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updateLinks="never"/>
  <mc:AlternateContent xmlns:mc="http://schemas.openxmlformats.org/markup-compatibility/2006">
    <mc:Choice Requires="x15">
      <x15ac:absPath xmlns:x15ac="http://schemas.microsoft.com/office/spreadsheetml/2010/11/ac" url="C:\Users\dlandi\Desktop\Norme federali + Fiscali -\Fiscale\Riforma dello Sport 2023\Modulistica\Riforma dello sport Dlgs 36-2021\"/>
    </mc:Choice>
  </mc:AlternateContent>
  <xr:revisionPtr revIDLastSave="0" documentId="13_ncr:1_{0B21972C-A755-444C-A8D9-4CFA11390D19}" xr6:coauthVersionLast="47" xr6:coauthVersionMax="47" xr10:uidLastSave="{00000000-0000-0000-0000-000000000000}"/>
  <bookViews>
    <workbookView xWindow="-120" yWindow="-120" windowWidth="29040" windowHeight="15720" xr2:uid="{00000000-000D-0000-FFFF-FFFF00000000}"/>
  </bookViews>
  <sheets>
    <sheet name="1-Scheda individuale" sheetId="10" r:id="rId1"/>
    <sheet name="2-Prospetto" sheetId="6" state="hidden" r:id="rId2"/>
    <sheet name="3-Add.Regionali" sheetId="8" state="hidden" r:id="rId3"/>
    <sheet name="4-Add.Comunali" sheetId="7" state="hidden" r:id="rId4"/>
    <sheet name="5-IRAP" sheetId="9" state="hidden" r:id="rId5"/>
    <sheet name="6-VARIABILI" sheetId="12" state="hidden" r:id="rId6"/>
  </sheets>
  <definedNames>
    <definedName name="_xlnm._FilterDatabase" localSheetId="2" hidden="1">'3-Add.Regionali'!$A$1:$I$1</definedName>
    <definedName name="_xlnm._FilterDatabase" localSheetId="3" hidden="1">'4-Add.Comunali'!$A$1:$AH$7906</definedName>
    <definedName name="_xlnm.Print_Area" localSheetId="0">'1-Scheda individuale'!$A$1:$G$72</definedName>
    <definedName name="Si">'1-Scheda individuale'!$J$47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71" i="8" l="1"/>
  <c r="J72" i="8"/>
  <c r="J73" i="8"/>
  <c r="J74" i="8"/>
  <c r="J75" i="8"/>
  <c r="J76" i="8"/>
  <c r="J77" i="8"/>
  <c r="J78" i="8"/>
  <c r="J79" i="8"/>
  <c r="Q25" i="6" l="1"/>
  <c r="P63" i="6" s="1"/>
  <c r="J70" i="8"/>
  <c r="J69" i="8"/>
  <c r="J68" i="8"/>
  <c r="J67" i="8"/>
  <c r="J66" i="8"/>
  <c r="J65" i="8"/>
  <c r="J64" i="8"/>
  <c r="J63" i="8"/>
  <c r="J62" i="8"/>
  <c r="J61" i="8"/>
  <c r="J60" i="8"/>
  <c r="J59" i="8"/>
  <c r="J58" i="8"/>
  <c r="J57" i="8"/>
  <c r="J56" i="8"/>
  <c r="J55" i="8"/>
  <c r="J54" i="8"/>
  <c r="J53" i="8"/>
  <c r="J52" i="8"/>
  <c r="J51" i="8"/>
  <c r="J50" i="8"/>
  <c r="J49" i="8"/>
  <c r="J48" i="8"/>
  <c r="J47" i="8"/>
  <c r="J46" i="8"/>
  <c r="J45" i="8"/>
  <c r="J44" i="8"/>
  <c r="J43" i="8"/>
  <c r="J42" i="8"/>
  <c r="J41" i="8"/>
  <c r="J40" i="8"/>
  <c r="J39" i="8"/>
  <c r="J38" i="8"/>
  <c r="J37" i="8"/>
  <c r="J36" i="8"/>
  <c r="J35" i="8"/>
  <c r="J34" i="8"/>
  <c r="J33" i="8"/>
  <c r="J32" i="8"/>
  <c r="J31" i="8"/>
  <c r="J30" i="8"/>
  <c r="J29" i="8"/>
  <c r="J28" i="8"/>
  <c r="J27" i="8"/>
  <c r="J26" i="8"/>
  <c r="J25" i="8"/>
  <c r="J24" i="8"/>
  <c r="J23" i="8"/>
  <c r="J22" i="8"/>
  <c r="J21" i="8"/>
  <c r="J20" i="8"/>
  <c r="J19" i="8"/>
  <c r="J18" i="8"/>
  <c r="J17" i="8"/>
  <c r="J16" i="8"/>
  <c r="J15" i="8"/>
  <c r="J14" i="8"/>
  <c r="J13" i="8"/>
  <c r="J12" i="8"/>
  <c r="J11" i="8"/>
  <c r="J10" i="8"/>
  <c r="J9" i="8"/>
  <c r="J8" i="8"/>
  <c r="J7" i="8"/>
  <c r="J6" i="8"/>
  <c r="J5" i="8"/>
  <c r="J4" i="8"/>
  <c r="J3" i="8"/>
  <c r="J2" i="8"/>
  <c r="J17" i="6" l="1"/>
  <c r="G4" i="6"/>
  <c r="F7" i="6" l="1"/>
  <c r="F6" i="6"/>
  <c r="J7" i="6"/>
  <c r="J6" i="6"/>
  <c r="E13" i="6"/>
  <c r="E12" i="6"/>
  <c r="H2" i="6" a="1"/>
  <c r="H2" i="6" s="1"/>
  <c r="H5" i="6" a="1"/>
  <c r="H5" i="6" s="1"/>
  <c r="D5" i="6" s="1"/>
  <c r="H17" i="6" a="1"/>
  <c r="H17" i="6" s="1"/>
  <c r="E17" i="6" s="1"/>
  <c r="F8" i="6" l="1"/>
  <c r="E41" i="6"/>
  <c r="B36" i="6"/>
  <c r="B37" i="6" s="1"/>
  <c r="B38" i="6" l="1"/>
  <c r="B39" i="6" l="1"/>
  <c r="B40" i="6" l="1"/>
  <c r="D50" i="6" l="1"/>
  <c r="E50" i="6"/>
  <c r="D51" i="6"/>
  <c r="E51" i="6"/>
  <c r="D52" i="6"/>
  <c r="E52" i="6"/>
  <c r="D53" i="6"/>
  <c r="E53" i="6"/>
  <c r="G2" i="6" l="1"/>
  <c r="K7" i="6"/>
  <c r="K6" i="6"/>
  <c r="F5" i="6" l="1"/>
  <c r="E7" i="6"/>
  <c r="G5" i="6"/>
  <c r="E6" i="6"/>
  <c r="G19" i="6"/>
  <c r="K8" i="6"/>
  <c r="F11" i="6"/>
  <c r="G11" i="6" s="1"/>
  <c r="E14" i="6"/>
  <c r="J8" i="6"/>
  <c r="F41" i="10"/>
  <c r="A5" i="12"/>
  <c r="A6" i="12" s="1"/>
  <c r="A7" i="12" s="1"/>
  <c r="A8" i="12" s="1"/>
  <c r="A9" i="12" s="1"/>
  <c r="A10" i="12" s="1"/>
  <c r="A11" i="12" s="1"/>
  <c r="A12" i="12" s="1"/>
  <c r="E21" i="6"/>
  <c r="D44" i="6"/>
  <c r="D31" i="6"/>
  <c r="G6" i="6" l="1"/>
  <c r="G7" i="6"/>
  <c r="G21" i="6"/>
  <c r="G12" i="6"/>
  <c r="G13" i="6"/>
  <c r="F56" i="10" l="1"/>
  <c r="G17" i="6"/>
  <c r="G14" i="6"/>
  <c r="D45" i="6"/>
  <c r="B41" i="6"/>
  <c r="D32" i="6"/>
  <c r="R65" i="6" l="1"/>
  <c r="J65" i="6" s="1"/>
  <c r="N65" i="6" s="1"/>
  <c r="Q65" i="6" s="1"/>
  <c r="R67" i="6"/>
  <c r="J67" i="6" s="1"/>
  <c r="N67" i="6" s="1"/>
  <c r="R64" i="6"/>
  <c r="J64" i="6" s="1"/>
  <c r="N64" i="6" s="1"/>
  <c r="Q64" i="6" s="1"/>
  <c r="R66" i="6"/>
  <c r="J66" i="6" s="1"/>
  <c r="N66" i="6" s="1"/>
  <c r="R63" i="6"/>
  <c r="J25" i="6"/>
  <c r="L35" i="6"/>
  <c r="D33" i="6"/>
  <c r="L41" i="6"/>
  <c r="L40" i="6"/>
  <c r="L39" i="6"/>
  <c r="F35" i="6"/>
  <c r="L38" i="6"/>
  <c r="L37" i="6"/>
  <c r="L36" i="6"/>
  <c r="F39" i="6"/>
  <c r="F38" i="6"/>
  <c r="F41" i="6"/>
  <c r="F37" i="6"/>
  <c r="F40" i="6"/>
  <c r="F36" i="6"/>
  <c r="F47" i="6"/>
  <c r="F52" i="6" s="1"/>
  <c r="K41" i="6" a="1"/>
  <c r="E35" i="6" a="1"/>
  <c r="K39" i="6" a="1"/>
  <c r="K40" i="6" a="1"/>
  <c r="K35" i="6" a="1"/>
  <c r="K37" i="6" a="1"/>
  <c r="K38" i="6" a="1"/>
  <c r="K36" i="6" a="1"/>
  <c r="K35" i="6" l="1"/>
  <c r="S67" i="6"/>
  <c r="Q67" i="6" s="1"/>
  <c r="S66" i="6"/>
  <c r="Q66" i="6" s="1"/>
  <c r="J63" i="6"/>
  <c r="S63" i="6"/>
  <c r="F50" i="6"/>
  <c r="F53" i="6"/>
  <c r="F51" i="6"/>
  <c r="G8" i="6"/>
  <c r="G23" i="6"/>
  <c r="F63" i="10" s="1"/>
  <c r="K36" i="6"/>
  <c r="K37" i="6"/>
  <c r="E36" i="6" s="1"/>
  <c r="K38" i="6"/>
  <c r="E37" i="6" s="1"/>
  <c r="K39" i="6"/>
  <c r="E38" i="6" s="1"/>
  <c r="K40" i="6"/>
  <c r="E39" i="6" s="1"/>
  <c r="K41" i="6"/>
  <c r="E40" i="6" s="1"/>
  <c r="E35" i="6"/>
  <c r="E8" i="6"/>
  <c r="J69" i="6" l="1"/>
  <c r="J70" i="6" s="1"/>
  <c r="N63" i="6"/>
  <c r="Q63" i="6" s="1"/>
  <c r="Q69" i="6" s="1"/>
  <c r="Q72" i="6" s="1"/>
  <c r="S36" i="6" s="1"/>
  <c r="D38" i="6"/>
  <c r="D37" i="6"/>
  <c r="D36" i="6"/>
  <c r="D39" i="6" l="1"/>
  <c r="D40" i="6" l="1"/>
  <c r="D41" i="6" l="1"/>
  <c r="G47" i="6" l="1"/>
  <c r="R30" i="6"/>
  <c r="J41" i="6"/>
  <c r="G41" i="6" s="1"/>
  <c r="J35" i="6"/>
  <c r="J38" i="6"/>
  <c r="G38" i="6" s="1"/>
  <c r="J37" i="6"/>
  <c r="G37" i="6" s="1"/>
  <c r="J40" i="6"/>
  <c r="G40" i="6" s="1"/>
  <c r="J50" i="6"/>
  <c r="J51" i="6" s="1"/>
  <c r="G51" i="6" s="1"/>
  <c r="J39" i="6"/>
  <c r="G39" i="6" s="1"/>
  <c r="J36" i="6"/>
  <c r="G36" i="6" s="1"/>
  <c r="J52" i="6" l="1"/>
  <c r="G52" i="6" s="1"/>
  <c r="J42" i="6"/>
  <c r="J43" i="6" s="1"/>
  <c r="G35" i="6"/>
  <c r="G42" i="6" s="1"/>
  <c r="G50" i="6"/>
  <c r="J53" i="6" l="1"/>
  <c r="G53" i="6" s="1"/>
  <c r="G55" i="6" s="1"/>
  <c r="J54" i="6" l="1"/>
  <c r="J55" i="6" s="1"/>
  <c r="G25" i="6" l="1"/>
  <c r="J26" i="6"/>
  <c r="J27" i="6" s="1"/>
  <c r="G27" i="6" s="1"/>
  <c r="G26" i="6" l="1"/>
  <c r="S25" i="6" s="1"/>
  <c r="R25" i="6" s="1"/>
  <c r="T27" i="6"/>
  <c r="J28" i="6"/>
  <c r="G28" i="6" s="1"/>
  <c r="T26" i="6" l="1"/>
  <c r="S26" i="6" s="1"/>
  <c r="R26" i="6" s="1"/>
  <c r="G29" i="6"/>
  <c r="G57" i="6" s="1"/>
  <c r="F58" i="10" s="1"/>
  <c r="J29" i="6"/>
  <c r="J30" i="6" s="1"/>
  <c r="T28" i="6"/>
  <c r="S27" i="6"/>
  <c r="R27" i="6" s="1"/>
  <c r="R29" i="6" l="1"/>
  <c r="R32" i="6" s="1"/>
  <c r="S35" i="6" s="1"/>
  <c r="S28" i="6"/>
  <c r="G59" i="6"/>
  <c r="F60" i="10" s="1"/>
  <c r="S37" i="6" l="1"/>
  <c r="S38" i="6" s="1"/>
  <c r="R39" i="6"/>
  <c r="S40" i="6" l="1"/>
  <c r="F66" i="10"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<sst xmlns="http://schemas.openxmlformats.org/spreadsheetml/2006/main" count="53119" uniqueCount="16760">
  <si>
    <t>a)</t>
  </si>
  <si>
    <t>b)</t>
  </si>
  <si>
    <t>c)</t>
  </si>
  <si>
    <t>d)</t>
  </si>
  <si>
    <t>e)</t>
  </si>
  <si>
    <t>f)</t>
  </si>
  <si>
    <t>g)</t>
  </si>
  <si>
    <t xml:space="preserve">Compenso Imponibile contributivo </t>
  </si>
  <si>
    <t>Anno</t>
  </si>
  <si>
    <t>INPS c/azienda 2/3</t>
  </si>
  <si>
    <t>Totale INPS (b + c = 3/3)</t>
  </si>
  <si>
    <t>bII)</t>
  </si>
  <si>
    <t>bIII)</t>
  </si>
  <si>
    <t>INAIL c/dipendente  1/3</t>
  </si>
  <si>
    <t>INAIL c/azienda 2/3</t>
  </si>
  <si>
    <t>Totale INAIL (b + c = 3/3)</t>
  </si>
  <si>
    <t>bI)</t>
  </si>
  <si>
    <t>cIII)</t>
  </si>
  <si>
    <t>cII)</t>
  </si>
  <si>
    <t>cI)</t>
  </si>
  <si>
    <t>Imponibile INAIL</t>
  </si>
  <si>
    <t>Totale costo azienda (a + bII + cII)</t>
  </si>
  <si>
    <t>Netto busta paga (a - bI - cI - f)</t>
  </si>
  <si>
    <t xml:space="preserve">INPS c/dipendente  1/3 </t>
  </si>
  <si>
    <t>Imponibile</t>
  </si>
  <si>
    <t>Max</t>
  </si>
  <si>
    <t>Esenzione</t>
  </si>
  <si>
    <t>CODICE_CATASTALE</t>
  </si>
  <si>
    <t>COMUNE</t>
  </si>
  <si>
    <t>PR</t>
  </si>
  <si>
    <t>NUMERO_DELIBERA</t>
  </si>
  <si>
    <t>DATA_DELIBERA</t>
  </si>
  <si>
    <t>DATA_PUBBLICAZIONE</t>
  </si>
  <si>
    <t>NOTE</t>
  </si>
  <si>
    <t>MULTIALIQ</t>
  </si>
  <si>
    <t>ALIQUOTA</t>
  </si>
  <si>
    <t>FASCIA</t>
  </si>
  <si>
    <t>ALIQUOTA_2</t>
  </si>
  <si>
    <t>FASCIA_2</t>
  </si>
  <si>
    <t>ALIQUOTA_3</t>
  </si>
  <si>
    <t>FASCIA_3</t>
  </si>
  <si>
    <t>ALIQUOTA_4</t>
  </si>
  <si>
    <t>FASCIA_4</t>
  </si>
  <si>
    <t>ALIQUOTA_5</t>
  </si>
  <si>
    <t>FASCIA_5</t>
  </si>
  <si>
    <t>ALIQUOTA_6</t>
  </si>
  <si>
    <t>FASCIA_6</t>
  </si>
  <si>
    <t>ALIQUOTA_7</t>
  </si>
  <si>
    <t>FASCIA_7</t>
  </si>
  <si>
    <t>ALIQUOTA_8</t>
  </si>
  <si>
    <t>FASCIA_8</t>
  </si>
  <si>
    <t>ALIQUOTA_9</t>
  </si>
  <si>
    <t>FASCIA_9</t>
  </si>
  <si>
    <t>ALIQUOTA_10</t>
  </si>
  <si>
    <t>FASCIA_10</t>
  </si>
  <si>
    <t>ALIQUOTA_11</t>
  </si>
  <si>
    <t>FASCIA_11</t>
  </si>
  <si>
    <t>ALIQUOTA_12</t>
  </si>
  <si>
    <t>FASCIA_12</t>
  </si>
  <si>
    <t>FLAG_NUOVA</t>
  </si>
  <si>
    <t>A001</t>
  </si>
  <si>
    <t>ABANO TERME</t>
  </si>
  <si>
    <t>PD</t>
  </si>
  <si>
    <t>NO</t>
  </si>
  <si>
    <t>0*</t>
  </si>
  <si>
    <t xml:space="preserve"> </t>
  </si>
  <si>
    <t>A004</t>
  </si>
  <si>
    <t>ABBADIA CERRETO</t>
  </si>
  <si>
    <t>LO</t>
  </si>
  <si>
    <t>CONFERMA</t>
  </si>
  <si>
    <t>SI</t>
  </si>
  <si>
    <t>Aliquota unica</t>
  </si>
  <si>
    <t>A005</t>
  </si>
  <si>
    <t>ABBADIA LARIANA</t>
  </si>
  <si>
    <t>LC</t>
  </si>
  <si>
    <t>MODIFICA</t>
  </si>
  <si>
    <t>Applicabile a scaglione di reddito fino a euro 15.000,00</t>
  </si>
  <si>
    <t>Applicabile a scaglione di reddito da euro 15.000,01 fino a euro 28.000,00</t>
  </si>
  <si>
    <t>Applicabile a scaglione di reddito da euro 28.000,01 fino a euro 50.000,00</t>
  </si>
  <si>
    <t>Applicabile a scaglione di reddito oltre euro 50.000,00</t>
  </si>
  <si>
    <t>A006</t>
  </si>
  <si>
    <t>ABBADIA SAN SALVATORE</t>
  </si>
  <si>
    <t>A007</t>
  </si>
  <si>
    <t>ABBASANTA</t>
  </si>
  <si>
    <t>OR</t>
  </si>
  <si>
    <t>A008</t>
  </si>
  <si>
    <t>ABBATEGGIO</t>
  </si>
  <si>
    <t>PE</t>
  </si>
  <si>
    <t>A010</t>
  </si>
  <si>
    <t>ABBIATEGRASSO</t>
  </si>
  <si>
    <t>MI</t>
  </si>
  <si>
    <t>A013</t>
  </si>
  <si>
    <t>ABRIOLA</t>
  </si>
  <si>
    <t>PZ</t>
  </si>
  <si>
    <t>A014</t>
  </si>
  <si>
    <t>ACATE</t>
  </si>
  <si>
    <t>RG</t>
  </si>
  <si>
    <t>A015</t>
  </si>
  <si>
    <t>ACCADIA</t>
  </si>
  <si>
    <t>FG</t>
  </si>
  <si>
    <t>A016</t>
  </si>
  <si>
    <t>ACCEGLIO</t>
  </si>
  <si>
    <t>CN</t>
  </si>
  <si>
    <t>A017</t>
  </si>
  <si>
    <t>ACCETTURA</t>
  </si>
  <si>
    <t>MT</t>
  </si>
  <si>
    <t>A018</t>
  </si>
  <si>
    <t>ACCIANO</t>
  </si>
  <si>
    <t>AQ</t>
  </si>
  <si>
    <t>A019</t>
  </si>
  <si>
    <t>ACCUMOLI</t>
  </si>
  <si>
    <t>RI</t>
  </si>
  <si>
    <t>A020</t>
  </si>
  <si>
    <t>ACERENZA</t>
  </si>
  <si>
    <t>A022</t>
  </si>
  <si>
    <t>CERMES</t>
  </si>
  <si>
    <t>BZ</t>
  </si>
  <si>
    <t>A023</t>
  </si>
  <si>
    <t>ACERNO</t>
  </si>
  <si>
    <t>SA</t>
  </si>
  <si>
    <t>A024</t>
  </si>
  <si>
    <t>ACERRA</t>
  </si>
  <si>
    <t>NA</t>
  </si>
  <si>
    <t>A025</t>
  </si>
  <si>
    <t>ACI BONACCORSI</t>
  </si>
  <si>
    <t>CT</t>
  </si>
  <si>
    <t>A026</t>
  </si>
  <si>
    <t>ACI CASTELLO</t>
  </si>
  <si>
    <t>A027</t>
  </si>
  <si>
    <t>ACI CATENA</t>
  </si>
  <si>
    <t>A028</t>
  </si>
  <si>
    <t>ACIREALE</t>
  </si>
  <si>
    <t>A029</t>
  </si>
  <si>
    <t>ACI SANT'ANTONIO</t>
  </si>
  <si>
    <t>A032</t>
  </si>
  <si>
    <t>ACQUAFONDATA</t>
  </si>
  <si>
    <t>FR</t>
  </si>
  <si>
    <t>A033</t>
  </si>
  <si>
    <t>ACQUAFORMOSA</t>
  </si>
  <si>
    <t>CS</t>
  </si>
  <si>
    <t>A034</t>
  </si>
  <si>
    <t>ACQUAFREDDA</t>
  </si>
  <si>
    <t>BS</t>
  </si>
  <si>
    <t>A035</t>
  </si>
  <si>
    <t>ACQUALAGNA</t>
  </si>
  <si>
    <t>PU</t>
  </si>
  <si>
    <t>A038</t>
  </si>
  <si>
    <t>ACQUANEGRA SUL CHIESE</t>
  </si>
  <si>
    <t>MN</t>
  </si>
  <si>
    <t>A039</t>
  </si>
  <si>
    <t>ACQUANEGRA CREMONESE</t>
  </si>
  <si>
    <t>CR</t>
  </si>
  <si>
    <t>A040</t>
  </si>
  <si>
    <t>ACQUAPENDENTE</t>
  </si>
  <si>
    <t>VT</t>
  </si>
  <si>
    <t>A041</t>
  </si>
  <si>
    <t>ACQUAPPESA</t>
  </si>
  <si>
    <t>A043</t>
  </si>
  <si>
    <t>ACQUARO</t>
  </si>
  <si>
    <t>VV</t>
  </si>
  <si>
    <t>A044</t>
  </si>
  <si>
    <t>ACQUASANTA TERME</t>
  </si>
  <si>
    <t>AP</t>
  </si>
  <si>
    <t>A045</t>
  </si>
  <si>
    <t>ACQUASPARTA</t>
  </si>
  <si>
    <t>TR</t>
  </si>
  <si>
    <t>A047</t>
  </si>
  <si>
    <t>ACQUAVIVA PICENA</t>
  </si>
  <si>
    <t>A048</t>
  </si>
  <si>
    <t>ACQUAVIVA DELLE FONTI</t>
  </si>
  <si>
    <t>BA</t>
  </si>
  <si>
    <t>A049</t>
  </si>
  <si>
    <t>ACQUAVIVA PLATANI</t>
  </si>
  <si>
    <t>CL</t>
  </si>
  <si>
    <t>A050</t>
  </si>
  <si>
    <t>ACQUAVIVA COLLECROCE</t>
  </si>
  <si>
    <t>CB</t>
  </si>
  <si>
    <t>A051</t>
  </si>
  <si>
    <t>ACQUAVIVA D'ISERNIA</t>
  </si>
  <si>
    <t>IS</t>
  </si>
  <si>
    <t>A052</t>
  </si>
  <si>
    <t>ACQUI TERME</t>
  </si>
  <si>
    <t>AL</t>
  </si>
  <si>
    <t>A053</t>
  </si>
  <si>
    <t>ACRI</t>
  </si>
  <si>
    <t>A054</t>
  </si>
  <si>
    <t>ACUTO</t>
  </si>
  <si>
    <t>A055</t>
  </si>
  <si>
    <t>ADELFIA</t>
  </si>
  <si>
    <t>A056</t>
  </si>
  <si>
    <t>ADRANO</t>
  </si>
  <si>
    <t>A057</t>
  </si>
  <si>
    <t>ADRARA SAN MARTINO</t>
  </si>
  <si>
    <t>BG</t>
  </si>
  <si>
    <t>A058</t>
  </si>
  <si>
    <t>ADRARA SAN ROCCO</t>
  </si>
  <si>
    <t>A059</t>
  </si>
  <si>
    <t>ADRIA</t>
  </si>
  <si>
    <t>RO</t>
  </si>
  <si>
    <t>A060</t>
  </si>
  <si>
    <t>ADRO</t>
  </si>
  <si>
    <t>A061</t>
  </si>
  <si>
    <t>AFFI</t>
  </si>
  <si>
    <t>VR</t>
  </si>
  <si>
    <t>A062</t>
  </si>
  <si>
    <t>AFFILE</t>
  </si>
  <si>
    <t>RM</t>
  </si>
  <si>
    <t>A064</t>
  </si>
  <si>
    <t>AFRAGOLA</t>
  </si>
  <si>
    <t>A065</t>
  </si>
  <si>
    <t>AFRICO</t>
  </si>
  <si>
    <t>RC</t>
  </si>
  <si>
    <t>A067</t>
  </si>
  <si>
    <t>AGAZZANO</t>
  </si>
  <si>
    <t>PC</t>
  </si>
  <si>
    <t>A068</t>
  </si>
  <si>
    <t>AGEROLA</t>
  </si>
  <si>
    <t>A069</t>
  </si>
  <si>
    <t>AGGIUS</t>
  </si>
  <si>
    <t>SS</t>
  </si>
  <si>
    <t>A070</t>
  </si>
  <si>
    <t>AGIRA</t>
  </si>
  <si>
    <t>EN</t>
  </si>
  <si>
    <t>A071</t>
  </si>
  <si>
    <t>AGLIANA</t>
  </si>
  <si>
    <t>PT</t>
  </si>
  <si>
    <t>A072</t>
  </si>
  <si>
    <t>AGLIANO TERME</t>
  </si>
  <si>
    <t>AT</t>
  </si>
  <si>
    <t>A074</t>
  </si>
  <si>
    <t>AGLIE'</t>
  </si>
  <si>
    <t>TO</t>
  </si>
  <si>
    <t>A075</t>
  </si>
  <si>
    <t>AGNA</t>
  </si>
  <si>
    <t>A076</t>
  </si>
  <si>
    <t>AGNADELLO</t>
  </si>
  <si>
    <t>A077</t>
  </si>
  <si>
    <t>AGNANA CALABRA</t>
  </si>
  <si>
    <t>A080</t>
  </si>
  <si>
    <t>AGNONE</t>
  </si>
  <si>
    <t>A081</t>
  </si>
  <si>
    <t>VILLA LATINA</t>
  </si>
  <si>
    <t>A082</t>
  </si>
  <si>
    <t>AGNOSINE</t>
  </si>
  <si>
    <t>A083</t>
  </si>
  <si>
    <t>AGORDO</t>
  </si>
  <si>
    <t>BL</t>
  </si>
  <si>
    <t>A084</t>
  </si>
  <si>
    <t>AGOSTA</t>
  </si>
  <si>
    <t>A085</t>
  </si>
  <si>
    <t>AGRA</t>
  </si>
  <si>
    <t>VA</t>
  </si>
  <si>
    <t>A087</t>
  </si>
  <si>
    <t>AGRATE BRIANZA</t>
  </si>
  <si>
    <t>MB</t>
  </si>
  <si>
    <t>A088</t>
  </si>
  <si>
    <t>AGRATE CONTURBIA</t>
  </si>
  <si>
    <t>A089</t>
  </si>
  <si>
    <t>AGRIGENTO</t>
  </si>
  <si>
    <t>AG</t>
  </si>
  <si>
    <t>A091</t>
  </si>
  <si>
    <t>AGROPOLI</t>
  </si>
  <si>
    <t>A092</t>
  </si>
  <si>
    <t>AGUGLIANO</t>
  </si>
  <si>
    <t>AN</t>
  </si>
  <si>
    <t>A093</t>
  </si>
  <si>
    <t>AGUGLIARO</t>
  </si>
  <si>
    <t>VI</t>
  </si>
  <si>
    <t>A094</t>
  </si>
  <si>
    <t>AYAS</t>
  </si>
  <si>
    <t>AO</t>
  </si>
  <si>
    <t>A096</t>
  </si>
  <si>
    <t>AICURZIO</t>
  </si>
  <si>
    <t>A097</t>
  </si>
  <si>
    <t>AIDOMAGGIORE</t>
  </si>
  <si>
    <t>A098</t>
  </si>
  <si>
    <t>AIDONE</t>
  </si>
  <si>
    <t>A100</t>
  </si>
  <si>
    <t>AIELLI</t>
  </si>
  <si>
    <t>A101</t>
  </si>
  <si>
    <t>AIELLO DEL SABATO</t>
  </si>
  <si>
    <t>AV</t>
  </si>
  <si>
    <t>A102</t>
  </si>
  <si>
    <t>AIELLO CALABRO</t>
  </si>
  <si>
    <t>A103</t>
  </si>
  <si>
    <t>AIELLO DEL FRIULI</t>
  </si>
  <si>
    <t>UD</t>
  </si>
  <si>
    <t>A105</t>
  </si>
  <si>
    <t>AIETA</t>
  </si>
  <si>
    <t>A106</t>
  </si>
  <si>
    <t>AILANO</t>
  </si>
  <si>
    <t>CE</t>
  </si>
  <si>
    <t>A107</t>
  </si>
  <si>
    <t>AILOCHE</t>
  </si>
  <si>
    <t>BI</t>
  </si>
  <si>
    <t>A108</t>
  </si>
  <si>
    <t>AYMAVILLES</t>
  </si>
  <si>
    <t>A109</t>
  </si>
  <si>
    <t>AIRASCA</t>
  </si>
  <si>
    <t>A110</t>
  </si>
  <si>
    <t>AIROLA</t>
  </si>
  <si>
    <t>BN</t>
  </si>
  <si>
    <t>A111</t>
  </si>
  <si>
    <t>AIROLE</t>
  </si>
  <si>
    <t>IM</t>
  </si>
  <si>
    <t>A112</t>
  </si>
  <si>
    <t>AIRUNO</t>
  </si>
  <si>
    <t>A113</t>
  </si>
  <si>
    <t>AISONE</t>
  </si>
  <si>
    <t>A115</t>
  </si>
  <si>
    <t>ALA' DEI SARDI</t>
  </si>
  <si>
    <t>A116</t>
  </si>
  <si>
    <t>ALA</t>
  </si>
  <si>
    <t>TN</t>
  </si>
  <si>
    <t>A117</t>
  </si>
  <si>
    <t>ALA DI STURA</t>
  </si>
  <si>
    <t>A118</t>
  </si>
  <si>
    <t>ALAGNA</t>
  </si>
  <si>
    <t>PV</t>
  </si>
  <si>
    <t>A119</t>
  </si>
  <si>
    <t>ALAGNA VALSESIA</t>
  </si>
  <si>
    <t>VC</t>
  </si>
  <si>
    <t>A120</t>
  </si>
  <si>
    <t>ALANNO</t>
  </si>
  <si>
    <t>A122</t>
  </si>
  <si>
    <t>ALASSIO</t>
  </si>
  <si>
    <t>SV</t>
  </si>
  <si>
    <t>A123</t>
  </si>
  <si>
    <t>ALATRI</t>
  </si>
  <si>
    <t>A124</t>
  </si>
  <si>
    <t>ALBA</t>
  </si>
  <si>
    <t>A125</t>
  </si>
  <si>
    <t>ALBA ADRIATICA</t>
  </si>
  <si>
    <t>TE</t>
  </si>
  <si>
    <t>A126</t>
  </si>
  <si>
    <t>ALBAGIARA</t>
  </si>
  <si>
    <t>A127</t>
  </si>
  <si>
    <t>ALBAIRATE</t>
  </si>
  <si>
    <t>A128</t>
  </si>
  <si>
    <t>ALBANELLA</t>
  </si>
  <si>
    <t>A129</t>
  </si>
  <si>
    <t>ALBANO SANT'ALESSANDRO</t>
  </si>
  <si>
    <t>A130</t>
  </si>
  <si>
    <t>ALBANO VERCELLESE</t>
  </si>
  <si>
    <t>A131</t>
  </si>
  <si>
    <t>ALBANO DI LUCANIA</t>
  </si>
  <si>
    <t>A132</t>
  </si>
  <si>
    <t>ALBANO LAZIALE</t>
  </si>
  <si>
    <t>A135</t>
  </si>
  <si>
    <t>ALBAREDO PER SAN MARCO</t>
  </si>
  <si>
    <t>SO</t>
  </si>
  <si>
    <t>A137</t>
  </si>
  <si>
    <t>ALBAREDO D'ADIGE</t>
  </si>
  <si>
    <t>A138</t>
  </si>
  <si>
    <t>ALBARETO</t>
  </si>
  <si>
    <t>A139</t>
  </si>
  <si>
    <t>ALBARETTO DELLA TORRE</t>
  </si>
  <si>
    <t>A143</t>
  </si>
  <si>
    <t>ALBAVILLA</t>
  </si>
  <si>
    <t>CO</t>
  </si>
  <si>
    <t>A145</t>
  </si>
  <si>
    <t>ALBENGA</t>
  </si>
  <si>
    <t>A146</t>
  </si>
  <si>
    <t>ALBERA LIGURE</t>
  </si>
  <si>
    <t>A149</t>
  </si>
  <si>
    <t>ALBEROBELLO</t>
  </si>
  <si>
    <t>A150</t>
  </si>
  <si>
    <t>ALBERONA</t>
  </si>
  <si>
    <t>A153</t>
  </si>
  <si>
    <t>ALBESE CON CASSANO</t>
  </si>
  <si>
    <t>A154</t>
  </si>
  <si>
    <t>ALBETTONE</t>
  </si>
  <si>
    <t>A155</t>
  </si>
  <si>
    <t>ALBI</t>
  </si>
  <si>
    <t>CZ</t>
  </si>
  <si>
    <t>A157</t>
  </si>
  <si>
    <t>ALBIANO D'IVREA</t>
  </si>
  <si>
    <t>A158</t>
  </si>
  <si>
    <t>ALBIANO</t>
  </si>
  <si>
    <t>A159</t>
  </si>
  <si>
    <t>ALBIATE</t>
  </si>
  <si>
    <t>A160</t>
  </si>
  <si>
    <t>ALBIDONA</t>
  </si>
  <si>
    <t>A161</t>
  </si>
  <si>
    <t>ALBIGNASEGO</t>
  </si>
  <si>
    <t>A162</t>
  </si>
  <si>
    <t>ALBINEA</t>
  </si>
  <si>
    <t>RE</t>
  </si>
  <si>
    <t>A163</t>
  </si>
  <si>
    <t>ALBINO</t>
  </si>
  <si>
    <t>A164</t>
  </si>
  <si>
    <t>ALBIOLO</t>
  </si>
  <si>
    <t>A165</t>
  </si>
  <si>
    <t>ALBISSOLA MARINA</t>
  </si>
  <si>
    <t>A166</t>
  </si>
  <si>
    <t>ALBISOLA SUPERIORE</t>
  </si>
  <si>
    <t>A167</t>
  </si>
  <si>
    <t>ALBIZZATE</t>
  </si>
  <si>
    <t>A171</t>
  </si>
  <si>
    <t>ALBONESE</t>
  </si>
  <si>
    <t>A172</t>
  </si>
  <si>
    <t>ALBOSAGGIA</t>
  </si>
  <si>
    <t>A173</t>
  </si>
  <si>
    <t>ALBUGNANO</t>
  </si>
  <si>
    <t>A175</t>
  </si>
  <si>
    <t>ALBUZZANO</t>
  </si>
  <si>
    <t>A176</t>
  </si>
  <si>
    <t>ALCAMO</t>
  </si>
  <si>
    <t>TP</t>
  </si>
  <si>
    <t>A177</t>
  </si>
  <si>
    <t>ALCARA LI FUSI</t>
  </si>
  <si>
    <t>ME</t>
  </si>
  <si>
    <t>A178</t>
  </si>
  <si>
    <t>ALDENO</t>
  </si>
  <si>
    <t>A179</t>
  </si>
  <si>
    <t>ALDINO</t>
  </si>
  <si>
    <t>A180</t>
  </si>
  <si>
    <t>ALES</t>
  </si>
  <si>
    <t>A181</t>
  </si>
  <si>
    <t>ALESSANDRIA DELLA ROCCA</t>
  </si>
  <si>
    <t>A182</t>
  </si>
  <si>
    <t>ALESSANDRIA</t>
  </si>
  <si>
    <t>A183</t>
  </si>
  <si>
    <t>ALESSANDRIA DEL CARRETTO</t>
  </si>
  <si>
    <t>A184</t>
  </si>
  <si>
    <t>ALESSANO</t>
  </si>
  <si>
    <t>LE</t>
  </si>
  <si>
    <t>A185</t>
  </si>
  <si>
    <t>ALEZIO</t>
  </si>
  <si>
    <t>A186</t>
  </si>
  <si>
    <t>ALFANO</t>
  </si>
  <si>
    <t>A187</t>
  </si>
  <si>
    <t>ALFEDENA</t>
  </si>
  <si>
    <t>A188</t>
  </si>
  <si>
    <t>ALFIANELLO</t>
  </si>
  <si>
    <t>A189</t>
  </si>
  <si>
    <t>ALFIANO NATTA</t>
  </si>
  <si>
    <t>A191</t>
  </si>
  <si>
    <t>ALFONSINE</t>
  </si>
  <si>
    <t>RA</t>
  </si>
  <si>
    <t>A192</t>
  </si>
  <si>
    <t>ALGHERO</t>
  </si>
  <si>
    <t>A193</t>
  </si>
  <si>
    <t>ALGUA</t>
  </si>
  <si>
    <t>A194</t>
  </si>
  <si>
    <t>ALI'</t>
  </si>
  <si>
    <t>A195</t>
  </si>
  <si>
    <t>ALIA</t>
  </si>
  <si>
    <t>PA</t>
  </si>
  <si>
    <t>A196</t>
  </si>
  <si>
    <t>ALIANO</t>
  </si>
  <si>
    <t>A197</t>
  </si>
  <si>
    <t>ALICE BEL COLLE</t>
  </si>
  <si>
    <t>A198</t>
  </si>
  <si>
    <t>ALICE CASTELLO</t>
  </si>
  <si>
    <t>A200</t>
  </si>
  <si>
    <t>ALIFE</t>
  </si>
  <si>
    <t>A201</t>
  </si>
  <si>
    <t>ALI' TERME</t>
  </si>
  <si>
    <t>A202</t>
  </si>
  <si>
    <t>ALIMENA</t>
  </si>
  <si>
    <t>A203</t>
  </si>
  <si>
    <t>ALIMINUSA</t>
  </si>
  <si>
    <t>A204</t>
  </si>
  <si>
    <t>ALLAI</t>
  </si>
  <si>
    <t>A205</t>
  </si>
  <si>
    <t>ALLEIN</t>
  </si>
  <si>
    <t>A206</t>
  </si>
  <si>
    <t>ALLEGHE</t>
  </si>
  <si>
    <t>A207</t>
  </si>
  <si>
    <t>ALLERONA</t>
  </si>
  <si>
    <t>A208</t>
  </si>
  <si>
    <t>ALLISTE</t>
  </si>
  <si>
    <t>A210</t>
  </si>
  <si>
    <t>ALLUMIERE</t>
  </si>
  <si>
    <t>A214</t>
  </si>
  <si>
    <t>ALME'</t>
  </si>
  <si>
    <t>A215</t>
  </si>
  <si>
    <t>VILLA D'ALME'</t>
  </si>
  <si>
    <t>A216</t>
  </si>
  <si>
    <t>ALMENNO SAN BARTOLOMEO</t>
  </si>
  <si>
    <t>A217</t>
  </si>
  <si>
    <t>ALMENNO SAN SALVATORE</t>
  </si>
  <si>
    <t>A218</t>
  </si>
  <si>
    <t>ALMESE</t>
  </si>
  <si>
    <t>A220</t>
  </si>
  <si>
    <t>ALONTE</t>
  </si>
  <si>
    <t>A221</t>
  </si>
  <si>
    <t>ALPETTE</t>
  </si>
  <si>
    <t>A222</t>
  </si>
  <si>
    <t>ALPIGNANO</t>
  </si>
  <si>
    <t>A223</t>
  </si>
  <si>
    <t>ALSENO</t>
  </si>
  <si>
    <t>A224</t>
  </si>
  <si>
    <t>ALSERIO</t>
  </si>
  <si>
    <t>A225</t>
  </si>
  <si>
    <t>ALTAMURA</t>
  </si>
  <si>
    <t>A226</t>
  </si>
  <si>
    <t>ALTARE</t>
  </si>
  <si>
    <t>A227</t>
  </si>
  <si>
    <t>ALTAVILLA MONFERRATO</t>
  </si>
  <si>
    <t>A228</t>
  </si>
  <si>
    <t>ALTAVILLA IRPINA</t>
  </si>
  <si>
    <t>A229</t>
  </si>
  <si>
    <t>ALTAVILLA MILICIA</t>
  </si>
  <si>
    <t>A230</t>
  </si>
  <si>
    <t>ALTAVILLA SILENTINA</t>
  </si>
  <si>
    <t>A231</t>
  </si>
  <si>
    <t>ALTAVILLA VICENTINA</t>
  </si>
  <si>
    <t>A233</t>
  </si>
  <si>
    <t>ALTIDONA</t>
  </si>
  <si>
    <t>FM</t>
  </si>
  <si>
    <t>A234</t>
  </si>
  <si>
    <t>ALTILIA</t>
  </si>
  <si>
    <t>A235</t>
  </si>
  <si>
    <t>ALTINO</t>
  </si>
  <si>
    <t>CH</t>
  </si>
  <si>
    <t>A236</t>
  </si>
  <si>
    <t>ALTISSIMO</t>
  </si>
  <si>
    <t>A237</t>
  </si>
  <si>
    <t>ALTIVOLE</t>
  </si>
  <si>
    <t>TV</t>
  </si>
  <si>
    <t>A238</t>
  </si>
  <si>
    <t>ALTO</t>
  </si>
  <si>
    <t>A239</t>
  </si>
  <si>
    <t>ALTOFONTE</t>
  </si>
  <si>
    <t>A240</t>
  </si>
  <si>
    <t>ALTOMONTE</t>
  </si>
  <si>
    <t>A241</t>
  </si>
  <si>
    <t>ALTOPASCIO</t>
  </si>
  <si>
    <t>LU</t>
  </si>
  <si>
    <t>A242</t>
  </si>
  <si>
    <t>ALVIANO</t>
  </si>
  <si>
    <t>Esenzione per redditi derivanti da lavoro dipendente e assimilato, o pensioni, fino a complessivi euro 10.000,00 (art. 4 del regolamento approvato con delibera n. 19 del 29/7/2015)</t>
  </si>
  <si>
    <t>A243</t>
  </si>
  <si>
    <t>ALVIGNANO</t>
  </si>
  <si>
    <t>A244</t>
  </si>
  <si>
    <t>ALVITO</t>
  </si>
  <si>
    <t>A245</t>
  </si>
  <si>
    <t>ALZANO SCRIVIA</t>
  </si>
  <si>
    <t>A246</t>
  </si>
  <si>
    <t>ALZANO LOMBARDO</t>
  </si>
  <si>
    <t>A249</t>
  </si>
  <si>
    <t>ALZATE BRIANZA</t>
  </si>
  <si>
    <t>A251</t>
  </si>
  <si>
    <t>AMALFI</t>
  </si>
  <si>
    <t>A252</t>
  </si>
  <si>
    <t>AMANDOLA</t>
  </si>
  <si>
    <t>A253</t>
  </si>
  <si>
    <t>AMANTEA</t>
  </si>
  <si>
    <t>A254</t>
  </si>
  <si>
    <t>AMARO</t>
  </si>
  <si>
    <t>A255</t>
  </si>
  <si>
    <t>AMARONI</t>
  </si>
  <si>
    <t>A256</t>
  </si>
  <si>
    <t>AMASENO</t>
  </si>
  <si>
    <t>A257</t>
  </si>
  <si>
    <t>AMATO</t>
  </si>
  <si>
    <t>A258</t>
  </si>
  <si>
    <t>AMATRICE</t>
  </si>
  <si>
    <t>A259</t>
  </si>
  <si>
    <t>AMBIVERE</t>
  </si>
  <si>
    <t>A261</t>
  </si>
  <si>
    <t>AMEGLIA</t>
  </si>
  <si>
    <t>SP</t>
  </si>
  <si>
    <t>A262</t>
  </si>
  <si>
    <t>AMELIA</t>
  </si>
  <si>
    <t>A263</t>
  </si>
  <si>
    <t>AMENDOLARA</t>
  </si>
  <si>
    <t>A264</t>
  </si>
  <si>
    <t>AMENO</t>
  </si>
  <si>
    <t>A265</t>
  </si>
  <si>
    <t>AMOROSI</t>
  </si>
  <si>
    <t>COMUNE CON DELIBERA DI DISSESTO</t>
  </si>
  <si>
    <t>A266</t>
  </si>
  <si>
    <t>CORTINA D'AMPEZZO</t>
  </si>
  <si>
    <t>A267</t>
  </si>
  <si>
    <t>AMPEZZO</t>
  </si>
  <si>
    <t>A268</t>
  </si>
  <si>
    <t>ANACAPRI</t>
  </si>
  <si>
    <t>A269</t>
  </si>
  <si>
    <t>ANAGNI</t>
  </si>
  <si>
    <t>A270</t>
  </si>
  <si>
    <t>ANCARANO</t>
  </si>
  <si>
    <t>A271</t>
  </si>
  <si>
    <t>ANCONA</t>
  </si>
  <si>
    <t>A272</t>
  </si>
  <si>
    <t>ANDALI</t>
  </si>
  <si>
    <t>A273</t>
  </si>
  <si>
    <t>ANDALO VALTELLINO</t>
  </si>
  <si>
    <t>A274</t>
  </si>
  <si>
    <t>ANDALO</t>
  </si>
  <si>
    <t>A275</t>
  </si>
  <si>
    <t>ANDEZENO</t>
  </si>
  <si>
    <t>A278</t>
  </si>
  <si>
    <t>ANDORA</t>
  </si>
  <si>
    <t>A280</t>
  </si>
  <si>
    <t>ANDORNO MICCA</t>
  </si>
  <si>
    <t>A281</t>
  </si>
  <si>
    <t>ANDRANO</t>
  </si>
  <si>
    <t>A282</t>
  </si>
  <si>
    <t>ANDRATE</t>
  </si>
  <si>
    <t>A283</t>
  </si>
  <si>
    <t>ANDREIS</t>
  </si>
  <si>
    <t>PN</t>
  </si>
  <si>
    <t>A284</t>
  </si>
  <si>
    <t>ANDRETTA</t>
  </si>
  <si>
    <t>A285</t>
  </si>
  <si>
    <t>ANDRIA</t>
  </si>
  <si>
    <t>BT</t>
  </si>
  <si>
    <t>A286</t>
  </si>
  <si>
    <t>ANDRIANO</t>
  </si>
  <si>
    <t>A287</t>
  </si>
  <si>
    <t>ANELA</t>
  </si>
  <si>
    <t>A288</t>
  </si>
  <si>
    <t>ANFO</t>
  </si>
  <si>
    <t>ISTITUISCE</t>
  </si>
  <si>
    <t>A290</t>
  </si>
  <si>
    <t>ANGERA</t>
  </si>
  <si>
    <t>A291</t>
  </si>
  <si>
    <t>ANGHIARI</t>
  </si>
  <si>
    <t>AR</t>
  </si>
  <si>
    <t>A292</t>
  </si>
  <si>
    <t>ANGIARI</t>
  </si>
  <si>
    <t>A293</t>
  </si>
  <si>
    <t>ANGOLO TERME</t>
  </si>
  <si>
    <t>A294</t>
  </si>
  <si>
    <t>ANGRI</t>
  </si>
  <si>
    <t>A295</t>
  </si>
  <si>
    <t>ANGROGNA</t>
  </si>
  <si>
    <t>A296</t>
  </si>
  <si>
    <t>ANGUILLARA VENETA</t>
  </si>
  <si>
    <t>A297</t>
  </si>
  <si>
    <t>ANGUILLARA SABAZIA</t>
  </si>
  <si>
    <t>A299</t>
  </si>
  <si>
    <t>ANNICCO</t>
  </si>
  <si>
    <t>A300</t>
  </si>
  <si>
    <t>CASTELLO DI ANNONE</t>
  </si>
  <si>
    <t>A301</t>
  </si>
  <si>
    <t>ANNONE DI BRIANZA</t>
  </si>
  <si>
    <t>A302</t>
  </si>
  <si>
    <t>ANNONE VENETO</t>
  </si>
  <si>
    <t>VE</t>
  </si>
  <si>
    <t>A303</t>
  </si>
  <si>
    <t>ANOIA</t>
  </si>
  <si>
    <t>A304</t>
  </si>
  <si>
    <t>ANTEGNATE</t>
  </si>
  <si>
    <t>A305</t>
  </si>
  <si>
    <t>ANTEY-SAINT-ANDRE'</t>
  </si>
  <si>
    <t>A306</t>
  </si>
  <si>
    <t>ANTERIVO</t>
  </si>
  <si>
    <t>A308</t>
  </si>
  <si>
    <t>LA MAGDELEINE</t>
  </si>
  <si>
    <t>A309</t>
  </si>
  <si>
    <t>ANTICOLI CORRADO</t>
  </si>
  <si>
    <t>A310</t>
  </si>
  <si>
    <t>FIUGGI</t>
  </si>
  <si>
    <t>A312</t>
  </si>
  <si>
    <t>ANTIGNANO</t>
  </si>
  <si>
    <t>A313</t>
  </si>
  <si>
    <t>ANTILLO</t>
  </si>
  <si>
    <t>A314</t>
  </si>
  <si>
    <t>ANTONIMINA</t>
  </si>
  <si>
    <t>A315</t>
  </si>
  <si>
    <t>ANTRODOCO</t>
  </si>
  <si>
    <t>A317</t>
  </si>
  <si>
    <t>ANTRONA SCHIERANCO</t>
  </si>
  <si>
    <t>VB</t>
  </si>
  <si>
    <t>A318</t>
  </si>
  <si>
    <t>ANVERSA DEGLI ABRUZZI</t>
  </si>
  <si>
    <t>A319</t>
  </si>
  <si>
    <t>ANZANO DEL PARCO</t>
  </si>
  <si>
    <t>A320</t>
  </si>
  <si>
    <t>ANZANO DI PUGLIA</t>
  </si>
  <si>
    <t>A321</t>
  </si>
  <si>
    <t>ANZI</t>
  </si>
  <si>
    <t>A323</t>
  </si>
  <si>
    <t>ANZIO</t>
  </si>
  <si>
    <t>A324</t>
  </si>
  <si>
    <t>ANZOLA DELL'EMILIA</t>
  </si>
  <si>
    <t>BO</t>
  </si>
  <si>
    <t>A325</t>
  </si>
  <si>
    <t>ANZOLA D'OSSOLA</t>
  </si>
  <si>
    <t>A326</t>
  </si>
  <si>
    <t>AOSTA</t>
  </si>
  <si>
    <t>A327</t>
  </si>
  <si>
    <t>APECCHIO</t>
  </si>
  <si>
    <t>A328</t>
  </si>
  <si>
    <t>APICE</t>
  </si>
  <si>
    <t>A329</t>
  </si>
  <si>
    <t>APIRO</t>
  </si>
  <si>
    <t>MC</t>
  </si>
  <si>
    <t>A330</t>
  </si>
  <si>
    <t>APOLLOSA</t>
  </si>
  <si>
    <t>A332</t>
  </si>
  <si>
    <t>APPIANO SULLA STRADA DEL VINO</t>
  </si>
  <si>
    <t>A333</t>
  </si>
  <si>
    <t>APPIANO GENTILE</t>
  </si>
  <si>
    <t>A334</t>
  </si>
  <si>
    <t>APPIGNANO</t>
  </si>
  <si>
    <t>A335</t>
  </si>
  <si>
    <t>APPIGNANO DEL TRONTO</t>
  </si>
  <si>
    <t>A337</t>
  </si>
  <si>
    <t>APRICA</t>
  </si>
  <si>
    <t>A338</t>
  </si>
  <si>
    <t>APRICALE</t>
  </si>
  <si>
    <t>A339</t>
  </si>
  <si>
    <t>APRICENA</t>
  </si>
  <si>
    <t>A340</t>
  </si>
  <si>
    <t>APRIGLIANO</t>
  </si>
  <si>
    <t>A341</t>
  </si>
  <si>
    <t>APRILIA</t>
  </si>
  <si>
    <t>LT</t>
  </si>
  <si>
    <t>A343</t>
  </si>
  <si>
    <t>AQUARA</t>
  </si>
  <si>
    <t>A344</t>
  </si>
  <si>
    <t>AQUILA D'ARROSCIA</t>
  </si>
  <si>
    <t>A345</t>
  </si>
  <si>
    <t>L'AQUILA</t>
  </si>
  <si>
    <t>A346</t>
  </si>
  <si>
    <t>AQUILEIA</t>
  </si>
  <si>
    <t>A347</t>
  </si>
  <si>
    <t>AQUILONIA</t>
  </si>
  <si>
    <t>A348</t>
  </si>
  <si>
    <t>AQUINO</t>
  </si>
  <si>
    <t>A350</t>
  </si>
  <si>
    <t>ARADEO</t>
  </si>
  <si>
    <t>A351</t>
  </si>
  <si>
    <t>ARAGONA</t>
  </si>
  <si>
    <t>A352</t>
  </si>
  <si>
    <t>ARAMENGO</t>
  </si>
  <si>
    <t>A354</t>
  </si>
  <si>
    <t>ARBA</t>
  </si>
  <si>
    <t>A355</t>
  </si>
  <si>
    <t>TORTOLI'</t>
  </si>
  <si>
    <t>NU</t>
  </si>
  <si>
    <t>A357</t>
  </si>
  <si>
    <t>ARBOREA</t>
  </si>
  <si>
    <t>A358</t>
  </si>
  <si>
    <t>ARBORIO</t>
  </si>
  <si>
    <t>A359</t>
  </si>
  <si>
    <t>ARBUS</t>
  </si>
  <si>
    <t>SU</t>
  </si>
  <si>
    <t>A360</t>
  </si>
  <si>
    <t>ARCADE</t>
  </si>
  <si>
    <t>A363</t>
  </si>
  <si>
    <t>ARCE</t>
  </si>
  <si>
    <t>A365</t>
  </si>
  <si>
    <t>ARCENE</t>
  </si>
  <si>
    <t>A366</t>
  </si>
  <si>
    <t>ARCEVIA</t>
  </si>
  <si>
    <t>A367</t>
  </si>
  <si>
    <t>ARCHI</t>
  </si>
  <si>
    <t>A368</t>
  </si>
  <si>
    <t>SAN NICOLO' D'ARCIDANO</t>
  </si>
  <si>
    <t>A369</t>
  </si>
  <si>
    <t>ARCIDOSSO</t>
  </si>
  <si>
    <t>GR</t>
  </si>
  <si>
    <t>A370</t>
  </si>
  <si>
    <t>ARCINAZZO ROMANO</t>
  </si>
  <si>
    <t>A371</t>
  </si>
  <si>
    <t>ARCISATE</t>
  </si>
  <si>
    <t>A372</t>
  </si>
  <si>
    <t>ARCO</t>
  </si>
  <si>
    <t>A373</t>
  </si>
  <si>
    <t>ARCOLA</t>
  </si>
  <si>
    <t>A374</t>
  </si>
  <si>
    <t>ARCOLE</t>
  </si>
  <si>
    <t>A375</t>
  </si>
  <si>
    <t>ARCONATE</t>
  </si>
  <si>
    <t>A376</t>
  </si>
  <si>
    <t>ARCORE</t>
  </si>
  <si>
    <t>A377</t>
  </si>
  <si>
    <t>ARCUGNANO</t>
  </si>
  <si>
    <t>A379</t>
  </si>
  <si>
    <t>ARDARA</t>
  </si>
  <si>
    <t>A380</t>
  </si>
  <si>
    <t>ARDAULI</t>
  </si>
  <si>
    <t>A382</t>
  </si>
  <si>
    <t>ARDENNO</t>
  </si>
  <si>
    <t>A383</t>
  </si>
  <si>
    <t>ARDESIO</t>
  </si>
  <si>
    <t>A385</t>
  </si>
  <si>
    <t>ARDORE</t>
  </si>
  <si>
    <t>A386</t>
  </si>
  <si>
    <t>ARENA</t>
  </si>
  <si>
    <t>A387</t>
  </si>
  <si>
    <t>ARENA PO</t>
  </si>
  <si>
    <t>A388</t>
  </si>
  <si>
    <t>ARENZANO</t>
  </si>
  <si>
    <t>GE</t>
  </si>
  <si>
    <t>A389</t>
  </si>
  <si>
    <t>ARESE</t>
  </si>
  <si>
    <t>A390</t>
  </si>
  <si>
    <t>AREZZO</t>
  </si>
  <si>
    <t>A391</t>
  </si>
  <si>
    <t>ARGEGNO</t>
  </si>
  <si>
    <t>A392</t>
  </si>
  <si>
    <t>ARGELATO</t>
  </si>
  <si>
    <t>A393</t>
  </si>
  <si>
    <t>ARGENTA</t>
  </si>
  <si>
    <t>FE</t>
  </si>
  <si>
    <t>A394</t>
  </si>
  <si>
    <t>ARGENTERA</t>
  </si>
  <si>
    <t>A396</t>
  </si>
  <si>
    <t>ARGUELLO</t>
  </si>
  <si>
    <t>A397</t>
  </si>
  <si>
    <t>ARGUSTO</t>
  </si>
  <si>
    <t>A398</t>
  </si>
  <si>
    <t>ARI</t>
  </si>
  <si>
    <t>A399</t>
  </si>
  <si>
    <t>ARIANO IRPINO</t>
  </si>
  <si>
    <t>A400</t>
  </si>
  <si>
    <t>ARIANO NEL POLESINE</t>
  </si>
  <si>
    <t>A401</t>
  </si>
  <si>
    <t>ARICCIA</t>
  </si>
  <si>
    <t>A402</t>
  </si>
  <si>
    <t>ARIELLI</t>
  </si>
  <si>
    <t>NON APPLICA</t>
  </si>
  <si>
    <t>A403</t>
  </si>
  <si>
    <t>ARIENZO</t>
  </si>
  <si>
    <t>A405</t>
  </si>
  <si>
    <t>ARIGNANO</t>
  </si>
  <si>
    <t>A407</t>
  </si>
  <si>
    <t>ARITZO</t>
  </si>
  <si>
    <t>A409</t>
  </si>
  <si>
    <t>ARIZZANO</t>
  </si>
  <si>
    <t>A412</t>
  </si>
  <si>
    <t>ARLENA DI CASTRO</t>
  </si>
  <si>
    <t>A413</t>
  </si>
  <si>
    <t>ARLUNO</t>
  </si>
  <si>
    <t>A414</t>
  </si>
  <si>
    <t>ARMENO</t>
  </si>
  <si>
    <t>A415</t>
  </si>
  <si>
    <t>ARMENTO</t>
  </si>
  <si>
    <t>A418</t>
  </si>
  <si>
    <t>ARMO</t>
  </si>
  <si>
    <t>A419</t>
  </si>
  <si>
    <t>ARMUNGIA</t>
  </si>
  <si>
    <t>A421</t>
  </si>
  <si>
    <t>ARNARA</t>
  </si>
  <si>
    <t>A422</t>
  </si>
  <si>
    <t>ARNASCO</t>
  </si>
  <si>
    <t>A424</t>
  </si>
  <si>
    <t>ARNAD</t>
  </si>
  <si>
    <t>A425</t>
  </si>
  <si>
    <t>ARNESANO</t>
  </si>
  <si>
    <t>A427</t>
  </si>
  <si>
    <t>AROLA</t>
  </si>
  <si>
    <t>A429</t>
  </si>
  <si>
    <t>ARONA</t>
  </si>
  <si>
    <t>A430</t>
  </si>
  <si>
    <t>AROSIO</t>
  </si>
  <si>
    <t>A431</t>
  </si>
  <si>
    <t>ARPAIA</t>
  </si>
  <si>
    <t>A432</t>
  </si>
  <si>
    <t>ARPAISE</t>
  </si>
  <si>
    <t>A433</t>
  </si>
  <si>
    <t>ARPINO</t>
  </si>
  <si>
    <t>A434</t>
  </si>
  <si>
    <t>ARQUA' PETRARCA</t>
  </si>
  <si>
    <t>A435</t>
  </si>
  <si>
    <t>ARQUA' POLESINE</t>
  </si>
  <si>
    <t>A436</t>
  </si>
  <si>
    <t>ARQUATA SCRIVIA</t>
  </si>
  <si>
    <t>A437</t>
  </si>
  <si>
    <t>ARQUATA DEL TRONTO</t>
  </si>
  <si>
    <t>A438</t>
  </si>
  <si>
    <t>ARRE</t>
  </si>
  <si>
    <t>A439</t>
  </si>
  <si>
    <t>ARRONE</t>
  </si>
  <si>
    <t>A440</t>
  </si>
  <si>
    <t>ARZAGO D'ADDA</t>
  </si>
  <si>
    <t>A441</t>
  </si>
  <si>
    <t>ARSAGO SEPRIO</t>
  </si>
  <si>
    <t>A443</t>
  </si>
  <si>
    <t>ARSIE'</t>
  </si>
  <si>
    <t>A444</t>
  </si>
  <si>
    <t>ARSIERO</t>
  </si>
  <si>
    <t>A445</t>
  </si>
  <si>
    <t>ARSITA</t>
  </si>
  <si>
    <t>A446</t>
  </si>
  <si>
    <t>ARSOLI</t>
  </si>
  <si>
    <t>A447</t>
  </si>
  <si>
    <t>ARTA TERME</t>
  </si>
  <si>
    <t>A448</t>
  </si>
  <si>
    <t>ARTEGNA</t>
  </si>
  <si>
    <t>A449</t>
  </si>
  <si>
    <t>ARTENA</t>
  </si>
  <si>
    <t>A451</t>
  </si>
  <si>
    <t>ARTOGNE</t>
  </si>
  <si>
    <t>A452</t>
  </si>
  <si>
    <t>ARVIER</t>
  </si>
  <si>
    <t>A453</t>
  </si>
  <si>
    <t>ARZACHENA</t>
  </si>
  <si>
    <t>A454</t>
  </si>
  <si>
    <t>ARZANA</t>
  </si>
  <si>
    <t>A455</t>
  </si>
  <si>
    <t>ARZANO</t>
  </si>
  <si>
    <t>A458</t>
  </si>
  <si>
    <t>ARZERGRANDE</t>
  </si>
  <si>
    <t>A459</t>
  </si>
  <si>
    <t>ARZIGNANO</t>
  </si>
  <si>
    <t>A460</t>
  </si>
  <si>
    <t>ASCEA</t>
  </si>
  <si>
    <t>A461</t>
  </si>
  <si>
    <t>ASCIANO</t>
  </si>
  <si>
    <t>A462</t>
  </si>
  <si>
    <t>ASCOLI PICENO</t>
  </si>
  <si>
    <t>A463</t>
  </si>
  <si>
    <t>ASCOLI SATRIANO</t>
  </si>
  <si>
    <t>A464</t>
  </si>
  <si>
    <t>ASCREA</t>
  </si>
  <si>
    <t>A465</t>
  </si>
  <si>
    <t>ASIAGO</t>
  </si>
  <si>
    <t>A466</t>
  </si>
  <si>
    <t>ASIGLIANO VERCELLESE</t>
  </si>
  <si>
    <t>A467</t>
  </si>
  <si>
    <t>ASIGLIANO VENETO</t>
  </si>
  <si>
    <t>A468</t>
  </si>
  <si>
    <t>SINALUNGA</t>
  </si>
  <si>
    <t>Esenzione per per i contribuenti che hanno un reddito IRPEF annuo non superiore a euro 13.000,00 derivante da redditi da lavoro dipendente (art. 49, comma 1 del D.P.R. 22/12/1986 n. 917) e assimilato (art. 50 comma 1 lett. a), c), d) e l) del D.P.R. 22/12/1986 n. 917) o pensione (art. 49 comma 2 del D.P.R. 22.12.1986, n. 917)</t>
  </si>
  <si>
    <t>A470</t>
  </si>
  <si>
    <t>ASOLA</t>
  </si>
  <si>
    <t>A471</t>
  </si>
  <si>
    <t>ASOLO</t>
  </si>
  <si>
    <t>A472</t>
  </si>
  <si>
    <t>CASPERIA</t>
  </si>
  <si>
    <t>A473</t>
  </si>
  <si>
    <t>ASSAGO</t>
  </si>
  <si>
    <t>A474</t>
  </si>
  <si>
    <t>ASSEMINI</t>
  </si>
  <si>
    <t>CA</t>
  </si>
  <si>
    <t>A475</t>
  </si>
  <si>
    <t>ASSISI</t>
  </si>
  <si>
    <t>PG</t>
  </si>
  <si>
    <t>A476</t>
  </si>
  <si>
    <t>ASSO</t>
  </si>
  <si>
    <t>A477</t>
  </si>
  <si>
    <t>ASSOLO</t>
  </si>
  <si>
    <t>A478</t>
  </si>
  <si>
    <t>ASSORO</t>
  </si>
  <si>
    <t>A479</t>
  </si>
  <si>
    <t>ASTI</t>
  </si>
  <si>
    <t>A480</t>
  </si>
  <si>
    <t>ASUNI</t>
  </si>
  <si>
    <t>A481</t>
  </si>
  <si>
    <t>ATELETA</t>
  </si>
  <si>
    <t>A482</t>
  </si>
  <si>
    <t>ATELLA</t>
  </si>
  <si>
    <t>A484</t>
  </si>
  <si>
    <t>ATENA LUCANA</t>
  </si>
  <si>
    <t>A485</t>
  </si>
  <si>
    <t>ATESSA</t>
  </si>
  <si>
    <t>A486</t>
  </si>
  <si>
    <t>ATINA</t>
  </si>
  <si>
    <t>A487</t>
  </si>
  <si>
    <t>ATRANI</t>
  </si>
  <si>
    <t>A488</t>
  </si>
  <si>
    <t>ATRI</t>
  </si>
  <si>
    <t>A489</t>
  </si>
  <si>
    <t>ATRIPALDA</t>
  </si>
  <si>
    <t>A490</t>
  </si>
  <si>
    <t>ATTIGLIANO</t>
  </si>
  <si>
    <t>A491</t>
  </si>
  <si>
    <t>ATTIMIS</t>
  </si>
  <si>
    <t>A492</t>
  </si>
  <si>
    <t>ATZARA</t>
  </si>
  <si>
    <t>A494</t>
  </si>
  <si>
    <t>AUGUSTA</t>
  </si>
  <si>
    <t>SR</t>
  </si>
  <si>
    <t>A495</t>
  </si>
  <si>
    <t>AULETTA</t>
  </si>
  <si>
    <t>A496</t>
  </si>
  <si>
    <t>AULLA</t>
  </si>
  <si>
    <t>MS</t>
  </si>
  <si>
    <t>A497</t>
  </si>
  <si>
    <t>AURANO</t>
  </si>
  <si>
    <t>A499</t>
  </si>
  <si>
    <t>AURIGO</t>
  </si>
  <si>
    <t>A501</t>
  </si>
  <si>
    <t>AURONZO DI CADORE</t>
  </si>
  <si>
    <t>A502</t>
  </si>
  <si>
    <t>AUSONIA</t>
  </si>
  <si>
    <t>A503</t>
  </si>
  <si>
    <t>AUSTIS</t>
  </si>
  <si>
    <t>A506</t>
  </si>
  <si>
    <t>AVEGNO</t>
  </si>
  <si>
    <t>A507</t>
  </si>
  <si>
    <t>AVELENGO</t>
  </si>
  <si>
    <t>A508</t>
  </si>
  <si>
    <t>AVELLA</t>
  </si>
  <si>
    <t>A509</t>
  </si>
  <si>
    <t>AVELLINO</t>
  </si>
  <si>
    <t>A511</t>
  </si>
  <si>
    <t>AVERARA</t>
  </si>
  <si>
    <t>A512</t>
  </si>
  <si>
    <t>AVERSA</t>
  </si>
  <si>
    <t>A514</t>
  </si>
  <si>
    <t>AVETRANA</t>
  </si>
  <si>
    <t>TA</t>
  </si>
  <si>
    <t>A515</t>
  </si>
  <si>
    <t>AVEZZANO</t>
  </si>
  <si>
    <t>A516</t>
  </si>
  <si>
    <t>AVIANO</t>
  </si>
  <si>
    <t>A517</t>
  </si>
  <si>
    <t>AVIATICO</t>
  </si>
  <si>
    <t>A518</t>
  </si>
  <si>
    <t>AVIGLIANA</t>
  </si>
  <si>
    <t>A519</t>
  </si>
  <si>
    <t>AVIGLIANO</t>
  </si>
  <si>
    <t>A520</t>
  </si>
  <si>
    <t>AVIO</t>
  </si>
  <si>
    <t>A521</t>
  </si>
  <si>
    <t>AVISE</t>
  </si>
  <si>
    <t>A522</t>
  </si>
  <si>
    <t>AVOLA</t>
  </si>
  <si>
    <t>A523</t>
  </si>
  <si>
    <t>AVOLASCA</t>
  </si>
  <si>
    <t>A525</t>
  </si>
  <si>
    <t>AZEGLIO</t>
  </si>
  <si>
    <t>A526</t>
  </si>
  <si>
    <t>AZZANELLO</t>
  </si>
  <si>
    <t>A527</t>
  </si>
  <si>
    <t>AZZANO D'ASTI</t>
  </si>
  <si>
    <t>A528</t>
  </si>
  <si>
    <t>AZZANO SAN PAOLO</t>
  </si>
  <si>
    <t>A529</t>
  </si>
  <si>
    <t>AZZANO MELLA</t>
  </si>
  <si>
    <t>A530</t>
  </si>
  <si>
    <t>AZZANO DECIMO</t>
  </si>
  <si>
    <t>A531</t>
  </si>
  <si>
    <t>AZZATE</t>
  </si>
  <si>
    <t>A532</t>
  </si>
  <si>
    <t>AZZIO</t>
  </si>
  <si>
    <t>A533</t>
  </si>
  <si>
    <t>AZZONE</t>
  </si>
  <si>
    <t>A534</t>
  </si>
  <si>
    <t>BACENO</t>
  </si>
  <si>
    <t>A535</t>
  </si>
  <si>
    <t>BACOLI</t>
  </si>
  <si>
    <t>A536</t>
  </si>
  <si>
    <t>BADALUCCO</t>
  </si>
  <si>
    <t>A537</t>
  </si>
  <si>
    <t>BADIA</t>
  </si>
  <si>
    <t>A538</t>
  </si>
  <si>
    <t>BADIA PAVESE</t>
  </si>
  <si>
    <t>A539</t>
  </si>
  <si>
    <t>BADIA POLESINE</t>
  </si>
  <si>
    <t>A540</t>
  </si>
  <si>
    <t>BADIA CALAVENA</t>
  </si>
  <si>
    <t>A541</t>
  </si>
  <si>
    <t>BADIA TEDALDA</t>
  </si>
  <si>
    <t>A542</t>
  </si>
  <si>
    <t>BADOLATO</t>
  </si>
  <si>
    <t>A544</t>
  </si>
  <si>
    <t>BAGALADI</t>
  </si>
  <si>
    <t>A546</t>
  </si>
  <si>
    <t>BAGHERIA</t>
  </si>
  <si>
    <t>A547</t>
  </si>
  <si>
    <t>BAGNACAVALLO</t>
  </si>
  <si>
    <t>A550</t>
  </si>
  <si>
    <t>BAGNARIA</t>
  </si>
  <si>
    <t>A551</t>
  </si>
  <si>
    <t>BAGNARA DI ROMAGNA</t>
  </si>
  <si>
    <t>A552</t>
  </si>
  <si>
    <t>BAGNARA CALABRA</t>
  </si>
  <si>
    <t>A553</t>
  </si>
  <si>
    <t>BAGNARIA ARSA</t>
  </si>
  <si>
    <t>A555</t>
  </si>
  <si>
    <t>BAGNASCO</t>
  </si>
  <si>
    <t>A557</t>
  </si>
  <si>
    <t>BAGNATICA</t>
  </si>
  <si>
    <t>A560</t>
  </si>
  <si>
    <t>BAGNI DI LUCCA</t>
  </si>
  <si>
    <t>A561</t>
  </si>
  <si>
    <t>MONTECATINI-TERME</t>
  </si>
  <si>
    <t>A562</t>
  </si>
  <si>
    <t>SAN GIULIANO TERME</t>
  </si>
  <si>
    <t>PI</t>
  </si>
  <si>
    <t>A564</t>
  </si>
  <si>
    <t>BAGNO A RIPOLI</t>
  </si>
  <si>
    <t>FI</t>
  </si>
  <si>
    <t>A565</t>
  </si>
  <si>
    <t>BAGNO DI ROMAGNA</t>
  </si>
  <si>
    <t>FC</t>
  </si>
  <si>
    <t>A566</t>
  </si>
  <si>
    <t>BAGNOLI IRPINO</t>
  </si>
  <si>
    <t>A567</t>
  </si>
  <si>
    <t>BAGNOLI DEL TRIGNO</t>
  </si>
  <si>
    <t>A568</t>
  </si>
  <si>
    <t>BAGNOLI DI SOPRA</t>
  </si>
  <si>
    <t>Esenzione per i soggetti ultrasessantacinquenni il cui unico reddito derivi esclusivamente da redditi di pensione inferiori a euro 10000.00</t>
  </si>
  <si>
    <t>A569</t>
  </si>
  <si>
    <t>BAGNOLO MELLA</t>
  </si>
  <si>
    <t>A570</t>
  </si>
  <si>
    <t>BAGNOLO CREMASCO</t>
  </si>
  <si>
    <t>A571</t>
  </si>
  <si>
    <t>BAGNOLO PIEMONTE</t>
  </si>
  <si>
    <t>A572</t>
  </si>
  <si>
    <t>BAGNOLO DEL SALENTO</t>
  </si>
  <si>
    <t>A573</t>
  </si>
  <si>
    <t>BAGNOLO IN PIANO</t>
  </si>
  <si>
    <t>A574</t>
  </si>
  <si>
    <t>BAGNOLO DI PO</t>
  </si>
  <si>
    <t>A575</t>
  </si>
  <si>
    <t>BAGNOLO SAN VITO</t>
  </si>
  <si>
    <t>A576</t>
  </si>
  <si>
    <t>BAGNONE</t>
  </si>
  <si>
    <t>A577</t>
  </si>
  <si>
    <t>BAGNOREGIO</t>
  </si>
  <si>
    <t>A578</t>
  </si>
  <si>
    <t>BAGOLINO</t>
  </si>
  <si>
    <t>A579</t>
  </si>
  <si>
    <t>BAIA E LATINA</t>
  </si>
  <si>
    <t>A580</t>
  </si>
  <si>
    <t>BAIANO</t>
  </si>
  <si>
    <t>A581</t>
  </si>
  <si>
    <t>BAIARDO</t>
  </si>
  <si>
    <t>A584</t>
  </si>
  <si>
    <t>BAIRO</t>
  </si>
  <si>
    <t>A586</t>
  </si>
  <si>
    <t>BAISO</t>
  </si>
  <si>
    <t>A587</t>
  </si>
  <si>
    <t>BALANGERO</t>
  </si>
  <si>
    <t>A588</t>
  </si>
  <si>
    <t>BALDICHIERI D'ASTI</t>
  </si>
  <si>
    <t>A589</t>
  </si>
  <si>
    <t>BALDISSERO D'ALBA</t>
  </si>
  <si>
    <t>A590</t>
  </si>
  <si>
    <t>BALDISSERO CANAVESE</t>
  </si>
  <si>
    <t>A591</t>
  </si>
  <si>
    <t>BALDISSERO TORINESE</t>
  </si>
  <si>
    <t>A592</t>
  </si>
  <si>
    <t>BALESTRATE</t>
  </si>
  <si>
    <t>A593</t>
  </si>
  <si>
    <t>BALESTRINO</t>
  </si>
  <si>
    <t>A594</t>
  </si>
  <si>
    <t>BALLABIO</t>
  </si>
  <si>
    <t>A597</t>
  </si>
  <si>
    <t>BALLAO</t>
  </si>
  <si>
    <t>A599</t>
  </si>
  <si>
    <t>BALME</t>
  </si>
  <si>
    <t>A600</t>
  </si>
  <si>
    <t>BALMUCCIA</t>
  </si>
  <si>
    <t>A601</t>
  </si>
  <si>
    <t>BALOCCO</t>
  </si>
  <si>
    <t>A603</t>
  </si>
  <si>
    <t>BALSORANO</t>
  </si>
  <si>
    <t>A604</t>
  </si>
  <si>
    <t>BALVANO</t>
  </si>
  <si>
    <t>A605</t>
  </si>
  <si>
    <t>BALZOLA</t>
  </si>
  <si>
    <t>A606</t>
  </si>
  <si>
    <t>BANARI</t>
  </si>
  <si>
    <t>A607</t>
  </si>
  <si>
    <t>BANCHETTE</t>
  </si>
  <si>
    <t>A609</t>
  </si>
  <si>
    <t>VILLA VERDE</t>
  </si>
  <si>
    <t>A610</t>
  </si>
  <si>
    <t>BANNIO ANZINO</t>
  </si>
  <si>
    <t>A612</t>
  </si>
  <si>
    <t>BANZI</t>
  </si>
  <si>
    <t>A613</t>
  </si>
  <si>
    <t>BAONE</t>
  </si>
  <si>
    <t>A614</t>
  </si>
  <si>
    <t>BARADILI</t>
  </si>
  <si>
    <t>A615</t>
  </si>
  <si>
    <t>BARAGIANO</t>
  </si>
  <si>
    <t>A616</t>
  </si>
  <si>
    <t>BARANELLO</t>
  </si>
  <si>
    <t>A617</t>
  </si>
  <si>
    <t>BARANO D'ISCHIA</t>
  </si>
  <si>
    <t>A618</t>
  </si>
  <si>
    <t>BARANZATE</t>
  </si>
  <si>
    <t>A619</t>
  </si>
  <si>
    <t>BARASSO</t>
  </si>
  <si>
    <t>A621</t>
  </si>
  <si>
    <t>BARATILI SAN PIETRO</t>
  </si>
  <si>
    <t>A625</t>
  </si>
  <si>
    <t>BARBANIA</t>
  </si>
  <si>
    <t>A626</t>
  </si>
  <si>
    <t>BARBARA</t>
  </si>
  <si>
    <t>A628</t>
  </si>
  <si>
    <t>BARBARANO ROMANO</t>
  </si>
  <si>
    <t>A629</t>
  </si>
  <si>
    <t>BARBARESCO</t>
  </si>
  <si>
    <t>A630</t>
  </si>
  <si>
    <t>BARBARIGA</t>
  </si>
  <si>
    <t>A631</t>
  </si>
  <si>
    <t>BARBATA</t>
  </si>
  <si>
    <t>A632</t>
  </si>
  <si>
    <t>BARBERINO DI MUGELLO</t>
  </si>
  <si>
    <t>A634</t>
  </si>
  <si>
    <t>BARBIANELLO</t>
  </si>
  <si>
    <t>A635</t>
  </si>
  <si>
    <t>BARBIANO</t>
  </si>
  <si>
    <t>A637</t>
  </si>
  <si>
    <t>BARBONA</t>
  </si>
  <si>
    <t>A638</t>
  </si>
  <si>
    <t>BARCELLONA POZZO DI GOTTO</t>
  </si>
  <si>
    <t>A640</t>
  </si>
  <si>
    <t>BARCIS</t>
  </si>
  <si>
    <t>A643</t>
  </si>
  <si>
    <t>BARD</t>
  </si>
  <si>
    <t>A646</t>
  </si>
  <si>
    <t>BARDI</t>
  </si>
  <si>
    <t>A647</t>
  </si>
  <si>
    <t>BARDINETO</t>
  </si>
  <si>
    <t>A650</t>
  </si>
  <si>
    <t>BARDOLINO</t>
  </si>
  <si>
    <t>A651</t>
  </si>
  <si>
    <t>BARDONECCHIA</t>
  </si>
  <si>
    <t>A652</t>
  </si>
  <si>
    <t>BAREGGIO</t>
  </si>
  <si>
    <t>A653</t>
  </si>
  <si>
    <t>BARENGO</t>
  </si>
  <si>
    <t>A655</t>
  </si>
  <si>
    <t>BARESSA</t>
  </si>
  <si>
    <t>A656</t>
  </si>
  <si>
    <t>BARETE</t>
  </si>
  <si>
    <t>A657</t>
  </si>
  <si>
    <t>BARGA</t>
  </si>
  <si>
    <t>A658</t>
  </si>
  <si>
    <t>BARGAGLI</t>
  </si>
  <si>
    <t>A660</t>
  </si>
  <si>
    <t>BARGE</t>
  </si>
  <si>
    <t>A661</t>
  </si>
  <si>
    <t>BARGHE</t>
  </si>
  <si>
    <t>A662</t>
  </si>
  <si>
    <t>BARI</t>
  </si>
  <si>
    <t>A663</t>
  </si>
  <si>
    <t>BARI SARDO</t>
  </si>
  <si>
    <t>A664</t>
  </si>
  <si>
    <t>BARIANO</t>
  </si>
  <si>
    <t>A665</t>
  </si>
  <si>
    <t>BARICELLA</t>
  </si>
  <si>
    <t>A666</t>
  </si>
  <si>
    <t>BARILE</t>
  </si>
  <si>
    <t>A667</t>
  </si>
  <si>
    <t>BARISCIANO</t>
  </si>
  <si>
    <t>A668</t>
  </si>
  <si>
    <t>BARLASSINA</t>
  </si>
  <si>
    <t>A669</t>
  </si>
  <si>
    <t>BARLETTA</t>
  </si>
  <si>
    <t>A670</t>
  </si>
  <si>
    <t>BARNI</t>
  </si>
  <si>
    <t>A671</t>
  </si>
  <si>
    <t>BAROLO</t>
  </si>
  <si>
    <t>A673</t>
  </si>
  <si>
    <t>BARONE CANAVESE</t>
  </si>
  <si>
    <t>A674</t>
  </si>
  <si>
    <t>BARONISSI</t>
  </si>
  <si>
    <t>A676</t>
  </si>
  <si>
    <t>BARRAFRANCA</t>
  </si>
  <si>
    <t>A677</t>
  </si>
  <si>
    <t>BARRALI</t>
  </si>
  <si>
    <t>A678</t>
  </si>
  <si>
    <t>BARREA</t>
  </si>
  <si>
    <t>A681</t>
  </si>
  <si>
    <t>BARUMINI</t>
  </si>
  <si>
    <t>A683</t>
  </si>
  <si>
    <t>BARZAGO</t>
  </si>
  <si>
    <t>A684</t>
  </si>
  <si>
    <t>BARZANA</t>
  </si>
  <si>
    <t>A686</t>
  </si>
  <si>
    <t>BARZANO'</t>
  </si>
  <si>
    <t>A687</t>
  </si>
  <si>
    <t>BARZIO</t>
  </si>
  <si>
    <t>A689</t>
  </si>
  <si>
    <t>BASALUZZO</t>
  </si>
  <si>
    <t>A690</t>
  </si>
  <si>
    <t>BASCAPE'</t>
  </si>
  <si>
    <t>A691</t>
  </si>
  <si>
    <t>BASCHI</t>
  </si>
  <si>
    <t>A692</t>
  </si>
  <si>
    <t>BASCIANO</t>
  </si>
  <si>
    <t>A694</t>
  </si>
  <si>
    <t>BASELGA DI PINE'</t>
  </si>
  <si>
    <t>A696</t>
  </si>
  <si>
    <t>BASELICE</t>
  </si>
  <si>
    <t>A697</t>
  </si>
  <si>
    <t>BASIANO</t>
  </si>
  <si>
    <t>A698</t>
  </si>
  <si>
    <t>BASICO'</t>
  </si>
  <si>
    <t>A699</t>
  </si>
  <si>
    <t>BASIGLIO</t>
  </si>
  <si>
    <t>A700</t>
  </si>
  <si>
    <t>BASILIANO</t>
  </si>
  <si>
    <t>A701</t>
  </si>
  <si>
    <t>VASANELLO</t>
  </si>
  <si>
    <t>A702</t>
  </si>
  <si>
    <t>BASSANO BRESCIANO</t>
  </si>
  <si>
    <t>A703</t>
  </si>
  <si>
    <t>BASSANO DEL GRAPPA</t>
  </si>
  <si>
    <t>A704</t>
  </si>
  <si>
    <t>BASSANO ROMANO</t>
  </si>
  <si>
    <t>A705</t>
  </si>
  <si>
    <t>TRONZANO LAGO MAGGIORE</t>
  </si>
  <si>
    <t>A706</t>
  </si>
  <si>
    <t>BASSANO IN TEVERINA</t>
  </si>
  <si>
    <t>A707</t>
  </si>
  <si>
    <t>BASSIANO</t>
  </si>
  <si>
    <t>A708</t>
  </si>
  <si>
    <t>BASSIGNANA</t>
  </si>
  <si>
    <t>A709</t>
  </si>
  <si>
    <t>BASTIA MONDOVI'</t>
  </si>
  <si>
    <t>A710</t>
  </si>
  <si>
    <t>BASTIA UMBRA</t>
  </si>
  <si>
    <t>A712</t>
  </si>
  <si>
    <t>BASTIDA PANCARANA</t>
  </si>
  <si>
    <t>A713</t>
  </si>
  <si>
    <t>BASTIGLIA</t>
  </si>
  <si>
    <t>MO</t>
  </si>
  <si>
    <t>A714</t>
  </si>
  <si>
    <t>BATTAGLIA TERME</t>
  </si>
  <si>
    <t>A716</t>
  </si>
  <si>
    <t>BATTIFOLLO</t>
  </si>
  <si>
    <t>A717</t>
  </si>
  <si>
    <t>BATTIPAGLIA</t>
  </si>
  <si>
    <t>A718</t>
  </si>
  <si>
    <t>BATTUDA</t>
  </si>
  <si>
    <t>A719</t>
  </si>
  <si>
    <t>BAUCINA</t>
  </si>
  <si>
    <t>A720</t>
  </si>
  <si>
    <t>BOVILLE ERNICA</t>
  </si>
  <si>
    <t>A721</t>
  </si>
  <si>
    <t>BAULADU</t>
  </si>
  <si>
    <t>A722</t>
  </si>
  <si>
    <t>BAUNEI</t>
  </si>
  <si>
    <t>A725</t>
  </si>
  <si>
    <t>BAVENO</t>
  </si>
  <si>
    <t>A728</t>
  </si>
  <si>
    <t>BEDERO VALCUVIA</t>
  </si>
  <si>
    <t>A729</t>
  </si>
  <si>
    <t>BEDIZZOLE</t>
  </si>
  <si>
    <t>A730</t>
  </si>
  <si>
    <t>BEDOLLO</t>
  </si>
  <si>
    <t>A731</t>
  </si>
  <si>
    <t>BEDONIA</t>
  </si>
  <si>
    <t>A732</t>
  </si>
  <si>
    <t>BEDULITA</t>
  </si>
  <si>
    <t>A733</t>
  </si>
  <si>
    <t>BEE</t>
  </si>
  <si>
    <t>A734</t>
  </si>
  <si>
    <t>BEINASCO</t>
  </si>
  <si>
    <t>A735</t>
  </si>
  <si>
    <t>BEINETTE</t>
  </si>
  <si>
    <t>A736</t>
  </si>
  <si>
    <t>BELCASTRO</t>
  </si>
  <si>
    <t>A737</t>
  </si>
  <si>
    <t>BELFIORE</t>
  </si>
  <si>
    <t>A738</t>
  </si>
  <si>
    <t>BELFORTE MONFERRATO</t>
  </si>
  <si>
    <t>A739</t>
  </si>
  <si>
    <t>BELFORTE DEL CHIENTI</t>
  </si>
  <si>
    <t>A740</t>
  </si>
  <si>
    <t>BELFORTE ALL'ISAURO</t>
  </si>
  <si>
    <t>A741</t>
  </si>
  <si>
    <t>BELGIOIOSO</t>
  </si>
  <si>
    <t>A742</t>
  </si>
  <si>
    <t>BELGIRATE</t>
  </si>
  <si>
    <t>A743</t>
  </si>
  <si>
    <t>BELLA</t>
  </si>
  <si>
    <t>A745</t>
  </si>
  <si>
    <t>BELLANO</t>
  </si>
  <si>
    <t>A746</t>
  </si>
  <si>
    <t>BELLANTE</t>
  </si>
  <si>
    <t>A747</t>
  </si>
  <si>
    <t>BELLARIA-IGEA MARINA</t>
  </si>
  <si>
    <t>RN</t>
  </si>
  <si>
    <t>A749</t>
  </si>
  <si>
    <t>BELLEGRA</t>
  </si>
  <si>
    <t>A750</t>
  </si>
  <si>
    <t>BELLINO</t>
  </si>
  <si>
    <t>A751</t>
  </si>
  <si>
    <t>BELLINZAGO LOMBARDO</t>
  </si>
  <si>
    <t>A752</t>
  </si>
  <si>
    <t>BELLINZAGO NOVARESE</t>
  </si>
  <si>
    <t>A755</t>
  </si>
  <si>
    <t>BELLONA</t>
  </si>
  <si>
    <t>A756</t>
  </si>
  <si>
    <t>BELLOSGUARDO</t>
  </si>
  <si>
    <t>A757</t>
  </si>
  <si>
    <t>BELLUNO</t>
  </si>
  <si>
    <t>A759</t>
  </si>
  <si>
    <t>BELLUSCO</t>
  </si>
  <si>
    <t>A760</t>
  </si>
  <si>
    <t>BELMONTE PICENO</t>
  </si>
  <si>
    <t>A761</t>
  </si>
  <si>
    <t>BELMONTE DEL SANNIO</t>
  </si>
  <si>
    <t>A762</t>
  </si>
  <si>
    <t>BELMONTE CALABRO</t>
  </si>
  <si>
    <t>A763</t>
  </si>
  <si>
    <t>BELMONTE CASTELLO</t>
  </si>
  <si>
    <t>A764</t>
  </si>
  <si>
    <t>BELMONTE MEZZAGNO</t>
  </si>
  <si>
    <t>A765</t>
  </si>
  <si>
    <t>BELMONTE IN SABINA</t>
  </si>
  <si>
    <t>A766</t>
  </si>
  <si>
    <t>BELPASSO</t>
  </si>
  <si>
    <t>A768</t>
  </si>
  <si>
    <t>BELSITO</t>
  </si>
  <si>
    <t>A769</t>
  </si>
  <si>
    <t>BELVEDERE OSTRENSE</t>
  </si>
  <si>
    <t>A770</t>
  </si>
  <si>
    <t>BELVEGLIO</t>
  </si>
  <si>
    <t>A771</t>
  </si>
  <si>
    <t>LIZZANO IN BELVEDERE</t>
  </si>
  <si>
    <t>A772</t>
  </si>
  <si>
    <t>BELVEDERE DI SPINELLO</t>
  </si>
  <si>
    <t>KR</t>
  </si>
  <si>
    <t>A773</t>
  </si>
  <si>
    <t>BELVEDERE MARITTIMO</t>
  </si>
  <si>
    <t>A774</t>
  </si>
  <si>
    <t>BELVEDERE LANGHE</t>
  </si>
  <si>
    <t>A776</t>
  </si>
  <si>
    <t>BELVI'</t>
  </si>
  <si>
    <t>A777</t>
  </si>
  <si>
    <t>BEMA</t>
  </si>
  <si>
    <t>A778</t>
  </si>
  <si>
    <t>BENE LARIO</t>
  </si>
  <si>
    <t>A779</t>
  </si>
  <si>
    <t>BENE VAGIENNA</t>
  </si>
  <si>
    <t>A780</t>
  </si>
  <si>
    <t>BENESTARE</t>
  </si>
  <si>
    <t>A781</t>
  </si>
  <si>
    <t>BENETUTTI</t>
  </si>
  <si>
    <t>A782</t>
  </si>
  <si>
    <t>BENEVELLO</t>
  </si>
  <si>
    <t>A783</t>
  </si>
  <si>
    <t>BENEVENTO</t>
  </si>
  <si>
    <t>A784</t>
  </si>
  <si>
    <t>BENNA</t>
  </si>
  <si>
    <t>A785</t>
  </si>
  <si>
    <t>BENTIVOGLIO</t>
  </si>
  <si>
    <t>A786</t>
  </si>
  <si>
    <t>BERBENNO</t>
  </si>
  <si>
    <t>A787</t>
  </si>
  <si>
    <t>BERBENNO DI VALTELLINA</t>
  </si>
  <si>
    <t>A788</t>
  </si>
  <si>
    <t>BERCETO</t>
  </si>
  <si>
    <t>A789</t>
  </si>
  <si>
    <t>BERCHIDDA</t>
  </si>
  <si>
    <t>A791</t>
  </si>
  <si>
    <t>BEREGAZZO CON FIGLIARO</t>
  </si>
  <si>
    <t>A792</t>
  </si>
  <si>
    <t>BEREGUARDO</t>
  </si>
  <si>
    <t>A793</t>
  </si>
  <si>
    <t>BERGAMASCO</t>
  </si>
  <si>
    <t>A794</t>
  </si>
  <si>
    <t>BERGAMO</t>
  </si>
  <si>
    <t>A795</t>
  </si>
  <si>
    <t>BERGANTINO</t>
  </si>
  <si>
    <t>A796</t>
  </si>
  <si>
    <t>BERGEGGI</t>
  </si>
  <si>
    <t>A798</t>
  </si>
  <si>
    <t>BERGOLO</t>
  </si>
  <si>
    <t>A799</t>
  </si>
  <si>
    <t>BERLINGO</t>
  </si>
  <si>
    <t>A801</t>
  </si>
  <si>
    <t>BERNALDA</t>
  </si>
  <si>
    <t>A802</t>
  </si>
  <si>
    <t>BERNAREGGIO</t>
  </si>
  <si>
    <t>ERRATA CORRIGE</t>
  </si>
  <si>
    <t>A804</t>
  </si>
  <si>
    <t>BERNATE TICINO</t>
  </si>
  <si>
    <t>A805</t>
  </si>
  <si>
    <t>BERNEZZO</t>
  </si>
  <si>
    <t>A809</t>
  </si>
  <si>
    <t>BERTINORO</t>
  </si>
  <si>
    <t>A810</t>
  </si>
  <si>
    <t>BERTIOLO</t>
  </si>
  <si>
    <t>A811</t>
  </si>
  <si>
    <t>BERTONICO</t>
  </si>
  <si>
    <t>A812</t>
  </si>
  <si>
    <t>BERZANO DI SAN PIETRO</t>
  </si>
  <si>
    <t>A813</t>
  </si>
  <si>
    <t>BERZANO DI TORTONA</t>
  </si>
  <si>
    <t>A815</t>
  </si>
  <si>
    <t>BERZO SAN FERMO</t>
  </si>
  <si>
    <t>A816</t>
  </si>
  <si>
    <t>BERZO DEMO</t>
  </si>
  <si>
    <t>A817</t>
  </si>
  <si>
    <t>BERZO INFERIORE</t>
  </si>
  <si>
    <t>A818</t>
  </si>
  <si>
    <t>BESANA IN BRIANZA</t>
  </si>
  <si>
    <t>A819</t>
  </si>
  <si>
    <t>BESANO</t>
  </si>
  <si>
    <t>A820</t>
  </si>
  <si>
    <t>BESATE</t>
  </si>
  <si>
    <t>A821</t>
  </si>
  <si>
    <t>BESENELLO</t>
  </si>
  <si>
    <t>A823</t>
  </si>
  <si>
    <t>BESENZONE</t>
  </si>
  <si>
    <t>A825</t>
  </si>
  <si>
    <t>BESNATE</t>
  </si>
  <si>
    <t>A826</t>
  </si>
  <si>
    <t>BESOZZO</t>
  </si>
  <si>
    <t>A827</t>
  </si>
  <si>
    <t>BESSUDE</t>
  </si>
  <si>
    <t>A831</t>
  </si>
  <si>
    <t>BETTOLA</t>
  </si>
  <si>
    <t>A832</t>
  </si>
  <si>
    <t>BETTONA</t>
  </si>
  <si>
    <t>A834</t>
  </si>
  <si>
    <t>BEURA-CARDEZZA</t>
  </si>
  <si>
    <t>A835</t>
  </si>
  <si>
    <t>BEVAGNA</t>
  </si>
  <si>
    <t>A836</t>
  </si>
  <si>
    <t>BEVERINO</t>
  </si>
  <si>
    <t>A837</t>
  </si>
  <si>
    <t>BEVILACQUA</t>
  </si>
  <si>
    <t>A841</t>
  </si>
  <si>
    <t>BIANCAVILLA</t>
  </si>
  <si>
    <t>A842</t>
  </si>
  <si>
    <t>BIANCHI</t>
  </si>
  <si>
    <t>A843</t>
  </si>
  <si>
    <t>BIANCO</t>
  </si>
  <si>
    <t>A844</t>
  </si>
  <si>
    <t>BIANDRATE</t>
  </si>
  <si>
    <t>A845</t>
  </si>
  <si>
    <t>BIANDRONNO</t>
  </si>
  <si>
    <t>A846</t>
  </si>
  <si>
    <t>BIANZANO</t>
  </si>
  <si>
    <t>A847</t>
  </si>
  <si>
    <t>BIANZE'</t>
  </si>
  <si>
    <t>A848</t>
  </si>
  <si>
    <t>BIANZONE</t>
  </si>
  <si>
    <t>A849</t>
  </si>
  <si>
    <t>BIASSONO</t>
  </si>
  <si>
    <t>A850</t>
  </si>
  <si>
    <t>BIBBIANO</t>
  </si>
  <si>
    <t>A851</t>
  </si>
  <si>
    <t>BIBBIENA</t>
  </si>
  <si>
    <t>A852</t>
  </si>
  <si>
    <t>BIBBONA</t>
  </si>
  <si>
    <t>LI</t>
  </si>
  <si>
    <t>A853</t>
  </si>
  <si>
    <t>BIBIANA</t>
  </si>
  <si>
    <t>A854</t>
  </si>
  <si>
    <t>BICCARI</t>
  </si>
  <si>
    <t>A855</t>
  </si>
  <si>
    <t>BICINICCO</t>
  </si>
  <si>
    <t>A856</t>
  </si>
  <si>
    <t>BIDONI'</t>
  </si>
  <si>
    <t>A857</t>
  </si>
  <si>
    <t>BLERA</t>
  </si>
  <si>
    <t>A859</t>
  </si>
  <si>
    <t>BIELLA</t>
  </si>
  <si>
    <t>A861</t>
  </si>
  <si>
    <t>BIENNO</t>
  </si>
  <si>
    <t>A863</t>
  </si>
  <si>
    <t>BIENO</t>
  </si>
  <si>
    <t>A864</t>
  </si>
  <si>
    <t>BIENTINA</t>
  </si>
  <si>
    <t>A870</t>
  </si>
  <si>
    <t>BINAGO</t>
  </si>
  <si>
    <t>A872</t>
  </si>
  <si>
    <t>BINASCO</t>
  </si>
  <si>
    <t>A874</t>
  </si>
  <si>
    <t>BINETTO</t>
  </si>
  <si>
    <t>A876</t>
  </si>
  <si>
    <t>BIOGLIO</t>
  </si>
  <si>
    <t>A877</t>
  </si>
  <si>
    <t>BIONAZ</t>
  </si>
  <si>
    <t>A878</t>
  </si>
  <si>
    <t>BIONE</t>
  </si>
  <si>
    <t>A880</t>
  </si>
  <si>
    <t>BIRORI</t>
  </si>
  <si>
    <t>A881</t>
  </si>
  <si>
    <t>BISACCIA</t>
  </si>
  <si>
    <t>A882</t>
  </si>
  <si>
    <t>BISACQUINO</t>
  </si>
  <si>
    <t>A883</t>
  </si>
  <si>
    <t>BISCEGLIE</t>
  </si>
  <si>
    <t>A884</t>
  </si>
  <si>
    <t>BISEGNA</t>
  </si>
  <si>
    <t>A885</t>
  </si>
  <si>
    <t>BISENTI</t>
  </si>
  <si>
    <t>A887</t>
  </si>
  <si>
    <t>BISIGNANO</t>
  </si>
  <si>
    <t>A889</t>
  </si>
  <si>
    <t>BISTAGNO</t>
  </si>
  <si>
    <t>A891</t>
  </si>
  <si>
    <t>BISUSCHIO</t>
  </si>
  <si>
    <t>A892</t>
  </si>
  <si>
    <t>BITETTO</t>
  </si>
  <si>
    <t>A893</t>
  </si>
  <si>
    <t>BITONTO</t>
  </si>
  <si>
    <t>A894</t>
  </si>
  <si>
    <t>BITRITTO</t>
  </si>
  <si>
    <t>A895</t>
  </si>
  <si>
    <t>BITTI</t>
  </si>
  <si>
    <t>A896</t>
  </si>
  <si>
    <t>BIVONA</t>
  </si>
  <si>
    <t>A897</t>
  </si>
  <si>
    <t>BIVONGI</t>
  </si>
  <si>
    <t>A898</t>
  </si>
  <si>
    <t>BIZZARONE</t>
  </si>
  <si>
    <t>A902</t>
  </si>
  <si>
    <t>BLEGGIO SUPERIORE</t>
  </si>
  <si>
    <t>A903</t>
  </si>
  <si>
    <t>BLELLO</t>
  </si>
  <si>
    <t>A904</t>
  </si>
  <si>
    <t>BLESSAGNO</t>
  </si>
  <si>
    <t>A905</t>
  </si>
  <si>
    <t>BLEVIO</t>
  </si>
  <si>
    <t>A906</t>
  </si>
  <si>
    <t>BOARA PISANI</t>
  </si>
  <si>
    <t>A909</t>
  </si>
  <si>
    <t>BOBBIO</t>
  </si>
  <si>
    <t>A910</t>
  </si>
  <si>
    <t>BOBBIO PELLICE</t>
  </si>
  <si>
    <t>A911</t>
  </si>
  <si>
    <t>BOCA</t>
  </si>
  <si>
    <t>A912</t>
  </si>
  <si>
    <t>BOCCHIGLIERO</t>
  </si>
  <si>
    <t>A914</t>
  </si>
  <si>
    <t>BOCCIOLETO</t>
  </si>
  <si>
    <t>A916</t>
  </si>
  <si>
    <t>BOCENAGO</t>
  </si>
  <si>
    <t>A918</t>
  </si>
  <si>
    <t>BODIO LOMNAGO</t>
  </si>
  <si>
    <t>A919</t>
  </si>
  <si>
    <t>BOFFALORA D'ADDA</t>
  </si>
  <si>
    <t>A920</t>
  </si>
  <si>
    <t>BOFFALORA SOPRA TICINO</t>
  </si>
  <si>
    <t>A922</t>
  </si>
  <si>
    <t>BOGLIASCO</t>
  </si>
  <si>
    <t>A925</t>
  </si>
  <si>
    <t>BOGNANCO</t>
  </si>
  <si>
    <t>A929</t>
  </si>
  <si>
    <t>BOGOGNO</t>
  </si>
  <si>
    <t>A930</t>
  </si>
  <si>
    <t>BOJANO</t>
  </si>
  <si>
    <t>A931</t>
  </si>
  <si>
    <t>BOISSANO</t>
  </si>
  <si>
    <t>A932</t>
  </si>
  <si>
    <t>BOLANO</t>
  </si>
  <si>
    <t>A937</t>
  </si>
  <si>
    <t>BOLGARE</t>
  </si>
  <si>
    <t>A940</t>
  </si>
  <si>
    <t>BOLLATE</t>
  </si>
  <si>
    <t>A941</t>
  </si>
  <si>
    <t>BOLLENGO</t>
  </si>
  <si>
    <t>A942</t>
  </si>
  <si>
    <t>NOVA SIRI</t>
  </si>
  <si>
    <t>A944</t>
  </si>
  <si>
    <t>BOLOGNA</t>
  </si>
  <si>
    <t>A945</t>
  </si>
  <si>
    <t>BOLOGNANO</t>
  </si>
  <si>
    <t>A946</t>
  </si>
  <si>
    <t>BOLOGNETTA</t>
  </si>
  <si>
    <t>A947</t>
  </si>
  <si>
    <t>BOLOGNOLA</t>
  </si>
  <si>
    <t>A948</t>
  </si>
  <si>
    <t>BOLOTANA</t>
  </si>
  <si>
    <t>A949</t>
  </si>
  <si>
    <t>BOLSENA</t>
  </si>
  <si>
    <t>A950</t>
  </si>
  <si>
    <t>BOLTIERE</t>
  </si>
  <si>
    <t>A952</t>
  </si>
  <si>
    <t>BOLZANO</t>
  </si>
  <si>
    <t>A953</t>
  </si>
  <si>
    <t>BOLZANO NOVARESE</t>
  </si>
  <si>
    <t>A954</t>
  </si>
  <si>
    <t>BOLZANO VICENTINO</t>
  </si>
  <si>
    <t>A955</t>
  </si>
  <si>
    <t>BOMARZO</t>
  </si>
  <si>
    <t>A956</t>
  </si>
  <si>
    <t>BOMBA</t>
  </si>
  <si>
    <t>A957</t>
  </si>
  <si>
    <t>BOMPENSIERE</t>
  </si>
  <si>
    <t>A958</t>
  </si>
  <si>
    <t>BOMPIETRO</t>
  </si>
  <si>
    <t>A959</t>
  </si>
  <si>
    <t>BOMPORTO</t>
  </si>
  <si>
    <t>A960</t>
  </si>
  <si>
    <t>BONARCADO</t>
  </si>
  <si>
    <t>A961</t>
  </si>
  <si>
    <t>BONASSOLA</t>
  </si>
  <si>
    <t>A962</t>
  </si>
  <si>
    <t>BONATE SOTTO</t>
  </si>
  <si>
    <t>A963</t>
  </si>
  <si>
    <t>BONATE SOPRA</t>
  </si>
  <si>
    <t>A964</t>
  </si>
  <si>
    <t>BONAVIGO</t>
  </si>
  <si>
    <t>A965</t>
  </si>
  <si>
    <t>BONDENO</t>
  </si>
  <si>
    <t>A968</t>
  </si>
  <si>
    <t>BONDONE</t>
  </si>
  <si>
    <t>A970</t>
  </si>
  <si>
    <t>BONEA</t>
  </si>
  <si>
    <t>A971</t>
  </si>
  <si>
    <t>BONEFRO</t>
  </si>
  <si>
    <t>A972</t>
  </si>
  <si>
    <t>BONEMERSE</t>
  </si>
  <si>
    <t>A973</t>
  </si>
  <si>
    <t>BONIFATI</t>
  </si>
  <si>
    <t>A975</t>
  </si>
  <si>
    <t>BONITO</t>
  </si>
  <si>
    <t>A976</t>
  </si>
  <si>
    <t>BONNANARO</t>
  </si>
  <si>
    <t>A977</t>
  </si>
  <si>
    <t>BONO</t>
  </si>
  <si>
    <t>A978</t>
  </si>
  <si>
    <t>BONORVA</t>
  </si>
  <si>
    <t>A979</t>
  </si>
  <si>
    <t>BONVICINO</t>
  </si>
  <si>
    <t>A981</t>
  </si>
  <si>
    <t>BORBONA</t>
  </si>
  <si>
    <t>A982</t>
  </si>
  <si>
    <t>BORCA DI CADORE</t>
  </si>
  <si>
    <t>A983</t>
  </si>
  <si>
    <t>BORDANO</t>
  </si>
  <si>
    <t>A984</t>
  </si>
  <si>
    <t>BORDIGHERA</t>
  </si>
  <si>
    <t>A986</t>
  </si>
  <si>
    <t>BORDOLANO</t>
  </si>
  <si>
    <t>A987</t>
  </si>
  <si>
    <t>BORE</t>
  </si>
  <si>
    <t>A988</t>
  </si>
  <si>
    <t>BORETTO</t>
  </si>
  <si>
    <t>A989</t>
  </si>
  <si>
    <t>BORGARELLO</t>
  </si>
  <si>
    <t>A990</t>
  </si>
  <si>
    <t>BORGARO TORINESE</t>
  </si>
  <si>
    <t>A991</t>
  </si>
  <si>
    <t>BORGETTO</t>
  </si>
  <si>
    <t>A992</t>
  </si>
  <si>
    <t>BORGHETTO DI VARA</t>
  </si>
  <si>
    <t>A993</t>
  </si>
  <si>
    <t>BORGHETTO D'ARROSCIA</t>
  </si>
  <si>
    <t>A995</t>
  </si>
  <si>
    <t>BORGHETTO LODIGIANO</t>
  </si>
  <si>
    <t>A996</t>
  </si>
  <si>
    <t>BORGO VELINO</t>
  </si>
  <si>
    <t>A998</t>
  </si>
  <si>
    <t>BORGHETTO DI BORBERA</t>
  </si>
  <si>
    <t>A999</t>
  </si>
  <si>
    <t>BORGHETTO SANTO SPIRITO</t>
  </si>
  <si>
    <t>B001</t>
  </si>
  <si>
    <t>BORGHI</t>
  </si>
  <si>
    <t>B002</t>
  </si>
  <si>
    <t>BORGIA</t>
  </si>
  <si>
    <t>B003</t>
  </si>
  <si>
    <t>BORGIALLO</t>
  </si>
  <si>
    <t>B005</t>
  </si>
  <si>
    <t>BORGIO VEREZZI</t>
  </si>
  <si>
    <t>B006</t>
  </si>
  <si>
    <t>BORGO VALSUGANA</t>
  </si>
  <si>
    <t>B007</t>
  </si>
  <si>
    <t>BORGO A MOZZANO</t>
  </si>
  <si>
    <t>B008</t>
  </si>
  <si>
    <t>BORGOROSE</t>
  </si>
  <si>
    <t>B009</t>
  </si>
  <si>
    <t>BORGO D'ALE</t>
  </si>
  <si>
    <t>B010</t>
  </si>
  <si>
    <t>BORGO DI TERZO</t>
  </si>
  <si>
    <t>B012</t>
  </si>
  <si>
    <t>MOTTEGGIANA</t>
  </si>
  <si>
    <t>B014</t>
  </si>
  <si>
    <t>SUARDI</t>
  </si>
  <si>
    <t>B015</t>
  </si>
  <si>
    <t>BORGOFRANCO D'IVREA</t>
  </si>
  <si>
    <t>B016</t>
  </si>
  <si>
    <t>BORGOLAVEZZARO</t>
  </si>
  <si>
    <t>B017</t>
  </si>
  <si>
    <t>BORGO SAN GIOVANNI</t>
  </si>
  <si>
    <t>B018</t>
  </si>
  <si>
    <t>BORGOMALE</t>
  </si>
  <si>
    <t>B019</t>
  </si>
  <si>
    <t>BORGOMANERO</t>
  </si>
  <si>
    <t>B020</t>
  </si>
  <si>
    <t>BORGOMARO</t>
  </si>
  <si>
    <t>B021</t>
  </si>
  <si>
    <t>BORGOMASINO</t>
  </si>
  <si>
    <t>B024</t>
  </si>
  <si>
    <t>BORGONE SUSA</t>
  </si>
  <si>
    <t>B025</t>
  </si>
  <si>
    <t>BORGONOVO VAL TIDONE</t>
  </si>
  <si>
    <t>B026</t>
  </si>
  <si>
    <t>BORGO PACE</t>
  </si>
  <si>
    <t>B028</t>
  </si>
  <si>
    <t>BORGO PRIOLO</t>
  </si>
  <si>
    <t>B029</t>
  </si>
  <si>
    <t>BORGORATTO ALESSANDRINO</t>
  </si>
  <si>
    <t>B030</t>
  </si>
  <si>
    <t>BORGORATTO MORMOROLO</t>
  </si>
  <si>
    <t>B031</t>
  </si>
  <si>
    <t>BORGORICCO</t>
  </si>
  <si>
    <t>B033</t>
  </si>
  <si>
    <t>BORGO SAN DALMAZZO</t>
  </si>
  <si>
    <t>B034</t>
  </si>
  <si>
    <t>FIDENZA</t>
  </si>
  <si>
    <t>B035</t>
  </si>
  <si>
    <t>BORGO SAN GIACOMO</t>
  </si>
  <si>
    <t>B036</t>
  </si>
  <si>
    <t>BORGO SAN LORENZO</t>
  </si>
  <si>
    <t>B037</t>
  </si>
  <si>
    <t>BORGO SAN MARTINO</t>
  </si>
  <si>
    <t>B038</t>
  </si>
  <si>
    <t>BORGO SAN SIRO</t>
  </si>
  <si>
    <t>B040</t>
  </si>
  <si>
    <t>BORGOSATOLLO</t>
  </si>
  <si>
    <t>B041</t>
  </si>
  <si>
    <t>BORGOSESIA</t>
  </si>
  <si>
    <t>B042</t>
  </si>
  <si>
    <t>BORGO VAL DI TARO</t>
  </si>
  <si>
    <t>B043</t>
  </si>
  <si>
    <t>BORGO TICINO</t>
  </si>
  <si>
    <t>B044</t>
  </si>
  <si>
    <t>BORGO TOSSIGNANO</t>
  </si>
  <si>
    <t>B046</t>
  </si>
  <si>
    <t>BORGO VERCELLI</t>
  </si>
  <si>
    <t>B048</t>
  </si>
  <si>
    <t>BORMIDA</t>
  </si>
  <si>
    <t>B049</t>
  </si>
  <si>
    <t>BORMIO</t>
  </si>
  <si>
    <t>B051</t>
  </si>
  <si>
    <t>BORNASCO</t>
  </si>
  <si>
    <t>B054</t>
  </si>
  <si>
    <t>BORNO</t>
  </si>
  <si>
    <t>B055</t>
  </si>
  <si>
    <t>BORONEDDU</t>
  </si>
  <si>
    <t>B056</t>
  </si>
  <si>
    <t>BORORE</t>
  </si>
  <si>
    <t>B057</t>
  </si>
  <si>
    <t>BORRELLO</t>
  </si>
  <si>
    <t>B058</t>
  </si>
  <si>
    <t>BORRIANA</t>
  </si>
  <si>
    <t>B061</t>
  </si>
  <si>
    <t>BORSO DEL GRAPPA</t>
  </si>
  <si>
    <t>B062</t>
  </si>
  <si>
    <t>BORTIGALI</t>
  </si>
  <si>
    <t>B063</t>
  </si>
  <si>
    <t>BORTIGIADAS</t>
  </si>
  <si>
    <t>B064</t>
  </si>
  <si>
    <t>BORUTTA</t>
  </si>
  <si>
    <t>B067</t>
  </si>
  <si>
    <t>BORZONASCA</t>
  </si>
  <si>
    <t>B068</t>
  </si>
  <si>
    <t>BOSA</t>
  </si>
  <si>
    <t>B069</t>
  </si>
  <si>
    <t>BOSARO</t>
  </si>
  <si>
    <t>B070</t>
  </si>
  <si>
    <t>BOSCHI SANT'ANNA</t>
  </si>
  <si>
    <t>B071</t>
  </si>
  <si>
    <t>BOSCO MARENGO</t>
  </si>
  <si>
    <t>B073</t>
  </si>
  <si>
    <t>BOSCO CHIESANUOVA</t>
  </si>
  <si>
    <t>Esenzione per famiglie con reddito complessivo imponibile non superiore ad euro 50.000 ed aventi fiscalmente a carico quattro figli, con l'innalzamento di euro 10.000 per ogni figlio a carico oltre il quarto (art. 3 c. 1 reg.)</t>
  </si>
  <si>
    <t>Esenzione per portatori di handicap con invaliditÃ  non inf.all'80 per cento titolari di un reddito isee non sup.ad euro 50.000 e per i soggetti con reddito isee non sup.ad euro 50.000 ed aventi fiscalmente a carico un portatore di handicap con invaliditÃ  non inf. all'80 percento (art. 3 c. 3 reg.)</t>
  </si>
  <si>
    <t>B075</t>
  </si>
  <si>
    <t>BOSCONERO</t>
  </si>
  <si>
    <t>B076</t>
  </si>
  <si>
    <t>BOSCOREALE</t>
  </si>
  <si>
    <t>B077</t>
  </si>
  <si>
    <t>BOSCOTRECASE</t>
  </si>
  <si>
    <t>B079</t>
  </si>
  <si>
    <t>BOSIA</t>
  </si>
  <si>
    <t>B080</t>
  </si>
  <si>
    <t>BOSIO</t>
  </si>
  <si>
    <t>B081</t>
  </si>
  <si>
    <t>BOSISIO PARINI</t>
  </si>
  <si>
    <t>B082</t>
  </si>
  <si>
    <t>BOSNASCO</t>
  </si>
  <si>
    <t>B083</t>
  </si>
  <si>
    <t>BOSSICO</t>
  </si>
  <si>
    <t>B084</t>
  </si>
  <si>
    <t>BOSSOLASCO</t>
  </si>
  <si>
    <t>B085</t>
  </si>
  <si>
    <t>BOTRICELLO</t>
  </si>
  <si>
    <t>B086</t>
  </si>
  <si>
    <t>BOTRUGNO</t>
  </si>
  <si>
    <t>Esenzione per redditi da lavoro dipendente e da pensione fino ad euro 8.000,00</t>
  </si>
  <si>
    <t>B088</t>
  </si>
  <si>
    <t>BOTTANUCO</t>
  </si>
  <si>
    <t>B091</t>
  </si>
  <si>
    <t>BOTTICINO</t>
  </si>
  <si>
    <t>B094</t>
  </si>
  <si>
    <t>BOTTIDDA</t>
  </si>
  <si>
    <t>B097</t>
  </si>
  <si>
    <t>BOVA</t>
  </si>
  <si>
    <t>B098</t>
  </si>
  <si>
    <t>BOVALINO</t>
  </si>
  <si>
    <t>B099</t>
  </si>
  <si>
    <t>BOVA MARINA</t>
  </si>
  <si>
    <t>B100</t>
  </si>
  <si>
    <t>BOVEGNO</t>
  </si>
  <si>
    <t>B101</t>
  </si>
  <si>
    <t>BOVES</t>
  </si>
  <si>
    <t>B102</t>
  </si>
  <si>
    <t>BOVEZZO</t>
  </si>
  <si>
    <t>B104</t>
  </si>
  <si>
    <t>BOVINO</t>
  </si>
  <si>
    <t>B105</t>
  </si>
  <si>
    <t>BOVISIO-MASCIAGO</t>
  </si>
  <si>
    <t>B106</t>
  </si>
  <si>
    <t>BOVOLENTA</t>
  </si>
  <si>
    <t>B107</t>
  </si>
  <si>
    <t>BOVOLONE</t>
  </si>
  <si>
    <t>B109</t>
  </si>
  <si>
    <t>BOZZOLE</t>
  </si>
  <si>
    <t>B110</t>
  </si>
  <si>
    <t>BOZZOLO</t>
  </si>
  <si>
    <t>B111</t>
  </si>
  <si>
    <t>BRA</t>
  </si>
  <si>
    <t>B112</t>
  </si>
  <si>
    <t>BRACCA</t>
  </si>
  <si>
    <t>B114</t>
  </si>
  <si>
    <t>BRACCIANO</t>
  </si>
  <si>
    <t>B115</t>
  </si>
  <si>
    <t>BRACIGLIANO</t>
  </si>
  <si>
    <t>B116</t>
  </si>
  <si>
    <t>BRAIES</t>
  </si>
  <si>
    <t>B117</t>
  </si>
  <si>
    <t>BRALLO DI PREGOLA</t>
  </si>
  <si>
    <t>B118</t>
  </si>
  <si>
    <t>BRANCALEONE</t>
  </si>
  <si>
    <t>B120</t>
  </si>
  <si>
    <t>BRANDICO</t>
  </si>
  <si>
    <t>B121</t>
  </si>
  <si>
    <t>BRANDIZZO</t>
  </si>
  <si>
    <t>B123</t>
  </si>
  <si>
    <t>BRANZI</t>
  </si>
  <si>
    <t>B124</t>
  </si>
  <si>
    <t>BRAONE</t>
  </si>
  <si>
    <t>B126</t>
  </si>
  <si>
    <t>BREBBIA</t>
  </si>
  <si>
    <t>B128</t>
  </si>
  <si>
    <t>BREDA DI PIAVE</t>
  </si>
  <si>
    <t>B129</t>
  </si>
  <si>
    <t>CASTELVERDE</t>
  </si>
  <si>
    <t>B132</t>
  </si>
  <si>
    <t>BREGANZE</t>
  </si>
  <si>
    <t>B134</t>
  </si>
  <si>
    <t>BREGNANO</t>
  </si>
  <si>
    <t>B137</t>
  </si>
  <si>
    <t>BREMBATE</t>
  </si>
  <si>
    <t>B138</t>
  </si>
  <si>
    <t>BREMBATE DI SOPRA</t>
  </si>
  <si>
    <t>B141</t>
  </si>
  <si>
    <t>BREMBIO</t>
  </si>
  <si>
    <t>B142</t>
  </si>
  <si>
    <t>BREME</t>
  </si>
  <si>
    <t>B143</t>
  </si>
  <si>
    <t>BRENDOLA</t>
  </si>
  <si>
    <t>B144</t>
  </si>
  <si>
    <t>BRENNA</t>
  </si>
  <si>
    <t>B145</t>
  </si>
  <si>
    <t>BRENNERO</t>
  </si>
  <si>
    <t>B149</t>
  </si>
  <si>
    <t>BRENO</t>
  </si>
  <si>
    <t>B150</t>
  </si>
  <si>
    <t>BRENTA</t>
  </si>
  <si>
    <t>B152</t>
  </si>
  <si>
    <t>BRENTINO BELLUNO</t>
  </si>
  <si>
    <t>B153</t>
  </si>
  <si>
    <t>BRENTONICO</t>
  </si>
  <si>
    <t>B154</t>
  </si>
  <si>
    <t>BRENZONE SUL GARDA</t>
  </si>
  <si>
    <t>B156</t>
  </si>
  <si>
    <t>BRESCELLO</t>
  </si>
  <si>
    <t>B157</t>
  </si>
  <si>
    <t>BRESCIA</t>
  </si>
  <si>
    <t>B158</t>
  </si>
  <si>
    <t>BRESIMO</t>
  </si>
  <si>
    <t>B159</t>
  </si>
  <si>
    <t>BRESSANA BOTTARONE</t>
  </si>
  <si>
    <t>B160</t>
  </si>
  <si>
    <t>BRESSANONE</t>
  </si>
  <si>
    <t>B161</t>
  </si>
  <si>
    <t>BRESSANVIDO</t>
  </si>
  <si>
    <t>B162</t>
  </si>
  <si>
    <t>BRESSO</t>
  </si>
  <si>
    <t>B166</t>
  </si>
  <si>
    <t>BREZZO DI BEDERO</t>
  </si>
  <si>
    <t>B167</t>
  </si>
  <si>
    <t>BRIAGLIA</t>
  </si>
  <si>
    <t>B169</t>
  </si>
  <si>
    <t>BRIATICO</t>
  </si>
  <si>
    <t>B171</t>
  </si>
  <si>
    <t>BRICHERASIO</t>
  </si>
  <si>
    <t>B172</t>
  </si>
  <si>
    <t>BRIENNO</t>
  </si>
  <si>
    <t>B173</t>
  </si>
  <si>
    <t>BRIENZA</t>
  </si>
  <si>
    <t>B175</t>
  </si>
  <si>
    <t>BRIGA ALTA</t>
  </si>
  <si>
    <t>B176</t>
  </si>
  <si>
    <t>BRIGA NOVARESE</t>
  </si>
  <si>
    <t>B178</t>
  </si>
  <si>
    <t>BRIGNANO GERA D'ADDA</t>
  </si>
  <si>
    <t>B179</t>
  </si>
  <si>
    <t>BRIGNANO-FRASCATA</t>
  </si>
  <si>
    <t>B180</t>
  </si>
  <si>
    <t>BRINDISI</t>
  </si>
  <si>
    <t>BR</t>
  </si>
  <si>
    <t>B181</t>
  </si>
  <si>
    <t>BRINDISI MONTAGNA</t>
  </si>
  <si>
    <t>B182</t>
  </si>
  <si>
    <t>BRINZIO</t>
  </si>
  <si>
    <t>B183</t>
  </si>
  <si>
    <t>BRIONA</t>
  </si>
  <si>
    <t>B184</t>
  </si>
  <si>
    <t>BRIONE</t>
  </si>
  <si>
    <t>B187</t>
  </si>
  <si>
    <t>BRIOSCO</t>
  </si>
  <si>
    <t>B188</t>
  </si>
  <si>
    <t>BRISIGHELLA</t>
  </si>
  <si>
    <t>B191</t>
  </si>
  <si>
    <t>BRISSAGO-VALTRAVAGLIA</t>
  </si>
  <si>
    <t>B192</t>
  </si>
  <si>
    <t>BRISSOGNE</t>
  </si>
  <si>
    <t>B193</t>
  </si>
  <si>
    <t>BRITTOLI</t>
  </si>
  <si>
    <t>B194</t>
  </si>
  <si>
    <t>BRIVIO</t>
  </si>
  <si>
    <t>B195</t>
  </si>
  <si>
    <t>BROCCOSTELLA</t>
  </si>
  <si>
    <t>B196</t>
  </si>
  <si>
    <t>BROGLIANO</t>
  </si>
  <si>
    <t>B197</t>
  </si>
  <si>
    <t>BROGNATURO</t>
  </si>
  <si>
    <t>B198</t>
  </si>
  <si>
    <t>BROLO</t>
  </si>
  <si>
    <t>B200</t>
  </si>
  <si>
    <t>BRONDELLO</t>
  </si>
  <si>
    <t>B201</t>
  </si>
  <si>
    <t>BRONI</t>
  </si>
  <si>
    <t>B202</t>
  </si>
  <si>
    <t>BRONTE</t>
  </si>
  <si>
    <t>B203</t>
  </si>
  <si>
    <t>BRONZOLO</t>
  </si>
  <si>
    <t>B204</t>
  </si>
  <si>
    <t>BROSSASCO</t>
  </si>
  <si>
    <t>B205</t>
  </si>
  <si>
    <t>BROSSO</t>
  </si>
  <si>
    <t>B207</t>
  </si>
  <si>
    <t>BROVELLO-CARPUGNINO</t>
  </si>
  <si>
    <t>B209</t>
  </si>
  <si>
    <t>BROZOLO</t>
  </si>
  <si>
    <t>B212</t>
  </si>
  <si>
    <t>BRUGHERIO</t>
  </si>
  <si>
    <t>B213</t>
  </si>
  <si>
    <t>BRUGINE</t>
  </si>
  <si>
    <t>B214</t>
  </si>
  <si>
    <t>BRUGNATO</t>
  </si>
  <si>
    <t>B215</t>
  </si>
  <si>
    <t>BRUGNERA</t>
  </si>
  <si>
    <t>B216</t>
  </si>
  <si>
    <t>BRUINO</t>
  </si>
  <si>
    <t>B217</t>
  </si>
  <si>
    <t>BRUMANO</t>
  </si>
  <si>
    <t>B218</t>
  </si>
  <si>
    <t>BRUNATE</t>
  </si>
  <si>
    <t>B219</t>
  </si>
  <si>
    <t>BRUNELLO</t>
  </si>
  <si>
    <t>B220</t>
  </si>
  <si>
    <t>BRUNICO</t>
  </si>
  <si>
    <t>B221</t>
  </si>
  <si>
    <t>BRUNO</t>
  </si>
  <si>
    <t>B223</t>
  </si>
  <si>
    <t>BRUSAPORTO</t>
  </si>
  <si>
    <t>B225</t>
  </si>
  <si>
    <t>BRUSASCO</t>
  </si>
  <si>
    <t>B227</t>
  </si>
  <si>
    <t>BRUSCIANO</t>
  </si>
  <si>
    <t>B228</t>
  </si>
  <si>
    <t>BRUSIMPIANO</t>
  </si>
  <si>
    <t>B229</t>
  </si>
  <si>
    <t>BRUSNENGO</t>
  </si>
  <si>
    <t>B230</t>
  </si>
  <si>
    <t>BRUSSON</t>
  </si>
  <si>
    <t>B232</t>
  </si>
  <si>
    <t>BRUZOLO</t>
  </si>
  <si>
    <t>B234</t>
  </si>
  <si>
    <t>BRUZZANO ZEFFIRIO</t>
  </si>
  <si>
    <t>B235</t>
  </si>
  <si>
    <t>BUBBIANO</t>
  </si>
  <si>
    <t>B236</t>
  </si>
  <si>
    <t>BUBBIO</t>
  </si>
  <si>
    <t>B237</t>
  </si>
  <si>
    <t>BUCCHERI</t>
  </si>
  <si>
    <t>B238</t>
  </si>
  <si>
    <t>BUCCHIANICO</t>
  </si>
  <si>
    <t>B239</t>
  </si>
  <si>
    <t>BUCCIANO</t>
  </si>
  <si>
    <t>B240</t>
  </si>
  <si>
    <t>BUCCINASCO</t>
  </si>
  <si>
    <t>B242</t>
  </si>
  <si>
    <t>BUCCINO</t>
  </si>
  <si>
    <t>B243</t>
  </si>
  <si>
    <t>BUCINE</t>
  </si>
  <si>
    <t>B246</t>
  </si>
  <si>
    <t>BUDDUSO'</t>
  </si>
  <si>
    <t>B247</t>
  </si>
  <si>
    <t>BUDOIA</t>
  </si>
  <si>
    <t>B248</t>
  </si>
  <si>
    <t>BUDONI</t>
  </si>
  <si>
    <t>B249</t>
  </si>
  <si>
    <t>BUDRIO</t>
  </si>
  <si>
    <t>B250</t>
  </si>
  <si>
    <t>BUGGERRU</t>
  </si>
  <si>
    <t>B251</t>
  </si>
  <si>
    <t>BUGGIANO</t>
  </si>
  <si>
    <t>B255</t>
  </si>
  <si>
    <t>BUGLIO IN MONTE</t>
  </si>
  <si>
    <t>B256</t>
  </si>
  <si>
    <t>BUGNARA</t>
  </si>
  <si>
    <t>B258</t>
  </si>
  <si>
    <t>BUGUGGIATE</t>
  </si>
  <si>
    <t>B259</t>
  </si>
  <si>
    <t>BUJA</t>
  </si>
  <si>
    <t>B261</t>
  </si>
  <si>
    <t>BULCIAGO</t>
  </si>
  <si>
    <t>B262</t>
  </si>
  <si>
    <t>BULGAROGRASSO</t>
  </si>
  <si>
    <t>B264</t>
  </si>
  <si>
    <t>BULTEI</t>
  </si>
  <si>
    <t>B265</t>
  </si>
  <si>
    <t>BULZI</t>
  </si>
  <si>
    <t>B266</t>
  </si>
  <si>
    <t>BUONABITACOLO</t>
  </si>
  <si>
    <t>B267</t>
  </si>
  <si>
    <t>BUONALBERGO</t>
  </si>
  <si>
    <t>B268</t>
  </si>
  <si>
    <t>MONTEBELLO SUL SANGRO</t>
  </si>
  <si>
    <t>B269</t>
  </si>
  <si>
    <t>BUONCONVENTO</t>
  </si>
  <si>
    <t>B270</t>
  </si>
  <si>
    <t>BUONVICINO</t>
  </si>
  <si>
    <t>B272</t>
  </si>
  <si>
    <t>BURAGO DI MOLGORA</t>
  </si>
  <si>
    <t>B274</t>
  </si>
  <si>
    <t>BURCEI</t>
  </si>
  <si>
    <t>B275</t>
  </si>
  <si>
    <t>BURGIO</t>
  </si>
  <si>
    <t>B276</t>
  </si>
  <si>
    <t>BURGOS</t>
  </si>
  <si>
    <t>B278</t>
  </si>
  <si>
    <t>BURIASCO</t>
  </si>
  <si>
    <t>B279</t>
  </si>
  <si>
    <t>BUROLO</t>
  </si>
  <si>
    <t>B280</t>
  </si>
  <si>
    <t>BURONZO</t>
  </si>
  <si>
    <t>B281</t>
  </si>
  <si>
    <t>BUSACHI</t>
  </si>
  <si>
    <t>B282</t>
  </si>
  <si>
    <t>BUSALLA</t>
  </si>
  <si>
    <t>B284</t>
  </si>
  <si>
    <t>BUSANO</t>
  </si>
  <si>
    <t>B285</t>
  </si>
  <si>
    <t>BUSCA</t>
  </si>
  <si>
    <t>B286</t>
  </si>
  <si>
    <t>BUSCATE</t>
  </si>
  <si>
    <t>B287</t>
  </si>
  <si>
    <t>BUSCEMI</t>
  </si>
  <si>
    <t>B288</t>
  </si>
  <si>
    <t>BUSETO PALIZZOLO</t>
  </si>
  <si>
    <t>B289</t>
  </si>
  <si>
    <t>BUSNAGO</t>
  </si>
  <si>
    <t>B292</t>
  </si>
  <si>
    <t>BUSSERO</t>
  </si>
  <si>
    <t>B293</t>
  </si>
  <si>
    <t>BUSSETO</t>
  </si>
  <si>
    <t>B294</t>
  </si>
  <si>
    <t>BUSSI SUL TIRINO</t>
  </si>
  <si>
    <t>B295</t>
  </si>
  <si>
    <t>BUSSO</t>
  </si>
  <si>
    <t>B296</t>
  </si>
  <si>
    <t>BUSSOLENGO</t>
  </si>
  <si>
    <t>B297</t>
  </si>
  <si>
    <t>BUSSOLENO</t>
  </si>
  <si>
    <t>B300</t>
  </si>
  <si>
    <t>BUSTO ARSIZIO</t>
  </si>
  <si>
    <t>B301</t>
  </si>
  <si>
    <t>BUSTO GAROLFO</t>
  </si>
  <si>
    <t>B302</t>
  </si>
  <si>
    <t>BUTERA</t>
  </si>
  <si>
    <t>B303</t>
  </si>
  <si>
    <t>BUTI</t>
  </si>
  <si>
    <t>B304</t>
  </si>
  <si>
    <t>BUTTAPIETRA</t>
  </si>
  <si>
    <t>B305</t>
  </si>
  <si>
    <t>BUTTIGLIERA ALTA</t>
  </si>
  <si>
    <t>B306</t>
  </si>
  <si>
    <t>BUTTIGLIERA D'ASTI</t>
  </si>
  <si>
    <t>B309</t>
  </si>
  <si>
    <t>BUTTRIO</t>
  </si>
  <si>
    <t>B310</t>
  </si>
  <si>
    <t>SAN PAOLO D'ARGON</t>
  </si>
  <si>
    <t>B311</t>
  </si>
  <si>
    <t>CABELLA LIGURE</t>
  </si>
  <si>
    <t>B312</t>
  </si>
  <si>
    <t>CASTELLO CABIAGLIO</t>
  </si>
  <si>
    <t>B313</t>
  </si>
  <si>
    <t>CABIATE</t>
  </si>
  <si>
    <t>B314</t>
  </si>
  <si>
    <t>CABRAS</t>
  </si>
  <si>
    <t>B315</t>
  </si>
  <si>
    <t>CACCAMO</t>
  </si>
  <si>
    <t>B317</t>
  </si>
  <si>
    <t>POGGIO SANNITA</t>
  </si>
  <si>
    <t>B319</t>
  </si>
  <si>
    <t>CACCURI</t>
  </si>
  <si>
    <t>B326</t>
  </si>
  <si>
    <t>CADEGLIANO-VICONAGO</t>
  </si>
  <si>
    <t>B328</t>
  </si>
  <si>
    <t>CADELBOSCO DI SOPRA</t>
  </si>
  <si>
    <t>B332</t>
  </si>
  <si>
    <t>CADEO</t>
  </si>
  <si>
    <t>B335</t>
  </si>
  <si>
    <t>CADERZONE TERME</t>
  </si>
  <si>
    <t>B345</t>
  </si>
  <si>
    <t>CADONEGHE</t>
  </si>
  <si>
    <t>B346</t>
  </si>
  <si>
    <t>CADORAGO</t>
  </si>
  <si>
    <t>B349</t>
  </si>
  <si>
    <t>CAERANO DI SAN MARCO</t>
  </si>
  <si>
    <t>B350</t>
  </si>
  <si>
    <t>CAFASSE</t>
  </si>
  <si>
    <t>B351</t>
  </si>
  <si>
    <t>CAGGIANO</t>
  </si>
  <si>
    <t>B352</t>
  </si>
  <si>
    <t>CAGLI</t>
  </si>
  <si>
    <t>B354</t>
  </si>
  <si>
    <t>CAGLIARI</t>
  </si>
  <si>
    <t>B355</t>
  </si>
  <si>
    <t>CAGLIO</t>
  </si>
  <si>
    <t>B357</t>
  </si>
  <si>
    <t>CAGNANO VARANO</t>
  </si>
  <si>
    <t>B358</t>
  </si>
  <si>
    <t>CAGNANO AMITERNO</t>
  </si>
  <si>
    <t>B361</t>
  </si>
  <si>
    <t>CAIANELLO</t>
  </si>
  <si>
    <t>B362</t>
  </si>
  <si>
    <t>CAIAZZO</t>
  </si>
  <si>
    <t>B364</t>
  </si>
  <si>
    <t>CAINES</t>
  </si>
  <si>
    <t>B365</t>
  </si>
  <si>
    <t>CAINO</t>
  </si>
  <si>
    <t>B366</t>
  </si>
  <si>
    <t>CAIOLO</t>
  </si>
  <si>
    <t>B367</t>
  </si>
  <si>
    <t>CAIRANO</t>
  </si>
  <si>
    <t>B368</t>
  </si>
  <si>
    <t>CAIRATE</t>
  </si>
  <si>
    <t>B369</t>
  </si>
  <si>
    <t>CAIRO MONTENOTTE</t>
  </si>
  <si>
    <t>B371</t>
  </si>
  <si>
    <t>CAIVANO</t>
  </si>
  <si>
    <t>B374</t>
  </si>
  <si>
    <t>CALABRITTO</t>
  </si>
  <si>
    <t>B375</t>
  </si>
  <si>
    <t>CALALZO DI CADORE</t>
  </si>
  <si>
    <t>B376</t>
  </si>
  <si>
    <t>CALAMANDRANA</t>
  </si>
  <si>
    <t>B377</t>
  </si>
  <si>
    <t>CALAMONACI</t>
  </si>
  <si>
    <t>B378</t>
  </si>
  <si>
    <t>CALANGIANUS</t>
  </si>
  <si>
    <t>B379</t>
  </si>
  <si>
    <t>CALANNA</t>
  </si>
  <si>
    <t>B380</t>
  </si>
  <si>
    <t>CALASCA-CASTIGLIONE</t>
  </si>
  <si>
    <t>B381</t>
  </si>
  <si>
    <t>CALASCIBETTA</t>
  </si>
  <si>
    <t>B382</t>
  </si>
  <si>
    <t>CALASCIO</t>
  </si>
  <si>
    <t>B383</t>
  </si>
  <si>
    <t>CALASETTA</t>
  </si>
  <si>
    <t>B384</t>
  </si>
  <si>
    <t>CALATABIANO</t>
  </si>
  <si>
    <t>B385</t>
  </si>
  <si>
    <t>CALATAFIMI-SEGESTA</t>
  </si>
  <si>
    <t>B387</t>
  </si>
  <si>
    <t>LUNGAVILLA</t>
  </si>
  <si>
    <t>B388</t>
  </si>
  <si>
    <t>CALCATA</t>
  </si>
  <si>
    <t>B389</t>
  </si>
  <si>
    <t>CALCERANICA AL LAGO</t>
  </si>
  <si>
    <t>B390</t>
  </si>
  <si>
    <t>CALCI</t>
  </si>
  <si>
    <t>Esenzione per  reddito complessivo non superiore a euro 10000.00</t>
  </si>
  <si>
    <t>Esenzione per  i soggetti ultrasettantenni che vivono da soli ed il cui unico reddito derivi esclusivamente da redditi di pensione inferiori a euro 11000.00</t>
  </si>
  <si>
    <t>Esenzione per i soggetti con disabilitÃ  riconosciuta superiore al 90 per cento il cui unico reddito sia inferiore a euro 11000.00</t>
  </si>
  <si>
    <t>B391</t>
  </si>
  <si>
    <t>CALCIANO</t>
  </si>
  <si>
    <t>B392</t>
  </si>
  <si>
    <t>CALCINAIA</t>
  </si>
  <si>
    <t>Esenzione per i contribuenti che abbiano un reddito derivante esclusivamente da lavoro dipendente (art. 49 comma 1 del TUIR) e assimilato (art. 50 TUIR lett. a), b), c), c)bis, d), h-bis) e l) o pensione (art. 49 comma 2 del TUIR) non superiore ad euro 12.000,00.</t>
  </si>
  <si>
    <t>B393</t>
  </si>
  <si>
    <t>CALCINATE</t>
  </si>
  <si>
    <t>B394</t>
  </si>
  <si>
    <t>CALCINATO</t>
  </si>
  <si>
    <t>B395</t>
  </si>
  <si>
    <t>CALCIO</t>
  </si>
  <si>
    <t>B396</t>
  </si>
  <si>
    <t>CALCO</t>
  </si>
  <si>
    <t>B397</t>
  </si>
  <si>
    <t>CALDARO SULLA STRADA DEL VINO</t>
  </si>
  <si>
    <t>B398</t>
  </si>
  <si>
    <t>CALDAROLA</t>
  </si>
  <si>
    <t>B399</t>
  </si>
  <si>
    <t>CALDERARA DI RENO</t>
  </si>
  <si>
    <t>B400</t>
  </si>
  <si>
    <t>CALDES</t>
  </si>
  <si>
    <t>B402</t>
  </si>
  <si>
    <t>CALDIERO</t>
  </si>
  <si>
    <t>B403</t>
  </si>
  <si>
    <t>CALDOGNO</t>
  </si>
  <si>
    <t>B404</t>
  </si>
  <si>
    <t>CALDONAZZO</t>
  </si>
  <si>
    <t>B405</t>
  </si>
  <si>
    <t>CALENDASCO</t>
  </si>
  <si>
    <t>B406</t>
  </si>
  <si>
    <t>CALENZANO</t>
  </si>
  <si>
    <t>B408</t>
  </si>
  <si>
    <t>CALESTANO</t>
  </si>
  <si>
    <t>B409</t>
  </si>
  <si>
    <t>CALICE LIGURE</t>
  </si>
  <si>
    <t>B410</t>
  </si>
  <si>
    <t>CALICE AL CORNOVIGLIO</t>
  </si>
  <si>
    <t>B413</t>
  </si>
  <si>
    <t>CALIMERA</t>
  </si>
  <si>
    <t>B415</t>
  </si>
  <si>
    <t>CALITRI</t>
  </si>
  <si>
    <t>B416</t>
  </si>
  <si>
    <t>CALIZZANO</t>
  </si>
  <si>
    <t>B417</t>
  </si>
  <si>
    <t>CALLABIANA</t>
  </si>
  <si>
    <t>B418</t>
  </si>
  <si>
    <t>CALLIANO MONFERRATO</t>
  </si>
  <si>
    <t>B419</t>
  </si>
  <si>
    <t>CALLIANO</t>
  </si>
  <si>
    <t>B423</t>
  </si>
  <si>
    <t>CALOLZIOCORTE</t>
  </si>
  <si>
    <t>B424</t>
  </si>
  <si>
    <t>CALOPEZZATI</t>
  </si>
  <si>
    <t>B425</t>
  </si>
  <si>
    <t>CALOSSO</t>
  </si>
  <si>
    <t>B426</t>
  </si>
  <si>
    <t>CALOVETO</t>
  </si>
  <si>
    <t>B427</t>
  </si>
  <si>
    <t>CALTABELLOTTA</t>
  </si>
  <si>
    <t>B428</t>
  </si>
  <si>
    <t>CALTAGIRONE</t>
  </si>
  <si>
    <t>B429</t>
  </si>
  <si>
    <t>CALTANISSETTA</t>
  </si>
  <si>
    <t>B430</t>
  </si>
  <si>
    <t>CALTAVUTURO</t>
  </si>
  <si>
    <t>B431</t>
  </si>
  <si>
    <t>CALTIGNAGA</t>
  </si>
  <si>
    <t>B432</t>
  </si>
  <si>
    <t>CALTO</t>
  </si>
  <si>
    <t>B433</t>
  </si>
  <si>
    <t>CALTRANO</t>
  </si>
  <si>
    <t>B434</t>
  </si>
  <si>
    <t>CALUSCO D'ADDA</t>
  </si>
  <si>
    <t>B435</t>
  </si>
  <si>
    <t>CALUSO</t>
  </si>
  <si>
    <t>B436</t>
  </si>
  <si>
    <t>CALVAGESE DELLA RIVIERA</t>
  </si>
  <si>
    <t>B437</t>
  </si>
  <si>
    <t>CALVANICO</t>
  </si>
  <si>
    <t>B439</t>
  </si>
  <si>
    <t>CALVATONE</t>
  </si>
  <si>
    <t>B440</t>
  </si>
  <si>
    <t>CALVELLO</t>
  </si>
  <si>
    <t>B441</t>
  </si>
  <si>
    <t>CALVENE</t>
  </si>
  <si>
    <t>B442</t>
  </si>
  <si>
    <t>CALVENZANO</t>
  </si>
  <si>
    <t>B443</t>
  </si>
  <si>
    <t>CALVERA</t>
  </si>
  <si>
    <t>B444</t>
  </si>
  <si>
    <t>CALVI</t>
  </si>
  <si>
    <t>B445</t>
  </si>
  <si>
    <t>CALVI RISORTA</t>
  </si>
  <si>
    <t>B446</t>
  </si>
  <si>
    <t>CALVI DELL'UMBRIA</t>
  </si>
  <si>
    <t>B447</t>
  </si>
  <si>
    <t>CALVIGNANO</t>
  </si>
  <si>
    <t>B448</t>
  </si>
  <si>
    <t>CALVIGNASCO</t>
  </si>
  <si>
    <t>B450</t>
  </si>
  <si>
    <t>CALVISANO</t>
  </si>
  <si>
    <t>B452</t>
  </si>
  <si>
    <t>CALVIZZANO</t>
  </si>
  <si>
    <t>B453</t>
  </si>
  <si>
    <t>CAMAGNA MONFERRATO</t>
  </si>
  <si>
    <t>B455</t>
  </si>
  <si>
    <t>CAMAIORE</t>
  </si>
  <si>
    <t>B457</t>
  </si>
  <si>
    <t>CAMANDONA</t>
  </si>
  <si>
    <t>B460</t>
  </si>
  <si>
    <t>CAMASTRA</t>
  </si>
  <si>
    <t>B461</t>
  </si>
  <si>
    <t>CAMBIAGO</t>
  </si>
  <si>
    <t>B462</t>
  </si>
  <si>
    <t>CAMBIANO</t>
  </si>
  <si>
    <t>B463</t>
  </si>
  <si>
    <t>CAMBIASCA</t>
  </si>
  <si>
    <t>B465</t>
  </si>
  <si>
    <t>CAMBURZANO</t>
  </si>
  <si>
    <t>B466</t>
  </si>
  <si>
    <t>SANT'ELENA SANNITA</t>
  </si>
  <si>
    <t>B467</t>
  </si>
  <si>
    <t>CAMERANA</t>
  </si>
  <si>
    <t>B468</t>
  </si>
  <si>
    <t>CAMERANO</t>
  </si>
  <si>
    <t>B469</t>
  </si>
  <si>
    <t>CAMERANO CASASCO</t>
  </si>
  <si>
    <t>B470</t>
  </si>
  <si>
    <t>CAMERATA PICENA</t>
  </si>
  <si>
    <t>B471</t>
  </si>
  <si>
    <t>CAMERATA CORNELLO</t>
  </si>
  <si>
    <t>B472</t>
  </si>
  <si>
    <t>CAMERATA NUOVA</t>
  </si>
  <si>
    <t>B473</t>
  </si>
  <si>
    <t>CAMERI</t>
  </si>
  <si>
    <t>B474</t>
  </si>
  <si>
    <t>CAMERINO</t>
  </si>
  <si>
    <t>B476</t>
  </si>
  <si>
    <t>CAMEROTA</t>
  </si>
  <si>
    <t>B477</t>
  </si>
  <si>
    <t>CAMIGLIANO</t>
  </si>
  <si>
    <t>B481</t>
  </si>
  <si>
    <t>CAMINI</t>
  </si>
  <si>
    <t>B482</t>
  </si>
  <si>
    <t>CAMINO</t>
  </si>
  <si>
    <t>B483</t>
  </si>
  <si>
    <t>CAMINO AL TAGLIAMENTO</t>
  </si>
  <si>
    <t>B484</t>
  </si>
  <si>
    <t>CAMISANO</t>
  </si>
  <si>
    <t>B485</t>
  </si>
  <si>
    <t>CAMISANO VICENTINO</t>
  </si>
  <si>
    <t>B486</t>
  </si>
  <si>
    <t>CAMMARATA</t>
  </si>
  <si>
    <t>B490</t>
  </si>
  <si>
    <t>CAMOGLI</t>
  </si>
  <si>
    <t>B491</t>
  </si>
  <si>
    <t>CHAMOIS</t>
  </si>
  <si>
    <t>B492</t>
  </si>
  <si>
    <t>CAMPAGNA</t>
  </si>
  <si>
    <t>B493</t>
  </si>
  <si>
    <t>CAMPAGNA LUPIA</t>
  </si>
  <si>
    <t>B494</t>
  </si>
  <si>
    <t>CASTEL CAMPAGNANO</t>
  </si>
  <si>
    <t>B496</t>
  </si>
  <si>
    <t>CAMPAGNANO DI ROMA</t>
  </si>
  <si>
    <t>B497</t>
  </si>
  <si>
    <t>CAMPAGNATICO</t>
  </si>
  <si>
    <t>B498</t>
  </si>
  <si>
    <t>CAMPAGNOLA CREMASCA</t>
  </si>
  <si>
    <t>B499</t>
  </si>
  <si>
    <t>CAMPAGNOLA EMILIA</t>
  </si>
  <si>
    <t>B500</t>
  </si>
  <si>
    <t>CAMPANA</t>
  </si>
  <si>
    <t>B501</t>
  </si>
  <si>
    <t>CAMPARADA</t>
  </si>
  <si>
    <t>B502</t>
  </si>
  <si>
    <t>CAMPEGINE</t>
  </si>
  <si>
    <t>B504</t>
  </si>
  <si>
    <t>CAMPELLO SUL CLITUNNO</t>
  </si>
  <si>
    <t>B505</t>
  </si>
  <si>
    <t>CAMPERTOGNO</t>
  </si>
  <si>
    <t>B506</t>
  </si>
  <si>
    <t>CAMPI SALENTINA</t>
  </si>
  <si>
    <t>B507</t>
  </si>
  <si>
    <t>CAMPI BISENZIO</t>
  </si>
  <si>
    <t>B509</t>
  </si>
  <si>
    <t>CAMPIGLIA MARITTIMA</t>
  </si>
  <si>
    <t>B510</t>
  </si>
  <si>
    <t>VALPRATO SOANA</t>
  </si>
  <si>
    <t>B511</t>
  </si>
  <si>
    <t>CAMPIGLIA DEI BERICI</t>
  </si>
  <si>
    <t>B512</t>
  </si>
  <si>
    <t>CAMPIGLIONE-FENILE</t>
  </si>
  <si>
    <t>B513</t>
  </si>
  <si>
    <t>CAMPIONE D'ITALIA</t>
  </si>
  <si>
    <t>B514</t>
  </si>
  <si>
    <t>CAMPITELLO DI FASSA</t>
  </si>
  <si>
    <t>B515</t>
  </si>
  <si>
    <t>CAMPLI</t>
  </si>
  <si>
    <t>B516</t>
  </si>
  <si>
    <t>CAMPO CALABRO</t>
  </si>
  <si>
    <t>B519</t>
  </si>
  <si>
    <t>CAMPOBASSO</t>
  </si>
  <si>
    <t>B520</t>
  </si>
  <si>
    <t>CAMPOBELLO DI LICATA</t>
  </si>
  <si>
    <t>B521</t>
  </si>
  <si>
    <t>CAMPOBELLO DI MAZARA</t>
  </si>
  <si>
    <t>B522</t>
  </si>
  <si>
    <t>CAMPOCHIARO</t>
  </si>
  <si>
    <t>B524</t>
  </si>
  <si>
    <t>CAMPODARSEGO</t>
  </si>
  <si>
    <t>B525</t>
  </si>
  <si>
    <t>CAMPODENNO</t>
  </si>
  <si>
    <t>B526</t>
  </si>
  <si>
    <t>CAMPO DI GIOVE</t>
  </si>
  <si>
    <t>B527</t>
  </si>
  <si>
    <t>CAMPODIMELE</t>
  </si>
  <si>
    <t>B528</t>
  </si>
  <si>
    <t>CAMPODIPIETRA</t>
  </si>
  <si>
    <t>B529</t>
  </si>
  <si>
    <t>CAMPO DI TRENS</t>
  </si>
  <si>
    <t>B530</t>
  </si>
  <si>
    <t>CAMPODOLCINO</t>
  </si>
  <si>
    <t>B531</t>
  </si>
  <si>
    <t>CAMPODORO</t>
  </si>
  <si>
    <t>B532</t>
  </si>
  <si>
    <t>CAMPOFELICE DI ROCCELLA</t>
  </si>
  <si>
    <t>B533</t>
  </si>
  <si>
    <t>CAMPOFELICE DI FITALIA</t>
  </si>
  <si>
    <t>B534</t>
  </si>
  <si>
    <t>CAMPOFILONE</t>
  </si>
  <si>
    <t>B535</t>
  </si>
  <si>
    <t>CAMPOFIORITO</t>
  </si>
  <si>
    <t>B536</t>
  </si>
  <si>
    <t>CAMPOFORMIDO</t>
  </si>
  <si>
    <t>B537</t>
  </si>
  <si>
    <t>CAMPOFRANCO</t>
  </si>
  <si>
    <t>B538</t>
  </si>
  <si>
    <t>CAMPO LIGURE</t>
  </si>
  <si>
    <t>B539</t>
  </si>
  <si>
    <t>CAMPOGALLIANO</t>
  </si>
  <si>
    <t>B540</t>
  </si>
  <si>
    <t>CHAMPORCHER</t>
  </si>
  <si>
    <t>B541</t>
  </si>
  <si>
    <t>CAMPOLATTARO</t>
  </si>
  <si>
    <t>B542</t>
  </si>
  <si>
    <t>CAMPOLI DEL MONTE TABURNO</t>
  </si>
  <si>
    <t>B543</t>
  </si>
  <si>
    <t>CAMPOLI APPENNINO</t>
  </si>
  <si>
    <t>B544</t>
  </si>
  <si>
    <t>CAMPOLIETO</t>
  </si>
  <si>
    <t>B546</t>
  </si>
  <si>
    <t>CAMPOLONGO MAGGIORE</t>
  </si>
  <si>
    <t>B549</t>
  </si>
  <si>
    <t>CAMPOMAGGIORE</t>
  </si>
  <si>
    <t>B550</t>
  </si>
  <si>
    <t>CAMPOMARINO</t>
  </si>
  <si>
    <t>B551</t>
  </si>
  <si>
    <t>CAMPOMORONE</t>
  </si>
  <si>
    <t>B553</t>
  </si>
  <si>
    <t>CAMPO NELL'ELBA</t>
  </si>
  <si>
    <t>B554</t>
  </si>
  <si>
    <t>CAMPONOGARA</t>
  </si>
  <si>
    <t>B555</t>
  </si>
  <si>
    <t>CAMPORA</t>
  </si>
  <si>
    <t>B556</t>
  </si>
  <si>
    <t>CAMPOREALE</t>
  </si>
  <si>
    <t>B557</t>
  </si>
  <si>
    <t>CAMPORGIANO</t>
  </si>
  <si>
    <t>B559</t>
  </si>
  <si>
    <t>CAMPOROSSO</t>
  </si>
  <si>
    <t>B561</t>
  </si>
  <si>
    <t>CAMPOROTONDO ETNEO</t>
  </si>
  <si>
    <t>B562</t>
  </si>
  <si>
    <t>CAMPOROTONDO DI FIASTRONE</t>
  </si>
  <si>
    <t>B563</t>
  </si>
  <si>
    <t>CAMPOSAMPIERO</t>
  </si>
  <si>
    <t>B564</t>
  </si>
  <si>
    <t>CAMPO SAN MARTINO</t>
  </si>
  <si>
    <t>B565</t>
  </si>
  <si>
    <t>CAMPOSANO</t>
  </si>
  <si>
    <t>B566</t>
  </si>
  <si>
    <t>CAMPOSANTO</t>
  </si>
  <si>
    <t>B567</t>
  </si>
  <si>
    <t>B569</t>
  </si>
  <si>
    <t>CAMPOTOSTO</t>
  </si>
  <si>
    <t>B570</t>
  </si>
  <si>
    <t>CAMPO TURES</t>
  </si>
  <si>
    <t>B572</t>
  </si>
  <si>
    <t>CAMUGNANO</t>
  </si>
  <si>
    <t>B573</t>
  </si>
  <si>
    <t>CANALE</t>
  </si>
  <si>
    <t>B574</t>
  </si>
  <si>
    <t>CANALE D'AGORDO</t>
  </si>
  <si>
    <t>B576</t>
  </si>
  <si>
    <t>CANALE MONTERANO</t>
  </si>
  <si>
    <t>B577</t>
  </si>
  <si>
    <t>CANAL SAN BOVO</t>
  </si>
  <si>
    <t>B578</t>
  </si>
  <si>
    <t>CANARO</t>
  </si>
  <si>
    <t>B579</t>
  </si>
  <si>
    <t>CANAZEI</t>
  </si>
  <si>
    <t>B580</t>
  </si>
  <si>
    <t>CANCELLARA</t>
  </si>
  <si>
    <t>B581</t>
  </si>
  <si>
    <t>CANCELLO ED ARNONE</t>
  </si>
  <si>
    <t>B582</t>
  </si>
  <si>
    <t>CANDA</t>
  </si>
  <si>
    <t>B584</t>
  </si>
  <si>
    <t>CANDELA</t>
  </si>
  <si>
    <t>B586</t>
  </si>
  <si>
    <t>CANDELO</t>
  </si>
  <si>
    <t>B587</t>
  </si>
  <si>
    <t>CANDIA LOMELLINA</t>
  </si>
  <si>
    <t>B588</t>
  </si>
  <si>
    <t>CANDIA CANAVESE</t>
  </si>
  <si>
    <t>B589</t>
  </si>
  <si>
    <t>CANDIANA</t>
  </si>
  <si>
    <t>B590</t>
  </si>
  <si>
    <t>CANDIDA</t>
  </si>
  <si>
    <t>B591</t>
  </si>
  <si>
    <t>CANDIDONI</t>
  </si>
  <si>
    <t>B592</t>
  </si>
  <si>
    <t>CANDIOLO</t>
  </si>
  <si>
    <t>B593</t>
  </si>
  <si>
    <t>CANEGRATE</t>
  </si>
  <si>
    <t>B594</t>
  </si>
  <si>
    <t>CANELLI</t>
  </si>
  <si>
    <t>B595</t>
  </si>
  <si>
    <t>ORVINIO</t>
  </si>
  <si>
    <t>B597</t>
  </si>
  <si>
    <t>CANEPINA</t>
  </si>
  <si>
    <t>B598</t>
  </si>
  <si>
    <t>CANEVA</t>
  </si>
  <si>
    <t>B602</t>
  </si>
  <si>
    <t>CANICATTI'</t>
  </si>
  <si>
    <t>B603</t>
  </si>
  <si>
    <t>CANICATTINI BAGNI</t>
  </si>
  <si>
    <t>B604</t>
  </si>
  <si>
    <t>CANINO</t>
  </si>
  <si>
    <t>B605</t>
  </si>
  <si>
    <t>CANISCHIO</t>
  </si>
  <si>
    <t>B606</t>
  </si>
  <si>
    <t>CANISTRO</t>
  </si>
  <si>
    <t>B607</t>
  </si>
  <si>
    <t>CANNA</t>
  </si>
  <si>
    <t>B608</t>
  </si>
  <si>
    <t>CANNALONGA</t>
  </si>
  <si>
    <t>B609</t>
  </si>
  <si>
    <t>CANNARA</t>
  </si>
  <si>
    <t>B610</t>
  </si>
  <si>
    <t>CANNERO RIVIERA</t>
  </si>
  <si>
    <t>B612</t>
  </si>
  <si>
    <t>CANNETO SULL'OGLIO</t>
  </si>
  <si>
    <t>B613</t>
  </si>
  <si>
    <t>CANNETO PAVESE</t>
  </si>
  <si>
    <t>B615</t>
  </si>
  <si>
    <t>CANNOBIO</t>
  </si>
  <si>
    <t>B616</t>
  </si>
  <si>
    <t>CANNOLE</t>
  </si>
  <si>
    <t>B617</t>
  </si>
  <si>
    <t>CANOLO</t>
  </si>
  <si>
    <t>B618</t>
  </si>
  <si>
    <t>CANONICA D'ADDA</t>
  </si>
  <si>
    <t>B619</t>
  </si>
  <si>
    <t>CANOSA DI PUGLIA</t>
  </si>
  <si>
    <t>B620</t>
  </si>
  <si>
    <t>CANOSA SANNITA</t>
  </si>
  <si>
    <t>B621</t>
  </si>
  <si>
    <t>CANOSIO</t>
  </si>
  <si>
    <t>B624</t>
  </si>
  <si>
    <t>CANSANO</t>
  </si>
  <si>
    <t>B626</t>
  </si>
  <si>
    <t>CANTAGALLO</t>
  </si>
  <si>
    <t>PO</t>
  </si>
  <si>
    <t>B627</t>
  </si>
  <si>
    <t>CANTALICE</t>
  </si>
  <si>
    <t>B628</t>
  </si>
  <si>
    <t>CANTALUPA</t>
  </si>
  <si>
    <t>B629</t>
  </si>
  <si>
    <t>CANTALUPO LIGURE</t>
  </si>
  <si>
    <t>B630</t>
  </si>
  <si>
    <t>CANTALUPO NEL SANNIO</t>
  </si>
  <si>
    <t>B631</t>
  </si>
  <si>
    <t>CANTALUPO IN SABINA</t>
  </si>
  <si>
    <t>B632</t>
  </si>
  <si>
    <t>MANDELA</t>
  </si>
  <si>
    <t>B633</t>
  </si>
  <si>
    <t>CANTARANA</t>
  </si>
  <si>
    <t>B634</t>
  </si>
  <si>
    <t>CANTELLO</t>
  </si>
  <si>
    <t>B635</t>
  </si>
  <si>
    <t>CANTERANO</t>
  </si>
  <si>
    <t>B636</t>
  </si>
  <si>
    <t>CANTIANO</t>
  </si>
  <si>
    <t>B637</t>
  </si>
  <si>
    <t>CANTOIRA</t>
  </si>
  <si>
    <t>B639</t>
  </si>
  <si>
    <t>CANTU'</t>
  </si>
  <si>
    <t>B640</t>
  </si>
  <si>
    <t>CANZANO</t>
  </si>
  <si>
    <t>B641</t>
  </si>
  <si>
    <t>CANZO</t>
  </si>
  <si>
    <t>B642</t>
  </si>
  <si>
    <t>CAORLE</t>
  </si>
  <si>
    <t>B643</t>
  </si>
  <si>
    <t>CAORSO</t>
  </si>
  <si>
    <t>B644</t>
  </si>
  <si>
    <t>CAPACCIO PAESTUM</t>
  </si>
  <si>
    <t>B645</t>
  </si>
  <si>
    <t>CAPACI</t>
  </si>
  <si>
    <t>B646</t>
  </si>
  <si>
    <t>CAPALBIO</t>
  </si>
  <si>
    <t>B647</t>
  </si>
  <si>
    <t>CAPANNOLI</t>
  </si>
  <si>
    <t>B648</t>
  </si>
  <si>
    <t>CAPANNORI</t>
  </si>
  <si>
    <t>B649</t>
  </si>
  <si>
    <t>CAPENA</t>
  </si>
  <si>
    <t>B650</t>
  </si>
  <si>
    <t>CAPERGNANICA</t>
  </si>
  <si>
    <t>B651</t>
  </si>
  <si>
    <t>CAPESTRANO</t>
  </si>
  <si>
    <t>B653</t>
  </si>
  <si>
    <t>CAPIAGO INTIMIANO</t>
  </si>
  <si>
    <t>B655</t>
  </si>
  <si>
    <t>CAPISTRANO</t>
  </si>
  <si>
    <t>B656</t>
  </si>
  <si>
    <t>CAPISTRELLO</t>
  </si>
  <si>
    <t>B658</t>
  </si>
  <si>
    <t>CAPITIGNANO</t>
  </si>
  <si>
    <t>B660</t>
  </si>
  <si>
    <t>CAPIZZI</t>
  </si>
  <si>
    <t>B661</t>
  </si>
  <si>
    <t>CAPIZZONE</t>
  </si>
  <si>
    <t>B662</t>
  </si>
  <si>
    <t>PONTE NELLE ALPI</t>
  </si>
  <si>
    <t>B663</t>
  </si>
  <si>
    <t>CAPODIMONTE</t>
  </si>
  <si>
    <t>B664</t>
  </si>
  <si>
    <t>CAPO DI PONTE</t>
  </si>
  <si>
    <t>B666</t>
  </si>
  <si>
    <t>CAPO D'ORLANDO</t>
  </si>
  <si>
    <t>B667</t>
  </si>
  <si>
    <t>CAPODRISE</t>
  </si>
  <si>
    <t>B669</t>
  </si>
  <si>
    <t>CAPOLIVERI</t>
  </si>
  <si>
    <t>B670</t>
  </si>
  <si>
    <t>CAPOLONA</t>
  </si>
  <si>
    <t>B671</t>
  </si>
  <si>
    <t>CAPONAGO</t>
  </si>
  <si>
    <t>B672</t>
  </si>
  <si>
    <t>CAPORCIANO</t>
  </si>
  <si>
    <t>B674</t>
  </si>
  <si>
    <t>CAPOSELE</t>
  </si>
  <si>
    <t>B675</t>
  </si>
  <si>
    <t>CAPOTERRA</t>
  </si>
  <si>
    <t>B676</t>
  </si>
  <si>
    <t>CAPOVALLE</t>
  </si>
  <si>
    <t>B677</t>
  </si>
  <si>
    <t>CAPPADOCIA</t>
  </si>
  <si>
    <t>B678</t>
  </si>
  <si>
    <t>CAPPELLA MAGGIORE</t>
  </si>
  <si>
    <t>B679</t>
  </si>
  <si>
    <t>CAPPELLA CANTONE</t>
  </si>
  <si>
    <t>B680</t>
  </si>
  <si>
    <t>CAPPELLA DE' PICENARDI</t>
  </si>
  <si>
    <t>B681</t>
  </si>
  <si>
    <t>CAPPELLE SUL TAVO</t>
  </si>
  <si>
    <t>B682</t>
  </si>
  <si>
    <t>CAPRACOTTA</t>
  </si>
  <si>
    <t>B684</t>
  </si>
  <si>
    <t>CAPRAIA E LIMITE</t>
  </si>
  <si>
    <t>B685</t>
  </si>
  <si>
    <t>CAPRAIA ISOLA</t>
  </si>
  <si>
    <t>B686</t>
  </si>
  <si>
    <t>CAPRALBA</t>
  </si>
  <si>
    <t>B687</t>
  </si>
  <si>
    <t>CAPRANICA PRENESTINA</t>
  </si>
  <si>
    <t>B688</t>
  </si>
  <si>
    <t>CAPRANICA</t>
  </si>
  <si>
    <t>B689</t>
  </si>
  <si>
    <t>MARZABOTTO</t>
  </si>
  <si>
    <t>B690</t>
  </si>
  <si>
    <t>CAPRARICA DI LECCE</t>
  </si>
  <si>
    <t>B691</t>
  </si>
  <si>
    <t>CAPRAROLA</t>
  </si>
  <si>
    <t>B692</t>
  </si>
  <si>
    <t>CAPRAUNA</t>
  </si>
  <si>
    <t>B693</t>
  </si>
  <si>
    <t>CAPRESE MICHELANGELO</t>
  </si>
  <si>
    <t>B694</t>
  </si>
  <si>
    <t>CAPREZZO</t>
  </si>
  <si>
    <t>B695</t>
  </si>
  <si>
    <t>CAPRI LEONE</t>
  </si>
  <si>
    <t>B696</t>
  </si>
  <si>
    <t>CAPRI</t>
  </si>
  <si>
    <t>B697</t>
  </si>
  <si>
    <t>CAPRIANA</t>
  </si>
  <si>
    <t>B698</t>
  </si>
  <si>
    <t>CAPRIANO DEL COLLE</t>
  </si>
  <si>
    <t>B701</t>
  </si>
  <si>
    <t>CAPRIATA D'ORBA</t>
  </si>
  <si>
    <t>B703</t>
  </si>
  <si>
    <t>CAPRIATE SAN GERVASIO</t>
  </si>
  <si>
    <t>B704</t>
  </si>
  <si>
    <t>CAPRIATI A VOLTURNO</t>
  </si>
  <si>
    <t>B705</t>
  </si>
  <si>
    <t>CAPRIE</t>
  </si>
  <si>
    <t>B706</t>
  </si>
  <si>
    <t>CAPRIGLIA IRPINA</t>
  </si>
  <si>
    <t>B707</t>
  </si>
  <si>
    <t>CAPRIGLIO</t>
  </si>
  <si>
    <t>B708</t>
  </si>
  <si>
    <t>CAPRILE</t>
  </si>
  <si>
    <t>B709</t>
  </si>
  <si>
    <t>CAPRINO VERONESE</t>
  </si>
  <si>
    <t>B710</t>
  </si>
  <si>
    <t>CAPRINO BERGAMASCO</t>
  </si>
  <si>
    <t>B711</t>
  </si>
  <si>
    <t>CAPRIOLO</t>
  </si>
  <si>
    <t>B712</t>
  </si>
  <si>
    <t>CAPRIVA DEL FRIULI</t>
  </si>
  <si>
    <t>GO</t>
  </si>
  <si>
    <t>B715</t>
  </si>
  <si>
    <t>CAPUA</t>
  </si>
  <si>
    <t>B716</t>
  </si>
  <si>
    <t>CAPURSO</t>
  </si>
  <si>
    <t>B717</t>
  </si>
  <si>
    <t>CARAFFA DI CATANZARO</t>
  </si>
  <si>
    <t>B718</t>
  </si>
  <si>
    <t>CARAFFA DEL BIANCO</t>
  </si>
  <si>
    <t>B719</t>
  </si>
  <si>
    <t>CARAGLIO</t>
  </si>
  <si>
    <t>B720</t>
  </si>
  <si>
    <t>CARAMAGNA PIEMONTE</t>
  </si>
  <si>
    <t>B722</t>
  </si>
  <si>
    <t>CARAMANICO TERME</t>
  </si>
  <si>
    <t>B724</t>
  </si>
  <si>
    <t>CARAPELLE</t>
  </si>
  <si>
    <t>B725</t>
  </si>
  <si>
    <t>CARAPELLE CALVISIO</t>
  </si>
  <si>
    <t>B726</t>
  </si>
  <si>
    <t>CARASCO</t>
  </si>
  <si>
    <t>B727</t>
  </si>
  <si>
    <t>CARASSAI</t>
  </si>
  <si>
    <t>B729</t>
  </si>
  <si>
    <t>CARATE BRIANZA</t>
  </si>
  <si>
    <t>B730</t>
  </si>
  <si>
    <t>CARATE URIO</t>
  </si>
  <si>
    <t>B731</t>
  </si>
  <si>
    <t>CARAVAGGIO</t>
  </si>
  <si>
    <t>B732</t>
  </si>
  <si>
    <t>CARAVATE</t>
  </si>
  <si>
    <t>B733</t>
  </si>
  <si>
    <t>CARAVINO</t>
  </si>
  <si>
    <t>B734</t>
  </si>
  <si>
    <t>CARAVONICA</t>
  </si>
  <si>
    <t>B735</t>
  </si>
  <si>
    <t>CARBOGNANO</t>
  </si>
  <si>
    <t>B736</t>
  </si>
  <si>
    <t>CARBONARA SCRIVIA</t>
  </si>
  <si>
    <t>B738</t>
  </si>
  <si>
    <t>VILLASIMIUS</t>
  </si>
  <si>
    <t>B740</t>
  </si>
  <si>
    <t>CARBONARA DI NOLA</t>
  </si>
  <si>
    <t>B741</t>
  </si>
  <si>
    <t>CARBONARA AL TICINO</t>
  </si>
  <si>
    <t>B742</t>
  </si>
  <si>
    <t>CARBONATE</t>
  </si>
  <si>
    <t>B743</t>
  </si>
  <si>
    <t>CARBONE</t>
  </si>
  <si>
    <t>B744</t>
  </si>
  <si>
    <t>CARBONERA</t>
  </si>
  <si>
    <t>B745</t>
  </si>
  <si>
    <t>CARBONIA</t>
  </si>
  <si>
    <t>B748</t>
  </si>
  <si>
    <t>CARCARE</t>
  </si>
  <si>
    <t>B752</t>
  </si>
  <si>
    <t>CARCOFORO</t>
  </si>
  <si>
    <t>B754</t>
  </si>
  <si>
    <t>CARDANO AL CAMPO</t>
  </si>
  <si>
    <t>B755</t>
  </si>
  <si>
    <t>CARDE'</t>
  </si>
  <si>
    <t>B756</t>
  </si>
  <si>
    <t>CARDETO</t>
  </si>
  <si>
    <t>B758</t>
  </si>
  <si>
    <t>CARDINALE</t>
  </si>
  <si>
    <t>B759</t>
  </si>
  <si>
    <t>CARDITO</t>
  </si>
  <si>
    <t>B760</t>
  </si>
  <si>
    <t>CAREGGINE</t>
  </si>
  <si>
    <t>B762</t>
  </si>
  <si>
    <t>CAREMA</t>
  </si>
  <si>
    <t>B763</t>
  </si>
  <si>
    <t>CARENNO</t>
  </si>
  <si>
    <t>B765</t>
  </si>
  <si>
    <t>CARENTINO</t>
  </si>
  <si>
    <t>B766</t>
  </si>
  <si>
    <t>CARERI</t>
  </si>
  <si>
    <t>B767</t>
  </si>
  <si>
    <t>CARESANA</t>
  </si>
  <si>
    <t>B768</t>
  </si>
  <si>
    <t>CARESANABLOT</t>
  </si>
  <si>
    <t>B769</t>
  </si>
  <si>
    <t>CAREZZANO</t>
  </si>
  <si>
    <t>B771</t>
  </si>
  <si>
    <t>CARFIZZI</t>
  </si>
  <si>
    <t>B772</t>
  </si>
  <si>
    <t>CARGEGHE</t>
  </si>
  <si>
    <t>B774</t>
  </si>
  <si>
    <t>CARIATI</t>
  </si>
  <si>
    <t>B776</t>
  </si>
  <si>
    <t>CARIFE</t>
  </si>
  <si>
    <t>B777</t>
  </si>
  <si>
    <t>CARIGNANO</t>
  </si>
  <si>
    <t>B778</t>
  </si>
  <si>
    <t>CARIMATE</t>
  </si>
  <si>
    <t>B779</t>
  </si>
  <si>
    <t>CARINARO</t>
  </si>
  <si>
    <t>B780</t>
  </si>
  <si>
    <t>CARINI</t>
  </si>
  <si>
    <t>B781</t>
  </si>
  <si>
    <t>CARINOLA</t>
  </si>
  <si>
    <t>B782</t>
  </si>
  <si>
    <t>CARISIO</t>
  </si>
  <si>
    <t>B783</t>
  </si>
  <si>
    <t>CARISOLO</t>
  </si>
  <si>
    <t>B784</t>
  </si>
  <si>
    <t>CARLANTINO</t>
  </si>
  <si>
    <t>B785</t>
  </si>
  <si>
    <t>CARLAZZO</t>
  </si>
  <si>
    <t>B787</t>
  </si>
  <si>
    <t>CARLENTINI</t>
  </si>
  <si>
    <t>B788</t>
  </si>
  <si>
    <t>CARLINO</t>
  </si>
  <si>
    <t>B789</t>
  </si>
  <si>
    <t>CARLOFORTE</t>
  </si>
  <si>
    <t>B790</t>
  </si>
  <si>
    <t>CARLOPOLI</t>
  </si>
  <si>
    <t>B791</t>
  </si>
  <si>
    <t>CARMAGNOLA</t>
  </si>
  <si>
    <t>B792</t>
  </si>
  <si>
    <t>CARMIANO</t>
  </si>
  <si>
    <t>B794</t>
  </si>
  <si>
    <t>CARMIGNANO</t>
  </si>
  <si>
    <t>B795</t>
  </si>
  <si>
    <t>CARMIGNANO DI BRENTA</t>
  </si>
  <si>
    <t>B796</t>
  </si>
  <si>
    <t>CARNAGO</t>
  </si>
  <si>
    <t>B798</t>
  </si>
  <si>
    <t>CARNATE</t>
  </si>
  <si>
    <t>B799</t>
  </si>
  <si>
    <t>CORNEDO ALL'ISARCO</t>
  </si>
  <si>
    <t>B801</t>
  </si>
  <si>
    <t>CAROBBIO DEGLI ANGELI</t>
  </si>
  <si>
    <t>B802</t>
  </si>
  <si>
    <t>CAROLEI</t>
  </si>
  <si>
    <t>B803</t>
  </si>
  <si>
    <t>CARONA</t>
  </si>
  <si>
    <t>B804</t>
  </si>
  <si>
    <t>CARONIA</t>
  </si>
  <si>
    <t>B805</t>
  </si>
  <si>
    <t>CARONNO PERTUSELLA</t>
  </si>
  <si>
    <t>B807</t>
  </si>
  <si>
    <t>CARONNO VARESINO</t>
  </si>
  <si>
    <t>B808</t>
  </si>
  <si>
    <t>CAROSINO</t>
  </si>
  <si>
    <t>B809</t>
  </si>
  <si>
    <t>CAROVIGNO</t>
  </si>
  <si>
    <t>B810</t>
  </si>
  <si>
    <t>CAROVILLI</t>
  </si>
  <si>
    <t>B812</t>
  </si>
  <si>
    <t>CARPANETO PIACENTINO</t>
  </si>
  <si>
    <t>B813</t>
  </si>
  <si>
    <t>CARPANZANO</t>
  </si>
  <si>
    <t>B816</t>
  </si>
  <si>
    <t>CARPEGNA</t>
  </si>
  <si>
    <t>B817</t>
  </si>
  <si>
    <t>CARPENEDOLO</t>
  </si>
  <si>
    <t>B818</t>
  </si>
  <si>
    <t>CARPENETO</t>
  </si>
  <si>
    <t>B819</t>
  </si>
  <si>
    <t>CARPI</t>
  </si>
  <si>
    <t>B820</t>
  </si>
  <si>
    <t>CARPIANO</t>
  </si>
  <si>
    <t>B822</t>
  </si>
  <si>
    <t>CARPIGNANO SALENTINO</t>
  </si>
  <si>
    <t>B823</t>
  </si>
  <si>
    <t>CARPIGNANO SESIA</t>
  </si>
  <si>
    <t>B824</t>
  </si>
  <si>
    <t>CURA CARPIGNANO</t>
  </si>
  <si>
    <t>B825</t>
  </si>
  <si>
    <t>CARPINETI</t>
  </si>
  <si>
    <t>B826</t>
  </si>
  <si>
    <t>CARPINETO SINELLO</t>
  </si>
  <si>
    <t>B827</t>
  </si>
  <si>
    <t>CARPINETO DELLA NORA</t>
  </si>
  <si>
    <t>B828</t>
  </si>
  <si>
    <t>CARPINETO ROMANO</t>
  </si>
  <si>
    <t>B829</t>
  </si>
  <si>
    <t>CARPINO</t>
  </si>
  <si>
    <t>B830</t>
  </si>
  <si>
    <t>CARPINONE</t>
  </si>
  <si>
    <t>B832</t>
  </si>
  <si>
    <t>CARRARA</t>
  </si>
  <si>
    <t>B835</t>
  </si>
  <si>
    <t>CARRE'</t>
  </si>
  <si>
    <t>B836</t>
  </si>
  <si>
    <t>CARREGA LIGURE</t>
  </si>
  <si>
    <t>B838</t>
  </si>
  <si>
    <t>CARRO</t>
  </si>
  <si>
    <t>B839</t>
  </si>
  <si>
    <t>CARRODANO</t>
  </si>
  <si>
    <t>B840</t>
  </si>
  <si>
    <t>CARROSIO</t>
  </si>
  <si>
    <t>B841</t>
  </si>
  <si>
    <t>CARRU'</t>
  </si>
  <si>
    <t>B842</t>
  </si>
  <si>
    <t>CARSOLI</t>
  </si>
  <si>
    <t>B844</t>
  </si>
  <si>
    <t>CARTIGLIANO</t>
  </si>
  <si>
    <t>B845</t>
  </si>
  <si>
    <t>CARTIGNANO</t>
  </si>
  <si>
    <t>B846</t>
  </si>
  <si>
    <t>CARTOCETO</t>
  </si>
  <si>
    <t>B847</t>
  </si>
  <si>
    <t>CARTOSIO</t>
  </si>
  <si>
    <t>B848</t>
  </si>
  <si>
    <t>CARTURA</t>
  </si>
  <si>
    <t>B850</t>
  </si>
  <si>
    <t>CARUGATE</t>
  </si>
  <si>
    <t>B851</t>
  </si>
  <si>
    <t>CARUGO</t>
  </si>
  <si>
    <t>B853</t>
  </si>
  <si>
    <t>CARUNCHIO</t>
  </si>
  <si>
    <t>B854</t>
  </si>
  <si>
    <t>CARVICO</t>
  </si>
  <si>
    <t>B856</t>
  </si>
  <si>
    <t>CARZANO</t>
  </si>
  <si>
    <t>B857</t>
  </si>
  <si>
    <t>CASABONA</t>
  </si>
  <si>
    <t>B858</t>
  </si>
  <si>
    <t>CASACALENDA</t>
  </si>
  <si>
    <t>B859</t>
  </si>
  <si>
    <t>CASACANDITELLA</t>
  </si>
  <si>
    <t>B860</t>
  </si>
  <si>
    <t>CASAGIOVE</t>
  </si>
  <si>
    <t>B861</t>
  </si>
  <si>
    <t>CASALANGUIDA</t>
  </si>
  <si>
    <t>B862</t>
  </si>
  <si>
    <t>CASALATTICO</t>
  </si>
  <si>
    <t>B864</t>
  </si>
  <si>
    <t>CASALBELTRAME</t>
  </si>
  <si>
    <t>B865</t>
  </si>
  <si>
    <t>CASALBORDINO</t>
  </si>
  <si>
    <t>B866</t>
  </si>
  <si>
    <t>CASALBORE</t>
  </si>
  <si>
    <t>B867</t>
  </si>
  <si>
    <t>CASALBORGONE</t>
  </si>
  <si>
    <t>B868</t>
  </si>
  <si>
    <t>CASALBUONO</t>
  </si>
  <si>
    <t>B869</t>
  </si>
  <si>
    <t>CASALBUTTANO ED UNITI</t>
  </si>
  <si>
    <t>B870</t>
  </si>
  <si>
    <t>CASAL CERMELLI</t>
  </si>
  <si>
    <t>B871</t>
  </si>
  <si>
    <t>CASALCIPRANO</t>
  </si>
  <si>
    <t>B872</t>
  </si>
  <si>
    <t>CASAL DI PRINCIPE</t>
  </si>
  <si>
    <t>B873</t>
  </si>
  <si>
    <t>CASALDUNI</t>
  </si>
  <si>
    <t>B875</t>
  </si>
  <si>
    <t>CASALE LITTA</t>
  </si>
  <si>
    <t>B876</t>
  </si>
  <si>
    <t>CASALE CORTE CERRO</t>
  </si>
  <si>
    <t>B877</t>
  </si>
  <si>
    <t>CASALE DI SCODOSIA</t>
  </si>
  <si>
    <t>B878</t>
  </si>
  <si>
    <t>CASALE MARITTIMO</t>
  </si>
  <si>
    <t>B879</t>
  </si>
  <si>
    <t>CASALE SUL SILE</t>
  </si>
  <si>
    <t>B880</t>
  </si>
  <si>
    <t>CASALECCHIO DI RENO</t>
  </si>
  <si>
    <t>B881</t>
  </si>
  <si>
    <t>CASALE CREMASCO-VIDOLASCO</t>
  </si>
  <si>
    <t>B882</t>
  </si>
  <si>
    <t>CASALEGGIO BOIRO</t>
  </si>
  <si>
    <t>B883</t>
  </si>
  <si>
    <t>CASALEGGIO NOVARA</t>
  </si>
  <si>
    <t>B885</t>
  </si>
  <si>
    <t>CASALE MONFERRATO</t>
  </si>
  <si>
    <t>B886</t>
  </si>
  <si>
    <t>CASALEONE</t>
  </si>
  <si>
    <t>B887</t>
  </si>
  <si>
    <t>CASALETTO LODIGIANO</t>
  </si>
  <si>
    <t>B888</t>
  </si>
  <si>
    <t>CASALETTO SPARTANO</t>
  </si>
  <si>
    <t>B889</t>
  </si>
  <si>
    <t>CASALETTO CEREDANO</t>
  </si>
  <si>
    <t>B890</t>
  </si>
  <si>
    <t>CASALETTO DI SOPRA</t>
  </si>
  <si>
    <t>B891</t>
  </si>
  <si>
    <t>CASALETTO VAPRIO</t>
  </si>
  <si>
    <t>B892</t>
  </si>
  <si>
    <t>CASALFIUMANESE</t>
  </si>
  <si>
    <t>B893</t>
  </si>
  <si>
    <t>CASALGRANDE</t>
  </si>
  <si>
    <t>B894</t>
  </si>
  <si>
    <t>CASALGRASSO</t>
  </si>
  <si>
    <t>B895</t>
  </si>
  <si>
    <t>CASAL VELINO</t>
  </si>
  <si>
    <t>B896</t>
  </si>
  <si>
    <t>CASALINCONTRADA</t>
  </si>
  <si>
    <t>B897</t>
  </si>
  <si>
    <t>CASALINO</t>
  </si>
  <si>
    <t>B898</t>
  </si>
  <si>
    <t>CASALMAGGIORE</t>
  </si>
  <si>
    <t>B899</t>
  </si>
  <si>
    <t>CASALMAIOCCO</t>
  </si>
  <si>
    <t>B900</t>
  </si>
  <si>
    <t>CASALMORANO</t>
  </si>
  <si>
    <t>B901</t>
  </si>
  <si>
    <t>CASALMORO</t>
  </si>
  <si>
    <t>B902</t>
  </si>
  <si>
    <t>CASALNOCETO</t>
  </si>
  <si>
    <t>B903</t>
  </si>
  <si>
    <t>VILLAPIANA</t>
  </si>
  <si>
    <t>B904</t>
  </si>
  <si>
    <t>CASALNUOVO MONTEROTARO</t>
  </si>
  <si>
    <t>B905</t>
  </si>
  <si>
    <t>CASALNUOVO DI NAPOLI</t>
  </si>
  <si>
    <t>B906</t>
  </si>
  <si>
    <t>SAN PAOLO ALBANESE</t>
  </si>
  <si>
    <t>B907</t>
  </si>
  <si>
    <t>CASALOLDO</t>
  </si>
  <si>
    <t>B910</t>
  </si>
  <si>
    <t>CASALPUSTERLENGO</t>
  </si>
  <si>
    <t>B911</t>
  </si>
  <si>
    <t>CASALROMANO</t>
  </si>
  <si>
    <t>B912</t>
  </si>
  <si>
    <t>CASALSERUGO</t>
  </si>
  <si>
    <t>B914</t>
  </si>
  <si>
    <t>POZZAGLIO ED UNITI</t>
  </si>
  <si>
    <t>B915</t>
  </si>
  <si>
    <t>TRINITAPOLI</t>
  </si>
  <si>
    <t>B916</t>
  </si>
  <si>
    <t>CASALUCE</t>
  </si>
  <si>
    <t>B917</t>
  </si>
  <si>
    <t>CASALVECCHIO DI PUGLIA</t>
  </si>
  <si>
    <t>B918</t>
  </si>
  <si>
    <t>CASALVECCHIO SICULO</t>
  </si>
  <si>
    <t>B919</t>
  </si>
  <si>
    <t>CASALVIERI</t>
  </si>
  <si>
    <t>B920</t>
  </si>
  <si>
    <t>CASALVOLONE</t>
  </si>
  <si>
    <t>B921</t>
  </si>
  <si>
    <t>CASALZUIGNO</t>
  </si>
  <si>
    <t>B922</t>
  </si>
  <si>
    <t>CASAMARCIANO</t>
  </si>
  <si>
    <t>B923</t>
  </si>
  <si>
    <t>CASAMASSIMA</t>
  </si>
  <si>
    <t>B924</t>
  </si>
  <si>
    <t>CASAMICCIOLA TERME</t>
  </si>
  <si>
    <t>B925</t>
  </si>
  <si>
    <t>CASANDRINO</t>
  </si>
  <si>
    <t>B927</t>
  </si>
  <si>
    <t>CASANOVA LERRONE</t>
  </si>
  <si>
    <t>B928</t>
  </si>
  <si>
    <t>CASANOVA ELVO</t>
  </si>
  <si>
    <t>B929</t>
  </si>
  <si>
    <t>CASANOVA LONATI</t>
  </si>
  <si>
    <t>B932</t>
  </si>
  <si>
    <t>CASAPE</t>
  </si>
  <si>
    <t>B933</t>
  </si>
  <si>
    <t>CASAPINTA</t>
  </si>
  <si>
    <t>B934</t>
  </si>
  <si>
    <t>CASAPROTA</t>
  </si>
  <si>
    <t>B935</t>
  </si>
  <si>
    <t>CASAPULLA</t>
  </si>
  <si>
    <t>B936</t>
  </si>
  <si>
    <t>CASARANO</t>
  </si>
  <si>
    <t>B937</t>
  </si>
  <si>
    <t>CASARGO</t>
  </si>
  <si>
    <t>B938</t>
  </si>
  <si>
    <t>CASARILE</t>
  </si>
  <si>
    <t>B939</t>
  </si>
  <si>
    <t>CASARZA LIGURE</t>
  </si>
  <si>
    <t>B940</t>
  </si>
  <si>
    <t>CASARSA DELLA DELIZIA</t>
  </si>
  <si>
    <t>B941</t>
  </si>
  <si>
    <t>CASASCO</t>
  </si>
  <si>
    <t>B943</t>
  </si>
  <si>
    <t>CASATENOVO</t>
  </si>
  <si>
    <t>B945</t>
  </si>
  <si>
    <t>CASATISMA</t>
  </si>
  <si>
    <t>B946</t>
  </si>
  <si>
    <t>CASAVATORE</t>
  </si>
  <si>
    <t>B947</t>
  </si>
  <si>
    <t>CASAZZA</t>
  </si>
  <si>
    <t>B948</t>
  </si>
  <si>
    <t>CASCIA</t>
  </si>
  <si>
    <t>B949</t>
  </si>
  <si>
    <t>CASCIAGO</t>
  </si>
  <si>
    <t>B950</t>
  </si>
  <si>
    <t>CASCINA</t>
  </si>
  <si>
    <t>B952</t>
  </si>
  <si>
    <t>SAN GIACOMO VERCELLESE</t>
  </si>
  <si>
    <t>B953</t>
  </si>
  <si>
    <t>CASCINETTE D'IVREA</t>
  </si>
  <si>
    <t>B954</t>
  </si>
  <si>
    <t>CASEI GEROLA</t>
  </si>
  <si>
    <t>B955</t>
  </si>
  <si>
    <t>CASELETTE</t>
  </si>
  <si>
    <t>B956</t>
  </si>
  <si>
    <t>CASELLA</t>
  </si>
  <si>
    <t>B958</t>
  </si>
  <si>
    <t>CASELLE LURANI</t>
  </si>
  <si>
    <t>B959</t>
  </si>
  <si>
    <t>CASELLE IN PITTARI</t>
  </si>
  <si>
    <t>B960</t>
  </si>
  <si>
    <t>CASELLE TORINESE</t>
  </si>
  <si>
    <t>B961</t>
  </si>
  <si>
    <t>CASELLE LANDI</t>
  </si>
  <si>
    <t>B962</t>
  </si>
  <si>
    <t>SCANDICCI</t>
  </si>
  <si>
    <t>B963</t>
  </si>
  <si>
    <t>CASERTA</t>
  </si>
  <si>
    <t>B965</t>
  </si>
  <si>
    <t>CASIER</t>
  </si>
  <si>
    <t>B966</t>
  </si>
  <si>
    <t>CASIGNANA</t>
  </si>
  <si>
    <t>B967</t>
  </si>
  <si>
    <t>CASINA</t>
  </si>
  <si>
    <t>B968</t>
  </si>
  <si>
    <t>CASTELSILANO</t>
  </si>
  <si>
    <t>B969</t>
  </si>
  <si>
    <t>CASTEL DI CASIO</t>
  </si>
  <si>
    <t>B971</t>
  </si>
  <si>
    <t>CASIRATE D'ADDA</t>
  </si>
  <si>
    <t>B974</t>
  </si>
  <si>
    <t>CASLINO D'ERBA</t>
  </si>
  <si>
    <t>B977</t>
  </si>
  <si>
    <t>CASNATE CON BERNATE</t>
  </si>
  <si>
    <t>B978</t>
  </si>
  <si>
    <t>CASNIGO</t>
  </si>
  <si>
    <t>B979</t>
  </si>
  <si>
    <t>CASOLA IN LUNIGIANA</t>
  </si>
  <si>
    <t>B980</t>
  </si>
  <si>
    <t>CASOLA DI NAPOLI</t>
  </si>
  <si>
    <t>B982</t>
  </si>
  <si>
    <t>CASOLA VALSENIO</t>
  </si>
  <si>
    <t>B984</t>
  </si>
  <si>
    <t>CASOLE D'ELSA</t>
  </si>
  <si>
    <t>B985</t>
  </si>
  <si>
    <t>CASOLI</t>
  </si>
  <si>
    <t>B987</t>
  </si>
  <si>
    <t>CASORATE SEMPIONE</t>
  </si>
  <si>
    <t>B988</t>
  </si>
  <si>
    <t>CASORATE PRIMO</t>
  </si>
  <si>
    <t>B989</t>
  </si>
  <si>
    <t>CASOREZZO</t>
  </si>
  <si>
    <t>B990</t>
  </si>
  <si>
    <t>CASORIA</t>
  </si>
  <si>
    <t>B991</t>
  </si>
  <si>
    <t>CASORZO MONFERRATO</t>
  </si>
  <si>
    <t>B993</t>
  </si>
  <si>
    <t>CASPOGGIO</t>
  </si>
  <si>
    <t>B994</t>
  </si>
  <si>
    <t>CASSACCO</t>
  </si>
  <si>
    <t>B996</t>
  </si>
  <si>
    <t>CASSAGO BRIANZA</t>
  </si>
  <si>
    <t>B997</t>
  </si>
  <si>
    <t>CASSANO IRPINO</t>
  </si>
  <si>
    <t>B998</t>
  </si>
  <si>
    <t>CASSANO DELLE MURGE</t>
  </si>
  <si>
    <t>B999</t>
  </si>
  <si>
    <t>CASSANO VALCUVIA</t>
  </si>
  <si>
    <t>C002</t>
  </si>
  <si>
    <t>CASSANO ALLO IONIO</t>
  </si>
  <si>
    <t>C003</t>
  </si>
  <si>
    <t>CASSANO D'ADDA</t>
  </si>
  <si>
    <t>C004</t>
  </si>
  <si>
    <t>CASSANO MAGNAGO</t>
  </si>
  <si>
    <t>C006</t>
  </si>
  <si>
    <t>CASSARO</t>
  </si>
  <si>
    <t>C007</t>
  </si>
  <si>
    <t>CASSIGLIO</t>
  </si>
  <si>
    <t>C013</t>
  </si>
  <si>
    <t>PERO</t>
  </si>
  <si>
    <t>C014</t>
  </si>
  <si>
    <t>CASSINA DE' PECCHI</t>
  </si>
  <si>
    <t>C020</t>
  </si>
  <si>
    <t>CASSINA RIZZARDI</t>
  </si>
  <si>
    <t>C022</t>
  </si>
  <si>
    <t>CASSINASCO</t>
  </si>
  <si>
    <t>C024</t>
  </si>
  <si>
    <t>CASSINA VALSASSINA</t>
  </si>
  <si>
    <t>C027</t>
  </si>
  <si>
    <t>CASSINE</t>
  </si>
  <si>
    <t>C030</t>
  </si>
  <si>
    <t>CASSINELLE</t>
  </si>
  <si>
    <t>C033</t>
  </si>
  <si>
    <t>CASSINETTA DI LUGAGNANO</t>
  </si>
  <si>
    <t>C034</t>
  </si>
  <si>
    <t>CASSINO</t>
  </si>
  <si>
    <t>C037</t>
  </si>
  <si>
    <t>CASSOLA</t>
  </si>
  <si>
    <t>C038</t>
  </si>
  <si>
    <t>CASSOLNOVO</t>
  </si>
  <si>
    <t>C040</t>
  </si>
  <si>
    <t>CASTEL CASTAGNA</t>
  </si>
  <si>
    <t>C041</t>
  </si>
  <si>
    <t>CASTAGNARO</t>
  </si>
  <si>
    <t>C044</t>
  </si>
  <si>
    <t>CASTAGNETO CARDUCCI</t>
  </si>
  <si>
    <t>C045</t>
  </si>
  <si>
    <t>CASTAGNETO PO</t>
  </si>
  <si>
    <t>C046</t>
  </si>
  <si>
    <t>CASTAGNITO</t>
  </si>
  <si>
    <t>C047</t>
  </si>
  <si>
    <t>CASTAGNOLE MONFERRATO</t>
  </si>
  <si>
    <t>C048</t>
  </si>
  <si>
    <t>CASTAGNOLE PIEMONTE</t>
  </si>
  <si>
    <t>C049</t>
  </si>
  <si>
    <t>CASTAGNOLE DELLE LANZE</t>
  </si>
  <si>
    <t>C050</t>
  </si>
  <si>
    <t>CASTANA</t>
  </si>
  <si>
    <t>C051</t>
  </si>
  <si>
    <t>CASTELL'UMBERTO</t>
  </si>
  <si>
    <t>C052</t>
  </si>
  <si>
    <t>CASTANO PRIMO</t>
  </si>
  <si>
    <t>C053</t>
  </si>
  <si>
    <t>CASTEGGIO</t>
  </si>
  <si>
    <t>C055</t>
  </si>
  <si>
    <t>CASTEGNATO</t>
  </si>
  <si>
    <t>C056</t>
  </si>
  <si>
    <t>CASTEGNERO</t>
  </si>
  <si>
    <t>C057</t>
  </si>
  <si>
    <t>CASTELBALDO</t>
  </si>
  <si>
    <t>C058</t>
  </si>
  <si>
    <t>CASTEL BARONIA</t>
  </si>
  <si>
    <t>C059</t>
  </si>
  <si>
    <t>CASTELBELFORTE</t>
  </si>
  <si>
    <t>C060</t>
  </si>
  <si>
    <t>CASTELBELLINO</t>
  </si>
  <si>
    <t>C062</t>
  </si>
  <si>
    <t>CASTELBELLO-CIARDES</t>
  </si>
  <si>
    <t>C063</t>
  </si>
  <si>
    <t>CASTELBIANCO</t>
  </si>
  <si>
    <t>C064</t>
  </si>
  <si>
    <t>CASTEL BOGLIONE</t>
  </si>
  <si>
    <t>C065</t>
  </si>
  <si>
    <t>CASTEL BOLOGNESE</t>
  </si>
  <si>
    <t>C066</t>
  </si>
  <si>
    <t>CASTELBOTTACCIO</t>
  </si>
  <si>
    <t>C067</t>
  </si>
  <si>
    <t>CASTELBUONO</t>
  </si>
  <si>
    <t>C069</t>
  </si>
  <si>
    <t>CASTELCIVITA</t>
  </si>
  <si>
    <t>C070</t>
  </si>
  <si>
    <t>SERVIGLIANO</t>
  </si>
  <si>
    <t>C072</t>
  </si>
  <si>
    <t>CASTELCOVATI</t>
  </si>
  <si>
    <t>C073</t>
  </si>
  <si>
    <t>CASTELCUCCO</t>
  </si>
  <si>
    <t>C074</t>
  </si>
  <si>
    <t>CASTELDACCIA</t>
  </si>
  <si>
    <t>C075</t>
  </si>
  <si>
    <t>CASTEL D'AIANO</t>
  </si>
  <si>
    <t>C076</t>
  </si>
  <si>
    <t>CASTEL D'ARIO</t>
  </si>
  <si>
    <t>C078</t>
  </si>
  <si>
    <t>CASTEL D'AZZANO</t>
  </si>
  <si>
    <t>C079</t>
  </si>
  <si>
    <t>CASTELLI CALEPIO</t>
  </si>
  <si>
    <t>C080</t>
  </si>
  <si>
    <t>CASTELDELCI</t>
  </si>
  <si>
    <t>C081</t>
  </si>
  <si>
    <t>CASTELDELFINO</t>
  </si>
  <si>
    <t>C082</t>
  </si>
  <si>
    <t>CASTEL DEL GIUDICE</t>
  </si>
  <si>
    <t>C083</t>
  </si>
  <si>
    <t>CASTEL DEL MONTE</t>
  </si>
  <si>
    <t>C085</t>
  </si>
  <si>
    <t>CASTEL DEL PIANO</t>
  </si>
  <si>
    <t>C086</t>
  </si>
  <si>
    <t>CASTEL DEL RIO</t>
  </si>
  <si>
    <t>C089</t>
  </si>
  <si>
    <t>CASTELDIDONE</t>
  </si>
  <si>
    <t>C090</t>
  </si>
  <si>
    <t>CASTEL DI IERI</t>
  </si>
  <si>
    <t>C091</t>
  </si>
  <si>
    <t>CASTEL DI IUDICA</t>
  </si>
  <si>
    <t>C093</t>
  </si>
  <si>
    <t>CASTEL DI LAMA</t>
  </si>
  <si>
    <t>C094</t>
  </si>
  <si>
    <t>CASTEL DI LUCIO</t>
  </si>
  <si>
    <t>C096</t>
  </si>
  <si>
    <t>CASTEL DI SANGRO</t>
  </si>
  <si>
    <t>C097</t>
  </si>
  <si>
    <t>CASTEL DI SASSO</t>
  </si>
  <si>
    <t>C098</t>
  </si>
  <si>
    <t>CASTEL DI TORA</t>
  </si>
  <si>
    <t>C100</t>
  </si>
  <si>
    <t>CASTELFIDARDO</t>
  </si>
  <si>
    <t>C101</t>
  </si>
  <si>
    <t>CASTELFIORENTINO</t>
  </si>
  <si>
    <t>C102</t>
  </si>
  <si>
    <t>CASTEL FOCOGNANO</t>
  </si>
  <si>
    <t>C104</t>
  </si>
  <si>
    <t>CASTELFORTE</t>
  </si>
  <si>
    <t>C105</t>
  </si>
  <si>
    <t>CASTELFRANCI</t>
  </si>
  <si>
    <t>C106</t>
  </si>
  <si>
    <t>CASTELFRANCO IN MISCANO</t>
  </si>
  <si>
    <t>C107</t>
  </si>
  <si>
    <t>CASTELFRANCO EMILIA</t>
  </si>
  <si>
    <t>C108</t>
  </si>
  <si>
    <t>CASTROLIBERO</t>
  </si>
  <si>
    <t>C110</t>
  </si>
  <si>
    <t>CASTEL VITTORIO</t>
  </si>
  <si>
    <t>C111</t>
  </si>
  <si>
    <t>CASTELFRANCO VENETO</t>
  </si>
  <si>
    <t>C113</t>
  </si>
  <si>
    <t>CASTELFRANCO DI SOTTO</t>
  </si>
  <si>
    <t>Esenzione per tutti i  contribuenti con un reddito complessivo IRPEF non superiore a 10.000,00 euro</t>
  </si>
  <si>
    <t>C114</t>
  </si>
  <si>
    <t>CASTEL FRENTANO</t>
  </si>
  <si>
    <t>C115</t>
  </si>
  <si>
    <t>CASTEL GABBIANO</t>
  </si>
  <si>
    <t>C116</t>
  </si>
  <si>
    <t>CASTEL GANDOLFO</t>
  </si>
  <si>
    <t>C117</t>
  </si>
  <si>
    <t>CASTEL GIORGIO</t>
  </si>
  <si>
    <t>C118</t>
  </si>
  <si>
    <t>CASTEL GOFFREDO</t>
  </si>
  <si>
    <t>C119</t>
  </si>
  <si>
    <t>CASTELGOMBERTO</t>
  </si>
  <si>
    <t>C120</t>
  </si>
  <si>
    <t>CASTELGRANDE</t>
  </si>
  <si>
    <t>C121</t>
  </si>
  <si>
    <t>CASTEL GUELFO DI BOLOGNA</t>
  </si>
  <si>
    <t>C122</t>
  </si>
  <si>
    <t>CASTELGUGLIELMO</t>
  </si>
  <si>
    <t>C123</t>
  </si>
  <si>
    <t>CASTELGUIDONE</t>
  </si>
  <si>
    <t>C125</t>
  </si>
  <si>
    <t>CASTELLABATE</t>
  </si>
  <si>
    <t>C126</t>
  </si>
  <si>
    <t>CASTELLAFIUME</t>
  </si>
  <si>
    <t>C127</t>
  </si>
  <si>
    <t>CASTELL'ALFERO</t>
  </si>
  <si>
    <t>C128</t>
  </si>
  <si>
    <t>CASTELLALTO</t>
  </si>
  <si>
    <t>C129</t>
  </si>
  <si>
    <t>CASTELLAMMARE DI STABIA</t>
  </si>
  <si>
    <t>C130</t>
  </si>
  <si>
    <t>CASTELLAMMARE DEL GOLFO</t>
  </si>
  <si>
    <t>C133</t>
  </si>
  <si>
    <t>CASTELLAMONTE</t>
  </si>
  <si>
    <t>C134</t>
  </si>
  <si>
    <t>CASTELLANA GROTTE</t>
  </si>
  <si>
    <t>C135</t>
  </si>
  <si>
    <t>CASTELLANA SICULA</t>
  </si>
  <si>
    <t>C136</t>
  </si>
  <si>
    <t>CASTELLANETA</t>
  </si>
  <si>
    <t>C137</t>
  </si>
  <si>
    <t>CASTELLANIA COPPI</t>
  </si>
  <si>
    <t>C139</t>
  </si>
  <si>
    <t>CASTELLANZA</t>
  </si>
  <si>
    <t>C141</t>
  </si>
  <si>
    <t>CASTELLARANO</t>
  </si>
  <si>
    <t>C142</t>
  </si>
  <si>
    <t>CASTELLAR GUIDOBONO</t>
  </si>
  <si>
    <t>C143</t>
  </si>
  <si>
    <t>CASTELLARO</t>
  </si>
  <si>
    <t>C145</t>
  </si>
  <si>
    <t>CASTELL'ARQUATO</t>
  </si>
  <si>
    <t>C147</t>
  </si>
  <si>
    <t>CASTELL'AZZARA</t>
  </si>
  <si>
    <t>C148</t>
  </si>
  <si>
    <t>CASTELLAZZO BORMIDA</t>
  </si>
  <si>
    <t>C149</t>
  </si>
  <si>
    <t>CASTELLAZZO NOVARESE</t>
  </si>
  <si>
    <t>C152</t>
  </si>
  <si>
    <t>CASTELLEONE DI SUASA</t>
  </si>
  <si>
    <t>C153</t>
  </si>
  <si>
    <t>CASTELLEONE</t>
  </si>
  <si>
    <t>C154</t>
  </si>
  <si>
    <t>CASTELLERO</t>
  </si>
  <si>
    <t>C155</t>
  </si>
  <si>
    <t>CASTELLETTO CERVO</t>
  </si>
  <si>
    <t>C156</t>
  </si>
  <si>
    <t>CASTELLETTO D'ERRO</t>
  </si>
  <si>
    <t>C157</t>
  </si>
  <si>
    <t>CASTELLETTO DI BRANDUZZO</t>
  </si>
  <si>
    <t>C158</t>
  </si>
  <si>
    <t>CASTELLETTO D'ORBA</t>
  </si>
  <si>
    <t>C160</t>
  </si>
  <si>
    <t>CASTELLETTO MERLI</t>
  </si>
  <si>
    <t>C161</t>
  </si>
  <si>
    <t>CASTELLETTO MOLINA</t>
  </si>
  <si>
    <t>C162</t>
  </si>
  <si>
    <t>CASTELLETTO MONFERRATO</t>
  </si>
  <si>
    <t>C165</t>
  </si>
  <si>
    <t>CASTELLETTO STURA</t>
  </si>
  <si>
    <t>C166</t>
  </si>
  <si>
    <t>CASTELLETTO SOPRA TICINO</t>
  </si>
  <si>
    <t>C167</t>
  </si>
  <si>
    <t>CASTELLETTO UZZONE</t>
  </si>
  <si>
    <t>C169</t>
  </si>
  <si>
    <t>CASTELLI</t>
  </si>
  <si>
    <t>C172</t>
  </si>
  <si>
    <t>CASTELLINA IN CHIANTI</t>
  </si>
  <si>
    <t>C173</t>
  </si>
  <si>
    <t>CASTELLINALDO D'ALBA</t>
  </si>
  <si>
    <t>C174</t>
  </si>
  <si>
    <t>CASTELLINA MARITTIMA</t>
  </si>
  <si>
    <t>C175</t>
  </si>
  <si>
    <t>CASTELLINO DEL BIFERNO</t>
  </si>
  <si>
    <t>C176</t>
  </si>
  <si>
    <t>CASTELLINO TANARO</t>
  </si>
  <si>
    <t>C177</t>
  </si>
  <si>
    <t>CASTELLIRI</t>
  </si>
  <si>
    <t>C178</t>
  </si>
  <si>
    <t>CASTELLO DEL MATESE</t>
  </si>
  <si>
    <t>C181</t>
  </si>
  <si>
    <t>CASTELVECCANA</t>
  </si>
  <si>
    <t>C183</t>
  </si>
  <si>
    <t>CASTEL CONDINO</t>
  </si>
  <si>
    <t>C184</t>
  </si>
  <si>
    <t>CASTELLO D'AGOGNA</t>
  </si>
  <si>
    <t>C185</t>
  </si>
  <si>
    <t>CASTELLO D'ARGILE</t>
  </si>
  <si>
    <t>C186</t>
  </si>
  <si>
    <t>CASTELLO DELL'ACQUA</t>
  </si>
  <si>
    <t>C187</t>
  </si>
  <si>
    <t>CASTELLO DI BRIANZA</t>
  </si>
  <si>
    <t>C188</t>
  </si>
  <si>
    <t>CASTELLO DI CISTERNA</t>
  </si>
  <si>
    <t>C189</t>
  </si>
  <si>
    <t>CASTELLO-MOLINA DI FIEMME</t>
  </si>
  <si>
    <t>C190</t>
  </si>
  <si>
    <t>CASTELLO DI GODEGO</t>
  </si>
  <si>
    <t>C194</t>
  </si>
  <si>
    <t>CASTELLO TESINO</t>
  </si>
  <si>
    <t>C195</t>
  </si>
  <si>
    <t>CASTELLUCCHIO</t>
  </si>
  <si>
    <t>C197</t>
  </si>
  <si>
    <t>CASTELMAURO</t>
  </si>
  <si>
    <t>C198</t>
  </si>
  <si>
    <t>CASTELLUCCIO DEI SAURI</t>
  </si>
  <si>
    <t>C199</t>
  </si>
  <si>
    <t>CASTELLUCCIO INFERIORE</t>
  </si>
  <si>
    <t>C200</t>
  </si>
  <si>
    <t>CASTELVERRINO</t>
  </si>
  <si>
    <t>C201</t>
  </si>
  <si>
    <t>CASTELLUCCIO SUPERIORE</t>
  </si>
  <si>
    <t>C202</t>
  </si>
  <si>
    <t>CASTELLUCCIO VALMAGGIORE</t>
  </si>
  <si>
    <t>C203</t>
  </si>
  <si>
    <t>CASTEL MADAMA</t>
  </si>
  <si>
    <t>C204</t>
  </si>
  <si>
    <t>CASTEL MAGGIORE</t>
  </si>
  <si>
    <t>C205</t>
  </si>
  <si>
    <t>CASTELMAGNO</t>
  </si>
  <si>
    <t>C206</t>
  </si>
  <si>
    <t>CASTELMARTE</t>
  </si>
  <si>
    <t>C207</t>
  </si>
  <si>
    <t>CASTELMASSA</t>
  </si>
  <si>
    <t>C208</t>
  </si>
  <si>
    <t>CASTEL MELLA</t>
  </si>
  <si>
    <t>C209</t>
  </si>
  <si>
    <t>CASTELMEZZANO</t>
  </si>
  <si>
    <t>C210</t>
  </si>
  <si>
    <t>CASTELMOLA</t>
  </si>
  <si>
    <t>C211</t>
  </si>
  <si>
    <t>CASTEL MORRONE</t>
  </si>
  <si>
    <t>C213</t>
  </si>
  <si>
    <t>CASTELNOVETTO</t>
  </si>
  <si>
    <t>C214</t>
  </si>
  <si>
    <t>CASTELNUOVO DI CEVA</t>
  </si>
  <si>
    <t>C215</t>
  </si>
  <si>
    <t>CASTELNOVO BARIANO</t>
  </si>
  <si>
    <t>C216</t>
  </si>
  <si>
    <t>CASTELNUOVO</t>
  </si>
  <si>
    <t>C217</t>
  </si>
  <si>
    <t>CASTELNOVO DEL FRIULI</t>
  </si>
  <si>
    <t>C218</t>
  </si>
  <si>
    <t>CASTELNOVO DI SOTTO</t>
  </si>
  <si>
    <t>C219</t>
  </si>
  <si>
    <t>CASTELNOVO NE' MONTI</t>
  </si>
  <si>
    <t>C220</t>
  </si>
  <si>
    <t>CASTELNUOVO BOZZENTE</t>
  </si>
  <si>
    <t>C222</t>
  </si>
  <si>
    <t>CASTELNUOVO DELLA DAUNIA</t>
  </si>
  <si>
    <t>C223</t>
  </si>
  <si>
    <t>CASTELNUOVO PARANO</t>
  </si>
  <si>
    <t>C224</t>
  </si>
  <si>
    <t>CASTELNUOVO DI FARFA</t>
  </si>
  <si>
    <t>C225</t>
  </si>
  <si>
    <t>CASTELNUOVO DEL GARDA</t>
  </si>
  <si>
    <t>C226</t>
  </si>
  <si>
    <t>CASTELNUOVO BELBO</t>
  </si>
  <si>
    <t>C227</t>
  </si>
  <si>
    <t>CASTELNUOVO BERARDENGA</t>
  </si>
  <si>
    <t>C228</t>
  </si>
  <si>
    <t>CASTELNUOVO BOCCA D'ADDA</t>
  </si>
  <si>
    <t>C229</t>
  </si>
  <si>
    <t>CASTELNUOVO BORMIDA</t>
  </si>
  <si>
    <t>C230</t>
  </si>
  <si>
    <t>CASTELNUOVO CALCEA</t>
  </si>
  <si>
    <t>C231</t>
  </si>
  <si>
    <t>CASTELNUOVO CILENTO</t>
  </si>
  <si>
    <t>C232</t>
  </si>
  <si>
    <t>CASTELNUOVO DON BOSCO</t>
  </si>
  <si>
    <t>C235</t>
  </si>
  <si>
    <t>CASTELNUOVO DI CONZA</t>
  </si>
  <si>
    <t>C236</t>
  </si>
  <si>
    <t>CASTELNUOVO DI GARFAGNANA</t>
  </si>
  <si>
    <t>C237</t>
  </si>
  <si>
    <t>CASTELNUOVO DI PORTO</t>
  </si>
  <si>
    <t>C240</t>
  </si>
  <si>
    <t>CASTELNUOVO MAGRA</t>
  </si>
  <si>
    <t>C241</t>
  </si>
  <si>
    <t>CASTELNUOVO NIGRA</t>
  </si>
  <si>
    <t>C242</t>
  </si>
  <si>
    <t>CASTELNUOVO RANGONE</t>
  </si>
  <si>
    <t>C243</t>
  </si>
  <si>
    <t>CASTELNUOVO SCRIVIA</t>
  </si>
  <si>
    <t>C244</t>
  </si>
  <si>
    <t>CASTELNUOVO VAL DI CECINA</t>
  </si>
  <si>
    <t>C245</t>
  </si>
  <si>
    <t>CASTELPAGANO</t>
  </si>
  <si>
    <t>C246</t>
  </si>
  <si>
    <t>CASTELPETROSO</t>
  </si>
  <si>
    <t>C247</t>
  </si>
  <si>
    <t>CASTELPIZZUTO</t>
  </si>
  <si>
    <t>C248</t>
  </si>
  <si>
    <t>CASTELPLANIO</t>
  </si>
  <si>
    <t>C250</t>
  </si>
  <si>
    <t>CASTELPOTO</t>
  </si>
  <si>
    <t>C251</t>
  </si>
  <si>
    <t>CASTELRAIMONDO</t>
  </si>
  <si>
    <t>C252</t>
  </si>
  <si>
    <t>CASTEL RITALDI</t>
  </si>
  <si>
    <t>C253</t>
  </si>
  <si>
    <t>CASTEL ROCCHERO</t>
  </si>
  <si>
    <t>C254</t>
  </si>
  <si>
    <t>CASTELROTTO</t>
  </si>
  <si>
    <t>C255</t>
  </si>
  <si>
    <t>CASTEL ROZZONE</t>
  </si>
  <si>
    <t>C259</t>
  </si>
  <si>
    <t>CASTEL SAN GIORGIO</t>
  </si>
  <si>
    <t>C261</t>
  </si>
  <si>
    <t>CASTEL SAN GIOVANNI</t>
  </si>
  <si>
    <t>C262</t>
  </si>
  <si>
    <t>CASTEL SAN LORENZO</t>
  </si>
  <si>
    <t>C263</t>
  </si>
  <si>
    <t>CASTEL SAN NICCOLO'</t>
  </si>
  <si>
    <t>C265</t>
  </si>
  <si>
    <t>CASTEL SAN PIETRO TERME</t>
  </si>
  <si>
    <t>C266</t>
  </si>
  <si>
    <t>CASTEL SAN PIETRO ROMANO</t>
  </si>
  <si>
    <t>C267</t>
  </si>
  <si>
    <t>CASTELSANTANGELO SUL NERA</t>
  </si>
  <si>
    <t>C268</t>
  </si>
  <si>
    <t>CASTEL SANT'ANGELO</t>
  </si>
  <si>
    <t>C269</t>
  </si>
  <si>
    <t>CASTEL SANT'ELIA</t>
  </si>
  <si>
    <t>C270</t>
  </si>
  <si>
    <t>CASTEL SAN VINCENZO</t>
  </si>
  <si>
    <t>C271</t>
  </si>
  <si>
    <t>CASTELSARACENO</t>
  </si>
  <si>
    <t>C272</t>
  </si>
  <si>
    <t>CASTELSARDO</t>
  </si>
  <si>
    <t>C273</t>
  </si>
  <si>
    <t>CASTELSEPRIO</t>
  </si>
  <si>
    <t>C274</t>
  </si>
  <si>
    <t>CASTELSPINA</t>
  </si>
  <si>
    <t>C275</t>
  </si>
  <si>
    <t>CASTELTERMINI</t>
  </si>
  <si>
    <t>C276</t>
  </si>
  <si>
    <t>CASTELVECCHIO DI ROCCA BARBENA</t>
  </si>
  <si>
    <t>C278</t>
  </si>
  <si>
    <t>CASTELVECCHIO CALVISIO</t>
  </si>
  <si>
    <t>C279</t>
  </si>
  <si>
    <t>CASTELVECCHIO SUBEQUO</t>
  </si>
  <si>
    <t>C280</t>
  </si>
  <si>
    <t>CASTELVENERE</t>
  </si>
  <si>
    <t>C282</t>
  </si>
  <si>
    <t>VERRES</t>
  </si>
  <si>
    <t>C283</t>
  </si>
  <si>
    <t>CASTELVETERE SUL CALORE</t>
  </si>
  <si>
    <t>C284</t>
  </si>
  <si>
    <t>CASTELVETERE IN VAL FORTORE</t>
  </si>
  <si>
    <t>C285</t>
  </si>
  <si>
    <t>CAULONIA</t>
  </si>
  <si>
    <t>C286</t>
  </si>
  <si>
    <t>CASTELVETRANO</t>
  </si>
  <si>
    <t>C287</t>
  </si>
  <si>
    <t>CASTELVETRO DI MODENA</t>
  </si>
  <si>
    <t>C288</t>
  </si>
  <si>
    <t>CASTELVETRO PIACENTINO</t>
  </si>
  <si>
    <t>C289</t>
  </si>
  <si>
    <t>CASTEL VISCARDO</t>
  </si>
  <si>
    <t>C290</t>
  </si>
  <si>
    <t>CASTELVISCONTI</t>
  </si>
  <si>
    <t>C291</t>
  </si>
  <si>
    <t>CASTEL VOLTURNO</t>
  </si>
  <si>
    <t>C292</t>
  </si>
  <si>
    <t>CASTENASO</t>
  </si>
  <si>
    <t>C293</t>
  </si>
  <si>
    <t>CASTENEDOLO</t>
  </si>
  <si>
    <t>C294</t>
  </si>
  <si>
    <t>CHATILLON</t>
  </si>
  <si>
    <t>C296</t>
  </si>
  <si>
    <t>CASTIGLIONE DEI PEPOLI</t>
  </si>
  <si>
    <t>C297</t>
  </si>
  <si>
    <t>CASTIGLIONE DI SICILIA</t>
  </si>
  <si>
    <t>C298</t>
  </si>
  <si>
    <t>CASTIGLIONE MESSER MARINO</t>
  </si>
  <si>
    <t>C300</t>
  </si>
  <si>
    <t>CASTIGLIONE OLONA</t>
  </si>
  <si>
    <t>C301</t>
  </si>
  <si>
    <t>CASTIGLIONE COSENTINO</t>
  </si>
  <si>
    <t>C302</t>
  </si>
  <si>
    <t>CASTIGLIONE CHIAVARESE</t>
  </si>
  <si>
    <t>C303</t>
  </si>
  <si>
    <t>CASTIGLIONE DI GARFAGNANA</t>
  </si>
  <si>
    <t>C304</t>
  </si>
  <si>
    <t>CASTIGLIONE D'ADDA</t>
  </si>
  <si>
    <t>C306</t>
  </si>
  <si>
    <t>CASTIGLIONE DEL GENOVESI</t>
  </si>
  <si>
    <t>C307</t>
  </si>
  <si>
    <t>CASTIGLIONE TORINESE</t>
  </si>
  <si>
    <t>C308</t>
  </si>
  <si>
    <t>CASTIGLIONE A CASAURIA</t>
  </si>
  <si>
    <t>C309</t>
  </si>
  <si>
    <t>CASTIGLIONE DEL LAGO</t>
  </si>
  <si>
    <t>C310</t>
  </si>
  <si>
    <t>CASTIGLIONE DELLA PESCAIA</t>
  </si>
  <si>
    <t>C311</t>
  </si>
  <si>
    <t>COLLEDARA</t>
  </si>
  <si>
    <t>C312</t>
  </si>
  <si>
    <t>CASTIGLIONE DELLE STIVIERE</t>
  </si>
  <si>
    <t>C313</t>
  </si>
  <si>
    <t>CASTIGLIONE D'ORCIA</t>
  </si>
  <si>
    <t>C314</t>
  </si>
  <si>
    <t>CASTIGLIONE FALLETTO</t>
  </si>
  <si>
    <t>C315</t>
  </si>
  <si>
    <t>CASTIGLIONE IN TEVERINA</t>
  </si>
  <si>
    <t>C316</t>
  </si>
  <si>
    <t>CASTIGLIONE MESSER RAIMONDO</t>
  </si>
  <si>
    <t>C317</t>
  </si>
  <si>
    <t>CASTIGLIONE TINELLA</t>
  </si>
  <si>
    <t>C318</t>
  </si>
  <si>
    <t>CASTIGLION FIBOCCHI</t>
  </si>
  <si>
    <t>C319</t>
  </si>
  <si>
    <t>CASTIGLION FIORENTINO</t>
  </si>
  <si>
    <t>C321</t>
  </si>
  <si>
    <t>CASTIGNANO</t>
  </si>
  <si>
    <t>C322</t>
  </si>
  <si>
    <t>CASTILENTI</t>
  </si>
  <si>
    <t>C323</t>
  </si>
  <si>
    <t>CASTINO</t>
  </si>
  <si>
    <t>C324</t>
  </si>
  <si>
    <t>CASTIONE DELLA PRESOLANA</t>
  </si>
  <si>
    <t>C325</t>
  </si>
  <si>
    <t>CASTIONE ANDEVENNO</t>
  </si>
  <si>
    <t>C327</t>
  </si>
  <si>
    <t>CASTIONS DI STRADA</t>
  </si>
  <si>
    <t>C329</t>
  </si>
  <si>
    <t>CASTIRAGA VIDARDO</t>
  </si>
  <si>
    <t>C330</t>
  </si>
  <si>
    <t>CASTO</t>
  </si>
  <si>
    <t>C331</t>
  </si>
  <si>
    <t>CASTORANO</t>
  </si>
  <si>
    <t>C332</t>
  </si>
  <si>
    <t>CASTREZZATO</t>
  </si>
  <si>
    <t>C334</t>
  </si>
  <si>
    <t>CASTRI DI LECCE</t>
  </si>
  <si>
    <t>C335</t>
  </si>
  <si>
    <t>CASTRIGNANO DE' GRECI</t>
  </si>
  <si>
    <t>C336</t>
  </si>
  <si>
    <t>CASTRIGNANO DEL CAPO</t>
  </si>
  <si>
    <t>C337</t>
  </si>
  <si>
    <t>CASTRO</t>
  </si>
  <si>
    <t>C338</t>
  </si>
  <si>
    <t>CASTRO DEI VOLSCI</t>
  </si>
  <si>
    <t>C339</t>
  </si>
  <si>
    <t>CASTROCARO TERME E TERRA DEL SOLE</t>
  </si>
  <si>
    <t>C340</t>
  </si>
  <si>
    <t>CASTROCIELO</t>
  </si>
  <si>
    <t>C341</t>
  </si>
  <si>
    <t>CASTROFILIPPO</t>
  </si>
  <si>
    <t>C342</t>
  </si>
  <si>
    <t>ENNA</t>
  </si>
  <si>
    <t>C343</t>
  </si>
  <si>
    <t>CASTRONNO</t>
  </si>
  <si>
    <t>C344</t>
  </si>
  <si>
    <t>CASTRONOVO DI SICILIA</t>
  </si>
  <si>
    <t>C345</t>
  </si>
  <si>
    <t>CASTRONUOVO DI SANT'ANDREA</t>
  </si>
  <si>
    <t>C346</t>
  </si>
  <si>
    <t>CASTROPIGNANO</t>
  </si>
  <si>
    <t>C347</t>
  </si>
  <si>
    <t>CASTROREALE</t>
  </si>
  <si>
    <t>C348</t>
  </si>
  <si>
    <t>CASTROREGIO</t>
  </si>
  <si>
    <t>C349</t>
  </si>
  <si>
    <t>CASTROVILLARI</t>
  </si>
  <si>
    <t>C351</t>
  </si>
  <si>
    <t>CATANIA</t>
  </si>
  <si>
    <t>C352</t>
  </si>
  <si>
    <t>CATANZARO</t>
  </si>
  <si>
    <t>C353</t>
  </si>
  <si>
    <t>CATENANUOVA</t>
  </si>
  <si>
    <t>C354</t>
  </si>
  <si>
    <t>CATIGNANO</t>
  </si>
  <si>
    <t>C356</t>
  </si>
  <si>
    <t>CATTOLICA ERACLEA</t>
  </si>
  <si>
    <t>C357</t>
  </si>
  <si>
    <t>CATTOLICA</t>
  </si>
  <si>
    <t>C359</t>
  </si>
  <si>
    <t>CAUTANO</t>
  </si>
  <si>
    <t>C360</t>
  </si>
  <si>
    <t>CAVA MANARA</t>
  </si>
  <si>
    <t>C361</t>
  </si>
  <si>
    <t>CAVA DE' TIRRENI</t>
  </si>
  <si>
    <t>C363</t>
  </si>
  <si>
    <t>CAVAGLIA'</t>
  </si>
  <si>
    <t>C364</t>
  </si>
  <si>
    <t>CAVAGLIETTO</t>
  </si>
  <si>
    <t>C365</t>
  </si>
  <si>
    <t>CAVAGLIO D'AGOGNA</t>
  </si>
  <si>
    <t>C369</t>
  </si>
  <si>
    <t>CAVAGNOLO</t>
  </si>
  <si>
    <t>C370</t>
  </si>
  <si>
    <t>CAVAION VERONESE</t>
  </si>
  <si>
    <t>C372</t>
  </si>
  <si>
    <t>CAVALESE</t>
  </si>
  <si>
    <t>C375</t>
  </si>
  <si>
    <t>CAVALLERLEONE</t>
  </si>
  <si>
    <t>C376</t>
  </si>
  <si>
    <t>CAVALLERMAGGIORE</t>
  </si>
  <si>
    <t>C377</t>
  </si>
  <si>
    <t>CAVALLINO</t>
  </si>
  <si>
    <t>C378</t>
  </si>
  <si>
    <t>CAVALLIRIO</t>
  </si>
  <si>
    <t>C380</t>
  </si>
  <si>
    <t>CAVARENO</t>
  </si>
  <si>
    <t>C381</t>
  </si>
  <si>
    <t>CAVARGNA</t>
  </si>
  <si>
    <t>C382</t>
  </si>
  <si>
    <t>CAVARIA CON PREMEZZO</t>
  </si>
  <si>
    <t>C383</t>
  </si>
  <si>
    <t>CAVARZERE</t>
  </si>
  <si>
    <t>C384</t>
  </si>
  <si>
    <t>CAVASO DEL TOMBA</t>
  </si>
  <si>
    <t>C385</t>
  </si>
  <si>
    <t>CAVASSO NUOVO</t>
  </si>
  <si>
    <t>C387</t>
  </si>
  <si>
    <t>CAVATORE</t>
  </si>
  <si>
    <t>C388</t>
  </si>
  <si>
    <t>JESOLO</t>
  </si>
  <si>
    <t>C389</t>
  </si>
  <si>
    <t>CAVAZZO CARNICO</t>
  </si>
  <si>
    <t>C390</t>
  </si>
  <si>
    <t>CAVE</t>
  </si>
  <si>
    <t>C392</t>
  </si>
  <si>
    <t>CAVEDAGO</t>
  </si>
  <si>
    <t>C393</t>
  </si>
  <si>
    <t>CAVEDINE</t>
  </si>
  <si>
    <t>C394</t>
  </si>
  <si>
    <t>CAVENAGO D'ADDA</t>
  </si>
  <si>
    <t>C395</t>
  </si>
  <si>
    <t>CAVENAGO DI BRIANZA</t>
  </si>
  <si>
    <t>C396</t>
  </si>
  <si>
    <t>CAVERNAGO</t>
  </si>
  <si>
    <t>C398</t>
  </si>
  <si>
    <t>CAVEZZO</t>
  </si>
  <si>
    <t>C400</t>
  </si>
  <si>
    <t>CAVIZZANA</t>
  </si>
  <si>
    <t>C404</t>
  </si>
  <si>
    <t>CAVOUR</t>
  </si>
  <si>
    <t>C405</t>
  </si>
  <si>
    <t>CAVRIAGO</t>
  </si>
  <si>
    <t>C406</t>
  </si>
  <si>
    <t>CAVRIANA</t>
  </si>
  <si>
    <t>C407</t>
  </si>
  <si>
    <t>CAVRIGLIA</t>
  </si>
  <si>
    <t>C408</t>
  </si>
  <si>
    <t>CAZZAGO SAN MARTINO</t>
  </si>
  <si>
    <t>C409</t>
  </si>
  <si>
    <t>CAZZAGO BRABBIA</t>
  </si>
  <si>
    <t>C410</t>
  </si>
  <si>
    <t>CAZZANO SANT'ANDREA</t>
  </si>
  <si>
    <t>C412</t>
  </si>
  <si>
    <t>CAZZANO DI TRAMIGNA</t>
  </si>
  <si>
    <t>C413</t>
  </si>
  <si>
    <t>CECCANO</t>
  </si>
  <si>
    <t>C414</t>
  </si>
  <si>
    <t>CECIMA</t>
  </si>
  <si>
    <t>C415</t>
  </si>
  <si>
    <t>CECINA</t>
  </si>
  <si>
    <t>C417</t>
  </si>
  <si>
    <t>CEDEGOLO</t>
  </si>
  <si>
    <t>C418</t>
  </si>
  <si>
    <t>CEDRASCO</t>
  </si>
  <si>
    <t>C420</t>
  </si>
  <si>
    <t>CEFALA' DIANA</t>
  </si>
  <si>
    <t>C421</t>
  </si>
  <si>
    <t>CEFALU'</t>
  </si>
  <si>
    <t>C422</t>
  </si>
  <si>
    <t>CEGGIA</t>
  </si>
  <si>
    <t>C424</t>
  </si>
  <si>
    <t>CEGLIE MESSAPICA</t>
  </si>
  <si>
    <t>C426</t>
  </si>
  <si>
    <t>CELANO</t>
  </si>
  <si>
    <t>C428</t>
  </si>
  <si>
    <t>CELENZA SUL TRIGNO</t>
  </si>
  <si>
    <t>C429</t>
  </si>
  <si>
    <t>CELENZA VALFORTORE</t>
  </si>
  <si>
    <t>C430</t>
  </si>
  <si>
    <t>CELICO</t>
  </si>
  <si>
    <t>C432</t>
  </si>
  <si>
    <t>CELLA MONTE</t>
  </si>
  <si>
    <t>C435</t>
  </si>
  <si>
    <t>CELLA DATI</t>
  </si>
  <si>
    <t>C436</t>
  </si>
  <si>
    <t>CELLAMARE</t>
  </si>
  <si>
    <t>C437</t>
  </si>
  <si>
    <t>CELLARA</t>
  </si>
  <si>
    <t>C438</t>
  </si>
  <si>
    <t>CELLARENGO</t>
  </si>
  <si>
    <t>C439</t>
  </si>
  <si>
    <t>CELLATICA</t>
  </si>
  <si>
    <t>C440</t>
  </si>
  <si>
    <t>CELLE ENOMONDO</t>
  </si>
  <si>
    <t>C441</t>
  </si>
  <si>
    <t>CELLE DI MACRA</t>
  </si>
  <si>
    <t>C442</t>
  </si>
  <si>
    <t>CELLE DI SAN VITO</t>
  </si>
  <si>
    <t>C443</t>
  </si>
  <si>
    <t>CELLE LIGURE</t>
  </si>
  <si>
    <t>C444</t>
  </si>
  <si>
    <t>CELLE DI BULGHERIA</t>
  </si>
  <si>
    <t>C446</t>
  </si>
  <si>
    <t>CELLENO</t>
  </si>
  <si>
    <t>C447</t>
  </si>
  <si>
    <t>CELLERE</t>
  </si>
  <si>
    <t>C448</t>
  </si>
  <si>
    <t>CELLINO SAN MARCO</t>
  </si>
  <si>
    <t>C449</t>
  </si>
  <si>
    <t>CELLINO ATTANASIO</t>
  </si>
  <si>
    <t>C453</t>
  </si>
  <si>
    <t>CENADI</t>
  </si>
  <si>
    <t>C456</t>
  </si>
  <si>
    <t>CENATE SOPRA</t>
  </si>
  <si>
    <t>C457</t>
  </si>
  <si>
    <t>CENATE SOTTO</t>
  </si>
  <si>
    <t>C458</t>
  </si>
  <si>
    <t>CENCENIGHE AGORDINO</t>
  </si>
  <si>
    <t>C459</t>
  </si>
  <si>
    <t>CENE</t>
  </si>
  <si>
    <t>C461</t>
  </si>
  <si>
    <t>CENESELLI</t>
  </si>
  <si>
    <t>C463</t>
  </si>
  <si>
    <t>CENGIO</t>
  </si>
  <si>
    <t>C466</t>
  </si>
  <si>
    <t>CENTALLO</t>
  </si>
  <si>
    <t>C469</t>
  </si>
  <si>
    <t>CENTO</t>
  </si>
  <si>
    <t>C470</t>
  </si>
  <si>
    <t>CENTOLA</t>
  </si>
  <si>
    <t>C471</t>
  </si>
  <si>
    <t>CENTURIPE</t>
  </si>
  <si>
    <t>C472</t>
  </si>
  <si>
    <t>CENTRACHE</t>
  </si>
  <si>
    <t>C474</t>
  </si>
  <si>
    <t>CEPAGATTI</t>
  </si>
  <si>
    <t>C476</t>
  </si>
  <si>
    <t>CEPPALONI</t>
  </si>
  <si>
    <t>C478</t>
  </si>
  <si>
    <t>CEPPO MORELLI</t>
  </si>
  <si>
    <t>C479</t>
  </si>
  <si>
    <t>CEPRANO</t>
  </si>
  <si>
    <t>C480</t>
  </si>
  <si>
    <t>CERAMI</t>
  </si>
  <si>
    <t>C481</t>
  </si>
  <si>
    <t>CERANESI</t>
  </si>
  <si>
    <t>C482</t>
  </si>
  <si>
    <t>CERANO D'INTELVI</t>
  </si>
  <si>
    <t>C483</t>
  </si>
  <si>
    <t>CERANO</t>
  </si>
  <si>
    <t>C484</t>
  </si>
  <si>
    <t>CERANOVA</t>
  </si>
  <si>
    <t>C485</t>
  </si>
  <si>
    <t>CERASO</t>
  </si>
  <si>
    <t>C486</t>
  </si>
  <si>
    <t>CERCEMAGGIORE</t>
  </si>
  <si>
    <t>C487</t>
  </si>
  <si>
    <t>CERCENASCO</t>
  </si>
  <si>
    <t>C488</t>
  </si>
  <si>
    <t>CERCEPICCOLA</t>
  </si>
  <si>
    <t>C489</t>
  </si>
  <si>
    <t>CERCHIARA DI CALABRIA</t>
  </si>
  <si>
    <t>C492</t>
  </si>
  <si>
    <t>CERCHIO</t>
  </si>
  <si>
    <t>C493</t>
  </si>
  <si>
    <t>CERCINO</t>
  </si>
  <si>
    <t>C494</t>
  </si>
  <si>
    <t>CERCIVENTO</t>
  </si>
  <si>
    <t>C495</t>
  </si>
  <si>
    <t>CERCOLA</t>
  </si>
  <si>
    <t>C496</t>
  </si>
  <si>
    <t>CERDA</t>
  </si>
  <si>
    <t>C497</t>
  </si>
  <si>
    <t>CERES</t>
  </si>
  <si>
    <t>C498</t>
  </si>
  <si>
    <t>CEREA</t>
  </si>
  <si>
    <t>C500</t>
  </si>
  <si>
    <t>CEREGNANO</t>
  </si>
  <si>
    <t>C501</t>
  </si>
  <si>
    <t>CERENZIA</t>
  </si>
  <si>
    <t>C502</t>
  </si>
  <si>
    <t>CERESARA</t>
  </si>
  <si>
    <t>C503</t>
  </si>
  <si>
    <t>CERESETO</t>
  </si>
  <si>
    <t>C504</t>
  </si>
  <si>
    <t>CERESOLE ALBA</t>
  </si>
  <si>
    <t>C505</t>
  </si>
  <si>
    <t>CERESOLE REALE</t>
  </si>
  <si>
    <t>C506</t>
  </si>
  <si>
    <t>CERETE</t>
  </si>
  <si>
    <t>C507</t>
  </si>
  <si>
    <t>CERRETO GRUE</t>
  </si>
  <si>
    <t>C508</t>
  </si>
  <si>
    <t>CERETTO LOMELLINA</t>
  </si>
  <si>
    <t>C509</t>
  </si>
  <si>
    <t>CERGNAGO</t>
  </si>
  <si>
    <t>C510</t>
  </si>
  <si>
    <t>CERIALE</t>
  </si>
  <si>
    <t>C511</t>
  </si>
  <si>
    <t>CERIANA</t>
  </si>
  <si>
    <t>C512</t>
  </si>
  <si>
    <t>CERIANO LAGHETTO</t>
  </si>
  <si>
    <t>C513</t>
  </si>
  <si>
    <t>CERIGNALE</t>
  </si>
  <si>
    <t>C514</t>
  </si>
  <si>
    <t>CERIGNOLA</t>
  </si>
  <si>
    <t>C515</t>
  </si>
  <si>
    <t>CERISANO</t>
  </si>
  <si>
    <t>C516</t>
  </si>
  <si>
    <t>CERMENATE</t>
  </si>
  <si>
    <t>C517</t>
  </si>
  <si>
    <t>CERMIGNANO</t>
  </si>
  <si>
    <t>C518</t>
  </si>
  <si>
    <t>CERRETO LAZIALE</t>
  </si>
  <si>
    <t>C520</t>
  </si>
  <si>
    <t>CERNOBBIO</t>
  </si>
  <si>
    <t>C521</t>
  </si>
  <si>
    <t>CERNUSCO LOMBARDONE</t>
  </si>
  <si>
    <t>C523</t>
  </si>
  <si>
    <t>CERNUSCO SUL NAVIGLIO</t>
  </si>
  <si>
    <t>C524</t>
  </si>
  <si>
    <t>CERRETO D'ESI</t>
  </si>
  <si>
    <t>C525</t>
  </si>
  <si>
    <t>CERRETO SANNITA</t>
  </si>
  <si>
    <t>C527</t>
  </si>
  <si>
    <t>CERRETO DI SPOLETO</t>
  </si>
  <si>
    <t>C528</t>
  </si>
  <si>
    <t>CERRETO D'ASTI</t>
  </si>
  <si>
    <t>C529</t>
  </si>
  <si>
    <t>CERRETO GUIDI</t>
  </si>
  <si>
    <t>C530</t>
  </si>
  <si>
    <t>CERRETTO LANGHE</t>
  </si>
  <si>
    <t>C531</t>
  </si>
  <si>
    <t>CERRINA MONFERRATO</t>
  </si>
  <si>
    <t>C532</t>
  </si>
  <si>
    <t>CERRIONE</t>
  </si>
  <si>
    <t>C533</t>
  </si>
  <si>
    <t>CERRO TANARO</t>
  </si>
  <si>
    <t>C534</t>
  </si>
  <si>
    <t>CERRO AL VOLTURNO</t>
  </si>
  <si>
    <t>C536</t>
  </si>
  <si>
    <t>CERRO AL LAMBRO</t>
  </si>
  <si>
    <t>C537</t>
  </si>
  <si>
    <t>CERRO MAGGIORE</t>
  </si>
  <si>
    <t>C538</t>
  </si>
  <si>
    <t>CERRO VERONESE</t>
  </si>
  <si>
    <t>C539</t>
  </si>
  <si>
    <t>CERSOSIMO</t>
  </si>
  <si>
    <t>C540</t>
  </si>
  <si>
    <t>CERTALDO</t>
  </si>
  <si>
    <t>C541</t>
  </si>
  <si>
    <t>CERTOSA DI PAVIA</t>
  </si>
  <si>
    <t>C542</t>
  </si>
  <si>
    <t>CERVA</t>
  </si>
  <si>
    <t>C543</t>
  </si>
  <si>
    <t>CERVARA DI ROMA</t>
  </si>
  <si>
    <t>C544</t>
  </si>
  <si>
    <t>CERVARESE SANTA CROCE</t>
  </si>
  <si>
    <t>C545</t>
  </si>
  <si>
    <t>CERVARO</t>
  </si>
  <si>
    <t>C547</t>
  </si>
  <si>
    <t>CERVASCA</t>
  </si>
  <si>
    <t>C548</t>
  </si>
  <si>
    <t>CERVATTO</t>
  </si>
  <si>
    <t>C549</t>
  </si>
  <si>
    <t>CERVENO</t>
  </si>
  <si>
    <t>C550</t>
  </si>
  <si>
    <t>CERVERE</t>
  </si>
  <si>
    <t>C551</t>
  </si>
  <si>
    <t>CERVESINA</t>
  </si>
  <si>
    <t>C552</t>
  </si>
  <si>
    <t>CERVETERI</t>
  </si>
  <si>
    <t>C553</t>
  </si>
  <si>
    <t>CERVIA</t>
  </si>
  <si>
    <t>C554</t>
  </si>
  <si>
    <t>CERVICATI</t>
  </si>
  <si>
    <t>C555</t>
  </si>
  <si>
    <t>CERVIGNANO D'ADDA</t>
  </si>
  <si>
    <t>C556</t>
  </si>
  <si>
    <t>CERVIGNANO DEL FRIULI</t>
  </si>
  <si>
    <t>C557</t>
  </si>
  <si>
    <t>CERVINARA</t>
  </si>
  <si>
    <t>C558</t>
  </si>
  <si>
    <t>CERVINO</t>
  </si>
  <si>
    <t>C559</t>
  </si>
  <si>
    <t>CERVO</t>
  </si>
  <si>
    <t>C560</t>
  </si>
  <si>
    <t>CERZETO</t>
  </si>
  <si>
    <t>C561</t>
  </si>
  <si>
    <t>CESA</t>
  </si>
  <si>
    <t>C563</t>
  </si>
  <si>
    <t>CESANA BRIANZA</t>
  </si>
  <si>
    <t>C564</t>
  </si>
  <si>
    <t>CESANA TORINESE</t>
  </si>
  <si>
    <t>C565</t>
  </si>
  <si>
    <t>CESANO BOSCONE</t>
  </si>
  <si>
    <t>C566</t>
  </si>
  <si>
    <t>CESANO MADERNO</t>
  </si>
  <si>
    <t>C567</t>
  </si>
  <si>
    <t>CESARA</t>
  </si>
  <si>
    <t>C568</t>
  </si>
  <si>
    <t>CESARO'</t>
  </si>
  <si>
    <t>C569</t>
  </si>
  <si>
    <t>CESATE</t>
  </si>
  <si>
    <t>C573</t>
  </si>
  <si>
    <t>CESENA</t>
  </si>
  <si>
    <t>C574</t>
  </si>
  <si>
    <t>CESENATICO</t>
  </si>
  <si>
    <t>C576</t>
  </si>
  <si>
    <t>CESINALI</t>
  </si>
  <si>
    <t>C577</t>
  </si>
  <si>
    <t>CESIOMAGGIORE</t>
  </si>
  <si>
    <t>C578</t>
  </si>
  <si>
    <t>CESIO</t>
  </si>
  <si>
    <t>C580</t>
  </si>
  <si>
    <t>CESSALTO</t>
  </si>
  <si>
    <t>C581</t>
  </si>
  <si>
    <t>CESSANITI</t>
  </si>
  <si>
    <t>C582</t>
  </si>
  <si>
    <t>CESSAPALOMBO</t>
  </si>
  <si>
    <t>C583</t>
  </si>
  <si>
    <t>CESSOLE</t>
  </si>
  <si>
    <t>C584</t>
  </si>
  <si>
    <t>CETARA</t>
  </si>
  <si>
    <t>C585</t>
  </si>
  <si>
    <t>CETO</t>
  </si>
  <si>
    <t>C587</t>
  </si>
  <si>
    <t>CETONA</t>
  </si>
  <si>
    <t>C588</t>
  </si>
  <si>
    <t>CETRARO</t>
  </si>
  <si>
    <t>C589</t>
  </si>
  <si>
    <t>CEVA</t>
  </si>
  <si>
    <t>C591</t>
  </si>
  <si>
    <t>CEVO</t>
  </si>
  <si>
    <t>C593</t>
  </si>
  <si>
    <t>CHALLAND-SAINT-ANSELME</t>
  </si>
  <si>
    <t>C594</t>
  </si>
  <si>
    <t>CHALLAND-SAINT-VICTOR</t>
  </si>
  <si>
    <t>C595</t>
  </si>
  <si>
    <t>CHAMBAVE</t>
  </si>
  <si>
    <t>C596</t>
  </si>
  <si>
    <t>CHAMPDEPRAZ</t>
  </si>
  <si>
    <t>C598</t>
  </si>
  <si>
    <t>CHARVENSOD</t>
  </si>
  <si>
    <t>C599</t>
  </si>
  <si>
    <t>CHERASCO</t>
  </si>
  <si>
    <t>C600</t>
  </si>
  <si>
    <t>CHEREMULE</t>
  </si>
  <si>
    <t>C604</t>
  </si>
  <si>
    <t>CHIALAMBERTO</t>
  </si>
  <si>
    <t>C605</t>
  </si>
  <si>
    <t>CHIAMPO</t>
  </si>
  <si>
    <t>C606</t>
  </si>
  <si>
    <t>CHIANCHE</t>
  </si>
  <si>
    <t>C608</t>
  </si>
  <si>
    <t>CHIANCIANO TERME</t>
  </si>
  <si>
    <t>C609</t>
  </si>
  <si>
    <t>CHIANNI</t>
  </si>
  <si>
    <t>C610</t>
  </si>
  <si>
    <t>CHIANOCCO</t>
  </si>
  <si>
    <t>C612</t>
  </si>
  <si>
    <t>CHIARAMONTE GULFI</t>
  </si>
  <si>
    <t>C613</t>
  </si>
  <si>
    <t>CHIARAMONTI</t>
  </si>
  <si>
    <t>C614</t>
  </si>
  <si>
    <t>CHIARANO</t>
  </si>
  <si>
    <t>C615</t>
  </si>
  <si>
    <t>CHIARAVALLE</t>
  </si>
  <si>
    <t>C616</t>
  </si>
  <si>
    <t>CHIARAVALLE CENTRALE</t>
  </si>
  <si>
    <t>C618</t>
  </si>
  <si>
    <t>CHIARI</t>
  </si>
  <si>
    <t>C619</t>
  </si>
  <si>
    <t>CHIAROMONTE</t>
  </si>
  <si>
    <t>C620</t>
  </si>
  <si>
    <t>CHIAUCI</t>
  </si>
  <si>
    <t>C621</t>
  </si>
  <si>
    <t>CHIAVARI</t>
  </si>
  <si>
    <t>C623</t>
  </si>
  <si>
    <t>CHIAVENNA</t>
  </si>
  <si>
    <t>C624</t>
  </si>
  <si>
    <t>CHIAVERANO</t>
  </si>
  <si>
    <t>C625</t>
  </si>
  <si>
    <t>CHIENES</t>
  </si>
  <si>
    <t>C627</t>
  </si>
  <si>
    <t>CHIERI</t>
  </si>
  <si>
    <t>C628</t>
  </si>
  <si>
    <t>CHIESA IN VALMALENCO</t>
  </si>
  <si>
    <t>C629</t>
  </si>
  <si>
    <t>CHIESANUOVA</t>
  </si>
  <si>
    <t>C630</t>
  </si>
  <si>
    <t>CHIES D'ALPAGO</t>
  </si>
  <si>
    <t>C631</t>
  </si>
  <si>
    <t>CHIESINA UZZANESE</t>
  </si>
  <si>
    <t>C632</t>
  </si>
  <si>
    <t>CHIETI</t>
  </si>
  <si>
    <t>C633</t>
  </si>
  <si>
    <t>CHIEUTI</t>
  </si>
  <si>
    <t>C634</t>
  </si>
  <si>
    <t>CHIEVE</t>
  </si>
  <si>
    <t>C635</t>
  </si>
  <si>
    <t>CHIGNOLO D'ISOLA</t>
  </si>
  <si>
    <t>C637</t>
  </si>
  <si>
    <t>CHIGNOLO PO</t>
  </si>
  <si>
    <t>C638</t>
  </si>
  <si>
    <t>CHIOGGIA</t>
  </si>
  <si>
    <t>C639</t>
  </si>
  <si>
    <t>CHIOMONTE</t>
  </si>
  <si>
    <t>C640</t>
  </si>
  <si>
    <t>CHIONS</t>
  </si>
  <si>
    <t>C641</t>
  </si>
  <si>
    <t>CHIOPRIS-VISCONE</t>
  </si>
  <si>
    <t>C648</t>
  </si>
  <si>
    <t>CHITIGNANO</t>
  </si>
  <si>
    <t>C649</t>
  </si>
  <si>
    <t>CHIUDUNO</t>
  </si>
  <si>
    <t>C650</t>
  </si>
  <si>
    <t>CHIUPPANO</t>
  </si>
  <si>
    <t>C651</t>
  </si>
  <si>
    <t>CHIURO</t>
  </si>
  <si>
    <t>C652</t>
  </si>
  <si>
    <t>CHIUSA</t>
  </si>
  <si>
    <t>C653</t>
  </si>
  <si>
    <t>CHIUSA DI PESIO</t>
  </si>
  <si>
    <t>C654</t>
  </si>
  <si>
    <t>CHIUSA SCLAFANI</t>
  </si>
  <si>
    <t>C655</t>
  </si>
  <si>
    <t>CHIUSA DI SAN MICHELE</t>
  </si>
  <si>
    <t>C656</t>
  </si>
  <si>
    <t>CHIUSAFORTE</t>
  </si>
  <si>
    <t>C657</t>
  </si>
  <si>
    <t>CHIUSANICO</t>
  </si>
  <si>
    <t>C658</t>
  </si>
  <si>
    <t>CHIUSANO D'ASTI</t>
  </si>
  <si>
    <t>C659</t>
  </si>
  <si>
    <t>CHIUSANO DI SAN DOMENICO</t>
  </si>
  <si>
    <t>C660</t>
  </si>
  <si>
    <t>CHIUSAVECCHIA</t>
  </si>
  <si>
    <t>C661</t>
  </si>
  <si>
    <t>CHIUSDINO</t>
  </si>
  <si>
    <t>C662</t>
  </si>
  <si>
    <t>CHIUSI</t>
  </si>
  <si>
    <t>C663</t>
  </si>
  <si>
    <t>CHIUSI DELLA VERNA</t>
  </si>
  <si>
    <t>C665</t>
  </si>
  <si>
    <t>CHIVASSO</t>
  </si>
  <si>
    <t>C668</t>
  </si>
  <si>
    <t>CIANCIANA</t>
  </si>
  <si>
    <t>C669</t>
  </si>
  <si>
    <t>CANOSSA</t>
  </si>
  <si>
    <t>C670</t>
  </si>
  <si>
    <t>CROCETTA DEL MONTELLO</t>
  </si>
  <si>
    <t>C672</t>
  </si>
  <si>
    <t>CIBIANA DI CADORE</t>
  </si>
  <si>
    <t>C673</t>
  </si>
  <si>
    <t>CICAGNA</t>
  </si>
  <si>
    <t>C674</t>
  </si>
  <si>
    <t>CICALA</t>
  </si>
  <si>
    <t>C675</t>
  </si>
  <si>
    <t>CICCIANO</t>
  </si>
  <si>
    <t>C676</t>
  </si>
  <si>
    <t>CICERALE</t>
  </si>
  <si>
    <t>C677</t>
  </si>
  <si>
    <t>CICILIANO</t>
  </si>
  <si>
    <t>C678</t>
  </si>
  <si>
    <t>CICOGNOLO</t>
  </si>
  <si>
    <t>C679</t>
  </si>
  <si>
    <t>CICONIO</t>
  </si>
  <si>
    <t>C680</t>
  </si>
  <si>
    <t>CIGLIANO</t>
  </si>
  <si>
    <t>C681</t>
  </si>
  <si>
    <t>CIGLIE'</t>
  </si>
  <si>
    <t>C684</t>
  </si>
  <si>
    <t>CIGOGNOLA</t>
  </si>
  <si>
    <t>C685</t>
  </si>
  <si>
    <t>CIGOLE</t>
  </si>
  <si>
    <t>C686</t>
  </si>
  <si>
    <t>CILAVEGNA</t>
  </si>
  <si>
    <t>C689</t>
  </si>
  <si>
    <t>CIMADOLMO</t>
  </si>
  <si>
    <t>C691</t>
  </si>
  <si>
    <t>CIMBERGO</t>
  </si>
  <si>
    <t>C695</t>
  </si>
  <si>
    <t>CIMINA'</t>
  </si>
  <si>
    <t>C696</t>
  </si>
  <si>
    <t>CIMINNA</t>
  </si>
  <si>
    <t>C697</t>
  </si>
  <si>
    <t>CIMITILE</t>
  </si>
  <si>
    <t>C698</t>
  </si>
  <si>
    <t>TAVERNOLE SUL MELLA</t>
  </si>
  <si>
    <t>C699</t>
  </si>
  <si>
    <t>CIMOLAIS</t>
  </si>
  <si>
    <t>C700</t>
  </si>
  <si>
    <t>CIMONE</t>
  </si>
  <si>
    <t>C701</t>
  </si>
  <si>
    <t>CINAGLIO</t>
  </si>
  <si>
    <t>C702</t>
  </si>
  <si>
    <t>CINETO ROMANO</t>
  </si>
  <si>
    <t>C703</t>
  </si>
  <si>
    <t>CINGIA DE' BOTTI</t>
  </si>
  <si>
    <t>C704</t>
  </si>
  <si>
    <t>CINGOLI</t>
  </si>
  <si>
    <t>C705</t>
  </si>
  <si>
    <t>CINIGIANO</t>
  </si>
  <si>
    <t>C707</t>
  </si>
  <si>
    <t>CINISELLO BALSAMO</t>
  </si>
  <si>
    <t>C708</t>
  </si>
  <si>
    <t>CINISI</t>
  </si>
  <si>
    <t>C709</t>
  </si>
  <si>
    <t>CINO</t>
  </si>
  <si>
    <t>C710</t>
  </si>
  <si>
    <t>CINQUEFRONDI</t>
  </si>
  <si>
    <t>C711</t>
  </si>
  <si>
    <t>CINTANO</t>
  </si>
  <si>
    <t>C712</t>
  </si>
  <si>
    <t>CINTE TESINO</t>
  </si>
  <si>
    <t>C713</t>
  </si>
  <si>
    <t>CINTO EUGANEO</t>
  </si>
  <si>
    <t>C714</t>
  </si>
  <si>
    <t>CINTO CAOMAGGIORE</t>
  </si>
  <si>
    <t>C715</t>
  </si>
  <si>
    <t>CINZANO</t>
  </si>
  <si>
    <t>C716</t>
  </si>
  <si>
    <t>CIORLANO</t>
  </si>
  <si>
    <t>C717</t>
  </si>
  <si>
    <t>SANTA MARIA DEL CEDRO</t>
  </si>
  <si>
    <t>C718</t>
  </si>
  <si>
    <t>CIPRESSA</t>
  </si>
  <si>
    <t>C719</t>
  </si>
  <si>
    <t>CIRCELLO</t>
  </si>
  <si>
    <t>C722</t>
  </si>
  <si>
    <t>CIRIE'</t>
  </si>
  <si>
    <t>C723</t>
  </si>
  <si>
    <t>CIRIGLIANO</t>
  </si>
  <si>
    <t>C724</t>
  </si>
  <si>
    <t>CIRIMIDO</t>
  </si>
  <si>
    <t>C725</t>
  </si>
  <si>
    <t>CIRO'</t>
  </si>
  <si>
    <t>C726</t>
  </si>
  <si>
    <t>CIRO' MARINA</t>
  </si>
  <si>
    <t>C727</t>
  </si>
  <si>
    <t>CIS</t>
  </si>
  <si>
    <t>C728</t>
  </si>
  <si>
    <t>CISANO BERGAMASCO</t>
  </si>
  <si>
    <t>C729</t>
  </si>
  <si>
    <t>CISANO SUL NEVA</t>
  </si>
  <si>
    <t>C730</t>
  </si>
  <si>
    <t>CISERANO</t>
  </si>
  <si>
    <t>C732</t>
  </si>
  <si>
    <t>CISLAGO</t>
  </si>
  <si>
    <t>C733</t>
  </si>
  <si>
    <t>CISLIANO</t>
  </si>
  <si>
    <t>C735</t>
  </si>
  <si>
    <t>CISON DI VALMARINO</t>
  </si>
  <si>
    <t>C738</t>
  </si>
  <si>
    <t>CISSONE</t>
  </si>
  <si>
    <t>C739</t>
  </si>
  <si>
    <t>CISTERNA D'ASTI</t>
  </si>
  <si>
    <t>C740</t>
  </si>
  <si>
    <t>CISTERNA DI LATINA</t>
  </si>
  <si>
    <t>C741</t>
  </si>
  <si>
    <t>CISTERNINO</t>
  </si>
  <si>
    <t>C742</t>
  </si>
  <si>
    <t>CITERNA</t>
  </si>
  <si>
    <t>C743</t>
  </si>
  <si>
    <t>CITTADELLA</t>
  </si>
  <si>
    <t>C744</t>
  </si>
  <si>
    <t>CITTA' DELLA PIEVE</t>
  </si>
  <si>
    <t>C745</t>
  </si>
  <si>
    <t>CITTA' DI CASTELLO</t>
  </si>
  <si>
    <t>C746</t>
  </si>
  <si>
    <t>CITTADUCALE</t>
  </si>
  <si>
    <t>C747</t>
  </si>
  <si>
    <t>CITTANOVA</t>
  </si>
  <si>
    <t>C749</t>
  </si>
  <si>
    <t>CITTAREALE</t>
  </si>
  <si>
    <t>C750</t>
  </si>
  <si>
    <t>CITTA' SANT'ANGELO</t>
  </si>
  <si>
    <t>C751</t>
  </si>
  <si>
    <t>CITTIGLIO</t>
  </si>
  <si>
    <t>C752</t>
  </si>
  <si>
    <t>CIVATE</t>
  </si>
  <si>
    <t>C755</t>
  </si>
  <si>
    <t>CIVEZZA</t>
  </si>
  <si>
    <t>C756</t>
  </si>
  <si>
    <t>CIVEZZANO</t>
  </si>
  <si>
    <t>C757</t>
  </si>
  <si>
    <t>CIVIASCO</t>
  </si>
  <si>
    <t>C758</t>
  </si>
  <si>
    <t>CIVIDALE DEL FRIULI</t>
  </si>
  <si>
    <t>C759</t>
  </si>
  <si>
    <t>CIVIDATE AL PIANO</t>
  </si>
  <si>
    <t>C760</t>
  </si>
  <si>
    <t>CIVIDATE CAMUNO</t>
  </si>
  <si>
    <t>C763</t>
  </si>
  <si>
    <t>CIVITA</t>
  </si>
  <si>
    <t>C764</t>
  </si>
  <si>
    <t>CIVITACAMPOMARANO</t>
  </si>
  <si>
    <t>C765</t>
  </si>
  <si>
    <t>CIVITA CASTELLANA</t>
  </si>
  <si>
    <t>C766</t>
  </si>
  <si>
    <t>CIVITA D'ANTINO</t>
  </si>
  <si>
    <t>C767</t>
  </si>
  <si>
    <t>LANUVIO</t>
  </si>
  <si>
    <t>C768</t>
  </si>
  <si>
    <t>CIVITALUPARELLA</t>
  </si>
  <si>
    <t>C769</t>
  </si>
  <si>
    <t>CIVITANOVA DEL SANNIO</t>
  </si>
  <si>
    <t>C770</t>
  </si>
  <si>
    <t>CIVITANOVA MARCHE</t>
  </si>
  <si>
    <t>C771</t>
  </si>
  <si>
    <t>CIVITAQUANA</t>
  </si>
  <si>
    <t>C772</t>
  </si>
  <si>
    <t>DURONIA</t>
  </si>
  <si>
    <t>C773</t>
  </si>
  <si>
    <t>CIVITAVECCHIA</t>
  </si>
  <si>
    <t>C774</t>
  </si>
  <si>
    <t>CIVITELLA IN VAL DI CHIANA</t>
  </si>
  <si>
    <t>C776</t>
  </si>
  <si>
    <t>CIVITELLA MESSER RAIMONDO</t>
  </si>
  <si>
    <t>C777</t>
  </si>
  <si>
    <t>CIVITELLA DI ROMAGNA</t>
  </si>
  <si>
    <t>C778</t>
  </si>
  <si>
    <t>CIVITELLA ALFEDENA</t>
  </si>
  <si>
    <t>C779</t>
  </si>
  <si>
    <t>CIVITELLA CASANOVA</t>
  </si>
  <si>
    <t>C780</t>
  </si>
  <si>
    <t>CIVITELLA D'AGLIANO</t>
  </si>
  <si>
    <t>C781</t>
  </si>
  <si>
    <t>CIVITELLA DEL TRONTO</t>
  </si>
  <si>
    <t>C782</t>
  </si>
  <si>
    <t>CIVITELLA PAGANICO</t>
  </si>
  <si>
    <t>C783</t>
  </si>
  <si>
    <t>CIVITELLA ROVETO</t>
  </si>
  <si>
    <t>C784</t>
  </si>
  <si>
    <t>CIVITELLA SAN PAOLO</t>
  </si>
  <si>
    <t>C785</t>
  </si>
  <si>
    <t>CIVO</t>
  </si>
  <si>
    <t>C787</t>
  </si>
  <si>
    <t>CLAINO CON OSTENO</t>
  </si>
  <si>
    <t>C789</t>
  </si>
  <si>
    <t>UBIALE CLANEZZO</t>
  </si>
  <si>
    <t>C790</t>
  </si>
  <si>
    <t>CLAUT</t>
  </si>
  <si>
    <t>C791</t>
  </si>
  <si>
    <t>CLAUZETTO</t>
  </si>
  <si>
    <t>C792</t>
  </si>
  <si>
    <t>CLAVESANA</t>
  </si>
  <si>
    <t>C793</t>
  </si>
  <si>
    <t>CLAVIERE</t>
  </si>
  <si>
    <t>C794</t>
  </si>
  <si>
    <t>CLES</t>
  </si>
  <si>
    <t>C795</t>
  </si>
  <si>
    <t>CLETO</t>
  </si>
  <si>
    <t>C796</t>
  </si>
  <si>
    <t>CLIVIO</t>
  </si>
  <si>
    <t>C800</t>
  </si>
  <si>
    <t>CLUSONE</t>
  </si>
  <si>
    <t>C801</t>
  </si>
  <si>
    <t>COASSOLO TORINESE</t>
  </si>
  <si>
    <t>C803</t>
  </si>
  <si>
    <t>COAZZE</t>
  </si>
  <si>
    <t>C804</t>
  </si>
  <si>
    <t>COAZZOLO</t>
  </si>
  <si>
    <t>C806</t>
  </si>
  <si>
    <t>COCCAGLIO</t>
  </si>
  <si>
    <t>C807</t>
  </si>
  <si>
    <t>COCCONATO</t>
  </si>
  <si>
    <t>C810</t>
  </si>
  <si>
    <t>COCQUIO-TREVISAGO</t>
  </si>
  <si>
    <t>C811</t>
  </si>
  <si>
    <t>COCULLO</t>
  </si>
  <si>
    <t>C812</t>
  </si>
  <si>
    <t>CODEVIGO</t>
  </si>
  <si>
    <t>C813</t>
  </si>
  <si>
    <t>CODEVILLA</t>
  </si>
  <si>
    <t>C814</t>
  </si>
  <si>
    <t>CODIGORO</t>
  </si>
  <si>
    <t>C815</t>
  </si>
  <si>
    <t>CODOGNE'</t>
  </si>
  <si>
    <t>C816</t>
  </si>
  <si>
    <t>CODOGNO</t>
  </si>
  <si>
    <t>C817</t>
  </si>
  <si>
    <t>CODROIPO</t>
  </si>
  <si>
    <t>C818</t>
  </si>
  <si>
    <t>CODRONGIANOS</t>
  </si>
  <si>
    <t>C819</t>
  </si>
  <si>
    <t>COGGIOLA</t>
  </si>
  <si>
    <t>C820</t>
  </si>
  <si>
    <t>COGLIATE</t>
  </si>
  <si>
    <t>C821</t>
  </si>
  <si>
    <t>COGNE</t>
  </si>
  <si>
    <t>C823</t>
  </si>
  <si>
    <t>COGOLETO</t>
  </si>
  <si>
    <t>C824</t>
  </si>
  <si>
    <t>COGOLLO DEL CENGIO</t>
  </si>
  <si>
    <t>C826</t>
  </si>
  <si>
    <t>COGORNO</t>
  </si>
  <si>
    <t>C829</t>
  </si>
  <si>
    <t>COLAZZA</t>
  </si>
  <si>
    <t>C835</t>
  </si>
  <si>
    <t>COLERE</t>
  </si>
  <si>
    <t>C836</t>
  </si>
  <si>
    <t>COLFELICE</t>
  </si>
  <si>
    <t>C838</t>
  </si>
  <si>
    <t>COLI</t>
  </si>
  <si>
    <t>C839</t>
  </si>
  <si>
    <t>COLICO</t>
  </si>
  <si>
    <t>C841</t>
  </si>
  <si>
    <t>COLLALTO SABINO</t>
  </si>
  <si>
    <t>C844</t>
  </si>
  <si>
    <t>COLLARMELE</t>
  </si>
  <si>
    <t>C845</t>
  </si>
  <si>
    <t>COLLAZZONE</t>
  </si>
  <si>
    <t>C846</t>
  </si>
  <si>
    <t>COLLE SANNITA</t>
  </si>
  <si>
    <t>C847</t>
  </si>
  <si>
    <t>COLLE DI VAL D'ELSA</t>
  </si>
  <si>
    <t>C848</t>
  </si>
  <si>
    <t>COLLE UMBERTO</t>
  </si>
  <si>
    <t>C850</t>
  </si>
  <si>
    <t>COLLEBEATO</t>
  </si>
  <si>
    <t>C851</t>
  </si>
  <si>
    <t>COLLE BRIANZA</t>
  </si>
  <si>
    <t>C852</t>
  </si>
  <si>
    <t>COLLECCHIO</t>
  </si>
  <si>
    <t>C853</t>
  </si>
  <si>
    <t>COLLECORVINO</t>
  </si>
  <si>
    <t>C854</t>
  </si>
  <si>
    <t>COLLE D'ANCHISE</t>
  </si>
  <si>
    <t>C855</t>
  </si>
  <si>
    <t>COLLEDIMACINE</t>
  </si>
  <si>
    <t>C856</t>
  </si>
  <si>
    <t>COLLEDIMEZZO</t>
  </si>
  <si>
    <t>C857</t>
  </si>
  <si>
    <t>COLLE DI TORA</t>
  </si>
  <si>
    <t>C858</t>
  </si>
  <si>
    <t>COLLEFERRO</t>
  </si>
  <si>
    <t>C859</t>
  </si>
  <si>
    <t>COLLEGIOVE</t>
  </si>
  <si>
    <t>C860</t>
  </si>
  <si>
    <t>COLLEGNO</t>
  </si>
  <si>
    <t>C862</t>
  </si>
  <si>
    <t>COLLELONGO</t>
  </si>
  <si>
    <t>C864</t>
  </si>
  <si>
    <t>COLLEPARDO</t>
  </si>
  <si>
    <t>C865</t>
  </si>
  <si>
    <t>COLLEPASSO</t>
  </si>
  <si>
    <t>C866</t>
  </si>
  <si>
    <t>COLLEPIETRO</t>
  </si>
  <si>
    <t>C867</t>
  </si>
  <si>
    <t>COLLERETTO CASTELNUOVO</t>
  </si>
  <si>
    <t>C868</t>
  </si>
  <si>
    <t>COLLERETTO GIACOSA</t>
  </si>
  <si>
    <t>C869</t>
  </si>
  <si>
    <t>COLLESALVETTI</t>
  </si>
  <si>
    <t>C870</t>
  </si>
  <si>
    <t>COLLE SAN MAGNO</t>
  </si>
  <si>
    <t>C871</t>
  </si>
  <si>
    <t>COLLESANO</t>
  </si>
  <si>
    <t>C872</t>
  </si>
  <si>
    <t>COLLE SANTA LUCIA</t>
  </si>
  <si>
    <t>C875</t>
  </si>
  <si>
    <t>COLLETORTO</t>
  </si>
  <si>
    <t>C876</t>
  </si>
  <si>
    <t>COLLEVECCHIO</t>
  </si>
  <si>
    <t>C877</t>
  </si>
  <si>
    <t>COLLI DEL TRONTO</t>
  </si>
  <si>
    <t>C878</t>
  </si>
  <si>
    <t>COLLI A VOLTURNO</t>
  </si>
  <si>
    <t>C879</t>
  </si>
  <si>
    <t>COLLIANO</t>
  </si>
  <si>
    <t>C880</t>
  </si>
  <si>
    <t>COLLI SUL VELINO</t>
  </si>
  <si>
    <t>C882</t>
  </si>
  <si>
    <t>COLLINAS</t>
  </si>
  <si>
    <t>C883</t>
  </si>
  <si>
    <t>COLLIO</t>
  </si>
  <si>
    <t>C884</t>
  </si>
  <si>
    <t>COLLOBIANO</t>
  </si>
  <si>
    <t>C885</t>
  </si>
  <si>
    <t>COLLOREDO DI MONTE ALBANO</t>
  </si>
  <si>
    <t>C886</t>
  </si>
  <si>
    <t>COLMURANO</t>
  </si>
  <si>
    <t>C888</t>
  </si>
  <si>
    <t>COLOBRARO</t>
  </si>
  <si>
    <t>C890</t>
  </si>
  <si>
    <t>COLOGNA VENETA</t>
  </si>
  <si>
    <t>C893</t>
  </si>
  <si>
    <t>COLOGNE</t>
  </si>
  <si>
    <t>C894</t>
  </si>
  <si>
    <t>COLOGNO AL SERIO</t>
  </si>
  <si>
    <t>C895</t>
  </si>
  <si>
    <t>COLOGNO MONZESE</t>
  </si>
  <si>
    <t>C897</t>
  </si>
  <si>
    <t>COLOGNOLA AI COLLI</t>
  </si>
  <si>
    <t>C900</t>
  </si>
  <si>
    <t>COLONNA</t>
  </si>
  <si>
    <t>C901</t>
  </si>
  <si>
    <t>COLONNELLA</t>
  </si>
  <si>
    <t>C902</t>
  </si>
  <si>
    <t>COLONNO</t>
  </si>
  <si>
    <t>C903</t>
  </si>
  <si>
    <t>COLORINA</t>
  </si>
  <si>
    <t>C904</t>
  </si>
  <si>
    <t>COLORNO</t>
  </si>
  <si>
    <t>C905</t>
  </si>
  <si>
    <t>COLOSIMI</t>
  </si>
  <si>
    <t>C908</t>
  </si>
  <si>
    <t>COLTURANO</t>
  </si>
  <si>
    <t>C910</t>
  </si>
  <si>
    <t>COLZATE</t>
  </si>
  <si>
    <t>C911</t>
  </si>
  <si>
    <t>COMABBIO</t>
  </si>
  <si>
    <t>C912</t>
  </si>
  <si>
    <t>COMACCHIO</t>
  </si>
  <si>
    <t>C914</t>
  </si>
  <si>
    <t>COMANO</t>
  </si>
  <si>
    <t>C917</t>
  </si>
  <si>
    <t>COMAZZO</t>
  </si>
  <si>
    <t>C918</t>
  </si>
  <si>
    <t>COMEGLIANS</t>
  </si>
  <si>
    <t>C919</t>
  </si>
  <si>
    <t>SANTO STEFANO DI CADORE</t>
  </si>
  <si>
    <t>C920</t>
  </si>
  <si>
    <t>COMELICO SUPERIORE</t>
  </si>
  <si>
    <t>C922</t>
  </si>
  <si>
    <t>COMERIO</t>
  </si>
  <si>
    <t>C925</t>
  </si>
  <si>
    <t>COMEZZANO-CIZZAGO</t>
  </si>
  <si>
    <t>C926</t>
  </si>
  <si>
    <t>COMIGNAGO</t>
  </si>
  <si>
    <t>C927</t>
  </si>
  <si>
    <t>COMISO</t>
  </si>
  <si>
    <t>C928</t>
  </si>
  <si>
    <t>COMITINI</t>
  </si>
  <si>
    <t>C929</t>
  </si>
  <si>
    <t>COMIZIANO</t>
  </si>
  <si>
    <t>C930</t>
  </si>
  <si>
    <t>COMMESSAGGIO</t>
  </si>
  <si>
    <t>C931</t>
  </si>
  <si>
    <t>COMMEZZADURA</t>
  </si>
  <si>
    <t>C933</t>
  </si>
  <si>
    <t>COMO</t>
  </si>
  <si>
    <t>C934</t>
  </si>
  <si>
    <t>COMPIANO</t>
  </si>
  <si>
    <t>C935</t>
  </si>
  <si>
    <t>COMUNANZA</t>
  </si>
  <si>
    <t>C936</t>
  </si>
  <si>
    <t>VALSOLDA</t>
  </si>
  <si>
    <t>C937</t>
  </si>
  <si>
    <t>COMUN NUOVO</t>
  </si>
  <si>
    <t>C938</t>
  </si>
  <si>
    <t>CONA</t>
  </si>
  <si>
    <t>C939</t>
  </si>
  <si>
    <t>CONCA DELLA CAMPANIA</t>
  </si>
  <si>
    <t>C940</t>
  </si>
  <si>
    <t>CONCA DEI MARINI</t>
  </si>
  <si>
    <t>C941</t>
  </si>
  <si>
    <t>CONCA CASALE</t>
  </si>
  <si>
    <t>C943</t>
  </si>
  <si>
    <t>CONCAMARISE</t>
  </si>
  <si>
    <t>C946</t>
  </si>
  <si>
    <t>CONCERVIANO</t>
  </si>
  <si>
    <t>C948</t>
  </si>
  <si>
    <t>CONCESIO</t>
  </si>
  <si>
    <t>C950</t>
  </si>
  <si>
    <t>CONCORDIA SAGITTARIA</t>
  </si>
  <si>
    <t>C951</t>
  </si>
  <si>
    <t>CONCORDIA SULLA SECCHIA</t>
  </si>
  <si>
    <t>C952</t>
  </si>
  <si>
    <t>CONCOREZZO</t>
  </si>
  <si>
    <t>C954</t>
  </si>
  <si>
    <t>CONDOFURI</t>
  </si>
  <si>
    <t>C955</t>
  </si>
  <si>
    <t>CONDOVE</t>
  </si>
  <si>
    <t>C956</t>
  </si>
  <si>
    <t>CONDRO'</t>
  </si>
  <si>
    <t>C957</t>
  </si>
  <si>
    <t>CONEGLIANO</t>
  </si>
  <si>
    <t>C958</t>
  </si>
  <si>
    <t>CONFIENZA</t>
  </si>
  <si>
    <t>C959</t>
  </si>
  <si>
    <t>CONFIGNI</t>
  </si>
  <si>
    <t>C960</t>
  </si>
  <si>
    <t>CONFLENTI</t>
  </si>
  <si>
    <t>C962</t>
  </si>
  <si>
    <t>CONIOLO</t>
  </si>
  <si>
    <t>C963</t>
  </si>
  <si>
    <t>CONSELICE</t>
  </si>
  <si>
    <t>C964</t>
  </si>
  <si>
    <t>CONSELVE</t>
  </si>
  <si>
    <t>C968</t>
  </si>
  <si>
    <t>CONTESSA ENTELLINA</t>
  </si>
  <si>
    <t>C969</t>
  </si>
  <si>
    <t>CONTIGLIANO</t>
  </si>
  <si>
    <t>C971</t>
  </si>
  <si>
    <t>CONTRADA</t>
  </si>
  <si>
    <t>C972</t>
  </si>
  <si>
    <t>CONTROGUERRA</t>
  </si>
  <si>
    <t>C973</t>
  </si>
  <si>
    <t>CONTRONE</t>
  </si>
  <si>
    <t>C974</t>
  </si>
  <si>
    <t>CONTURSI TERME</t>
  </si>
  <si>
    <t>C975</t>
  </si>
  <si>
    <t>CONVERSANO</t>
  </si>
  <si>
    <t>C976</t>
  </si>
  <si>
    <t>CONZA DELLA CAMPANIA</t>
  </si>
  <si>
    <t>C977</t>
  </si>
  <si>
    <t>CONZANO</t>
  </si>
  <si>
    <t>C978</t>
  </si>
  <si>
    <t>COPERTINO</t>
  </si>
  <si>
    <t>C979</t>
  </si>
  <si>
    <t>COPIANO</t>
  </si>
  <si>
    <t>C980</t>
  </si>
  <si>
    <t>COPPARO</t>
  </si>
  <si>
    <t>C982</t>
  </si>
  <si>
    <t>CORANA</t>
  </si>
  <si>
    <t>C983</t>
  </si>
  <si>
    <t>CORATO</t>
  </si>
  <si>
    <t>C984</t>
  </si>
  <si>
    <t>CORBARA</t>
  </si>
  <si>
    <t>C986</t>
  </si>
  <si>
    <t>CORBETTA</t>
  </si>
  <si>
    <t>C987</t>
  </si>
  <si>
    <t>CORBOLA</t>
  </si>
  <si>
    <t>C988</t>
  </si>
  <si>
    <t>CORCHIANO</t>
  </si>
  <si>
    <t>C990</t>
  </si>
  <si>
    <t>CORCIANO</t>
  </si>
  <si>
    <t>C991</t>
  </si>
  <si>
    <t>CORDENONS</t>
  </si>
  <si>
    <t>C992</t>
  </si>
  <si>
    <t>CORDIGNANO</t>
  </si>
  <si>
    <t>C993</t>
  </si>
  <si>
    <t>CORDOVADO</t>
  </si>
  <si>
    <t>C995</t>
  </si>
  <si>
    <t>COREGLIA LIGURE</t>
  </si>
  <si>
    <t>C996</t>
  </si>
  <si>
    <t>COREGLIA ANTELMINELLI</t>
  </si>
  <si>
    <t>C998</t>
  </si>
  <si>
    <t>CORENO AUSONIO</t>
  </si>
  <si>
    <t>C999</t>
  </si>
  <si>
    <t>CORFINIO</t>
  </si>
  <si>
    <t>D003</t>
  </si>
  <si>
    <t>CORI</t>
  </si>
  <si>
    <t>D004</t>
  </si>
  <si>
    <t>CORIANO</t>
  </si>
  <si>
    <t>D006</t>
  </si>
  <si>
    <t>CORIGLIANO D'OTRANTO</t>
  </si>
  <si>
    <t>D007</t>
  </si>
  <si>
    <t>CORINALDO</t>
  </si>
  <si>
    <t>D008</t>
  </si>
  <si>
    <t>CORIO</t>
  </si>
  <si>
    <t>D009</t>
  </si>
  <si>
    <t>CORLEONE</t>
  </si>
  <si>
    <t>D010</t>
  </si>
  <si>
    <t>CORLETO PERTICARA</t>
  </si>
  <si>
    <t>D011</t>
  </si>
  <si>
    <t>CORLETO MONFORTE</t>
  </si>
  <si>
    <t>D012</t>
  </si>
  <si>
    <t>COURMAYEUR</t>
  </si>
  <si>
    <t>D013</t>
  </si>
  <si>
    <t>CORMANO</t>
  </si>
  <si>
    <t>D014</t>
  </si>
  <si>
    <t>CORMONS</t>
  </si>
  <si>
    <t>D015</t>
  </si>
  <si>
    <t>CORNA IMAGNA</t>
  </si>
  <si>
    <t>D016</t>
  </si>
  <si>
    <t>CORNALBA</t>
  </si>
  <si>
    <t>D018</t>
  </si>
  <si>
    <t>CORNAREDO</t>
  </si>
  <si>
    <t>D019</t>
  </si>
  <si>
    <t>CORNATE D'ADDA</t>
  </si>
  <si>
    <t>D020</t>
  </si>
  <si>
    <t>CORNEDO VICENTINO</t>
  </si>
  <si>
    <t>D021</t>
  </si>
  <si>
    <t>CORNEGLIANO LAUDENSE</t>
  </si>
  <si>
    <t>D022</t>
  </si>
  <si>
    <t>CORNELIANO D'ALBA</t>
  </si>
  <si>
    <t>D024</t>
  </si>
  <si>
    <t>TARQUINIA</t>
  </si>
  <si>
    <t>D026</t>
  </si>
  <si>
    <t>CORNIGLIO</t>
  </si>
  <si>
    <t>D027</t>
  </si>
  <si>
    <t>CORNO DI ROSAZZO</t>
  </si>
  <si>
    <t>D028</t>
  </si>
  <si>
    <t>CORNO GIOVINE</t>
  </si>
  <si>
    <t>D029</t>
  </si>
  <si>
    <t>CORNOVECCHIO</t>
  </si>
  <si>
    <t>D030</t>
  </si>
  <si>
    <t>CORNUDA</t>
  </si>
  <si>
    <t>D033</t>
  </si>
  <si>
    <t>MORIMONDO</t>
  </si>
  <si>
    <t>D037</t>
  </si>
  <si>
    <t>CORREGGIO</t>
  </si>
  <si>
    <t>D038</t>
  </si>
  <si>
    <t>CORREZZANA</t>
  </si>
  <si>
    <t>D040</t>
  </si>
  <si>
    <t>CORREZZOLA</t>
  </si>
  <si>
    <t>D041</t>
  </si>
  <si>
    <t>CORRIDO</t>
  </si>
  <si>
    <t>D042</t>
  </si>
  <si>
    <t>CORRIDONIA</t>
  </si>
  <si>
    <t>D043</t>
  </si>
  <si>
    <t>CORROPOLI</t>
  </si>
  <si>
    <t>D044</t>
  </si>
  <si>
    <t>CORSANO</t>
  </si>
  <si>
    <t>D045</t>
  </si>
  <si>
    <t>CORSICO</t>
  </si>
  <si>
    <t>D046</t>
  </si>
  <si>
    <t>CORSIONE</t>
  </si>
  <si>
    <t>D048</t>
  </si>
  <si>
    <t>CORTACCIA SULLA STRADA DEL VINO</t>
  </si>
  <si>
    <t>D049</t>
  </si>
  <si>
    <t>CORTALE</t>
  </si>
  <si>
    <t>D050</t>
  </si>
  <si>
    <t>CORTANDONE</t>
  </si>
  <si>
    <t>D051</t>
  </si>
  <si>
    <t>CORTANZE</t>
  </si>
  <si>
    <t>D052</t>
  </si>
  <si>
    <t>CORTAZZONE</t>
  </si>
  <si>
    <t>D054</t>
  </si>
  <si>
    <t>CORTE BRUGNATELLA</t>
  </si>
  <si>
    <t>D056</t>
  </si>
  <si>
    <t>CORTE DE' CORTESI CON CIGNONE</t>
  </si>
  <si>
    <t>D057</t>
  </si>
  <si>
    <t>CORTE DE' FRATI</t>
  </si>
  <si>
    <t>D058</t>
  </si>
  <si>
    <t>CORTE FRANCA</t>
  </si>
  <si>
    <t>D061</t>
  </si>
  <si>
    <t>CORTEMAGGIORE</t>
  </si>
  <si>
    <t>D062</t>
  </si>
  <si>
    <t>CORTEMILIA</t>
  </si>
  <si>
    <t>D064</t>
  </si>
  <si>
    <t>CORTENO GOLGI</t>
  </si>
  <si>
    <t>D065</t>
  </si>
  <si>
    <t>CORTENOVA</t>
  </si>
  <si>
    <t>D066</t>
  </si>
  <si>
    <t>CORTENUOVA</t>
  </si>
  <si>
    <t>D068</t>
  </si>
  <si>
    <t>CORTE PALASIO</t>
  </si>
  <si>
    <t>D072</t>
  </si>
  <si>
    <t>CORTIGLIONE</t>
  </si>
  <si>
    <t>D075</t>
  </si>
  <si>
    <t>CORTINA SULLA STRADA DEL VINO</t>
  </si>
  <si>
    <t>D076</t>
  </si>
  <si>
    <t>CORTINO</t>
  </si>
  <si>
    <t>D077</t>
  </si>
  <si>
    <t>CORTONA</t>
  </si>
  <si>
    <t>D078</t>
  </si>
  <si>
    <t>CORVARA</t>
  </si>
  <si>
    <t>D079</t>
  </si>
  <si>
    <t>CORVARA IN BADIA</t>
  </si>
  <si>
    <t>D081</t>
  </si>
  <si>
    <t>CORVINO SAN QUIRICO</t>
  </si>
  <si>
    <t>D082</t>
  </si>
  <si>
    <t>CORZANO</t>
  </si>
  <si>
    <t>D085</t>
  </si>
  <si>
    <t>COSEANO</t>
  </si>
  <si>
    <t>D086</t>
  </si>
  <si>
    <t>COSENZA</t>
  </si>
  <si>
    <t>D087</t>
  </si>
  <si>
    <t>COSIO DI ARROSCIA</t>
  </si>
  <si>
    <t>D088</t>
  </si>
  <si>
    <t>COSIO VALTELLINO</t>
  </si>
  <si>
    <t>D089</t>
  </si>
  <si>
    <t>COSOLETO</t>
  </si>
  <si>
    <t>D092</t>
  </si>
  <si>
    <t>COSSANO CANAVESE</t>
  </si>
  <si>
    <t>D093</t>
  </si>
  <si>
    <t>COSSANO BELBO</t>
  </si>
  <si>
    <t>D094</t>
  </si>
  <si>
    <t>COSSATO</t>
  </si>
  <si>
    <t>D095</t>
  </si>
  <si>
    <t>COSSERIA</t>
  </si>
  <si>
    <t>D096</t>
  </si>
  <si>
    <t>COSSIGNANO</t>
  </si>
  <si>
    <t>D099</t>
  </si>
  <si>
    <t>COSSOGNO</t>
  </si>
  <si>
    <t>D100</t>
  </si>
  <si>
    <t>COSSOINE</t>
  </si>
  <si>
    <t>D101</t>
  </si>
  <si>
    <t>COSSOMBRATO</t>
  </si>
  <si>
    <t>D102</t>
  </si>
  <si>
    <t>COSTA VESCOVATO</t>
  </si>
  <si>
    <t>D103</t>
  </si>
  <si>
    <t>COSTA VALLE IMAGNA</t>
  </si>
  <si>
    <t>D105</t>
  </si>
  <si>
    <t>COSTA DI ROVIGO</t>
  </si>
  <si>
    <t>D107</t>
  </si>
  <si>
    <t>COSTABISSARA</t>
  </si>
  <si>
    <t>D108</t>
  </si>
  <si>
    <t>COSTACCIARO</t>
  </si>
  <si>
    <t>D109</t>
  </si>
  <si>
    <t>COSTA DE' NOBILI</t>
  </si>
  <si>
    <t>D110</t>
  </si>
  <si>
    <t>COSTA DI MEZZATE</t>
  </si>
  <si>
    <t>D111</t>
  </si>
  <si>
    <t>COSTA SERINA</t>
  </si>
  <si>
    <t>D112</t>
  </si>
  <si>
    <t>COSTA MASNAGA</t>
  </si>
  <si>
    <t>D113</t>
  </si>
  <si>
    <t>COSTANZANA</t>
  </si>
  <si>
    <t>D114</t>
  </si>
  <si>
    <t>COSTARAINERA</t>
  </si>
  <si>
    <t>D117</t>
  </si>
  <si>
    <t>COSTA VOLPINO</t>
  </si>
  <si>
    <t>D118</t>
  </si>
  <si>
    <t>COSTERMANO SUL GARDA</t>
  </si>
  <si>
    <t>D119</t>
  </si>
  <si>
    <t>COSTIGLIOLE D'ASTI</t>
  </si>
  <si>
    <t>D120</t>
  </si>
  <si>
    <t>COSTIGLIOLE SALUZZO</t>
  </si>
  <si>
    <t>D121</t>
  </si>
  <si>
    <t>COTIGNOLA</t>
  </si>
  <si>
    <t>D122</t>
  </si>
  <si>
    <t>CROTONE</t>
  </si>
  <si>
    <t>D123</t>
  </si>
  <si>
    <t>COTRONEI</t>
  </si>
  <si>
    <t>D124</t>
  </si>
  <si>
    <t>COTTANELLO</t>
  </si>
  <si>
    <t>D126</t>
  </si>
  <si>
    <t>COVO</t>
  </si>
  <si>
    <t>D127</t>
  </si>
  <si>
    <t>COZZO</t>
  </si>
  <si>
    <t>D128</t>
  </si>
  <si>
    <t>CRACO</t>
  </si>
  <si>
    <t>D131</t>
  </si>
  <si>
    <t>CRANDOLA VALSASSINA</t>
  </si>
  <si>
    <t>D132</t>
  </si>
  <si>
    <t>CRAVAGLIANA</t>
  </si>
  <si>
    <t>D133</t>
  </si>
  <si>
    <t>CRAVANZANA</t>
  </si>
  <si>
    <t>D134</t>
  </si>
  <si>
    <t>CRAVEGGIA</t>
  </si>
  <si>
    <t>D136</t>
  </si>
  <si>
    <t>CREAZZO</t>
  </si>
  <si>
    <t>D137</t>
  </si>
  <si>
    <t>CRECCHIO</t>
  </si>
  <si>
    <t>D139</t>
  </si>
  <si>
    <t>CREDARO</t>
  </si>
  <si>
    <t>D141</t>
  </si>
  <si>
    <t>CREDERA RUBBIANO</t>
  </si>
  <si>
    <t>D142</t>
  </si>
  <si>
    <t>CREMA</t>
  </si>
  <si>
    <t>D143</t>
  </si>
  <si>
    <t>CREMELLA</t>
  </si>
  <si>
    <t>D144</t>
  </si>
  <si>
    <t>CREMENAGA</t>
  </si>
  <si>
    <t>D145</t>
  </si>
  <si>
    <t>CREMENO</t>
  </si>
  <si>
    <t>D147</t>
  </si>
  <si>
    <t>CREMIA</t>
  </si>
  <si>
    <t>D149</t>
  </si>
  <si>
    <t>CREMOLINO</t>
  </si>
  <si>
    <t>D150</t>
  </si>
  <si>
    <t>CREMONA</t>
  </si>
  <si>
    <t>D151</t>
  </si>
  <si>
    <t>CREMOSANO</t>
  </si>
  <si>
    <t>D154</t>
  </si>
  <si>
    <t>CRESCENTINO</t>
  </si>
  <si>
    <t>D156</t>
  </si>
  <si>
    <t>CRESPADORO</t>
  </si>
  <si>
    <t>D159</t>
  </si>
  <si>
    <t>CRESPIATICA</t>
  </si>
  <si>
    <t>D161</t>
  </si>
  <si>
    <t>CRESPINO</t>
  </si>
  <si>
    <t>D162</t>
  </si>
  <si>
    <t>CRESSA</t>
  </si>
  <si>
    <t>D165</t>
  </si>
  <si>
    <t>CREVACUORE</t>
  </si>
  <si>
    <t>D166</t>
  </si>
  <si>
    <t>CREVALCORE</t>
  </si>
  <si>
    <t>D168</t>
  </si>
  <si>
    <t>CREVOLADOSSOLA</t>
  </si>
  <si>
    <t>D170</t>
  </si>
  <si>
    <t>CRISPANO</t>
  </si>
  <si>
    <t>D171</t>
  </si>
  <si>
    <t>CRISPIANO</t>
  </si>
  <si>
    <t>D172</t>
  </si>
  <si>
    <t>CRISSOLO</t>
  </si>
  <si>
    <t>D175</t>
  </si>
  <si>
    <t>CROCEFIESCHI</t>
  </si>
  <si>
    <t>D177</t>
  </si>
  <si>
    <t>CRODO</t>
  </si>
  <si>
    <t>D179</t>
  </si>
  <si>
    <t>CROGNALETO</t>
  </si>
  <si>
    <t>D180</t>
  </si>
  <si>
    <t>CROPALATI</t>
  </si>
  <si>
    <t>D181</t>
  </si>
  <si>
    <t>CROPANI</t>
  </si>
  <si>
    <t>D184</t>
  </si>
  <si>
    <t>CROSIA</t>
  </si>
  <si>
    <t>D185</t>
  </si>
  <si>
    <t>CROSIO DELLA VALLE</t>
  </si>
  <si>
    <t>D186</t>
  </si>
  <si>
    <t>CROTTA D'ADDA</t>
  </si>
  <si>
    <t>D187</t>
  </si>
  <si>
    <t>CROVA</t>
  </si>
  <si>
    <t>D188</t>
  </si>
  <si>
    <t>CROVIANA</t>
  </si>
  <si>
    <t>D189</t>
  </si>
  <si>
    <t>CRUCOLI</t>
  </si>
  <si>
    <t>D192</t>
  </si>
  <si>
    <t>CUASSO AL MONTE</t>
  </si>
  <si>
    <t>D193</t>
  </si>
  <si>
    <t>VERONELLA</t>
  </si>
  <si>
    <t>D195</t>
  </si>
  <si>
    <t>CUCCARO VETERE</t>
  </si>
  <si>
    <t>D196</t>
  </si>
  <si>
    <t>CUCCIAGO</t>
  </si>
  <si>
    <t>D197</t>
  </si>
  <si>
    <t>CUCEGLIO</t>
  </si>
  <si>
    <t>D198</t>
  </si>
  <si>
    <t>CUGGIONO</t>
  </si>
  <si>
    <t>D199</t>
  </si>
  <si>
    <t>CUGLIATE-FABIASCO</t>
  </si>
  <si>
    <t>D200</t>
  </si>
  <si>
    <t>CUGLIERI</t>
  </si>
  <si>
    <t>D201</t>
  </si>
  <si>
    <t>CUGNOLI</t>
  </si>
  <si>
    <t>D202</t>
  </si>
  <si>
    <t>CUMIANA</t>
  </si>
  <si>
    <t>D203</t>
  </si>
  <si>
    <t>CUMIGNANO SUL NAVIGLIO</t>
  </si>
  <si>
    <t>D204</t>
  </si>
  <si>
    <t>CUNARDO</t>
  </si>
  <si>
    <t>D205</t>
  </si>
  <si>
    <t>CUNEO</t>
  </si>
  <si>
    <t>D207</t>
  </si>
  <si>
    <t>CUNICO</t>
  </si>
  <si>
    <t>D208</t>
  </si>
  <si>
    <t>CUORGNE'</t>
  </si>
  <si>
    <t>D209</t>
  </si>
  <si>
    <t>CUPELLO</t>
  </si>
  <si>
    <t>D210</t>
  </si>
  <si>
    <t>CUPRA MARITTIMA</t>
  </si>
  <si>
    <t>D211</t>
  </si>
  <si>
    <t>CUPRAMONTANA</t>
  </si>
  <si>
    <t>D214</t>
  </si>
  <si>
    <t>CURCURIS</t>
  </si>
  <si>
    <t>D216</t>
  </si>
  <si>
    <t>CUREGGIO</t>
  </si>
  <si>
    <t>D217</t>
  </si>
  <si>
    <t>CURIGLIA CON MONTEVIASCO</t>
  </si>
  <si>
    <t>D218</t>
  </si>
  <si>
    <t>CURINGA</t>
  </si>
  <si>
    <t>D219</t>
  </si>
  <si>
    <t>CURINO</t>
  </si>
  <si>
    <t>D221</t>
  </si>
  <si>
    <t>CURNO</t>
  </si>
  <si>
    <t>D222</t>
  </si>
  <si>
    <t>CURON VENOSTA</t>
  </si>
  <si>
    <t>D223</t>
  </si>
  <si>
    <t>CURSI</t>
  </si>
  <si>
    <t>D226</t>
  </si>
  <si>
    <t>CURTAROLO</t>
  </si>
  <si>
    <t>D227</t>
  </si>
  <si>
    <t>CURTATONE</t>
  </si>
  <si>
    <t>D228</t>
  </si>
  <si>
    <t>CURTI</t>
  </si>
  <si>
    <t>D229</t>
  </si>
  <si>
    <t>CUSAGO</t>
  </si>
  <si>
    <t>D230</t>
  </si>
  <si>
    <t>CUSANO MUTRI</t>
  </si>
  <si>
    <t>D231</t>
  </si>
  <si>
    <t>CUSANO MILANINO</t>
  </si>
  <si>
    <t>D232</t>
  </si>
  <si>
    <t>CUSINO</t>
  </si>
  <si>
    <t>D233</t>
  </si>
  <si>
    <t>CUSIO</t>
  </si>
  <si>
    <t>D234</t>
  </si>
  <si>
    <t>CUSTONACI</t>
  </si>
  <si>
    <t>D236</t>
  </si>
  <si>
    <t>CUTRO</t>
  </si>
  <si>
    <t>D237</t>
  </si>
  <si>
    <t>CUTROFIANO</t>
  </si>
  <si>
    <t>D238</t>
  </si>
  <si>
    <t>CUVEGLIO</t>
  </si>
  <si>
    <t>D239</t>
  </si>
  <si>
    <t>CUVIO</t>
  </si>
  <si>
    <t>D244</t>
  </si>
  <si>
    <t>DAIRAGO</t>
  </si>
  <si>
    <t>D245</t>
  </si>
  <si>
    <t>DALMINE</t>
  </si>
  <si>
    <t>D246</t>
  </si>
  <si>
    <t>DAMBEL</t>
  </si>
  <si>
    <t>D247</t>
  </si>
  <si>
    <t>DANTA DI CADORE</t>
  </si>
  <si>
    <t>D251</t>
  </si>
  <si>
    <t>DARFO BOARIO TERME</t>
  </si>
  <si>
    <t>D253</t>
  </si>
  <si>
    <t>DASA'</t>
  </si>
  <si>
    <t>D255</t>
  </si>
  <si>
    <t>DAVAGNA</t>
  </si>
  <si>
    <t>D256</t>
  </si>
  <si>
    <t>DAVERIO</t>
  </si>
  <si>
    <t>D257</t>
  </si>
  <si>
    <t>DAVOLI</t>
  </si>
  <si>
    <t>D258</t>
  </si>
  <si>
    <t>DAZIO</t>
  </si>
  <si>
    <t>D259</t>
  </si>
  <si>
    <t>DECIMOMANNU</t>
  </si>
  <si>
    <t>D260</t>
  </si>
  <si>
    <t>DECIMOPUTZU</t>
  </si>
  <si>
    <t>D261</t>
  </si>
  <si>
    <t>DECOLLATURA</t>
  </si>
  <si>
    <t>D264</t>
  </si>
  <si>
    <t>DEGO</t>
  </si>
  <si>
    <t>D265</t>
  </si>
  <si>
    <t>DEIVA MARINA</t>
  </si>
  <si>
    <t>D266</t>
  </si>
  <si>
    <t>DELEBIO</t>
  </si>
  <si>
    <t>D267</t>
  </si>
  <si>
    <t>DELIA</t>
  </si>
  <si>
    <t>D268</t>
  </si>
  <si>
    <t>DELIANUOVA</t>
  </si>
  <si>
    <t>D269</t>
  </si>
  <si>
    <t>DELICETO</t>
  </si>
  <si>
    <t>D270</t>
  </si>
  <si>
    <t>DELLO</t>
  </si>
  <si>
    <t>D271</t>
  </si>
  <si>
    <t>DEMONTE</t>
  </si>
  <si>
    <t>D272</t>
  </si>
  <si>
    <t>DENICE</t>
  </si>
  <si>
    <t>D273</t>
  </si>
  <si>
    <t>DENNO</t>
  </si>
  <si>
    <t>D277</t>
  </si>
  <si>
    <t>DERNICE</t>
  </si>
  <si>
    <t>D278</t>
  </si>
  <si>
    <t>DEROVERE</t>
  </si>
  <si>
    <t>D279</t>
  </si>
  <si>
    <t>DERUTA</t>
  </si>
  <si>
    <t>D280</t>
  </si>
  <si>
    <t>DERVIO</t>
  </si>
  <si>
    <t>D281</t>
  </si>
  <si>
    <t>DESANA</t>
  </si>
  <si>
    <t>D284</t>
  </si>
  <si>
    <t>DESENZANO DEL GARDA</t>
  </si>
  <si>
    <t>D286</t>
  </si>
  <si>
    <t>DESIO</t>
  </si>
  <si>
    <t>D287</t>
  </si>
  <si>
    <t>DESULO</t>
  </si>
  <si>
    <t>D289</t>
  </si>
  <si>
    <t>DIAMANTE</t>
  </si>
  <si>
    <t>D290</t>
  </si>
  <si>
    <t>SCIGLIANO</t>
  </si>
  <si>
    <t>D291</t>
  </si>
  <si>
    <t>DIANO D'ALBA</t>
  </si>
  <si>
    <t>D292</t>
  </si>
  <si>
    <t>TEGGIANO</t>
  </si>
  <si>
    <t>D293</t>
  </si>
  <si>
    <t>DIANO ARENTINO</t>
  </si>
  <si>
    <t>D296</t>
  </si>
  <si>
    <t>DIANO CASTELLO</t>
  </si>
  <si>
    <t>D297</t>
  </si>
  <si>
    <t>DIANO MARINA</t>
  </si>
  <si>
    <t>D298</t>
  </si>
  <si>
    <t>DIANO SAN PIETRO</t>
  </si>
  <si>
    <t>D299</t>
  </si>
  <si>
    <t>DICOMANO</t>
  </si>
  <si>
    <t>D300</t>
  </si>
  <si>
    <t>DIGNANO</t>
  </si>
  <si>
    <t>D303</t>
  </si>
  <si>
    <t>DINAMI</t>
  </si>
  <si>
    <t>D304</t>
  </si>
  <si>
    <t>DIPIGNANO</t>
  </si>
  <si>
    <t>D305</t>
  </si>
  <si>
    <t>DISO</t>
  </si>
  <si>
    <t>D309</t>
  </si>
  <si>
    <t>DIVIGNANO</t>
  </si>
  <si>
    <t>D310</t>
  </si>
  <si>
    <t>DIZZASCO</t>
  </si>
  <si>
    <t>D311</t>
  </si>
  <si>
    <t>DOBBIACO</t>
  </si>
  <si>
    <t>D312</t>
  </si>
  <si>
    <t>DOBERDO' DEL LAGO</t>
  </si>
  <si>
    <t>D314</t>
  </si>
  <si>
    <t>DOGLIANI</t>
  </si>
  <si>
    <t>D315</t>
  </si>
  <si>
    <t>DOGLIOLA</t>
  </si>
  <si>
    <t>D316</t>
  </si>
  <si>
    <t>DOGNA</t>
  </si>
  <si>
    <t>D317</t>
  </si>
  <si>
    <t>DOLCE'</t>
  </si>
  <si>
    <t>D318</t>
  </si>
  <si>
    <t>DOLCEACQUA</t>
  </si>
  <si>
    <t>D319</t>
  </si>
  <si>
    <t>DOLCEDO</t>
  </si>
  <si>
    <t>D321</t>
  </si>
  <si>
    <t>DOLEGNA DEL COLLIO</t>
  </si>
  <si>
    <t>D323</t>
  </si>
  <si>
    <t>DOLIANOVA</t>
  </si>
  <si>
    <t>D324</t>
  </si>
  <si>
    <t>SAN DORLIGO DELLA VALLE-DOLINA</t>
  </si>
  <si>
    <t>TS</t>
  </si>
  <si>
    <t>D325</t>
  </si>
  <si>
    <t>DOLO</t>
  </si>
  <si>
    <t>D327</t>
  </si>
  <si>
    <t>DOLZAGO</t>
  </si>
  <si>
    <t>D328</t>
  </si>
  <si>
    <t>DOMANICO</t>
  </si>
  <si>
    <t>D329</t>
  </si>
  <si>
    <t>DOMASO</t>
  </si>
  <si>
    <t>D330</t>
  </si>
  <si>
    <t>DOMEGGE DI CADORE</t>
  </si>
  <si>
    <t>D331</t>
  </si>
  <si>
    <t>DOMICELLA</t>
  </si>
  <si>
    <t>D332</t>
  </si>
  <si>
    <t>DOMODOSSOLA</t>
  </si>
  <si>
    <t>D333</t>
  </si>
  <si>
    <t>DOMUS DE MARIA</t>
  </si>
  <si>
    <t>D334</t>
  </si>
  <si>
    <t>DOMUSNOVAS</t>
  </si>
  <si>
    <t>D338</t>
  </si>
  <si>
    <t>DONNAS</t>
  </si>
  <si>
    <t>D339</t>
  </si>
  <si>
    <t>DONATO</t>
  </si>
  <si>
    <t>D341</t>
  </si>
  <si>
    <t>DONGO</t>
  </si>
  <si>
    <t>D344</t>
  </si>
  <si>
    <t>DONORI</t>
  </si>
  <si>
    <t>D345</t>
  </si>
  <si>
    <t>DORGALI</t>
  </si>
  <si>
    <t>D346</t>
  </si>
  <si>
    <t>DORIO</t>
  </si>
  <si>
    <t>D347</t>
  </si>
  <si>
    <t>DORMELLETTO</t>
  </si>
  <si>
    <t>D348</t>
  </si>
  <si>
    <t>DORNO</t>
  </si>
  <si>
    <t>D350</t>
  </si>
  <si>
    <t>DORZANO</t>
  </si>
  <si>
    <t>D351</t>
  </si>
  <si>
    <t>DOSOLO</t>
  </si>
  <si>
    <t>D352</t>
  </si>
  <si>
    <t>DOSSENA</t>
  </si>
  <si>
    <t>D355</t>
  </si>
  <si>
    <t>DOSSO DEL LIRO</t>
  </si>
  <si>
    <t>D356</t>
  </si>
  <si>
    <t>DOUES</t>
  </si>
  <si>
    <t>D357</t>
  </si>
  <si>
    <t>DOVADOLA</t>
  </si>
  <si>
    <t>D358</t>
  </si>
  <si>
    <t>DOVERA</t>
  </si>
  <si>
    <t>D360</t>
  </si>
  <si>
    <t>DOZZA</t>
  </si>
  <si>
    <t>D361</t>
  </si>
  <si>
    <t>DRAGONI</t>
  </si>
  <si>
    <t>D364</t>
  </si>
  <si>
    <t>DRAPIA</t>
  </si>
  <si>
    <t>D365</t>
  </si>
  <si>
    <t>DRENA</t>
  </si>
  <si>
    <t>D366</t>
  </si>
  <si>
    <t>DRENCHIA</t>
  </si>
  <si>
    <t>D367</t>
  </si>
  <si>
    <t>DRESANO</t>
  </si>
  <si>
    <t>D371</t>
  </si>
  <si>
    <t>DRO</t>
  </si>
  <si>
    <t>D372</t>
  </si>
  <si>
    <t>DRONERO</t>
  </si>
  <si>
    <t>D373</t>
  </si>
  <si>
    <t>DRUENTO</t>
  </si>
  <si>
    <t>D374</t>
  </si>
  <si>
    <t>DRUOGNO</t>
  </si>
  <si>
    <t>D376</t>
  </si>
  <si>
    <t>DUALCHI</t>
  </si>
  <si>
    <t>D377</t>
  </si>
  <si>
    <t>DUBINO</t>
  </si>
  <si>
    <t>D379</t>
  </si>
  <si>
    <t>DUEVILLE</t>
  </si>
  <si>
    <t>D380</t>
  </si>
  <si>
    <t>DUGENTA</t>
  </si>
  <si>
    <t>D383</t>
  </si>
  <si>
    <t>DUINO-AURISINA</t>
  </si>
  <si>
    <t>D384</t>
  </si>
  <si>
    <t>DUMENZA</t>
  </si>
  <si>
    <t>D385</t>
  </si>
  <si>
    <t>DUNO</t>
  </si>
  <si>
    <t>D386</t>
  </si>
  <si>
    <t>DURAZZANO</t>
  </si>
  <si>
    <t>D388</t>
  </si>
  <si>
    <t>DUSINO SAN MICHELE</t>
  </si>
  <si>
    <t>D390</t>
  </si>
  <si>
    <t>EBOLI</t>
  </si>
  <si>
    <t>D391</t>
  </si>
  <si>
    <t>EDOLO</t>
  </si>
  <si>
    <t>D392</t>
  </si>
  <si>
    <t>EGNA</t>
  </si>
  <si>
    <t>D394</t>
  </si>
  <si>
    <t>ELICE</t>
  </si>
  <si>
    <t>D395</t>
  </si>
  <si>
    <t>ELINI</t>
  </si>
  <si>
    <t>D398</t>
  </si>
  <si>
    <t>ELLO</t>
  </si>
  <si>
    <t>D399</t>
  </si>
  <si>
    <t>ELMAS</t>
  </si>
  <si>
    <t>D401</t>
  </si>
  <si>
    <t>ELVA</t>
  </si>
  <si>
    <t>D402</t>
  </si>
  <si>
    <t>EMARESE</t>
  </si>
  <si>
    <t>D403</t>
  </si>
  <si>
    <t>EMPOLI</t>
  </si>
  <si>
    <t>D406</t>
  </si>
  <si>
    <t>ENDINE GAIANO</t>
  </si>
  <si>
    <t>D407</t>
  </si>
  <si>
    <t>ENEGO</t>
  </si>
  <si>
    <t>D408</t>
  </si>
  <si>
    <t>ENEMONZO</t>
  </si>
  <si>
    <t>D410</t>
  </si>
  <si>
    <t>ENTRACQUE</t>
  </si>
  <si>
    <t>D411</t>
  </si>
  <si>
    <t>ENTRATICO</t>
  </si>
  <si>
    <t>D412</t>
  </si>
  <si>
    <t>ENVIE</t>
  </si>
  <si>
    <t>D414</t>
  </si>
  <si>
    <t>EPISCOPIA</t>
  </si>
  <si>
    <t>D415</t>
  </si>
  <si>
    <t>ERACLEA</t>
  </si>
  <si>
    <t>D416</t>
  </si>
  <si>
    <t>ERBA</t>
  </si>
  <si>
    <t>D419</t>
  </si>
  <si>
    <t>ERBE'</t>
  </si>
  <si>
    <t>D420</t>
  </si>
  <si>
    <t>ERBEZZO</t>
  </si>
  <si>
    <t>D421</t>
  </si>
  <si>
    <t>ERBUSCO</t>
  </si>
  <si>
    <t>D422</t>
  </si>
  <si>
    <t>ERCHIE</t>
  </si>
  <si>
    <t>D423</t>
  </si>
  <si>
    <t>ERICE</t>
  </si>
  <si>
    <t>D424</t>
  </si>
  <si>
    <t>ERLI</t>
  </si>
  <si>
    <t>D426</t>
  </si>
  <si>
    <t>ERTO E CASSO</t>
  </si>
  <si>
    <t>D428</t>
  </si>
  <si>
    <t>ERVE</t>
  </si>
  <si>
    <t>D429</t>
  </si>
  <si>
    <t>ESANATOGLIA</t>
  </si>
  <si>
    <t>D430</t>
  </si>
  <si>
    <t>ESCALAPLANO</t>
  </si>
  <si>
    <t>D431</t>
  </si>
  <si>
    <t>ESCOLCA</t>
  </si>
  <si>
    <t>D433</t>
  </si>
  <si>
    <t>EXILLES</t>
  </si>
  <si>
    <t>D434</t>
  </si>
  <si>
    <t>ESINE</t>
  </si>
  <si>
    <t>D436</t>
  </si>
  <si>
    <t>ESINO LARIO</t>
  </si>
  <si>
    <t>D440</t>
  </si>
  <si>
    <t>ESPERIA</t>
  </si>
  <si>
    <t>D441</t>
  </si>
  <si>
    <t>ESPORLATU</t>
  </si>
  <si>
    <t>D442</t>
  </si>
  <si>
    <t>ESTE</t>
  </si>
  <si>
    <t>D443</t>
  </si>
  <si>
    <t>ESTERZILI</t>
  </si>
  <si>
    <t>D444</t>
  </si>
  <si>
    <t>ETROUBLES</t>
  </si>
  <si>
    <t>D445</t>
  </si>
  <si>
    <t>EUPILIO</t>
  </si>
  <si>
    <t>D447</t>
  </si>
  <si>
    <t>FABBRICA CURONE</t>
  </si>
  <si>
    <t>D450</t>
  </si>
  <si>
    <t>FABBRICO</t>
  </si>
  <si>
    <t>D451</t>
  </si>
  <si>
    <t>FABRIANO</t>
  </si>
  <si>
    <t>D452</t>
  </si>
  <si>
    <t>FABRICA DI ROMA</t>
  </si>
  <si>
    <t>D453</t>
  </si>
  <si>
    <t>FABRIZIA</t>
  </si>
  <si>
    <t>D454</t>
  </si>
  <si>
    <t>FABRO</t>
  </si>
  <si>
    <t>D455</t>
  </si>
  <si>
    <t>FAEDIS</t>
  </si>
  <si>
    <t>D456</t>
  </si>
  <si>
    <t>FAEDO VALTELLINO</t>
  </si>
  <si>
    <t>D458</t>
  </si>
  <si>
    <t>FAENZA</t>
  </si>
  <si>
    <t>D459</t>
  </si>
  <si>
    <t>FAETO</t>
  </si>
  <si>
    <t>D461</t>
  </si>
  <si>
    <t>FAGAGNA</t>
  </si>
  <si>
    <t>D462</t>
  </si>
  <si>
    <t>FAGGETO LARIO</t>
  </si>
  <si>
    <t>D463</t>
  </si>
  <si>
    <t>FAGGIANO</t>
  </si>
  <si>
    <t>D464</t>
  </si>
  <si>
    <t>FAGNANO CASTELLO</t>
  </si>
  <si>
    <t>D465</t>
  </si>
  <si>
    <t>FAGNANO ALTO</t>
  </si>
  <si>
    <t>D467</t>
  </si>
  <si>
    <t>FAGNANO OLONA</t>
  </si>
  <si>
    <t>D468</t>
  </si>
  <si>
    <t>FAI DELLA PAGANELLA</t>
  </si>
  <si>
    <t>D469</t>
  </si>
  <si>
    <t>FAICCHIO</t>
  </si>
  <si>
    <t>D470</t>
  </si>
  <si>
    <t>FALCADE</t>
  </si>
  <si>
    <t>D471</t>
  </si>
  <si>
    <t>FALCIANO DEL MASSICO</t>
  </si>
  <si>
    <t>D472</t>
  </si>
  <si>
    <t>FALCONARA MARITTIMA</t>
  </si>
  <si>
    <t>D473</t>
  </si>
  <si>
    <t>FALCONARA ALBANESE</t>
  </si>
  <si>
    <t>D474</t>
  </si>
  <si>
    <t>FALCONE</t>
  </si>
  <si>
    <t>D475</t>
  </si>
  <si>
    <t>FALERIA</t>
  </si>
  <si>
    <t>D476</t>
  </si>
  <si>
    <t>FALERNA</t>
  </si>
  <si>
    <t>D477</t>
  </si>
  <si>
    <t>FALERONE</t>
  </si>
  <si>
    <t>D480</t>
  </si>
  <si>
    <t>FALLO</t>
  </si>
  <si>
    <t>D482</t>
  </si>
  <si>
    <t>FALOPPIO</t>
  </si>
  <si>
    <t>D483</t>
  </si>
  <si>
    <t>FALVATERRA</t>
  </si>
  <si>
    <t>D484</t>
  </si>
  <si>
    <t>FALZES</t>
  </si>
  <si>
    <t>D486</t>
  </si>
  <si>
    <t>FANANO</t>
  </si>
  <si>
    <t>D487</t>
  </si>
  <si>
    <t>FANNA</t>
  </si>
  <si>
    <t>D488</t>
  </si>
  <si>
    <t>FANO</t>
  </si>
  <si>
    <t>D489</t>
  </si>
  <si>
    <t>FANO ADRIANO</t>
  </si>
  <si>
    <t>D490</t>
  </si>
  <si>
    <t>FARA GERA D'ADDA</t>
  </si>
  <si>
    <t>D491</t>
  </si>
  <si>
    <t>FARA OLIVANA CON SOLA</t>
  </si>
  <si>
    <t>D492</t>
  </si>
  <si>
    <t>FARA NOVARESE</t>
  </si>
  <si>
    <t>D493</t>
  </si>
  <si>
    <t>FARA IN SABINA</t>
  </si>
  <si>
    <t>D494</t>
  </si>
  <si>
    <t>FARA FILIORUM PETRI</t>
  </si>
  <si>
    <t>D495</t>
  </si>
  <si>
    <t>FARA SAN MARTINO</t>
  </si>
  <si>
    <t>D496</t>
  </si>
  <si>
    <t>FARA VICENTINO</t>
  </si>
  <si>
    <t>D497</t>
  </si>
  <si>
    <t>FARDELLA</t>
  </si>
  <si>
    <t>D499</t>
  </si>
  <si>
    <t>FARIGLIANO</t>
  </si>
  <si>
    <t>D501</t>
  </si>
  <si>
    <t>FARINDOLA</t>
  </si>
  <si>
    <t>D502</t>
  </si>
  <si>
    <t>FARINI</t>
  </si>
  <si>
    <t>D503</t>
  </si>
  <si>
    <t>FARNESE</t>
  </si>
  <si>
    <t>D504</t>
  </si>
  <si>
    <t>FARRA D'ISONZO</t>
  </si>
  <si>
    <t>D505</t>
  </si>
  <si>
    <t>FARRA DI SOLIGO</t>
  </si>
  <si>
    <t>D508</t>
  </si>
  <si>
    <t>FASANO</t>
  </si>
  <si>
    <t>D509</t>
  </si>
  <si>
    <t>D510</t>
  </si>
  <si>
    <t>FAUGLIA</t>
  </si>
  <si>
    <t>D511</t>
  </si>
  <si>
    <t>FAULE</t>
  </si>
  <si>
    <t>D512</t>
  </si>
  <si>
    <t>FAVALE DI MALVARO</t>
  </si>
  <si>
    <t>D513</t>
  </si>
  <si>
    <t>VALSINNI</t>
  </si>
  <si>
    <t>D514</t>
  </si>
  <si>
    <t>FAVARA</t>
  </si>
  <si>
    <t>D518</t>
  </si>
  <si>
    <t>FAVIGNANA</t>
  </si>
  <si>
    <t>D520</t>
  </si>
  <si>
    <t>FAVRIA</t>
  </si>
  <si>
    <t>D522</t>
  </si>
  <si>
    <t>ORCO FEGLINO</t>
  </si>
  <si>
    <t>D523</t>
  </si>
  <si>
    <t>FEISOGLIO</t>
  </si>
  <si>
    <t>D524</t>
  </si>
  <si>
    <t>FELETTO</t>
  </si>
  <si>
    <t>D526</t>
  </si>
  <si>
    <t>FELINO</t>
  </si>
  <si>
    <t>D527</t>
  </si>
  <si>
    <t>FELITTO</t>
  </si>
  <si>
    <t>D528</t>
  </si>
  <si>
    <t>FELIZZANO</t>
  </si>
  <si>
    <t>D530</t>
  </si>
  <si>
    <t>FELTRE</t>
  </si>
  <si>
    <t>D531</t>
  </si>
  <si>
    <t>FENEGRO'</t>
  </si>
  <si>
    <t>D532</t>
  </si>
  <si>
    <t>FENESTRELLE</t>
  </si>
  <si>
    <t>D537</t>
  </si>
  <si>
    <t>FENIS</t>
  </si>
  <si>
    <t>D538</t>
  </si>
  <si>
    <t>FERENTILLO</t>
  </si>
  <si>
    <t>D539</t>
  </si>
  <si>
    <t>FERENTINO</t>
  </si>
  <si>
    <t>D540</t>
  </si>
  <si>
    <t>FERLA</t>
  </si>
  <si>
    <t>D541</t>
  </si>
  <si>
    <t>FERMIGNANO</t>
  </si>
  <si>
    <t>D542</t>
  </si>
  <si>
    <t>FERMO</t>
  </si>
  <si>
    <t>D543</t>
  </si>
  <si>
    <t>FERNO</t>
  </si>
  <si>
    <t>D544</t>
  </si>
  <si>
    <t>FEROLETO ANTICO</t>
  </si>
  <si>
    <t>D545</t>
  </si>
  <si>
    <t>FEROLETO DELLA CHIESA</t>
  </si>
  <si>
    <t>D546</t>
  </si>
  <si>
    <t>PIANOPOLI</t>
  </si>
  <si>
    <t>D547</t>
  </si>
  <si>
    <t>FERRANDINA</t>
  </si>
  <si>
    <t>D548</t>
  </si>
  <si>
    <t>FERRARA</t>
  </si>
  <si>
    <t>D549</t>
  </si>
  <si>
    <t>FERRARA DI MONTE BALDO</t>
  </si>
  <si>
    <t>D550</t>
  </si>
  <si>
    <t>FERRAZZANO</t>
  </si>
  <si>
    <t>D551</t>
  </si>
  <si>
    <t>FERRERA DI VARESE</t>
  </si>
  <si>
    <t>D552</t>
  </si>
  <si>
    <t>FERRERA ERBOGNONE</t>
  </si>
  <si>
    <t>D553</t>
  </si>
  <si>
    <t>MONCENISIO</t>
  </si>
  <si>
    <t>D554</t>
  </si>
  <si>
    <t>FERRERE</t>
  </si>
  <si>
    <t>D555</t>
  </si>
  <si>
    <t>FERRIERE</t>
  </si>
  <si>
    <t>D557</t>
  </si>
  <si>
    <t>FERRUZZANO</t>
  </si>
  <si>
    <t>D559</t>
  </si>
  <si>
    <t>FRACONALTO</t>
  </si>
  <si>
    <t>D560</t>
  </si>
  <si>
    <t>FIAMIGNANO</t>
  </si>
  <si>
    <t>D561</t>
  </si>
  <si>
    <t>FIANO ROMANO</t>
  </si>
  <si>
    <t>D562</t>
  </si>
  <si>
    <t>FIANO</t>
  </si>
  <si>
    <t>D564</t>
  </si>
  <si>
    <t>FIASTRA</t>
  </si>
  <si>
    <t>D565</t>
  </si>
  <si>
    <t>FIAVE'</t>
  </si>
  <si>
    <t>D566</t>
  </si>
  <si>
    <t>POGGIO SAN VICINO</t>
  </si>
  <si>
    <t>D567</t>
  </si>
  <si>
    <t>FICARAZZI</t>
  </si>
  <si>
    <t>D568</t>
  </si>
  <si>
    <t>FICAROLO</t>
  </si>
  <si>
    <t>D569</t>
  </si>
  <si>
    <t>FICARRA</t>
  </si>
  <si>
    <t>D570</t>
  </si>
  <si>
    <t>FICULLE</t>
  </si>
  <si>
    <t>D571</t>
  </si>
  <si>
    <t>FIE' ALLO SCILIAR</t>
  </si>
  <si>
    <t>D573</t>
  </si>
  <si>
    <t>FIEROZZO</t>
  </si>
  <si>
    <t>D574</t>
  </si>
  <si>
    <t>FIESCO</t>
  </si>
  <si>
    <t>D575</t>
  </si>
  <si>
    <t>FIESOLE</t>
  </si>
  <si>
    <t>D576</t>
  </si>
  <si>
    <t>FIESSE</t>
  </si>
  <si>
    <t>D577</t>
  </si>
  <si>
    <t>FIESSO UMBERTIANO</t>
  </si>
  <si>
    <t>D578</t>
  </si>
  <si>
    <t>FIESSO D'ARTICO</t>
  </si>
  <si>
    <t>D579</t>
  </si>
  <si>
    <t>FIGINO SERENZA</t>
  </si>
  <si>
    <t>D582</t>
  </si>
  <si>
    <t>FIGLINE VEGLIATURO</t>
  </si>
  <si>
    <t>D585</t>
  </si>
  <si>
    <t>GONNOSNO'</t>
  </si>
  <si>
    <t>D586</t>
  </si>
  <si>
    <t>FILACCIANO</t>
  </si>
  <si>
    <t>D587</t>
  </si>
  <si>
    <t>FILADELFIA</t>
  </si>
  <si>
    <t>D588</t>
  </si>
  <si>
    <t>FILAGO</t>
  </si>
  <si>
    <t>D589</t>
  </si>
  <si>
    <t>FILANDARI</t>
  </si>
  <si>
    <t>D590</t>
  </si>
  <si>
    <t>FILATTIERA</t>
  </si>
  <si>
    <t>D591</t>
  </si>
  <si>
    <t>FILETTINO</t>
  </si>
  <si>
    <t>D592</t>
  </si>
  <si>
    <t>FILETTO</t>
  </si>
  <si>
    <t>D593</t>
  </si>
  <si>
    <t>FILIANO</t>
  </si>
  <si>
    <t>D594</t>
  </si>
  <si>
    <t>FILIGHERA</t>
  </si>
  <si>
    <t>D595</t>
  </si>
  <si>
    <t>FILIGNANO</t>
  </si>
  <si>
    <t>D596</t>
  </si>
  <si>
    <t>FILOGASO</t>
  </si>
  <si>
    <t>D597</t>
  </si>
  <si>
    <t>FILOTTRANO</t>
  </si>
  <si>
    <t>D599</t>
  </si>
  <si>
    <t>FINALE EMILIA</t>
  </si>
  <si>
    <t>D600</t>
  </si>
  <si>
    <t>FINALE LIGURE</t>
  </si>
  <si>
    <t>D604</t>
  </si>
  <si>
    <t>FINO DEL MONTE</t>
  </si>
  <si>
    <t>D605</t>
  </si>
  <si>
    <t>FINO MORNASCO</t>
  </si>
  <si>
    <t>D606</t>
  </si>
  <si>
    <t>FIORANO AL SERIO</t>
  </si>
  <si>
    <t>D607</t>
  </si>
  <si>
    <t>FIORANO MODENESE</t>
  </si>
  <si>
    <t>D608</t>
  </si>
  <si>
    <t>FIORANO CANAVESE</t>
  </si>
  <si>
    <t>D611</t>
  </si>
  <si>
    <t>FIORENZUOLA D'ARDA</t>
  </si>
  <si>
    <t>D612</t>
  </si>
  <si>
    <t>FIRENZE</t>
  </si>
  <si>
    <t>D613</t>
  </si>
  <si>
    <t>FIRENZUOLA</t>
  </si>
  <si>
    <t>D614</t>
  </si>
  <si>
    <t>FIRMO</t>
  </si>
  <si>
    <t>D615</t>
  </si>
  <si>
    <t>FISCIANO</t>
  </si>
  <si>
    <t>D617</t>
  </si>
  <si>
    <t>FIUMALBO</t>
  </si>
  <si>
    <t>D619</t>
  </si>
  <si>
    <t>FIUMARA</t>
  </si>
  <si>
    <t>D621</t>
  </si>
  <si>
    <t>FIUME VENETO</t>
  </si>
  <si>
    <t>D622</t>
  </si>
  <si>
    <t>FIUMEDINISI</t>
  </si>
  <si>
    <t>D623</t>
  </si>
  <si>
    <t>FIUMEFREDDO DI SICILIA</t>
  </si>
  <si>
    <t>D624</t>
  </si>
  <si>
    <t>FIUMEFREDDO BRUZIO</t>
  </si>
  <si>
    <t>D628</t>
  </si>
  <si>
    <t>FIUMINATA</t>
  </si>
  <si>
    <t>D629</t>
  </si>
  <si>
    <t>FIVIZZANO</t>
  </si>
  <si>
    <t>D630</t>
  </si>
  <si>
    <t>FLAIBANO</t>
  </si>
  <si>
    <t>D634</t>
  </si>
  <si>
    <t>FLERO</t>
  </si>
  <si>
    <t>D635</t>
  </si>
  <si>
    <t>FLORESTA</t>
  </si>
  <si>
    <t>D636</t>
  </si>
  <si>
    <t>FLORIDIA</t>
  </si>
  <si>
    <t>D637</t>
  </si>
  <si>
    <t>FLORINAS</t>
  </si>
  <si>
    <t>D638</t>
  </si>
  <si>
    <t>FLUMERI</t>
  </si>
  <si>
    <t>D639</t>
  </si>
  <si>
    <t>FLUMINIMAGGIORE</t>
  </si>
  <si>
    <t>D640</t>
  </si>
  <si>
    <t>FLUSSIO</t>
  </si>
  <si>
    <t>D641</t>
  </si>
  <si>
    <t>FOBELLO</t>
  </si>
  <si>
    <t>D643</t>
  </si>
  <si>
    <t>FOGGIA</t>
  </si>
  <si>
    <t>D644</t>
  </si>
  <si>
    <t>FOGLIANISE</t>
  </si>
  <si>
    <t>D645</t>
  </si>
  <si>
    <t>FOGLIANO REDIPUGLIA</t>
  </si>
  <si>
    <t>D646</t>
  </si>
  <si>
    <t>FOGLIZZO</t>
  </si>
  <si>
    <t>D649</t>
  </si>
  <si>
    <t>FOIANO DELLA CHIANA</t>
  </si>
  <si>
    <t>D650</t>
  </si>
  <si>
    <t>FOIANO DI VAL FORTORE</t>
  </si>
  <si>
    <t>D651</t>
  </si>
  <si>
    <t>FOLGARIA</t>
  </si>
  <si>
    <t>D652</t>
  </si>
  <si>
    <t>FOLIGNANO</t>
  </si>
  <si>
    <t>D653</t>
  </si>
  <si>
    <t>FOLIGNO</t>
  </si>
  <si>
    <t>D654</t>
  </si>
  <si>
    <t>FOLLINA</t>
  </si>
  <si>
    <t>D655</t>
  </si>
  <si>
    <t>FOLLO</t>
  </si>
  <si>
    <t>D656</t>
  </si>
  <si>
    <t>FOLLONICA</t>
  </si>
  <si>
    <t>D660</t>
  </si>
  <si>
    <t>FOMBIO</t>
  </si>
  <si>
    <t>D661</t>
  </si>
  <si>
    <t>FONDACHELLI-FANTINA</t>
  </si>
  <si>
    <t>D662</t>
  </si>
  <si>
    <t>FONDI</t>
  </si>
  <si>
    <t>D665</t>
  </si>
  <si>
    <t>FONNI</t>
  </si>
  <si>
    <t>D666</t>
  </si>
  <si>
    <t>FONTAINEMORE</t>
  </si>
  <si>
    <t>D667</t>
  </si>
  <si>
    <t>FONTANA LIRI</t>
  </si>
  <si>
    <t>D668</t>
  </si>
  <si>
    <t>FONTANELICE</t>
  </si>
  <si>
    <t>D670</t>
  </si>
  <si>
    <t>FONTANAFREDDA</t>
  </si>
  <si>
    <t>D671</t>
  </si>
  <si>
    <t>FONTANAROSA</t>
  </si>
  <si>
    <t>D672</t>
  </si>
  <si>
    <t>FONTANELLA</t>
  </si>
  <si>
    <t>D673</t>
  </si>
  <si>
    <t>FONTANELLATO</t>
  </si>
  <si>
    <t>D674</t>
  </si>
  <si>
    <t>FONTANELLE</t>
  </si>
  <si>
    <t>D675</t>
  </si>
  <si>
    <t>FONTANETO D'AGOGNA</t>
  </si>
  <si>
    <t>D676</t>
  </si>
  <si>
    <t>FONTANETTO PO</t>
  </si>
  <si>
    <t>D677</t>
  </si>
  <si>
    <t>FONTANIGORDA</t>
  </si>
  <si>
    <t>D678</t>
  </si>
  <si>
    <t>FONTANILE</t>
  </si>
  <si>
    <t>D679</t>
  </si>
  <si>
    <t>FONTANIVA</t>
  </si>
  <si>
    <t>D680</t>
  </si>
  <si>
    <t>FONTE</t>
  </si>
  <si>
    <t>D681</t>
  </si>
  <si>
    <t>FONTECCHIO</t>
  </si>
  <si>
    <t>D682</t>
  </si>
  <si>
    <t>FONTECHIARI</t>
  </si>
  <si>
    <t>D683</t>
  </si>
  <si>
    <t>FONTEGRECA</t>
  </si>
  <si>
    <t>D684</t>
  </si>
  <si>
    <t>FONTENO</t>
  </si>
  <si>
    <t>D685</t>
  </si>
  <si>
    <t>FONTEVIVO</t>
  </si>
  <si>
    <t>D686</t>
  </si>
  <si>
    <t>FONZASO</t>
  </si>
  <si>
    <t>D688</t>
  </si>
  <si>
    <t>FOPPOLO</t>
  </si>
  <si>
    <t>D689</t>
  </si>
  <si>
    <t>FORANO</t>
  </si>
  <si>
    <t>D690</t>
  </si>
  <si>
    <t>SAN GIOVANNI TEATINO</t>
  </si>
  <si>
    <t>D691</t>
  </si>
  <si>
    <t>FORCE</t>
  </si>
  <si>
    <t>D693</t>
  </si>
  <si>
    <t>FORCHIA</t>
  </si>
  <si>
    <t>D694</t>
  </si>
  <si>
    <t>FORCOLA</t>
  </si>
  <si>
    <t>D695</t>
  </si>
  <si>
    <t>FORDONGIANUS</t>
  </si>
  <si>
    <t>D696</t>
  </si>
  <si>
    <t>FORENZA</t>
  </si>
  <si>
    <t>D697</t>
  </si>
  <si>
    <t>FORESTO SPARSO</t>
  </si>
  <si>
    <t>D700</t>
  </si>
  <si>
    <t>FORGARIA NEL FRIULI</t>
  </si>
  <si>
    <t>D701</t>
  </si>
  <si>
    <t>FORINO</t>
  </si>
  <si>
    <t>D702</t>
  </si>
  <si>
    <t>FORIO</t>
  </si>
  <si>
    <t>D703</t>
  </si>
  <si>
    <t>FORLI' DEL SANNIO</t>
  </si>
  <si>
    <t>D704</t>
  </si>
  <si>
    <t>FORLI'</t>
  </si>
  <si>
    <t>D705</t>
  </si>
  <si>
    <t>FORLIMPOPOLI</t>
  </si>
  <si>
    <t>D706</t>
  </si>
  <si>
    <t>FORMAZZA</t>
  </si>
  <si>
    <t>D707</t>
  </si>
  <si>
    <t>FORMELLO</t>
  </si>
  <si>
    <t>D708</t>
  </si>
  <si>
    <t>FORMIA</t>
  </si>
  <si>
    <t>D709</t>
  </si>
  <si>
    <t>FORMICOLA</t>
  </si>
  <si>
    <t>D710</t>
  </si>
  <si>
    <t>FORMIGARA</t>
  </si>
  <si>
    <t>D711</t>
  </si>
  <si>
    <t>FORMIGINE</t>
  </si>
  <si>
    <t>D712</t>
  </si>
  <si>
    <t>FORMIGLIANA</t>
  </si>
  <si>
    <t>D714</t>
  </si>
  <si>
    <t>FORNACE</t>
  </si>
  <si>
    <t>D715</t>
  </si>
  <si>
    <t>FORNELLI</t>
  </si>
  <si>
    <t>D717</t>
  </si>
  <si>
    <t>TONEZZA DEL CIMONE</t>
  </si>
  <si>
    <t>D718</t>
  </si>
  <si>
    <t>FORNI AVOLTRI</t>
  </si>
  <si>
    <t>D719</t>
  </si>
  <si>
    <t>FORNI DI SOPRA</t>
  </si>
  <si>
    <t>D720</t>
  </si>
  <si>
    <t>FORNI DI SOTTO</t>
  </si>
  <si>
    <t>D725</t>
  </si>
  <si>
    <t>FORNO CANAVESE</t>
  </si>
  <si>
    <t>D727</t>
  </si>
  <si>
    <t>FORNOVO SAN GIOVANNI</t>
  </si>
  <si>
    <t>D728</t>
  </si>
  <si>
    <t>FORNOVO DI TARO</t>
  </si>
  <si>
    <t>D730</t>
  </si>
  <si>
    <t>FORTE DEI MARMI</t>
  </si>
  <si>
    <t>D731</t>
  </si>
  <si>
    <t>FORTEZZA</t>
  </si>
  <si>
    <t>D732</t>
  </si>
  <si>
    <t>FORTUNAGO</t>
  </si>
  <si>
    <t>D733</t>
  </si>
  <si>
    <t>FORZA D'AGRO'</t>
  </si>
  <si>
    <t>D734</t>
  </si>
  <si>
    <t>FOSCIANDORA</t>
  </si>
  <si>
    <t>D735</t>
  </si>
  <si>
    <t>FOSDINOVO</t>
  </si>
  <si>
    <t>D736</t>
  </si>
  <si>
    <t>FOSSA</t>
  </si>
  <si>
    <t>D737</t>
  </si>
  <si>
    <t>FOSSALTO</t>
  </si>
  <si>
    <t>D738</t>
  </si>
  <si>
    <t>FOSSACESIA</t>
  </si>
  <si>
    <t>D740</t>
  </si>
  <si>
    <t>FOSSALTA DI PIAVE</t>
  </si>
  <si>
    <t>D741</t>
  </si>
  <si>
    <t>FOSSALTA DI PORTOGRUARO</t>
  </si>
  <si>
    <t>D742</t>
  </si>
  <si>
    <t>FOSSANO</t>
  </si>
  <si>
    <t>D744</t>
  </si>
  <si>
    <t>FOSSATO SERRALTA</t>
  </si>
  <si>
    <t>D745</t>
  </si>
  <si>
    <t>FOSSATO DI VICO</t>
  </si>
  <si>
    <t>D746</t>
  </si>
  <si>
    <t>MONTEBELLO IONICO</t>
  </si>
  <si>
    <t>D748</t>
  </si>
  <si>
    <t>FOSSO'</t>
  </si>
  <si>
    <t>D749</t>
  </si>
  <si>
    <t>FOSSOMBRONE</t>
  </si>
  <si>
    <t>Esenzione per redditi derivanti da lavoro dipendente e assimilato, o pensioni, fino a complessivi euro 10.000,00</t>
  </si>
  <si>
    <t>D750</t>
  </si>
  <si>
    <t>FOZA</t>
  </si>
  <si>
    <t>D751</t>
  </si>
  <si>
    <t>FRABOSA SOPRANA</t>
  </si>
  <si>
    <t>D752</t>
  </si>
  <si>
    <t>FRABOSA SOTTANA</t>
  </si>
  <si>
    <t>D754</t>
  </si>
  <si>
    <t>FRAGAGNANO</t>
  </si>
  <si>
    <t>D755</t>
  </si>
  <si>
    <t>FRAGNETO L'ABATE</t>
  </si>
  <si>
    <t>D756</t>
  </si>
  <si>
    <t>FRAGNETO MONFORTE</t>
  </si>
  <si>
    <t>D757</t>
  </si>
  <si>
    <t>FRAINE</t>
  </si>
  <si>
    <t>D758</t>
  </si>
  <si>
    <t>FRAMURA</t>
  </si>
  <si>
    <t>D759</t>
  </si>
  <si>
    <t>FRANCAVILLA BISIO</t>
  </si>
  <si>
    <t>D760</t>
  </si>
  <si>
    <t>FRANCAVILLA D'ETE</t>
  </si>
  <si>
    <t>D761</t>
  </si>
  <si>
    <t>FRANCAVILLA FONTANA</t>
  </si>
  <si>
    <t>D762</t>
  </si>
  <si>
    <t>FRANCAVILLA ANGITOLA</t>
  </si>
  <si>
    <t>D763</t>
  </si>
  <si>
    <t>FRANCAVILLA AL MARE</t>
  </si>
  <si>
    <t>D764</t>
  </si>
  <si>
    <t>FRANCAVILLA MARITTIMA</t>
  </si>
  <si>
    <t>D765</t>
  </si>
  <si>
    <t>FRANCAVILLA DI SICILIA</t>
  </si>
  <si>
    <t>D766</t>
  </si>
  <si>
    <t>FRANCAVILLA IN SINNI</t>
  </si>
  <si>
    <t>D767</t>
  </si>
  <si>
    <t>FRANCICA</t>
  </si>
  <si>
    <t>D768</t>
  </si>
  <si>
    <t>FRANCOFONTE</t>
  </si>
  <si>
    <t>D769</t>
  </si>
  <si>
    <t>FRANCOLISE</t>
  </si>
  <si>
    <t>D770</t>
  </si>
  <si>
    <t>FRASCARO</t>
  </si>
  <si>
    <t>D771</t>
  </si>
  <si>
    <t>FRASCAROLO</t>
  </si>
  <si>
    <t>D773</t>
  </si>
  <si>
    <t>FRASCATI</t>
  </si>
  <si>
    <t>D774</t>
  </si>
  <si>
    <t>FRASCINETO</t>
  </si>
  <si>
    <t>D775</t>
  </si>
  <si>
    <t>FRASSILONGO</t>
  </si>
  <si>
    <t>D776</t>
  </si>
  <si>
    <t>FRASSINELLE POLESINE</t>
  </si>
  <si>
    <t>D777</t>
  </si>
  <si>
    <t>FRASSINELLO MONFERRATO</t>
  </si>
  <si>
    <t>D780</t>
  </si>
  <si>
    <t>FRASSINETO PO</t>
  </si>
  <si>
    <t>D781</t>
  </si>
  <si>
    <t>FRASSINETTO</t>
  </si>
  <si>
    <t>D782</t>
  </si>
  <si>
    <t>FRASSINO</t>
  </si>
  <si>
    <t>D783</t>
  </si>
  <si>
    <t>FRASSINORO</t>
  </si>
  <si>
    <t>D784</t>
  </si>
  <si>
    <t>FRASSO TELESINO</t>
  </si>
  <si>
    <t>D785</t>
  </si>
  <si>
    <t>FRASSO SABINO</t>
  </si>
  <si>
    <t>D786</t>
  </si>
  <si>
    <t>UMBERTIDE</t>
  </si>
  <si>
    <t>D787</t>
  </si>
  <si>
    <t>FRATTA TODINA</t>
  </si>
  <si>
    <t>D788</t>
  </si>
  <si>
    <t>FRATTA POLESINE</t>
  </si>
  <si>
    <t>D789</t>
  </si>
  <si>
    <t>FRATTAMAGGIORE</t>
  </si>
  <si>
    <t>D790</t>
  </si>
  <si>
    <t>FRATTAMINORE</t>
  </si>
  <si>
    <t>D791</t>
  </si>
  <si>
    <t>FRATTE ROSA</t>
  </si>
  <si>
    <t>D793</t>
  </si>
  <si>
    <t>FRAZZANO'</t>
  </si>
  <si>
    <t>D794</t>
  </si>
  <si>
    <t>FREGONA</t>
  </si>
  <si>
    <t>D796</t>
  </si>
  <si>
    <t>FRESAGRANDINARIA</t>
  </si>
  <si>
    <t>D797</t>
  </si>
  <si>
    <t>FRESONARA</t>
  </si>
  <si>
    <t>D798</t>
  </si>
  <si>
    <t>FRIGENTO</t>
  </si>
  <si>
    <t>D799</t>
  </si>
  <si>
    <t>FRIGNANO</t>
  </si>
  <si>
    <t>D801</t>
  </si>
  <si>
    <t>VILLA DI BRIANO</t>
  </si>
  <si>
    <t>D802</t>
  </si>
  <si>
    <t>FRINCO</t>
  </si>
  <si>
    <t>D803</t>
  </si>
  <si>
    <t>FRISA</t>
  </si>
  <si>
    <t>D804</t>
  </si>
  <si>
    <t>FRISANCO</t>
  </si>
  <si>
    <t>D805</t>
  </si>
  <si>
    <t>FRONT</t>
  </si>
  <si>
    <t>D807</t>
  </si>
  <si>
    <t>FRONTINO</t>
  </si>
  <si>
    <t>D808</t>
  </si>
  <si>
    <t>FRONTONE</t>
  </si>
  <si>
    <t>D810</t>
  </si>
  <si>
    <t>FROSINONE</t>
  </si>
  <si>
    <t>D811</t>
  </si>
  <si>
    <t>FROSOLONE</t>
  </si>
  <si>
    <t>D812</t>
  </si>
  <si>
    <t>FROSSASCO</t>
  </si>
  <si>
    <t>D813</t>
  </si>
  <si>
    <t>FRUGAROLO</t>
  </si>
  <si>
    <t>D814</t>
  </si>
  <si>
    <t>FUBINE MONFERRATO</t>
  </si>
  <si>
    <t>D815</t>
  </si>
  <si>
    <t>FUCECCHIO</t>
  </si>
  <si>
    <t>D817</t>
  </si>
  <si>
    <t>FUIPIANO VALLE IMAGNA</t>
  </si>
  <si>
    <t>D818</t>
  </si>
  <si>
    <t>FUMANE</t>
  </si>
  <si>
    <t>D819</t>
  </si>
  <si>
    <t>FUMONE</t>
  </si>
  <si>
    <t>D821</t>
  </si>
  <si>
    <t>FUNES</t>
  </si>
  <si>
    <t>D823</t>
  </si>
  <si>
    <t>FURCI</t>
  </si>
  <si>
    <t>D824</t>
  </si>
  <si>
    <t>FURCI SICULO</t>
  </si>
  <si>
    <t>D825</t>
  </si>
  <si>
    <t>FURNARI</t>
  </si>
  <si>
    <t>D826</t>
  </si>
  <si>
    <t>FURORE</t>
  </si>
  <si>
    <t>D827</t>
  </si>
  <si>
    <t>FURTEI</t>
  </si>
  <si>
    <t>D828</t>
  </si>
  <si>
    <t>FUSCALDO</t>
  </si>
  <si>
    <t>D829</t>
  </si>
  <si>
    <t>FUSIGNANO</t>
  </si>
  <si>
    <t>D830</t>
  </si>
  <si>
    <t>FUSINE</t>
  </si>
  <si>
    <t>D832</t>
  </si>
  <si>
    <t>FUTANI</t>
  </si>
  <si>
    <t>D834</t>
  </si>
  <si>
    <t>GABBIONETA-BINANUOVA</t>
  </si>
  <si>
    <t>D835</t>
  </si>
  <si>
    <t>GABIANO</t>
  </si>
  <si>
    <t>D836</t>
  </si>
  <si>
    <t>GABICCE MARE</t>
  </si>
  <si>
    <t>D839</t>
  </si>
  <si>
    <t>GABY</t>
  </si>
  <si>
    <t>D841</t>
  </si>
  <si>
    <t>GADESCO-PIEVE DELMONA</t>
  </si>
  <si>
    <t>D842</t>
  </si>
  <si>
    <t>GADONI</t>
  </si>
  <si>
    <t>D843</t>
  </si>
  <si>
    <t>GAETA</t>
  </si>
  <si>
    <t>D844</t>
  </si>
  <si>
    <t>GAGGI</t>
  </si>
  <si>
    <t>D845</t>
  </si>
  <si>
    <t>GAGGIANO</t>
  </si>
  <si>
    <t>D847</t>
  </si>
  <si>
    <t>GAGGIO MONTANO</t>
  </si>
  <si>
    <t>D848</t>
  </si>
  <si>
    <t>GAGLIANICO</t>
  </si>
  <si>
    <t>D849</t>
  </si>
  <si>
    <t>GAGLIANO CASTELFERRATO</t>
  </si>
  <si>
    <t>D850</t>
  </si>
  <si>
    <t>GAGLIANO ATERNO</t>
  </si>
  <si>
    <t>D851</t>
  </si>
  <si>
    <t>GAGLIANO DEL CAPO</t>
  </si>
  <si>
    <t>D852</t>
  </si>
  <si>
    <t>GAGLIATO</t>
  </si>
  <si>
    <t>D853</t>
  </si>
  <si>
    <t>GAGLIOLE</t>
  </si>
  <si>
    <t>D854</t>
  </si>
  <si>
    <t>GAIARINE</t>
  </si>
  <si>
    <t>D855</t>
  </si>
  <si>
    <t>GAIBA</t>
  </si>
  <si>
    <t>D856</t>
  </si>
  <si>
    <t>GAIOLA</t>
  </si>
  <si>
    <t>D858</t>
  </si>
  <si>
    <t>GAIOLE IN CHIANTI</t>
  </si>
  <si>
    <t>D859</t>
  </si>
  <si>
    <t>GAIRO</t>
  </si>
  <si>
    <t>D860</t>
  </si>
  <si>
    <t>GAIS</t>
  </si>
  <si>
    <t>D861</t>
  </si>
  <si>
    <t>GALATI MAMERTINO</t>
  </si>
  <si>
    <t>D862</t>
  </si>
  <si>
    <t>GALATINA</t>
  </si>
  <si>
    <t>D863</t>
  </si>
  <si>
    <t>GALATONE</t>
  </si>
  <si>
    <t>D864</t>
  </si>
  <si>
    <t>GALATRO</t>
  </si>
  <si>
    <t>D865</t>
  </si>
  <si>
    <t>GALBIATE</t>
  </si>
  <si>
    <t>D867</t>
  </si>
  <si>
    <t>GALEATA</t>
  </si>
  <si>
    <t>D868</t>
  </si>
  <si>
    <t>GALGAGNANO</t>
  </si>
  <si>
    <t>D869</t>
  </si>
  <si>
    <t>GALLARATE</t>
  </si>
  <si>
    <t>D870</t>
  </si>
  <si>
    <t>GALLESE</t>
  </si>
  <si>
    <t>D871</t>
  </si>
  <si>
    <t>GALLIATE LOMBARDO</t>
  </si>
  <si>
    <t>D872</t>
  </si>
  <si>
    <t>GALLIATE</t>
  </si>
  <si>
    <t>D873</t>
  </si>
  <si>
    <t>GALLIAVOLA</t>
  </si>
  <si>
    <t>D874</t>
  </si>
  <si>
    <t>GALLICANO</t>
  </si>
  <si>
    <t>D875</t>
  </si>
  <si>
    <t>GALLICANO NEL LAZIO</t>
  </si>
  <si>
    <t>D876</t>
  </si>
  <si>
    <t>GALLICCHIO</t>
  </si>
  <si>
    <t>D878</t>
  </si>
  <si>
    <t>GALLIERA</t>
  </si>
  <si>
    <t>D879</t>
  </si>
  <si>
    <t>GALLIERA VENETA</t>
  </si>
  <si>
    <t>D881</t>
  </si>
  <si>
    <t>GALLINARO</t>
  </si>
  <si>
    <t>D882</t>
  </si>
  <si>
    <t>GALLIO</t>
  </si>
  <si>
    <t>D883</t>
  </si>
  <si>
    <t>GALLIPOLI</t>
  </si>
  <si>
    <t>D884</t>
  </si>
  <si>
    <t>GALLO MATESE</t>
  </si>
  <si>
    <t>D885</t>
  </si>
  <si>
    <t>GALLODORO</t>
  </si>
  <si>
    <t>D886</t>
  </si>
  <si>
    <t>GALLUCCIO</t>
  </si>
  <si>
    <t>D888</t>
  </si>
  <si>
    <t>GALTELLI'</t>
  </si>
  <si>
    <t>D889</t>
  </si>
  <si>
    <t>GALZIGNANO TERME</t>
  </si>
  <si>
    <t>D890</t>
  </si>
  <si>
    <t>GAMALERO</t>
  </si>
  <si>
    <t>D891</t>
  </si>
  <si>
    <t>GAMBARA</t>
  </si>
  <si>
    <t>D892</t>
  </si>
  <si>
    <t>GAMBARANA</t>
  </si>
  <si>
    <t>D894</t>
  </si>
  <si>
    <t>GAMBASCA</t>
  </si>
  <si>
    <t>D895</t>
  </si>
  <si>
    <t>GAMBASSI TERME</t>
  </si>
  <si>
    <t>D896</t>
  </si>
  <si>
    <t>GAMBATESA</t>
  </si>
  <si>
    <t>D897</t>
  </si>
  <si>
    <t>GAMBELLARA</t>
  </si>
  <si>
    <t>D898</t>
  </si>
  <si>
    <t>GAMBERALE</t>
  </si>
  <si>
    <t>D899</t>
  </si>
  <si>
    <t>GAMBETTOLA</t>
  </si>
  <si>
    <t>D901</t>
  </si>
  <si>
    <t>GAMBOLO'</t>
  </si>
  <si>
    <t>D903</t>
  </si>
  <si>
    <t>GANDELLINO</t>
  </si>
  <si>
    <t>D905</t>
  </si>
  <si>
    <t>GANDINO</t>
  </si>
  <si>
    <t>D906</t>
  </si>
  <si>
    <t>GANDOSSO</t>
  </si>
  <si>
    <t>D907</t>
  </si>
  <si>
    <t>GANGI</t>
  </si>
  <si>
    <t>D909</t>
  </si>
  <si>
    <t>GARAGUSO</t>
  </si>
  <si>
    <t>D910</t>
  </si>
  <si>
    <t>GARBAGNA</t>
  </si>
  <si>
    <t>D911</t>
  </si>
  <si>
    <t>GARBAGNA NOVARESE</t>
  </si>
  <si>
    <t>D912</t>
  </si>
  <si>
    <t>GARBAGNATE MILANESE</t>
  </si>
  <si>
    <t>D913</t>
  </si>
  <si>
    <t>GARBAGNATE MONASTERO</t>
  </si>
  <si>
    <t>D915</t>
  </si>
  <si>
    <t>GARDA</t>
  </si>
  <si>
    <t>D917</t>
  </si>
  <si>
    <t>GARDONE RIVIERA</t>
  </si>
  <si>
    <t>D918</t>
  </si>
  <si>
    <t>GARDONE VAL TROMPIA</t>
  </si>
  <si>
    <t>D920</t>
  </si>
  <si>
    <t>GARESSIO</t>
  </si>
  <si>
    <t>D921</t>
  </si>
  <si>
    <t>GARGALLO</t>
  </si>
  <si>
    <t>D923</t>
  </si>
  <si>
    <t>GARGAZZONE</t>
  </si>
  <si>
    <t>D924</t>
  </si>
  <si>
    <t>GARGNANO</t>
  </si>
  <si>
    <t>D925</t>
  </si>
  <si>
    <t>GARLASCO</t>
  </si>
  <si>
    <t>D926</t>
  </si>
  <si>
    <t>GARLATE</t>
  </si>
  <si>
    <t>D927</t>
  </si>
  <si>
    <t>GARLENDA</t>
  </si>
  <si>
    <t>D928</t>
  </si>
  <si>
    <t>GARNIGA TERME</t>
  </si>
  <si>
    <t>D930</t>
  </si>
  <si>
    <t>GARZENO</t>
  </si>
  <si>
    <t>D931</t>
  </si>
  <si>
    <t>GARZIGLIANA</t>
  </si>
  <si>
    <t>D932</t>
  </si>
  <si>
    <t>GASPERINA</t>
  </si>
  <si>
    <t>D933</t>
  </si>
  <si>
    <t>GASSINO TORINESE</t>
  </si>
  <si>
    <t>D934</t>
  </si>
  <si>
    <t>GATTATICO</t>
  </si>
  <si>
    <t>D935</t>
  </si>
  <si>
    <t>GATTEO</t>
  </si>
  <si>
    <t>D938</t>
  </si>
  <si>
    <t>GATTINARA</t>
  </si>
  <si>
    <t>D940</t>
  </si>
  <si>
    <t>GAVARDO</t>
  </si>
  <si>
    <t>D942</t>
  </si>
  <si>
    <t>GAVELLO</t>
  </si>
  <si>
    <t>D943</t>
  </si>
  <si>
    <t>GAVERINA TERME</t>
  </si>
  <si>
    <t>D944</t>
  </si>
  <si>
    <t>GAVI</t>
  </si>
  <si>
    <t>D945</t>
  </si>
  <si>
    <t>GAVIGNANO</t>
  </si>
  <si>
    <t>D946</t>
  </si>
  <si>
    <t>GAVIRATE</t>
  </si>
  <si>
    <t>D947</t>
  </si>
  <si>
    <t>GAVOI</t>
  </si>
  <si>
    <t>D948</t>
  </si>
  <si>
    <t>GAVORRANO</t>
  </si>
  <si>
    <t>D949</t>
  </si>
  <si>
    <t>GAZOLDO DEGLI IPPOLITI</t>
  </si>
  <si>
    <t>D951</t>
  </si>
  <si>
    <t>GAZZADA SCHIANNO</t>
  </si>
  <si>
    <t>D952</t>
  </si>
  <si>
    <t>GAZZANIGA</t>
  </si>
  <si>
    <t>D956</t>
  </si>
  <si>
    <t>GAZZO</t>
  </si>
  <si>
    <t>D957</t>
  </si>
  <si>
    <t>GAZZO VERONESE</t>
  </si>
  <si>
    <t>D958</t>
  </si>
  <si>
    <t>GAZZOLA</t>
  </si>
  <si>
    <t>D959</t>
  </si>
  <si>
    <t>GAZZUOLO</t>
  </si>
  <si>
    <t>D960</t>
  </si>
  <si>
    <t>GELA</t>
  </si>
  <si>
    <t>D961</t>
  </si>
  <si>
    <t>GEMMANO</t>
  </si>
  <si>
    <t>D962</t>
  </si>
  <si>
    <t>GEMONA DEL FRIULI</t>
  </si>
  <si>
    <t>D963</t>
  </si>
  <si>
    <t>GEMONIO</t>
  </si>
  <si>
    <t>D964</t>
  </si>
  <si>
    <t>GENAZZANO</t>
  </si>
  <si>
    <t>D965</t>
  </si>
  <si>
    <t>GENGA</t>
  </si>
  <si>
    <t>D966</t>
  </si>
  <si>
    <t>GENIVOLTA</t>
  </si>
  <si>
    <t>D967</t>
  </si>
  <si>
    <t>GENOLA</t>
  </si>
  <si>
    <t>D968</t>
  </si>
  <si>
    <t>GENONI</t>
  </si>
  <si>
    <t>D969</t>
  </si>
  <si>
    <t>GENOVA</t>
  </si>
  <si>
    <t>D970</t>
  </si>
  <si>
    <t>GENURI</t>
  </si>
  <si>
    <t>D971</t>
  </si>
  <si>
    <t>GENZANO DI LUCANIA</t>
  </si>
  <si>
    <t>D972</t>
  </si>
  <si>
    <t>GENZANO DI ROMA</t>
  </si>
  <si>
    <t>D974</t>
  </si>
  <si>
    <t>GERA LARIO</t>
  </si>
  <si>
    <t>D975</t>
  </si>
  <si>
    <t>GERACE</t>
  </si>
  <si>
    <t>D976</t>
  </si>
  <si>
    <t>LOCRI</t>
  </si>
  <si>
    <t>D977</t>
  </si>
  <si>
    <t>GERACI SICULO</t>
  </si>
  <si>
    <t>D978</t>
  </si>
  <si>
    <t>GERANO</t>
  </si>
  <si>
    <t>D980</t>
  </si>
  <si>
    <t>GERENZAGO</t>
  </si>
  <si>
    <t>D981</t>
  </si>
  <si>
    <t>GERENZANO</t>
  </si>
  <si>
    <t>D982</t>
  </si>
  <si>
    <t>GERGEI</t>
  </si>
  <si>
    <t>D983</t>
  </si>
  <si>
    <t>GERMAGNANO</t>
  </si>
  <si>
    <t>D984</t>
  </si>
  <si>
    <t>GERMAGNO</t>
  </si>
  <si>
    <t>D987</t>
  </si>
  <si>
    <t>GERMIGNAGA</t>
  </si>
  <si>
    <t>D988</t>
  </si>
  <si>
    <t>GEROCARNE</t>
  </si>
  <si>
    <t>D990</t>
  </si>
  <si>
    <t>GEROLA ALTA</t>
  </si>
  <si>
    <t>D993</t>
  </si>
  <si>
    <t>GERRE DE' CAPRIOLI</t>
  </si>
  <si>
    <t>D994</t>
  </si>
  <si>
    <t>GESICO</t>
  </si>
  <si>
    <t>D995</t>
  </si>
  <si>
    <t>GESSATE</t>
  </si>
  <si>
    <t>D996</t>
  </si>
  <si>
    <t>GESSOPALENA</t>
  </si>
  <si>
    <t>D997</t>
  </si>
  <si>
    <t>GESTURI</t>
  </si>
  <si>
    <t>D998</t>
  </si>
  <si>
    <t>GESUALDO</t>
  </si>
  <si>
    <t>D999</t>
  </si>
  <si>
    <t>GHEDI</t>
  </si>
  <si>
    <t>E001</t>
  </si>
  <si>
    <t>GHEMME</t>
  </si>
  <si>
    <t>E003</t>
  </si>
  <si>
    <t>GHIFFA</t>
  </si>
  <si>
    <t>E004</t>
  </si>
  <si>
    <t>GHILARZA</t>
  </si>
  <si>
    <t>E006</t>
  </si>
  <si>
    <t>GHISALBA</t>
  </si>
  <si>
    <t>E007</t>
  </si>
  <si>
    <t>GHISLARENGO</t>
  </si>
  <si>
    <t>E008</t>
  </si>
  <si>
    <t>GIACCIANO CON BARUCHELLA</t>
  </si>
  <si>
    <t>E009</t>
  </si>
  <si>
    <t>GIAGLIONE</t>
  </si>
  <si>
    <t>E010</t>
  </si>
  <si>
    <t>GIANICO</t>
  </si>
  <si>
    <t>E011</t>
  </si>
  <si>
    <t>GIANO VETUSTO</t>
  </si>
  <si>
    <t>E012</t>
  </si>
  <si>
    <t>GIANO DELL'UMBRIA</t>
  </si>
  <si>
    <t>E013</t>
  </si>
  <si>
    <t>GIARDINELLO</t>
  </si>
  <si>
    <t>E014</t>
  </si>
  <si>
    <t>GIARDINI-NAXOS</t>
  </si>
  <si>
    <t>E015</t>
  </si>
  <si>
    <t>GIAROLE</t>
  </si>
  <si>
    <t>E016</t>
  </si>
  <si>
    <t>GIARRATANA</t>
  </si>
  <si>
    <t>E017</t>
  </si>
  <si>
    <t>GIARRE</t>
  </si>
  <si>
    <t>E019</t>
  </si>
  <si>
    <t>GIAVE</t>
  </si>
  <si>
    <t>E020</t>
  </si>
  <si>
    <t>GIAVENO</t>
  </si>
  <si>
    <t>E021</t>
  </si>
  <si>
    <t>GIAVERA DEL MONTELLO</t>
  </si>
  <si>
    <t>E022</t>
  </si>
  <si>
    <t>GIBA</t>
  </si>
  <si>
    <t>E023</t>
  </si>
  <si>
    <t>GIBELLINA</t>
  </si>
  <si>
    <t>E024</t>
  </si>
  <si>
    <t>GIFFLENGA</t>
  </si>
  <si>
    <t>E025</t>
  </si>
  <si>
    <t>GIFFONE</t>
  </si>
  <si>
    <t>E026</t>
  </si>
  <si>
    <t>GIFFONI SEI CASALI</t>
  </si>
  <si>
    <t>E027</t>
  </si>
  <si>
    <t>GIFFONI VALLE PIANA</t>
  </si>
  <si>
    <t>E028</t>
  </si>
  <si>
    <t>GIGNESE</t>
  </si>
  <si>
    <t>E029</t>
  </si>
  <si>
    <t>GIGNOD</t>
  </si>
  <si>
    <t>E030</t>
  </si>
  <si>
    <t>GILDONE</t>
  </si>
  <si>
    <t>E031</t>
  </si>
  <si>
    <t>GIMIGLIANO</t>
  </si>
  <si>
    <t>E033</t>
  </si>
  <si>
    <t>GINESTRA</t>
  </si>
  <si>
    <t>E034</t>
  </si>
  <si>
    <t>GINESTRA DEGLI SCHIAVONI</t>
  </si>
  <si>
    <t>E036</t>
  </si>
  <si>
    <t>GINOSA</t>
  </si>
  <si>
    <t>E037</t>
  </si>
  <si>
    <t>GIOI</t>
  </si>
  <si>
    <t>E038</t>
  </si>
  <si>
    <t>GIOIA DEL COLLE</t>
  </si>
  <si>
    <t>E039</t>
  </si>
  <si>
    <t>GIOIA SANNITICA</t>
  </si>
  <si>
    <t>E040</t>
  </si>
  <si>
    <t>GIOIA DEI MARSI</t>
  </si>
  <si>
    <t>E041</t>
  </si>
  <si>
    <t>GIOIA TAURO</t>
  </si>
  <si>
    <t>E043</t>
  </si>
  <si>
    <t>GIOIOSA MAREA</t>
  </si>
  <si>
    <t>E044</t>
  </si>
  <si>
    <t>GIOIOSA IONICA</t>
  </si>
  <si>
    <t>E045</t>
  </si>
  <si>
    <t>GIOVE</t>
  </si>
  <si>
    <t>E047</t>
  </si>
  <si>
    <t>GIOVINAZZO</t>
  </si>
  <si>
    <t>E048</t>
  </si>
  <si>
    <t>GIOVO</t>
  </si>
  <si>
    <t>E049</t>
  </si>
  <si>
    <t>GIRASOLE</t>
  </si>
  <si>
    <t>E050</t>
  </si>
  <si>
    <t>GIRIFALCO</t>
  </si>
  <si>
    <t>E052</t>
  </si>
  <si>
    <t>GISSI</t>
  </si>
  <si>
    <t>E053</t>
  </si>
  <si>
    <t>GIUGGIANELLO</t>
  </si>
  <si>
    <t>E054</t>
  </si>
  <si>
    <t>GIUGLIANO IN CAMPANIA</t>
  </si>
  <si>
    <t>E055</t>
  </si>
  <si>
    <t>GIULIANA</t>
  </si>
  <si>
    <t>E056</t>
  </si>
  <si>
    <t>GIULIANO TEATINO</t>
  </si>
  <si>
    <t>E057</t>
  </si>
  <si>
    <t>GIULIANO DI ROMA</t>
  </si>
  <si>
    <t>E058</t>
  </si>
  <si>
    <t>GIULIANOVA</t>
  </si>
  <si>
    <t>E060</t>
  </si>
  <si>
    <t>GIUNGANO</t>
  </si>
  <si>
    <t>E061</t>
  </si>
  <si>
    <t>GIURDIGNANO</t>
  </si>
  <si>
    <t>E062</t>
  </si>
  <si>
    <t>GIUSSAGO</t>
  </si>
  <si>
    <t>E063</t>
  </si>
  <si>
    <t>GIUSSANO</t>
  </si>
  <si>
    <t>E064</t>
  </si>
  <si>
    <t>GIUSTENICE</t>
  </si>
  <si>
    <t>E065</t>
  </si>
  <si>
    <t>GIUSTINO</t>
  </si>
  <si>
    <t>E066</t>
  </si>
  <si>
    <t>GIUSVALLA</t>
  </si>
  <si>
    <t>E067</t>
  </si>
  <si>
    <t>GIVOLETTO</t>
  </si>
  <si>
    <t>E068</t>
  </si>
  <si>
    <t>GIZZERIA</t>
  </si>
  <si>
    <t>E069</t>
  </si>
  <si>
    <t>GLORENZA</t>
  </si>
  <si>
    <t>E070</t>
  </si>
  <si>
    <t>SESTA GODANO</t>
  </si>
  <si>
    <t>E071</t>
  </si>
  <si>
    <t>GODEGA DI SANT'URBANO</t>
  </si>
  <si>
    <t>E072</t>
  </si>
  <si>
    <t>GODIASCO SALICE TERME</t>
  </si>
  <si>
    <t>E074</t>
  </si>
  <si>
    <t>GODRANO</t>
  </si>
  <si>
    <t>E078</t>
  </si>
  <si>
    <t>GOITO</t>
  </si>
  <si>
    <t>E079</t>
  </si>
  <si>
    <t>GOLASECCA</t>
  </si>
  <si>
    <t>E081</t>
  </si>
  <si>
    <t>GOLFERENZO</t>
  </si>
  <si>
    <t>E082</t>
  </si>
  <si>
    <t>GOMBITO</t>
  </si>
  <si>
    <t>E083</t>
  </si>
  <si>
    <t>GONARS</t>
  </si>
  <si>
    <t>E084</t>
  </si>
  <si>
    <t>GONI</t>
  </si>
  <si>
    <t>E085</t>
  </si>
  <si>
    <t>GONNOSFANADIGA</t>
  </si>
  <si>
    <t>E086</t>
  </si>
  <si>
    <t>GONNESA</t>
  </si>
  <si>
    <t>E087</t>
  </si>
  <si>
    <t>GONNOSCODINA</t>
  </si>
  <si>
    <t>E088</t>
  </si>
  <si>
    <t>GONNOSTRAMATZA</t>
  </si>
  <si>
    <t>E089</t>
  </si>
  <si>
    <t>GONZAGA</t>
  </si>
  <si>
    <t>E090</t>
  </si>
  <si>
    <t>GORDONA</t>
  </si>
  <si>
    <t>E091</t>
  </si>
  <si>
    <t>GORGA</t>
  </si>
  <si>
    <t>E092</t>
  </si>
  <si>
    <t>GORGO AL MONTICANO</t>
  </si>
  <si>
    <t>E093</t>
  </si>
  <si>
    <t>GORGOGLIONE</t>
  </si>
  <si>
    <t>E094</t>
  </si>
  <si>
    <t>GORGONZOLA</t>
  </si>
  <si>
    <t>E096</t>
  </si>
  <si>
    <t>GORIANO SICOLI</t>
  </si>
  <si>
    <t>E098</t>
  </si>
  <si>
    <t>GORIZIA</t>
  </si>
  <si>
    <t>E100</t>
  </si>
  <si>
    <t>GORLAGO</t>
  </si>
  <si>
    <t>E101</t>
  </si>
  <si>
    <t>GORLA MAGGIORE</t>
  </si>
  <si>
    <t>E102</t>
  </si>
  <si>
    <t>GORLA MINORE</t>
  </si>
  <si>
    <t>E103</t>
  </si>
  <si>
    <t>GORLE</t>
  </si>
  <si>
    <t>E104</t>
  </si>
  <si>
    <t>GORNATE-OLONA</t>
  </si>
  <si>
    <t>E106</t>
  </si>
  <si>
    <t>GORNO</t>
  </si>
  <si>
    <t>E107</t>
  </si>
  <si>
    <t>GORO</t>
  </si>
  <si>
    <t>E109</t>
  </si>
  <si>
    <t>GORRETO</t>
  </si>
  <si>
    <t>E111</t>
  </si>
  <si>
    <t>GORZEGNO</t>
  </si>
  <si>
    <t>E113</t>
  </si>
  <si>
    <t>GOSALDO</t>
  </si>
  <si>
    <t>E114</t>
  </si>
  <si>
    <t>GOSSOLENGO</t>
  </si>
  <si>
    <t>E115</t>
  </si>
  <si>
    <t>GOTTASECCA</t>
  </si>
  <si>
    <t>E116</t>
  </si>
  <si>
    <t>GOTTOLENGO</t>
  </si>
  <si>
    <t>E118</t>
  </si>
  <si>
    <t>GOVONE</t>
  </si>
  <si>
    <t>E120</t>
  </si>
  <si>
    <t>GOZZANO</t>
  </si>
  <si>
    <t>E122</t>
  </si>
  <si>
    <t>GRADARA</t>
  </si>
  <si>
    <t>E124</t>
  </si>
  <si>
    <t>GRADISCA D'ISONZO</t>
  </si>
  <si>
    <t>E125</t>
  </si>
  <si>
    <t>GRADO</t>
  </si>
  <si>
    <t>E126</t>
  </si>
  <si>
    <t>GRADOLI</t>
  </si>
  <si>
    <t>E127</t>
  </si>
  <si>
    <t>GRAFFIGNANA</t>
  </si>
  <si>
    <t>E128</t>
  </si>
  <si>
    <t>GRAFFIGNANO</t>
  </si>
  <si>
    <t>E130</t>
  </si>
  <si>
    <t>GRAGLIA</t>
  </si>
  <si>
    <t>E131</t>
  </si>
  <si>
    <t>GRAGNANO</t>
  </si>
  <si>
    <t>E132</t>
  </si>
  <si>
    <t>GRAGNANO TREBBIENSE</t>
  </si>
  <si>
    <t>E133</t>
  </si>
  <si>
    <t>GRAMMICHELE</t>
  </si>
  <si>
    <t>E134</t>
  </si>
  <si>
    <t>E136</t>
  </si>
  <si>
    <t>GRANAROLO DELL'EMILIA</t>
  </si>
  <si>
    <t>E139</t>
  </si>
  <si>
    <t>GRANDATE</t>
  </si>
  <si>
    <t>E141</t>
  </si>
  <si>
    <t>GRANDOLA ED UNITI</t>
  </si>
  <si>
    <t>E142</t>
  </si>
  <si>
    <t>GRANITI</t>
  </si>
  <si>
    <t>E143</t>
  </si>
  <si>
    <t>GRANOZZO CON MONTICELLO</t>
  </si>
  <si>
    <t>E144</t>
  </si>
  <si>
    <t>GRANTOLA</t>
  </si>
  <si>
    <t>E145</t>
  </si>
  <si>
    <t>GRANTORTO</t>
  </si>
  <si>
    <t>E146</t>
  </si>
  <si>
    <t>GRANZE</t>
  </si>
  <si>
    <t>E147</t>
  </si>
  <si>
    <t>GRASSANO</t>
  </si>
  <si>
    <t>E148</t>
  </si>
  <si>
    <t>GRASSOBBIO</t>
  </si>
  <si>
    <t>E149</t>
  </si>
  <si>
    <t>GRATTERI</t>
  </si>
  <si>
    <t>E152</t>
  </si>
  <si>
    <t>GRAVELLONA LOMELLINA</t>
  </si>
  <si>
    <t>E153</t>
  </si>
  <si>
    <t>GRAVELLONA TOCE</t>
  </si>
  <si>
    <t>E154</t>
  </si>
  <si>
    <t>GRAVERE</t>
  </si>
  <si>
    <t>E155</t>
  </si>
  <si>
    <t>GRAVINA IN PUGLIA</t>
  </si>
  <si>
    <t>E156</t>
  </si>
  <si>
    <t>GRAVINA DI CATANIA</t>
  </si>
  <si>
    <t>E158</t>
  </si>
  <si>
    <t>GRAZZANISE</t>
  </si>
  <si>
    <t>E159</t>
  </si>
  <si>
    <t>GRAZZANO BADOGLIO</t>
  </si>
  <si>
    <t>E160</t>
  </si>
  <si>
    <t>GRECCIO</t>
  </si>
  <si>
    <t>E161</t>
  </si>
  <si>
    <t>GRECI</t>
  </si>
  <si>
    <t>E163</t>
  </si>
  <si>
    <t>GREGGIO</t>
  </si>
  <si>
    <t>E164</t>
  </si>
  <si>
    <t>GREMIASCO</t>
  </si>
  <si>
    <t>E165</t>
  </si>
  <si>
    <t>GRESSAN</t>
  </si>
  <si>
    <t>E167</t>
  </si>
  <si>
    <t>GRESSONEY-LA-TRINITE'</t>
  </si>
  <si>
    <t>E168</t>
  </si>
  <si>
    <t>GRESSONEY-SAINT-JEAN</t>
  </si>
  <si>
    <t>E169</t>
  </si>
  <si>
    <t>GREVE IN CHIANTI</t>
  </si>
  <si>
    <t>E170</t>
  </si>
  <si>
    <t>GREZZAGO</t>
  </si>
  <si>
    <t>E171</t>
  </si>
  <si>
    <t>GREZZANA</t>
  </si>
  <si>
    <t>E172</t>
  </si>
  <si>
    <t>GRIANTE</t>
  </si>
  <si>
    <t>E173</t>
  </si>
  <si>
    <t>GRICIGNANO DI AVERSA</t>
  </si>
  <si>
    <t>E177</t>
  </si>
  <si>
    <t>GRIGNASCO</t>
  </si>
  <si>
    <t>E178</t>
  </si>
  <si>
    <t>GRIGNO</t>
  </si>
  <si>
    <t>E179</t>
  </si>
  <si>
    <t>GRIMACCO</t>
  </si>
  <si>
    <t>E180</t>
  </si>
  <si>
    <t>GRIMALDI</t>
  </si>
  <si>
    <t>E182</t>
  </si>
  <si>
    <t>GRINZANE CAVOUR</t>
  </si>
  <si>
    <t>E184</t>
  </si>
  <si>
    <t>GRISIGNANO DI ZOCCO</t>
  </si>
  <si>
    <t>E185</t>
  </si>
  <si>
    <t>GRISOLIA</t>
  </si>
  <si>
    <t>E187</t>
  </si>
  <si>
    <t>GRIZZANA MORANDI</t>
  </si>
  <si>
    <t>E188</t>
  </si>
  <si>
    <t>GROGNARDO</t>
  </si>
  <si>
    <t>E189</t>
  </si>
  <si>
    <t>GROMO</t>
  </si>
  <si>
    <t>E191</t>
  </si>
  <si>
    <t>GRONDONA</t>
  </si>
  <si>
    <t>E192</t>
  </si>
  <si>
    <t>GRONE</t>
  </si>
  <si>
    <t>E193</t>
  </si>
  <si>
    <t>GRONTARDO</t>
  </si>
  <si>
    <t>E195</t>
  </si>
  <si>
    <t>GROPELLO CAIROLI</t>
  </si>
  <si>
    <t>E196</t>
  </si>
  <si>
    <t>GROPPARELLO</t>
  </si>
  <si>
    <t>E199</t>
  </si>
  <si>
    <t>GROSCAVALLO</t>
  </si>
  <si>
    <t>E200</t>
  </si>
  <si>
    <t>GROSIO</t>
  </si>
  <si>
    <t>E201</t>
  </si>
  <si>
    <t>GROSOTTO</t>
  </si>
  <si>
    <t>E202</t>
  </si>
  <si>
    <t>GROSSETO</t>
  </si>
  <si>
    <t>E203</t>
  </si>
  <si>
    <t>GROSSO</t>
  </si>
  <si>
    <t>E204</t>
  </si>
  <si>
    <t>GROTTAFERRATA</t>
  </si>
  <si>
    <t>E205</t>
  </si>
  <si>
    <t>GROTTAGLIE</t>
  </si>
  <si>
    <t>E206</t>
  </si>
  <si>
    <t>GROTTAMINARDA</t>
  </si>
  <si>
    <t>E207</t>
  </si>
  <si>
    <t>GROTTAMMARE</t>
  </si>
  <si>
    <t>E208</t>
  </si>
  <si>
    <t>GROTTAZZOLINA</t>
  </si>
  <si>
    <t>E209</t>
  </si>
  <si>
    <t>GROTTE</t>
  </si>
  <si>
    <t>E210</t>
  </si>
  <si>
    <t>GROTTE DI CASTRO</t>
  </si>
  <si>
    <t>E212</t>
  </si>
  <si>
    <t>GROTTERIA</t>
  </si>
  <si>
    <t>E213</t>
  </si>
  <si>
    <t>GROTTOLE</t>
  </si>
  <si>
    <t>E214</t>
  </si>
  <si>
    <t>GROTTOLELLA</t>
  </si>
  <si>
    <t>E215</t>
  </si>
  <si>
    <t>GRUARO</t>
  </si>
  <si>
    <t>E216</t>
  </si>
  <si>
    <t>GRUGLIASCO</t>
  </si>
  <si>
    <t>E217</t>
  </si>
  <si>
    <t>GRUMELLO CREMONESE ED UNITI</t>
  </si>
  <si>
    <t>E219</t>
  </si>
  <si>
    <t>GRUMELLO DEL MONTE</t>
  </si>
  <si>
    <t>E221</t>
  </si>
  <si>
    <t>GRUMENTO NOVA</t>
  </si>
  <si>
    <t>E223</t>
  </si>
  <si>
    <t>GRUMO APPULA</t>
  </si>
  <si>
    <t>E224</t>
  </si>
  <si>
    <t>GRUMO NEVANO</t>
  </si>
  <si>
    <t>E226</t>
  </si>
  <si>
    <t>GRUMOLO DELLE ABBADESSE</t>
  </si>
  <si>
    <t>E227</t>
  </si>
  <si>
    <t>GUAGNANO</t>
  </si>
  <si>
    <t>E228</t>
  </si>
  <si>
    <t>GUALDO</t>
  </si>
  <si>
    <t>E229</t>
  </si>
  <si>
    <t>GUALDO CATTANEO</t>
  </si>
  <si>
    <t>E230</t>
  </si>
  <si>
    <t>GUALDO TADINO</t>
  </si>
  <si>
    <t>E232</t>
  </si>
  <si>
    <t>GUALTIERI</t>
  </si>
  <si>
    <t>E233</t>
  </si>
  <si>
    <t>GUALTIERI SICAMINO'</t>
  </si>
  <si>
    <t>E234</t>
  </si>
  <si>
    <t>GUAMAGGIORE</t>
  </si>
  <si>
    <t>E235</t>
  </si>
  <si>
    <t>GUANZATE</t>
  </si>
  <si>
    <t>E236</t>
  </si>
  <si>
    <t>GUARCINO</t>
  </si>
  <si>
    <t>E237</t>
  </si>
  <si>
    <t>GUARDABOSONE</t>
  </si>
  <si>
    <t>E238</t>
  </si>
  <si>
    <t>GUARDAMIGLIO</t>
  </si>
  <si>
    <t>E239</t>
  </si>
  <si>
    <t>GUARDAVALLE</t>
  </si>
  <si>
    <t>E240</t>
  </si>
  <si>
    <t>GUARDA VENETA</t>
  </si>
  <si>
    <t>E241</t>
  </si>
  <si>
    <t>GUARDEA</t>
  </si>
  <si>
    <t>E242</t>
  </si>
  <si>
    <t>GUARDIA PIEMONTESE</t>
  </si>
  <si>
    <t>E243</t>
  </si>
  <si>
    <t>GUARDIAGRELE</t>
  </si>
  <si>
    <t>E244</t>
  </si>
  <si>
    <t>GUARDIALFIERA</t>
  </si>
  <si>
    <t>E245</t>
  </si>
  <si>
    <t>GUARDIA LOMBARDI</t>
  </si>
  <si>
    <t>E246</t>
  </si>
  <si>
    <t>GUARDIA PERTICARA</t>
  </si>
  <si>
    <t>E248</t>
  </si>
  <si>
    <t>GUARDIAREGIA</t>
  </si>
  <si>
    <t>E249</t>
  </si>
  <si>
    <t>GUARDIA SANFRAMONDI</t>
  </si>
  <si>
    <t>E250</t>
  </si>
  <si>
    <t>GUARDISTALLO</t>
  </si>
  <si>
    <t>E251</t>
  </si>
  <si>
    <t>GUARENE</t>
  </si>
  <si>
    <t>E252</t>
  </si>
  <si>
    <t>GUASILA</t>
  </si>
  <si>
    <t>E253</t>
  </si>
  <si>
    <t>GUASTALLA</t>
  </si>
  <si>
    <t>E255</t>
  </si>
  <si>
    <t>GUAZZORA</t>
  </si>
  <si>
    <t>E256</t>
  </si>
  <si>
    <t>GUBBIO</t>
  </si>
  <si>
    <t>E258</t>
  </si>
  <si>
    <t>GUDO VISCONTI</t>
  </si>
  <si>
    <t>E259</t>
  </si>
  <si>
    <t>GUGLIONESI</t>
  </si>
  <si>
    <t>E261</t>
  </si>
  <si>
    <t>GUIDIZZOLO</t>
  </si>
  <si>
    <t>E263</t>
  </si>
  <si>
    <t>GUIDONIA MONTECELIO</t>
  </si>
  <si>
    <t>E264</t>
  </si>
  <si>
    <t>GUIGLIA</t>
  </si>
  <si>
    <t>E265</t>
  </si>
  <si>
    <t>SIZIANO</t>
  </si>
  <si>
    <t>E266</t>
  </si>
  <si>
    <t>GUILMI</t>
  </si>
  <si>
    <t>E269</t>
  </si>
  <si>
    <t>GURRO</t>
  </si>
  <si>
    <t>E270</t>
  </si>
  <si>
    <t>GUSPINI</t>
  </si>
  <si>
    <t>E271</t>
  </si>
  <si>
    <t>GUSSAGO</t>
  </si>
  <si>
    <t>E272</t>
  </si>
  <si>
    <t>GUSSOLA</t>
  </si>
  <si>
    <t>E273</t>
  </si>
  <si>
    <t>HONE</t>
  </si>
  <si>
    <t>E274</t>
  </si>
  <si>
    <t>JACURSO</t>
  </si>
  <si>
    <t>E280</t>
  </si>
  <si>
    <t>IDRO</t>
  </si>
  <si>
    <t>E281</t>
  </si>
  <si>
    <t>IGLESIAS</t>
  </si>
  <si>
    <t>E282</t>
  </si>
  <si>
    <t>IGLIANO</t>
  </si>
  <si>
    <t>E283</t>
  </si>
  <si>
    <t>ILBONO</t>
  </si>
  <si>
    <t>E284</t>
  </si>
  <si>
    <t>ILLASI</t>
  </si>
  <si>
    <t>E285</t>
  </si>
  <si>
    <t>ILLORAI</t>
  </si>
  <si>
    <t>E287</t>
  </si>
  <si>
    <t>IMBERSAGO</t>
  </si>
  <si>
    <t>E288</t>
  </si>
  <si>
    <t>IMER</t>
  </si>
  <si>
    <t>E289</t>
  </si>
  <si>
    <t>IMOLA</t>
  </si>
  <si>
    <t>E290</t>
  </si>
  <si>
    <t>IMPERIA</t>
  </si>
  <si>
    <t>E291</t>
  </si>
  <si>
    <t>IMPRUNETA</t>
  </si>
  <si>
    <t>E292</t>
  </si>
  <si>
    <t>INARZO</t>
  </si>
  <si>
    <t>E295</t>
  </si>
  <si>
    <t>INCISA SCAPACCINO</t>
  </si>
  <si>
    <t>E297</t>
  </si>
  <si>
    <t>INCUDINE</t>
  </si>
  <si>
    <t>E299</t>
  </si>
  <si>
    <t>INDUNO OLONA</t>
  </si>
  <si>
    <t>E301</t>
  </si>
  <si>
    <t>INGRIA</t>
  </si>
  <si>
    <t>E304</t>
  </si>
  <si>
    <t>INTRAGNA</t>
  </si>
  <si>
    <t>E305</t>
  </si>
  <si>
    <t>INTROBIO</t>
  </si>
  <si>
    <t>E306</t>
  </si>
  <si>
    <t>INTROD</t>
  </si>
  <si>
    <t>E307</t>
  </si>
  <si>
    <t>INTRODACQUA</t>
  </si>
  <si>
    <t>E309</t>
  </si>
  <si>
    <t>INVERIGO</t>
  </si>
  <si>
    <t>E310</t>
  </si>
  <si>
    <t>INVERNO E MONTELEONE</t>
  </si>
  <si>
    <t>E311</t>
  </si>
  <si>
    <t>INVERSO PINASCA</t>
  </si>
  <si>
    <t>E313</t>
  </si>
  <si>
    <t>INVERUNO</t>
  </si>
  <si>
    <t>E314</t>
  </si>
  <si>
    <t>INVORIO</t>
  </si>
  <si>
    <t>E317</t>
  </si>
  <si>
    <t>INZAGO</t>
  </si>
  <si>
    <t>E320</t>
  </si>
  <si>
    <t>JOLANDA DI SAVOIA</t>
  </si>
  <si>
    <t>E321</t>
  </si>
  <si>
    <t>E323</t>
  </si>
  <si>
    <t>IRGOLI</t>
  </si>
  <si>
    <t>E325</t>
  </si>
  <si>
    <t>IRMA</t>
  </si>
  <si>
    <t>E326</t>
  </si>
  <si>
    <t>IRSINA</t>
  </si>
  <si>
    <t>E327</t>
  </si>
  <si>
    <t>ISASCA</t>
  </si>
  <si>
    <t>E328</t>
  </si>
  <si>
    <t>ISCA SULLO IONIO</t>
  </si>
  <si>
    <t>E329</t>
  </si>
  <si>
    <t>ISCHIA</t>
  </si>
  <si>
    <t>E330</t>
  </si>
  <si>
    <t>ISCHIA DI CASTRO</t>
  </si>
  <si>
    <t>E332</t>
  </si>
  <si>
    <t>ISCHITELLA</t>
  </si>
  <si>
    <t>E333</t>
  </si>
  <si>
    <t>ISEO</t>
  </si>
  <si>
    <t>E334</t>
  </si>
  <si>
    <t>ISERA</t>
  </si>
  <si>
    <t>E335</t>
  </si>
  <si>
    <t>ISERNIA</t>
  </si>
  <si>
    <t>E336</t>
  </si>
  <si>
    <t>ISILI</t>
  </si>
  <si>
    <t>E337</t>
  </si>
  <si>
    <t>ISNELLO</t>
  </si>
  <si>
    <t>E338</t>
  </si>
  <si>
    <t>ISOLA D'ASTI</t>
  </si>
  <si>
    <t>E339</t>
  </si>
  <si>
    <t>ISOLA DI CAPO RIZZUTO</t>
  </si>
  <si>
    <t>E340</t>
  </si>
  <si>
    <t>ISOLA DEL LIRI</t>
  </si>
  <si>
    <t>E341</t>
  </si>
  <si>
    <t>ISOLA DEL CANTONE</t>
  </si>
  <si>
    <t>E342</t>
  </si>
  <si>
    <t>MADESIMO</t>
  </si>
  <si>
    <t>E343</t>
  </si>
  <si>
    <t>ISOLA DEL GRAN SASSO D'ITALIA</t>
  </si>
  <si>
    <t>E345</t>
  </si>
  <si>
    <t>ISOLABELLA</t>
  </si>
  <si>
    <t>E346</t>
  </si>
  <si>
    <t>ISOLABONA</t>
  </si>
  <si>
    <t>E348</t>
  </si>
  <si>
    <t>ISOLA DEL GIGLIO</t>
  </si>
  <si>
    <t>E349</t>
  </si>
  <si>
    <t>ISOLA DELLA SCALA</t>
  </si>
  <si>
    <t>E350</t>
  </si>
  <si>
    <t>ISOLA DELLE FEMMINE</t>
  </si>
  <si>
    <t>E351</t>
  </si>
  <si>
    <t>ISOLA DEL PIANO</t>
  </si>
  <si>
    <t>E353</t>
  </si>
  <si>
    <t>ISOLA DI FONDRA</t>
  </si>
  <si>
    <t>E354</t>
  </si>
  <si>
    <t>ISOLA VICENTINA</t>
  </si>
  <si>
    <t>E356</t>
  </si>
  <si>
    <t>ISOLA DOVARESE</t>
  </si>
  <si>
    <t>E358</t>
  </si>
  <si>
    <t>ISOLA RIZZA</t>
  </si>
  <si>
    <t>E360</t>
  </si>
  <si>
    <t>ISOLA SANT'ANTONIO</t>
  </si>
  <si>
    <t>E363</t>
  </si>
  <si>
    <t>ISOLE TREMITI</t>
  </si>
  <si>
    <t>E364</t>
  </si>
  <si>
    <t>ISORELLA</t>
  </si>
  <si>
    <t>E365</t>
  </si>
  <si>
    <t>ISPANI</t>
  </si>
  <si>
    <t>E366</t>
  </si>
  <si>
    <t>ISPICA</t>
  </si>
  <si>
    <t>E367</t>
  </si>
  <si>
    <t>ISPRA</t>
  </si>
  <si>
    <t>E368</t>
  </si>
  <si>
    <t>ISSIGLIO</t>
  </si>
  <si>
    <t>E369</t>
  </si>
  <si>
    <t>ISSIME</t>
  </si>
  <si>
    <t>E370</t>
  </si>
  <si>
    <t>ISSO</t>
  </si>
  <si>
    <t>E371</t>
  </si>
  <si>
    <t>ISSOGNE</t>
  </si>
  <si>
    <t>E372</t>
  </si>
  <si>
    <t>VASTO</t>
  </si>
  <si>
    <t>E373</t>
  </si>
  <si>
    <t>ISTRANA</t>
  </si>
  <si>
    <t>E374</t>
  </si>
  <si>
    <t>ITALA</t>
  </si>
  <si>
    <t>E375</t>
  </si>
  <si>
    <t>ITRI</t>
  </si>
  <si>
    <t>E376</t>
  </si>
  <si>
    <t>ITTIREDDU</t>
  </si>
  <si>
    <t>E377</t>
  </si>
  <si>
    <t>ITTIRI</t>
  </si>
  <si>
    <t>E379</t>
  </si>
  <si>
    <t>IVREA</t>
  </si>
  <si>
    <t>E380</t>
  </si>
  <si>
    <t>IZANO</t>
  </si>
  <si>
    <t>E381</t>
  </si>
  <si>
    <t>JELSI</t>
  </si>
  <si>
    <t>E382</t>
  </si>
  <si>
    <t>JENNE</t>
  </si>
  <si>
    <t>E386</t>
  </si>
  <si>
    <t>JERAGO CON ORAGO</t>
  </si>
  <si>
    <t>E387</t>
  </si>
  <si>
    <t>JERZU</t>
  </si>
  <si>
    <t>E388</t>
  </si>
  <si>
    <t>JESI</t>
  </si>
  <si>
    <t>E389</t>
  </si>
  <si>
    <t>JOPPOLO</t>
  </si>
  <si>
    <t>E390</t>
  </si>
  <si>
    <t>JOPPOLO GIANCAXIO</t>
  </si>
  <si>
    <t>E391</t>
  </si>
  <si>
    <t>JOVENCAN</t>
  </si>
  <si>
    <t>E392</t>
  </si>
  <si>
    <t>LABICO</t>
  </si>
  <si>
    <t>E393</t>
  </si>
  <si>
    <t>LABRO</t>
  </si>
  <si>
    <t>E394</t>
  </si>
  <si>
    <t>LA CASSA</t>
  </si>
  <si>
    <t>E395</t>
  </si>
  <si>
    <t>LACCHIARELLA</t>
  </si>
  <si>
    <t>E396</t>
  </si>
  <si>
    <t>LACCO AMENO</t>
  </si>
  <si>
    <t>E397</t>
  </si>
  <si>
    <t>LACEDONIA</t>
  </si>
  <si>
    <t>E398</t>
  </si>
  <si>
    <t>LACES</t>
  </si>
  <si>
    <t>E400</t>
  </si>
  <si>
    <t>LACONI</t>
  </si>
  <si>
    <t>E401</t>
  </si>
  <si>
    <t>LAERRU</t>
  </si>
  <si>
    <t>E402</t>
  </si>
  <si>
    <t>LAGANADI</t>
  </si>
  <si>
    <t>E403</t>
  </si>
  <si>
    <t>LAGHI</t>
  </si>
  <si>
    <t>E405</t>
  </si>
  <si>
    <t>LAGLIO</t>
  </si>
  <si>
    <t>E406</t>
  </si>
  <si>
    <t>LAGNASCO</t>
  </si>
  <si>
    <t>E407</t>
  </si>
  <si>
    <t>LAGO</t>
  </si>
  <si>
    <t>E409</t>
  </si>
  <si>
    <t>LAGONEGRO</t>
  </si>
  <si>
    <t>E410</t>
  </si>
  <si>
    <t>LAGOSANTO</t>
  </si>
  <si>
    <t>E412</t>
  </si>
  <si>
    <t>LAGUNDO</t>
  </si>
  <si>
    <t>E413</t>
  </si>
  <si>
    <t>LAJATICO</t>
  </si>
  <si>
    <t>E414</t>
  </si>
  <si>
    <t>LAIGUEGLIA</t>
  </si>
  <si>
    <t>E415</t>
  </si>
  <si>
    <t>LAINATE</t>
  </si>
  <si>
    <t>E416</t>
  </si>
  <si>
    <t>LAINO</t>
  </si>
  <si>
    <t>E417</t>
  </si>
  <si>
    <t>LAINO BORGO</t>
  </si>
  <si>
    <t>E419</t>
  </si>
  <si>
    <t>LAINO CASTELLO</t>
  </si>
  <si>
    <t>E420</t>
  </si>
  <si>
    <t>LAION</t>
  </si>
  <si>
    <t>E421</t>
  </si>
  <si>
    <t>LAIVES</t>
  </si>
  <si>
    <t>E422</t>
  </si>
  <si>
    <t>LALLIO</t>
  </si>
  <si>
    <t>E423</t>
  </si>
  <si>
    <t>LA LOGGIA</t>
  </si>
  <si>
    <t>E424</t>
  </si>
  <si>
    <t>LAMA DEI PELIGNI</t>
  </si>
  <si>
    <t>E425</t>
  </si>
  <si>
    <t>LA MADDALENA</t>
  </si>
  <si>
    <t>E426</t>
  </si>
  <si>
    <t>LAMA MOCOGNO</t>
  </si>
  <si>
    <t>E428</t>
  </si>
  <si>
    <t>LAMBRUGO</t>
  </si>
  <si>
    <t>E429</t>
  </si>
  <si>
    <t>LAMON</t>
  </si>
  <si>
    <t>E430</t>
  </si>
  <si>
    <t>LA MORRA</t>
  </si>
  <si>
    <t>E431</t>
  </si>
  <si>
    <t>LAMPEDUSA E LINOSA</t>
  </si>
  <si>
    <t>E432</t>
  </si>
  <si>
    <t>LAMPORECCHIO</t>
  </si>
  <si>
    <t>E433</t>
  </si>
  <si>
    <t>LAMPORO</t>
  </si>
  <si>
    <t>E434</t>
  </si>
  <si>
    <t>LANA</t>
  </si>
  <si>
    <t>E435</t>
  </si>
  <si>
    <t>LANCIANO</t>
  </si>
  <si>
    <t>E436</t>
  </si>
  <si>
    <t>LANDIONA</t>
  </si>
  <si>
    <t>E437</t>
  </si>
  <si>
    <t>LANDRIANO</t>
  </si>
  <si>
    <t>E438</t>
  </si>
  <si>
    <t>LANGHIRANO</t>
  </si>
  <si>
    <t>E439</t>
  </si>
  <si>
    <t>LANGOSCO</t>
  </si>
  <si>
    <t>E441</t>
  </si>
  <si>
    <t>LANUSEI</t>
  </si>
  <si>
    <t>E443</t>
  </si>
  <si>
    <t>LANZADA</t>
  </si>
  <si>
    <t>E445</t>
  </si>
  <si>
    <t>LANZO TORINESE</t>
  </si>
  <si>
    <t>E447</t>
  </si>
  <si>
    <t>LAPEDONA</t>
  </si>
  <si>
    <t>E448</t>
  </si>
  <si>
    <t>LAPIO</t>
  </si>
  <si>
    <t>E450</t>
  </si>
  <si>
    <t>LAPPANO</t>
  </si>
  <si>
    <t>E451</t>
  </si>
  <si>
    <t>LARCIANO</t>
  </si>
  <si>
    <t>E454</t>
  </si>
  <si>
    <t>LARDIRAGO</t>
  </si>
  <si>
    <t>E456</t>
  </si>
  <si>
    <t>LARINO</t>
  </si>
  <si>
    <t>E457</t>
  </si>
  <si>
    <t>LASA</t>
  </si>
  <si>
    <t>E458</t>
  </si>
  <si>
    <t>LA SALLE</t>
  </si>
  <si>
    <t>E459</t>
  </si>
  <si>
    <t>LASCARI</t>
  </si>
  <si>
    <t>E462</t>
  </si>
  <si>
    <t>LASNIGO</t>
  </si>
  <si>
    <t>E463</t>
  </si>
  <si>
    <t>LA SPEZIA</t>
  </si>
  <si>
    <t>E464</t>
  </si>
  <si>
    <t>LAS PLASSAS</t>
  </si>
  <si>
    <t>E465</t>
  </si>
  <si>
    <t>LASTEBASSE</t>
  </si>
  <si>
    <t>E466</t>
  </si>
  <si>
    <t>LASTRA A SIGNA</t>
  </si>
  <si>
    <t>E467</t>
  </si>
  <si>
    <t>LATERA</t>
  </si>
  <si>
    <t>E469</t>
  </si>
  <si>
    <t>LATERZA</t>
  </si>
  <si>
    <t>E470</t>
  </si>
  <si>
    <t>LA THUILE</t>
  </si>
  <si>
    <t>E471</t>
  </si>
  <si>
    <t>LATIANO</t>
  </si>
  <si>
    <t>E472</t>
  </si>
  <si>
    <t>LATINA</t>
  </si>
  <si>
    <t>E473</t>
  </si>
  <si>
    <t>LATISANA</t>
  </si>
  <si>
    <t>E474</t>
  </si>
  <si>
    <t>LATRONICO</t>
  </si>
  <si>
    <t>E475</t>
  </si>
  <si>
    <t>LATTARICO</t>
  </si>
  <si>
    <t>E476</t>
  </si>
  <si>
    <t>LAUCO</t>
  </si>
  <si>
    <t>E479</t>
  </si>
  <si>
    <t>LAUREANA DI BORRELLO</t>
  </si>
  <si>
    <t>E480</t>
  </si>
  <si>
    <t>LAUREANA CILENTO</t>
  </si>
  <si>
    <t>E481</t>
  </si>
  <si>
    <t>LAUREGNO</t>
  </si>
  <si>
    <t>E482</t>
  </si>
  <si>
    <t>LAURENZANA</t>
  </si>
  <si>
    <t>E483</t>
  </si>
  <si>
    <t>LAURIA</t>
  </si>
  <si>
    <t>E484</t>
  </si>
  <si>
    <t>LAURIANO</t>
  </si>
  <si>
    <t>E485</t>
  </si>
  <si>
    <t>LAURINO</t>
  </si>
  <si>
    <t>E486</t>
  </si>
  <si>
    <t>LAURITO</t>
  </si>
  <si>
    <t>E487</t>
  </si>
  <si>
    <t>LAURO</t>
  </si>
  <si>
    <t>E488</t>
  </si>
  <si>
    <t>LAVAGNA</t>
  </si>
  <si>
    <t>E489</t>
  </si>
  <si>
    <t>LAVAGNO</t>
  </si>
  <si>
    <t>E490</t>
  </si>
  <si>
    <t>LA VALLE AGORDINA</t>
  </si>
  <si>
    <t>E491</t>
  </si>
  <si>
    <t>LA VALLE</t>
  </si>
  <si>
    <t>E492</t>
  </si>
  <si>
    <t>LAVARONE</t>
  </si>
  <si>
    <t>E493</t>
  </si>
  <si>
    <t>LAVELLO</t>
  </si>
  <si>
    <t>E494</t>
  </si>
  <si>
    <t>LAVENA PONTE TRESA</t>
  </si>
  <si>
    <t>E496</t>
  </si>
  <si>
    <t>LAVENO-MOMBELLO</t>
  </si>
  <si>
    <t>E497</t>
  </si>
  <si>
    <t>LAVENONE</t>
  </si>
  <si>
    <t>E498</t>
  </si>
  <si>
    <t>LAVIANO</t>
  </si>
  <si>
    <t>E500</t>
  </si>
  <si>
    <t>LAVIS</t>
  </si>
  <si>
    <t>E502</t>
  </si>
  <si>
    <t>LAZISE</t>
  </si>
  <si>
    <t>E504</t>
  </si>
  <si>
    <t>LAZZATE</t>
  </si>
  <si>
    <t>E505</t>
  </si>
  <si>
    <t>LECCE NEI MARSI</t>
  </si>
  <si>
    <t>E506</t>
  </si>
  <si>
    <t>LECCE</t>
  </si>
  <si>
    <t>E507</t>
  </si>
  <si>
    <t>LECCO</t>
  </si>
  <si>
    <t>E509</t>
  </si>
  <si>
    <t>LEFFE</t>
  </si>
  <si>
    <t>E510</t>
  </si>
  <si>
    <t>LEGGIUNO</t>
  </si>
  <si>
    <t>E512</t>
  </si>
  <si>
    <t>LEGNAGO</t>
  </si>
  <si>
    <t>E514</t>
  </si>
  <si>
    <t>LEGNANO</t>
  </si>
  <si>
    <t>E515</t>
  </si>
  <si>
    <t>LEGNARO</t>
  </si>
  <si>
    <t>E517</t>
  </si>
  <si>
    <t>LEI</t>
  </si>
  <si>
    <t>E518</t>
  </si>
  <si>
    <t>LEINI</t>
  </si>
  <si>
    <t>E519</t>
  </si>
  <si>
    <t>LEIVI</t>
  </si>
  <si>
    <t>E520</t>
  </si>
  <si>
    <t>LEMIE</t>
  </si>
  <si>
    <t>E522</t>
  </si>
  <si>
    <t>LENDINARA</t>
  </si>
  <si>
    <t>E523</t>
  </si>
  <si>
    <t>LENI</t>
  </si>
  <si>
    <t>E524</t>
  </si>
  <si>
    <t>LENNA</t>
  </si>
  <si>
    <t>E526</t>
  </si>
  <si>
    <t>LENO</t>
  </si>
  <si>
    <t>E527</t>
  </si>
  <si>
    <t>LENOLA</t>
  </si>
  <si>
    <t>E528</t>
  </si>
  <si>
    <t>LENTA</t>
  </si>
  <si>
    <t>E530</t>
  </si>
  <si>
    <t>LENTATE SUL SEVESO</t>
  </si>
  <si>
    <t>E531</t>
  </si>
  <si>
    <t>LENTELLA</t>
  </si>
  <si>
    <t>E532</t>
  </si>
  <si>
    <t>LENTINI</t>
  </si>
  <si>
    <t>E535</t>
  </si>
  <si>
    <t>LEONESSA</t>
  </si>
  <si>
    <t>E536</t>
  </si>
  <si>
    <t>LEONFORTE</t>
  </si>
  <si>
    <t>E537</t>
  </si>
  <si>
    <t>LEPORANO</t>
  </si>
  <si>
    <t>E538</t>
  </si>
  <si>
    <t>LEQUILE</t>
  </si>
  <si>
    <t>E539</t>
  </si>
  <si>
    <t>LEQUIO TANARO</t>
  </si>
  <si>
    <t>E540</t>
  </si>
  <si>
    <t>LEQUIO BERRIA</t>
  </si>
  <si>
    <t>E541</t>
  </si>
  <si>
    <t>LERCARA FRIDDI</t>
  </si>
  <si>
    <t>E542</t>
  </si>
  <si>
    <t>LERICI</t>
  </si>
  <si>
    <t>E543</t>
  </si>
  <si>
    <t>LERMA</t>
  </si>
  <si>
    <t>E544</t>
  </si>
  <si>
    <t>LESA</t>
  </si>
  <si>
    <t>E546</t>
  </si>
  <si>
    <t>LESEGNO</t>
  </si>
  <si>
    <t>E547</t>
  </si>
  <si>
    <t>LESIGNANO DE' BAGNI</t>
  </si>
  <si>
    <t>E548</t>
  </si>
  <si>
    <t>TERENZO</t>
  </si>
  <si>
    <t>E549</t>
  </si>
  <si>
    <t>LESINA</t>
  </si>
  <si>
    <t>E550</t>
  </si>
  <si>
    <t>LESMO</t>
  </si>
  <si>
    <t>E551</t>
  </si>
  <si>
    <t>LESSOLO</t>
  </si>
  <si>
    <t>E553</t>
  </si>
  <si>
    <t>LESTIZZA</t>
  </si>
  <si>
    <t>E554</t>
  </si>
  <si>
    <t>LETINO</t>
  </si>
  <si>
    <t>E555</t>
  </si>
  <si>
    <t>LETOJANNI</t>
  </si>
  <si>
    <t>E557</t>
  </si>
  <si>
    <t>LETTERE</t>
  </si>
  <si>
    <t>E558</t>
  </si>
  <si>
    <t>LETTOMANOPPELLO</t>
  </si>
  <si>
    <t>E559</t>
  </si>
  <si>
    <t>LETTOPALENA</t>
  </si>
  <si>
    <t>E560</t>
  </si>
  <si>
    <t>LEVANTO</t>
  </si>
  <si>
    <t>E562</t>
  </si>
  <si>
    <t>LEVATE</t>
  </si>
  <si>
    <t>E563</t>
  </si>
  <si>
    <t>LEVERANO</t>
  </si>
  <si>
    <t>E564</t>
  </si>
  <si>
    <t>LEVICE</t>
  </si>
  <si>
    <t>E565</t>
  </si>
  <si>
    <t>LEVICO TERME</t>
  </si>
  <si>
    <t>E566</t>
  </si>
  <si>
    <t>LEVONE</t>
  </si>
  <si>
    <t>E569</t>
  </si>
  <si>
    <t>LEZZENO</t>
  </si>
  <si>
    <t>E570</t>
  </si>
  <si>
    <t>LIBERI</t>
  </si>
  <si>
    <t>E571</t>
  </si>
  <si>
    <t>LIBRIZZI</t>
  </si>
  <si>
    <t>E573</t>
  </si>
  <si>
    <t>LICATA</t>
  </si>
  <si>
    <t>E574</t>
  </si>
  <si>
    <t>LICCIANA NARDI</t>
  </si>
  <si>
    <t>E576</t>
  </si>
  <si>
    <t>LICENZA</t>
  </si>
  <si>
    <t>E578</t>
  </si>
  <si>
    <t>LICODIA EUBEA</t>
  </si>
  <si>
    <t>E581</t>
  </si>
  <si>
    <t>LIERNA</t>
  </si>
  <si>
    <t>E583</t>
  </si>
  <si>
    <t>LIGNANA</t>
  </si>
  <si>
    <t>E584</t>
  </si>
  <si>
    <t>LIGNANO SABBIADORO</t>
  </si>
  <si>
    <t>E587</t>
  </si>
  <si>
    <t>LILLIANES</t>
  </si>
  <si>
    <t>E588</t>
  </si>
  <si>
    <t>LIMANA</t>
  </si>
  <si>
    <t>E589</t>
  </si>
  <si>
    <t>LIMATOLA</t>
  </si>
  <si>
    <t>E590</t>
  </si>
  <si>
    <t>LIMBADI</t>
  </si>
  <si>
    <t>E591</t>
  </si>
  <si>
    <t>LIMBIATE</t>
  </si>
  <si>
    <t>E592</t>
  </si>
  <si>
    <t>LIMENA</t>
  </si>
  <si>
    <t>E593</t>
  </si>
  <si>
    <t>LIMIDO COMASCO</t>
  </si>
  <si>
    <t>E594</t>
  </si>
  <si>
    <t>LIMINA</t>
  </si>
  <si>
    <t>E596</t>
  </si>
  <si>
    <t>LIMONE SUL GARDA</t>
  </si>
  <si>
    <t>E597</t>
  </si>
  <si>
    <t>LIMONE PIEMONTE</t>
  </si>
  <si>
    <t>E599</t>
  </si>
  <si>
    <t>LIMOSANO</t>
  </si>
  <si>
    <t>E600</t>
  </si>
  <si>
    <t>LINAROLO</t>
  </si>
  <si>
    <t>E602</t>
  </si>
  <si>
    <t>LINGUAGLOSSA</t>
  </si>
  <si>
    <t>E605</t>
  </si>
  <si>
    <t>LIONI</t>
  </si>
  <si>
    <t>E606</t>
  </si>
  <si>
    <t>LIPARI</t>
  </si>
  <si>
    <t>E607</t>
  </si>
  <si>
    <t>LIPOMO</t>
  </si>
  <si>
    <t>E608</t>
  </si>
  <si>
    <t>LIRIO</t>
  </si>
  <si>
    <t>E610</t>
  </si>
  <si>
    <t>LISCATE</t>
  </si>
  <si>
    <t>E611</t>
  </si>
  <si>
    <t>LISCIA</t>
  </si>
  <si>
    <t>E613</t>
  </si>
  <si>
    <t>LISCIANO NICCONE</t>
  </si>
  <si>
    <t>E615</t>
  </si>
  <si>
    <t>LISIO</t>
  </si>
  <si>
    <t>E617</t>
  </si>
  <si>
    <t>LISSONE</t>
  </si>
  <si>
    <t>E618</t>
  </si>
  <si>
    <t>MILENA</t>
  </si>
  <si>
    <t>E620</t>
  </si>
  <si>
    <t>LIVERI</t>
  </si>
  <si>
    <t>E621</t>
  </si>
  <si>
    <t>LIVIGNO</t>
  </si>
  <si>
    <t>E622</t>
  </si>
  <si>
    <t>LIVINALLONGO DEL COL DI LANA</t>
  </si>
  <si>
    <t>E623</t>
  </si>
  <si>
    <t>LIVO</t>
  </si>
  <si>
    <t>E624</t>
  </si>
  <si>
    <t>E625</t>
  </si>
  <si>
    <t>LIVORNO</t>
  </si>
  <si>
    <t>E626</t>
  </si>
  <si>
    <t>LIVORNO FERRARIS</t>
  </si>
  <si>
    <t>E627</t>
  </si>
  <si>
    <t>LIVRAGA</t>
  </si>
  <si>
    <t>E629</t>
  </si>
  <si>
    <t>LIZZANELLO</t>
  </si>
  <si>
    <t>E630</t>
  </si>
  <si>
    <t>LIZZANO</t>
  </si>
  <si>
    <t>E632</t>
  </si>
  <si>
    <t>LOANO</t>
  </si>
  <si>
    <t>E633</t>
  </si>
  <si>
    <t>LOAZZOLO</t>
  </si>
  <si>
    <t>E635</t>
  </si>
  <si>
    <t>LOCANA</t>
  </si>
  <si>
    <t>E638</t>
  </si>
  <si>
    <t>LOCATE VARESINO</t>
  </si>
  <si>
    <t>E639</t>
  </si>
  <si>
    <t>LOCATE DI TRIULZI</t>
  </si>
  <si>
    <t>E640</t>
  </si>
  <si>
    <t>LOCATELLO</t>
  </si>
  <si>
    <t>E644</t>
  </si>
  <si>
    <t>LOCERI</t>
  </si>
  <si>
    <t>E645</t>
  </si>
  <si>
    <t>LOCOROTONDO</t>
  </si>
  <si>
    <t>E646</t>
  </si>
  <si>
    <t>LOCULI</t>
  </si>
  <si>
    <t>E647</t>
  </si>
  <si>
    <t>LODE'</t>
  </si>
  <si>
    <t>E648</t>
  </si>
  <si>
    <t>LODI</t>
  </si>
  <si>
    <t>E649</t>
  </si>
  <si>
    <t>LODINE</t>
  </si>
  <si>
    <t>E651</t>
  </si>
  <si>
    <t>LODI VECCHIO</t>
  </si>
  <si>
    <t>E652</t>
  </si>
  <si>
    <t>LODRINO</t>
  </si>
  <si>
    <t>E654</t>
  </si>
  <si>
    <t>LOGRATO</t>
  </si>
  <si>
    <t>E655</t>
  </si>
  <si>
    <t>LOIANO</t>
  </si>
  <si>
    <t>E656</t>
  </si>
  <si>
    <t>LOMAGNA</t>
  </si>
  <si>
    <t>E659</t>
  </si>
  <si>
    <t>LOMAZZO</t>
  </si>
  <si>
    <t>E660</t>
  </si>
  <si>
    <t>LOMBARDORE</t>
  </si>
  <si>
    <t>E661</t>
  </si>
  <si>
    <t>LOMBRIASCO</t>
  </si>
  <si>
    <t>E662</t>
  </si>
  <si>
    <t>LOMELLO</t>
  </si>
  <si>
    <t>E664</t>
  </si>
  <si>
    <t>LONA-LASES</t>
  </si>
  <si>
    <t>E665</t>
  </si>
  <si>
    <t>LONATE CEPPINO</t>
  </si>
  <si>
    <t>E666</t>
  </si>
  <si>
    <t>LONATE POZZOLO</t>
  </si>
  <si>
    <t>E668</t>
  </si>
  <si>
    <t>LONDA</t>
  </si>
  <si>
    <t>E669</t>
  </si>
  <si>
    <t>LONGANO</t>
  </si>
  <si>
    <t>E671</t>
  </si>
  <si>
    <t>LONGARE</t>
  </si>
  <si>
    <t>E673</t>
  </si>
  <si>
    <t>LONGHENA</t>
  </si>
  <si>
    <t>Esenzione per i contribuenti con reddito imponibile derivante da lavoro dipendente, assimilato o da pensione fino a 12000,00 euro</t>
  </si>
  <si>
    <t>E674</t>
  </si>
  <si>
    <t>LONGI</t>
  </si>
  <si>
    <t>E675</t>
  </si>
  <si>
    <t>LONGIANO</t>
  </si>
  <si>
    <t>E677</t>
  </si>
  <si>
    <t>LONGOBARDI</t>
  </si>
  <si>
    <t>E678</t>
  </si>
  <si>
    <t>LONGOBUCCO</t>
  </si>
  <si>
    <t>E679</t>
  </si>
  <si>
    <t>LONGONE AL SEGRINO</t>
  </si>
  <si>
    <t>E680</t>
  </si>
  <si>
    <t>PORTO AZZURRO</t>
  </si>
  <si>
    <t>E681</t>
  </si>
  <si>
    <t>LONGONE SABINO</t>
  </si>
  <si>
    <t>E682</t>
  </si>
  <si>
    <t>LONIGO</t>
  </si>
  <si>
    <t>E683</t>
  </si>
  <si>
    <t>LORANZE'</t>
  </si>
  <si>
    <t>E684</t>
  </si>
  <si>
    <t>LOREGGIA</t>
  </si>
  <si>
    <t>E685</t>
  </si>
  <si>
    <t>LOREGLIA</t>
  </si>
  <si>
    <t>E687</t>
  </si>
  <si>
    <t>LORENZAGO DI CADORE</t>
  </si>
  <si>
    <t>E689</t>
  </si>
  <si>
    <t>LOREO</t>
  </si>
  <si>
    <t>E690</t>
  </si>
  <si>
    <t>LORETO</t>
  </si>
  <si>
    <t>E691</t>
  </si>
  <si>
    <t>LORETO APRUTINO</t>
  </si>
  <si>
    <t>E692</t>
  </si>
  <si>
    <t>LORIA</t>
  </si>
  <si>
    <t>E693</t>
  </si>
  <si>
    <t>LORO CIUFFENNA</t>
  </si>
  <si>
    <t>E694</t>
  </si>
  <si>
    <t>LORO PICENO</t>
  </si>
  <si>
    <t>E695</t>
  </si>
  <si>
    <t>LORSICA</t>
  </si>
  <si>
    <t>E698</t>
  </si>
  <si>
    <t>LOSINE</t>
  </si>
  <si>
    <t>E700</t>
  </si>
  <si>
    <t>LOTZORAI</t>
  </si>
  <si>
    <t>E704</t>
  </si>
  <si>
    <t>LOVERE</t>
  </si>
  <si>
    <t>E705</t>
  </si>
  <si>
    <t>LOVERO</t>
  </si>
  <si>
    <t>E706</t>
  </si>
  <si>
    <t>LOZIO</t>
  </si>
  <si>
    <t>E707</t>
  </si>
  <si>
    <t>LOZZA</t>
  </si>
  <si>
    <t>E708</t>
  </si>
  <si>
    <t>LOZZO DI CADORE</t>
  </si>
  <si>
    <t>E709</t>
  </si>
  <si>
    <t>LOZZO ATESTINO</t>
  </si>
  <si>
    <t>E711</t>
  </si>
  <si>
    <t>LOZZOLO</t>
  </si>
  <si>
    <t>E713</t>
  </si>
  <si>
    <t>LUBRIANO</t>
  </si>
  <si>
    <t>E714</t>
  </si>
  <si>
    <t>LUCCA SICULA</t>
  </si>
  <si>
    <t>E715</t>
  </si>
  <si>
    <t>LUCCA</t>
  </si>
  <si>
    <t>E716</t>
  </si>
  <si>
    <t>LUCERA</t>
  </si>
  <si>
    <t>E718</t>
  </si>
  <si>
    <t>LUCIGNANO</t>
  </si>
  <si>
    <t>E719</t>
  </si>
  <si>
    <t>LUCINASCO</t>
  </si>
  <si>
    <t>E722</t>
  </si>
  <si>
    <t>LUCITO</t>
  </si>
  <si>
    <t>E723</t>
  </si>
  <si>
    <t>LUCO DEI MARSI</t>
  </si>
  <si>
    <t>E724</t>
  </si>
  <si>
    <t>LUCOLI</t>
  </si>
  <si>
    <t>E726</t>
  </si>
  <si>
    <t>LUGAGNANO VAL D'ARDA</t>
  </si>
  <si>
    <t>E729</t>
  </si>
  <si>
    <t>LUGNANO IN TEVERINA</t>
  </si>
  <si>
    <t>E730</t>
  </si>
  <si>
    <t>LUGO</t>
  </si>
  <si>
    <t>E731</t>
  </si>
  <si>
    <t>LUGO DI VICENZA</t>
  </si>
  <si>
    <t>E734</t>
  </si>
  <si>
    <t>LUINO</t>
  </si>
  <si>
    <t>E735</t>
  </si>
  <si>
    <t>LUISAGO</t>
  </si>
  <si>
    <t>E736</t>
  </si>
  <si>
    <t>LULA</t>
  </si>
  <si>
    <t>E737</t>
  </si>
  <si>
    <t>LUMARZO</t>
  </si>
  <si>
    <t>E738</t>
  </si>
  <si>
    <t>LUMEZZANE</t>
  </si>
  <si>
    <t>E742</t>
  </si>
  <si>
    <t>LUNAMATRONA</t>
  </si>
  <si>
    <t>E743</t>
  </si>
  <si>
    <t>LUNANO</t>
  </si>
  <si>
    <t>E745</t>
  </si>
  <si>
    <t>LUNGRO</t>
  </si>
  <si>
    <t>E746</t>
  </si>
  <si>
    <t>LUOGOSANO</t>
  </si>
  <si>
    <t>E747</t>
  </si>
  <si>
    <t>LUOGOSANTO</t>
  </si>
  <si>
    <t>E748</t>
  </si>
  <si>
    <t>LUPARA</t>
  </si>
  <si>
    <t>E749</t>
  </si>
  <si>
    <t>LURAGO D'ERBA</t>
  </si>
  <si>
    <t>E750</t>
  </si>
  <si>
    <t>LURAGO MARINONE</t>
  </si>
  <si>
    <t>E751</t>
  </si>
  <si>
    <t>LURANO</t>
  </si>
  <si>
    <t>E752</t>
  </si>
  <si>
    <t>LURAS</t>
  </si>
  <si>
    <t>E753</t>
  </si>
  <si>
    <t>LURATE CACCIVIO</t>
  </si>
  <si>
    <t>E754</t>
  </si>
  <si>
    <t>LUSCIANO</t>
  </si>
  <si>
    <t>E757</t>
  </si>
  <si>
    <t>LUSERNA</t>
  </si>
  <si>
    <t>E758</t>
  </si>
  <si>
    <t>LUSERNA SAN GIOVANNI</t>
  </si>
  <si>
    <t>E759</t>
  </si>
  <si>
    <t>LUSERNETTA</t>
  </si>
  <si>
    <t>E760</t>
  </si>
  <si>
    <t>LUSEVERA</t>
  </si>
  <si>
    <t>E761</t>
  </si>
  <si>
    <t>LUSIA</t>
  </si>
  <si>
    <t>E763</t>
  </si>
  <si>
    <t>LUSIGLIE'</t>
  </si>
  <si>
    <t>E764</t>
  </si>
  <si>
    <t>LUSON</t>
  </si>
  <si>
    <t>E767</t>
  </si>
  <si>
    <t>LUSTRA</t>
  </si>
  <si>
    <t>E769</t>
  </si>
  <si>
    <t>LUVINATE</t>
  </si>
  <si>
    <t>E770</t>
  </si>
  <si>
    <t>LUZZANA</t>
  </si>
  <si>
    <t>E772</t>
  </si>
  <si>
    <t>LUZZARA</t>
  </si>
  <si>
    <t>E773</t>
  </si>
  <si>
    <t>LUZZI</t>
  </si>
  <si>
    <t>E777</t>
  </si>
  <si>
    <t>MACCASTORNA</t>
  </si>
  <si>
    <t>E778</t>
  </si>
  <si>
    <t>MACCHIA D'ISERNIA</t>
  </si>
  <si>
    <t>E779</t>
  </si>
  <si>
    <t>MACCHIAGODENA</t>
  </si>
  <si>
    <t>E780</t>
  </si>
  <si>
    <t>MACCHIA VALFORTORE</t>
  </si>
  <si>
    <t>E782</t>
  </si>
  <si>
    <t>MACELLO</t>
  </si>
  <si>
    <t>E783</t>
  </si>
  <si>
    <t>MACERATA</t>
  </si>
  <si>
    <t>E784</t>
  </si>
  <si>
    <t>MACERATA CAMPANIA</t>
  </si>
  <si>
    <t>E785</t>
  </si>
  <si>
    <t>MACERATA FELTRIA</t>
  </si>
  <si>
    <t>E786</t>
  </si>
  <si>
    <t>MACHERIO</t>
  </si>
  <si>
    <t>E787</t>
  </si>
  <si>
    <t>MACLODIO</t>
  </si>
  <si>
    <t>E788</t>
  </si>
  <si>
    <t>MACOMER</t>
  </si>
  <si>
    <t>E789</t>
  </si>
  <si>
    <t>MACRA</t>
  </si>
  <si>
    <t>E790</t>
  </si>
  <si>
    <t>MACUGNAGA</t>
  </si>
  <si>
    <t>E791</t>
  </si>
  <si>
    <t>MADDALONI</t>
  </si>
  <si>
    <t>E793</t>
  </si>
  <si>
    <t>MADIGNANO</t>
  </si>
  <si>
    <t>E794</t>
  </si>
  <si>
    <t>MADONE</t>
  </si>
  <si>
    <t>E795</t>
  </si>
  <si>
    <t>MADONNA DEL SASSO</t>
  </si>
  <si>
    <t>E798</t>
  </si>
  <si>
    <t>MAENZA</t>
  </si>
  <si>
    <t>E799</t>
  </si>
  <si>
    <t>MAFALDA</t>
  </si>
  <si>
    <t>E800</t>
  </si>
  <si>
    <t>MAGASA</t>
  </si>
  <si>
    <t>E801</t>
  </si>
  <si>
    <t>MAGENTA</t>
  </si>
  <si>
    <t>E803</t>
  </si>
  <si>
    <t>MAGGIORA</t>
  </si>
  <si>
    <t>E804</t>
  </si>
  <si>
    <t>MAGHERNO</t>
  </si>
  <si>
    <t>E805</t>
  </si>
  <si>
    <t>MAGIONE</t>
  </si>
  <si>
    <t>E806</t>
  </si>
  <si>
    <t>MAGISANO</t>
  </si>
  <si>
    <t>E807</t>
  </si>
  <si>
    <t>MAGLIANO DI TENNA</t>
  </si>
  <si>
    <t>E808</t>
  </si>
  <si>
    <t>MAGLIANO ALPI</t>
  </si>
  <si>
    <t>E809</t>
  </si>
  <si>
    <t>MAGLIANO ALFIERI</t>
  </si>
  <si>
    <t>E810</t>
  </si>
  <si>
    <t>MAGLIANO IN TOSCANA</t>
  </si>
  <si>
    <t>E811</t>
  </si>
  <si>
    <t>MAGLIANO DE' MARSI</t>
  </si>
  <si>
    <t>E812</t>
  </si>
  <si>
    <t>MAGLIANO SABINA</t>
  </si>
  <si>
    <t>E813</t>
  </si>
  <si>
    <t>MAGLIANO ROMANO</t>
  </si>
  <si>
    <t>E814</t>
  </si>
  <si>
    <t>MAGLIANO VETERE</t>
  </si>
  <si>
    <t>E815</t>
  </si>
  <si>
    <t>MAGLIE</t>
  </si>
  <si>
    <t>E816</t>
  </si>
  <si>
    <t>MAGLIOLO</t>
  </si>
  <si>
    <t>E817</t>
  </si>
  <si>
    <t>MAGLIONE</t>
  </si>
  <si>
    <t>E818</t>
  </si>
  <si>
    <t>MAGNACAVALLO</t>
  </si>
  <si>
    <t>E819</t>
  </si>
  <si>
    <t>MAGNAGO</t>
  </si>
  <si>
    <t>E820</t>
  </si>
  <si>
    <t>MAGNANO IN RIVIERA</t>
  </si>
  <si>
    <t>E821</t>
  </si>
  <si>
    <t>MAGNANO</t>
  </si>
  <si>
    <t>E825</t>
  </si>
  <si>
    <t>MAGOMADAS</t>
  </si>
  <si>
    <t>E829</t>
  </si>
  <si>
    <t>MAGRE' SULLA STRADA DEL VINO</t>
  </si>
  <si>
    <t>E830</t>
  </si>
  <si>
    <t>MAGREGLIO</t>
  </si>
  <si>
    <t>E833</t>
  </si>
  <si>
    <t>MAJANO</t>
  </si>
  <si>
    <t>E834</t>
  </si>
  <si>
    <t>MAIDA</t>
  </si>
  <si>
    <t>E835</t>
  </si>
  <si>
    <t>MAIERA'</t>
  </si>
  <si>
    <t>E836</t>
  </si>
  <si>
    <t>MAIERATO</t>
  </si>
  <si>
    <t>E837</t>
  </si>
  <si>
    <t>MAIOLATI SPONTINI</t>
  </si>
  <si>
    <t>E838</t>
  </si>
  <si>
    <t>MAIOLO</t>
  </si>
  <si>
    <t>E839</t>
  </si>
  <si>
    <t>MAIORI</t>
  </si>
  <si>
    <t>E840</t>
  </si>
  <si>
    <t>MAIRAGO</t>
  </si>
  <si>
    <t>E841</t>
  </si>
  <si>
    <t>MAIRANO</t>
  </si>
  <si>
    <t>E842</t>
  </si>
  <si>
    <t>MAISSANA</t>
  </si>
  <si>
    <t>E843</t>
  </si>
  <si>
    <t>MALAGNINO</t>
  </si>
  <si>
    <t>E844</t>
  </si>
  <si>
    <t>MALALBERGO</t>
  </si>
  <si>
    <t>E847</t>
  </si>
  <si>
    <t>MALBORGHETTO VALBRUNA</t>
  </si>
  <si>
    <t>E848</t>
  </si>
  <si>
    <t>MALCESINE</t>
  </si>
  <si>
    <t>E850</t>
  </si>
  <si>
    <t>MALE'</t>
  </si>
  <si>
    <t>E851</t>
  </si>
  <si>
    <t>MALEGNO</t>
  </si>
  <si>
    <t>E852</t>
  </si>
  <si>
    <t>MALEO</t>
  </si>
  <si>
    <t>E853</t>
  </si>
  <si>
    <t>MALESCO</t>
  </si>
  <si>
    <t>E854</t>
  </si>
  <si>
    <t>MALETTO</t>
  </si>
  <si>
    <t>E855</t>
  </si>
  <si>
    <t>MALFA</t>
  </si>
  <si>
    <t>E858</t>
  </si>
  <si>
    <t>MALGRATE</t>
  </si>
  <si>
    <t>E859</t>
  </si>
  <si>
    <t>MALITO</t>
  </si>
  <si>
    <t>E860</t>
  </si>
  <si>
    <t>MALLARE</t>
  </si>
  <si>
    <t>E862</t>
  </si>
  <si>
    <t>MALLES VENOSTA</t>
  </si>
  <si>
    <t>E863</t>
  </si>
  <si>
    <t>MALNATE</t>
  </si>
  <si>
    <t>E864</t>
  </si>
  <si>
    <t>MALO</t>
  </si>
  <si>
    <t>E865</t>
  </si>
  <si>
    <t>MALONNO</t>
  </si>
  <si>
    <t>E868</t>
  </si>
  <si>
    <t>MALTIGNANO</t>
  </si>
  <si>
    <t>E869</t>
  </si>
  <si>
    <t>MALVAGNA</t>
  </si>
  <si>
    <t>E870</t>
  </si>
  <si>
    <t>MALVICINO</t>
  </si>
  <si>
    <t>E872</t>
  </si>
  <si>
    <t>MALVITO</t>
  </si>
  <si>
    <t>E873</t>
  </si>
  <si>
    <t>MAMMOLA</t>
  </si>
  <si>
    <t>E874</t>
  </si>
  <si>
    <t>MAMOIADA</t>
  </si>
  <si>
    <t>E875</t>
  </si>
  <si>
    <t>MANCIANO</t>
  </si>
  <si>
    <t>E876</t>
  </si>
  <si>
    <t>MANDANICI</t>
  </si>
  <si>
    <t>E877</t>
  </si>
  <si>
    <t>MANDAS</t>
  </si>
  <si>
    <t>E878</t>
  </si>
  <si>
    <t>MANDATORICCIO</t>
  </si>
  <si>
    <t>E879</t>
  </si>
  <si>
    <t>MANDELLO DEL LARIO</t>
  </si>
  <si>
    <t>E880</t>
  </si>
  <si>
    <t>MANDELLO VITTA</t>
  </si>
  <si>
    <t>E882</t>
  </si>
  <si>
    <t>MANDURIA</t>
  </si>
  <si>
    <t>E883</t>
  </si>
  <si>
    <t>MANERBA DEL GARDA</t>
  </si>
  <si>
    <t>E884</t>
  </si>
  <si>
    <t>MANERBIO</t>
  </si>
  <si>
    <t>E885</t>
  </si>
  <si>
    <t>MANFREDONIA</t>
  </si>
  <si>
    <t>E887</t>
  </si>
  <si>
    <t>MANGO</t>
  </si>
  <si>
    <t>E888</t>
  </si>
  <si>
    <t>MANGONE</t>
  </si>
  <si>
    <t>E889</t>
  </si>
  <si>
    <t>MANIAGO</t>
  </si>
  <si>
    <t>E891</t>
  </si>
  <si>
    <t>MANOCALZATI</t>
  </si>
  <si>
    <t>E892</t>
  </si>
  <si>
    <t>MANOPPELLO</t>
  </si>
  <si>
    <t>E893</t>
  </si>
  <si>
    <t>MANSUE'</t>
  </si>
  <si>
    <t>E894</t>
  </si>
  <si>
    <t>MANTA</t>
  </si>
  <si>
    <t>E896</t>
  </si>
  <si>
    <t>MANTELLO</t>
  </si>
  <si>
    <t>E897</t>
  </si>
  <si>
    <t>MANTOVA</t>
  </si>
  <si>
    <t>E899</t>
  </si>
  <si>
    <t>MANZANO</t>
  </si>
  <si>
    <t>E900</t>
  </si>
  <si>
    <t>MANZIANA</t>
  </si>
  <si>
    <t>E901</t>
  </si>
  <si>
    <t>MAPELLO</t>
  </si>
  <si>
    <t>E902</t>
  </si>
  <si>
    <t>MARA</t>
  </si>
  <si>
    <t>E903</t>
  </si>
  <si>
    <t>MARACALAGONIS</t>
  </si>
  <si>
    <t>E904</t>
  </si>
  <si>
    <t>MARANELLO</t>
  </si>
  <si>
    <t>E905</t>
  </si>
  <si>
    <t>MARANO SUL PANARO</t>
  </si>
  <si>
    <t>E906</t>
  </si>
  <si>
    <t>MARANO DI NAPOLI</t>
  </si>
  <si>
    <t>E907</t>
  </si>
  <si>
    <t>MARANO TICINO</t>
  </si>
  <si>
    <t>E908</t>
  </si>
  <si>
    <t>MARANO EQUO</t>
  </si>
  <si>
    <t>E910</t>
  </si>
  <si>
    <t>MARANO LAGUNARE</t>
  </si>
  <si>
    <t>E911</t>
  </si>
  <si>
    <t>MARANO DI VALPOLICELLA</t>
  </si>
  <si>
    <t>E912</t>
  </si>
  <si>
    <t>MARANO VICENTINO</t>
  </si>
  <si>
    <t>E914</t>
  </si>
  <si>
    <t>MARANO MARCHESATO</t>
  </si>
  <si>
    <t>E915</t>
  </si>
  <si>
    <t>MARANO PRINCIPATO</t>
  </si>
  <si>
    <t>E917</t>
  </si>
  <si>
    <t>MARANZANA</t>
  </si>
  <si>
    <t>E919</t>
  </si>
  <si>
    <t>MARATEA</t>
  </si>
  <si>
    <t>E921</t>
  </si>
  <si>
    <t>MARCALLO CON CASONE</t>
  </si>
  <si>
    <t>E922</t>
  </si>
  <si>
    <t>MARCARIA</t>
  </si>
  <si>
    <t>E923</t>
  </si>
  <si>
    <t>MARCEDUSA</t>
  </si>
  <si>
    <t>E924</t>
  </si>
  <si>
    <t>MARCELLINA</t>
  </si>
  <si>
    <t>E925</t>
  </si>
  <si>
    <t>MARCELLINARA</t>
  </si>
  <si>
    <t>E927</t>
  </si>
  <si>
    <t>MARCETELLI</t>
  </si>
  <si>
    <t>E928</t>
  </si>
  <si>
    <t>MARCHENO</t>
  </si>
  <si>
    <t>E929</t>
  </si>
  <si>
    <t>MARCHIROLO</t>
  </si>
  <si>
    <t>E930</t>
  </si>
  <si>
    <t>MARCIANA</t>
  </si>
  <si>
    <t>E931</t>
  </si>
  <si>
    <t>MARCIANA MARINA</t>
  </si>
  <si>
    <t>E932</t>
  </si>
  <si>
    <t>MARCIANISE</t>
  </si>
  <si>
    <t>E933</t>
  </si>
  <si>
    <t>MARCIANO DELLA CHIANA</t>
  </si>
  <si>
    <t>E934</t>
  </si>
  <si>
    <t>MARCIGNAGO</t>
  </si>
  <si>
    <t>E936</t>
  </si>
  <si>
    <t>MARCON</t>
  </si>
  <si>
    <t>E938</t>
  </si>
  <si>
    <t>MAREBBE</t>
  </si>
  <si>
    <t>E939</t>
  </si>
  <si>
    <t>MARENE</t>
  </si>
  <si>
    <t>E940</t>
  </si>
  <si>
    <t>MARENO DI PIAVE</t>
  </si>
  <si>
    <t>E941</t>
  </si>
  <si>
    <t>MARENTINO</t>
  </si>
  <si>
    <t>E944</t>
  </si>
  <si>
    <t>MARETTO</t>
  </si>
  <si>
    <t>E945</t>
  </si>
  <si>
    <t>MARGARITA</t>
  </si>
  <si>
    <t>E946</t>
  </si>
  <si>
    <t>MARGHERITA DI SAVOIA</t>
  </si>
  <si>
    <t>E947</t>
  </si>
  <si>
    <t>MARGNO</t>
  </si>
  <si>
    <t>E949</t>
  </si>
  <si>
    <t>MARIANA MANTOVANA</t>
  </si>
  <si>
    <t>E951</t>
  </si>
  <si>
    <t>MARIANO COMENSE</t>
  </si>
  <si>
    <t>E952</t>
  </si>
  <si>
    <t>MARIANO DEL FRIULI</t>
  </si>
  <si>
    <t>E953</t>
  </si>
  <si>
    <t>MARIANOPOLI</t>
  </si>
  <si>
    <t>E954</t>
  </si>
  <si>
    <t>MARIGLIANELLA</t>
  </si>
  <si>
    <t>E955</t>
  </si>
  <si>
    <t>MARIGLIANO</t>
  </si>
  <si>
    <t>E956</t>
  </si>
  <si>
    <t>MARINA DI GIOIOSA IONICA</t>
  </si>
  <si>
    <t>E957</t>
  </si>
  <si>
    <t>MARINEO</t>
  </si>
  <si>
    <t>E958</t>
  </si>
  <si>
    <t>MARINO</t>
  </si>
  <si>
    <t>E959</t>
  </si>
  <si>
    <t>MARLENGO</t>
  </si>
  <si>
    <t>E960</t>
  </si>
  <si>
    <t>MARLIANA</t>
  </si>
  <si>
    <t>E961</t>
  </si>
  <si>
    <t>MARMENTINO</t>
  </si>
  <si>
    <t>E962</t>
  </si>
  <si>
    <t>MARMIROLO</t>
  </si>
  <si>
    <t>E963</t>
  </si>
  <si>
    <t>MARMORA</t>
  </si>
  <si>
    <t>E965</t>
  </si>
  <si>
    <t>MARNATE</t>
  </si>
  <si>
    <t>E967</t>
  </si>
  <si>
    <t>MARONE</t>
  </si>
  <si>
    <t>E968</t>
  </si>
  <si>
    <t>MAROPATI</t>
  </si>
  <si>
    <t>E970</t>
  </si>
  <si>
    <t>MAROSTICA</t>
  </si>
  <si>
    <t>E971</t>
  </si>
  <si>
    <t>MARRADI</t>
  </si>
  <si>
    <t>E972</t>
  </si>
  <si>
    <t>MARRUBIU</t>
  </si>
  <si>
    <t>E973</t>
  </si>
  <si>
    <t>MARSAGLIA</t>
  </si>
  <si>
    <t>E974</t>
  </si>
  <si>
    <t>MARSALA</t>
  </si>
  <si>
    <t>E975</t>
  </si>
  <si>
    <t>MARSCIANO</t>
  </si>
  <si>
    <t>E976</t>
  </si>
  <si>
    <t>MARSICO NUOVO</t>
  </si>
  <si>
    <t>E977</t>
  </si>
  <si>
    <t>MARSICOVETERE</t>
  </si>
  <si>
    <t>E978</t>
  </si>
  <si>
    <t>MARTA</t>
  </si>
  <si>
    <t>E979</t>
  </si>
  <si>
    <t>MARTANO</t>
  </si>
  <si>
    <t>E980</t>
  </si>
  <si>
    <t>MARTELLAGO</t>
  </si>
  <si>
    <t>E981</t>
  </si>
  <si>
    <t>MARTELLO</t>
  </si>
  <si>
    <t>E982</t>
  </si>
  <si>
    <t>MARTIGNACCO</t>
  </si>
  <si>
    <t>E983</t>
  </si>
  <si>
    <t>MARTIGNANA DI PO</t>
  </si>
  <si>
    <t>E984</t>
  </si>
  <si>
    <t>MARTIGNANO</t>
  </si>
  <si>
    <t>E986</t>
  </si>
  <si>
    <t>MARTINA FRANCA</t>
  </si>
  <si>
    <t>E987</t>
  </si>
  <si>
    <t>MARTINENGO</t>
  </si>
  <si>
    <t>E988</t>
  </si>
  <si>
    <t>MARTINIANA PO</t>
  </si>
  <si>
    <t>E989</t>
  </si>
  <si>
    <t>MARTINSICURO</t>
  </si>
  <si>
    <t>E990</t>
  </si>
  <si>
    <t>MARTIRANO</t>
  </si>
  <si>
    <t>E991</t>
  </si>
  <si>
    <t>MARTIRANO LOMBARDO</t>
  </si>
  <si>
    <t>E992</t>
  </si>
  <si>
    <t>MARTIS</t>
  </si>
  <si>
    <t>E993</t>
  </si>
  <si>
    <t>MARTONE</t>
  </si>
  <si>
    <t>E994</t>
  </si>
  <si>
    <t>MARUDO</t>
  </si>
  <si>
    <t>E995</t>
  </si>
  <si>
    <t>MARUGGIO</t>
  </si>
  <si>
    <t>E997</t>
  </si>
  <si>
    <t>MARZANO DI NOLA</t>
  </si>
  <si>
    <t>E998</t>
  </si>
  <si>
    <t>MARZANO APPIO</t>
  </si>
  <si>
    <t>E999</t>
  </si>
  <si>
    <t>MARZANO</t>
  </si>
  <si>
    <t>F001</t>
  </si>
  <si>
    <t>MARZI</t>
  </si>
  <si>
    <t>F002</t>
  </si>
  <si>
    <t>MARZIO</t>
  </si>
  <si>
    <t>F003</t>
  </si>
  <si>
    <t>MASATE</t>
  </si>
  <si>
    <t>F004</t>
  </si>
  <si>
    <t>MASCALI</t>
  </si>
  <si>
    <t>F005</t>
  </si>
  <si>
    <t>MASCALUCIA</t>
  </si>
  <si>
    <t>F006</t>
  </si>
  <si>
    <t>MASCHITO</t>
  </si>
  <si>
    <t>F007</t>
  </si>
  <si>
    <t>MASCIAGO PRIMO</t>
  </si>
  <si>
    <t>F009</t>
  </si>
  <si>
    <t>MASER</t>
  </si>
  <si>
    <t>F010</t>
  </si>
  <si>
    <t>MASERA</t>
  </si>
  <si>
    <t>F011</t>
  </si>
  <si>
    <t>MASERA' DI PADOVA</t>
  </si>
  <si>
    <t>F012</t>
  </si>
  <si>
    <t>MASERADA SUL PIAVE</t>
  </si>
  <si>
    <t>F013</t>
  </si>
  <si>
    <t>MASI</t>
  </si>
  <si>
    <t>F015</t>
  </si>
  <si>
    <t>MASIO</t>
  </si>
  <si>
    <t>F016</t>
  </si>
  <si>
    <t>MASI TORELLO</t>
  </si>
  <si>
    <t>F017</t>
  </si>
  <si>
    <t>MASLIANICO</t>
  </si>
  <si>
    <t>F020</t>
  </si>
  <si>
    <t>MASONE</t>
  </si>
  <si>
    <t>F021</t>
  </si>
  <si>
    <t>MASSA FERMANA</t>
  </si>
  <si>
    <t>F022</t>
  </si>
  <si>
    <t>MASSA D'ALBE</t>
  </si>
  <si>
    <t>F023</t>
  </si>
  <si>
    <t>MASSA</t>
  </si>
  <si>
    <t>F024</t>
  </si>
  <si>
    <t>MASSA MARTANA</t>
  </si>
  <si>
    <t>F025</t>
  </si>
  <si>
    <t>MASSA E COZZILE</t>
  </si>
  <si>
    <t>F027</t>
  </si>
  <si>
    <t>MASSAFRA</t>
  </si>
  <si>
    <t>F028</t>
  </si>
  <si>
    <t>MASSALENGO</t>
  </si>
  <si>
    <t>F029</t>
  </si>
  <si>
    <t>MASSA LOMBARDA</t>
  </si>
  <si>
    <t>F030</t>
  </si>
  <si>
    <t>MASSA LUBRENSE</t>
  </si>
  <si>
    <t>F032</t>
  </si>
  <si>
    <t>MASSA MARITTIMA</t>
  </si>
  <si>
    <t>F033</t>
  </si>
  <si>
    <t>MASSANZAGO</t>
  </si>
  <si>
    <t>F035</t>
  </si>
  <si>
    <t>MASSAROSA</t>
  </si>
  <si>
    <t>F037</t>
  </si>
  <si>
    <t>MASSAZZA</t>
  </si>
  <si>
    <t>F041</t>
  </si>
  <si>
    <t>MASSELLO</t>
  </si>
  <si>
    <t>F042</t>
  </si>
  <si>
    <t>MASSERANO</t>
  </si>
  <si>
    <t>F043</t>
  </si>
  <si>
    <t>SAN MARCO EVANGELISTA</t>
  </si>
  <si>
    <t>F044</t>
  </si>
  <si>
    <t>MASSIGNANO</t>
  </si>
  <si>
    <t>F045</t>
  </si>
  <si>
    <t>MASSIMENO</t>
  </si>
  <si>
    <t>F046</t>
  </si>
  <si>
    <t>MASSIMINO</t>
  </si>
  <si>
    <t>F047</t>
  </si>
  <si>
    <t>MASSINO VISCONTI</t>
  </si>
  <si>
    <t>F048</t>
  </si>
  <si>
    <t>MASSIOLA</t>
  </si>
  <si>
    <t>F050</t>
  </si>
  <si>
    <t>MASULLAS</t>
  </si>
  <si>
    <t>F051</t>
  </si>
  <si>
    <t>MATELICA</t>
  </si>
  <si>
    <t>F052</t>
  </si>
  <si>
    <t>MATERA</t>
  </si>
  <si>
    <t>F053</t>
  </si>
  <si>
    <t>MATHI</t>
  </si>
  <si>
    <t>F054</t>
  </si>
  <si>
    <t>MATINO</t>
  </si>
  <si>
    <t>F055</t>
  </si>
  <si>
    <t>MATRICE</t>
  </si>
  <si>
    <t>F058</t>
  </si>
  <si>
    <t>MATTIE</t>
  </si>
  <si>
    <t>F059</t>
  </si>
  <si>
    <t>MATTINATA</t>
  </si>
  <si>
    <t>F061</t>
  </si>
  <si>
    <t>MAZARA DEL VALLO</t>
  </si>
  <si>
    <t>F063</t>
  </si>
  <si>
    <t>MAZZANO</t>
  </si>
  <si>
    <t>F064</t>
  </si>
  <si>
    <t>MAZZANO ROMANO</t>
  </si>
  <si>
    <t>F065</t>
  </si>
  <si>
    <t>MAZZARINO</t>
  </si>
  <si>
    <t>F066</t>
  </si>
  <si>
    <t>MAZZARRA' SANT'ANDREA</t>
  </si>
  <si>
    <t>F067</t>
  </si>
  <si>
    <t>MAZZE'</t>
  </si>
  <si>
    <t>F068</t>
  </si>
  <si>
    <t>MAZZIN</t>
  </si>
  <si>
    <t>F070</t>
  </si>
  <si>
    <t>MAZZO DI VALTELLINA</t>
  </si>
  <si>
    <t>F073</t>
  </si>
  <si>
    <t>MEANA SARDO</t>
  </si>
  <si>
    <t>F074</t>
  </si>
  <si>
    <t>MEANA DI SUSA</t>
  </si>
  <si>
    <t>F078</t>
  </si>
  <si>
    <t>MEDA</t>
  </si>
  <si>
    <t>F080</t>
  </si>
  <si>
    <t>MEDE</t>
  </si>
  <si>
    <t>F081</t>
  </si>
  <si>
    <t>MEDEA</t>
  </si>
  <si>
    <t>F082</t>
  </si>
  <si>
    <t>MEDESANO</t>
  </si>
  <si>
    <t>F083</t>
  </si>
  <si>
    <t>MEDICINA</t>
  </si>
  <si>
    <t>F084</t>
  </si>
  <si>
    <t>MEDIGLIA</t>
  </si>
  <si>
    <t>F085</t>
  </si>
  <si>
    <t>MEDOLAGO</t>
  </si>
  <si>
    <t>F086</t>
  </si>
  <si>
    <t>MEDOLE</t>
  </si>
  <si>
    <t>F087</t>
  </si>
  <si>
    <t>MEDOLLA</t>
  </si>
  <si>
    <t>F088</t>
  </si>
  <si>
    <t>MEDUNA DI LIVENZA</t>
  </si>
  <si>
    <t>F089</t>
  </si>
  <si>
    <t>MEDUNO</t>
  </si>
  <si>
    <t>F092</t>
  </si>
  <si>
    <t>MEGLIADINO SAN VITALE</t>
  </si>
  <si>
    <t>F093</t>
  </si>
  <si>
    <t>MEINA</t>
  </si>
  <si>
    <t>F095</t>
  </si>
  <si>
    <t>MELARA</t>
  </si>
  <si>
    <t>F096</t>
  </si>
  <si>
    <t>MELAZZO</t>
  </si>
  <si>
    <t>F097</t>
  </si>
  <si>
    <t>MELDOLA</t>
  </si>
  <si>
    <t>F098</t>
  </si>
  <si>
    <t>MELE</t>
  </si>
  <si>
    <t>F100</t>
  </si>
  <si>
    <t>MELEGNANO</t>
  </si>
  <si>
    <t>F101</t>
  </si>
  <si>
    <t>MELENDUGNO</t>
  </si>
  <si>
    <t>F102</t>
  </si>
  <si>
    <t>MELETI</t>
  </si>
  <si>
    <t>F104</t>
  </si>
  <si>
    <t>MELFI</t>
  </si>
  <si>
    <t>F105</t>
  </si>
  <si>
    <t>MELICUCCA'</t>
  </si>
  <si>
    <t>F106</t>
  </si>
  <si>
    <t>MELICUCCO</t>
  </si>
  <si>
    <t>F107</t>
  </si>
  <si>
    <t>MELILLI</t>
  </si>
  <si>
    <t>F108</t>
  </si>
  <si>
    <t>MELISSA</t>
  </si>
  <si>
    <t>F109</t>
  </si>
  <si>
    <t>MELISSANO</t>
  </si>
  <si>
    <t>F110</t>
  </si>
  <si>
    <t>MELITO IRPINO</t>
  </si>
  <si>
    <t>F111</t>
  </si>
  <si>
    <t>MELITO DI NAPOLI</t>
  </si>
  <si>
    <t>F112</t>
  </si>
  <si>
    <t>MELITO DI PORTO SALVO</t>
  </si>
  <si>
    <t>F113</t>
  </si>
  <si>
    <t>MELIZZANO</t>
  </si>
  <si>
    <t>F114</t>
  </si>
  <si>
    <t>MELLE</t>
  </si>
  <si>
    <t>F115</t>
  </si>
  <si>
    <t>MELLO</t>
  </si>
  <si>
    <t>F116</t>
  </si>
  <si>
    <t>SILEA</t>
  </si>
  <si>
    <t>F117</t>
  </si>
  <si>
    <t>MELPIGNANO</t>
  </si>
  <si>
    <t>F118</t>
  </si>
  <si>
    <t>MELTINA</t>
  </si>
  <si>
    <t>F119</t>
  </si>
  <si>
    <t>MELZO</t>
  </si>
  <si>
    <t>F120</t>
  </si>
  <si>
    <t>MENAGGIO</t>
  </si>
  <si>
    <t>F122</t>
  </si>
  <si>
    <t>MENCONICO</t>
  </si>
  <si>
    <t>F123</t>
  </si>
  <si>
    <t>MENDATICA</t>
  </si>
  <si>
    <t>F125</t>
  </si>
  <si>
    <t>MENDICINO</t>
  </si>
  <si>
    <t>F126</t>
  </si>
  <si>
    <t>MENFI</t>
  </si>
  <si>
    <t>F127</t>
  </si>
  <si>
    <t>MENTANA</t>
  </si>
  <si>
    <t>F130</t>
  </si>
  <si>
    <t>MEOLO</t>
  </si>
  <si>
    <t>F131</t>
  </si>
  <si>
    <t>MERANA</t>
  </si>
  <si>
    <t>F132</t>
  </si>
  <si>
    <t>MERANO</t>
  </si>
  <si>
    <t>F133</t>
  </si>
  <si>
    <t>MERATE</t>
  </si>
  <si>
    <t>F134</t>
  </si>
  <si>
    <t>MERCALLO</t>
  </si>
  <si>
    <t>F135</t>
  </si>
  <si>
    <t>MERCATELLO SUL METAURO</t>
  </si>
  <si>
    <t>F136</t>
  </si>
  <si>
    <t>MERCATINO CONCA</t>
  </si>
  <si>
    <t>F137</t>
  </si>
  <si>
    <t>NOVAFELTRIA</t>
  </si>
  <si>
    <t>F138</t>
  </si>
  <si>
    <t>MERCATO SAN SEVERINO</t>
  </si>
  <si>
    <t>F139</t>
  </si>
  <si>
    <t>MERCATO SARACENO</t>
  </si>
  <si>
    <t>F140</t>
  </si>
  <si>
    <t>MERCENASCO</t>
  </si>
  <si>
    <t>F141</t>
  </si>
  <si>
    <t>MERCOGLIANO</t>
  </si>
  <si>
    <t>F144</t>
  </si>
  <si>
    <t>MERETO DI TOMBA</t>
  </si>
  <si>
    <t>F145</t>
  </si>
  <si>
    <t>MERGO</t>
  </si>
  <si>
    <t>F146</t>
  </si>
  <si>
    <t>MERGOZZO</t>
  </si>
  <si>
    <t>F147</t>
  </si>
  <si>
    <t>MERI'</t>
  </si>
  <si>
    <t>F148</t>
  </si>
  <si>
    <t>MERLARA</t>
  </si>
  <si>
    <t>F149</t>
  </si>
  <si>
    <t>MERLINO</t>
  </si>
  <si>
    <t>F151</t>
  </si>
  <si>
    <t>MERONE</t>
  </si>
  <si>
    <t>F152</t>
  </si>
  <si>
    <t>MESAGNE</t>
  </si>
  <si>
    <t>F153</t>
  </si>
  <si>
    <t>MESE</t>
  </si>
  <si>
    <t>F154</t>
  </si>
  <si>
    <t>MESENZANA</t>
  </si>
  <si>
    <t>F155</t>
  </si>
  <si>
    <t>MESERO</t>
  </si>
  <si>
    <t>F156</t>
  </si>
  <si>
    <t>MESOLA</t>
  </si>
  <si>
    <t>F157</t>
  </si>
  <si>
    <t>MESORACA</t>
  </si>
  <si>
    <t>F158</t>
  </si>
  <si>
    <t>MESSINA</t>
  </si>
  <si>
    <t>F161</t>
  </si>
  <si>
    <t>MESTRINO</t>
  </si>
  <si>
    <t>F162</t>
  </si>
  <si>
    <t>META</t>
  </si>
  <si>
    <t>F165</t>
  </si>
  <si>
    <t>MEZZAGO</t>
  </si>
  <si>
    <t>F167</t>
  </si>
  <si>
    <t>MEZZANA MORTIGLIENGO</t>
  </si>
  <si>
    <t>F168</t>
  </si>
  <si>
    <t>MEZZANA</t>
  </si>
  <si>
    <t>F170</t>
  </si>
  <si>
    <t>MEZZANA BIGLI</t>
  </si>
  <si>
    <t>F171</t>
  </si>
  <si>
    <t>MEZZANA RABATTONE</t>
  </si>
  <si>
    <t>F172</t>
  </si>
  <si>
    <t>MEZZANE DI SOTTO</t>
  </si>
  <si>
    <t>F173</t>
  </si>
  <si>
    <t>MEZZANEGO</t>
  </si>
  <si>
    <t>F175</t>
  </si>
  <si>
    <t>MEZZANINO</t>
  </si>
  <si>
    <t>F176</t>
  </si>
  <si>
    <t>MEZZANO</t>
  </si>
  <si>
    <t>F182</t>
  </si>
  <si>
    <t>MEZZENILE</t>
  </si>
  <si>
    <t>F183</t>
  </si>
  <si>
    <t>MEZZOCORONA</t>
  </si>
  <si>
    <t>F184</t>
  </si>
  <si>
    <t>MEZZOJUSO</t>
  </si>
  <si>
    <t>F186</t>
  </si>
  <si>
    <t>MEZZOLDO</t>
  </si>
  <si>
    <t>F187</t>
  </si>
  <si>
    <t>MEZZOLOMBARDO</t>
  </si>
  <si>
    <t>F188</t>
  </si>
  <si>
    <t>MEZZOMERICO</t>
  </si>
  <si>
    <t>F189</t>
  </si>
  <si>
    <t>MIAGLIANO</t>
  </si>
  <si>
    <t>F190</t>
  </si>
  <si>
    <t>MIANE</t>
  </si>
  <si>
    <t>F191</t>
  </si>
  <si>
    <t>MIASINO</t>
  </si>
  <si>
    <t>F192</t>
  </si>
  <si>
    <t>MIAZZINA</t>
  </si>
  <si>
    <t>F193</t>
  </si>
  <si>
    <t>MICIGLIANO</t>
  </si>
  <si>
    <t>F194</t>
  </si>
  <si>
    <t>MIGGIANO</t>
  </si>
  <si>
    <t>F196</t>
  </si>
  <si>
    <t>MIGLIANICO</t>
  </si>
  <si>
    <t>F200</t>
  </si>
  <si>
    <t>MIGLIERINA</t>
  </si>
  <si>
    <t>F201</t>
  </si>
  <si>
    <t>MIGLIONICO</t>
  </si>
  <si>
    <t>F202</t>
  </si>
  <si>
    <t>MIGNANEGO</t>
  </si>
  <si>
    <t>F203</t>
  </si>
  <si>
    <t>MIGNANO MONTE LUNGO</t>
  </si>
  <si>
    <t>F205</t>
  </si>
  <si>
    <t>MILANO</t>
  </si>
  <si>
    <t>F206</t>
  </si>
  <si>
    <t>MILAZZO</t>
  </si>
  <si>
    <t>F207</t>
  </si>
  <si>
    <t>MILETO</t>
  </si>
  <si>
    <t>F208</t>
  </si>
  <si>
    <t>MILIS</t>
  </si>
  <si>
    <t>F209</t>
  </si>
  <si>
    <t>MILITELLO IN VAL DI CATANIA</t>
  </si>
  <si>
    <t>F210</t>
  </si>
  <si>
    <t>MILITELLO ROSMARINO</t>
  </si>
  <si>
    <t>F213</t>
  </si>
  <si>
    <t>MILLESIMO</t>
  </si>
  <si>
    <t>F214</t>
  </si>
  <si>
    <t>MILO</t>
  </si>
  <si>
    <t>F216</t>
  </si>
  <si>
    <t>MILZANO</t>
  </si>
  <si>
    <t>F217</t>
  </si>
  <si>
    <t>MINEO</t>
  </si>
  <si>
    <t>F218</t>
  </si>
  <si>
    <t>MINERBE</t>
  </si>
  <si>
    <t>F219</t>
  </si>
  <si>
    <t>MINERBIO</t>
  </si>
  <si>
    <t>F220</t>
  </si>
  <si>
    <t>MINERVINO MURGE</t>
  </si>
  <si>
    <t>F221</t>
  </si>
  <si>
    <t>MINERVINO DI LECCE</t>
  </si>
  <si>
    <t>F223</t>
  </si>
  <si>
    <t>MINORI</t>
  </si>
  <si>
    <t>F224</t>
  </si>
  <si>
    <t>MINTURNO</t>
  </si>
  <si>
    <t>F225</t>
  </si>
  <si>
    <t>MINUCCIANO</t>
  </si>
  <si>
    <t>F226</t>
  </si>
  <si>
    <t>MIOGLIA</t>
  </si>
  <si>
    <t>F229</t>
  </si>
  <si>
    <t>MIRA</t>
  </si>
  <si>
    <t>F230</t>
  </si>
  <si>
    <t>MIRABELLA ECLANO</t>
  </si>
  <si>
    <t>F231</t>
  </si>
  <si>
    <t>MIRABELLA IMBACCARI</t>
  </si>
  <si>
    <t>F232</t>
  </si>
  <si>
    <t>MIRABELLO MONFERRATO</t>
  </si>
  <si>
    <t>F233</t>
  </si>
  <si>
    <t>MIRABELLO SANNITICO</t>
  </si>
  <si>
    <t>F238</t>
  </si>
  <si>
    <t>MIRADOLO TERME</t>
  </si>
  <si>
    <t>F239</t>
  </si>
  <si>
    <t>MIRANDA</t>
  </si>
  <si>
    <t>F240</t>
  </si>
  <si>
    <t>MIRANDOLA</t>
  </si>
  <si>
    <t>F241</t>
  </si>
  <si>
    <t>MIRANO</t>
  </si>
  <si>
    <t>F242</t>
  </si>
  <si>
    <t>MIRTO</t>
  </si>
  <si>
    <t>F243</t>
  </si>
  <si>
    <t>MISANO DI GERA D'ADDA</t>
  </si>
  <si>
    <t>F244</t>
  </si>
  <si>
    <t>MISANO ADRIATICO</t>
  </si>
  <si>
    <t>F246</t>
  </si>
  <si>
    <t>MISILMERI</t>
  </si>
  <si>
    <t>F247</t>
  </si>
  <si>
    <t>MISINTO</t>
  </si>
  <si>
    <t>F248</t>
  </si>
  <si>
    <t>MISSAGLIA</t>
  </si>
  <si>
    <t>F249</t>
  </si>
  <si>
    <t>MISSANELLO</t>
  </si>
  <si>
    <t>F250</t>
  </si>
  <si>
    <t>MISTERBIANCO</t>
  </si>
  <si>
    <t>F251</t>
  </si>
  <si>
    <t>MISTRETTA</t>
  </si>
  <si>
    <t>F254</t>
  </si>
  <si>
    <t>MOASCA</t>
  </si>
  <si>
    <t>F256</t>
  </si>
  <si>
    <t>MOCONESI</t>
  </si>
  <si>
    <t>F257</t>
  </si>
  <si>
    <t>MODENA</t>
  </si>
  <si>
    <t>F258</t>
  </si>
  <si>
    <t>MODICA</t>
  </si>
  <si>
    <t>F259</t>
  </si>
  <si>
    <t>MODIGLIANA</t>
  </si>
  <si>
    <t>F260</t>
  </si>
  <si>
    <t>TAVAZZANO CON VILLAVESCO</t>
  </si>
  <si>
    <t>F261</t>
  </si>
  <si>
    <t>MODOLO</t>
  </si>
  <si>
    <t>F262</t>
  </si>
  <si>
    <t>MODUGNO</t>
  </si>
  <si>
    <t>F263</t>
  </si>
  <si>
    <t>MOENA</t>
  </si>
  <si>
    <t>F265</t>
  </si>
  <si>
    <t>MOGGIO</t>
  </si>
  <si>
    <t>F266</t>
  </si>
  <si>
    <t>MOGGIO UDINESE</t>
  </si>
  <si>
    <t>F267</t>
  </si>
  <si>
    <t>MOGLIA</t>
  </si>
  <si>
    <t>F268</t>
  </si>
  <si>
    <t>MOGLIANO</t>
  </si>
  <si>
    <t>F269</t>
  </si>
  <si>
    <t>MOGLIANO VENETO</t>
  </si>
  <si>
    <t>F270</t>
  </si>
  <si>
    <t>MOGORELLA</t>
  </si>
  <si>
    <t>F271</t>
  </si>
  <si>
    <t>RUINAS</t>
  </si>
  <si>
    <t>F272</t>
  </si>
  <si>
    <t>MOGORO</t>
  </si>
  <si>
    <t>F274</t>
  </si>
  <si>
    <t>MOIANO</t>
  </si>
  <si>
    <t>F275</t>
  </si>
  <si>
    <t>MOIMACCO</t>
  </si>
  <si>
    <t>F276</t>
  </si>
  <si>
    <t>MOIO DE' CALVI</t>
  </si>
  <si>
    <t>F277</t>
  </si>
  <si>
    <t>MOIO ALCANTARA</t>
  </si>
  <si>
    <t>F278</t>
  </si>
  <si>
    <t>MOIO DELLA CIVITELLA</t>
  </si>
  <si>
    <t>F279</t>
  </si>
  <si>
    <t>MOIOLA</t>
  </si>
  <si>
    <t>F280</t>
  </si>
  <si>
    <t>MOLA DI BARI</t>
  </si>
  <si>
    <t>F281</t>
  </si>
  <si>
    <t>MOLARE</t>
  </si>
  <si>
    <t>F283</t>
  </si>
  <si>
    <t>MOLAZZANA</t>
  </si>
  <si>
    <t>F284</t>
  </si>
  <si>
    <t>MOLFETTA</t>
  </si>
  <si>
    <t>F287</t>
  </si>
  <si>
    <t>MOLINARA</t>
  </si>
  <si>
    <t>F288</t>
  </si>
  <si>
    <t>MOLINELLA</t>
  </si>
  <si>
    <t>F290</t>
  </si>
  <si>
    <t>MOLINI DI TRIORA</t>
  </si>
  <si>
    <t>F293</t>
  </si>
  <si>
    <t>MOLINO DEI TORTI</t>
  </si>
  <si>
    <t>F294</t>
  </si>
  <si>
    <t>MOLISE</t>
  </si>
  <si>
    <t>F295</t>
  </si>
  <si>
    <t>MOLITERNO</t>
  </si>
  <si>
    <t>F297</t>
  </si>
  <si>
    <t>MOLLIA</t>
  </si>
  <si>
    <t>F299</t>
  </si>
  <si>
    <t>PORTO EMPEDOCLE</t>
  </si>
  <si>
    <t>F301</t>
  </si>
  <si>
    <t>MOLOCHIO</t>
  </si>
  <si>
    <t>F304</t>
  </si>
  <si>
    <t>MOLTENO</t>
  </si>
  <si>
    <t>F305</t>
  </si>
  <si>
    <t>MOLTRASIO</t>
  </si>
  <si>
    <t>F307</t>
  </si>
  <si>
    <t>MOLVENO</t>
  </si>
  <si>
    <t>F308</t>
  </si>
  <si>
    <t>MOMBALDONE</t>
  </si>
  <si>
    <t>F309</t>
  </si>
  <si>
    <t>MOMBARCARO</t>
  </si>
  <si>
    <t>F310</t>
  </si>
  <si>
    <t>MOMBAROCCIO</t>
  </si>
  <si>
    <t>F311</t>
  </si>
  <si>
    <t>MOMBARUZZO</t>
  </si>
  <si>
    <t>F312</t>
  </si>
  <si>
    <t>MOMBASIGLIO</t>
  </si>
  <si>
    <t>F313</t>
  </si>
  <si>
    <t>MOMBELLO MONFERRATO</t>
  </si>
  <si>
    <t>F315</t>
  </si>
  <si>
    <t>MOMBELLO DI TORINO</t>
  </si>
  <si>
    <t>F316</t>
  </si>
  <si>
    <t>MOMBERCELLI</t>
  </si>
  <si>
    <t>F317</t>
  </si>
  <si>
    <t>MOMO</t>
  </si>
  <si>
    <t>F318</t>
  </si>
  <si>
    <t>MOMPANTERO</t>
  </si>
  <si>
    <t>F319</t>
  </si>
  <si>
    <t>MOMPEO</t>
  </si>
  <si>
    <t>F320</t>
  </si>
  <si>
    <t>MOMPERONE</t>
  </si>
  <si>
    <t>F322</t>
  </si>
  <si>
    <t>MONACILIONI</t>
  </si>
  <si>
    <t>F323</t>
  </si>
  <si>
    <t>MONALE</t>
  </si>
  <si>
    <t>F324</t>
  </si>
  <si>
    <t>MONASTERACE</t>
  </si>
  <si>
    <t>F325</t>
  </si>
  <si>
    <t>MONASTERO BORMIDA</t>
  </si>
  <si>
    <t>F326</t>
  </si>
  <si>
    <t>MONASTERO DI VASCO</t>
  </si>
  <si>
    <t>F327</t>
  </si>
  <si>
    <t>MONASTERO DI LANZO</t>
  </si>
  <si>
    <t>F328</t>
  </si>
  <si>
    <t>MONASTEROLO DEL CASTELLO</t>
  </si>
  <si>
    <t>F329</t>
  </si>
  <si>
    <t>MONASTEROLO CASOTTO</t>
  </si>
  <si>
    <t>F330</t>
  </si>
  <si>
    <t>MONASTEROLO DI SAVIGLIANO</t>
  </si>
  <si>
    <t>F332</t>
  </si>
  <si>
    <t>MONASTIER DI TREVISO</t>
  </si>
  <si>
    <t>F333</t>
  </si>
  <si>
    <t>MONASTIR</t>
  </si>
  <si>
    <t>F335</t>
  </si>
  <si>
    <t>MONCALIERI</t>
  </si>
  <si>
    <t>F336</t>
  </si>
  <si>
    <t>MONCALVO</t>
  </si>
  <si>
    <t>F337</t>
  </si>
  <si>
    <t>MONCESTINO</t>
  </si>
  <si>
    <t>F338</t>
  </si>
  <si>
    <t>MONCHIERO</t>
  </si>
  <si>
    <t>F340</t>
  </si>
  <si>
    <t>MONCHIO DELLE CORTI</t>
  </si>
  <si>
    <t>F342</t>
  </si>
  <si>
    <t>MONCRIVELLO</t>
  </si>
  <si>
    <t>F343</t>
  </si>
  <si>
    <t>MONCUCCO TORINESE</t>
  </si>
  <si>
    <t>F346</t>
  </si>
  <si>
    <t>MONDAINO</t>
  </si>
  <si>
    <t>F347</t>
  </si>
  <si>
    <t>MONDAVIO</t>
  </si>
  <si>
    <t>F348</t>
  </si>
  <si>
    <t>MONDOLFO</t>
  </si>
  <si>
    <t>F351</t>
  </si>
  <si>
    <t>MONDOVI'</t>
  </si>
  <si>
    <t>F352</t>
  </si>
  <si>
    <t>MONDRAGONE</t>
  </si>
  <si>
    <t>F354</t>
  </si>
  <si>
    <t>MONEGLIA</t>
  </si>
  <si>
    <t>F355</t>
  </si>
  <si>
    <t>MONESIGLIO</t>
  </si>
  <si>
    <t>F356</t>
  </si>
  <si>
    <t>MONFALCONE</t>
  </si>
  <si>
    <t>F357</t>
  </si>
  <si>
    <t>SERRAMAZZONI</t>
  </si>
  <si>
    <t>F358</t>
  </si>
  <si>
    <t>MONFORTE D'ALBA</t>
  </si>
  <si>
    <t>F359</t>
  </si>
  <si>
    <t>MONFORTE SAN GIORGIO</t>
  </si>
  <si>
    <t>F360</t>
  </si>
  <si>
    <t>MONFUMO</t>
  </si>
  <si>
    <t>F361</t>
  </si>
  <si>
    <t>MONGARDINO</t>
  </si>
  <si>
    <t>F363</t>
  </si>
  <si>
    <t>MONGHIDORO</t>
  </si>
  <si>
    <t>F364</t>
  </si>
  <si>
    <t>MONGIANA</t>
  </si>
  <si>
    <t>F365</t>
  </si>
  <si>
    <t>MONGIARDINO LIGURE</t>
  </si>
  <si>
    <t>F367</t>
  </si>
  <si>
    <t>MONTJOVET</t>
  </si>
  <si>
    <t>F368</t>
  </si>
  <si>
    <t>MONGIUFFI MELIA</t>
  </si>
  <si>
    <t>F369</t>
  </si>
  <si>
    <t>MONGRANDO</t>
  </si>
  <si>
    <t>F370</t>
  </si>
  <si>
    <t>MONGRASSANO</t>
  </si>
  <si>
    <t>F371</t>
  </si>
  <si>
    <t>MONGUELFO TESIDO</t>
  </si>
  <si>
    <t>F372</t>
  </si>
  <si>
    <t>MONGUZZO</t>
  </si>
  <si>
    <t>F373</t>
  </si>
  <si>
    <t>MONIGA DEL GARDA</t>
  </si>
  <si>
    <t>F374</t>
  </si>
  <si>
    <t>MONLEALE</t>
  </si>
  <si>
    <t>F375</t>
  </si>
  <si>
    <t>MONNO</t>
  </si>
  <si>
    <t>F376</t>
  </si>
  <si>
    <t>MONOPOLI</t>
  </si>
  <si>
    <t>F377</t>
  </si>
  <si>
    <t>MONREALE</t>
  </si>
  <si>
    <t>F378</t>
  </si>
  <si>
    <t>MONRUPINO</t>
  </si>
  <si>
    <t>F379</t>
  </si>
  <si>
    <t>MONSAMPIETRO MORICO</t>
  </si>
  <si>
    <t>F380</t>
  </si>
  <si>
    <t>MONSAMPOLO DEL TRONTO</t>
  </si>
  <si>
    <t>F381</t>
  </si>
  <si>
    <t>MONSANO</t>
  </si>
  <si>
    <t>F382</t>
  </si>
  <si>
    <t>MONSELICE</t>
  </si>
  <si>
    <t>F383</t>
  </si>
  <si>
    <t>MONSERRATO</t>
  </si>
  <si>
    <t>F384</t>
  </si>
  <si>
    <t>MONSUMMANO TERME</t>
  </si>
  <si>
    <t>F385</t>
  </si>
  <si>
    <t>MONTA'</t>
  </si>
  <si>
    <t>F386</t>
  </si>
  <si>
    <t>MONTABONE</t>
  </si>
  <si>
    <t>F387</t>
  </si>
  <si>
    <t>MONTACUTO</t>
  </si>
  <si>
    <t>F390</t>
  </si>
  <si>
    <t>MONTAFIA</t>
  </si>
  <si>
    <t>F391</t>
  </si>
  <si>
    <t>MONTAGANO</t>
  </si>
  <si>
    <t>F392</t>
  </si>
  <si>
    <t>F393</t>
  </si>
  <si>
    <t>MONTAGNA IN VALTELLINA</t>
  </si>
  <si>
    <t>F394</t>
  </si>
  <si>
    <t>MONTAGNANA</t>
  </si>
  <si>
    <t>F395</t>
  </si>
  <si>
    <t>MONTAGNAREALE</t>
  </si>
  <si>
    <t>F397</t>
  </si>
  <si>
    <t>MONTAGUTO</t>
  </si>
  <si>
    <t>F398</t>
  </si>
  <si>
    <t>MONTAIONE</t>
  </si>
  <si>
    <t>F399</t>
  </si>
  <si>
    <t>MONTALBANO JONICO</t>
  </si>
  <si>
    <t>F400</t>
  </si>
  <si>
    <t>MONTALBANO ELICONA</t>
  </si>
  <si>
    <t>F401</t>
  </si>
  <si>
    <t>OSTRA</t>
  </si>
  <si>
    <t>F403</t>
  </si>
  <si>
    <t>MONTALDEO</t>
  </si>
  <si>
    <t>F404</t>
  </si>
  <si>
    <t>MONTALDO BORMIDA</t>
  </si>
  <si>
    <t>F405</t>
  </si>
  <si>
    <t>MONTALDO DI MONDOVI'</t>
  </si>
  <si>
    <t>F407</t>
  </si>
  <si>
    <t>MONTALDO TORINESE</t>
  </si>
  <si>
    <t>F408</t>
  </si>
  <si>
    <t>MONTALDO ROERO</t>
  </si>
  <si>
    <t>F409</t>
  </si>
  <si>
    <t>MONTALDO SCARAMPI</t>
  </si>
  <si>
    <t>F410</t>
  </si>
  <si>
    <t>MONTALE</t>
  </si>
  <si>
    <t>F411</t>
  </si>
  <si>
    <t>MONTALENGHE</t>
  </si>
  <si>
    <t>F414</t>
  </si>
  <si>
    <t>MONTALLEGRO</t>
  </si>
  <si>
    <t>F415</t>
  </si>
  <si>
    <t>MONTALTO DELLE MARCHE</t>
  </si>
  <si>
    <t>F416</t>
  </si>
  <si>
    <t>MONTALTO UFFUGO</t>
  </si>
  <si>
    <t>F417</t>
  </si>
  <si>
    <t>MONTALTO PAVESE</t>
  </si>
  <si>
    <t>F419</t>
  </si>
  <si>
    <t>MONTALTO DI CASTRO</t>
  </si>
  <si>
    <t>F420</t>
  </si>
  <si>
    <t>MONTALTO DORA</t>
  </si>
  <si>
    <t>F422</t>
  </si>
  <si>
    <t>MONTANARO</t>
  </si>
  <si>
    <t>F423</t>
  </si>
  <si>
    <t>MONTANASO LOMBARDO</t>
  </si>
  <si>
    <t>F424</t>
  </si>
  <si>
    <t>MONTANERA</t>
  </si>
  <si>
    <t>F426</t>
  </si>
  <si>
    <t>MONTANO ANTILIA</t>
  </si>
  <si>
    <t>F427</t>
  </si>
  <si>
    <t>MONTANO LUCINO</t>
  </si>
  <si>
    <t>F428</t>
  </si>
  <si>
    <t>MONTAPPONE</t>
  </si>
  <si>
    <t>F429</t>
  </si>
  <si>
    <t>MONTAQUILA</t>
  </si>
  <si>
    <t>F430</t>
  </si>
  <si>
    <t>MONTASOLA</t>
  </si>
  <si>
    <t>F432</t>
  </si>
  <si>
    <t>MONTAURO</t>
  </si>
  <si>
    <t>F433</t>
  </si>
  <si>
    <t>MONTAZZOLI</t>
  </si>
  <si>
    <t>F434</t>
  </si>
  <si>
    <t>MONTE CREMASCO</t>
  </si>
  <si>
    <t>F437</t>
  </si>
  <si>
    <t>MONTE ARGENTARIO</t>
  </si>
  <si>
    <t>F440</t>
  </si>
  <si>
    <t>MONTEBELLO DELLA BATTAGLIA</t>
  </si>
  <si>
    <t>F441</t>
  </si>
  <si>
    <t>MONTEBELLO DI BERTONA</t>
  </si>
  <si>
    <t>F442</t>
  </si>
  <si>
    <t>MONTEBELLO VICENTINO</t>
  </si>
  <si>
    <t>F443</t>
  </si>
  <si>
    <t>MONTEBELLUNA</t>
  </si>
  <si>
    <t>F445</t>
  </si>
  <si>
    <t>MONTEBRUNO</t>
  </si>
  <si>
    <t>F446</t>
  </si>
  <si>
    <t>MONTEBUONO</t>
  </si>
  <si>
    <t>F448</t>
  </si>
  <si>
    <t>MONTECALVO IRPINO</t>
  </si>
  <si>
    <t>F449</t>
  </si>
  <si>
    <t>MONTECALVO VERSIGGIA</t>
  </si>
  <si>
    <t>F450</t>
  </si>
  <si>
    <t>MONTECALVO IN FOGLIA</t>
  </si>
  <si>
    <t>F452</t>
  </si>
  <si>
    <t>MONTECARLO</t>
  </si>
  <si>
    <t>F453</t>
  </si>
  <si>
    <t>MONTECAROTTO</t>
  </si>
  <si>
    <t>F454</t>
  </si>
  <si>
    <t>MONTECASSIANO</t>
  </si>
  <si>
    <t>F455</t>
  </si>
  <si>
    <t>MONTECASTELLO</t>
  </si>
  <si>
    <t>F456</t>
  </si>
  <si>
    <t>MONTE CASTELLO DI VIBIO</t>
  </si>
  <si>
    <t>F457</t>
  </si>
  <si>
    <t>MONTECASTRILLI</t>
  </si>
  <si>
    <t>F458</t>
  </si>
  <si>
    <t>MONTECATINI VAL DI CECINA</t>
  </si>
  <si>
    <t>F460</t>
  </si>
  <si>
    <t>MONTE CAVALLO</t>
  </si>
  <si>
    <t>F461</t>
  </si>
  <si>
    <t>MONTECCHIA DI CROSARA</t>
  </si>
  <si>
    <t>F462</t>
  </si>
  <si>
    <t>MONTECCHIO</t>
  </si>
  <si>
    <t>F463</t>
  </si>
  <si>
    <t>MONTECCHIO EMILIA</t>
  </si>
  <si>
    <t>F464</t>
  </si>
  <si>
    <t>MONTECCHIO MAGGIORE</t>
  </si>
  <si>
    <t>F465</t>
  </si>
  <si>
    <t>MONTECCHIO PRECALCINO</t>
  </si>
  <si>
    <t>F467</t>
  </si>
  <si>
    <t>MONTE CERIGNONE</t>
  </si>
  <si>
    <t>F468</t>
  </si>
  <si>
    <t>MONTECHIARO D'ASTI</t>
  </si>
  <si>
    <t>F469</t>
  </si>
  <si>
    <t>MONTECHIARO D'ACQUI</t>
  </si>
  <si>
    <t>F471</t>
  </si>
  <si>
    <t>MONTICHIARI</t>
  </si>
  <si>
    <t>F473</t>
  </si>
  <si>
    <t>MONTECHIARUGOLO</t>
  </si>
  <si>
    <t>F475</t>
  </si>
  <si>
    <t>MONTECILFONE</t>
  </si>
  <si>
    <t>F477</t>
  </si>
  <si>
    <t>MONTE COMPATRI</t>
  </si>
  <si>
    <t>F478</t>
  </si>
  <si>
    <t>MONTECOPIOLO</t>
  </si>
  <si>
    <t>F479</t>
  </si>
  <si>
    <t>MONTECORICE</t>
  </si>
  <si>
    <t>F480</t>
  </si>
  <si>
    <t>MONTECORVINO PUGLIANO</t>
  </si>
  <si>
    <t>F481</t>
  </si>
  <si>
    <t>MONTECORVINO ROVELLA</t>
  </si>
  <si>
    <t>F482</t>
  </si>
  <si>
    <t>MONTECOSARO</t>
  </si>
  <si>
    <t>F483</t>
  </si>
  <si>
    <t>MONTECRESTESE</t>
  </si>
  <si>
    <t>F484</t>
  </si>
  <si>
    <t>MONTECRETO</t>
  </si>
  <si>
    <t>F486</t>
  </si>
  <si>
    <t>MONTE DI MALO</t>
  </si>
  <si>
    <t>F487</t>
  </si>
  <si>
    <t>MONTEDINOVE</t>
  </si>
  <si>
    <t>F488</t>
  </si>
  <si>
    <t>MONTE DI PROCIDA</t>
  </si>
  <si>
    <t>F489</t>
  </si>
  <si>
    <t>MONTEDORO</t>
  </si>
  <si>
    <t>F491</t>
  </si>
  <si>
    <t>MONTEFALCIONE</t>
  </si>
  <si>
    <t>F492</t>
  </si>
  <si>
    <t>MONTEFALCO</t>
  </si>
  <si>
    <t>F493</t>
  </si>
  <si>
    <t>MONTEFALCONE APPENNINO</t>
  </si>
  <si>
    <t>F494</t>
  </si>
  <si>
    <t>MONTEFALCONE DI VAL FORTORE</t>
  </si>
  <si>
    <t>F495</t>
  </si>
  <si>
    <t>MONTEFALCONE NEL SANNIO</t>
  </si>
  <si>
    <t>F496</t>
  </si>
  <si>
    <t>MONTEFANO</t>
  </si>
  <si>
    <t>F497</t>
  </si>
  <si>
    <t>MONTEFELCINO</t>
  </si>
  <si>
    <t>F498</t>
  </si>
  <si>
    <t>MONTEFERRANTE</t>
  </si>
  <si>
    <t>F499</t>
  </si>
  <si>
    <t>MONTEFIASCONE</t>
  </si>
  <si>
    <t>F500</t>
  </si>
  <si>
    <t>MONTEFINO</t>
  </si>
  <si>
    <t>F501</t>
  </si>
  <si>
    <t>MONTEFIORE DELL'ASO</t>
  </si>
  <si>
    <t>F502</t>
  </si>
  <si>
    <t>MONTEFIORE CONCA</t>
  </si>
  <si>
    <t>F503</t>
  </si>
  <si>
    <t>MONTEFIORINO</t>
  </si>
  <si>
    <t>F504</t>
  </si>
  <si>
    <t>MONTEFLAVIO</t>
  </si>
  <si>
    <t>F506</t>
  </si>
  <si>
    <t>MONTEFORTE IRPINO</t>
  </si>
  <si>
    <t>F507</t>
  </si>
  <si>
    <t>MONTEFORTE CILENTO</t>
  </si>
  <si>
    <t>F508</t>
  </si>
  <si>
    <t>MONTEFORTE D'ALPONE</t>
  </si>
  <si>
    <t>F509</t>
  </si>
  <si>
    <t>MONTEFORTINO</t>
  </si>
  <si>
    <t>F510</t>
  </si>
  <si>
    <t>MONTEFRANCO</t>
  </si>
  <si>
    <t>F511</t>
  </si>
  <si>
    <t>MONTEFREDANE</t>
  </si>
  <si>
    <t>F512</t>
  </si>
  <si>
    <t>MONTEFUSCO</t>
  </si>
  <si>
    <t>F513</t>
  </si>
  <si>
    <t>MONTEGABBIONE</t>
  </si>
  <si>
    <t>F514</t>
  </si>
  <si>
    <t>MONTEGALDA</t>
  </si>
  <si>
    <t>F515</t>
  </si>
  <si>
    <t>MONTEGALDELLA</t>
  </si>
  <si>
    <t>F516</t>
  </si>
  <si>
    <t>MONTEGALLO</t>
  </si>
  <si>
    <t>F517</t>
  </si>
  <si>
    <t>MONTE GIBERTO</t>
  </si>
  <si>
    <t>F518</t>
  </si>
  <si>
    <t>MONTEGIOCO</t>
  </si>
  <si>
    <t>F519</t>
  </si>
  <si>
    <t>MONTEGIORDANO</t>
  </si>
  <si>
    <t>F520</t>
  </si>
  <si>
    <t>MONTEGIORGIO</t>
  </si>
  <si>
    <t>F522</t>
  </si>
  <si>
    <t>MONTEGRANARO</t>
  </si>
  <si>
    <t>F523</t>
  </si>
  <si>
    <t>MONTEGRIDOLFO</t>
  </si>
  <si>
    <t>F524</t>
  </si>
  <si>
    <t>MONTE GRIMANO TERME</t>
  </si>
  <si>
    <t>F526</t>
  </si>
  <si>
    <t>MONTEGRINO VALTRAVAGLIA</t>
  </si>
  <si>
    <t>F527</t>
  </si>
  <si>
    <t>MONTEGROSSO D'ASTI</t>
  </si>
  <si>
    <t>F528</t>
  </si>
  <si>
    <t>MONTEGROSSO PIAN LATTE</t>
  </si>
  <si>
    <t>F529</t>
  </si>
  <si>
    <t>MONTEGROTTO TERME</t>
  </si>
  <si>
    <t>F531</t>
  </si>
  <si>
    <t>MONTEIASI</t>
  </si>
  <si>
    <t>F532</t>
  </si>
  <si>
    <t>MONTE ISOLA</t>
  </si>
  <si>
    <t>F533</t>
  </si>
  <si>
    <t>MONTELABBATE</t>
  </si>
  <si>
    <t>F534</t>
  </si>
  <si>
    <t>MONTELANICO</t>
  </si>
  <si>
    <t>F535</t>
  </si>
  <si>
    <t>MONTELAPIANO</t>
  </si>
  <si>
    <t>F536</t>
  </si>
  <si>
    <t>MONTELEONE DI FERMO</t>
  </si>
  <si>
    <t>F537</t>
  </si>
  <si>
    <t>VIBO VALENTIA</t>
  </si>
  <si>
    <t>F538</t>
  </si>
  <si>
    <t>MONTELEONE DI PUGLIA</t>
  </si>
  <si>
    <t>F540</t>
  </si>
  <si>
    <t>MONTELEONE DI SPOLETO</t>
  </si>
  <si>
    <t>F541</t>
  </si>
  <si>
    <t>MONTELEONE SABINO</t>
  </si>
  <si>
    <t>F542</t>
  </si>
  <si>
    <t>MONTELEONE ROCCA DORIA</t>
  </si>
  <si>
    <t>F543</t>
  </si>
  <si>
    <t>MONTELEONE D'ORVIETO</t>
  </si>
  <si>
    <t>F544</t>
  </si>
  <si>
    <t>MONTELEPRE</t>
  </si>
  <si>
    <t>F545</t>
  </si>
  <si>
    <t>MONTELIBRETTI</t>
  </si>
  <si>
    <t>F546</t>
  </si>
  <si>
    <t>MONTELLA</t>
  </si>
  <si>
    <t>F547</t>
  </si>
  <si>
    <t>MONTELLO</t>
  </si>
  <si>
    <t>F548</t>
  </si>
  <si>
    <t>MONTELONGO</t>
  </si>
  <si>
    <t>F549</t>
  </si>
  <si>
    <t>MONTELPARO</t>
  </si>
  <si>
    <t>F550</t>
  </si>
  <si>
    <t>MONTELUPO ALBESE</t>
  </si>
  <si>
    <t>F551</t>
  </si>
  <si>
    <t>MONTELUPO FIORENTINO</t>
  </si>
  <si>
    <t>F552</t>
  </si>
  <si>
    <t>MONTELUPONE</t>
  </si>
  <si>
    <t>F553</t>
  </si>
  <si>
    <t>MONTEMAGGIORE BELSITO</t>
  </si>
  <si>
    <t>F556</t>
  </si>
  <si>
    <t>F557</t>
  </si>
  <si>
    <t>SANT'ARCANGELO TRIMONTE</t>
  </si>
  <si>
    <t>F558</t>
  </si>
  <si>
    <t>MONTEMALE DI CUNEO</t>
  </si>
  <si>
    <t>F559</t>
  </si>
  <si>
    <t>MONTEMARANO</t>
  </si>
  <si>
    <t>F560</t>
  </si>
  <si>
    <t>MONTEMARCIANO</t>
  </si>
  <si>
    <t>F561</t>
  </si>
  <si>
    <t>MONTE MARENZO</t>
  </si>
  <si>
    <t>F562</t>
  </si>
  <si>
    <t>MONTEMARZINO</t>
  </si>
  <si>
    <t>F563</t>
  </si>
  <si>
    <t>MONTEMESOLA</t>
  </si>
  <si>
    <t>F564</t>
  </si>
  <si>
    <t>MONTEMEZZO</t>
  </si>
  <si>
    <t>F565</t>
  </si>
  <si>
    <t>MONTEMIGNAIO</t>
  </si>
  <si>
    <t>F566</t>
  </si>
  <si>
    <t>MONTEMILETTO</t>
  </si>
  <si>
    <t>F567</t>
  </si>
  <si>
    <t>POLLENZA</t>
  </si>
  <si>
    <t>F568</t>
  </si>
  <si>
    <t>MONTEMILONE</t>
  </si>
  <si>
    <t>F569</t>
  </si>
  <si>
    <t>MONTEMITRO</t>
  </si>
  <si>
    <t>F570</t>
  </si>
  <si>
    <t>MONTEMONACO</t>
  </si>
  <si>
    <t>F572</t>
  </si>
  <si>
    <t>MONTEMURLO</t>
  </si>
  <si>
    <t>F573</t>
  </si>
  <si>
    <t>MONTEMURRO</t>
  </si>
  <si>
    <t>F574</t>
  </si>
  <si>
    <t>MONTENARS</t>
  </si>
  <si>
    <t>F576</t>
  </si>
  <si>
    <t>MONTENERO DI BISACCIA</t>
  </si>
  <si>
    <t>F578</t>
  </si>
  <si>
    <t>MONTENERODOMO</t>
  </si>
  <si>
    <t>F579</t>
  </si>
  <si>
    <t>MONTENERO SABINO</t>
  </si>
  <si>
    <t>F580</t>
  </si>
  <si>
    <t>MONTENERO VAL COCCHIARA</t>
  </si>
  <si>
    <t>F581</t>
  </si>
  <si>
    <t>OSTRA VETERE</t>
  </si>
  <si>
    <t>F582</t>
  </si>
  <si>
    <t>MONTEODORISIO</t>
  </si>
  <si>
    <t>F585</t>
  </si>
  <si>
    <t>ROSETO DEGLI ABRUZZI</t>
  </si>
  <si>
    <t>F586</t>
  </si>
  <si>
    <t>MONTEPAONE</t>
  </si>
  <si>
    <t>F587</t>
  </si>
  <si>
    <t>MONTEPARANO</t>
  </si>
  <si>
    <t>F589</t>
  </si>
  <si>
    <t>MONTE PORZIO</t>
  </si>
  <si>
    <t>F590</t>
  </si>
  <si>
    <t>MONTE PORZIO CATONE</t>
  </si>
  <si>
    <t>F591</t>
  </si>
  <si>
    <t>MONTEPRANDONE</t>
  </si>
  <si>
    <t>F592</t>
  </si>
  <si>
    <t>MONTEPULCIANO</t>
  </si>
  <si>
    <t>F594</t>
  </si>
  <si>
    <t>MONTERCHI</t>
  </si>
  <si>
    <t>F595</t>
  </si>
  <si>
    <t>MONTEREALE</t>
  </si>
  <si>
    <t>F596</t>
  </si>
  <si>
    <t>MONTEREALE VALCELLINA</t>
  </si>
  <si>
    <t>F597</t>
  </si>
  <si>
    <t>MONTERENZIO</t>
  </si>
  <si>
    <t>F598</t>
  </si>
  <si>
    <t>MONTERIGGIONI</t>
  </si>
  <si>
    <t>F599</t>
  </si>
  <si>
    <t>MONTE RINALDO</t>
  </si>
  <si>
    <t>F600</t>
  </si>
  <si>
    <t>MONTE ROBERTO</t>
  </si>
  <si>
    <t>F601</t>
  </si>
  <si>
    <t>MONTERODUNI</t>
  </si>
  <si>
    <t>F603</t>
  </si>
  <si>
    <t>MONTE ROMANO</t>
  </si>
  <si>
    <t>F604</t>
  </si>
  <si>
    <t>MONTERONI DI LECCE</t>
  </si>
  <si>
    <t>F605</t>
  </si>
  <si>
    <t>MONTERONI D'ARBIA</t>
  </si>
  <si>
    <t>F606</t>
  </si>
  <si>
    <t>MONTEROSI</t>
  </si>
  <si>
    <t>F607</t>
  </si>
  <si>
    <t>MONTEROSSO CALABRO</t>
  </si>
  <si>
    <t>F608</t>
  </si>
  <si>
    <t>MONTEROSSO GRANA</t>
  </si>
  <si>
    <t>F609</t>
  </si>
  <si>
    <t>MONTEROSSO AL MARE</t>
  </si>
  <si>
    <t>F610</t>
  </si>
  <si>
    <t>MONTEROSSO ALMO</t>
  </si>
  <si>
    <t>F611</t>
  </si>
  <si>
    <t>MONTEROTONDO</t>
  </si>
  <si>
    <t>F612</t>
  </si>
  <si>
    <t>MONTEROTONDO MARITTIMO</t>
  </si>
  <si>
    <t>F614</t>
  </si>
  <si>
    <t>MONTERUBBIANO</t>
  </si>
  <si>
    <t>F616</t>
  </si>
  <si>
    <t>MONTE SAN BIAGIO</t>
  </si>
  <si>
    <t>F618</t>
  </si>
  <si>
    <t>MONTE SAN GIACOMO</t>
  </si>
  <si>
    <t>F619</t>
  </si>
  <si>
    <t>MONTE SAN GIOVANNI IN SABINA</t>
  </si>
  <si>
    <t>F620</t>
  </si>
  <si>
    <t>MONTE SAN GIOVANNI CAMPANO</t>
  </si>
  <si>
    <t>F621</t>
  </si>
  <si>
    <t>MONTE SAN GIUSTO</t>
  </si>
  <si>
    <t>F622</t>
  </si>
  <si>
    <t>MONTE SAN MARTINO</t>
  </si>
  <si>
    <t>F623</t>
  </si>
  <si>
    <t>MONTESANO SALENTINO</t>
  </si>
  <si>
    <t>F625</t>
  </si>
  <si>
    <t>MONTESANO SULLA MARCELLANA</t>
  </si>
  <si>
    <t>F626</t>
  </si>
  <si>
    <t>MONTE SAN PIETRANGELI</t>
  </si>
  <si>
    <t>F627</t>
  </si>
  <si>
    <t>MONTE SAN PIETRO</t>
  </si>
  <si>
    <t>F628</t>
  </si>
  <si>
    <t>MONTE SAN SAVINO</t>
  </si>
  <si>
    <t>F629</t>
  </si>
  <si>
    <t>MONTE SANTA MARIA TIBERINA</t>
  </si>
  <si>
    <t>F631</t>
  </si>
  <si>
    <t>MONTE SANT'ANGELO</t>
  </si>
  <si>
    <t>F632</t>
  </si>
  <si>
    <t>POTENZA PICENA</t>
  </si>
  <si>
    <t>F634</t>
  </si>
  <si>
    <t>MONTE SAN VITO</t>
  </si>
  <si>
    <t>F636</t>
  </si>
  <si>
    <t>MONTESARCHIO</t>
  </si>
  <si>
    <t>F637</t>
  </si>
  <si>
    <t>MONTESCAGLIOSO</t>
  </si>
  <si>
    <t>F638</t>
  </si>
  <si>
    <t>MONTESCANO</t>
  </si>
  <si>
    <t>F639</t>
  </si>
  <si>
    <t>MONTESCHENO</t>
  </si>
  <si>
    <t>F640</t>
  </si>
  <si>
    <t>MONTESCUDAIO</t>
  </si>
  <si>
    <t>F642</t>
  </si>
  <si>
    <t>MONTESE</t>
  </si>
  <si>
    <t>F644</t>
  </si>
  <si>
    <t>MONTESEGALE</t>
  </si>
  <si>
    <t>F646</t>
  </si>
  <si>
    <t>MONTESILVANO</t>
  </si>
  <si>
    <t>F648</t>
  </si>
  <si>
    <t>MONTESPERTOLI</t>
  </si>
  <si>
    <t>F651</t>
  </si>
  <si>
    <t>MONTEU DA PO</t>
  </si>
  <si>
    <t>F653</t>
  </si>
  <si>
    <t>MONTE URANO</t>
  </si>
  <si>
    <t>F654</t>
  </si>
  <si>
    <t>MONTEU ROERO</t>
  </si>
  <si>
    <t>F655</t>
  </si>
  <si>
    <t>MONTEVAGO</t>
  </si>
  <si>
    <t>F656</t>
  </si>
  <si>
    <t>MONTEVARCHI</t>
  </si>
  <si>
    <t>F657</t>
  </si>
  <si>
    <t>MONTEVECCHIA</t>
  </si>
  <si>
    <t>F660</t>
  </si>
  <si>
    <t>MONTEVERDE</t>
  </si>
  <si>
    <t>F661</t>
  </si>
  <si>
    <t>MONTEVERDI MARITTIMO</t>
  </si>
  <si>
    <t>F662</t>
  </si>
  <si>
    <t>MONTEVIALE</t>
  </si>
  <si>
    <t>F664</t>
  </si>
  <si>
    <t>MONTE VIDON COMBATTE</t>
  </si>
  <si>
    <t>F665</t>
  </si>
  <si>
    <t>MONTE VIDON CORRADO</t>
  </si>
  <si>
    <t>F666</t>
  </si>
  <si>
    <t>MONTEZEMOLO</t>
  </si>
  <si>
    <t>F667</t>
  </si>
  <si>
    <t>MONTI</t>
  </si>
  <si>
    <t>F668</t>
  </si>
  <si>
    <t>MONTIANO</t>
  </si>
  <si>
    <t>F669</t>
  </si>
  <si>
    <t>MONTICELLO D'ALBA</t>
  </si>
  <si>
    <t>F670</t>
  </si>
  <si>
    <t>MONTICELLI PAVESE</t>
  </si>
  <si>
    <t>F671</t>
  </si>
  <si>
    <t>MONTICELLI D'ONGINA</t>
  </si>
  <si>
    <t>F672</t>
  </si>
  <si>
    <t>MONTICELLI BRUSATI</t>
  </si>
  <si>
    <t>F674</t>
  </si>
  <si>
    <t>MONTICELLO BRIANZA</t>
  </si>
  <si>
    <t>F675</t>
  </si>
  <si>
    <t>MONTICELLO CONTE OTTO</t>
  </si>
  <si>
    <t>F676</t>
  </si>
  <si>
    <t>MONTICIANO</t>
  </si>
  <si>
    <t>F677</t>
  </si>
  <si>
    <t>MONTIERI</t>
  </si>
  <si>
    <t>F679</t>
  </si>
  <si>
    <t>MONTIGNOSO</t>
  </si>
  <si>
    <t>F680</t>
  </si>
  <si>
    <t>MONTIRONE</t>
  </si>
  <si>
    <t>F681</t>
  </si>
  <si>
    <t>MONTODINE</t>
  </si>
  <si>
    <t>F682</t>
  </si>
  <si>
    <t>MONTOGGIO</t>
  </si>
  <si>
    <t>F685</t>
  </si>
  <si>
    <t>MONTONE</t>
  </si>
  <si>
    <t>F686</t>
  </si>
  <si>
    <t>MONTOPOLI IN VAL D'ARNO</t>
  </si>
  <si>
    <t>F687</t>
  </si>
  <si>
    <t>MONTOPOLI DI SABINA</t>
  </si>
  <si>
    <t>F688</t>
  </si>
  <si>
    <t>MONTORFANO</t>
  </si>
  <si>
    <t>F689</t>
  </si>
  <si>
    <t>MONTORIO NEI FRENTANI</t>
  </si>
  <si>
    <t>F690</t>
  </si>
  <si>
    <t>MONTORIO AL VOMANO</t>
  </si>
  <si>
    <t>F692</t>
  </si>
  <si>
    <t>MONTORIO ROMANO</t>
  </si>
  <si>
    <t>F696</t>
  </si>
  <si>
    <t>MONTORSO VICENTINO</t>
  </si>
  <si>
    <t>F697</t>
  </si>
  <si>
    <t>MONTOTTONE</t>
  </si>
  <si>
    <t>F698</t>
  </si>
  <si>
    <t>MONTRESTA</t>
  </si>
  <si>
    <t>F701</t>
  </si>
  <si>
    <t>MONTU' BECCARIA</t>
  </si>
  <si>
    <t>F703</t>
  </si>
  <si>
    <t>MONVALLE</t>
  </si>
  <si>
    <t>F704</t>
  </si>
  <si>
    <t>MONZA</t>
  </si>
  <si>
    <t>F705</t>
  </si>
  <si>
    <t>MONZAMBANO</t>
  </si>
  <si>
    <t>F706</t>
  </si>
  <si>
    <t>MONZUNO</t>
  </si>
  <si>
    <t>F707</t>
  </si>
  <si>
    <t>MORANO SUL PO</t>
  </si>
  <si>
    <t>F708</t>
  </si>
  <si>
    <t>MORANO CALABRO</t>
  </si>
  <si>
    <t>F710</t>
  </si>
  <si>
    <t>MORARO</t>
  </si>
  <si>
    <t>F711</t>
  </si>
  <si>
    <t>MORAZZONE</t>
  </si>
  <si>
    <t>F712</t>
  </si>
  <si>
    <t>MORBEGNO</t>
  </si>
  <si>
    <t>F713</t>
  </si>
  <si>
    <t>MORBELLO</t>
  </si>
  <si>
    <t>F715</t>
  </si>
  <si>
    <t>MORCIANO DI ROMAGNA</t>
  </si>
  <si>
    <t>F716</t>
  </si>
  <si>
    <t>MORCIANO DI LEUCA</t>
  </si>
  <si>
    <t>F717</t>
  </si>
  <si>
    <t>MORCONE</t>
  </si>
  <si>
    <t>F718</t>
  </si>
  <si>
    <t>MORDANO</t>
  </si>
  <si>
    <t>F720</t>
  </si>
  <si>
    <t>MORENGO</t>
  </si>
  <si>
    <t>F721</t>
  </si>
  <si>
    <t>MORES</t>
  </si>
  <si>
    <t>F722</t>
  </si>
  <si>
    <t>MORESCO</t>
  </si>
  <si>
    <t>F723</t>
  </si>
  <si>
    <t>MORETTA</t>
  </si>
  <si>
    <t>F724</t>
  </si>
  <si>
    <t>MORFASSO</t>
  </si>
  <si>
    <t>F725</t>
  </si>
  <si>
    <t>MORGANO</t>
  </si>
  <si>
    <t>F726</t>
  </si>
  <si>
    <t>MORGEX</t>
  </si>
  <si>
    <t>F727</t>
  </si>
  <si>
    <t>MORGONGIORI</t>
  </si>
  <si>
    <t>F728</t>
  </si>
  <si>
    <t>MORI</t>
  </si>
  <si>
    <t>F729</t>
  </si>
  <si>
    <t>MORIAGO DELLA BATTAGLIA</t>
  </si>
  <si>
    <t>F730</t>
  </si>
  <si>
    <t>MORICONE</t>
  </si>
  <si>
    <t>F731</t>
  </si>
  <si>
    <t>MORIGERATI</t>
  </si>
  <si>
    <t>F732</t>
  </si>
  <si>
    <t>MORINO</t>
  </si>
  <si>
    <t>F733</t>
  </si>
  <si>
    <t>MORIONDO TORINESE</t>
  </si>
  <si>
    <t>F734</t>
  </si>
  <si>
    <t>MORLUPO</t>
  </si>
  <si>
    <t>F735</t>
  </si>
  <si>
    <t>MORMANNO</t>
  </si>
  <si>
    <t>F736</t>
  </si>
  <si>
    <t>MORNAGO</t>
  </si>
  <si>
    <t>F737</t>
  </si>
  <si>
    <t>MORNESE</t>
  </si>
  <si>
    <t>F738</t>
  </si>
  <si>
    <t>MORNICO AL SERIO</t>
  </si>
  <si>
    <t>F739</t>
  </si>
  <si>
    <t>MORNICO LOSANA</t>
  </si>
  <si>
    <t>F740</t>
  </si>
  <si>
    <t>MOROLO</t>
  </si>
  <si>
    <t>F743</t>
  </si>
  <si>
    <t>MOROZZO</t>
  </si>
  <si>
    <t>F744</t>
  </si>
  <si>
    <t>MORRA DE SANCTIS</t>
  </si>
  <si>
    <t>F745</t>
  </si>
  <si>
    <t>MORRO D'ALBA</t>
  </si>
  <si>
    <t>F746</t>
  </si>
  <si>
    <t>MORRO REATINO</t>
  </si>
  <si>
    <t>F747</t>
  </si>
  <si>
    <t>MORRO D'ORO</t>
  </si>
  <si>
    <t>F748</t>
  </si>
  <si>
    <t>MORRONE DEL SANNIO</t>
  </si>
  <si>
    <t>F749</t>
  </si>
  <si>
    <t>MORROVALLE</t>
  </si>
  <si>
    <t>F750</t>
  </si>
  <si>
    <t>MORSANO AL TAGLIAMENTO</t>
  </si>
  <si>
    <t>F751</t>
  </si>
  <si>
    <t>MORSASCO</t>
  </si>
  <si>
    <t>F754</t>
  </si>
  <si>
    <t>MORTARA</t>
  </si>
  <si>
    <t>F756</t>
  </si>
  <si>
    <t>MORTEGLIANO</t>
  </si>
  <si>
    <t>F758</t>
  </si>
  <si>
    <t>MORTERONE</t>
  </si>
  <si>
    <t>F760</t>
  </si>
  <si>
    <t>MORUZZO</t>
  </si>
  <si>
    <t>F761</t>
  </si>
  <si>
    <t>MOSCAZZANO</t>
  </si>
  <si>
    <t>F762</t>
  </si>
  <si>
    <t>MOSCHIANO</t>
  </si>
  <si>
    <t>F764</t>
  </si>
  <si>
    <t>MOSCIANO SANT'ANGELO</t>
  </si>
  <si>
    <t>F765</t>
  </si>
  <si>
    <t>MOSCUFO</t>
  </si>
  <si>
    <t>F766</t>
  </si>
  <si>
    <t>MOSO IN PASSIRIA</t>
  </si>
  <si>
    <t>F767</t>
  </si>
  <si>
    <t>MOSSA</t>
  </si>
  <si>
    <t>F770</t>
  </si>
  <si>
    <t>MOTTA DI LIVENZA</t>
  </si>
  <si>
    <t>F771</t>
  </si>
  <si>
    <t>MOTTA BALUFFI</t>
  </si>
  <si>
    <t>F772</t>
  </si>
  <si>
    <t>MOTTA CAMASTRA</t>
  </si>
  <si>
    <t>F773</t>
  </si>
  <si>
    <t>MOTTA D'AFFERMO</t>
  </si>
  <si>
    <t>F774</t>
  </si>
  <si>
    <t>MOTTA DE' CONTI</t>
  </si>
  <si>
    <t>F775</t>
  </si>
  <si>
    <t>MOTTAFOLLONE</t>
  </si>
  <si>
    <t>F776</t>
  </si>
  <si>
    <t>MOTTALCIATA</t>
  </si>
  <si>
    <t>F777</t>
  </si>
  <si>
    <t>MOTTA MONTECORVINO</t>
  </si>
  <si>
    <t>F779</t>
  </si>
  <si>
    <t>MOTTA SAN GIOVANNI</t>
  </si>
  <si>
    <t>F780</t>
  </si>
  <si>
    <t>MOTTA SANTA LUCIA</t>
  </si>
  <si>
    <t>F781</t>
  </si>
  <si>
    <t>MOTTA SANT'ANASTASIA</t>
  </si>
  <si>
    <t>F783</t>
  </si>
  <si>
    <t>MOTTA VISCONTI</t>
  </si>
  <si>
    <t>F784</t>
  </si>
  <si>
    <t>MOTTOLA</t>
  </si>
  <si>
    <t>F785</t>
  </si>
  <si>
    <t>MOZZAGROGNA</t>
  </si>
  <si>
    <t>F786</t>
  </si>
  <si>
    <t>MOZZANICA</t>
  </si>
  <si>
    <t>F788</t>
  </si>
  <si>
    <t>MOZZATE</t>
  </si>
  <si>
    <t>F789</t>
  </si>
  <si>
    <t>MOZZECANE</t>
  </si>
  <si>
    <t>F791</t>
  </si>
  <si>
    <t>MOZZO</t>
  </si>
  <si>
    <t>F793</t>
  </si>
  <si>
    <t>MUCCIA</t>
  </si>
  <si>
    <t>F795</t>
  </si>
  <si>
    <t>MUGGIA</t>
  </si>
  <si>
    <t>F797</t>
  </si>
  <si>
    <t>MUGGIO'</t>
  </si>
  <si>
    <t>F798</t>
  </si>
  <si>
    <t>MUGNANO DEL CARDINALE</t>
  </si>
  <si>
    <t>F799</t>
  </si>
  <si>
    <t>MUGNANO DI NAPOLI</t>
  </si>
  <si>
    <t>F801</t>
  </si>
  <si>
    <t>MULAZZANO</t>
  </si>
  <si>
    <t>F802</t>
  </si>
  <si>
    <t>MULAZZO</t>
  </si>
  <si>
    <t>F806</t>
  </si>
  <si>
    <t>MURA</t>
  </si>
  <si>
    <t>F808</t>
  </si>
  <si>
    <t>MURAVERA</t>
  </si>
  <si>
    <t>F809</t>
  </si>
  <si>
    <t>MURAZZANO</t>
  </si>
  <si>
    <t>F810</t>
  </si>
  <si>
    <t>SALCEDO</t>
  </si>
  <si>
    <t>F811</t>
  </si>
  <si>
    <t>MURELLO</t>
  </si>
  <si>
    <t>F813</t>
  </si>
  <si>
    <t>MURIALDO</t>
  </si>
  <si>
    <t>F814</t>
  </si>
  <si>
    <t>F815</t>
  </si>
  <si>
    <t>MURLO</t>
  </si>
  <si>
    <t>F816</t>
  </si>
  <si>
    <t>MURO LECCESE</t>
  </si>
  <si>
    <t>F817</t>
  </si>
  <si>
    <t>MURO LUCANO</t>
  </si>
  <si>
    <t>F818</t>
  </si>
  <si>
    <t>MUROS</t>
  </si>
  <si>
    <t>F820</t>
  </si>
  <si>
    <t>MUSCOLINE</t>
  </si>
  <si>
    <t>F822</t>
  </si>
  <si>
    <t>MUSEI</t>
  </si>
  <si>
    <t>F826</t>
  </si>
  <si>
    <t>MUSILE DI PIAVE</t>
  </si>
  <si>
    <t>F828</t>
  </si>
  <si>
    <t>MUSSO</t>
  </si>
  <si>
    <t>F829</t>
  </si>
  <si>
    <t>MUSSOLENTE</t>
  </si>
  <si>
    <t>F830</t>
  </si>
  <si>
    <t>MUSSOMELI</t>
  </si>
  <si>
    <t>F831</t>
  </si>
  <si>
    <t>PINETO</t>
  </si>
  <si>
    <t>F832</t>
  </si>
  <si>
    <t>MUZZANA DEL TURGNANO</t>
  </si>
  <si>
    <t>F833</t>
  </si>
  <si>
    <t>MUZZANO</t>
  </si>
  <si>
    <t>F835</t>
  </si>
  <si>
    <t>NAGO-TORBOLE</t>
  </si>
  <si>
    <t>F836</t>
  </si>
  <si>
    <t>NALLES</t>
  </si>
  <si>
    <t>F838</t>
  </si>
  <si>
    <t>NANTO</t>
  </si>
  <si>
    <t>F839</t>
  </si>
  <si>
    <t>NAPOLI</t>
  </si>
  <si>
    <t>F840</t>
  </si>
  <si>
    <t>NARBOLIA</t>
  </si>
  <si>
    <t>F841</t>
  </si>
  <si>
    <t>NARCAO</t>
  </si>
  <si>
    <t>F842</t>
  </si>
  <si>
    <t>NARDO'</t>
  </si>
  <si>
    <t>F843</t>
  </si>
  <si>
    <t>NARDODIPACE</t>
  </si>
  <si>
    <t>F844</t>
  </si>
  <si>
    <t>NARNI</t>
  </si>
  <si>
    <t>F845</t>
  </si>
  <si>
    <t>NARO</t>
  </si>
  <si>
    <t>F846</t>
  </si>
  <si>
    <t>NARZOLE</t>
  </si>
  <si>
    <t>F847</t>
  </si>
  <si>
    <t>NASINO</t>
  </si>
  <si>
    <t>F848</t>
  </si>
  <si>
    <t>NASO</t>
  </si>
  <si>
    <t>F849</t>
  </si>
  <si>
    <t>NATURNO</t>
  </si>
  <si>
    <t>F851</t>
  </si>
  <si>
    <t>NAVE</t>
  </si>
  <si>
    <t>F852</t>
  </si>
  <si>
    <t>NAVELLI</t>
  </si>
  <si>
    <t>F856</t>
  </si>
  <si>
    <t>NAZ-SCIAVES</t>
  </si>
  <si>
    <t>F857</t>
  </si>
  <si>
    <t>NAZZANO</t>
  </si>
  <si>
    <t>F858</t>
  </si>
  <si>
    <t>NE</t>
  </si>
  <si>
    <t>F859</t>
  </si>
  <si>
    <t>NEBBIUNO</t>
  </si>
  <si>
    <t>F861</t>
  </si>
  <si>
    <t>NEGRAR DI VALPOLICELLA</t>
  </si>
  <si>
    <t>F862</t>
  </si>
  <si>
    <t>NEIRONE</t>
  </si>
  <si>
    <t>F863</t>
  </si>
  <si>
    <t>NEIVE</t>
  </si>
  <si>
    <t>F864</t>
  </si>
  <si>
    <t>NEMBRO</t>
  </si>
  <si>
    <t>F865</t>
  </si>
  <si>
    <t>NEMI</t>
  </si>
  <si>
    <t>F866</t>
  </si>
  <si>
    <t>NEMOLI</t>
  </si>
  <si>
    <t>F867</t>
  </si>
  <si>
    <t>NEONELI</t>
  </si>
  <si>
    <t>F868</t>
  </si>
  <si>
    <t>NEPI</t>
  </si>
  <si>
    <t>F870</t>
  </si>
  <si>
    <t>NERETO</t>
  </si>
  <si>
    <t>F871</t>
  </si>
  <si>
    <t>NEROLA</t>
  </si>
  <si>
    <t>F872</t>
  </si>
  <si>
    <t>NERVESA DELLA BATTAGLIA</t>
  </si>
  <si>
    <t>F874</t>
  </si>
  <si>
    <t>NERVIANO</t>
  </si>
  <si>
    <t>F876</t>
  </si>
  <si>
    <t>NESPOLO</t>
  </si>
  <si>
    <t>F877</t>
  </si>
  <si>
    <t>NESSO</t>
  </si>
  <si>
    <t>F878</t>
  </si>
  <si>
    <t>NETRO</t>
  </si>
  <si>
    <t>F880</t>
  </si>
  <si>
    <t>NETTUNO</t>
  </si>
  <si>
    <t>F881</t>
  </si>
  <si>
    <t>NEVIANO</t>
  </si>
  <si>
    <t>F882</t>
  </si>
  <si>
    <t>NEVIANO DEGLI ARDUINI</t>
  </si>
  <si>
    <t>F883</t>
  </si>
  <si>
    <t>NEVIGLIE</t>
  </si>
  <si>
    <t>F884</t>
  </si>
  <si>
    <t>NIARDO</t>
  </si>
  <si>
    <t>F886</t>
  </si>
  <si>
    <t>NIBBIOLA</t>
  </si>
  <si>
    <t>F887</t>
  </si>
  <si>
    <t>NIBIONNO</t>
  </si>
  <si>
    <t>F889</t>
  </si>
  <si>
    <t>NICHELINO</t>
  </si>
  <si>
    <t>F890</t>
  </si>
  <si>
    <t>NICOLOSI</t>
  </si>
  <si>
    <t>F891</t>
  </si>
  <si>
    <t>NICORVO</t>
  </si>
  <si>
    <t>F892</t>
  </si>
  <si>
    <t>NICOSIA</t>
  </si>
  <si>
    <t>F893</t>
  </si>
  <si>
    <t>NICOTERA</t>
  </si>
  <si>
    <t>F894</t>
  </si>
  <si>
    <t>NIELLA BELBO</t>
  </si>
  <si>
    <t>F895</t>
  </si>
  <si>
    <t>NIELLA TANARO</t>
  </si>
  <si>
    <t>F898</t>
  </si>
  <si>
    <t>NIMIS</t>
  </si>
  <si>
    <t>F899</t>
  </si>
  <si>
    <t>NISCEMI</t>
  </si>
  <si>
    <t>F900</t>
  </si>
  <si>
    <t>NISSORIA</t>
  </si>
  <si>
    <t>F901</t>
  </si>
  <si>
    <t>NIZZA DI SICILIA</t>
  </si>
  <si>
    <t>F902</t>
  </si>
  <si>
    <t>NIZZA MONFERRATO</t>
  </si>
  <si>
    <t>F904</t>
  </si>
  <si>
    <t>NOALE</t>
  </si>
  <si>
    <t>F906</t>
  </si>
  <si>
    <t>NOASCA</t>
  </si>
  <si>
    <t>F907</t>
  </si>
  <si>
    <t>NOCARA</t>
  </si>
  <si>
    <t>F908</t>
  </si>
  <si>
    <t>NOCCIANO</t>
  </si>
  <si>
    <t>F910</t>
  </si>
  <si>
    <t>NOCERA TERINESE</t>
  </si>
  <si>
    <t>F911</t>
  </si>
  <si>
    <t>NOCERA UMBRA</t>
  </si>
  <si>
    <t>F912</t>
  </si>
  <si>
    <t>NOCERA INFERIORE</t>
  </si>
  <si>
    <t>F913</t>
  </si>
  <si>
    <t>NOCERA SUPERIORE</t>
  </si>
  <si>
    <t>F914</t>
  </si>
  <si>
    <t>NOCETO</t>
  </si>
  <si>
    <t>F915</t>
  </si>
  <si>
    <t>NOCI</t>
  </si>
  <si>
    <t>F916</t>
  </si>
  <si>
    <t>NOCIGLIA</t>
  </si>
  <si>
    <t>F917</t>
  </si>
  <si>
    <t>NOEPOLI</t>
  </si>
  <si>
    <t>F918</t>
  </si>
  <si>
    <t>NOGARA</t>
  </si>
  <si>
    <t>F920</t>
  </si>
  <si>
    <t>NOGAREDO</t>
  </si>
  <si>
    <t>F921</t>
  </si>
  <si>
    <t>NOGAROLE ROCCA</t>
  </si>
  <si>
    <t>F922</t>
  </si>
  <si>
    <t>NOGAROLE VICENTINO</t>
  </si>
  <si>
    <t>F923</t>
  </si>
  <si>
    <t>NOICATTARO</t>
  </si>
  <si>
    <t>F924</t>
  </si>
  <si>
    <t>NOLA</t>
  </si>
  <si>
    <t>F925</t>
  </si>
  <si>
    <t>NOLE</t>
  </si>
  <si>
    <t>F926</t>
  </si>
  <si>
    <t>NOLI</t>
  </si>
  <si>
    <t>F927</t>
  </si>
  <si>
    <t>NOMAGLIO</t>
  </si>
  <si>
    <t>F929</t>
  </si>
  <si>
    <t>NOMI</t>
  </si>
  <si>
    <t>F930</t>
  </si>
  <si>
    <t>NONANTOLA</t>
  </si>
  <si>
    <t>F931</t>
  </si>
  <si>
    <t>NONE</t>
  </si>
  <si>
    <t>F932</t>
  </si>
  <si>
    <t>NONIO</t>
  </si>
  <si>
    <t>F933</t>
  </si>
  <si>
    <t>NORAGUGUME</t>
  </si>
  <si>
    <t>F934</t>
  </si>
  <si>
    <t>NORBELLO</t>
  </si>
  <si>
    <t>F935</t>
  </si>
  <si>
    <t>NORCIA</t>
  </si>
  <si>
    <t>F937</t>
  </si>
  <si>
    <t>NORMA</t>
  </si>
  <si>
    <t>F939</t>
  </si>
  <si>
    <t>NOSATE</t>
  </si>
  <si>
    <t>F941</t>
  </si>
  <si>
    <t>PONTE NOSSA</t>
  </si>
  <si>
    <t>F942</t>
  </si>
  <si>
    <t>NOTARESCO</t>
  </si>
  <si>
    <t>F943</t>
  </si>
  <si>
    <t>NOTO</t>
  </si>
  <si>
    <t>F944</t>
  </si>
  <si>
    <t>NOVA MILANESE</t>
  </si>
  <si>
    <t>F947</t>
  </si>
  <si>
    <t>NOVALEDO</t>
  </si>
  <si>
    <t>F948</t>
  </si>
  <si>
    <t>NOVALESA</t>
  </si>
  <si>
    <t>F949</t>
  </si>
  <si>
    <t>NOVA LEVANTE</t>
  </si>
  <si>
    <t>F950</t>
  </si>
  <si>
    <t>NOVA PONENTE</t>
  </si>
  <si>
    <t>F951</t>
  </si>
  <si>
    <t>NOVARA DI SICILIA</t>
  </si>
  <si>
    <t>F952</t>
  </si>
  <si>
    <t>NOVARA</t>
  </si>
  <si>
    <t>F955</t>
  </si>
  <si>
    <t>NOVATE MILANESE</t>
  </si>
  <si>
    <t>F956</t>
  </si>
  <si>
    <t>NOVATE MEZZOLA</t>
  </si>
  <si>
    <t>F957</t>
  </si>
  <si>
    <t>NOVE</t>
  </si>
  <si>
    <t>F958</t>
  </si>
  <si>
    <t>NOVEDRATE</t>
  </si>
  <si>
    <t>F960</t>
  </si>
  <si>
    <t>NOVELLARA</t>
  </si>
  <si>
    <t>F961</t>
  </si>
  <si>
    <t>NOVELLO</t>
  </si>
  <si>
    <t>F962</t>
  </si>
  <si>
    <t>NOVENTA PADOVANA</t>
  </si>
  <si>
    <t>F963</t>
  </si>
  <si>
    <t>NOVENTA DI PIAVE</t>
  </si>
  <si>
    <t>F964</t>
  </si>
  <si>
    <t>NOVENTA VICENTINA</t>
  </si>
  <si>
    <t>F965</t>
  </si>
  <si>
    <t>NOVI LIGURE</t>
  </si>
  <si>
    <t>F966</t>
  </si>
  <si>
    <t>NOVI DI MODENA</t>
  </si>
  <si>
    <t>F967</t>
  </si>
  <si>
    <t>NOVI VELIA</t>
  </si>
  <si>
    <t>F968</t>
  </si>
  <si>
    <t>NOVIGLIO</t>
  </si>
  <si>
    <t>F970</t>
  </si>
  <si>
    <t>NOVOLI</t>
  </si>
  <si>
    <t>F972</t>
  </si>
  <si>
    <t>NUCETTO</t>
  </si>
  <si>
    <t>F974</t>
  </si>
  <si>
    <t>NUGHEDU SANTA VITTORIA</t>
  </si>
  <si>
    <t>F975</t>
  </si>
  <si>
    <t>NUGHEDU SAN NICOLO'</t>
  </si>
  <si>
    <t>F976</t>
  </si>
  <si>
    <t>NULE</t>
  </si>
  <si>
    <t>F977</t>
  </si>
  <si>
    <t>NULVI</t>
  </si>
  <si>
    <t>F978</t>
  </si>
  <si>
    <t>NUMANA</t>
  </si>
  <si>
    <t>F979</t>
  </si>
  <si>
    <t>NUORO</t>
  </si>
  <si>
    <t>F980</t>
  </si>
  <si>
    <t>NURACHI</t>
  </si>
  <si>
    <t>F981</t>
  </si>
  <si>
    <t>NURAGUS</t>
  </si>
  <si>
    <t>F982</t>
  </si>
  <si>
    <t>NURALLAO</t>
  </si>
  <si>
    <t>F983</t>
  </si>
  <si>
    <t>NURAMINIS</t>
  </si>
  <si>
    <t>F985</t>
  </si>
  <si>
    <t>NURECI</t>
  </si>
  <si>
    <t>F986</t>
  </si>
  <si>
    <t>NURRI</t>
  </si>
  <si>
    <t>F987</t>
  </si>
  <si>
    <t>NUS</t>
  </si>
  <si>
    <t>F988</t>
  </si>
  <si>
    <t>NUSCO</t>
  </si>
  <si>
    <t>F989</t>
  </si>
  <si>
    <t>NUVOLENTO</t>
  </si>
  <si>
    <t>F990</t>
  </si>
  <si>
    <t>NUVOLERA</t>
  </si>
  <si>
    <t>F991</t>
  </si>
  <si>
    <t>NUXIS</t>
  </si>
  <si>
    <t>F992</t>
  </si>
  <si>
    <t>OCCHIEPPO INFERIORE</t>
  </si>
  <si>
    <t>F993</t>
  </si>
  <si>
    <t>OCCHIEPPO SUPERIORE</t>
  </si>
  <si>
    <t>F994</t>
  </si>
  <si>
    <t>OCCHIOBELLO</t>
  </si>
  <si>
    <t>F995</t>
  </si>
  <si>
    <t>OCCIMIANO</t>
  </si>
  <si>
    <t>F996</t>
  </si>
  <si>
    <t>OCRE</t>
  </si>
  <si>
    <t>F997</t>
  </si>
  <si>
    <t>ODALENGO GRANDE</t>
  </si>
  <si>
    <t>F998</t>
  </si>
  <si>
    <t>ODALENGO PICCOLO</t>
  </si>
  <si>
    <t>F999</t>
  </si>
  <si>
    <t>ODERZO</t>
  </si>
  <si>
    <t>G001</t>
  </si>
  <si>
    <t>ODOLO</t>
  </si>
  <si>
    <t>G002</t>
  </si>
  <si>
    <t>OFENA</t>
  </si>
  <si>
    <t>G003</t>
  </si>
  <si>
    <t>OFFAGNA</t>
  </si>
  <si>
    <t>G004</t>
  </si>
  <si>
    <t>OFFANENGO</t>
  </si>
  <si>
    <t>G005</t>
  </si>
  <si>
    <t>OFFIDA</t>
  </si>
  <si>
    <t>G006</t>
  </si>
  <si>
    <t>OFFLAGA</t>
  </si>
  <si>
    <t>G007</t>
  </si>
  <si>
    <t>OGGEBBIO</t>
  </si>
  <si>
    <t>G008</t>
  </si>
  <si>
    <t>OGGIONA CON SANTO STEFANO</t>
  </si>
  <si>
    <t>G009</t>
  </si>
  <si>
    <t>OGGIONO</t>
  </si>
  <si>
    <t>G010</t>
  </si>
  <si>
    <t>OGLIANICO</t>
  </si>
  <si>
    <t>G011</t>
  </si>
  <si>
    <t>OGLIASTRO CILENTO</t>
  </si>
  <si>
    <t>G012</t>
  </si>
  <si>
    <t>OYACE</t>
  </si>
  <si>
    <t>G015</t>
  </si>
  <si>
    <t>OLBIA</t>
  </si>
  <si>
    <t>G016</t>
  </si>
  <si>
    <t>OLCENENGO</t>
  </si>
  <si>
    <t>G018</t>
  </si>
  <si>
    <t>OLDENICO</t>
  </si>
  <si>
    <t>G019</t>
  </si>
  <si>
    <t>OLEGGIO</t>
  </si>
  <si>
    <t>G020</t>
  </si>
  <si>
    <t>OLEGGIO CASTELLO</t>
  </si>
  <si>
    <t>G021</t>
  </si>
  <si>
    <t>OLEVANO DI LOMELLINA</t>
  </si>
  <si>
    <t>G022</t>
  </si>
  <si>
    <t>OLEVANO ROMANO</t>
  </si>
  <si>
    <t>G023</t>
  </si>
  <si>
    <t>OLEVANO SUL TUSCIANO</t>
  </si>
  <si>
    <t>G025</t>
  </si>
  <si>
    <t>OLGIATE COMASCO</t>
  </si>
  <si>
    <t>G026</t>
  </si>
  <si>
    <t>OLGIATE MOLGORA</t>
  </si>
  <si>
    <t>G028</t>
  </si>
  <si>
    <t>OLGIATE OLONA</t>
  </si>
  <si>
    <t>G030</t>
  </si>
  <si>
    <t>OLGINATE</t>
  </si>
  <si>
    <t>G031</t>
  </si>
  <si>
    <t>OLIENA</t>
  </si>
  <si>
    <t>G032</t>
  </si>
  <si>
    <t>OLIVA GESSI</t>
  </si>
  <si>
    <t>G034</t>
  </si>
  <si>
    <t>OLIVADI</t>
  </si>
  <si>
    <t>G036</t>
  </si>
  <si>
    <t>OLIVERI</t>
  </si>
  <si>
    <t>G037</t>
  </si>
  <si>
    <t>OLIVETO LUCANO</t>
  </si>
  <si>
    <t>G039</t>
  </si>
  <si>
    <t>OLIVETO CITRA</t>
  </si>
  <si>
    <t>G040</t>
  </si>
  <si>
    <t>OLIVETO LARIO</t>
  </si>
  <si>
    <t>G041</t>
  </si>
  <si>
    <t>OLIVETTA SAN MICHELE</t>
  </si>
  <si>
    <t>G042</t>
  </si>
  <si>
    <t>OLIVOLA</t>
  </si>
  <si>
    <t>G043</t>
  </si>
  <si>
    <t>OLLASTRA</t>
  </si>
  <si>
    <t>G044</t>
  </si>
  <si>
    <t>OLLOLAI</t>
  </si>
  <si>
    <t>G045</t>
  </si>
  <si>
    <t>OLLOMONT</t>
  </si>
  <si>
    <t>G046</t>
  </si>
  <si>
    <t>OLMEDO</t>
  </si>
  <si>
    <t>G047</t>
  </si>
  <si>
    <t>OLMENETA</t>
  </si>
  <si>
    <t>G048</t>
  </si>
  <si>
    <t>OLMO GENTILE</t>
  </si>
  <si>
    <t>G049</t>
  </si>
  <si>
    <t>OLMO AL BREMBO</t>
  </si>
  <si>
    <t>G050</t>
  </si>
  <si>
    <t>OLTRE IL COLLE</t>
  </si>
  <si>
    <t>G054</t>
  </si>
  <si>
    <t>OLTRESSENDA ALTA</t>
  </si>
  <si>
    <t>G056</t>
  </si>
  <si>
    <t>OLTRONA DI SAN MAMETTE</t>
  </si>
  <si>
    <t>G058</t>
  </si>
  <si>
    <t>OLZAI</t>
  </si>
  <si>
    <t>G061</t>
  </si>
  <si>
    <t>OME</t>
  </si>
  <si>
    <t>G062</t>
  </si>
  <si>
    <t>OMEGNA</t>
  </si>
  <si>
    <t>G063</t>
  </si>
  <si>
    <t>OMIGNANO</t>
  </si>
  <si>
    <t>G064</t>
  </si>
  <si>
    <t>ONANI</t>
  </si>
  <si>
    <t>G065</t>
  </si>
  <si>
    <t>ONANO</t>
  </si>
  <si>
    <t>G066</t>
  </si>
  <si>
    <t>ONCINO</t>
  </si>
  <si>
    <t>G068</t>
  </si>
  <si>
    <t>ONETA</t>
  </si>
  <si>
    <t>G070</t>
  </si>
  <si>
    <t>ONIFAI</t>
  </si>
  <si>
    <t>G071</t>
  </si>
  <si>
    <t>ONIFERI</t>
  </si>
  <si>
    <t>G074</t>
  </si>
  <si>
    <t>ONO SAN PIETRO</t>
  </si>
  <si>
    <t>G075</t>
  </si>
  <si>
    <t>ONORE</t>
  </si>
  <si>
    <t>G076</t>
  </si>
  <si>
    <t>ONZO</t>
  </si>
  <si>
    <t>G078</t>
  </si>
  <si>
    <t>OPERA</t>
  </si>
  <si>
    <t>G079</t>
  </si>
  <si>
    <t>OPI</t>
  </si>
  <si>
    <t>G080</t>
  </si>
  <si>
    <t>OPPEANO</t>
  </si>
  <si>
    <t>G081</t>
  </si>
  <si>
    <t>OPPIDO LUCANO</t>
  </si>
  <si>
    <t>G082</t>
  </si>
  <si>
    <t>OPPIDO MAMERTINA</t>
  </si>
  <si>
    <t>G083</t>
  </si>
  <si>
    <t>ORA</t>
  </si>
  <si>
    <t>G084</t>
  </si>
  <si>
    <t>ORANI</t>
  </si>
  <si>
    <t>G086</t>
  </si>
  <si>
    <t>ORATINO</t>
  </si>
  <si>
    <t>G087</t>
  </si>
  <si>
    <t>ORBASSANO</t>
  </si>
  <si>
    <t>G088</t>
  </si>
  <si>
    <t>ORBETELLO</t>
  </si>
  <si>
    <t>G090</t>
  </si>
  <si>
    <t>ORCIANO PISANO</t>
  </si>
  <si>
    <t>G093</t>
  </si>
  <si>
    <t>ORERO</t>
  </si>
  <si>
    <t>G095</t>
  </si>
  <si>
    <t>ORGIANO</t>
  </si>
  <si>
    <t>G096</t>
  </si>
  <si>
    <t>PIEVE FISSIRAGA</t>
  </si>
  <si>
    <t>G097</t>
  </si>
  <si>
    <t>ORGOSOLO</t>
  </si>
  <si>
    <t>G098</t>
  </si>
  <si>
    <t>ORIA</t>
  </si>
  <si>
    <t>G102</t>
  </si>
  <si>
    <t>ORICOLA</t>
  </si>
  <si>
    <t>G103</t>
  </si>
  <si>
    <t>ORIGGIO</t>
  </si>
  <si>
    <t>G105</t>
  </si>
  <si>
    <t>ORINO</t>
  </si>
  <si>
    <t>G107</t>
  </si>
  <si>
    <t>ORIO LITTA</t>
  </si>
  <si>
    <t>G108</t>
  </si>
  <si>
    <t>ORIO AL SERIO</t>
  </si>
  <si>
    <t>G109</t>
  </si>
  <si>
    <t>ORIO CANAVESE</t>
  </si>
  <si>
    <t>G110</t>
  </si>
  <si>
    <t>ORIOLO</t>
  </si>
  <si>
    <t>G111</t>
  </si>
  <si>
    <t>ORIOLO ROMANO</t>
  </si>
  <si>
    <t>G113</t>
  </si>
  <si>
    <t>ORISTANO</t>
  </si>
  <si>
    <t>G114</t>
  </si>
  <si>
    <t>ORMEA</t>
  </si>
  <si>
    <t>G115</t>
  </si>
  <si>
    <t>ORMELLE</t>
  </si>
  <si>
    <t>G116</t>
  </si>
  <si>
    <t>ORNAGO</t>
  </si>
  <si>
    <t>G117</t>
  </si>
  <si>
    <t>ORNAVASSO</t>
  </si>
  <si>
    <t>G118</t>
  </si>
  <si>
    <t>ORNICA</t>
  </si>
  <si>
    <t>G119</t>
  </si>
  <si>
    <t>OROSEI</t>
  </si>
  <si>
    <t>G120</t>
  </si>
  <si>
    <t>OROTELLI</t>
  </si>
  <si>
    <t>G121</t>
  </si>
  <si>
    <t>ORRIA</t>
  </si>
  <si>
    <t>G122</t>
  </si>
  <si>
    <t>ORROLI</t>
  </si>
  <si>
    <t>G123</t>
  </si>
  <si>
    <t>ORSAGO</t>
  </si>
  <si>
    <t>G124</t>
  </si>
  <si>
    <t>ORSARA BORMIDA</t>
  </si>
  <si>
    <t>G125</t>
  </si>
  <si>
    <t>ORSARA DI PUGLIA</t>
  </si>
  <si>
    <t>G126</t>
  </si>
  <si>
    <t>ORSENIGO</t>
  </si>
  <si>
    <t>G128</t>
  </si>
  <si>
    <t>ORSOGNA</t>
  </si>
  <si>
    <t>G129</t>
  </si>
  <si>
    <t>ORSOMARSO</t>
  </si>
  <si>
    <t>G130</t>
  </si>
  <si>
    <t>ORTA DI ATELLA</t>
  </si>
  <si>
    <t>G131</t>
  </si>
  <si>
    <t>ORTA NOVA</t>
  </si>
  <si>
    <t>G133</t>
  </si>
  <si>
    <t>ORTACESUS</t>
  </si>
  <si>
    <t>G134</t>
  </si>
  <si>
    <t>ORTA SAN GIULIO</t>
  </si>
  <si>
    <t>G135</t>
  </si>
  <si>
    <t>ORTE</t>
  </si>
  <si>
    <t>G136</t>
  </si>
  <si>
    <t>ORTELLE</t>
  </si>
  <si>
    <t>G137</t>
  </si>
  <si>
    <t>ORTEZZANO</t>
  </si>
  <si>
    <t>G139</t>
  </si>
  <si>
    <t>ORTIGNANO RAGGIOLO</t>
  </si>
  <si>
    <t>G140</t>
  </si>
  <si>
    <t>ORTISEI</t>
  </si>
  <si>
    <t>G141</t>
  </si>
  <si>
    <t>ORTONA</t>
  </si>
  <si>
    <t>G142</t>
  </si>
  <si>
    <t>ORTONA DEI MARSI</t>
  </si>
  <si>
    <t>G143</t>
  </si>
  <si>
    <t>LUNI</t>
  </si>
  <si>
    <t>G144</t>
  </si>
  <si>
    <t>ORTOVERO</t>
  </si>
  <si>
    <t>G145</t>
  </si>
  <si>
    <t>ORTUCCHIO</t>
  </si>
  <si>
    <t>G146</t>
  </si>
  <si>
    <t>ORTUERI</t>
  </si>
  <si>
    <t>G147</t>
  </si>
  <si>
    <t>ORUNE</t>
  </si>
  <si>
    <t>G148</t>
  </si>
  <si>
    <t>ORVIETO</t>
  </si>
  <si>
    <t>G149</t>
  </si>
  <si>
    <t>ORZINUOVI</t>
  </si>
  <si>
    <t>G150</t>
  </si>
  <si>
    <t>ORZIVECCHI</t>
  </si>
  <si>
    <t>G151</t>
  </si>
  <si>
    <t>OSASCO</t>
  </si>
  <si>
    <t>G152</t>
  </si>
  <si>
    <t>OSASIO</t>
  </si>
  <si>
    <t>G153</t>
  </si>
  <si>
    <t>OSCHIRI</t>
  </si>
  <si>
    <t>G154</t>
  </si>
  <si>
    <t>OSIDDA</t>
  </si>
  <si>
    <t>G155</t>
  </si>
  <si>
    <t>OSIGLIA</t>
  </si>
  <si>
    <t>G156</t>
  </si>
  <si>
    <t>OSILO</t>
  </si>
  <si>
    <t>G157</t>
  </si>
  <si>
    <t>OSIMO</t>
  </si>
  <si>
    <t>G158</t>
  </si>
  <si>
    <t>OSINI</t>
  </si>
  <si>
    <t>G159</t>
  </si>
  <si>
    <t>OSIO SOPRA</t>
  </si>
  <si>
    <t>G160</t>
  </si>
  <si>
    <t>OSIO SOTTO</t>
  </si>
  <si>
    <t>G161</t>
  </si>
  <si>
    <t>OSNAGO</t>
  </si>
  <si>
    <t>G163</t>
  </si>
  <si>
    <t>OSOPPO</t>
  </si>
  <si>
    <t>G164</t>
  </si>
  <si>
    <t>OSPEDALETTI</t>
  </si>
  <si>
    <t>G165</t>
  </si>
  <si>
    <t>OSPEDALETTO D'ALPINOLO</t>
  </si>
  <si>
    <t>G166</t>
  </si>
  <si>
    <t>OSPEDALETTO LODIGIANO</t>
  </si>
  <si>
    <t>G167</t>
  </si>
  <si>
    <t>OSPEDALETTO EUGANEO</t>
  </si>
  <si>
    <t>G168</t>
  </si>
  <si>
    <t>OSPEDALETTO</t>
  </si>
  <si>
    <t>G169</t>
  </si>
  <si>
    <t>OSPITALE DI CADORE</t>
  </si>
  <si>
    <t>G170</t>
  </si>
  <si>
    <t>OSPITALETTO</t>
  </si>
  <si>
    <t>G171</t>
  </si>
  <si>
    <t>OSSAGO LODIGIANO</t>
  </si>
  <si>
    <t>G173</t>
  </si>
  <si>
    <t>OSSANA</t>
  </si>
  <si>
    <t>G178</t>
  </si>
  <si>
    <t>OSSI</t>
  </si>
  <si>
    <t>G179</t>
  </si>
  <si>
    <t>OSSIMO</t>
  </si>
  <si>
    <t>G181</t>
  </si>
  <si>
    <t>OSSONA</t>
  </si>
  <si>
    <t>G183</t>
  </si>
  <si>
    <t>OSTANA</t>
  </si>
  <si>
    <t>G184</t>
  </si>
  <si>
    <t>OSTELLATO</t>
  </si>
  <si>
    <t>G185</t>
  </si>
  <si>
    <t>OSTIANO</t>
  </si>
  <si>
    <t>G186</t>
  </si>
  <si>
    <t>OSTIGLIA</t>
  </si>
  <si>
    <t>G187</t>
  </si>
  <si>
    <t>OSTUNI</t>
  </si>
  <si>
    <t>Esenzione per i contribuenti che abbiano un reddito di pensione  o lavoro dipendente complessivo annuo inferiore ad euro 8.000,00, come previsto dall'art. 7 del regolamento comunale I.R.P.E.F., cosÃ¬ come modificato dalla delibera C.C. n. 26 del 12.10.2012</t>
  </si>
  <si>
    <t>G188</t>
  </si>
  <si>
    <t>OTRANTO</t>
  </si>
  <si>
    <t>G189</t>
  </si>
  <si>
    <t>OTRICOLI</t>
  </si>
  <si>
    <t>G190</t>
  </si>
  <si>
    <t>OTTAVIANO</t>
  </si>
  <si>
    <t>G191</t>
  </si>
  <si>
    <t>OTTANA</t>
  </si>
  <si>
    <t>G192</t>
  </si>
  <si>
    <t>OTTATI</t>
  </si>
  <si>
    <t>G193</t>
  </si>
  <si>
    <t>OTTIGLIO</t>
  </si>
  <si>
    <t>G194</t>
  </si>
  <si>
    <t>OTTOBIANO</t>
  </si>
  <si>
    <t>G195</t>
  </si>
  <si>
    <t>OTTONE</t>
  </si>
  <si>
    <t>G196</t>
  </si>
  <si>
    <t>OULX</t>
  </si>
  <si>
    <t>G197</t>
  </si>
  <si>
    <t>OVADA</t>
  </si>
  <si>
    <t>G198</t>
  </si>
  <si>
    <t>OVARO</t>
  </si>
  <si>
    <t>G199</t>
  </si>
  <si>
    <t>OVIGLIO</t>
  </si>
  <si>
    <t>G200</t>
  </si>
  <si>
    <t>OVINDOLI</t>
  </si>
  <si>
    <t>G201</t>
  </si>
  <si>
    <t>OVODDA</t>
  </si>
  <si>
    <t>G202</t>
  </si>
  <si>
    <t>OZEGNA</t>
  </si>
  <si>
    <t>G203</t>
  </si>
  <si>
    <t>OZIERI</t>
  </si>
  <si>
    <t>G204</t>
  </si>
  <si>
    <t>OZZANO MONFERRATO</t>
  </si>
  <si>
    <t>G205</t>
  </si>
  <si>
    <t>OZZANO DELL'EMILIA</t>
  </si>
  <si>
    <t>G206</t>
  </si>
  <si>
    <t>OZZERO</t>
  </si>
  <si>
    <t>G207</t>
  </si>
  <si>
    <t>PABILLONIS</t>
  </si>
  <si>
    <t>G208</t>
  </si>
  <si>
    <t>PACECO</t>
  </si>
  <si>
    <t>G209</t>
  </si>
  <si>
    <t>PACE DEL MELA</t>
  </si>
  <si>
    <t>G210</t>
  </si>
  <si>
    <t>PACENTRO</t>
  </si>
  <si>
    <t>G211</t>
  </si>
  <si>
    <t>PACHINO</t>
  </si>
  <si>
    <t>G212</t>
  </si>
  <si>
    <t>PACIANO</t>
  </si>
  <si>
    <t>G213</t>
  </si>
  <si>
    <t>PADENGHE SUL GARDA</t>
  </si>
  <si>
    <t>G215</t>
  </si>
  <si>
    <t>PADERNA</t>
  </si>
  <si>
    <t>G217</t>
  </si>
  <si>
    <t>PADERNO FRANCIACORTA</t>
  </si>
  <si>
    <t>G218</t>
  </si>
  <si>
    <t>PADERNO D'ADDA</t>
  </si>
  <si>
    <t>G220</t>
  </si>
  <si>
    <t>PADERNO DUGNANO</t>
  </si>
  <si>
    <t>G222</t>
  </si>
  <si>
    <t>PADERNO PONCHIELLI</t>
  </si>
  <si>
    <t>G223</t>
  </si>
  <si>
    <t>ROBBIATE</t>
  </si>
  <si>
    <t>G224</t>
  </si>
  <si>
    <t>PADOVA</t>
  </si>
  <si>
    <t>G225</t>
  </si>
  <si>
    <t>PADRIA</t>
  </si>
  <si>
    <t>G226</t>
  </si>
  <si>
    <t>PADULA</t>
  </si>
  <si>
    <t>G227</t>
  </si>
  <si>
    <t>PADULI</t>
  </si>
  <si>
    <t>G228</t>
  </si>
  <si>
    <t>PAESANA</t>
  </si>
  <si>
    <t>G229</t>
  </si>
  <si>
    <t>PAESE</t>
  </si>
  <si>
    <t>G230</t>
  </si>
  <si>
    <t>PAGANI</t>
  </si>
  <si>
    <t>G232</t>
  </si>
  <si>
    <t>PAGANICO SABINO</t>
  </si>
  <si>
    <t>G233</t>
  </si>
  <si>
    <t>PAGAZZANO</t>
  </si>
  <si>
    <t>G234</t>
  </si>
  <si>
    <t>PAGLIARA</t>
  </si>
  <si>
    <t>G237</t>
  </si>
  <si>
    <t>PAGLIETA</t>
  </si>
  <si>
    <t>G238</t>
  </si>
  <si>
    <t>PAGNACCO</t>
  </si>
  <si>
    <t>G240</t>
  </si>
  <si>
    <t>PAGNO</t>
  </si>
  <si>
    <t>G241</t>
  </si>
  <si>
    <t>PAGNONA</t>
  </si>
  <si>
    <t>G242</t>
  </si>
  <si>
    <t>PAGO DEL VALLO DI LAURO</t>
  </si>
  <si>
    <t>G243</t>
  </si>
  <si>
    <t>PAGO VEIANO</t>
  </si>
  <si>
    <t>G247</t>
  </si>
  <si>
    <t>PAISCO LOVENO</t>
  </si>
  <si>
    <t>G248</t>
  </si>
  <si>
    <t>PAITONE</t>
  </si>
  <si>
    <t>G249</t>
  </si>
  <si>
    <t>PALADINA</t>
  </si>
  <si>
    <t>G250</t>
  </si>
  <si>
    <t>PALAGANO</t>
  </si>
  <si>
    <t>G251</t>
  </si>
  <si>
    <t>PALAGIANELLO</t>
  </si>
  <si>
    <t>G252</t>
  </si>
  <si>
    <t>PALAGIANO</t>
  </si>
  <si>
    <t>G253</t>
  </si>
  <si>
    <t>PALAGONIA</t>
  </si>
  <si>
    <t>G254</t>
  </si>
  <si>
    <t>PALAIA</t>
  </si>
  <si>
    <t>Esenzione per redditi da lavoro dipendente e pensione soglia di esenzione euro 12.000,00</t>
  </si>
  <si>
    <t>Esenzione per altre tipologie di reddito soglia di esenzione  euro 10.000,00</t>
  </si>
  <si>
    <t>G255</t>
  </si>
  <si>
    <t>PALANZANO</t>
  </si>
  <si>
    <t>G257</t>
  </si>
  <si>
    <t>PALATA</t>
  </si>
  <si>
    <t>G258</t>
  </si>
  <si>
    <t>PALAU</t>
  </si>
  <si>
    <t>G259</t>
  </si>
  <si>
    <t>PALAZZAGO</t>
  </si>
  <si>
    <t>G260</t>
  </si>
  <si>
    <t>PALAZZO PIGNANO</t>
  </si>
  <si>
    <t>G261</t>
  </si>
  <si>
    <t>PALAZZO SAN GERVASIO</t>
  </si>
  <si>
    <t>G262</t>
  </si>
  <si>
    <t>PALAZZO CANAVESE</t>
  </si>
  <si>
    <t>G263</t>
  </si>
  <si>
    <t>PALAZZO ADRIANO</t>
  </si>
  <si>
    <t>G264</t>
  </si>
  <si>
    <t>PALAZZOLO SULL'OGLIO</t>
  </si>
  <si>
    <t>G266</t>
  </si>
  <si>
    <t>PALAZZOLO VERCELLESE</t>
  </si>
  <si>
    <t>G267</t>
  </si>
  <si>
    <t>PALAZZOLO ACREIDE</t>
  </si>
  <si>
    <t>G268</t>
  </si>
  <si>
    <t>PALAZZOLO DELLO STELLA</t>
  </si>
  <si>
    <t>G270</t>
  </si>
  <si>
    <t>PALAZZUOLO SUL SENIO</t>
  </si>
  <si>
    <t>G271</t>
  </si>
  <si>
    <t>PALENA</t>
  </si>
  <si>
    <t>G272</t>
  </si>
  <si>
    <t>PALERMITI</t>
  </si>
  <si>
    <t>G273</t>
  </si>
  <si>
    <t>PALERMO</t>
  </si>
  <si>
    <t>G274</t>
  </si>
  <si>
    <t>PALESTRINA</t>
  </si>
  <si>
    <t>G275</t>
  </si>
  <si>
    <t>PALESTRO</t>
  </si>
  <si>
    <t>G276</t>
  </si>
  <si>
    <t>PALIANO</t>
  </si>
  <si>
    <t>G277</t>
  </si>
  <si>
    <t>PALIZZI</t>
  </si>
  <si>
    <t>G278</t>
  </si>
  <si>
    <t>PALLAGORIO</t>
  </si>
  <si>
    <t>G280</t>
  </si>
  <si>
    <t>PALLANZENO</t>
  </si>
  <si>
    <t>G281</t>
  </si>
  <si>
    <t>PALLARE</t>
  </si>
  <si>
    <t>G282</t>
  </si>
  <si>
    <t>PALMA DI MONTECHIARO</t>
  </si>
  <si>
    <t>G283</t>
  </si>
  <si>
    <t>PALMA CAMPANIA</t>
  </si>
  <si>
    <t>G284</t>
  </si>
  <si>
    <t>PALMANOVA</t>
  </si>
  <si>
    <t>G285</t>
  </si>
  <si>
    <t>PALMARIGGI</t>
  </si>
  <si>
    <t>G286</t>
  </si>
  <si>
    <t>PALMAS ARBOREA</t>
  </si>
  <si>
    <t>G287</t>
  </si>
  <si>
    <t>SAN GIOVANNI SUERGIU</t>
  </si>
  <si>
    <t>G288</t>
  </si>
  <si>
    <t>PALMI</t>
  </si>
  <si>
    <t>G289</t>
  </si>
  <si>
    <t>PALMIANO</t>
  </si>
  <si>
    <t>G290</t>
  </si>
  <si>
    <t>PALMOLI</t>
  </si>
  <si>
    <t>G291</t>
  </si>
  <si>
    <t>PALO DEL COLLE</t>
  </si>
  <si>
    <t>G292</t>
  </si>
  <si>
    <t>PALOMONTE</t>
  </si>
  <si>
    <t>G293</t>
  </si>
  <si>
    <t>PALOMBARA SABINA</t>
  </si>
  <si>
    <t>G294</t>
  </si>
  <si>
    <t>PALOMBARO</t>
  </si>
  <si>
    <t>G295</t>
  </si>
  <si>
    <t>PALOSCO</t>
  </si>
  <si>
    <t>G296</t>
  </si>
  <si>
    <t>PALU' DEL FERSINA</t>
  </si>
  <si>
    <t>G297</t>
  </si>
  <si>
    <t>PALU'</t>
  </si>
  <si>
    <t>G298</t>
  </si>
  <si>
    <t>PALUDI</t>
  </si>
  <si>
    <t>G299</t>
  </si>
  <si>
    <t>PLAUS</t>
  </si>
  <si>
    <t>G300</t>
  </si>
  <si>
    <t>PALUZZA</t>
  </si>
  <si>
    <t>G302</t>
  </si>
  <si>
    <t>PAMPARATO</t>
  </si>
  <si>
    <t>G303</t>
  </si>
  <si>
    <t>PANCALIERI</t>
  </si>
  <si>
    <t>G304</t>
  </si>
  <si>
    <t>PANCARANA</t>
  </si>
  <si>
    <t>G305</t>
  </si>
  <si>
    <t>PANCHIA'</t>
  </si>
  <si>
    <t>G306</t>
  </si>
  <si>
    <t>PANDINO</t>
  </si>
  <si>
    <t>G307</t>
  </si>
  <si>
    <t>PANETTIERI</t>
  </si>
  <si>
    <t>G308</t>
  </si>
  <si>
    <t>PANICALE</t>
  </si>
  <si>
    <t>G309</t>
  </si>
  <si>
    <t>VILLARICCA</t>
  </si>
  <si>
    <t>G311</t>
  </si>
  <si>
    <t>PANNARANO</t>
  </si>
  <si>
    <t>G312</t>
  </si>
  <si>
    <t>PANNI</t>
  </si>
  <si>
    <t>G315</t>
  </si>
  <si>
    <t>PANTELLERIA</t>
  </si>
  <si>
    <t>G316</t>
  </si>
  <si>
    <t>PANTIGLIATE</t>
  </si>
  <si>
    <t>G317</t>
  </si>
  <si>
    <t>PAOLA</t>
  </si>
  <si>
    <t>G318</t>
  </si>
  <si>
    <t>PAOLISI</t>
  </si>
  <si>
    <t>G319</t>
  </si>
  <si>
    <t>VALDERICE</t>
  </si>
  <si>
    <t>G320</t>
  </si>
  <si>
    <t>PAPASIDERO</t>
  </si>
  <si>
    <t>G323</t>
  </si>
  <si>
    <t>PAPOZZE</t>
  </si>
  <si>
    <t>G324</t>
  </si>
  <si>
    <t>PARABIAGO</t>
  </si>
  <si>
    <t>G325</t>
  </si>
  <si>
    <t>PARABITA</t>
  </si>
  <si>
    <t>G327</t>
  </si>
  <si>
    <t>PARATICO</t>
  </si>
  <si>
    <t>G328</t>
  </si>
  <si>
    <t>PARCINES</t>
  </si>
  <si>
    <t>G330</t>
  </si>
  <si>
    <t>PARELLA</t>
  </si>
  <si>
    <t>G331</t>
  </si>
  <si>
    <t>PARENTI</t>
  </si>
  <si>
    <t>G333</t>
  </si>
  <si>
    <t>PARETE</t>
  </si>
  <si>
    <t>G334</t>
  </si>
  <si>
    <t>PARETO</t>
  </si>
  <si>
    <t>G335</t>
  </si>
  <si>
    <t>PARGHELIA</t>
  </si>
  <si>
    <t>G336</t>
  </si>
  <si>
    <t>PARLASCO</t>
  </si>
  <si>
    <t>G337</t>
  </si>
  <si>
    <t>PARMA</t>
  </si>
  <si>
    <t>G338</t>
  </si>
  <si>
    <t>PARODI LIGURE</t>
  </si>
  <si>
    <t>G339</t>
  </si>
  <si>
    <t>PAROLDO</t>
  </si>
  <si>
    <t>G340</t>
  </si>
  <si>
    <t>PAROLISE</t>
  </si>
  <si>
    <t>G342</t>
  </si>
  <si>
    <t>PARONA</t>
  </si>
  <si>
    <t>G344</t>
  </si>
  <si>
    <t>PARRANO</t>
  </si>
  <si>
    <t>G346</t>
  </si>
  <si>
    <t>PARRE</t>
  </si>
  <si>
    <t>G347</t>
  </si>
  <si>
    <t>PARTANNA</t>
  </si>
  <si>
    <t>G348</t>
  </si>
  <si>
    <t>PARTINICO</t>
  </si>
  <si>
    <t>G349</t>
  </si>
  <si>
    <t>PARUZZARO</t>
  </si>
  <si>
    <t>G350</t>
  </si>
  <si>
    <t>PARZANICA</t>
  </si>
  <si>
    <t>G352</t>
  </si>
  <si>
    <t>PASIAN DI PRATO</t>
  </si>
  <si>
    <t>G353</t>
  </si>
  <si>
    <t>PASIANO DI PORDENONE</t>
  </si>
  <si>
    <t>G354</t>
  </si>
  <si>
    <t>PASPARDO</t>
  </si>
  <si>
    <t>G358</t>
  </si>
  <si>
    <t>PASSERANO MARMORITO</t>
  </si>
  <si>
    <t>G359</t>
  </si>
  <si>
    <t>PASSIGNANO SUL TRASIMENO</t>
  </si>
  <si>
    <t>G361</t>
  </si>
  <si>
    <t>PASSIRANO</t>
  </si>
  <si>
    <t>G362</t>
  </si>
  <si>
    <t>PASTENA</t>
  </si>
  <si>
    <t>G364</t>
  </si>
  <si>
    <t>PASTORANO</t>
  </si>
  <si>
    <t>G365</t>
  </si>
  <si>
    <t>PASTRENGO</t>
  </si>
  <si>
    <t>G367</t>
  </si>
  <si>
    <t>PASTURANA</t>
  </si>
  <si>
    <t>G368</t>
  </si>
  <si>
    <t>PASTURO</t>
  </si>
  <si>
    <t>G370</t>
  </si>
  <si>
    <t>PATERNOPOLI</t>
  </si>
  <si>
    <t>G371</t>
  </si>
  <si>
    <t>PATERNO'</t>
  </si>
  <si>
    <t>G372</t>
  </si>
  <si>
    <t>PATERNO CALABRO</t>
  </si>
  <si>
    <t>G374</t>
  </si>
  <si>
    <t>PATRICA</t>
  </si>
  <si>
    <t>G376</t>
  </si>
  <si>
    <t>PATTADA</t>
  </si>
  <si>
    <t>G377</t>
  </si>
  <si>
    <t>PATTI</t>
  </si>
  <si>
    <t>G378</t>
  </si>
  <si>
    <t>PATU'</t>
  </si>
  <si>
    <t>G379</t>
  </si>
  <si>
    <t>PAU</t>
  </si>
  <si>
    <t>G381</t>
  </si>
  <si>
    <t>PAULARO</t>
  </si>
  <si>
    <t>G382</t>
  </si>
  <si>
    <t>PAULI ARBAREI</t>
  </si>
  <si>
    <t>G383</t>
  </si>
  <si>
    <t>SAN NICOLO' GERREI</t>
  </si>
  <si>
    <t>G384</t>
  </si>
  <si>
    <t>PAULILATINO</t>
  </si>
  <si>
    <t>G385</t>
  </si>
  <si>
    <t>PAULLO</t>
  </si>
  <si>
    <t>G386</t>
  </si>
  <si>
    <t>PAUPISI</t>
  </si>
  <si>
    <t>G387</t>
  </si>
  <si>
    <t>PAVAROLO</t>
  </si>
  <si>
    <t>G388</t>
  </si>
  <si>
    <t>PAVIA</t>
  </si>
  <si>
    <t>G389</t>
  </si>
  <si>
    <t>PAVIA DI UDINE</t>
  </si>
  <si>
    <t>G391</t>
  </si>
  <si>
    <t>PAVONE DEL MELLA</t>
  </si>
  <si>
    <t>G392</t>
  </si>
  <si>
    <t>PAVONE CANAVESE</t>
  </si>
  <si>
    <t>G393</t>
  </si>
  <si>
    <t>PAVULLO NEL FRIGNANO</t>
  </si>
  <si>
    <t>G394</t>
  </si>
  <si>
    <t>PAZZANO</t>
  </si>
  <si>
    <t>G395</t>
  </si>
  <si>
    <t>PECCIOLI</t>
  </si>
  <si>
    <t>G397</t>
  </si>
  <si>
    <t>PECETTO DI VALENZA</t>
  </si>
  <si>
    <t>G398</t>
  </si>
  <si>
    <t>PECETTO TORINESE</t>
  </si>
  <si>
    <t>G402</t>
  </si>
  <si>
    <t>PEDARA</t>
  </si>
  <si>
    <t>G403</t>
  </si>
  <si>
    <t>PEDASO</t>
  </si>
  <si>
    <t>G404</t>
  </si>
  <si>
    <t>PEDAVENA</t>
  </si>
  <si>
    <t>G406</t>
  </si>
  <si>
    <t>PEDEMONTE</t>
  </si>
  <si>
    <t>G407</t>
  </si>
  <si>
    <t>SAN PAOLO</t>
  </si>
  <si>
    <t>G408</t>
  </si>
  <si>
    <t>PEDEROBBA</t>
  </si>
  <si>
    <t>G410</t>
  </si>
  <si>
    <t>PEDESINA</t>
  </si>
  <si>
    <t>G411</t>
  </si>
  <si>
    <t>PEDIVIGLIANO</t>
  </si>
  <si>
    <t>G412</t>
  </si>
  <si>
    <t>PEDRENGO</t>
  </si>
  <si>
    <t>G415</t>
  </si>
  <si>
    <t>PEGLIO</t>
  </si>
  <si>
    <t>G416</t>
  </si>
  <si>
    <t>G417</t>
  </si>
  <si>
    <t>PEGOGNAGA</t>
  </si>
  <si>
    <t>G418</t>
  </si>
  <si>
    <t>PEIA</t>
  </si>
  <si>
    <t>G419</t>
  </si>
  <si>
    <t>PEIO</t>
  </si>
  <si>
    <t>G420</t>
  </si>
  <si>
    <t>PELAGO</t>
  </si>
  <si>
    <t>G421</t>
  </si>
  <si>
    <t>PELLA</t>
  </si>
  <si>
    <t>G424</t>
  </si>
  <si>
    <t>PELLEGRINO PARMENSE</t>
  </si>
  <si>
    <t>G426</t>
  </si>
  <si>
    <t>PELLEZZANO</t>
  </si>
  <si>
    <t>G428</t>
  </si>
  <si>
    <t>PELLIZZANO</t>
  </si>
  <si>
    <t>G429</t>
  </si>
  <si>
    <t>PELUGO</t>
  </si>
  <si>
    <t>G430</t>
  </si>
  <si>
    <t>PENANGO</t>
  </si>
  <si>
    <t>G431</t>
  </si>
  <si>
    <t>POGGIRIDENTI</t>
  </si>
  <si>
    <t>G432</t>
  </si>
  <si>
    <t>PENNA IN TEVERINA</t>
  </si>
  <si>
    <t>G433</t>
  </si>
  <si>
    <t>PENNABILLI</t>
  </si>
  <si>
    <t>G434</t>
  </si>
  <si>
    <t>PENNADOMO</t>
  </si>
  <si>
    <t>G435</t>
  </si>
  <si>
    <t>PENNAPIEDIMONTE</t>
  </si>
  <si>
    <t>G436</t>
  </si>
  <si>
    <t>PENNA SAN GIOVANNI</t>
  </si>
  <si>
    <t>G437</t>
  </si>
  <si>
    <t>PENNA SANT'ANDREA</t>
  </si>
  <si>
    <t>G438</t>
  </si>
  <si>
    <t>PENNE</t>
  </si>
  <si>
    <t>G439</t>
  </si>
  <si>
    <t>PENTONE</t>
  </si>
  <si>
    <t>G441</t>
  </si>
  <si>
    <t>PERANO</t>
  </si>
  <si>
    <t>G442</t>
  </si>
  <si>
    <t>PERAROLO DI CADORE</t>
  </si>
  <si>
    <t>G443</t>
  </si>
  <si>
    <t>PERCA</t>
  </si>
  <si>
    <t>G444</t>
  </si>
  <si>
    <t>PERCILE</t>
  </si>
  <si>
    <t>G445</t>
  </si>
  <si>
    <t>PERDASDEFOGU</t>
  </si>
  <si>
    <t>G446</t>
  </si>
  <si>
    <t>PERDAXIUS</t>
  </si>
  <si>
    <t>G447</t>
  </si>
  <si>
    <t>PERDIFUMO</t>
  </si>
  <si>
    <t>G449</t>
  </si>
  <si>
    <t>PERETO</t>
  </si>
  <si>
    <t>G450</t>
  </si>
  <si>
    <t>PERFUGAS</t>
  </si>
  <si>
    <t>G452</t>
  </si>
  <si>
    <t>PERGINE VALSUGANA</t>
  </si>
  <si>
    <t>G453</t>
  </si>
  <si>
    <t>PERGOLA</t>
  </si>
  <si>
    <t>G454</t>
  </si>
  <si>
    <t>PERINALDO</t>
  </si>
  <si>
    <t>G455</t>
  </si>
  <si>
    <t>PERITO</t>
  </si>
  <si>
    <t>G456</t>
  </si>
  <si>
    <t>PERLEDO</t>
  </si>
  <si>
    <t>G457</t>
  </si>
  <si>
    <t>PERLETTO</t>
  </si>
  <si>
    <t>G458</t>
  </si>
  <si>
    <t>PERLO</t>
  </si>
  <si>
    <t>G459</t>
  </si>
  <si>
    <t>PERLOZ</t>
  </si>
  <si>
    <t>G461</t>
  </si>
  <si>
    <t>PERNUMIA</t>
  </si>
  <si>
    <t>G462</t>
  </si>
  <si>
    <t>PEROSA CANAVESE</t>
  </si>
  <si>
    <t>G463</t>
  </si>
  <si>
    <t>PEROSA ARGENTINA</t>
  </si>
  <si>
    <t>G465</t>
  </si>
  <si>
    <t>PERRERO</t>
  </si>
  <si>
    <t>G467</t>
  </si>
  <si>
    <t>SAN GIOVANNI IN PERSICETO</t>
  </si>
  <si>
    <t>G469</t>
  </si>
  <si>
    <t>PERSICO DOSIMO</t>
  </si>
  <si>
    <t>G471</t>
  </si>
  <si>
    <t>PERTENGO</t>
  </si>
  <si>
    <t>G474</t>
  </si>
  <si>
    <t>PERTICA ALTA</t>
  </si>
  <si>
    <t>G475</t>
  </si>
  <si>
    <t>PERTICA BASSA</t>
  </si>
  <si>
    <t>G476</t>
  </si>
  <si>
    <t>PERTOSA</t>
  </si>
  <si>
    <t>G477</t>
  </si>
  <si>
    <t>PERTUSIO</t>
  </si>
  <si>
    <t>G478</t>
  </si>
  <si>
    <t>PERUGIA</t>
  </si>
  <si>
    <t>G479</t>
  </si>
  <si>
    <t>PESARO</t>
  </si>
  <si>
    <t>G480</t>
  </si>
  <si>
    <t>PESCAGLIA</t>
  </si>
  <si>
    <t>G481</t>
  </si>
  <si>
    <t>PESCANTINA</t>
  </si>
  <si>
    <t>G482</t>
  </si>
  <si>
    <t>PESCARA</t>
  </si>
  <si>
    <t>G483</t>
  </si>
  <si>
    <t>PESCAROLO ED UNITI</t>
  </si>
  <si>
    <t>G484</t>
  </si>
  <si>
    <t>PESCASSEROLI</t>
  </si>
  <si>
    <t>G485</t>
  </si>
  <si>
    <t>PESCATE</t>
  </si>
  <si>
    <t>G486</t>
  </si>
  <si>
    <t>PESCHE</t>
  </si>
  <si>
    <t>G487</t>
  </si>
  <si>
    <t>PESCHICI</t>
  </si>
  <si>
    <t>G488</t>
  </si>
  <si>
    <t>PESCHIERA BORROMEO</t>
  </si>
  <si>
    <t>G489</t>
  </si>
  <si>
    <t>PESCHIERA DEL GARDA</t>
  </si>
  <si>
    <t>G491</t>
  </si>
  <si>
    <t>PESCIA</t>
  </si>
  <si>
    <t>G492</t>
  </si>
  <si>
    <t>PESCINA</t>
  </si>
  <si>
    <t>G493</t>
  </si>
  <si>
    <t>PESCOCOSTANZO</t>
  </si>
  <si>
    <t>G494</t>
  </si>
  <si>
    <t>PESCO SANNITA</t>
  </si>
  <si>
    <t>G495</t>
  </si>
  <si>
    <t>PESCOLANCIANO</t>
  </si>
  <si>
    <t>G496</t>
  </si>
  <si>
    <t>PESCOPAGANO</t>
  </si>
  <si>
    <t>G497</t>
  </si>
  <si>
    <t>PESCOPENNATARO</t>
  </si>
  <si>
    <t>G498</t>
  </si>
  <si>
    <t>PESCOROCCHIANO</t>
  </si>
  <si>
    <t>G499</t>
  </si>
  <si>
    <t>PESCOSANSONESCO</t>
  </si>
  <si>
    <t>G500</t>
  </si>
  <si>
    <t>PESCOSOLIDO</t>
  </si>
  <si>
    <t>G502</t>
  </si>
  <si>
    <t>PESSANO CON BORNAGO</t>
  </si>
  <si>
    <t>G504</t>
  </si>
  <si>
    <t>PESSINA CREMONESE</t>
  </si>
  <si>
    <t>G505</t>
  </si>
  <si>
    <t>PESSINETTO</t>
  </si>
  <si>
    <t>G506</t>
  </si>
  <si>
    <t>PETACCIATO</t>
  </si>
  <si>
    <t>G507</t>
  </si>
  <si>
    <t>TURANIA</t>
  </si>
  <si>
    <t>G508</t>
  </si>
  <si>
    <t>PETILIA POLICASTRO</t>
  </si>
  <si>
    <t>G509</t>
  </si>
  <si>
    <t>PETINA</t>
  </si>
  <si>
    <t>G510</t>
  </si>
  <si>
    <t>PETRALIA SOPRANA</t>
  </si>
  <si>
    <t>G511</t>
  </si>
  <si>
    <t>PETRALIA SOTTANA</t>
  </si>
  <si>
    <t>G512</t>
  </si>
  <si>
    <t>PETRELLA TIFERNINA</t>
  </si>
  <si>
    <t>G513</t>
  </si>
  <si>
    <t>PETRELLA SALTO</t>
  </si>
  <si>
    <t>G514</t>
  </si>
  <si>
    <t>PETRIANO</t>
  </si>
  <si>
    <t>G515</t>
  </si>
  <si>
    <t>PETRIOLO</t>
  </si>
  <si>
    <t>G516</t>
  </si>
  <si>
    <t>PETRITOLI</t>
  </si>
  <si>
    <t>G517</t>
  </si>
  <si>
    <t>PETRIZZI</t>
  </si>
  <si>
    <t>G518</t>
  </si>
  <si>
    <t>PETRONA'</t>
  </si>
  <si>
    <t>G519</t>
  </si>
  <si>
    <t>PETRURO IRPINO</t>
  </si>
  <si>
    <t>G520</t>
  </si>
  <si>
    <t>PETTENASCO</t>
  </si>
  <si>
    <t>G521</t>
  </si>
  <si>
    <t>PETTINENGO</t>
  </si>
  <si>
    <t>G522</t>
  </si>
  <si>
    <t>PETTINEO</t>
  </si>
  <si>
    <t>G523</t>
  </si>
  <si>
    <t>PETTORANELLO DEL MOLISE</t>
  </si>
  <si>
    <t>G524</t>
  </si>
  <si>
    <t>PETTORANO SUL GIZIO</t>
  </si>
  <si>
    <t>G525</t>
  </si>
  <si>
    <t>PETTORAZZA GRIMANI</t>
  </si>
  <si>
    <t>G526</t>
  </si>
  <si>
    <t>PEVERAGNO</t>
  </si>
  <si>
    <t>G528</t>
  </si>
  <si>
    <t>PEZZANA</t>
  </si>
  <si>
    <t>G529</t>
  </si>
  <si>
    <t>PEZZAZE</t>
  </si>
  <si>
    <t>G532</t>
  </si>
  <si>
    <t>PEZZOLO VALLE UZZONE</t>
  </si>
  <si>
    <t>G534</t>
  </si>
  <si>
    <t>PIACENZA D'ADIGE</t>
  </si>
  <si>
    <t>G535</t>
  </si>
  <si>
    <t>PIACENZA</t>
  </si>
  <si>
    <t>Esenzione per soggetti facenti parte di un nucleo familiare che da attestazione ISEE risulta composto da almeno 5 componenti e risulta avere un reddito ISEE non superiore a 15.000,00 euro</t>
  </si>
  <si>
    <t>G538</t>
  </si>
  <si>
    <t>PIAGGINE</t>
  </si>
  <si>
    <t>G540</t>
  </si>
  <si>
    <t>VALLE DELL'ANGELO</t>
  </si>
  <si>
    <t>G541</t>
  </si>
  <si>
    <t>PIANA DI MONTE VERNA</t>
  </si>
  <si>
    <t>G542</t>
  </si>
  <si>
    <t>PIANA CRIXIA</t>
  </si>
  <si>
    <t>G543</t>
  </si>
  <si>
    <t>PIANA DEGLI ALBANESI</t>
  </si>
  <si>
    <t>G545</t>
  </si>
  <si>
    <t>PONTBOSET</t>
  </si>
  <si>
    <t>G546</t>
  </si>
  <si>
    <t>PIAN CAMUNO</t>
  </si>
  <si>
    <t>G547</t>
  </si>
  <si>
    <t>PIANCASTAGNAIO</t>
  </si>
  <si>
    <t>G549</t>
  </si>
  <si>
    <t>PIANCOGNO</t>
  </si>
  <si>
    <t>G551</t>
  </si>
  <si>
    <t>PIANDIMELETO</t>
  </si>
  <si>
    <t>G553</t>
  </si>
  <si>
    <t>PIANE CRATI</t>
  </si>
  <si>
    <t>G555</t>
  </si>
  <si>
    <t>PIANELLA</t>
  </si>
  <si>
    <t>G556</t>
  </si>
  <si>
    <t>PIANELLO DEL LARIO</t>
  </si>
  <si>
    <t>G557</t>
  </si>
  <si>
    <t>PIANELLO VAL TIDONE</t>
  </si>
  <si>
    <t>G558</t>
  </si>
  <si>
    <t>PIANENGO</t>
  </si>
  <si>
    <t>G559</t>
  </si>
  <si>
    <t>PIANEZZA</t>
  </si>
  <si>
    <t>G560</t>
  </si>
  <si>
    <t>PIANEZZE</t>
  </si>
  <si>
    <t>G561</t>
  </si>
  <si>
    <t>PIANFEI</t>
  </si>
  <si>
    <t>G564</t>
  </si>
  <si>
    <t>PIANICO</t>
  </si>
  <si>
    <t>G565</t>
  </si>
  <si>
    <t>PIANIGA</t>
  </si>
  <si>
    <t>G566</t>
  </si>
  <si>
    <t>SAN BENEDETTO VAL DI SAMBRO</t>
  </si>
  <si>
    <t>G568</t>
  </si>
  <si>
    <t>PIANO DI SORRENTO</t>
  </si>
  <si>
    <t>G570</t>
  </si>
  <si>
    <t>PIANORO</t>
  </si>
  <si>
    <t>G571</t>
  </si>
  <si>
    <t>PIANSANO</t>
  </si>
  <si>
    <t>G572</t>
  </si>
  <si>
    <t>PIANTEDO</t>
  </si>
  <si>
    <t>G574</t>
  </si>
  <si>
    <t>PIARIO</t>
  </si>
  <si>
    <t>G575</t>
  </si>
  <si>
    <t>PIASCO</t>
  </si>
  <si>
    <t>G576</t>
  </si>
  <si>
    <t>PIATEDA</t>
  </si>
  <si>
    <t>G577</t>
  </si>
  <si>
    <t>PIATTO</t>
  </si>
  <si>
    <t>G579</t>
  </si>
  <si>
    <t>PIAZZA BREMBANA</t>
  </si>
  <si>
    <t>G580</t>
  </si>
  <si>
    <t>PIAZZA ARMERINA</t>
  </si>
  <si>
    <t>G582</t>
  </si>
  <si>
    <t>PIAZZA AL SERCHIO</t>
  </si>
  <si>
    <t>G583</t>
  </si>
  <si>
    <t>PIAZZATORRE</t>
  </si>
  <si>
    <t>G587</t>
  </si>
  <si>
    <t>PIAZZOLA SUL BRENTA</t>
  </si>
  <si>
    <t>G588</t>
  </si>
  <si>
    <t>PIAZZOLO</t>
  </si>
  <si>
    <t>G589</t>
  </si>
  <si>
    <t>PICCIANO</t>
  </si>
  <si>
    <t>G590</t>
  </si>
  <si>
    <t>PICERNO</t>
  </si>
  <si>
    <t>G591</t>
  </si>
  <si>
    <t>PICINISCO</t>
  </si>
  <si>
    <t>G592</t>
  </si>
  <si>
    <t>PICO</t>
  </si>
  <si>
    <t>G593</t>
  </si>
  <si>
    <t>PIEA</t>
  </si>
  <si>
    <t>G594</t>
  </si>
  <si>
    <t>PIEDICAVALLO</t>
  </si>
  <si>
    <t>G596</t>
  </si>
  <si>
    <t>PIEDIMONTE MATESE</t>
  </si>
  <si>
    <t>G597</t>
  </si>
  <si>
    <t>PIEDIMONTE ETNEO</t>
  </si>
  <si>
    <t>G598</t>
  </si>
  <si>
    <t>PIEDIMONTE SAN GERMANO</t>
  </si>
  <si>
    <t>G600</t>
  </si>
  <si>
    <t>PIEDIMULERA</t>
  </si>
  <si>
    <t>G601</t>
  </si>
  <si>
    <t>PIEGARO</t>
  </si>
  <si>
    <t>G602</t>
  </si>
  <si>
    <t>PIENZA</t>
  </si>
  <si>
    <t>G603</t>
  </si>
  <si>
    <t>PIERANICA</t>
  </si>
  <si>
    <t>G604</t>
  </si>
  <si>
    <t>PIETRAMONTECORVINO</t>
  </si>
  <si>
    <t>G605</t>
  </si>
  <si>
    <t>PIETRA LIGURE</t>
  </si>
  <si>
    <t>G606</t>
  </si>
  <si>
    <t>PIETRABBONDANTE</t>
  </si>
  <si>
    <t>G607</t>
  </si>
  <si>
    <t>PIETRABRUNA</t>
  </si>
  <si>
    <t>G608</t>
  </si>
  <si>
    <t>PIETRACAMELA</t>
  </si>
  <si>
    <t>G609</t>
  </si>
  <si>
    <t>PIETRACATELLA</t>
  </si>
  <si>
    <t>G610</t>
  </si>
  <si>
    <t>PIETRACUPA</t>
  </si>
  <si>
    <t>G611</t>
  </si>
  <si>
    <t>PIETRADEFUSI</t>
  </si>
  <si>
    <t>G612</t>
  </si>
  <si>
    <t>PIETRA DE' GIORGI</t>
  </si>
  <si>
    <t>G613</t>
  </si>
  <si>
    <t>PIETRAFERRAZZANA</t>
  </si>
  <si>
    <t>G614</t>
  </si>
  <si>
    <t>SATRIANO DI LUCANIA</t>
  </si>
  <si>
    <t>G615</t>
  </si>
  <si>
    <t>PIETRAFITTA</t>
  </si>
  <si>
    <t>G616</t>
  </si>
  <si>
    <t>PIETRAGALLA</t>
  </si>
  <si>
    <t>G618</t>
  </si>
  <si>
    <t>PIETRALUNGA</t>
  </si>
  <si>
    <t>G619</t>
  </si>
  <si>
    <t>PIETRA MARAZZI</t>
  </si>
  <si>
    <t>G620</t>
  </si>
  <si>
    <t>PIETRAMELARA</t>
  </si>
  <si>
    <t>G621</t>
  </si>
  <si>
    <t>PIETRANICO</t>
  </si>
  <si>
    <t>G622</t>
  </si>
  <si>
    <t>PIETRAPAOLA</t>
  </si>
  <si>
    <t>G623</t>
  </si>
  <si>
    <t>PIETRAPERTOSA</t>
  </si>
  <si>
    <t>G624</t>
  </si>
  <si>
    <t>PIETRAPERZIA</t>
  </si>
  <si>
    <t>G625</t>
  </si>
  <si>
    <t>PIETRAPORZIO</t>
  </si>
  <si>
    <t>G626</t>
  </si>
  <si>
    <t>PIETRAROJA</t>
  </si>
  <si>
    <t>G627</t>
  </si>
  <si>
    <t>PIETRARUBBIA</t>
  </si>
  <si>
    <t>G628</t>
  </si>
  <si>
    <t>PIETRASANTA</t>
  </si>
  <si>
    <t>G629</t>
  </si>
  <si>
    <t>PIETRASTORNINA</t>
  </si>
  <si>
    <t>G630</t>
  </si>
  <si>
    <t>PIETRAVAIRANO</t>
  </si>
  <si>
    <t>G631</t>
  </si>
  <si>
    <t>PIETRELCINA</t>
  </si>
  <si>
    <t>G632</t>
  </si>
  <si>
    <t>PIEVE DI TECO</t>
  </si>
  <si>
    <t>G634</t>
  </si>
  <si>
    <t>PIEVE EMANUELE</t>
  </si>
  <si>
    <t>G635</t>
  </si>
  <si>
    <t>PIEVE ALBIGNOLA</t>
  </si>
  <si>
    <t>G636</t>
  </si>
  <si>
    <t>PIEVE A NIEVOLE</t>
  </si>
  <si>
    <t>G639</t>
  </si>
  <si>
    <t>PIEVE DEL CAIRO</t>
  </si>
  <si>
    <t>G642</t>
  </si>
  <si>
    <t>PIEVE DI CADORE</t>
  </si>
  <si>
    <t>G643</t>
  </si>
  <si>
    <t>PIEVE DI CENTO</t>
  </si>
  <si>
    <t>G645</t>
  </si>
  <si>
    <t>PIEVE DI SOLIGO</t>
  </si>
  <si>
    <t>G646</t>
  </si>
  <si>
    <t>PIEVE LIGURE</t>
  </si>
  <si>
    <t>G647</t>
  </si>
  <si>
    <t>PIEVE D'OLMI</t>
  </si>
  <si>
    <t>G648</t>
  </si>
  <si>
    <t>PIEVE FOSCIANA</t>
  </si>
  <si>
    <t>G649</t>
  </si>
  <si>
    <t>PIEVEPELAGO</t>
  </si>
  <si>
    <t>G650</t>
  </si>
  <si>
    <t>PIEVE PORTO MORONE</t>
  </si>
  <si>
    <t>G651</t>
  </si>
  <si>
    <t>PIEVE SAN GIACOMO</t>
  </si>
  <si>
    <t>G653</t>
  </si>
  <si>
    <t>PIEVE SANTO STEFANO</t>
  </si>
  <si>
    <t>G656</t>
  </si>
  <si>
    <t>PIEVE TESINO</t>
  </si>
  <si>
    <t>G657</t>
  </si>
  <si>
    <t>PIEVE TORINA</t>
  </si>
  <si>
    <t>G658</t>
  </si>
  <si>
    <t>PIEVE VERGONTE</t>
  </si>
  <si>
    <t>G659</t>
  </si>
  <si>
    <t>PIGLIO</t>
  </si>
  <si>
    <t>G660</t>
  </si>
  <si>
    <t>PIGNA</t>
  </si>
  <si>
    <t>G661</t>
  </si>
  <si>
    <t>PIGNATARO MAGGIORE</t>
  </si>
  <si>
    <t>G662</t>
  </si>
  <si>
    <t>PIGNATARO INTERAMNA</t>
  </si>
  <si>
    <t>G663</t>
  </si>
  <si>
    <t>PIGNOLA</t>
  </si>
  <si>
    <t>G664</t>
  </si>
  <si>
    <t>PIGNONE</t>
  </si>
  <si>
    <t>G665</t>
  </si>
  <si>
    <t>PIGRA</t>
  </si>
  <si>
    <t>G666</t>
  </si>
  <si>
    <t>PILA</t>
  </si>
  <si>
    <t>G669</t>
  </si>
  <si>
    <t>PIMENTEL</t>
  </si>
  <si>
    <t>G670</t>
  </si>
  <si>
    <t>PIMONTE</t>
  </si>
  <si>
    <t>G671</t>
  </si>
  <si>
    <t>PINAROLO PO</t>
  </si>
  <si>
    <t>G672</t>
  </si>
  <si>
    <t>PINASCA</t>
  </si>
  <si>
    <t>G673</t>
  </si>
  <si>
    <t>PINCARA</t>
  </si>
  <si>
    <t>G674</t>
  </si>
  <si>
    <t>PINEROLO</t>
  </si>
  <si>
    <t>G676</t>
  </si>
  <si>
    <t>PINO D'ASTI</t>
  </si>
  <si>
    <t>G678</t>
  </si>
  <si>
    <t>PINO TORINESE</t>
  </si>
  <si>
    <t>G680</t>
  </si>
  <si>
    <t>PINZANO AL TAGLIAMENTO</t>
  </si>
  <si>
    <t>G681</t>
  </si>
  <si>
    <t>PINZOLO</t>
  </si>
  <si>
    <t>G682</t>
  </si>
  <si>
    <t>PIOBBICO</t>
  </si>
  <si>
    <t>G683</t>
  </si>
  <si>
    <t>PIOBESI D'ALBA</t>
  </si>
  <si>
    <t>G684</t>
  </si>
  <si>
    <t>PIOBESI TORINESE</t>
  </si>
  <si>
    <t>G685</t>
  </si>
  <si>
    <t>PIODE</t>
  </si>
  <si>
    <t>G686</t>
  </si>
  <si>
    <t>PIOLTELLO</t>
  </si>
  <si>
    <t>G687</t>
  </si>
  <si>
    <t>PIOMBINO</t>
  </si>
  <si>
    <t>G688</t>
  </si>
  <si>
    <t>PIOMBINO DESE</t>
  </si>
  <si>
    <t>G690</t>
  </si>
  <si>
    <t>PIORACO</t>
  </si>
  <si>
    <t>G691</t>
  </si>
  <si>
    <t>PIOSSASCO</t>
  </si>
  <si>
    <t>G692</t>
  </si>
  <si>
    <t>PIOVA' MASSAIA</t>
  </si>
  <si>
    <t>G693</t>
  </si>
  <si>
    <t>PIOVE DI SACCO</t>
  </si>
  <si>
    <t>G694</t>
  </si>
  <si>
    <t>PIOVENE ROCCHETTE</t>
  </si>
  <si>
    <t>G696</t>
  </si>
  <si>
    <t>PIOZZANO</t>
  </si>
  <si>
    <t>G697</t>
  </si>
  <si>
    <t>PIOZZO</t>
  </si>
  <si>
    <t>G698</t>
  </si>
  <si>
    <t>PRIVERNO</t>
  </si>
  <si>
    <t>G699</t>
  </si>
  <si>
    <t>PIRAINO</t>
  </si>
  <si>
    <t>G702</t>
  </si>
  <si>
    <t>PISA</t>
  </si>
  <si>
    <t>G703</t>
  </si>
  <si>
    <t>PISANO</t>
  </si>
  <si>
    <t>G704</t>
  </si>
  <si>
    <t>PISONIANO</t>
  </si>
  <si>
    <t>G705</t>
  </si>
  <si>
    <t>PISCINA</t>
  </si>
  <si>
    <t>G707</t>
  </si>
  <si>
    <t>PISCIOTTA</t>
  </si>
  <si>
    <t>G710</t>
  </si>
  <si>
    <t>PISOGNE</t>
  </si>
  <si>
    <t>G712</t>
  </si>
  <si>
    <t>PISTICCI</t>
  </si>
  <si>
    <t>G713</t>
  </si>
  <si>
    <t>PISTOIA</t>
  </si>
  <si>
    <t>G716</t>
  </si>
  <si>
    <t>PITIGLIANO</t>
  </si>
  <si>
    <t>G717</t>
  </si>
  <si>
    <t>PIUBEGA</t>
  </si>
  <si>
    <t>G718</t>
  </si>
  <si>
    <t>PIURO</t>
  </si>
  <si>
    <t>G719</t>
  </si>
  <si>
    <t>PIVERONE</t>
  </si>
  <si>
    <t>G720</t>
  </si>
  <si>
    <t>PIZZALE</t>
  </si>
  <si>
    <t>G721</t>
  </si>
  <si>
    <t>PIZZIGHETTONE</t>
  </si>
  <si>
    <t>G722</t>
  </si>
  <si>
    <t>PIZZO</t>
  </si>
  <si>
    <t>G724</t>
  </si>
  <si>
    <t>PIZZOFERRATO</t>
  </si>
  <si>
    <t>G726</t>
  </si>
  <si>
    <t>PIZZOLI</t>
  </si>
  <si>
    <t>G727</t>
  </si>
  <si>
    <t>PIZZONE</t>
  </si>
  <si>
    <t>G728</t>
  </si>
  <si>
    <t>PIZZONI</t>
  </si>
  <si>
    <t>G729</t>
  </si>
  <si>
    <t>PLACANICA</t>
  </si>
  <si>
    <t>G733</t>
  </si>
  <si>
    <t>PLATACI</t>
  </si>
  <si>
    <t>G734</t>
  </si>
  <si>
    <t>PLATANIA</t>
  </si>
  <si>
    <t>G735</t>
  </si>
  <si>
    <t>PLATI'</t>
  </si>
  <si>
    <t>G736</t>
  </si>
  <si>
    <t>TAIPANA</t>
  </si>
  <si>
    <t>G737</t>
  </si>
  <si>
    <t>PLESIO</t>
  </si>
  <si>
    <t>G740</t>
  </si>
  <si>
    <t>PLOAGHE</t>
  </si>
  <si>
    <t>G741</t>
  </si>
  <si>
    <t>PLODIO</t>
  </si>
  <si>
    <t>G742</t>
  </si>
  <si>
    <t>POCAPAGLIA</t>
  </si>
  <si>
    <t>G743</t>
  </si>
  <si>
    <t>POCENIA</t>
  </si>
  <si>
    <t>G746</t>
  </si>
  <si>
    <t>PODENZANA</t>
  </si>
  <si>
    <t>G747</t>
  </si>
  <si>
    <t>PODENZANO</t>
  </si>
  <si>
    <t>G749</t>
  </si>
  <si>
    <t>POFI</t>
  </si>
  <si>
    <t>G751</t>
  </si>
  <si>
    <t>POGGIARDO</t>
  </si>
  <si>
    <t>G752</t>
  </si>
  <si>
    <t>POGGIBONSI</t>
  </si>
  <si>
    <t>G753</t>
  </si>
  <si>
    <t>POGGIO RUSCO</t>
  </si>
  <si>
    <t>G754</t>
  </si>
  <si>
    <t>POGGIO A CAIANO</t>
  </si>
  <si>
    <t>G756</t>
  </si>
  <si>
    <t>POGGIO BUSTONE</t>
  </si>
  <si>
    <t>G757</t>
  </si>
  <si>
    <t>POGGIO CATINO</t>
  </si>
  <si>
    <t>G758</t>
  </si>
  <si>
    <t>POGGIODOMO</t>
  </si>
  <si>
    <t>G760</t>
  </si>
  <si>
    <t>POGGIOFIORITO</t>
  </si>
  <si>
    <t>G761</t>
  </si>
  <si>
    <t>POGGIO IMPERIALE</t>
  </si>
  <si>
    <t>G762</t>
  </si>
  <si>
    <t>POGGIOMARINO</t>
  </si>
  <si>
    <t>G763</t>
  </si>
  <si>
    <t>POGGIO MIRTETO</t>
  </si>
  <si>
    <t>G764</t>
  </si>
  <si>
    <t>POGGIO MOIANO</t>
  </si>
  <si>
    <t>G765</t>
  </si>
  <si>
    <t>POGGIO NATIVO</t>
  </si>
  <si>
    <t>G766</t>
  </si>
  <si>
    <t>POGGIO PICENZE</t>
  </si>
  <si>
    <t>G767</t>
  </si>
  <si>
    <t>POGGIOREALE</t>
  </si>
  <si>
    <t>G768</t>
  </si>
  <si>
    <t>POGGIO RENATICO</t>
  </si>
  <si>
    <t>G769</t>
  </si>
  <si>
    <t>POGGIORSINI</t>
  </si>
  <si>
    <t>G770</t>
  </si>
  <si>
    <t>POGGIO SAN LORENZO</t>
  </si>
  <si>
    <t>G771</t>
  </si>
  <si>
    <t>POGGIO SAN MARCELLO</t>
  </si>
  <si>
    <t>G772</t>
  </si>
  <si>
    <t>POGLIANO MILANESE</t>
  </si>
  <si>
    <t>G773</t>
  </si>
  <si>
    <t>POGNANA LARIO</t>
  </si>
  <si>
    <t>G774</t>
  </si>
  <si>
    <t>POGNANO</t>
  </si>
  <si>
    <t>G775</t>
  </si>
  <si>
    <t>POGNO</t>
  </si>
  <si>
    <t>G776</t>
  </si>
  <si>
    <t>POJANA MAGGIORE</t>
  </si>
  <si>
    <t>G777</t>
  </si>
  <si>
    <t>POIRINO</t>
  </si>
  <si>
    <t>G779</t>
  </si>
  <si>
    <t>POLAVENO</t>
  </si>
  <si>
    <t>G780</t>
  </si>
  <si>
    <t>POLCENIGO</t>
  </si>
  <si>
    <t>G782</t>
  </si>
  <si>
    <t>POLESELLA</t>
  </si>
  <si>
    <t>G784</t>
  </si>
  <si>
    <t>POLI</t>
  </si>
  <si>
    <t>G785</t>
  </si>
  <si>
    <t>POLIA</t>
  </si>
  <si>
    <t>G786</t>
  </si>
  <si>
    <t>POLICORO</t>
  </si>
  <si>
    <t>G787</t>
  </si>
  <si>
    <t>POLIGNANO A MARE</t>
  </si>
  <si>
    <t>G788</t>
  </si>
  <si>
    <t>SAN PIETRO IN CERRO</t>
  </si>
  <si>
    <t>G789</t>
  </si>
  <si>
    <t>POLINAGO</t>
  </si>
  <si>
    <t>G790</t>
  </si>
  <si>
    <t>POLINO</t>
  </si>
  <si>
    <t>G791</t>
  </si>
  <si>
    <t>POLISTENA</t>
  </si>
  <si>
    <t>G792</t>
  </si>
  <si>
    <t>POLIZZI GENEROSA</t>
  </si>
  <si>
    <t>G793</t>
  </si>
  <si>
    <t>POLLA</t>
  </si>
  <si>
    <t>G794</t>
  </si>
  <si>
    <t>POLLEIN</t>
  </si>
  <si>
    <t>G795</t>
  </si>
  <si>
    <t>POLLENA TROCCHIA</t>
  </si>
  <si>
    <t>G796</t>
  </si>
  <si>
    <t>POLLICA</t>
  </si>
  <si>
    <t>G797</t>
  </si>
  <si>
    <t>POLLINA</t>
  </si>
  <si>
    <t>G798</t>
  </si>
  <si>
    <t>POLLONE</t>
  </si>
  <si>
    <t>G799</t>
  </si>
  <si>
    <t>POLLUTRI</t>
  </si>
  <si>
    <t>G800</t>
  </si>
  <si>
    <t>POLONGHERA</t>
  </si>
  <si>
    <t>G801</t>
  </si>
  <si>
    <t>POLPENAZZE DEL GARDA</t>
  </si>
  <si>
    <t>G802</t>
  </si>
  <si>
    <t>POLVERARA</t>
  </si>
  <si>
    <t>G803</t>
  </si>
  <si>
    <t>POLVERIGI</t>
  </si>
  <si>
    <t>G804</t>
  </si>
  <si>
    <t>POMARANCE</t>
  </si>
  <si>
    <t>G805</t>
  </si>
  <si>
    <t>POMARETTO</t>
  </si>
  <si>
    <t>G806</t>
  </si>
  <si>
    <t>POMARICO</t>
  </si>
  <si>
    <t>G807</t>
  </si>
  <si>
    <t>POMARO MONFERRATO</t>
  </si>
  <si>
    <t>G808</t>
  </si>
  <si>
    <t>POMAROLO</t>
  </si>
  <si>
    <t>G809</t>
  </si>
  <si>
    <t>POMBIA</t>
  </si>
  <si>
    <t>G811</t>
  </si>
  <si>
    <t>POMEZIA</t>
  </si>
  <si>
    <t>G812</t>
  </si>
  <si>
    <t>POMIGLIANO D'ARCO</t>
  </si>
  <si>
    <t>G813</t>
  </si>
  <si>
    <t>POMPEI</t>
  </si>
  <si>
    <t>G814</t>
  </si>
  <si>
    <t>POMPEIANA</t>
  </si>
  <si>
    <t>G815</t>
  </si>
  <si>
    <t>POMPIANO</t>
  </si>
  <si>
    <t>G816</t>
  </si>
  <si>
    <t>POMPONESCO</t>
  </si>
  <si>
    <t>G817</t>
  </si>
  <si>
    <t>POMPU</t>
  </si>
  <si>
    <t>G818</t>
  </si>
  <si>
    <t>PONCARALE</t>
  </si>
  <si>
    <t>G820</t>
  </si>
  <si>
    <t>PONDERANO</t>
  </si>
  <si>
    <t>G821</t>
  </si>
  <si>
    <t>PONNA</t>
  </si>
  <si>
    <t>G822</t>
  </si>
  <si>
    <t>PONSACCO</t>
  </si>
  <si>
    <t>G823</t>
  </si>
  <si>
    <t>PONSO</t>
  </si>
  <si>
    <t>G825</t>
  </si>
  <si>
    <t>PONTASSIEVE</t>
  </si>
  <si>
    <t>G826</t>
  </si>
  <si>
    <t>PONT-CANAVESE</t>
  </si>
  <si>
    <t>G827</t>
  </si>
  <si>
    <t>PONTE</t>
  </si>
  <si>
    <t>G829</t>
  </si>
  <si>
    <t>PONTE IN VALTELLINA</t>
  </si>
  <si>
    <t>G830</t>
  </si>
  <si>
    <t>PONTE GARDENA</t>
  </si>
  <si>
    <t>G831</t>
  </si>
  <si>
    <t>PONTEBBA</t>
  </si>
  <si>
    <t>G833</t>
  </si>
  <si>
    <t>PONTE BUGGIANESE</t>
  </si>
  <si>
    <t>G834</t>
  </si>
  <si>
    <t>PONTECAGNANO FAIANO</t>
  </si>
  <si>
    <t>G836</t>
  </si>
  <si>
    <t>PONTECCHIO POLESINE</t>
  </si>
  <si>
    <t>G837</t>
  </si>
  <si>
    <t>PONTECHIANALE</t>
  </si>
  <si>
    <t>G838</t>
  </si>
  <si>
    <t>PONTECORVO</t>
  </si>
  <si>
    <t>G839</t>
  </si>
  <si>
    <t>PONTECURONE</t>
  </si>
  <si>
    <t>G840</t>
  </si>
  <si>
    <t>PONTEDASSIO</t>
  </si>
  <si>
    <t>G842</t>
  </si>
  <si>
    <t>PONTE DELL'OLIO</t>
  </si>
  <si>
    <t>G843</t>
  </si>
  <si>
    <t>PONTEDERA</t>
  </si>
  <si>
    <t>G844</t>
  </si>
  <si>
    <t>PONTE DI LEGNO</t>
  </si>
  <si>
    <t>G846</t>
  </si>
  <si>
    <t>PONTE DI PIAVE</t>
  </si>
  <si>
    <t>G847</t>
  </si>
  <si>
    <t>PONTE LAMBRO</t>
  </si>
  <si>
    <t>G848</t>
  </si>
  <si>
    <t>PONTELANDOLFO</t>
  </si>
  <si>
    <t>G849</t>
  </si>
  <si>
    <t>PONTELATONE</t>
  </si>
  <si>
    <t>G850</t>
  </si>
  <si>
    <t>PONTELONGO</t>
  </si>
  <si>
    <t>G851</t>
  </si>
  <si>
    <t>PONTE NIZZA</t>
  </si>
  <si>
    <t>G852</t>
  </si>
  <si>
    <t>PONTENURE</t>
  </si>
  <si>
    <t>G853</t>
  </si>
  <si>
    <t>PONTERANICA</t>
  </si>
  <si>
    <t>G854</t>
  </si>
  <si>
    <t>PONT-SAINT-MARTIN</t>
  </si>
  <si>
    <t>G855</t>
  </si>
  <si>
    <t>PONTE SAN NICOLO'</t>
  </si>
  <si>
    <t>G856</t>
  </si>
  <si>
    <t>PONTE SAN PIETRO</t>
  </si>
  <si>
    <t>G858</t>
  </si>
  <si>
    <t>PONTESTURA</t>
  </si>
  <si>
    <t>G859</t>
  </si>
  <si>
    <t>PONTEVICO</t>
  </si>
  <si>
    <t>G860</t>
  </si>
  <si>
    <t>PONTEY</t>
  </si>
  <si>
    <t>G861</t>
  </si>
  <si>
    <t>PONTI</t>
  </si>
  <si>
    <t>G862</t>
  </si>
  <si>
    <t>PONTI SUL MINCIO</t>
  </si>
  <si>
    <t>G864</t>
  </si>
  <si>
    <t>PONTIDA</t>
  </si>
  <si>
    <t>G865</t>
  </si>
  <si>
    <t>PONTINIA</t>
  </si>
  <si>
    <t>G866</t>
  </si>
  <si>
    <t>PONTINVREA</t>
  </si>
  <si>
    <t>G867</t>
  </si>
  <si>
    <t>PONTIROLO NUOVO</t>
  </si>
  <si>
    <t>G869</t>
  </si>
  <si>
    <t>PONTOGLIO</t>
  </si>
  <si>
    <t>G870</t>
  </si>
  <si>
    <t>PONTREMOLI</t>
  </si>
  <si>
    <t>G871</t>
  </si>
  <si>
    <t>PONZA</t>
  </si>
  <si>
    <t>G872</t>
  </si>
  <si>
    <t>PONZANO MONFERRATO</t>
  </si>
  <si>
    <t>G873</t>
  </si>
  <si>
    <t>PONZANO DI FERMO</t>
  </si>
  <si>
    <t>G874</t>
  </si>
  <si>
    <t>PONZANO ROMANO</t>
  </si>
  <si>
    <t>G875</t>
  </si>
  <si>
    <t>PONZANO VENETO</t>
  </si>
  <si>
    <t>G877</t>
  </si>
  <si>
    <t>PONZONE</t>
  </si>
  <si>
    <t>G878</t>
  </si>
  <si>
    <t>G879</t>
  </si>
  <si>
    <t>POPPI</t>
  </si>
  <si>
    <t>G881</t>
  </si>
  <si>
    <t>PORANO</t>
  </si>
  <si>
    <t>G882</t>
  </si>
  <si>
    <t>PORCARI</t>
  </si>
  <si>
    <t>G886</t>
  </si>
  <si>
    <t>PORCIA</t>
  </si>
  <si>
    <t>G887</t>
  </si>
  <si>
    <t>STELLA CILENTO</t>
  </si>
  <si>
    <t>G888</t>
  </si>
  <si>
    <t>PORDENONE</t>
  </si>
  <si>
    <t>G889</t>
  </si>
  <si>
    <t>PORLEZZA</t>
  </si>
  <si>
    <t>G890</t>
  </si>
  <si>
    <t>PORNASSIO</t>
  </si>
  <si>
    <t>G891</t>
  </si>
  <si>
    <t>PORPETTO</t>
  </si>
  <si>
    <t>G894</t>
  </si>
  <si>
    <t>PORTACOMARO</t>
  </si>
  <si>
    <t>G895</t>
  </si>
  <si>
    <t>PORTALBERA</t>
  </si>
  <si>
    <t>G900</t>
  </si>
  <si>
    <t>PORTE</t>
  </si>
  <si>
    <t>G902</t>
  </si>
  <si>
    <t>PORTICI</t>
  </si>
  <si>
    <t>G903</t>
  </si>
  <si>
    <t>PORTICO DI CASERTA</t>
  </si>
  <si>
    <t>G904</t>
  </si>
  <si>
    <t>PORTICO E SAN BENEDETTO</t>
  </si>
  <si>
    <t>G905</t>
  </si>
  <si>
    <t>PORTIGLIOLA</t>
  </si>
  <si>
    <t>G906</t>
  </si>
  <si>
    <t>PORTO CERESIO</t>
  </si>
  <si>
    <t>G907</t>
  </si>
  <si>
    <t>PORTO VALTRAVAGLIA</t>
  </si>
  <si>
    <t>G909</t>
  </si>
  <si>
    <t>PORTOBUFFOLE'</t>
  </si>
  <si>
    <t>G910</t>
  </si>
  <si>
    <t>PORTOCANNONE</t>
  </si>
  <si>
    <t>G912</t>
  </si>
  <si>
    <t>PORTOFERRAIO</t>
  </si>
  <si>
    <t>G913</t>
  </si>
  <si>
    <t>PORTOFINO</t>
  </si>
  <si>
    <t>G914</t>
  </si>
  <si>
    <t>PORTOGRUARO</t>
  </si>
  <si>
    <t>G916</t>
  </si>
  <si>
    <t>PORTOMAGGIORE</t>
  </si>
  <si>
    <t>G917</t>
  </si>
  <si>
    <t>PORTO MANTOVANO</t>
  </si>
  <si>
    <t>G919</t>
  </si>
  <si>
    <t>PORTO RECANATI</t>
  </si>
  <si>
    <t>G920</t>
  </si>
  <si>
    <t>PORTO SAN GIORGIO</t>
  </si>
  <si>
    <t>G921</t>
  </si>
  <si>
    <t>PORTO SANT'ELPIDIO</t>
  </si>
  <si>
    <t>G922</t>
  </si>
  <si>
    <t>PORTOSCUSO</t>
  </si>
  <si>
    <t>G923</t>
  </si>
  <si>
    <t>PORTO TOLLE</t>
  </si>
  <si>
    <t>G924</t>
  </si>
  <si>
    <t>PORTO TORRES</t>
  </si>
  <si>
    <t>G925</t>
  </si>
  <si>
    <t>PORTOVENERE</t>
  </si>
  <si>
    <t>G926</t>
  </si>
  <si>
    <t>PORTO VIRO</t>
  </si>
  <si>
    <t>G927</t>
  </si>
  <si>
    <t>PORTULA</t>
  </si>
  <si>
    <t>G929</t>
  </si>
  <si>
    <t>POSADA</t>
  </si>
  <si>
    <t>G931</t>
  </si>
  <si>
    <t>POSINA</t>
  </si>
  <si>
    <t>G932</t>
  </si>
  <si>
    <t>POSITANO</t>
  </si>
  <si>
    <t>G933</t>
  </si>
  <si>
    <t>POSSAGNO</t>
  </si>
  <si>
    <t>G934</t>
  </si>
  <si>
    <t>POSTA</t>
  </si>
  <si>
    <t>G935</t>
  </si>
  <si>
    <t>POSTA FIBRENO</t>
  </si>
  <si>
    <t>G936</t>
  </si>
  <si>
    <t>POSTAL</t>
  </si>
  <si>
    <t>G937</t>
  </si>
  <si>
    <t>POSTALESIO</t>
  </si>
  <si>
    <t>G939</t>
  </si>
  <si>
    <t>POSTIGLIONE</t>
  </si>
  <si>
    <t>G940</t>
  </si>
  <si>
    <t>POSTUA</t>
  </si>
  <si>
    <t>G942</t>
  </si>
  <si>
    <t>POTENZA</t>
  </si>
  <si>
    <t>G943</t>
  </si>
  <si>
    <t>POVE DEL GRAPPA</t>
  </si>
  <si>
    <t>G944</t>
  </si>
  <si>
    <t>POVEGLIANO</t>
  </si>
  <si>
    <t>G945</t>
  </si>
  <si>
    <t>POVEGLIANO VERONESE</t>
  </si>
  <si>
    <t>G947</t>
  </si>
  <si>
    <t>POVIGLIO</t>
  </si>
  <si>
    <t>G949</t>
  </si>
  <si>
    <t>POVOLETTO</t>
  </si>
  <si>
    <t>G951</t>
  </si>
  <si>
    <t>POZZAGLIA SABINA</t>
  </si>
  <si>
    <t>G953</t>
  </si>
  <si>
    <t>POZZALLO</t>
  </si>
  <si>
    <t>G954</t>
  </si>
  <si>
    <t>POZZILLI</t>
  </si>
  <si>
    <t>G955</t>
  </si>
  <si>
    <t>POZZO D'ADDA</t>
  </si>
  <si>
    <t>G957</t>
  </si>
  <si>
    <t>POZZOLEONE</t>
  </si>
  <si>
    <t>G959</t>
  </si>
  <si>
    <t>POZZOLENGO</t>
  </si>
  <si>
    <t>G960</t>
  </si>
  <si>
    <t>POZZOL GROPPO</t>
  </si>
  <si>
    <t>G961</t>
  </si>
  <si>
    <t>POZZOLO FORMIGARO</t>
  </si>
  <si>
    <t>G962</t>
  </si>
  <si>
    <t>POZZOMAGGIORE</t>
  </si>
  <si>
    <t>G963</t>
  </si>
  <si>
    <t>POZZONOVO</t>
  </si>
  <si>
    <t>G964</t>
  </si>
  <si>
    <t>POZZUOLI</t>
  </si>
  <si>
    <t>G965</t>
  </si>
  <si>
    <t>POZZUOLO MARTESANA</t>
  </si>
  <si>
    <t>G966</t>
  </si>
  <si>
    <t>POZZUOLO DEL FRIULI</t>
  </si>
  <si>
    <t>G968</t>
  </si>
  <si>
    <t>PRADALUNGA</t>
  </si>
  <si>
    <t>G969</t>
  </si>
  <si>
    <t>PRADAMANO</t>
  </si>
  <si>
    <t>G970</t>
  </si>
  <si>
    <t>PRADLEVES</t>
  </si>
  <si>
    <t>G972</t>
  </si>
  <si>
    <t>SASSO MARCONI</t>
  </si>
  <si>
    <t>G973</t>
  </si>
  <si>
    <t>PRAGELATO</t>
  </si>
  <si>
    <t>G974</t>
  </si>
  <si>
    <t>PRAY</t>
  </si>
  <si>
    <t>G975</t>
  </si>
  <si>
    <t>PRAIA A MARE</t>
  </si>
  <si>
    <t>G976</t>
  </si>
  <si>
    <t>PRAIANO</t>
  </si>
  <si>
    <t>G977</t>
  </si>
  <si>
    <t>PRALBOINO</t>
  </si>
  <si>
    <t>G978</t>
  </si>
  <si>
    <t>PRALI</t>
  </si>
  <si>
    <t>G979</t>
  </si>
  <si>
    <t>PRALORMO</t>
  </si>
  <si>
    <t>G980</t>
  </si>
  <si>
    <t>PRALUNGO</t>
  </si>
  <si>
    <t>G981</t>
  </si>
  <si>
    <t>PRAMAGGIORE</t>
  </si>
  <si>
    <t>G982</t>
  </si>
  <si>
    <t>PRAMOLLO</t>
  </si>
  <si>
    <t>G985</t>
  </si>
  <si>
    <t>PRAROLO</t>
  </si>
  <si>
    <t>G986</t>
  </si>
  <si>
    <t>PRAROSTINO</t>
  </si>
  <si>
    <t>G987</t>
  </si>
  <si>
    <t>PRASCO</t>
  </si>
  <si>
    <t>G988</t>
  </si>
  <si>
    <t>PRASCORSANO</t>
  </si>
  <si>
    <t>G990</t>
  </si>
  <si>
    <t>PRATA DI PRINCIPATO ULTRA</t>
  </si>
  <si>
    <t>G991</t>
  </si>
  <si>
    <t>PRATA SANNITA</t>
  </si>
  <si>
    <t>G992</t>
  </si>
  <si>
    <t>PRATA D'ANSIDONIA</t>
  </si>
  <si>
    <t>G993</t>
  </si>
  <si>
    <t>PRATA CAMPORTACCIO</t>
  </si>
  <si>
    <t>G994</t>
  </si>
  <si>
    <t>PRATA DI PORDENONE</t>
  </si>
  <si>
    <t>G995</t>
  </si>
  <si>
    <t>PRATELLA</t>
  </si>
  <si>
    <t>G997</t>
  </si>
  <si>
    <t>PRATIGLIONE</t>
  </si>
  <si>
    <t>G999</t>
  </si>
  <si>
    <t>PRATO</t>
  </si>
  <si>
    <t>H001</t>
  </si>
  <si>
    <t>PRATO SESIA</t>
  </si>
  <si>
    <t>H002</t>
  </si>
  <si>
    <t>PRATO CARNICO</t>
  </si>
  <si>
    <t>H004</t>
  </si>
  <si>
    <t>PRATO ALLO STELVIO</t>
  </si>
  <si>
    <t>H006</t>
  </si>
  <si>
    <t>PRATOLA SERRA</t>
  </si>
  <si>
    <t>H007</t>
  </si>
  <si>
    <t>PRATOLA PELIGNA</t>
  </si>
  <si>
    <t>H010</t>
  </si>
  <si>
    <t>PRAVISDOMINI</t>
  </si>
  <si>
    <t>H011</t>
  </si>
  <si>
    <t>PRAZZO</t>
  </si>
  <si>
    <t>H013</t>
  </si>
  <si>
    <t>SAMO</t>
  </si>
  <si>
    <t>H014</t>
  </si>
  <si>
    <t>PRECENICCO</t>
  </si>
  <si>
    <t>H015</t>
  </si>
  <si>
    <t>PRECI</t>
  </si>
  <si>
    <t>H017</t>
  </si>
  <si>
    <t>PREDAPPIO</t>
  </si>
  <si>
    <t>H018</t>
  </si>
  <si>
    <t>PREDAZZO</t>
  </si>
  <si>
    <t>H019</t>
  </si>
  <si>
    <t>PREDOI</t>
  </si>
  <si>
    <t>H020</t>
  </si>
  <si>
    <t>PREDORE</t>
  </si>
  <si>
    <t>H021</t>
  </si>
  <si>
    <t>PREDOSA</t>
  </si>
  <si>
    <t>H022</t>
  </si>
  <si>
    <t>PREGANZIOL</t>
  </si>
  <si>
    <t>H026</t>
  </si>
  <si>
    <t>PREGNANA MILANESE</t>
  </si>
  <si>
    <t>H027</t>
  </si>
  <si>
    <t>PRELA'</t>
  </si>
  <si>
    <t>H028</t>
  </si>
  <si>
    <t>PREMANA</t>
  </si>
  <si>
    <t>H029</t>
  </si>
  <si>
    <t>PREMARIACCO</t>
  </si>
  <si>
    <t>H030</t>
  </si>
  <si>
    <t>PREMENO</t>
  </si>
  <si>
    <t>H033</t>
  </si>
  <si>
    <t>PREMIA</t>
  </si>
  <si>
    <t>H034</t>
  </si>
  <si>
    <t>PREMILCUORE</t>
  </si>
  <si>
    <t>H036</t>
  </si>
  <si>
    <t>PREMOLO</t>
  </si>
  <si>
    <t>H037</t>
  </si>
  <si>
    <t>PREMOSELLO-CHIOVENDA</t>
  </si>
  <si>
    <t>H038</t>
  </si>
  <si>
    <t>PREONE</t>
  </si>
  <si>
    <t>H040</t>
  </si>
  <si>
    <t>PREPOTTO</t>
  </si>
  <si>
    <t>H042</t>
  </si>
  <si>
    <t>PRE'-SAINT-DIDIER</t>
  </si>
  <si>
    <t>H043</t>
  </si>
  <si>
    <t>PRESEGLIE</t>
  </si>
  <si>
    <t>H045</t>
  </si>
  <si>
    <t>PRESENZANO</t>
  </si>
  <si>
    <t>H046</t>
  </si>
  <si>
    <t>PRESEZZO</t>
  </si>
  <si>
    <t>H048</t>
  </si>
  <si>
    <t>PRESSANA</t>
  </si>
  <si>
    <t>H052</t>
  </si>
  <si>
    <t>PRETORO</t>
  </si>
  <si>
    <t>H055</t>
  </si>
  <si>
    <t>PREVALLE</t>
  </si>
  <si>
    <t>H056</t>
  </si>
  <si>
    <t>PREZZA</t>
  </si>
  <si>
    <t>H059</t>
  </si>
  <si>
    <t>PRIERO</t>
  </si>
  <si>
    <t>H061</t>
  </si>
  <si>
    <t>PRIGNANO SULLA SECCHIA</t>
  </si>
  <si>
    <t>H062</t>
  </si>
  <si>
    <t>PRIGNANO CILENTO</t>
  </si>
  <si>
    <t>H063</t>
  </si>
  <si>
    <t>PRIMALUNA</t>
  </si>
  <si>
    <t>H068</t>
  </si>
  <si>
    <t>PRIOCCA</t>
  </si>
  <si>
    <t>H069</t>
  </si>
  <si>
    <t>PRIOLA</t>
  </si>
  <si>
    <t>H070</t>
  </si>
  <si>
    <t>PRIZZI</t>
  </si>
  <si>
    <t>H071</t>
  </si>
  <si>
    <t>PROCENO</t>
  </si>
  <si>
    <t>H072</t>
  </si>
  <si>
    <t>PROCIDA</t>
  </si>
  <si>
    <t>H073</t>
  </si>
  <si>
    <t>PROPATA</t>
  </si>
  <si>
    <t>H074</t>
  </si>
  <si>
    <t>PROSERPIO</t>
  </si>
  <si>
    <t>H076</t>
  </si>
  <si>
    <t>PROSSEDI</t>
  </si>
  <si>
    <t>H077</t>
  </si>
  <si>
    <t>PROVAGLIO VAL SABBIA</t>
  </si>
  <si>
    <t>H078</t>
  </si>
  <si>
    <t>PROVAGLIO D'ISEO</t>
  </si>
  <si>
    <t>H081</t>
  </si>
  <si>
    <t>PROVES</t>
  </si>
  <si>
    <t>H083</t>
  </si>
  <si>
    <t>PROVVIDENTI</t>
  </si>
  <si>
    <t>H085</t>
  </si>
  <si>
    <t>PRUNETTO</t>
  </si>
  <si>
    <t>H086</t>
  </si>
  <si>
    <t>PUEGNAGO SUL GARDA</t>
  </si>
  <si>
    <t>H087</t>
  </si>
  <si>
    <t>PUGLIANELLO</t>
  </si>
  <si>
    <t>H088</t>
  </si>
  <si>
    <t>PULA</t>
  </si>
  <si>
    <t>H089</t>
  </si>
  <si>
    <t>PULFERO</t>
  </si>
  <si>
    <t>H090</t>
  </si>
  <si>
    <t>PULSANO</t>
  </si>
  <si>
    <t>H091</t>
  </si>
  <si>
    <t>PUMENENGO</t>
  </si>
  <si>
    <t>H094</t>
  </si>
  <si>
    <t>PUSIANO</t>
  </si>
  <si>
    <t>H095</t>
  </si>
  <si>
    <t>PUTIFIGARI</t>
  </si>
  <si>
    <t>H096</t>
  </si>
  <si>
    <t>PUTIGNANO</t>
  </si>
  <si>
    <t>H097</t>
  </si>
  <si>
    <t>QUADRELLE</t>
  </si>
  <si>
    <t>H098</t>
  </si>
  <si>
    <t>QUADRI</t>
  </si>
  <si>
    <t>H100</t>
  </si>
  <si>
    <t>QUAGLIUZZO</t>
  </si>
  <si>
    <t>H101</t>
  </si>
  <si>
    <t>QUALIANO</t>
  </si>
  <si>
    <t>H102</t>
  </si>
  <si>
    <t>QUARANTI</t>
  </si>
  <si>
    <t>H104</t>
  </si>
  <si>
    <t>QUARGNENTO</t>
  </si>
  <si>
    <t>H106</t>
  </si>
  <si>
    <t>QUARNA SOPRA</t>
  </si>
  <si>
    <t>H107</t>
  </si>
  <si>
    <t>QUARNA SOTTO</t>
  </si>
  <si>
    <t>H108</t>
  </si>
  <si>
    <t>QUARONA</t>
  </si>
  <si>
    <t>H109</t>
  </si>
  <si>
    <t>QUARRATA</t>
  </si>
  <si>
    <t>H110</t>
  </si>
  <si>
    <t>QUART</t>
  </si>
  <si>
    <t>H114</t>
  </si>
  <si>
    <t>QUARTO</t>
  </si>
  <si>
    <t>H117</t>
  </si>
  <si>
    <t>QUARTO D'ALTINO</t>
  </si>
  <si>
    <t>H118</t>
  </si>
  <si>
    <t>QUARTU SANT'ELENA</t>
  </si>
  <si>
    <t>H119</t>
  </si>
  <si>
    <t>QUARTUCCIU</t>
  </si>
  <si>
    <t>H120</t>
  </si>
  <si>
    <t>QUASSOLO</t>
  </si>
  <si>
    <t>H121</t>
  </si>
  <si>
    <t>QUATTORDIO</t>
  </si>
  <si>
    <t>H122</t>
  </si>
  <si>
    <t>QUATTRO CASTELLA</t>
  </si>
  <si>
    <t>H126</t>
  </si>
  <si>
    <t>QUILIANO</t>
  </si>
  <si>
    <t>H127</t>
  </si>
  <si>
    <t>QUINCINETTO</t>
  </si>
  <si>
    <t>H128</t>
  </si>
  <si>
    <t>QUINDICI</t>
  </si>
  <si>
    <t>H129</t>
  </si>
  <si>
    <t>QUINGENTOLE</t>
  </si>
  <si>
    <t>H130</t>
  </si>
  <si>
    <t>QUINTANO</t>
  </si>
  <si>
    <t>H131</t>
  </si>
  <si>
    <t>QUINTO DI TREVISO</t>
  </si>
  <si>
    <t>H132</t>
  </si>
  <si>
    <t>QUINTO VERCELLESE</t>
  </si>
  <si>
    <t>H134</t>
  </si>
  <si>
    <t>QUINTO VICENTINO</t>
  </si>
  <si>
    <t>H140</t>
  </si>
  <si>
    <t>QUINZANO D'OGLIO</t>
  </si>
  <si>
    <t>H143</t>
  </si>
  <si>
    <t>QUISTELLO</t>
  </si>
  <si>
    <t>H146</t>
  </si>
  <si>
    <t>RABBI</t>
  </si>
  <si>
    <t>H147</t>
  </si>
  <si>
    <t>RACALE</t>
  </si>
  <si>
    <t>H148</t>
  </si>
  <si>
    <t>RACALMUTO</t>
  </si>
  <si>
    <t>H150</t>
  </si>
  <si>
    <t>RACCONIGI</t>
  </si>
  <si>
    <t>H151</t>
  </si>
  <si>
    <t>RACCUJA</t>
  </si>
  <si>
    <t>H152</t>
  </si>
  <si>
    <t>RACINES</t>
  </si>
  <si>
    <t>H153</t>
  </si>
  <si>
    <t>RADDA IN CHIANTI</t>
  </si>
  <si>
    <t>H154</t>
  </si>
  <si>
    <t>RADDUSA</t>
  </si>
  <si>
    <t>H156</t>
  </si>
  <si>
    <t>RADICOFANI</t>
  </si>
  <si>
    <t>H157</t>
  </si>
  <si>
    <t>RADICONDOLI</t>
  </si>
  <si>
    <t>H159</t>
  </si>
  <si>
    <t>RAFFADALI</t>
  </si>
  <si>
    <t>H161</t>
  </si>
  <si>
    <t>RAGOGNA</t>
  </si>
  <si>
    <t>H163</t>
  </si>
  <si>
    <t>RAGUSA</t>
  </si>
  <si>
    <t>H165</t>
  </si>
  <si>
    <t>RUVIANO</t>
  </si>
  <si>
    <t>H166</t>
  </si>
  <si>
    <t>RAIANO</t>
  </si>
  <si>
    <t>H168</t>
  </si>
  <si>
    <t>RAMACCA</t>
  </si>
  <si>
    <t>H173</t>
  </si>
  <si>
    <t>RANCIO VALCUVIA</t>
  </si>
  <si>
    <t>H174</t>
  </si>
  <si>
    <t>RANCO</t>
  </si>
  <si>
    <t>H175</t>
  </si>
  <si>
    <t>RANDAZZO</t>
  </si>
  <si>
    <t>H176</t>
  </si>
  <si>
    <t>RANICA</t>
  </si>
  <si>
    <t>H177</t>
  </si>
  <si>
    <t>RANZANICO</t>
  </si>
  <si>
    <t>H180</t>
  </si>
  <si>
    <t>RANZO</t>
  </si>
  <si>
    <t>H182</t>
  </si>
  <si>
    <t>RAPAGNANO</t>
  </si>
  <si>
    <t>H183</t>
  </si>
  <si>
    <t>RAPALLO</t>
  </si>
  <si>
    <t>H184</t>
  </si>
  <si>
    <t>RAPINO</t>
  </si>
  <si>
    <t>H185</t>
  </si>
  <si>
    <t>RAPOLANO TERME</t>
  </si>
  <si>
    <t>H186</t>
  </si>
  <si>
    <t>RAPOLLA</t>
  </si>
  <si>
    <t>H187</t>
  </si>
  <si>
    <t>RAPONE</t>
  </si>
  <si>
    <t>H188</t>
  </si>
  <si>
    <t>RASSA</t>
  </si>
  <si>
    <t>H189</t>
  </si>
  <si>
    <t>RASUN ANTERSELVA</t>
  </si>
  <si>
    <t>H192</t>
  </si>
  <si>
    <t>RASURA</t>
  </si>
  <si>
    <t>H194</t>
  </si>
  <si>
    <t>RAVANUSA</t>
  </si>
  <si>
    <t>H195</t>
  </si>
  <si>
    <t>RAVARINO</t>
  </si>
  <si>
    <t>H196</t>
  </si>
  <si>
    <t>RAVASCLETTO</t>
  </si>
  <si>
    <t>H198</t>
  </si>
  <si>
    <t>RAVELLO</t>
  </si>
  <si>
    <t>H199</t>
  </si>
  <si>
    <t>RAVENNA</t>
  </si>
  <si>
    <t>H200</t>
  </si>
  <si>
    <t>RAVEO</t>
  </si>
  <si>
    <t>H202</t>
  </si>
  <si>
    <t>RAVISCANINA</t>
  </si>
  <si>
    <t>H203</t>
  </si>
  <si>
    <t>H204</t>
  </si>
  <si>
    <t>REA</t>
  </si>
  <si>
    <t>H205</t>
  </si>
  <si>
    <t>REALMONTE</t>
  </si>
  <si>
    <t>H206</t>
  </si>
  <si>
    <t>REANA DEL ROJALE</t>
  </si>
  <si>
    <t>H207</t>
  </si>
  <si>
    <t>REANO</t>
  </si>
  <si>
    <t>H210</t>
  </si>
  <si>
    <t>RECALE</t>
  </si>
  <si>
    <t>H211</t>
  </si>
  <si>
    <t>RECANATI</t>
  </si>
  <si>
    <t>H212</t>
  </si>
  <si>
    <t>RECCO</t>
  </si>
  <si>
    <t>H213</t>
  </si>
  <si>
    <t>RECETTO</t>
  </si>
  <si>
    <t>H214</t>
  </si>
  <si>
    <t>RECOARO TERME</t>
  </si>
  <si>
    <t>H216</t>
  </si>
  <si>
    <t>REDAVALLE</t>
  </si>
  <si>
    <t>H218</t>
  </si>
  <si>
    <t>REDONDESCO</t>
  </si>
  <si>
    <t>H219</t>
  </si>
  <si>
    <t>REFRANCORE</t>
  </si>
  <si>
    <t>H220</t>
  </si>
  <si>
    <t>REFRONTOLO</t>
  </si>
  <si>
    <t>H221</t>
  </si>
  <si>
    <t>REGALBUTO</t>
  </si>
  <si>
    <t>H222</t>
  </si>
  <si>
    <t>REGGELLO</t>
  </si>
  <si>
    <t>H223</t>
  </si>
  <si>
    <t>REGGIO EMILIA</t>
  </si>
  <si>
    <t>H224</t>
  </si>
  <si>
    <t>REGGIO CALABRIA</t>
  </si>
  <si>
    <t>H225</t>
  </si>
  <si>
    <t>REGGIOLO</t>
  </si>
  <si>
    <t>H227</t>
  </si>
  <si>
    <t>REINO</t>
  </si>
  <si>
    <t>H228</t>
  </si>
  <si>
    <t>REITANO</t>
  </si>
  <si>
    <t>H229</t>
  </si>
  <si>
    <t>REMANZACCO</t>
  </si>
  <si>
    <t>H230</t>
  </si>
  <si>
    <t>REMEDELLO</t>
  </si>
  <si>
    <t>H233</t>
  </si>
  <si>
    <t>RENATE</t>
  </si>
  <si>
    <t>H235</t>
  </si>
  <si>
    <t>RENDE</t>
  </si>
  <si>
    <t>H236</t>
  </si>
  <si>
    <t>RENON</t>
  </si>
  <si>
    <t>H238</t>
  </si>
  <si>
    <t>RESANA</t>
  </si>
  <si>
    <t>H240</t>
  </si>
  <si>
    <t>RESCALDINA</t>
  </si>
  <si>
    <t>H242</t>
  </si>
  <si>
    <t>RESIA</t>
  </si>
  <si>
    <t>H243</t>
  </si>
  <si>
    <t>ERCOLANO</t>
  </si>
  <si>
    <t>H244</t>
  </si>
  <si>
    <t>RESIUTTA</t>
  </si>
  <si>
    <t>H245</t>
  </si>
  <si>
    <t>RESUTTANO</t>
  </si>
  <si>
    <t>H246</t>
  </si>
  <si>
    <t>RETORBIDO</t>
  </si>
  <si>
    <t>H247</t>
  </si>
  <si>
    <t>REVELLO</t>
  </si>
  <si>
    <t>H250</t>
  </si>
  <si>
    <t>REVIGLIASCO D'ASTI</t>
  </si>
  <si>
    <t>H253</t>
  </si>
  <si>
    <t>REVINE LAGO</t>
  </si>
  <si>
    <t>H255</t>
  </si>
  <si>
    <t>REZZAGO</t>
  </si>
  <si>
    <t>H256</t>
  </si>
  <si>
    <t>REZZATO</t>
  </si>
  <si>
    <t>H257</t>
  </si>
  <si>
    <t>REZZO</t>
  </si>
  <si>
    <t>H258</t>
  </si>
  <si>
    <t>REZZOAGLIO</t>
  </si>
  <si>
    <t>H259</t>
  </si>
  <si>
    <t>VAL REZZO</t>
  </si>
  <si>
    <t>H262</t>
  </si>
  <si>
    <t>RHEMES-NOTRE-DAME</t>
  </si>
  <si>
    <t>H263</t>
  </si>
  <si>
    <t>RHEMES-SAINT-GEORGES</t>
  </si>
  <si>
    <t>H264</t>
  </si>
  <si>
    <t>RHO</t>
  </si>
  <si>
    <t>H265</t>
  </si>
  <si>
    <t>RIACE</t>
  </si>
  <si>
    <t>H266</t>
  </si>
  <si>
    <t>RIALTO</t>
  </si>
  <si>
    <t>H267</t>
  </si>
  <si>
    <t>RIANO</t>
  </si>
  <si>
    <t>H268</t>
  </si>
  <si>
    <t>RIARDO</t>
  </si>
  <si>
    <t>H269</t>
  </si>
  <si>
    <t>RIBERA</t>
  </si>
  <si>
    <t>H270</t>
  </si>
  <si>
    <t>RIBORDONE</t>
  </si>
  <si>
    <t>H271</t>
  </si>
  <si>
    <t>RICADI</t>
  </si>
  <si>
    <t>H272</t>
  </si>
  <si>
    <t>RICALDONE</t>
  </si>
  <si>
    <t>H273</t>
  </si>
  <si>
    <t>RICCIA</t>
  </si>
  <si>
    <t>H274</t>
  </si>
  <si>
    <t>RICCIONE</t>
  </si>
  <si>
    <t>H275</t>
  </si>
  <si>
    <t>RICCO' DEL GOLFO DI SPEZIA</t>
  </si>
  <si>
    <t>H276</t>
  </si>
  <si>
    <t>RICENGO</t>
  </si>
  <si>
    <t>H277</t>
  </si>
  <si>
    <t>RICIGLIANO</t>
  </si>
  <si>
    <t>H280</t>
  </si>
  <si>
    <t>RIESE PIO X</t>
  </si>
  <si>
    <t>H281</t>
  </si>
  <si>
    <t>RIESI</t>
  </si>
  <si>
    <t>H282</t>
  </si>
  <si>
    <t>RIETI</t>
  </si>
  <si>
    <t>H284</t>
  </si>
  <si>
    <t>RIFIANO</t>
  </si>
  <si>
    <t>H285</t>
  </si>
  <si>
    <t>RIFREDDO</t>
  </si>
  <si>
    <t>H286</t>
  </si>
  <si>
    <t>RIGNANO SULL'ARNO</t>
  </si>
  <si>
    <t>H287</t>
  </si>
  <si>
    <t>RIGNANO GARGANICO</t>
  </si>
  <si>
    <t>H288</t>
  </si>
  <si>
    <t>RIGNANO FLAMINIO</t>
  </si>
  <si>
    <t>H289</t>
  </si>
  <si>
    <t>RIGOLATO</t>
  </si>
  <si>
    <t>H293</t>
  </si>
  <si>
    <t>RIMELLA</t>
  </si>
  <si>
    <t>H294</t>
  </si>
  <si>
    <t>RIMINI</t>
  </si>
  <si>
    <t>H298</t>
  </si>
  <si>
    <t>RIO SALICETO</t>
  </si>
  <si>
    <t>H299</t>
  </si>
  <si>
    <t>RIO DI PUSTERIA</t>
  </si>
  <si>
    <t>H300</t>
  </si>
  <si>
    <t>RIOFREDDO</t>
  </si>
  <si>
    <t>H301</t>
  </si>
  <si>
    <t>RIOLA SARDO</t>
  </si>
  <si>
    <t>H302</t>
  </si>
  <si>
    <t>RIOLO TERME</t>
  </si>
  <si>
    <t>H303</t>
  </si>
  <si>
    <t>RIOLUNATO</t>
  </si>
  <si>
    <t>H304</t>
  </si>
  <si>
    <t>RIOMAGGIORE</t>
  </si>
  <si>
    <t>H307</t>
  </si>
  <si>
    <t>RIONERO IN VULTURE</t>
  </si>
  <si>
    <t>H308</t>
  </si>
  <si>
    <t>RIONERO SANNITICO</t>
  </si>
  <si>
    <t>H311</t>
  </si>
  <si>
    <t>RIPABOTTONI</t>
  </si>
  <si>
    <t>H312</t>
  </si>
  <si>
    <t>RIPACANDIDA</t>
  </si>
  <si>
    <t>H313</t>
  </si>
  <si>
    <t>RIPALIMOSANI</t>
  </si>
  <si>
    <t>H314</t>
  </si>
  <si>
    <t>RIPALTA ARPINA</t>
  </si>
  <si>
    <t>H315</t>
  </si>
  <si>
    <t>RIPALTA CREMASCA</t>
  </si>
  <si>
    <t>H316</t>
  </si>
  <si>
    <t>RIPALTA GUERINA</t>
  </si>
  <si>
    <t>H319</t>
  </si>
  <si>
    <t>RIPARBELLA</t>
  </si>
  <si>
    <t>H320</t>
  </si>
  <si>
    <t>RIPA TEATINA</t>
  </si>
  <si>
    <t>H321</t>
  </si>
  <si>
    <t>RIPATRANSONE</t>
  </si>
  <si>
    <t>H323</t>
  </si>
  <si>
    <t>RIPE SAN GINESIO</t>
  </si>
  <si>
    <t>H324</t>
  </si>
  <si>
    <t>RIPI</t>
  </si>
  <si>
    <t>H325</t>
  </si>
  <si>
    <t>RIPOSTO</t>
  </si>
  <si>
    <t>H326</t>
  </si>
  <si>
    <t>RITTANA</t>
  </si>
  <si>
    <t>H327</t>
  </si>
  <si>
    <t>RIVAMONTE AGORDINO</t>
  </si>
  <si>
    <t>H328</t>
  </si>
  <si>
    <t>RIVA LIGURE</t>
  </si>
  <si>
    <t>H330</t>
  </si>
  <si>
    <t>RIVA DEL GARDA</t>
  </si>
  <si>
    <t>H331</t>
  </si>
  <si>
    <t>RIVA DI SOLTO</t>
  </si>
  <si>
    <t>H333</t>
  </si>
  <si>
    <t>RIVALBA</t>
  </si>
  <si>
    <t>H334</t>
  </si>
  <si>
    <t>RIVALTA BORMIDA</t>
  </si>
  <si>
    <t>H335</t>
  </si>
  <si>
    <t>RIVALTA DI TORINO</t>
  </si>
  <si>
    <t>H336</t>
  </si>
  <si>
    <t>RIVANAZZANO TERME</t>
  </si>
  <si>
    <t>H337</t>
  </si>
  <si>
    <t>RIVA PRESSO CHIERI</t>
  </si>
  <si>
    <t>H338</t>
  </si>
  <si>
    <t>RIVARA</t>
  </si>
  <si>
    <t>H340</t>
  </si>
  <si>
    <t>RIVAROLO CANAVESE</t>
  </si>
  <si>
    <t>H341</t>
  </si>
  <si>
    <t>RIVAROLO DEL RE ED UNITI</t>
  </si>
  <si>
    <t>H342</t>
  </si>
  <si>
    <t>RIVAROLO MANTOVANO</t>
  </si>
  <si>
    <t>H343</t>
  </si>
  <si>
    <t>RIVARONE</t>
  </si>
  <si>
    <t>H344</t>
  </si>
  <si>
    <t>RIVAROSSA</t>
  </si>
  <si>
    <t>H346</t>
  </si>
  <si>
    <t>RIVE</t>
  </si>
  <si>
    <t>H347</t>
  </si>
  <si>
    <t>RIVE D'ARCANO</t>
  </si>
  <si>
    <t>H348</t>
  </si>
  <si>
    <t>RIVELLO</t>
  </si>
  <si>
    <t>H350</t>
  </si>
  <si>
    <t>RIVERGARO</t>
  </si>
  <si>
    <t>H353</t>
  </si>
  <si>
    <t>RIVISONDOLI</t>
  </si>
  <si>
    <t>H354</t>
  </si>
  <si>
    <t>RIVODUTRI</t>
  </si>
  <si>
    <t>H355</t>
  </si>
  <si>
    <t>RIVOLI</t>
  </si>
  <si>
    <t>H356</t>
  </si>
  <si>
    <t>RIVOLI VERONESE</t>
  </si>
  <si>
    <t>H357</t>
  </si>
  <si>
    <t>RIVOLTA D'ADDA</t>
  </si>
  <si>
    <t>H359</t>
  </si>
  <si>
    <t>RIZZICONI</t>
  </si>
  <si>
    <t>H361</t>
  </si>
  <si>
    <t>ROANA</t>
  </si>
  <si>
    <t>H362</t>
  </si>
  <si>
    <t>ROASCHIA</t>
  </si>
  <si>
    <t>H363</t>
  </si>
  <si>
    <t>ROASCIO</t>
  </si>
  <si>
    <t>H364</t>
  </si>
  <si>
    <t>ROVASENDA</t>
  </si>
  <si>
    <t>H365</t>
  </si>
  <si>
    <t>ROASIO</t>
  </si>
  <si>
    <t>H366</t>
  </si>
  <si>
    <t>ROATTO</t>
  </si>
  <si>
    <t>H367</t>
  </si>
  <si>
    <t>ROBASSOMERO</t>
  </si>
  <si>
    <t>H369</t>
  </si>
  <si>
    <t>ROBBIO</t>
  </si>
  <si>
    <t>H371</t>
  </si>
  <si>
    <t>ROBECCHETTO CON INDUNO</t>
  </si>
  <si>
    <t>H372</t>
  </si>
  <si>
    <t>ROBECCO D'OGLIO</t>
  </si>
  <si>
    <t>H373</t>
  </si>
  <si>
    <t>ROBECCO SUL NAVIGLIO</t>
  </si>
  <si>
    <t>H375</t>
  </si>
  <si>
    <t>ROBECCO PAVESE</t>
  </si>
  <si>
    <t>H376</t>
  </si>
  <si>
    <t>ROBELLA</t>
  </si>
  <si>
    <t>H377</t>
  </si>
  <si>
    <t>ROBILANTE</t>
  </si>
  <si>
    <t>H378</t>
  </si>
  <si>
    <t>ROBURENT</t>
  </si>
  <si>
    <t>H379</t>
  </si>
  <si>
    <t>ROCCA PIETORE</t>
  </si>
  <si>
    <t>H380</t>
  </si>
  <si>
    <t>ROCCAVALDINA</t>
  </si>
  <si>
    <t>H382</t>
  </si>
  <si>
    <t>ROCCABASCERANA</t>
  </si>
  <si>
    <t>H383</t>
  </si>
  <si>
    <t>ROCCABERNARDA</t>
  </si>
  <si>
    <t>H384</t>
  </si>
  <si>
    <t>ROCCABIANCA</t>
  </si>
  <si>
    <t>H385</t>
  </si>
  <si>
    <t>ROCCABRUNA</t>
  </si>
  <si>
    <t>H386</t>
  </si>
  <si>
    <t>ROCCA CANAVESE</t>
  </si>
  <si>
    <t>H387</t>
  </si>
  <si>
    <t>ROCCA CANTERANO</t>
  </si>
  <si>
    <t>H389</t>
  </si>
  <si>
    <t>ROCCACASALE</t>
  </si>
  <si>
    <t>H390</t>
  </si>
  <si>
    <t>ROCCAFLUVIONE</t>
  </si>
  <si>
    <t>H391</t>
  </si>
  <si>
    <t>ROCCA CIGLIE'</t>
  </si>
  <si>
    <t>H392</t>
  </si>
  <si>
    <t>ROCCA D'ARAZZO</t>
  </si>
  <si>
    <t>H393</t>
  </si>
  <si>
    <t>ROCCA D'ARCE</t>
  </si>
  <si>
    <t>H394</t>
  </si>
  <si>
    <t>ROCCADASPIDE</t>
  </si>
  <si>
    <t>H395</t>
  </si>
  <si>
    <t>ROCCA DE' BALDI</t>
  </si>
  <si>
    <t>H396</t>
  </si>
  <si>
    <t>ROCCA DE' GIORGI</t>
  </si>
  <si>
    <t>H398</t>
  </si>
  <si>
    <t>ROCCA D'EVANDRO</t>
  </si>
  <si>
    <t>H399</t>
  </si>
  <si>
    <t>ROCCA DI BOTTE</t>
  </si>
  <si>
    <t>H400</t>
  </si>
  <si>
    <t>ROCCA DI CAMBIO</t>
  </si>
  <si>
    <t>H401</t>
  </si>
  <si>
    <t>ROCCA DI CAVE</t>
  </si>
  <si>
    <t>H402</t>
  </si>
  <si>
    <t>ROCCA DI MEZZO</t>
  </si>
  <si>
    <t>H403</t>
  </si>
  <si>
    <t>ROCCA DI NETO</t>
  </si>
  <si>
    <t>H404</t>
  </si>
  <si>
    <t>ROCCA DI PAPA</t>
  </si>
  <si>
    <t>H405</t>
  </si>
  <si>
    <t>ROCCAFIORITA</t>
  </si>
  <si>
    <t>H406</t>
  </si>
  <si>
    <t>ROCCAFORTE LIGURE</t>
  </si>
  <si>
    <t>H407</t>
  </si>
  <si>
    <t>ROCCAFORTE MONDOVI'</t>
  </si>
  <si>
    <t>H408</t>
  </si>
  <si>
    <t>ROCCAFORTE DEL GRECO</t>
  </si>
  <si>
    <t>H409</t>
  </si>
  <si>
    <t>ROCCAFORZATA</t>
  </si>
  <si>
    <t>H410</t>
  </si>
  <si>
    <t>ROCCAFRANCA</t>
  </si>
  <si>
    <t>H411</t>
  </si>
  <si>
    <t>ROCCAGIOVINE</t>
  </si>
  <si>
    <t>H412</t>
  </si>
  <si>
    <t>ROCCAGLORIOSA</t>
  </si>
  <si>
    <t>H413</t>
  </si>
  <si>
    <t>ROCCAGORGA</t>
  </si>
  <si>
    <t>H414</t>
  </si>
  <si>
    <t>ROCCA GRIMALDA</t>
  </si>
  <si>
    <t>H416</t>
  </si>
  <si>
    <t>ROCCA IMPERIALE</t>
  </si>
  <si>
    <t>H417</t>
  </si>
  <si>
    <t>ROCCALBEGNA</t>
  </si>
  <si>
    <t>H418</t>
  </si>
  <si>
    <t>ROCCALUMERA</t>
  </si>
  <si>
    <t>H420</t>
  </si>
  <si>
    <t>ROCCAMANDOLFI</t>
  </si>
  <si>
    <t>H421</t>
  </si>
  <si>
    <t>ROCCA MASSIMA</t>
  </si>
  <si>
    <t>H422</t>
  </si>
  <si>
    <t>ROCCAMENA</t>
  </si>
  <si>
    <t>H423</t>
  </si>
  <si>
    <t>ROCCAMONFINA</t>
  </si>
  <si>
    <t>H424</t>
  </si>
  <si>
    <t>ROCCAMONTEPIANO</t>
  </si>
  <si>
    <t>H425</t>
  </si>
  <si>
    <t>ROCCAMORICE</t>
  </si>
  <si>
    <t>H426</t>
  </si>
  <si>
    <t>ROCCANOVA</t>
  </si>
  <si>
    <t>H427</t>
  </si>
  <si>
    <t>ROCCANTICA</t>
  </si>
  <si>
    <t>H428</t>
  </si>
  <si>
    <t>ROCCAPALUMBA</t>
  </si>
  <si>
    <t>H429</t>
  </si>
  <si>
    <t>ROCCA PIA</t>
  </si>
  <si>
    <t>H431</t>
  </si>
  <si>
    <t>ROCCAPIEMONTE</t>
  </si>
  <si>
    <t>H432</t>
  </si>
  <si>
    <t>ROCCA PRIORA</t>
  </si>
  <si>
    <t>H433</t>
  </si>
  <si>
    <t>ROCCARAINOLA</t>
  </si>
  <si>
    <t>H434</t>
  </si>
  <si>
    <t>ROCCARASO</t>
  </si>
  <si>
    <t>H436</t>
  </si>
  <si>
    <t>ROCCAROMANA</t>
  </si>
  <si>
    <t>H437</t>
  </si>
  <si>
    <t>ROCCA SAN CASCIANO</t>
  </si>
  <si>
    <t>H438</t>
  </si>
  <si>
    <t>ROCCA SAN FELICE</t>
  </si>
  <si>
    <t>H439</t>
  </si>
  <si>
    <t>ROCCA SAN GIOVANNI</t>
  </si>
  <si>
    <t>H440</t>
  </si>
  <si>
    <t>ROCCA SANTA MARIA</t>
  </si>
  <si>
    <t>H441</t>
  </si>
  <si>
    <t>ROCCA SANTO STEFANO</t>
  </si>
  <si>
    <t>H442</t>
  </si>
  <si>
    <t>ROCCASCALEGNA</t>
  </si>
  <si>
    <t>H443</t>
  </si>
  <si>
    <t>ROCCASECCA</t>
  </si>
  <si>
    <t>H444</t>
  </si>
  <si>
    <t>ROCCASECCA DEI VOLSCI</t>
  </si>
  <si>
    <t>H445</t>
  </si>
  <si>
    <t>ROCCASICURA</t>
  </si>
  <si>
    <t>H446</t>
  </si>
  <si>
    <t>ROCCA SINIBALDA</t>
  </si>
  <si>
    <t>H447</t>
  </si>
  <si>
    <t>ROCCASPARVERA</t>
  </si>
  <si>
    <t>H448</t>
  </si>
  <si>
    <t>ROCCASPINALVETI</t>
  </si>
  <si>
    <t>H449</t>
  </si>
  <si>
    <t>ROCCASTRADA</t>
  </si>
  <si>
    <t>H450</t>
  </si>
  <si>
    <t>ROCCA SUSELLA</t>
  </si>
  <si>
    <t>H451</t>
  </si>
  <si>
    <t>ROCCAVERANO</t>
  </si>
  <si>
    <t>H452</t>
  </si>
  <si>
    <t>ROCCAVIGNALE</t>
  </si>
  <si>
    <t>H453</t>
  </si>
  <si>
    <t>ROCCAVIONE</t>
  </si>
  <si>
    <t>H454</t>
  </si>
  <si>
    <t>ROCCAVIVARA</t>
  </si>
  <si>
    <t>H455</t>
  </si>
  <si>
    <t>ROCCELLA VALDEMONE</t>
  </si>
  <si>
    <t>H456</t>
  </si>
  <si>
    <t>ROCCELLA IONICA</t>
  </si>
  <si>
    <t>H458</t>
  </si>
  <si>
    <t>ROCCHETTA A VOLTURNO</t>
  </si>
  <si>
    <t>H459</t>
  </si>
  <si>
    <t>ROCCHETTA E CROCE</t>
  </si>
  <si>
    <t>H460</t>
  </si>
  <si>
    <t>ROCCHETTA NERVINA</t>
  </si>
  <si>
    <t>H461</t>
  </si>
  <si>
    <t>ROCCHETTA DI VARA</t>
  </si>
  <si>
    <t>H462</t>
  </si>
  <si>
    <t>ROCCHETTA BELBO</t>
  </si>
  <si>
    <t>H465</t>
  </si>
  <si>
    <t>ROCCHETTA LIGURE</t>
  </si>
  <si>
    <t>H466</t>
  </si>
  <si>
    <t>ROCCHETTA PALAFEA</t>
  </si>
  <si>
    <t>H467</t>
  </si>
  <si>
    <t>ROCCHETTA SANT'ANTONIO</t>
  </si>
  <si>
    <t>H468</t>
  </si>
  <si>
    <t>ROCCHETTA TANARO</t>
  </si>
  <si>
    <t>H470</t>
  </si>
  <si>
    <t>RODANO</t>
  </si>
  <si>
    <t>H472</t>
  </si>
  <si>
    <t>RODDI</t>
  </si>
  <si>
    <t>H473</t>
  </si>
  <si>
    <t>RODDINO</t>
  </si>
  <si>
    <t>H474</t>
  </si>
  <si>
    <t>RODELLO</t>
  </si>
  <si>
    <t>H475</t>
  </si>
  <si>
    <t>RODENGO</t>
  </si>
  <si>
    <t>H477</t>
  </si>
  <si>
    <t>RODENGO SAIANO</t>
  </si>
  <si>
    <t>H478</t>
  </si>
  <si>
    <t>RODERO</t>
  </si>
  <si>
    <t>H479</t>
  </si>
  <si>
    <t>RODI' MILICI</t>
  </si>
  <si>
    <t>H480</t>
  </si>
  <si>
    <t>RODI GARGANICO</t>
  </si>
  <si>
    <t>H481</t>
  </si>
  <si>
    <t>RODIGO</t>
  </si>
  <si>
    <t>H484</t>
  </si>
  <si>
    <t>ROE' VOLCIANO</t>
  </si>
  <si>
    <t>H485</t>
  </si>
  <si>
    <t>ROFRANO</t>
  </si>
  <si>
    <t>H486</t>
  </si>
  <si>
    <t>ROGENO</t>
  </si>
  <si>
    <t>H488</t>
  </si>
  <si>
    <t>ROGGIANO GRAVINA</t>
  </si>
  <si>
    <t>H489</t>
  </si>
  <si>
    <t>ROGHUDI</t>
  </si>
  <si>
    <t>H490</t>
  </si>
  <si>
    <t>ROGLIANO</t>
  </si>
  <si>
    <t>H491</t>
  </si>
  <si>
    <t>ROGNANO</t>
  </si>
  <si>
    <t>H492</t>
  </si>
  <si>
    <t>ROGNO</t>
  </si>
  <si>
    <t>H493</t>
  </si>
  <si>
    <t>ROGOLO</t>
  </si>
  <si>
    <t>H494</t>
  </si>
  <si>
    <t>ROIATE</t>
  </si>
  <si>
    <t>H495</t>
  </si>
  <si>
    <t>ROIO DEL SANGRO</t>
  </si>
  <si>
    <t>H497</t>
  </si>
  <si>
    <t>ROISAN</t>
  </si>
  <si>
    <t>H498</t>
  </si>
  <si>
    <t>ROLETTO</t>
  </si>
  <si>
    <t>H500</t>
  </si>
  <si>
    <t>ROLO</t>
  </si>
  <si>
    <t>H501</t>
  </si>
  <si>
    <t>ROMA</t>
  </si>
  <si>
    <t>H502</t>
  </si>
  <si>
    <t>ROMAGNANO SESIA</t>
  </si>
  <si>
    <t>H503</t>
  </si>
  <si>
    <t>ROMAGNANO AL MONTE</t>
  </si>
  <si>
    <t>H505</t>
  </si>
  <si>
    <t>ROMAGNESE</t>
  </si>
  <si>
    <t>H507</t>
  </si>
  <si>
    <t>ROMANA</t>
  </si>
  <si>
    <t>H508</t>
  </si>
  <si>
    <t>ROMANENGO</t>
  </si>
  <si>
    <t>H509</t>
  </si>
  <si>
    <t>ROMANO DI LOMBARDIA</t>
  </si>
  <si>
    <t>H511</t>
  </si>
  <si>
    <t>ROMANO CANAVESE</t>
  </si>
  <si>
    <t>H512</t>
  </si>
  <si>
    <t>ROMANO D'EZZELINO</t>
  </si>
  <si>
    <t>H514</t>
  </si>
  <si>
    <t>ROMANS D'ISONZO</t>
  </si>
  <si>
    <t>H516</t>
  </si>
  <si>
    <t>ROMBIOLO</t>
  </si>
  <si>
    <t>H517</t>
  </si>
  <si>
    <t>ROMENO</t>
  </si>
  <si>
    <t>H518</t>
  </si>
  <si>
    <t>ROMENTINO</t>
  </si>
  <si>
    <t>H519</t>
  </si>
  <si>
    <t>ROMETTA</t>
  </si>
  <si>
    <t>H522</t>
  </si>
  <si>
    <t>RONCA'</t>
  </si>
  <si>
    <t>H523</t>
  </si>
  <si>
    <t>RONCADE</t>
  </si>
  <si>
    <t>H525</t>
  </si>
  <si>
    <t>RONCADELLE</t>
  </si>
  <si>
    <t>H527</t>
  </si>
  <si>
    <t>RONCARO</t>
  </si>
  <si>
    <t>H528</t>
  </si>
  <si>
    <t>RONCEGNO TERME</t>
  </si>
  <si>
    <t>H529</t>
  </si>
  <si>
    <t>RONCELLO</t>
  </si>
  <si>
    <t>H531</t>
  </si>
  <si>
    <t>RONCHI DEI LEGIONARI</t>
  </si>
  <si>
    <t>H532</t>
  </si>
  <si>
    <t>RONCHI VALSUGANA</t>
  </si>
  <si>
    <t>H533</t>
  </si>
  <si>
    <t>RONCHIS</t>
  </si>
  <si>
    <t>H534</t>
  </si>
  <si>
    <t>RONCIGLIONE</t>
  </si>
  <si>
    <t>H535</t>
  </si>
  <si>
    <t>RONCOBELLO</t>
  </si>
  <si>
    <t>H536</t>
  </si>
  <si>
    <t>RONCO SCRIVIA</t>
  </si>
  <si>
    <t>H537</t>
  </si>
  <si>
    <t>RONCO BRIANTINO</t>
  </si>
  <si>
    <t>H538</t>
  </si>
  <si>
    <t>RONCO BIELLESE</t>
  </si>
  <si>
    <t>H539</t>
  </si>
  <si>
    <t>RONCO CANAVESE</t>
  </si>
  <si>
    <t>H540</t>
  </si>
  <si>
    <t>RONCO ALL'ADIGE</t>
  </si>
  <si>
    <t>H541</t>
  </si>
  <si>
    <t>RONCOFERRARO</t>
  </si>
  <si>
    <t>H542</t>
  </si>
  <si>
    <t>RONCOFREDDO</t>
  </si>
  <si>
    <t>H544</t>
  </si>
  <si>
    <t>RONCOLA</t>
  </si>
  <si>
    <t>H546</t>
  </si>
  <si>
    <t>RONDANINA</t>
  </si>
  <si>
    <t>H547</t>
  </si>
  <si>
    <t>RONDISSONE</t>
  </si>
  <si>
    <t>H549</t>
  </si>
  <si>
    <t>RONSECCO</t>
  </si>
  <si>
    <t>H552</t>
  </si>
  <si>
    <t>RONZONE</t>
  </si>
  <si>
    <t>H553</t>
  </si>
  <si>
    <t>ROPPOLO</t>
  </si>
  <si>
    <t>H554</t>
  </si>
  <si>
    <t>RORA'</t>
  </si>
  <si>
    <t>H555</t>
  </si>
  <si>
    <t>ROURE</t>
  </si>
  <si>
    <t>H556</t>
  </si>
  <si>
    <t>ROSA'</t>
  </si>
  <si>
    <t>H558</t>
  </si>
  <si>
    <t>ROSARNO</t>
  </si>
  <si>
    <t>H559</t>
  </si>
  <si>
    <t>ROSASCO</t>
  </si>
  <si>
    <t>H560</t>
  </si>
  <si>
    <t>ROSATE</t>
  </si>
  <si>
    <t>H561</t>
  </si>
  <si>
    <t>ROSAZZA</t>
  </si>
  <si>
    <t>H562</t>
  </si>
  <si>
    <t>ROSCIANO</t>
  </si>
  <si>
    <t>H564</t>
  </si>
  <si>
    <t>ROSCIGNO</t>
  </si>
  <si>
    <t>H565</t>
  </si>
  <si>
    <t>ROSE</t>
  </si>
  <si>
    <t>H566</t>
  </si>
  <si>
    <t>ROSELLO</t>
  </si>
  <si>
    <t>H568</t>
  </si>
  <si>
    <t>ROSETO VALFORTORE</t>
  </si>
  <si>
    <t>H569</t>
  </si>
  <si>
    <t>ROSIGNANO MONFERRATO</t>
  </si>
  <si>
    <t>H570</t>
  </si>
  <si>
    <t>ROSIGNANO MARITTIMO</t>
  </si>
  <si>
    <t>H572</t>
  </si>
  <si>
    <t>ROSETO CAPO SPULICO</t>
  </si>
  <si>
    <t>H573</t>
  </si>
  <si>
    <t>ROSOLINA</t>
  </si>
  <si>
    <t>H574</t>
  </si>
  <si>
    <t>ROSOLINI</t>
  </si>
  <si>
    <t>H575</t>
  </si>
  <si>
    <t>ROSORA</t>
  </si>
  <si>
    <t>H577</t>
  </si>
  <si>
    <t>ROSSA</t>
  </si>
  <si>
    <t>H578</t>
  </si>
  <si>
    <t>ROSSANA</t>
  </si>
  <si>
    <t>H580</t>
  </si>
  <si>
    <t>ROSSANO VENETO</t>
  </si>
  <si>
    <t>H581</t>
  </si>
  <si>
    <t>ROSSIGLIONE</t>
  </si>
  <si>
    <t>H583</t>
  </si>
  <si>
    <t>ROSTA</t>
  </si>
  <si>
    <t>H584</t>
  </si>
  <si>
    <t>ROTA D'IMAGNA</t>
  </si>
  <si>
    <t>H585</t>
  </si>
  <si>
    <t>ROTA GRECA</t>
  </si>
  <si>
    <t>H588</t>
  </si>
  <si>
    <t>ROTELLA</t>
  </si>
  <si>
    <t>H589</t>
  </si>
  <si>
    <t>ROTELLO</t>
  </si>
  <si>
    <t>H590</t>
  </si>
  <si>
    <t>ROTONDA</t>
  </si>
  <si>
    <t>H591</t>
  </si>
  <si>
    <t>ROTONDELLA</t>
  </si>
  <si>
    <t>H592</t>
  </si>
  <si>
    <t>ROTONDI</t>
  </si>
  <si>
    <t>H593</t>
  </si>
  <si>
    <t>ROTTOFRENO</t>
  </si>
  <si>
    <t>H594</t>
  </si>
  <si>
    <t>ROTZO</t>
  </si>
  <si>
    <t>H598</t>
  </si>
  <si>
    <t>ROVATO</t>
  </si>
  <si>
    <t>H599</t>
  </si>
  <si>
    <t>ROVEGNO</t>
  </si>
  <si>
    <t>H601</t>
  </si>
  <si>
    <t>ROVELLASCA</t>
  </si>
  <si>
    <t>H602</t>
  </si>
  <si>
    <t>ROVELLO PORRO</t>
  </si>
  <si>
    <t>H604</t>
  </si>
  <si>
    <t>ROVERBELLA</t>
  </si>
  <si>
    <t>H606</t>
  </si>
  <si>
    <t>ROVERCHIARA</t>
  </si>
  <si>
    <t>H607</t>
  </si>
  <si>
    <t>ROVERE' DELLA LUNA</t>
  </si>
  <si>
    <t>H608</t>
  </si>
  <si>
    <t>ROVERE' VERONESE</t>
  </si>
  <si>
    <t>H609</t>
  </si>
  <si>
    <t>ROVEREDO IN PIANO</t>
  </si>
  <si>
    <t>H610</t>
  </si>
  <si>
    <t>ROVEREDO DI GUA'</t>
  </si>
  <si>
    <t>H612</t>
  </si>
  <si>
    <t>ROVERETO</t>
  </si>
  <si>
    <t>H614</t>
  </si>
  <si>
    <t>ROVESCALA</t>
  </si>
  <si>
    <t>H615</t>
  </si>
  <si>
    <t>ROVETTA</t>
  </si>
  <si>
    <t>H618</t>
  </si>
  <si>
    <t>ROVIANO</t>
  </si>
  <si>
    <t>H620</t>
  </si>
  <si>
    <t>ROVIGO</t>
  </si>
  <si>
    <t>H621</t>
  </si>
  <si>
    <t>ROVITO</t>
  </si>
  <si>
    <t>H622</t>
  </si>
  <si>
    <t>ROVOLON</t>
  </si>
  <si>
    <t>H623</t>
  </si>
  <si>
    <t>ROZZANO</t>
  </si>
  <si>
    <t>H625</t>
  </si>
  <si>
    <t>RUBANO</t>
  </si>
  <si>
    <t>H627</t>
  </si>
  <si>
    <t>RUBIANA</t>
  </si>
  <si>
    <t>H628</t>
  </si>
  <si>
    <t>RUBIERA</t>
  </si>
  <si>
    <t>H629</t>
  </si>
  <si>
    <t>RUDA</t>
  </si>
  <si>
    <t>H630</t>
  </si>
  <si>
    <t>RUDIANO</t>
  </si>
  <si>
    <t>H631</t>
  </si>
  <si>
    <t>RUEGLIO</t>
  </si>
  <si>
    <t>H632</t>
  </si>
  <si>
    <t>RUFFANO</t>
  </si>
  <si>
    <t>H633</t>
  </si>
  <si>
    <t>RUFFIA</t>
  </si>
  <si>
    <t>H634</t>
  </si>
  <si>
    <t>RUFFRE'-MENDOLA</t>
  </si>
  <si>
    <t>H635</t>
  </si>
  <si>
    <t>RUFINA</t>
  </si>
  <si>
    <t>H639</t>
  </si>
  <si>
    <t>RUMO</t>
  </si>
  <si>
    <t>H641</t>
  </si>
  <si>
    <t>RUOTI</t>
  </si>
  <si>
    <t>H642</t>
  </si>
  <si>
    <t>RUSSI</t>
  </si>
  <si>
    <t>H643</t>
  </si>
  <si>
    <t>RUTIGLIANO</t>
  </si>
  <si>
    <t>H644</t>
  </si>
  <si>
    <t>RUTINO</t>
  </si>
  <si>
    <t>H645</t>
  </si>
  <si>
    <t>RUVO DI PUGLIA</t>
  </si>
  <si>
    <t>H646</t>
  </si>
  <si>
    <t>RUVO DEL MONTE</t>
  </si>
  <si>
    <t>H647</t>
  </si>
  <si>
    <t>SABAUDIA</t>
  </si>
  <si>
    <t>H650</t>
  </si>
  <si>
    <t>SABBIO CHIESE</t>
  </si>
  <si>
    <t>H652</t>
  </si>
  <si>
    <t>SABBIONETA</t>
  </si>
  <si>
    <t>H654</t>
  </si>
  <si>
    <t>SACCO</t>
  </si>
  <si>
    <t>H655</t>
  </si>
  <si>
    <t>SACCOLONGO</t>
  </si>
  <si>
    <t>H657</t>
  </si>
  <si>
    <t>SACILE</t>
  </si>
  <si>
    <t>H658</t>
  </si>
  <si>
    <t>SACROFANO</t>
  </si>
  <si>
    <t>H659</t>
  </si>
  <si>
    <t>SADALI</t>
  </si>
  <si>
    <t>H661</t>
  </si>
  <si>
    <t>SAGAMA</t>
  </si>
  <si>
    <t>H662</t>
  </si>
  <si>
    <t>SAGLIANO MICCA</t>
  </si>
  <si>
    <t>H665</t>
  </si>
  <si>
    <t>SAGRADO</t>
  </si>
  <si>
    <t>H666</t>
  </si>
  <si>
    <t>SAGRON MIS</t>
  </si>
  <si>
    <t>H669</t>
  </si>
  <si>
    <t>SAINT-CHRISTOPHE</t>
  </si>
  <si>
    <t>H670</t>
  </si>
  <si>
    <t>SAINT-DENIS</t>
  </si>
  <si>
    <t>H671</t>
  </si>
  <si>
    <t>SAINT-MARCEL</t>
  </si>
  <si>
    <t>H672</t>
  </si>
  <si>
    <t>SAINT-NICOLAS</t>
  </si>
  <si>
    <t>H673</t>
  </si>
  <si>
    <t>SAINT-OYEN</t>
  </si>
  <si>
    <t>H674</t>
  </si>
  <si>
    <t>SAINT-PIERRE</t>
  </si>
  <si>
    <t>H675</t>
  </si>
  <si>
    <t>SAINT-RHEMY-EN-BOSSES</t>
  </si>
  <si>
    <t>H676</t>
  </si>
  <si>
    <t>SAINT-VINCENT</t>
  </si>
  <si>
    <t>H677</t>
  </si>
  <si>
    <t>SALA MONFERRATO</t>
  </si>
  <si>
    <t>H678</t>
  </si>
  <si>
    <t>SALA BOLOGNESE</t>
  </si>
  <si>
    <t>H679</t>
  </si>
  <si>
    <t>SALA COMACINA</t>
  </si>
  <si>
    <t>H681</t>
  </si>
  <si>
    <t>SALA BIELLESE</t>
  </si>
  <si>
    <t>H682</t>
  </si>
  <si>
    <t>SALA BAGANZA</t>
  </si>
  <si>
    <t>H683</t>
  </si>
  <si>
    <t>SALA CONSILINA</t>
  </si>
  <si>
    <t>H684</t>
  </si>
  <si>
    <t>SALBERTRAND</t>
  </si>
  <si>
    <t>H686</t>
  </si>
  <si>
    <t>SALENTO</t>
  </si>
  <si>
    <t>H687</t>
  </si>
  <si>
    <t>SALANDRA</t>
  </si>
  <si>
    <t>H688</t>
  </si>
  <si>
    <t>SALAPARUTA</t>
  </si>
  <si>
    <t>H689</t>
  </si>
  <si>
    <t>SALARA</t>
  </si>
  <si>
    <t>H690</t>
  </si>
  <si>
    <t>SALASCO</t>
  </si>
  <si>
    <t>H691</t>
  </si>
  <si>
    <t>SALASSA</t>
  </si>
  <si>
    <t>H693</t>
  </si>
  <si>
    <t>SALCITO</t>
  </si>
  <si>
    <t>H694</t>
  </si>
  <si>
    <t>SALE</t>
  </si>
  <si>
    <t>H695</t>
  </si>
  <si>
    <t>SALE DELLE LANGHE</t>
  </si>
  <si>
    <t>H699</t>
  </si>
  <si>
    <t>SALE MARASINO</t>
  </si>
  <si>
    <t>H700</t>
  </si>
  <si>
    <t>SALEMI</t>
  </si>
  <si>
    <t>H701</t>
  </si>
  <si>
    <t>SALERANO SUL LAMBRO</t>
  </si>
  <si>
    <t>H702</t>
  </si>
  <si>
    <t>SALERANO CANAVESE</t>
  </si>
  <si>
    <t>H703</t>
  </si>
  <si>
    <t>SALERNO</t>
  </si>
  <si>
    <t>H704</t>
  </si>
  <si>
    <t>SALE SAN GIOVANNI</t>
  </si>
  <si>
    <t>H706</t>
  </si>
  <si>
    <t>SALGAREDA</t>
  </si>
  <si>
    <t>H707</t>
  </si>
  <si>
    <t>SALI VERCELLESE</t>
  </si>
  <si>
    <t>H708</t>
  </si>
  <si>
    <t>SALICE SALENTINO</t>
  </si>
  <si>
    <t>H710</t>
  </si>
  <si>
    <t>SALICETO</t>
  </si>
  <si>
    <t>H712</t>
  </si>
  <si>
    <t>SAN MAURO DI SALINE</t>
  </si>
  <si>
    <t>H713</t>
  </si>
  <si>
    <t>SALISANO</t>
  </si>
  <si>
    <t>H714</t>
  </si>
  <si>
    <t>SALIZZOLE</t>
  </si>
  <si>
    <t>H715</t>
  </si>
  <si>
    <t>SALLE</t>
  </si>
  <si>
    <t>H716</t>
  </si>
  <si>
    <t>SALMOUR</t>
  </si>
  <si>
    <t>H717</t>
  </si>
  <si>
    <t>SALO'</t>
  </si>
  <si>
    <t>H719</t>
  </si>
  <si>
    <t>SALORNO SULLA STRADA DEL VINO .SALURN AN DER</t>
  </si>
  <si>
    <t>H720</t>
  </si>
  <si>
    <t>SALSOMAGGIORE TERME</t>
  </si>
  <si>
    <t>H723</t>
  </si>
  <si>
    <t>SALTRIO</t>
  </si>
  <si>
    <t>H724</t>
  </si>
  <si>
    <t>SALUDECIO</t>
  </si>
  <si>
    <t>H725</t>
  </si>
  <si>
    <t>SALUGGIA</t>
  </si>
  <si>
    <t>H726</t>
  </si>
  <si>
    <t>SALUSSOLA</t>
  </si>
  <si>
    <t>H727</t>
  </si>
  <si>
    <t>SALUZZO</t>
  </si>
  <si>
    <t>H729</t>
  </si>
  <si>
    <t>SALVE</t>
  </si>
  <si>
    <t>H730</t>
  </si>
  <si>
    <t>SAVOIA DI LUCANIA</t>
  </si>
  <si>
    <t>H731</t>
  </si>
  <si>
    <t>SALVIROLA</t>
  </si>
  <si>
    <t>H732</t>
  </si>
  <si>
    <t>SALVITELLE</t>
  </si>
  <si>
    <t>H733</t>
  </si>
  <si>
    <t>SALZA IRPINA</t>
  </si>
  <si>
    <t>H734</t>
  </si>
  <si>
    <t>SALZA DI PINEROLO</t>
  </si>
  <si>
    <t>H735</t>
  </si>
  <si>
    <t>SALZANO</t>
  </si>
  <si>
    <t>H736</t>
  </si>
  <si>
    <t>SAMARATE</t>
  </si>
  <si>
    <t>H738</t>
  </si>
  <si>
    <t>SAMASSI</t>
  </si>
  <si>
    <t>H739</t>
  </si>
  <si>
    <t>SAMATZAI</t>
  </si>
  <si>
    <t>H743</t>
  </si>
  <si>
    <t>SAMBUCA DI SICILIA</t>
  </si>
  <si>
    <t>H744</t>
  </si>
  <si>
    <t>SAMBUCA PISTOIESE</t>
  </si>
  <si>
    <t>H745</t>
  </si>
  <si>
    <t>SAMBUCI</t>
  </si>
  <si>
    <t>H746</t>
  </si>
  <si>
    <t>SAMBUCO</t>
  </si>
  <si>
    <t>H749</t>
  </si>
  <si>
    <t>SAMMICHELE DI BARI</t>
  </si>
  <si>
    <t>H752</t>
  </si>
  <si>
    <t>SAMOLACO</t>
  </si>
  <si>
    <t>H753</t>
  </si>
  <si>
    <t>SAMONE</t>
  </si>
  <si>
    <t>H754</t>
  </si>
  <si>
    <t>H755</t>
  </si>
  <si>
    <t>SAMPEYRE</t>
  </si>
  <si>
    <t>H756</t>
  </si>
  <si>
    <t>SAMUGHEO</t>
  </si>
  <si>
    <t>H757</t>
  </si>
  <si>
    <t>SANARICA</t>
  </si>
  <si>
    <t>H760</t>
  </si>
  <si>
    <t>SAN BARTOLOMEO VAL CAVARGNA</t>
  </si>
  <si>
    <t>H763</t>
  </si>
  <si>
    <t>SAN BARTOLOMEO AL MARE</t>
  </si>
  <si>
    <t>H764</t>
  </si>
  <si>
    <t>SAN BARTOLOMEO IN GALDO</t>
  </si>
  <si>
    <t>H765</t>
  </si>
  <si>
    <t>SAN BASILE</t>
  </si>
  <si>
    <t>H766</t>
  </si>
  <si>
    <t>SAN BASILIO</t>
  </si>
  <si>
    <t>H767</t>
  </si>
  <si>
    <t>SAN BASSANO</t>
  </si>
  <si>
    <t>H768</t>
  </si>
  <si>
    <t>SAN BELLINO</t>
  </si>
  <si>
    <t>H769</t>
  </si>
  <si>
    <t>SAN BENEDETTO DEL TRONTO</t>
  </si>
  <si>
    <t>H770</t>
  </si>
  <si>
    <t>SAN BENEDETTO BELBO</t>
  </si>
  <si>
    <t>H771</t>
  </si>
  <si>
    <t>SAN BENEDETTO PO</t>
  </si>
  <si>
    <t>H772</t>
  </si>
  <si>
    <t>SAN BENEDETTO DEI MARSI</t>
  </si>
  <si>
    <t>H773</t>
  </si>
  <si>
    <t>SAN BENEDETTO IN PERILLIS</t>
  </si>
  <si>
    <t>H774</t>
  </si>
  <si>
    <t>SAN BENEDETTO ULLANO</t>
  </si>
  <si>
    <t>H775</t>
  </si>
  <si>
    <t>SAN BENIGNO CANAVESE</t>
  </si>
  <si>
    <t>H777</t>
  </si>
  <si>
    <t>SAN BERNARDINO VERBANO</t>
  </si>
  <si>
    <t>H778</t>
  </si>
  <si>
    <t>SAN BIAGIO PLATANI</t>
  </si>
  <si>
    <t>H779</t>
  </si>
  <si>
    <t>SAN BIAGIO SARACINISCO</t>
  </si>
  <si>
    <t>H780</t>
  </si>
  <si>
    <t>SAN BIAGIO DELLA CIMA</t>
  </si>
  <si>
    <t>H781</t>
  </si>
  <si>
    <t>SAN BIAGIO DI CALLALTA</t>
  </si>
  <si>
    <t>H782</t>
  </si>
  <si>
    <t>SAN BIASE</t>
  </si>
  <si>
    <t>H783</t>
  </si>
  <si>
    <t>SAN BONIFACIO</t>
  </si>
  <si>
    <t>H784</t>
  </si>
  <si>
    <t>SAN BUONO</t>
  </si>
  <si>
    <t>H785</t>
  </si>
  <si>
    <t>SAN CALOGERO</t>
  </si>
  <si>
    <t>H786</t>
  </si>
  <si>
    <t>SAN CANDIDO</t>
  </si>
  <si>
    <t>H787</t>
  </si>
  <si>
    <t>SAN CANZIAN D'ISONZO</t>
  </si>
  <si>
    <t>H789</t>
  </si>
  <si>
    <t>SAN CARLO CANAVESE</t>
  </si>
  <si>
    <t>H790</t>
  </si>
  <si>
    <t>SAN CASCIANO DEI BAGNI</t>
  </si>
  <si>
    <t>H791</t>
  </si>
  <si>
    <t>SAN CASCIANO IN VAL DI PESA</t>
  </si>
  <si>
    <t>H792</t>
  </si>
  <si>
    <t>SAN CATALDO</t>
  </si>
  <si>
    <t>H793</t>
  </si>
  <si>
    <t>SAN CESARIO DI LECCE</t>
  </si>
  <si>
    <t>H794</t>
  </si>
  <si>
    <t>SAN CESARIO SUL PANARO</t>
  </si>
  <si>
    <t>H795</t>
  </si>
  <si>
    <t>SAN CHIRICO NUOVO</t>
  </si>
  <si>
    <t>H796</t>
  </si>
  <si>
    <t>SAN CHIRICO RAPARO</t>
  </si>
  <si>
    <t>H797</t>
  </si>
  <si>
    <t>SAN CIPIRELLO</t>
  </si>
  <si>
    <t>H798</t>
  </si>
  <si>
    <t>SAN CIPRIANO D'AVERSA</t>
  </si>
  <si>
    <t>H799</t>
  </si>
  <si>
    <t>SAN CIPRIANO PO</t>
  </si>
  <si>
    <t>H800</t>
  </si>
  <si>
    <t>SAN CIPRIANO PICENTINO</t>
  </si>
  <si>
    <t>H801</t>
  </si>
  <si>
    <t>SAN CLEMENTE</t>
  </si>
  <si>
    <t>H802</t>
  </si>
  <si>
    <t>SAN COLOMBANO CERTENOLI</t>
  </si>
  <si>
    <t>H803</t>
  </si>
  <si>
    <t>SAN COLOMBANO AL LAMBRO</t>
  </si>
  <si>
    <t>H804</t>
  </si>
  <si>
    <t>SAN COLOMBANO BELMONTE</t>
  </si>
  <si>
    <t>H805</t>
  </si>
  <si>
    <t>SAN CONO</t>
  </si>
  <si>
    <t>H806</t>
  </si>
  <si>
    <t>SAN COSMO ALBANESE</t>
  </si>
  <si>
    <t>H807</t>
  </si>
  <si>
    <t>SAN COSTANTINO CALABRO</t>
  </si>
  <si>
    <t>H808</t>
  </si>
  <si>
    <t>SAN COSTANTINO ALBANESE</t>
  </si>
  <si>
    <t>H809</t>
  </si>
  <si>
    <t>SAN COSTANZO</t>
  </si>
  <si>
    <t>H810</t>
  </si>
  <si>
    <t>SAN CRISTOFORO</t>
  </si>
  <si>
    <t>H811</t>
  </si>
  <si>
    <t>SAN DAMIANO D'ASTI</t>
  </si>
  <si>
    <t>H812</t>
  </si>
  <si>
    <t>SAN DAMIANO MACRA</t>
  </si>
  <si>
    <t>H814</t>
  </si>
  <si>
    <t>SAN DAMIANO AL COLLE</t>
  </si>
  <si>
    <t>H815</t>
  </si>
  <si>
    <t>SAN DANIELE PO</t>
  </si>
  <si>
    <t>H816</t>
  </si>
  <si>
    <t>SAN DANIELE DEL FRIULI</t>
  </si>
  <si>
    <t>H818</t>
  </si>
  <si>
    <t>SAN DEMETRIO CORONE</t>
  </si>
  <si>
    <t>H819</t>
  </si>
  <si>
    <t>SAN DEMETRIO NE' VESTINI</t>
  </si>
  <si>
    <t>H820</t>
  </si>
  <si>
    <t>SAN DIDERO</t>
  </si>
  <si>
    <t>H821</t>
  </si>
  <si>
    <t>SANDIGLIANO</t>
  </si>
  <si>
    <t>H822</t>
  </si>
  <si>
    <t>SAN DONACI</t>
  </si>
  <si>
    <t>H823</t>
  </si>
  <si>
    <t>SAN DONA' DI PIAVE</t>
  </si>
  <si>
    <t>H824</t>
  </si>
  <si>
    <t>SAN DONATO VAL DI COMINO</t>
  </si>
  <si>
    <t>H825</t>
  </si>
  <si>
    <t>SAN DONATO DI NINEA</t>
  </si>
  <si>
    <t>H826</t>
  </si>
  <si>
    <t>SAN DONATO DI LECCE</t>
  </si>
  <si>
    <t>H827</t>
  </si>
  <si>
    <t>SAN DONATO MILANESE</t>
  </si>
  <si>
    <t>H829</t>
  </si>
  <si>
    <t>SANDRIGO</t>
  </si>
  <si>
    <t>H831</t>
  </si>
  <si>
    <t>SAN FELE</t>
  </si>
  <si>
    <t>H833</t>
  </si>
  <si>
    <t>SAN FELICE DEL MOLISE</t>
  </si>
  <si>
    <t>H834</t>
  </si>
  <si>
    <t>SAN FELICE A CANCELLO</t>
  </si>
  <si>
    <t>H835</t>
  </si>
  <si>
    <t>SAN FELICE SUL PANARO</t>
  </si>
  <si>
    <t>H836</t>
  </si>
  <si>
    <t>SAN FELICE CIRCEO</t>
  </si>
  <si>
    <t>H838</t>
  </si>
  <si>
    <t>SAN FELICE DEL BENACO</t>
  </si>
  <si>
    <t>H839</t>
  </si>
  <si>
    <t>SAN FERDINANDO DI PUGLIA</t>
  </si>
  <si>
    <t>H840</t>
  </si>
  <si>
    <t>SAN FERMO DELLA BATTAGLIA</t>
  </si>
  <si>
    <t>H841</t>
  </si>
  <si>
    <t>SAN FILI</t>
  </si>
  <si>
    <t>H842</t>
  </si>
  <si>
    <t>SAN FILIPPO DEL MELA</t>
  </si>
  <si>
    <t>H843</t>
  </si>
  <si>
    <t>SAN FIOR</t>
  </si>
  <si>
    <t>H844</t>
  </si>
  <si>
    <t>SAN FIORANO</t>
  </si>
  <si>
    <t>H845</t>
  </si>
  <si>
    <t>SAN FLORIANO DEL COLLIO</t>
  </si>
  <si>
    <t>H846</t>
  </si>
  <si>
    <t>SAN FLORO</t>
  </si>
  <si>
    <t>H847</t>
  </si>
  <si>
    <t>SAN FRANCESCO AL CAMPO</t>
  </si>
  <si>
    <t>H848</t>
  </si>
  <si>
    <t>AGLIENTU</t>
  </si>
  <si>
    <t>H850</t>
  </si>
  <si>
    <t>SAN FRATELLO</t>
  </si>
  <si>
    <t>H851</t>
  </si>
  <si>
    <t>SANFRE'</t>
  </si>
  <si>
    <t>H852</t>
  </si>
  <si>
    <t>SANFRONT</t>
  </si>
  <si>
    <t>H855</t>
  </si>
  <si>
    <t>SANGANO</t>
  </si>
  <si>
    <t>H856</t>
  </si>
  <si>
    <t>SAN GAVINO MONREALE</t>
  </si>
  <si>
    <t>H857</t>
  </si>
  <si>
    <t>SAN GEMINI</t>
  </si>
  <si>
    <t>H858</t>
  </si>
  <si>
    <t>SAN GENESIO ATESINO</t>
  </si>
  <si>
    <t>H859</t>
  </si>
  <si>
    <t>SAN GENESIO ED UNITI</t>
  </si>
  <si>
    <t>H860</t>
  </si>
  <si>
    <t>SAN GENNARO VESUVIANO</t>
  </si>
  <si>
    <t>H861</t>
  </si>
  <si>
    <t>SAN GERMANO VERCELLESE</t>
  </si>
  <si>
    <t>H862</t>
  </si>
  <si>
    <t>SAN GERMANO CHISONE</t>
  </si>
  <si>
    <t>H865</t>
  </si>
  <si>
    <t>SAN GERVASIO BRESCIANO</t>
  </si>
  <si>
    <t>H867</t>
  </si>
  <si>
    <t>SAN GIACOMO DEGLI SCHIAVONI</t>
  </si>
  <si>
    <t>H868</t>
  </si>
  <si>
    <t>SAN GIACOMO FILIPPO</t>
  </si>
  <si>
    <t>H870</t>
  </si>
  <si>
    <t>SAN GIACOMO DELLE SEGNATE</t>
  </si>
  <si>
    <t>H872</t>
  </si>
  <si>
    <t>SANGIANO</t>
  </si>
  <si>
    <t>H873</t>
  </si>
  <si>
    <t>SAN GILLIO</t>
  </si>
  <si>
    <t>H875</t>
  </si>
  <si>
    <t>SAN GIMIGNANO</t>
  </si>
  <si>
    <t>H876</t>
  </si>
  <si>
    <t>SAN GINESIO</t>
  </si>
  <si>
    <t>H877</t>
  </si>
  <si>
    <t>SANGINETO</t>
  </si>
  <si>
    <t>H878</t>
  </si>
  <si>
    <t>SAN GIORGIO MONFERRATO</t>
  </si>
  <si>
    <t>H880</t>
  </si>
  <si>
    <t>SAN GIORGIO A LIRI</t>
  </si>
  <si>
    <t>H881</t>
  </si>
  <si>
    <t>SAN GIORGIO ALBANESE</t>
  </si>
  <si>
    <t>H882</t>
  </si>
  <si>
    <t>SAN GIORGIO IONICO</t>
  </si>
  <si>
    <t>H883</t>
  </si>
  <si>
    <t>SAN GIORGIO BIGARELLO</t>
  </si>
  <si>
    <t>H884</t>
  </si>
  <si>
    <t>SAN GIORGIO SU LEGNANO</t>
  </si>
  <si>
    <t>H885</t>
  </si>
  <si>
    <t>SAN GIORGIO DI LOMELLINA</t>
  </si>
  <si>
    <t>H887</t>
  </si>
  <si>
    <t>SAN GIORGIO PIACENTINO</t>
  </si>
  <si>
    <t>H888</t>
  </si>
  <si>
    <t>SAN GIORGIO LUCANO</t>
  </si>
  <si>
    <t>H889</t>
  </si>
  <si>
    <t>SAN GIORGIO MORGETO</t>
  </si>
  <si>
    <t>H890</t>
  </si>
  <si>
    <t>SAN GIORGIO CANAVESE</t>
  </si>
  <si>
    <t>H891</t>
  </si>
  <si>
    <t>SAN GIORGIO DELLA RICHINVELDA</t>
  </si>
  <si>
    <t>H892</t>
  </si>
  <si>
    <t>SAN GIORGIO A CREMANO</t>
  </si>
  <si>
    <t>H893</t>
  </si>
  <si>
    <t>SAN GIORGIO DELLE PERTICHE</t>
  </si>
  <si>
    <t>H894</t>
  </si>
  <si>
    <t>SAN GIORGIO DEL SANNIO</t>
  </si>
  <si>
    <t>H895</t>
  </si>
  <si>
    <t>SAN GIORGIO DI NOGARO</t>
  </si>
  <si>
    <t>H896</t>
  </si>
  <si>
    <t>SAN GIORGIO DI PIANO</t>
  </si>
  <si>
    <t>H897</t>
  </si>
  <si>
    <t>SAN GIORGIO IN BOSCO</t>
  </si>
  <si>
    <t>H898</t>
  </si>
  <si>
    <t>SAN GIORGIO LA MOLARA</t>
  </si>
  <si>
    <t>H899</t>
  </si>
  <si>
    <t>SAN GIORGIO SCARAMPI</t>
  </si>
  <si>
    <t>H900</t>
  </si>
  <si>
    <t>SAN GIORIO DI SUSA</t>
  </si>
  <si>
    <t>H901</t>
  </si>
  <si>
    <t>SAN GIOVANNI VALDARNO</t>
  </si>
  <si>
    <t>H903</t>
  </si>
  <si>
    <t>SAN GIOVANNI DI GERACE</t>
  </si>
  <si>
    <t>H906</t>
  </si>
  <si>
    <t>SAN GIOVANNI AL NATISONE</t>
  </si>
  <si>
    <t>H907</t>
  </si>
  <si>
    <t>SAN GIOVANNI A PIRO</t>
  </si>
  <si>
    <t>H910</t>
  </si>
  <si>
    <t>SAN GIOVANNI BIANCO</t>
  </si>
  <si>
    <t>H912</t>
  </si>
  <si>
    <t>SAN GIOVANNI DEL DOSSO</t>
  </si>
  <si>
    <t>H913</t>
  </si>
  <si>
    <t>VILLA SAN GIOVANNI IN TUSCIA</t>
  </si>
  <si>
    <t>H914</t>
  </si>
  <si>
    <t>SAN GIOVANNI GEMINI</t>
  </si>
  <si>
    <t>H916</t>
  </si>
  <si>
    <t>SAN GIOVANNI ILARIONE</t>
  </si>
  <si>
    <t>H917</t>
  </si>
  <si>
    <t>SAN GIOVANNI INCARICO</t>
  </si>
  <si>
    <t>H918</t>
  </si>
  <si>
    <t>SAN GIOVANNI IN CROCE</t>
  </si>
  <si>
    <t>H919</t>
  </si>
  <si>
    <t>SAN GIOVANNI IN FIORE</t>
  </si>
  <si>
    <t>H920</t>
  </si>
  <si>
    <t>SAN GIOVANNI IN GALDO</t>
  </si>
  <si>
    <t>H921</t>
  </si>
  <si>
    <t>SAN GIOVANNI IN MARIGNANO</t>
  </si>
  <si>
    <t>H922</t>
  </si>
  <si>
    <t>SAN GIOVANNI LA PUNTA</t>
  </si>
  <si>
    <t>H923</t>
  </si>
  <si>
    <t>SAN GIOVANNI LIPIONI</t>
  </si>
  <si>
    <t>H924</t>
  </si>
  <si>
    <t>SAN GIOVANNI LUPATOTO</t>
  </si>
  <si>
    <t>H926</t>
  </si>
  <si>
    <t>SAN GIOVANNI ROTONDO</t>
  </si>
  <si>
    <t>H928</t>
  </si>
  <si>
    <t>SAN GIULIANO DEL SANNIO</t>
  </si>
  <si>
    <t>H929</t>
  </si>
  <si>
    <t>SAN GIULIANO DI PUGLIA</t>
  </si>
  <si>
    <t>H930</t>
  </si>
  <si>
    <t>SAN GIULIANO MILANESE</t>
  </si>
  <si>
    <t>H931</t>
  </si>
  <si>
    <t>SAN GIUSEPPE VESUVIANO</t>
  </si>
  <si>
    <t>H933</t>
  </si>
  <si>
    <t>SAN GIUSEPPE JATO</t>
  </si>
  <si>
    <t>H935</t>
  </si>
  <si>
    <t>SAN GIUSTINO</t>
  </si>
  <si>
    <t>H936</t>
  </si>
  <si>
    <t>SAN GIUSTO CANAVESE</t>
  </si>
  <si>
    <t>H937</t>
  </si>
  <si>
    <t>SAN GODENZO</t>
  </si>
  <si>
    <t>H938</t>
  </si>
  <si>
    <t>SAN GREGORIO NELLE ALPI</t>
  </si>
  <si>
    <t>H939</t>
  </si>
  <si>
    <t>SAN GREGORIO MATESE</t>
  </si>
  <si>
    <t>H940</t>
  </si>
  <si>
    <t>SAN GREGORIO DI CATANIA</t>
  </si>
  <si>
    <t>H941</t>
  </si>
  <si>
    <t>SAN GREGORIO D'IPPONA</t>
  </si>
  <si>
    <t>H942</t>
  </si>
  <si>
    <t>SAN GREGORIO DA SASSOLA</t>
  </si>
  <si>
    <t>H943</t>
  </si>
  <si>
    <t>SAN GREGORIO MAGNO</t>
  </si>
  <si>
    <t>H944</t>
  </si>
  <si>
    <t>SANGUINETTO</t>
  </si>
  <si>
    <t>H945</t>
  </si>
  <si>
    <t>SAN LAZZARO DI SAVENA</t>
  </si>
  <si>
    <t>H949</t>
  </si>
  <si>
    <t>SAN LEO</t>
  </si>
  <si>
    <t>H951</t>
  </si>
  <si>
    <t>SAN LEONARDO</t>
  </si>
  <si>
    <t>H952</t>
  </si>
  <si>
    <t>SAN LEONARDO IN PASSIRIA</t>
  </si>
  <si>
    <t>H953</t>
  </si>
  <si>
    <t>SAN LEUCIO DEL SANNIO</t>
  </si>
  <si>
    <t>H955</t>
  </si>
  <si>
    <t>SAN LORENZELLO</t>
  </si>
  <si>
    <t>H956</t>
  </si>
  <si>
    <t>SAN LORENZO DI SEBATO</t>
  </si>
  <si>
    <t>H957</t>
  </si>
  <si>
    <t>SAN LORENZO AL MARE</t>
  </si>
  <si>
    <t>H958</t>
  </si>
  <si>
    <t>SAN LORENZO IN CAMPO</t>
  </si>
  <si>
    <t>H959</t>
  </si>
  <si>
    <t>SAN LORENZO</t>
  </si>
  <si>
    <t>H961</t>
  </si>
  <si>
    <t>SAN LORENZO BELLIZZI</t>
  </si>
  <si>
    <t>H962</t>
  </si>
  <si>
    <t>SAN LORENZO DEL VALLO</t>
  </si>
  <si>
    <t>H964</t>
  </si>
  <si>
    <t>SAN LORENZO ISONTINO</t>
  </si>
  <si>
    <t>H967</t>
  </si>
  <si>
    <t>SAN LORENZO MAGGIORE</t>
  </si>
  <si>
    <t>H969</t>
  </si>
  <si>
    <t>SAN LORENZO NUOVO</t>
  </si>
  <si>
    <t>H970</t>
  </si>
  <si>
    <t>SAN LUCA</t>
  </si>
  <si>
    <t>H971</t>
  </si>
  <si>
    <t>SAN LUCIDO</t>
  </si>
  <si>
    <t>H973</t>
  </si>
  <si>
    <t>SAN LUPO</t>
  </si>
  <si>
    <t>H974</t>
  </si>
  <si>
    <t>SANLURI</t>
  </si>
  <si>
    <t>H975</t>
  </si>
  <si>
    <t>SAN MANGO SUL CALORE</t>
  </si>
  <si>
    <t>H976</t>
  </si>
  <si>
    <t>SAN MANGO D'AQUINO</t>
  </si>
  <si>
    <t>H977</t>
  </si>
  <si>
    <t>SAN MANGO PIEMONTE</t>
  </si>
  <si>
    <t>H978</t>
  </si>
  <si>
    <t>SAN MARCELLINO</t>
  </si>
  <si>
    <t>H979</t>
  </si>
  <si>
    <t>SAN MARCELLO</t>
  </si>
  <si>
    <t>H981</t>
  </si>
  <si>
    <t>SAN MARCO ARGENTANO</t>
  </si>
  <si>
    <t>H982</t>
  </si>
  <si>
    <t>SAN MARCO D'ALUNZIO</t>
  </si>
  <si>
    <t>H984</t>
  </si>
  <si>
    <t>SAN MARCO DEI CAVOTI</t>
  </si>
  <si>
    <t>H985</t>
  </si>
  <si>
    <t>SAN MARCO IN LAMIS</t>
  </si>
  <si>
    <t>H986</t>
  </si>
  <si>
    <t>SAN MARCO LA CATOLA</t>
  </si>
  <si>
    <t>H987</t>
  </si>
  <si>
    <t>SAN MARTINO ALFIERI</t>
  </si>
  <si>
    <t>H988</t>
  </si>
  <si>
    <t>SAN MARTINO BADIA</t>
  </si>
  <si>
    <t>H989</t>
  </si>
  <si>
    <t>SAN MARTINO IN PASSIRIA</t>
  </si>
  <si>
    <t>H990</t>
  </si>
  <si>
    <t>SAN MARTINO IN PENSILIS</t>
  </si>
  <si>
    <t>H991</t>
  </si>
  <si>
    <t>SAN MARTINO SULLA MARRUCINA</t>
  </si>
  <si>
    <t>H992</t>
  </si>
  <si>
    <t>SAN MARTINO DI FINITA</t>
  </si>
  <si>
    <t>H994</t>
  </si>
  <si>
    <t>SAN MARTINO D'AGRI</t>
  </si>
  <si>
    <t>H996</t>
  </si>
  <si>
    <t>SAN MARTINO DI VENEZZE</t>
  </si>
  <si>
    <t>H997</t>
  </si>
  <si>
    <t>SAN MARTINO CANAVESE</t>
  </si>
  <si>
    <t>H999</t>
  </si>
  <si>
    <t>SAN MARTINO AL TAGLIAMENTO</t>
  </si>
  <si>
    <t>I002</t>
  </si>
  <si>
    <t>SAN MARTINO SANNITA</t>
  </si>
  <si>
    <t>I003</t>
  </si>
  <si>
    <t>SAN MARTINO BUON ALBERGO</t>
  </si>
  <si>
    <t>I005</t>
  </si>
  <si>
    <t>SAN MARTINO DALL'ARGINE</t>
  </si>
  <si>
    <t>I007</t>
  </si>
  <si>
    <t>SAN MARTINO DEL LAGO</t>
  </si>
  <si>
    <t>I008</t>
  </si>
  <si>
    <t>SAN MARTINO DI LUPARI</t>
  </si>
  <si>
    <t>I011</t>
  </si>
  <si>
    <t>SAN MARTINO IN RIO</t>
  </si>
  <si>
    <t>I012</t>
  </si>
  <si>
    <t>SAN MARTINO IN STRADA</t>
  </si>
  <si>
    <t>I014</t>
  </si>
  <si>
    <t>SAN MARTINO SICCOMARIO</t>
  </si>
  <si>
    <t>I016</t>
  </si>
  <si>
    <t>SAN MARTINO VALLE CAUDINA</t>
  </si>
  <si>
    <t>I017</t>
  </si>
  <si>
    <t>SAN MARZANO OLIVETO</t>
  </si>
  <si>
    <t>I018</t>
  </si>
  <si>
    <t>SAN MARZANO DI SAN GIUSEPPE</t>
  </si>
  <si>
    <t>I019</t>
  </si>
  <si>
    <t>SAN MARZANO SUL SARNO</t>
  </si>
  <si>
    <t>I023</t>
  </si>
  <si>
    <t>SAN MASSIMO</t>
  </si>
  <si>
    <t>I024</t>
  </si>
  <si>
    <t>SAN MAURIZIO CANAVESE</t>
  </si>
  <si>
    <t>I025</t>
  </si>
  <si>
    <t>SAN MAURIZIO D'OPAGLIO</t>
  </si>
  <si>
    <t>I026</t>
  </si>
  <si>
    <t>SAN MAURO MARCHESATO</t>
  </si>
  <si>
    <t>I027</t>
  </si>
  <si>
    <t>SAN MAURO PASCOLI</t>
  </si>
  <si>
    <t>I028</t>
  </si>
  <si>
    <t>SAN MAURO CASTELVERDE</t>
  </si>
  <si>
    <t>I029</t>
  </si>
  <si>
    <t>SAN MAURO FORTE</t>
  </si>
  <si>
    <t>I030</t>
  </si>
  <si>
    <t>SAN MAURO TORINESE</t>
  </si>
  <si>
    <t>I031</t>
  </si>
  <si>
    <t>SAN MAURO CILENTO</t>
  </si>
  <si>
    <t>I032</t>
  </si>
  <si>
    <t>SAN MAURO LA BRUCA</t>
  </si>
  <si>
    <t>I034</t>
  </si>
  <si>
    <t>SAN MICHELE DI SERINO</t>
  </si>
  <si>
    <t>I035</t>
  </si>
  <si>
    <t>SAN MICHELE DI GANZARIA</t>
  </si>
  <si>
    <t>I037</t>
  </si>
  <si>
    <t>SAN MICHELE MONDOVI'</t>
  </si>
  <si>
    <t>I040</t>
  </si>
  <si>
    <t>SAN MICHELE AL TAGLIAMENTO</t>
  </si>
  <si>
    <t>I042</t>
  </si>
  <si>
    <t>SAN MICHELE ALL'ADIGE</t>
  </si>
  <si>
    <t>I045</t>
  </si>
  <si>
    <t>SAN MICHELE SALENTINO</t>
  </si>
  <si>
    <t>I046</t>
  </si>
  <si>
    <t>SAN MINIATO</t>
  </si>
  <si>
    <t>I048</t>
  </si>
  <si>
    <t>SANNAZZARO DE' BURGONDI</t>
  </si>
  <si>
    <t>I049</t>
  </si>
  <si>
    <t>SAN NAZZARO</t>
  </si>
  <si>
    <t>I051</t>
  </si>
  <si>
    <t>SAN NAZZARO VAL CAVARGNA</t>
  </si>
  <si>
    <t>I052</t>
  </si>
  <si>
    <t>SAN NAZZARO SESIA</t>
  </si>
  <si>
    <t>I053</t>
  </si>
  <si>
    <t>SANNICANDRO DI BARI</t>
  </si>
  <si>
    <t>I054</t>
  </si>
  <si>
    <t>SAN NICANDRO GARGANICO</t>
  </si>
  <si>
    <t>I056</t>
  </si>
  <si>
    <t>SAN NICOLA LA STRADA</t>
  </si>
  <si>
    <t>I057</t>
  </si>
  <si>
    <t>SAN NICOLA DELL'ALTO</t>
  </si>
  <si>
    <t>I058</t>
  </si>
  <si>
    <t>SAN NICOLA DA CRISSA</t>
  </si>
  <si>
    <t>I059</t>
  </si>
  <si>
    <t>SANNICOLA</t>
  </si>
  <si>
    <t>I060</t>
  </si>
  <si>
    <t>SAN NICOLA ARCELLA</t>
  </si>
  <si>
    <t>I061</t>
  </si>
  <si>
    <t>SAN NICOLA BARONIA</t>
  </si>
  <si>
    <t>I062</t>
  </si>
  <si>
    <t>SAN NICOLA MANFREDI</t>
  </si>
  <si>
    <t>I063</t>
  </si>
  <si>
    <t>SAN NICOLO' DI COMELICO</t>
  </si>
  <si>
    <t>I065</t>
  </si>
  <si>
    <t>SAN PANCRAZIO</t>
  </si>
  <si>
    <t>I066</t>
  </si>
  <si>
    <t>SAN PANCRAZIO SALENTINO</t>
  </si>
  <si>
    <t>I071</t>
  </si>
  <si>
    <t>SAN PAOLO DI JESI</t>
  </si>
  <si>
    <t>I072</t>
  </si>
  <si>
    <t>SAN PAOLO DI CIVITATE</t>
  </si>
  <si>
    <t>I073</t>
  </si>
  <si>
    <t>SAN PAOLO BEL SITO</t>
  </si>
  <si>
    <t>I076</t>
  </si>
  <si>
    <t>SAN PAOLO SOLBRITO</t>
  </si>
  <si>
    <t>I079</t>
  </si>
  <si>
    <t>SAN PELLEGRINO TERME</t>
  </si>
  <si>
    <t>I082</t>
  </si>
  <si>
    <t>SAN PIER D'ISONZO</t>
  </si>
  <si>
    <t>I084</t>
  </si>
  <si>
    <t>SAN PIER NICETO</t>
  </si>
  <si>
    <t>I086</t>
  </si>
  <si>
    <t>SAN PIERO PATTI</t>
  </si>
  <si>
    <t>I088</t>
  </si>
  <si>
    <t>SAN PIETRO DI CADORE</t>
  </si>
  <si>
    <t>I089</t>
  </si>
  <si>
    <t>SAN PIETRO AL TANAGRO</t>
  </si>
  <si>
    <t>I090</t>
  </si>
  <si>
    <t>SAN PIETRO VAL LEMINA</t>
  </si>
  <si>
    <t>I092</t>
  </si>
  <si>
    <t>SAN PIETRO AL NATISONE</t>
  </si>
  <si>
    <t>I093</t>
  </si>
  <si>
    <t>SAN PIETRO A MAIDA</t>
  </si>
  <si>
    <t>I095</t>
  </si>
  <si>
    <t>SAN PIETRO APOSTOLO</t>
  </si>
  <si>
    <t>I096</t>
  </si>
  <si>
    <t>SAN PIETRO AVELLANA</t>
  </si>
  <si>
    <t>I098</t>
  </si>
  <si>
    <t>SAN PIETRO CLARENZA</t>
  </si>
  <si>
    <t>I102</t>
  </si>
  <si>
    <t>SAN PIETRO DI CARIDA'</t>
  </si>
  <si>
    <t>I103</t>
  </si>
  <si>
    <t>SAN PIETRO DI FELETTO</t>
  </si>
  <si>
    <t>I105</t>
  </si>
  <si>
    <t>SAN PIETRO DI MORUBIO</t>
  </si>
  <si>
    <t>I107</t>
  </si>
  <si>
    <t>SAN PIETRO IN GU</t>
  </si>
  <si>
    <t>I108</t>
  </si>
  <si>
    <t>SAN PIETRO IN AMANTEA</t>
  </si>
  <si>
    <t>I109</t>
  </si>
  <si>
    <t>SAN PIETRO IN CARIANO</t>
  </si>
  <si>
    <t>I110</t>
  </si>
  <si>
    <t>SAN PIETRO IN CASALE</t>
  </si>
  <si>
    <t>I113</t>
  </si>
  <si>
    <t>SAN PIETRO INFINE</t>
  </si>
  <si>
    <t>I114</t>
  </si>
  <si>
    <t>SAN PIETRO IN GUARANO</t>
  </si>
  <si>
    <t>I115</t>
  </si>
  <si>
    <t>SAN PIETRO IN LAMA</t>
  </si>
  <si>
    <t>I116</t>
  </si>
  <si>
    <t>SAN PIETRO MOSEZZO</t>
  </si>
  <si>
    <t>I117</t>
  </si>
  <si>
    <t>SAN PIETRO MUSSOLINO</t>
  </si>
  <si>
    <t>I118</t>
  </si>
  <si>
    <t>VILLA SAN PIETRO</t>
  </si>
  <si>
    <t>I119</t>
  </si>
  <si>
    <t>SAN PIETRO VERNOTICO</t>
  </si>
  <si>
    <t>I120</t>
  </si>
  <si>
    <t>SAN PIETRO VIMINARIO</t>
  </si>
  <si>
    <t>I121</t>
  </si>
  <si>
    <t>SAN PIO DELLE CAMERE</t>
  </si>
  <si>
    <t>I122</t>
  </si>
  <si>
    <t>SAN POLO MATESE</t>
  </si>
  <si>
    <t>I123</t>
  </si>
  <si>
    <t>SAN POLO D'ENZA</t>
  </si>
  <si>
    <t>I124</t>
  </si>
  <si>
    <t>SAN POLO DI PIAVE</t>
  </si>
  <si>
    <t>I125</t>
  </si>
  <si>
    <t>SAN POLO DEI CAVALIERI</t>
  </si>
  <si>
    <t>I126</t>
  </si>
  <si>
    <t>SAN PONSO</t>
  </si>
  <si>
    <t>I128</t>
  </si>
  <si>
    <t>SAN POSSIDONIO</t>
  </si>
  <si>
    <t>I129</t>
  </si>
  <si>
    <t>SAN POTITO ULTRA</t>
  </si>
  <si>
    <t>I130</t>
  </si>
  <si>
    <t>SAN POTITO SANNITICO</t>
  </si>
  <si>
    <t>I131</t>
  </si>
  <si>
    <t>SAN PRISCO</t>
  </si>
  <si>
    <t>I132</t>
  </si>
  <si>
    <t>SAN PROCOPIO</t>
  </si>
  <si>
    <t>I133</t>
  </si>
  <si>
    <t>SAN PROSPERO</t>
  </si>
  <si>
    <t>I135</t>
  </si>
  <si>
    <t>SAN QUIRICO D'ORCIA</t>
  </si>
  <si>
    <t>I136</t>
  </si>
  <si>
    <t>SAN QUIRINO</t>
  </si>
  <si>
    <t>I137</t>
  </si>
  <si>
    <t>SAN RAFFAELE CIMENA</t>
  </si>
  <si>
    <t>I138</t>
  </si>
  <si>
    <t>SANREMO</t>
  </si>
  <si>
    <t>I139</t>
  </si>
  <si>
    <t>SAN ROBERTO</t>
  </si>
  <si>
    <t>I140</t>
  </si>
  <si>
    <t>SAN ROCCO AL PORTO</t>
  </si>
  <si>
    <t>I142</t>
  </si>
  <si>
    <t>SAN ROMANO IN GARFAGNANA</t>
  </si>
  <si>
    <t>I143</t>
  </si>
  <si>
    <t>SAN RUFO</t>
  </si>
  <si>
    <t>I144</t>
  </si>
  <si>
    <t>SAN SALVATORE MONFERRATO</t>
  </si>
  <si>
    <t>I145</t>
  </si>
  <si>
    <t>SAN SALVATORE TELESINO</t>
  </si>
  <si>
    <t>I147</t>
  </si>
  <si>
    <t>SAN SALVATORE DI FITALIA</t>
  </si>
  <si>
    <t>I148</t>
  </si>
  <si>
    <t>SAN SALVO</t>
  </si>
  <si>
    <t>I150</t>
  </si>
  <si>
    <t>SAN SEBASTIANO CURONE</t>
  </si>
  <si>
    <t>I151</t>
  </si>
  <si>
    <t>SAN SEBASTIANO AL VESUVIO</t>
  </si>
  <si>
    <t>I152</t>
  </si>
  <si>
    <t>SAN SEBASTIANO DA PO</t>
  </si>
  <si>
    <t>I153</t>
  </si>
  <si>
    <t>SAN SECONDO PARMENSE</t>
  </si>
  <si>
    <t>I154</t>
  </si>
  <si>
    <t>SAN SECONDO DI PINEROLO</t>
  </si>
  <si>
    <t>I155</t>
  </si>
  <si>
    <t>SANSEPOLCRO</t>
  </si>
  <si>
    <t>I156</t>
  </si>
  <si>
    <t>SAN SEVERINO MARCHE</t>
  </si>
  <si>
    <t>I157</t>
  </si>
  <si>
    <t>SAN SEVERINO LUCANO</t>
  </si>
  <si>
    <t>I158</t>
  </si>
  <si>
    <t>SAN SEVERO</t>
  </si>
  <si>
    <t>I162</t>
  </si>
  <si>
    <t>SAN SIRO</t>
  </si>
  <si>
    <t>I163</t>
  </si>
  <si>
    <t>SAN SOSSIO BARONIA</t>
  </si>
  <si>
    <t>I164</t>
  </si>
  <si>
    <t>SAN SOSTENE</t>
  </si>
  <si>
    <t>I165</t>
  </si>
  <si>
    <t>SAN SOSTI</t>
  </si>
  <si>
    <t>I166</t>
  </si>
  <si>
    <t>SAN SPERATE</t>
  </si>
  <si>
    <t>I168</t>
  </si>
  <si>
    <t>SANTA BRIGIDA</t>
  </si>
  <si>
    <t>I169</t>
  </si>
  <si>
    <t>SANTA CATERINA VILLARMOSA</t>
  </si>
  <si>
    <t>I170</t>
  </si>
  <si>
    <t>SANTA CATERINA DELLO IONIO</t>
  </si>
  <si>
    <t>I171</t>
  </si>
  <si>
    <t>SANTA CATERINA ALBANESE</t>
  </si>
  <si>
    <t>I172</t>
  </si>
  <si>
    <t>SANTA CESAREA TERME</t>
  </si>
  <si>
    <t>I173</t>
  </si>
  <si>
    <t>SANTA CRISTINA VALGARDENA</t>
  </si>
  <si>
    <t>I174</t>
  </si>
  <si>
    <t>SANTA CRISTINA GELA</t>
  </si>
  <si>
    <t>I175</t>
  </si>
  <si>
    <t>SANTA CRISTINA E BISSONE</t>
  </si>
  <si>
    <t>I176</t>
  </si>
  <si>
    <t>SANTA CRISTINA D'ASPROMONTE</t>
  </si>
  <si>
    <t>I177</t>
  </si>
  <si>
    <t>SANTA CROCE SULL'ARNO</t>
  </si>
  <si>
    <t>I178</t>
  </si>
  <si>
    <t>SANTA CROCE CAMERINA</t>
  </si>
  <si>
    <t>I179</t>
  </si>
  <si>
    <t>SANTA CROCE DEL SANNIO</t>
  </si>
  <si>
    <t>I181</t>
  </si>
  <si>
    <t>SANTA CROCE DI MAGLIANO</t>
  </si>
  <si>
    <t>I182</t>
  </si>
  <si>
    <t>SANTADI</t>
  </si>
  <si>
    <t>I183</t>
  </si>
  <si>
    <t>SANTA DOMENICA TALAO</t>
  </si>
  <si>
    <t>I184</t>
  </si>
  <si>
    <t>SANTA DOMENICA VITTORIA</t>
  </si>
  <si>
    <t>I185</t>
  </si>
  <si>
    <t>SANTA ELISABETTA</t>
  </si>
  <si>
    <t>I187</t>
  </si>
  <si>
    <t>SANTA FIORA</t>
  </si>
  <si>
    <t>I188</t>
  </si>
  <si>
    <t>SANTA FLAVIA</t>
  </si>
  <si>
    <t>I189</t>
  </si>
  <si>
    <t>SANT'AGAPITO</t>
  </si>
  <si>
    <t>I190</t>
  </si>
  <si>
    <t>SANT'AGATA FOSSILI</t>
  </si>
  <si>
    <t>I191</t>
  </si>
  <si>
    <t>SANT'AGATA BOLOGNESE</t>
  </si>
  <si>
    <t>I192</t>
  </si>
  <si>
    <t>SANT'AGATA DI ESARO</t>
  </si>
  <si>
    <t>I193</t>
  </si>
  <si>
    <t>SANT'AGATA DI PUGLIA</t>
  </si>
  <si>
    <t>I196</t>
  </si>
  <si>
    <t>SANT'AGATA SUL SANTERNO</t>
  </si>
  <si>
    <t>I197</t>
  </si>
  <si>
    <t>SANT'AGATA DE' GOTI</t>
  </si>
  <si>
    <t>I198</t>
  </si>
  <si>
    <t>SANT'AGATA DEL BIANCO</t>
  </si>
  <si>
    <t>I199</t>
  </si>
  <si>
    <t>SANT'AGATA DI MILITELLO</t>
  </si>
  <si>
    <t>I201</t>
  </si>
  <si>
    <t>SANT'AGATA FELTRIA</t>
  </si>
  <si>
    <t>I202</t>
  </si>
  <si>
    <t>SANT'AGATA LI BATTIATI</t>
  </si>
  <si>
    <t>I203</t>
  </si>
  <si>
    <t>SANTA GIULETTA</t>
  </si>
  <si>
    <t>I205</t>
  </si>
  <si>
    <t>SANTA GIUSTA</t>
  </si>
  <si>
    <t>I206</t>
  </si>
  <si>
    <t>SANTA GIUSTINA</t>
  </si>
  <si>
    <t>I207</t>
  </si>
  <si>
    <t>SANTA GIUSTINA IN COLLE</t>
  </si>
  <si>
    <t>I208</t>
  </si>
  <si>
    <t>SANT'AGNELLO</t>
  </si>
  <si>
    <t>I210</t>
  </si>
  <si>
    <t>SANT'ALBANO STURA</t>
  </si>
  <si>
    <t>I213</t>
  </si>
  <si>
    <t>SANT'ALESSIO CON VIALONE</t>
  </si>
  <si>
    <t>I214</t>
  </si>
  <si>
    <t>SANT'ALESSIO IN ASPROMONTE</t>
  </si>
  <si>
    <t>I215</t>
  </si>
  <si>
    <t>SANT'ALESSIO SICULO</t>
  </si>
  <si>
    <t>I216</t>
  </si>
  <si>
    <t>SANT'ALFIO</t>
  </si>
  <si>
    <t>I217</t>
  </si>
  <si>
    <t>SANTA LUCE</t>
  </si>
  <si>
    <t>I219</t>
  </si>
  <si>
    <t>SANTA LUCIA DI SERINO</t>
  </si>
  <si>
    <t>I220</t>
  </si>
  <si>
    <t>SANTA LUCIA DEL MELA</t>
  </si>
  <si>
    <t>I221</t>
  </si>
  <si>
    <t>SANTA LUCIA DI PIAVE</t>
  </si>
  <si>
    <t>I224</t>
  </si>
  <si>
    <t>SANTA MARGHERITA DI BELICE</t>
  </si>
  <si>
    <t>I225</t>
  </si>
  <si>
    <t>SANTA MARGHERITA LIGURE</t>
  </si>
  <si>
    <t>I230</t>
  </si>
  <si>
    <t>SANTA MARGHERITA DI STAFFORA</t>
  </si>
  <si>
    <t>I232</t>
  </si>
  <si>
    <t>SANTA MARIA A MONTE</t>
  </si>
  <si>
    <t>I233</t>
  </si>
  <si>
    <t>SANTA MARIA A VICO</t>
  </si>
  <si>
    <t>I234</t>
  </si>
  <si>
    <t>SANTA MARIA CAPUA VETERE</t>
  </si>
  <si>
    <t>I236</t>
  </si>
  <si>
    <t>TRAVACO' SICCOMARIO</t>
  </si>
  <si>
    <t>I237</t>
  </si>
  <si>
    <t>SANTA MARIA DELLA VERSA</t>
  </si>
  <si>
    <t>I238</t>
  </si>
  <si>
    <t>SANTA MARIA DEL MOLISE</t>
  </si>
  <si>
    <t>I240</t>
  </si>
  <si>
    <t>SANTA MARIA DI LICODIA</t>
  </si>
  <si>
    <t>I242</t>
  </si>
  <si>
    <t>SANTA MARIA DI SALA</t>
  </si>
  <si>
    <t>I243</t>
  </si>
  <si>
    <t>SANTA MARIA HOE'</t>
  </si>
  <si>
    <t>I244</t>
  </si>
  <si>
    <t>SANTA MARIA IMBARO</t>
  </si>
  <si>
    <t>I247</t>
  </si>
  <si>
    <t>SANTA MARIA LA FOSSA</t>
  </si>
  <si>
    <t>I248</t>
  </si>
  <si>
    <t>SANTA MARIA LA LONGA</t>
  </si>
  <si>
    <t>I249</t>
  </si>
  <si>
    <t>SANTA MARIA MAGGIORE</t>
  </si>
  <si>
    <t>I251</t>
  </si>
  <si>
    <t>SANTA MARIA NUOVA</t>
  </si>
  <si>
    <t>I253</t>
  </si>
  <si>
    <t>SANTA MARINA</t>
  </si>
  <si>
    <t>I254</t>
  </si>
  <si>
    <t>SANTA MARINA SALINA</t>
  </si>
  <si>
    <t>I255</t>
  </si>
  <si>
    <t>SANTA MARINELLA</t>
  </si>
  <si>
    <t>I256</t>
  </si>
  <si>
    <t>SANT'AMBROGIO SUL GARIGLIANO</t>
  </si>
  <si>
    <t>I258</t>
  </si>
  <si>
    <t>SANT'AMBROGIO DI TORINO</t>
  </si>
  <si>
    <t>I259</t>
  </si>
  <si>
    <t>SANT'AMBROGIO DI VALPOLICELLA</t>
  </si>
  <si>
    <t>I260</t>
  </si>
  <si>
    <t>SANTOMENNA</t>
  </si>
  <si>
    <t>I261</t>
  </si>
  <si>
    <t>SAN TAMMARO</t>
  </si>
  <si>
    <t>I262</t>
  </si>
  <si>
    <t>SANT'ANASTASIA</t>
  </si>
  <si>
    <t>I263</t>
  </si>
  <si>
    <t>SANT'ANATOLIA DI NARCO</t>
  </si>
  <si>
    <t>I264</t>
  </si>
  <si>
    <t>SANT'ANDREA DI CONZA</t>
  </si>
  <si>
    <t>I265</t>
  </si>
  <si>
    <t>SANT'ANDREA DEL GARIGLIANO</t>
  </si>
  <si>
    <t>I266</t>
  </si>
  <si>
    <t>SANT'ANDREA APOSTOLO DELLO IONIO</t>
  </si>
  <si>
    <t>I271</t>
  </si>
  <si>
    <t>SANT'ANDREA FRIUS</t>
  </si>
  <si>
    <t>I273</t>
  </si>
  <si>
    <t>SANT'ANGELO D'ALIFE</t>
  </si>
  <si>
    <t>I274</t>
  </si>
  <si>
    <t>SANT'ANGELO LODIGIANO</t>
  </si>
  <si>
    <t>I275</t>
  </si>
  <si>
    <t>SANT'ANGELO DI PIOVE DI SACCO</t>
  </si>
  <si>
    <t>I276</t>
  </si>
  <si>
    <t>SANT'ANGELO LOMELLINA</t>
  </si>
  <si>
    <t>I277</t>
  </si>
  <si>
    <t>SANT'ANGELO A CUPOLO</t>
  </si>
  <si>
    <t>I278</t>
  </si>
  <si>
    <t>SANT'ANGELO A FASANELLA</t>
  </si>
  <si>
    <t>I279</t>
  </si>
  <si>
    <t>SANT'ANGELO ALL'ESCA</t>
  </si>
  <si>
    <t>I280</t>
  </si>
  <si>
    <t>SANT'ANGELO A SCALA</t>
  </si>
  <si>
    <t>I281</t>
  </si>
  <si>
    <t>SANT'ANGELO DEI LOMBARDI</t>
  </si>
  <si>
    <t>I282</t>
  </si>
  <si>
    <t>SANT'ANGELO DEL PESCO</t>
  </si>
  <si>
    <t>I283</t>
  </si>
  <si>
    <t>SANT'ANGELO DI BROLO</t>
  </si>
  <si>
    <t>I284</t>
  </si>
  <si>
    <t>SANT'ANGELO ROMANO</t>
  </si>
  <si>
    <t>I286</t>
  </si>
  <si>
    <t>SANT'ANGELO IN PONTANO</t>
  </si>
  <si>
    <t>I287</t>
  </si>
  <si>
    <t>SANT'ANGELO IN VADO</t>
  </si>
  <si>
    <t>I288</t>
  </si>
  <si>
    <t>SANT'ANGELO LE FRATTE</t>
  </si>
  <si>
    <t>I289</t>
  </si>
  <si>
    <t>SANT'ANGELO LIMOSANO</t>
  </si>
  <si>
    <t>I290</t>
  </si>
  <si>
    <t>SANT'ANGELO MUXARO</t>
  </si>
  <si>
    <t>I291</t>
  </si>
  <si>
    <t>SANTA NINFA</t>
  </si>
  <si>
    <t>I292</t>
  </si>
  <si>
    <t>SANT'ANNA D'ALFAEDO</t>
  </si>
  <si>
    <t>I293</t>
  </si>
  <si>
    <t>SANT'ANTIMO</t>
  </si>
  <si>
    <t>I294</t>
  </si>
  <si>
    <t>SANT'ANTIOCO</t>
  </si>
  <si>
    <t>I296</t>
  </si>
  <si>
    <t>SANT'ANTONINO DI SUSA</t>
  </si>
  <si>
    <t>I298</t>
  </si>
  <si>
    <t>VILLA SANT'ANTONIO</t>
  </si>
  <si>
    <t>I300</t>
  </si>
  <si>
    <t>SANT'ANTONIO ABATE</t>
  </si>
  <si>
    <t>I301</t>
  </si>
  <si>
    <t>SANTA PAOLINA</t>
  </si>
  <si>
    <t>I302</t>
  </si>
  <si>
    <t>SANT'APOLLINARE</t>
  </si>
  <si>
    <t>I304</t>
  </si>
  <si>
    <t>SANTARCANGELO DI ROMAGNA</t>
  </si>
  <si>
    <t>I305</t>
  </si>
  <si>
    <t>SANT'ARCANGELO</t>
  </si>
  <si>
    <t>I306</t>
  </si>
  <si>
    <t>SANT'ARPINO</t>
  </si>
  <si>
    <t>I307</t>
  </si>
  <si>
    <t>SANT'ARSENIO</t>
  </si>
  <si>
    <t>I308</t>
  </si>
  <si>
    <t>SANTA SEVERINA</t>
  </si>
  <si>
    <t>I309</t>
  </si>
  <si>
    <t>SANTA SOFIA D'EPIRO</t>
  </si>
  <si>
    <t>I310</t>
  </si>
  <si>
    <t>SANTA SOFIA</t>
  </si>
  <si>
    <t>I311</t>
  </si>
  <si>
    <t>SANTA TERESA DI RIVA</t>
  </si>
  <si>
    <t>I312</t>
  </si>
  <si>
    <t>SANTA TERESA GALLURA</t>
  </si>
  <si>
    <t>I314</t>
  </si>
  <si>
    <t>SANTA VENERINA</t>
  </si>
  <si>
    <t>I315</t>
  </si>
  <si>
    <t>SANTA VITTORIA IN MATENANO</t>
  </si>
  <si>
    <t>I316</t>
  </si>
  <si>
    <t>SANTA VITTORIA D'ALBA</t>
  </si>
  <si>
    <t>I317</t>
  </si>
  <si>
    <t>SANT'EGIDIO DEL MONTE ALBINO</t>
  </si>
  <si>
    <t>I318</t>
  </si>
  <si>
    <t>SANT'EGIDIO ALLA VIBRATA</t>
  </si>
  <si>
    <t>I319</t>
  </si>
  <si>
    <t>SANT'ELENA</t>
  </si>
  <si>
    <t>I320</t>
  </si>
  <si>
    <t>SANT'ELIA A PIANISI</t>
  </si>
  <si>
    <t>I321</t>
  </si>
  <si>
    <t>SANT'ELIA FIUMERAPIDO</t>
  </si>
  <si>
    <t>I322</t>
  </si>
  <si>
    <t>VALLEFIORITA</t>
  </si>
  <si>
    <t>I324</t>
  </si>
  <si>
    <t>SANT'ELPIDIO A MARE</t>
  </si>
  <si>
    <t>I326</t>
  </si>
  <si>
    <t>SANTE MARIE</t>
  </si>
  <si>
    <t>I327</t>
  </si>
  <si>
    <t>SANTENA</t>
  </si>
  <si>
    <t>I328</t>
  </si>
  <si>
    <t>SAN TEODORO</t>
  </si>
  <si>
    <t>I329</t>
  </si>
  <si>
    <t>I330</t>
  </si>
  <si>
    <t>SANTERAMO IN COLLE</t>
  </si>
  <si>
    <t>I332</t>
  </si>
  <si>
    <t>SANT'EUFEMIA A MAIELLA</t>
  </si>
  <si>
    <t>I333</t>
  </si>
  <si>
    <t>SANT'EUFEMIA D'ASPROMONTE</t>
  </si>
  <si>
    <t>I335</t>
  </si>
  <si>
    <t>SANT'EUSANIO DEL SANGRO</t>
  </si>
  <si>
    <t>I336</t>
  </si>
  <si>
    <t>SANT'EUSANIO FORCONESE</t>
  </si>
  <si>
    <t>I337</t>
  </si>
  <si>
    <t>SANTHIA'</t>
  </si>
  <si>
    <t>I339</t>
  </si>
  <si>
    <t>SANTI COSMA E DAMIANO</t>
  </si>
  <si>
    <t>I341</t>
  </si>
  <si>
    <t>SANT'ILARIO DELLO IONIO</t>
  </si>
  <si>
    <t>I342</t>
  </si>
  <si>
    <t>SANT'ILARIO D'ENZA</t>
  </si>
  <si>
    <t>I344</t>
  </si>
  <si>
    <t>SANT'IPPOLITO</t>
  </si>
  <si>
    <t>I346</t>
  </si>
  <si>
    <t>SANT'OLCESE</t>
  </si>
  <si>
    <t>I347</t>
  </si>
  <si>
    <t>SAN TOMASO AGORDINO</t>
  </si>
  <si>
    <t>I348</t>
  </si>
  <si>
    <t>SANT'OMERO</t>
  </si>
  <si>
    <t>I350</t>
  </si>
  <si>
    <t>SANT'ONOFRIO</t>
  </si>
  <si>
    <t>I351</t>
  </si>
  <si>
    <t>SANTOPADRE</t>
  </si>
  <si>
    <t>I352</t>
  </si>
  <si>
    <t>SANT'ORESTE</t>
  </si>
  <si>
    <t>I353</t>
  </si>
  <si>
    <t>SANTORSO</t>
  </si>
  <si>
    <t>I354</t>
  </si>
  <si>
    <t>SANT'ORSOLA TERME</t>
  </si>
  <si>
    <t>I356</t>
  </si>
  <si>
    <t>SANTO STEFANO QUISQUINA</t>
  </si>
  <si>
    <t>I357</t>
  </si>
  <si>
    <t>SANTO STEFANO DEL SOLE</t>
  </si>
  <si>
    <t>I359</t>
  </si>
  <si>
    <t>SANTO STEFANO DI ROGLIANO</t>
  </si>
  <si>
    <t>I360</t>
  </si>
  <si>
    <t>SANTO STEFANO DI SESSANIO</t>
  </si>
  <si>
    <t>I361</t>
  </si>
  <si>
    <t>SANTO STEFANO TICINO</t>
  </si>
  <si>
    <t>I362</t>
  </si>
  <si>
    <t>SANTO STEFANO LODIGIANO</t>
  </si>
  <si>
    <t>I363</t>
  </si>
  <si>
    <t>SANTO STEFANO DI MAGRA</t>
  </si>
  <si>
    <t>I364</t>
  </si>
  <si>
    <t>VILLA SANTO STEFANO</t>
  </si>
  <si>
    <t>I365</t>
  </si>
  <si>
    <t>SANTO STEFANO AL MARE</t>
  </si>
  <si>
    <t>I367</t>
  </si>
  <si>
    <t>SANTO STEFANO BELBO</t>
  </si>
  <si>
    <t>I368</t>
  </si>
  <si>
    <t>SANTO STEFANO D'AVETO</t>
  </si>
  <si>
    <t>I370</t>
  </si>
  <si>
    <t>SANTO STEFANO DI CAMASTRA</t>
  </si>
  <si>
    <t>I371</t>
  </si>
  <si>
    <t>SANTO STEFANO IN ASPROMONTE</t>
  </si>
  <si>
    <t>I372</t>
  </si>
  <si>
    <t>SANTO STEFANO ROERO</t>
  </si>
  <si>
    <t>I373</t>
  </si>
  <si>
    <t>SAN STINO DI LIVENZA</t>
  </si>
  <si>
    <t>I374</t>
  </si>
  <si>
    <t>SANTU LUSSURGIU</t>
  </si>
  <si>
    <t>I375</t>
  </si>
  <si>
    <t>SANT'URBANO</t>
  </si>
  <si>
    <t>I376</t>
  </si>
  <si>
    <t>SAN VALENTINO IN ABRUZZO CITERIORE</t>
  </si>
  <si>
    <t>I377</t>
  </si>
  <si>
    <t>SAN VALENTINO TORIO</t>
  </si>
  <si>
    <t>I381</t>
  </si>
  <si>
    <t>SAN VENANZO</t>
  </si>
  <si>
    <t>I382</t>
  </si>
  <si>
    <t>SAN VENDEMIANO</t>
  </si>
  <si>
    <t>I384</t>
  </si>
  <si>
    <t>SAN VERO MILIS</t>
  </si>
  <si>
    <t>I388</t>
  </si>
  <si>
    <t>SAN VINCENZO LA COSTA</t>
  </si>
  <si>
    <t>I389</t>
  </si>
  <si>
    <t>SAN VINCENZO VALLE ROVETO</t>
  </si>
  <si>
    <t>I390</t>
  </si>
  <si>
    <t>SAN VINCENZO</t>
  </si>
  <si>
    <t>I391</t>
  </si>
  <si>
    <t>SAN VITALIANO</t>
  </si>
  <si>
    <t>I392</t>
  </si>
  <si>
    <t>SAN VITO DI CADORE</t>
  </si>
  <si>
    <t>I393</t>
  </si>
  <si>
    <t>SAN VITO SULLO IONIO</t>
  </si>
  <si>
    <t>I394</t>
  </si>
  <si>
    <t>SAN VITO CHIETINO</t>
  </si>
  <si>
    <t>I396</t>
  </si>
  <si>
    <t>SAN VITO DEI NORMANNI</t>
  </si>
  <si>
    <t>I400</t>
  </si>
  <si>
    <t>SAN VITO ROMANO</t>
  </si>
  <si>
    <t>I401</t>
  </si>
  <si>
    <t>SAN VITO DI LEGUZZANO</t>
  </si>
  <si>
    <t>I402</t>
  </si>
  <si>
    <t>SAN VITO</t>
  </si>
  <si>
    <t>I403</t>
  </si>
  <si>
    <t>SAN VITO AL TAGLIAMENTO</t>
  </si>
  <si>
    <t>I404</t>
  </si>
  <si>
    <t>SAN VITO AL TORRE</t>
  </si>
  <si>
    <t>I405</t>
  </si>
  <si>
    <t>SAN VITO DI FAGAGNA</t>
  </si>
  <si>
    <t>I407</t>
  </si>
  <si>
    <t>SAN VITO LO CAPO</t>
  </si>
  <si>
    <t>I408</t>
  </si>
  <si>
    <t>SAN VITTORE DEL LAZIO</t>
  </si>
  <si>
    <t>I409</t>
  </si>
  <si>
    <t>SAN VITTORE OLONA</t>
  </si>
  <si>
    <t>I410</t>
  </si>
  <si>
    <t>SANZA</t>
  </si>
  <si>
    <t>I411</t>
  </si>
  <si>
    <t>SANZENO</t>
  </si>
  <si>
    <t>I412</t>
  </si>
  <si>
    <t>SAN ZENO NAVIGLIO</t>
  </si>
  <si>
    <t>I414</t>
  </si>
  <si>
    <t>SAN ZENO DI MONTAGNA</t>
  </si>
  <si>
    <t>I415</t>
  </si>
  <si>
    <t>SAN ZENONE AL LAMBRO</t>
  </si>
  <si>
    <t>I416</t>
  </si>
  <si>
    <t>SAN ZENONE AL PO</t>
  </si>
  <si>
    <t>I417</t>
  </si>
  <si>
    <t>SAN ZENONE DEGLI EZZELINI</t>
  </si>
  <si>
    <t>I418</t>
  </si>
  <si>
    <t>SAONARA</t>
  </si>
  <si>
    <t>I420</t>
  </si>
  <si>
    <t>SAPONARA</t>
  </si>
  <si>
    <t>I421</t>
  </si>
  <si>
    <t>SAPPADA</t>
  </si>
  <si>
    <t>I422</t>
  </si>
  <si>
    <t>SAPRI</t>
  </si>
  <si>
    <t>I423</t>
  </si>
  <si>
    <t>SARACENA</t>
  </si>
  <si>
    <t>I424</t>
  </si>
  <si>
    <t>SARACINESCO</t>
  </si>
  <si>
    <t>I425</t>
  </si>
  <si>
    <t>SARCEDO</t>
  </si>
  <si>
    <t>I426</t>
  </si>
  <si>
    <t>SARCONI</t>
  </si>
  <si>
    <t>I428</t>
  </si>
  <si>
    <t>SARDARA</t>
  </si>
  <si>
    <t>I429</t>
  </si>
  <si>
    <t>SARDIGLIANO</t>
  </si>
  <si>
    <t>I430</t>
  </si>
  <si>
    <t>SAREGO</t>
  </si>
  <si>
    <t>I431</t>
  </si>
  <si>
    <t>SARENTINO</t>
  </si>
  <si>
    <t>I432</t>
  </si>
  <si>
    <t>SAREZZANO</t>
  </si>
  <si>
    <t>I433</t>
  </si>
  <si>
    <t>SAREZZO</t>
  </si>
  <si>
    <t>I434</t>
  </si>
  <si>
    <t>SARMATO</t>
  </si>
  <si>
    <t>I435</t>
  </si>
  <si>
    <t>SARMEDE</t>
  </si>
  <si>
    <t>I436</t>
  </si>
  <si>
    <t>SARNANO</t>
  </si>
  <si>
    <t>I437</t>
  </si>
  <si>
    <t>SARNICO</t>
  </si>
  <si>
    <t>I438</t>
  </si>
  <si>
    <t>SARNO</t>
  </si>
  <si>
    <t>I439</t>
  </si>
  <si>
    <t>SARNONICO</t>
  </si>
  <si>
    <t>I441</t>
  </si>
  <si>
    <t>SARONNO</t>
  </si>
  <si>
    <t>I442</t>
  </si>
  <si>
    <t>SARRE</t>
  </si>
  <si>
    <t>I443</t>
  </si>
  <si>
    <t>SARROCH</t>
  </si>
  <si>
    <t>I444</t>
  </si>
  <si>
    <t>SARSINA</t>
  </si>
  <si>
    <t>I445</t>
  </si>
  <si>
    <t>SARTEANO</t>
  </si>
  <si>
    <t>I447</t>
  </si>
  <si>
    <t>SARTIRANA LOMELLINA</t>
  </si>
  <si>
    <t>I448</t>
  </si>
  <si>
    <t>SARULE</t>
  </si>
  <si>
    <t>I449</t>
  </si>
  <si>
    <t>SARZANA</t>
  </si>
  <si>
    <t>I451</t>
  </si>
  <si>
    <t>SASSANO</t>
  </si>
  <si>
    <t>I452</t>
  </si>
  <si>
    <t>SASSARI</t>
  </si>
  <si>
    <t>I453</t>
  </si>
  <si>
    <t>SASSELLO</t>
  </si>
  <si>
    <t>I454</t>
  </si>
  <si>
    <t>SASSETTA</t>
  </si>
  <si>
    <t>I455</t>
  </si>
  <si>
    <t>SASSINORO</t>
  </si>
  <si>
    <t>I457</t>
  </si>
  <si>
    <t>SASSO DI CASTALDA</t>
  </si>
  <si>
    <t>I460</t>
  </si>
  <si>
    <t>SASSOFELTRIO</t>
  </si>
  <si>
    <t>I461</t>
  </si>
  <si>
    <t>SASSOFERRATO</t>
  </si>
  <si>
    <t>I462</t>
  </si>
  <si>
    <t>SASSUOLO</t>
  </si>
  <si>
    <t>I463</t>
  </si>
  <si>
    <t>SATRIANO</t>
  </si>
  <si>
    <t>I464</t>
  </si>
  <si>
    <t>SAURIS</t>
  </si>
  <si>
    <t>I465</t>
  </si>
  <si>
    <t>SAUZE DI CESANA</t>
  </si>
  <si>
    <t>I466</t>
  </si>
  <si>
    <t>SAUZE D'OULX</t>
  </si>
  <si>
    <t>I467</t>
  </si>
  <si>
    <t>SAVA</t>
  </si>
  <si>
    <t>I468</t>
  </si>
  <si>
    <t>SAVELLI</t>
  </si>
  <si>
    <t>I469</t>
  </si>
  <si>
    <t>SAVIANO</t>
  </si>
  <si>
    <t>I470</t>
  </si>
  <si>
    <t>SAVIGLIANO</t>
  </si>
  <si>
    <t>I471</t>
  </si>
  <si>
    <t>SAVIGNANO IRPINO</t>
  </si>
  <si>
    <t>I472</t>
  </si>
  <si>
    <t>SAVIGNANO SUL RUBICONE</t>
  </si>
  <si>
    <t>I473</t>
  </si>
  <si>
    <t>SAVIGNANO SUL PANARO</t>
  </si>
  <si>
    <t>I475</t>
  </si>
  <si>
    <t>SAVIGNONE</t>
  </si>
  <si>
    <t>I476</t>
  </si>
  <si>
    <t>SAVIORE DELL'ADAMELLO</t>
  </si>
  <si>
    <t>I477</t>
  </si>
  <si>
    <t>SAVOCA</t>
  </si>
  <si>
    <t>I478</t>
  </si>
  <si>
    <t>SAVOGNA</t>
  </si>
  <si>
    <t>I479</t>
  </si>
  <si>
    <t>SAVOGNA D'ISONZO</t>
  </si>
  <si>
    <t>I480</t>
  </si>
  <si>
    <t>SAVONA</t>
  </si>
  <si>
    <t>I482</t>
  </si>
  <si>
    <t>SCAFA</t>
  </si>
  <si>
    <t>I483</t>
  </si>
  <si>
    <t>SCAFATI</t>
  </si>
  <si>
    <t>I484</t>
  </si>
  <si>
    <t>SCAGNELLO</t>
  </si>
  <si>
    <t>I485</t>
  </si>
  <si>
    <t>SCALA COELI</t>
  </si>
  <si>
    <t>I486</t>
  </si>
  <si>
    <t>SCALA</t>
  </si>
  <si>
    <t>I487</t>
  </si>
  <si>
    <t>SCALDASOLE</t>
  </si>
  <si>
    <t>I489</t>
  </si>
  <si>
    <t>SCALEA</t>
  </si>
  <si>
    <t>I490</t>
  </si>
  <si>
    <t>SCALENGHE</t>
  </si>
  <si>
    <t>I492</t>
  </si>
  <si>
    <t>SCALETTA ZANCLEA</t>
  </si>
  <si>
    <t>I493</t>
  </si>
  <si>
    <t>SCAMPITELLA</t>
  </si>
  <si>
    <t>I494</t>
  </si>
  <si>
    <t>SCANDALE</t>
  </si>
  <si>
    <t>I496</t>
  </si>
  <si>
    <t>SCANDIANO</t>
  </si>
  <si>
    <t>I497</t>
  </si>
  <si>
    <t>SCANDOLARA RAVARA</t>
  </si>
  <si>
    <t>I498</t>
  </si>
  <si>
    <t>SCANDOLARA RIPA D'OGLIO</t>
  </si>
  <si>
    <t>I499</t>
  </si>
  <si>
    <t>SCANDRIGLIA</t>
  </si>
  <si>
    <t>I501</t>
  </si>
  <si>
    <t>SCANNO</t>
  </si>
  <si>
    <t>I503</t>
  </si>
  <si>
    <t>SCANO DI MONTIFERRO</t>
  </si>
  <si>
    <t>I504</t>
  </si>
  <si>
    <t>SCANSANO</t>
  </si>
  <si>
    <t>I506</t>
  </si>
  <si>
    <t>SCANZOROSCIATE</t>
  </si>
  <si>
    <t>I507</t>
  </si>
  <si>
    <t>SCAPOLI</t>
  </si>
  <si>
    <t>I510</t>
  </si>
  <si>
    <t>SCARLINO</t>
  </si>
  <si>
    <t>I511</t>
  </si>
  <si>
    <t>SCARMAGNO</t>
  </si>
  <si>
    <t>I512</t>
  </si>
  <si>
    <t>SCARNAFIGI</t>
  </si>
  <si>
    <t>I519</t>
  </si>
  <si>
    <t>SCENA</t>
  </si>
  <si>
    <t>I520</t>
  </si>
  <si>
    <t>SCERNI</t>
  </si>
  <si>
    <t>I522</t>
  </si>
  <si>
    <t>SCHEGGIA E PASCELUPO</t>
  </si>
  <si>
    <t>I523</t>
  </si>
  <si>
    <t>SCHEGGINO</t>
  </si>
  <si>
    <t>I526</t>
  </si>
  <si>
    <t>SCHIAVI DI ABRUZZO</t>
  </si>
  <si>
    <t>I527</t>
  </si>
  <si>
    <t>SCHIAVON</t>
  </si>
  <si>
    <t>I529</t>
  </si>
  <si>
    <t>SCHIGNANO</t>
  </si>
  <si>
    <t>I530</t>
  </si>
  <si>
    <t>SCHILPARIO</t>
  </si>
  <si>
    <t>I531</t>
  </si>
  <si>
    <t>SCHIO</t>
  </si>
  <si>
    <t>I532</t>
  </si>
  <si>
    <t>SCHIVENOGLIA</t>
  </si>
  <si>
    <t>I533</t>
  </si>
  <si>
    <t>SCIACCA</t>
  </si>
  <si>
    <t>I534</t>
  </si>
  <si>
    <t>SCIARA</t>
  </si>
  <si>
    <t>I535</t>
  </si>
  <si>
    <t>SCICLI</t>
  </si>
  <si>
    <t>I536</t>
  </si>
  <si>
    <t>SCIDO</t>
  </si>
  <si>
    <t>I537</t>
  </si>
  <si>
    <t>SCILLA</t>
  </si>
  <si>
    <t>I538</t>
  </si>
  <si>
    <t>SCILLATO</t>
  </si>
  <si>
    <t>I539</t>
  </si>
  <si>
    <t>SCIOLZE</t>
  </si>
  <si>
    <t>I540</t>
  </si>
  <si>
    <t>SCISCIANO</t>
  </si>
  <si>
    <t>I541</t>
  </si>
  <si>
    <t>SCLAFANI BAGNI</t>
  </si>
  <si>
    <t>I543</t>
  </si>
  <si>
    <t>SCONTRONE</t>
  </si>
  <si>
    <t>I544</t>
  </si>
  <si>
    <t>SCOPA</t>
  </si>
  <si>
    <t>I545</t>
  </si>
  <si>
    <t>SCOPELLO</t>
  </si>
  <si>
    <t>I546</t>
  </si>
  <si>
    <t>SCOPPITO</t>
  </si>
  <si>
    <t>I548</t>
  </si>
  <si>
    <t>SCORDIA</t>
  </si>
  <si>
    <t>I549</t>
  </si>
  <si>
    <t>SCORRANO</t>
  </si>
  <si>
    <t>I551</t>
  </si>
  <si>
    <t>SCORZE'</t>
  </si>
  <si>
    <t>I553</t>
  </si>
  <si>
    <t>SCURCOLA MARSICANA</t>
  </si>
  <si>
    <t>I554</t>
  </si>
  <si>
    <t>SCURELLE</t>
  </si>
  <si>
    <t>I555</t>
  </si>
  <si>
    <t>SCURZOLENGO</t>
  </si>
  <si>
    <t>I556</t>
  </si>
  <si>
    <t>SEBORGA</t>
  </si>
  <si>
    <t>I558</t>
  </si>
  <si>
    <t>SECINARO</t>
  </si>
  <si>
    <t>I559</t>
  </si>
  <si>
    <t>SECLI'</t>
  </si>
  <si>
    <t>I561</t>
  </si>
  <si>
    <t>SECUGNAGO</t>
  </si>
  <si>
    <t>I562</t>
  </si>
  <si>
    <t>SEDEGLIANO</t>
  </si>
  <si>
    <t>I563</t>
  </si>
  <si>
    <t>SEDICO</t>
  </si>
  <si>
    <t>I564</t>
  </si>
  <si>
    <t>SEDILO</t>
  </si>
  <si>
    <t>I565</t>
  </si>
  <si>
    <t>SEDINI</t>
  </si>
  <si>
    <t>I566</t>
  </si>
  <si>
    <t>SEDRIANO</t>
  </si>
  <si>
    <t>I567</t>
  </si>
  <si>
    <t>SEDRINA</t>
  </si>
  <si>
    <t>I569</t>
  </si>
  <si>
    <t>SEFRO</t>
  </si>
  <si>
    <t>I570</t>
  </si>
  <si>
    <t>SEGARIU</t>
  </si>
  <si>
    <t>I571</t>
  </si>
  <si>
    <t>SEGGIANO</t>
  </si>
  <si>
    <t>I573</t>
  </si>
  <si>
    <t>SEGNI</t>
  </si>
  <si>
    <t>I576</t>
  </si>
  <si>
    <t>SEGONZANO</t>
  </si>
  <si>
    <t>I577</t>
  </si>
  <si>
    <t>SEGRATE</t>
  </si>
  <si>
    <t>I578</t>
  </si>
  <si>
    <t>SEGUSINO</t>
  </si>
  <si>
    <t>I580</t>
  </si>
  <si>
    <t>SELARGIUS</t>
  </si>
  <si>
    <t>I581</t>
  </si>
  <si>
    <t>SELCI</t>
  </si>
  <si>
    <t>I582</t>
  </si>
  <si>
    <t>SELEGAS</t>
  </si>
  <si>
    <t>I585</t>
  </si>
  <si>
    <t>SELLANO</t>
  </si>
  <si>
    <t>I588</t>
  </si>
  <si>
    <t>SELLERO</t>
  </si>
  <si>
    <t>I589</t>
  </si>
  <si>
    <t>SELLIA</t>
  </si>
  <si>
    <t>I590</t>
  </si>
  <si>
    <t>SELLIA MARINA</t>
  </si>
  <si>
    <t>I591</t>
  </si>
  <si>
    <t>SELVA DI VAL GARDENA</t>
  </si>
  <si>
    <t>I592</t>
  </si>
  <si>
    <t>SELVA DI CADORE</t>
  </si>
  <si>
    <t>I593</t>
  </si>
  <si>
    <t>SELVA DEI MOLINI</t>
  </si>
  <si>
    <t>I594</t>
  </si>
  <si>
    <t>SELVA DI PROGNO</t>
  </si>
  <si>
    <t>I595</t>
  </si>
  <si>
    <t>SELVAZZANO DENTRO</t>
  </si>
  <si>
    <t>I597</t>
  </si>
  <si>
    <t>SELVINO</t>
  </si>
  <si>
    <t>I598</t>
  </si>
  <si>
    <t>SEMESTENE</t>
  </si>
  <si>
    <t>I599</t>
  </si>
  <si>
    <t>SEMIANA</t>
  </si>
  <si>
    <t>I600</t>
  </si>
  <si>
    <t>SEMINARA</t>
  </si>
  <si>
    <t>I601</t>
  </si>
  <si>
    <t>SEMPRONIANO</t>
  </si>
  <si>
    <t>I602</t>
  </si>
  <si>
    <t>SENAGO</t>
  </si>
  <si>
    <t>I603</t>
  </si>
  <si>
    <t>SENALE-SAN FELICE</t>
  </si>
  <si>
    <t>I604</t>
  </si>
  <si>
    <t>SENALES</t>
  </si>
  <si>
    <t>I605</t>
  </si>
  <si>
    <t>SENEGHE</t>
  </si>
  <si>
    <t>I606</t>
  </si>
  <si>
    <t>SENERCHIA</t>
  </si>
  <si>
    <t>I607</t>
  </si>
  <si>
    <t>SENIGA</t>
  </si>
  <si>
    <t>I608</t>
  </si>
  <si>
    <t>SENIGALLIA</t>
  </si>
  <si>
    <t>I609</t>
  </si>
  <si>
    <t>SENIS</t>
  </si>
  <si>
    <t>I610</t>
  </si>
  <si>
    <t>SENISE</t>
  </si>
  <si>
    <t>I611</t>
  </si>
  <si>
    <t>SENNA COMASCO</t>
  </si>
  <si>
    <t>I612</t>
  </si>
  <si>
    <t>SENNA LODIGIANA</t>
  </si>
  <si>
    <t>I613</t>
  </si>
  <si>
    <t>SENNARIOLO</t>
  </si>
  <si>
    <t>I614</t>
  </si>
  <si>
    <t>SENNORI</t>
  </si>
  <si>
    <t>I615</t>
  </si>
  <si>
    <t>SENORBI'</t>
  </si>
  <si>
    <t>I618</t>
  </si>
  <si>
    <t>SEPINO</t>
  </si>
  <si>
    <t>I621</t>
  </si>
  <si>
    <t>SEQUALS</t>
  </si>
  <si>
    <t>I622</t>
  </si>
  <si>
    <t>SERAVEZZA</t>
  </si>
  <si>
    <t>I624</t>
  </si>
  <si>
    <t>SERDIANA</t>
  </si>
  <si>
    <t>I625</t>
  </si>
  <si>
    <t>SEREGNO</t>
  </si>
  <si>
    <t>I626</t>
  </si>
  <si>
    <t>SEREN DEL GRAPPA</t>
  </si>
  <si>
    <t>I627</t>
  </si>
  <si>
    <t>SERGNANO</t>
  </si>
  <si>
    <t>I628</t>
  </si>
  <si>
    <t>SERIATE</t>
  </si>
  <si>
    <t>I629</t>
  </si>
  <si>
    <t>SERINA</t>
  </si>
  <si>
    <t>I630</t>
  </si>
  <si>
    <t>SERINO</t>
  </si>
  <si>
    <t>I631</t>
  </si>
  <si>
    <t>SERLE</t>
  </si>
  <si>
    <t>I632</t>
  </si>
  <si>
    <t>SERMIDE E FELONICA</t>
  </si>
  <si>
    <t>I633</t>
  </si>
  <si>
    <t>SIRMIONE</t>
  </si>
  <si>
    <t>I634</t>
  </si>
  <si>
    <t>SERMONETA</t>
  </si>
  <si>
    <t>I635</t>
  </si>
  <si>
    <t>SERNAGLIA DELLA BATTAGLIA</t>
  </si>
  <si>
    <t>I636</t>
  </si>
  <si>
    <t>SERNIO</t>
  </si>
  <si>
    <t>I637</t>
  </si>
  <si>
    <t>SEROLE</t>
  </si>
  <si>
    <t>I639</t>
  </si>
  <si>
    <t>SERRA SAN BRUNO</t>
  </si>
  <si>
    <t>I640</t>
  </si>
  <si>
    <t>SERRA RICCO'</t>
  </si>
  <si>
    <t>I641</t>
  </si>
  <si>
    <t>SERRACAPRIOLA</t>
  </si>
  <si>
    <t>I642</t>
  </si>
  <si>
    <t>SERRA D'AIELLO</t>
  </si>
  <si>
    <t>I643</t>
  </si>
  <si>
    <t>SERRA DE' CONTI</t>
  </si>
  <si>
    <t>I644</t>
  </si>
  <si>
    <t>SERRADIFALCO</t>
  </si>
  <si>
    <t>I645</t>
  </si>
  <si>
    <t>SERRALUNGA DI CREA</t>
  </si>
  <si>
    <t>I646</t>
  </si>
  <si>
    <t>SERRALUNGA D'ALBA</t>
  </si>
  <si>
    <t>I647</t>
  </si>
  <si>
    <t>SERRAMANNA</t>
  </si>
  <si>
    <t>I648</t>
  </si>
  <si>
    <t>SERRAMEZZANA</t>
  </si>
  <si>
    <t>I649</t>
  </si>
  <si>
    <t>SERRAMONACESCA</t>
  </si>
  <si>
    <t>I651</t>
  </si>
  <si>
    <t>SERRAPETRONA</t>
  </si>
  <si>
    <t>I652</t>
  </si>
  <si>
    <t>SERRARA FONTANA</t>
  </si>
  <si>
    <t>I653</t>
  </si>
  <si>
    <t>SERRA SAN QUIRICO</t>
  </si>
  <si>
    <t>I654</t>
  </si>
  <si>
    <t>SERRA SANT'ABBONDIO</t>
  </si>
  <si>
    <t>I655</t>
  </si>
  <si>
    <t>SERRASTRETTA</t>
  </si>
  <si>
    <t>I656</t>
  </si>
  <si>
    <t>SERRATA</t>
  </si>
  <si>
    <t>I657</t>
  </si>
  <si>
    <t>SERRAVALLE SCRIVIA</t>
  </si>
  <si>
    <t>I659</t>
  </si>
  <si>
    <t>SERRAVALLE LANGHE</t>
  </si>
  <si>
    <t>I660</t>
  </si>
  <si>
    <t>SERRAVALLE PISTOIESE</t>
  </si>
  <si>
    <t>I661</t>
  </si>
  <si>
    <t>SERRAVALLE DI CHIENTI</t>
  </si>
  <si>
    <t>I662</t>
  </si>
  <si>
    <t>SERRAVALLE A PO</t>
  </si>
  <si>
    <t>I663</t>
  </si>
  <si>
    <t>SERRAVALLE SESIA</t>
  </si>
  <si>
    <t>I666</t>
  </si>
  <si>
    <t>SERRE</t>
  </si>
  <si>
    <t>I667</t>
  </si>
  <si>
    <t>SERRENTI</t>
  </si>
  <si>
    <t>I668</t>
  </si>
  <si>
    <t>SERRI</t>
  </si>
  <si>
    <t>I669</t>
  </si>
  <si>
    <t>SERRONE</t>
  </si>
  <si>
    <t>I671</t>
  </si>
  <si>
    <t>SERSALE</t>
  </si>
  <si>
    <t>I673</t>
  </si>
  <si>
    <t>SOVRAMONTE</t>
  </si>
  <si>
    <t>I676</t>
  </si>
  <si>
    <t>SESSA AURUNCA</t>
  </si>
  <si>
    <t>I677</t>
  </si>
  <si>
    <t>SESSA CILENTO</t>
  </si>
  <si>
    <t>I678</t>
  </si>
  <si>
    <t>SESSAME</t>
  </si>
  <si>
    <t>I679</t>
  </si>
  <si>
    <t>SESSANO DEL MOLISE</t>
  </si>
  <si>
    <t>I681</t>
  </si>
  <si>
    <t>SESTINO</t>
  </si>
  <si>
    <t>I682</t>
  </si>
  <si>
    <t>SESTO CAMPANO</t>
  </si>
  <si>
    <t>I683</t>
  </si>
  <si>
    <t>SESTO ED UNITI</t>
  </si>
  <si>
    <t>I684</t>
  </si>
  <si>
    <t>SESTO FIORENTINO</t>
  </si>
  <si>
    <t>I686</t>
  </si>
  <si>
    <t>SESTO AL REGHENA</t>
  </si>
  <si>
    <t>I687</t>
  </si>
  <si>
    <t>SESTO</t>
  </si>
  <si>
    <t>I688</t>
  </si>
  <si>
    <t>SESTO CALENDE</t>
  </si>
  <si>
    <t>I689</t>
  </si>
  <si>
    <t>SESTOLA</t>
  </si>
  <si>
    <t>I690</t>
  </si>
  <si>
    <t>SESTO SAN GIOVANNI</t>
  </si>
  <si>
    <t>I692</t>
  </si>
  <si>
    <t>SESTRIERE</t>
  </si>
  <si>
    <t>I693</t>
  </si>
  <si>
    <t>SESTRI LEVANTE</t>
  </si>
  <si>
    <t>I695</t>
  </si>
  <si>
    <t>SESTU</t>
  </si>
  <si>
    <t>I696</t>
  </si>
  <si>
    <t>SETTALA</t>
  </si>
  <si>
    <t>I697</t>
  </si>
  <si>
    <t>SETTEFRATI</t>
  </si>
  <si>
    <t>I698</t>
  </si>
  <si>
    <t>SETTIME</t>
  </si>
  <si>
    <t>I699</t>
  </si>
  <si>
    <t>SETTIMO SAN PIETRO</t>
  </si>
  <si>
    <t>I700</t>
  </si>
  <si>
    <t>SETTIMO MILANESE</t>
  </si>
  <si>
    <t>I701</t>
  </si>
  <si>
    <t>SETTIMO ROTTARO</t>
  </si>
  <si>
    <t>I702</t>
  </si>
  <si>
    <t>SETTIMO VITTONE</t>
  </si>
  <si>
    <t>I703</t>
  </si>
  <si>
    <t>SETTIMO TORINESE</t>
  </si>
  <si>
    <t>I704</t>
  </si>
  <si>
    <t>SETTINGIANO</t>
  </si>
  <si>
    <t>I705</t>
  </si>
  <si>
    <t>SETZU</t>
  </si>
  <si>
    <t>I706</t>
  </si>
  <si>
    <t>SEUI</t>
  </si>
  <si>
    <t>I707</t>
  </si>
  <si>
    <t>SEULO</t>
  </si>
  <si>
    <t>I709</t>
  </si>
  <si>
    <t>SEVESO</t>
  </si>
  <si>
    <t>I711</t>
  </si>
  <si>
    <t>SEZZADIO</t>
  </si>
  <si>
    <t>I712</t>
  </si>
  <si>
    <t>SEZZE</t>
  </si>
  <si>
    <t>I714</t>
  </si>
  <si>
    <t>SFRUZ</t>
  </si>
  <si>
    <t>I715</t>
  </si>
  <si>
    <t>SGONICO</t>
  </si>
  <si>
    <t>I716</t>
  </si>
  <si>
    <t>SGURGOLA</t>
  </si>
  <si>
    <t>I717</t>
  </si>
  <si>
    <t>SIAMAGGIORE</t>
  </si>
  <si>
    <t>I718</t>
  </si>
  <si>
    <t>SIAMANNA</t>
  </si>
  <si>
    <t>I720</t>
  </si>
  <si>
    <t>SIANO</t>
  </si>
  <si>
    <t>I721</t>
  </si>
  <si>
    <t>SIAPICCIA</t>
  </si>
  <si>
    <t>I723</t>
  </si>
  <si>
    <t>SICULIANA</t>
  </si>
  <si>
    <t>I724</t>
  </si>
  <si>
    <t>SIDDI</t>
  </si>
  <si>
    <t>I725</t>
  </si>
  <si>
    <t>SIDERNO</t>
  </si>
  <si>
    <t>I726</t>
  </si>
  <si>
    <t>SIENA</t>
  </si>
  <si>
    <t>I727</t>
  </si>
  <si>
    <t>SIGILLO</t>
  </si>
  <si>
    <t>I728</t>
  </si>
  <si>
    <t>SIGNA</t>
  </si>
  <si>
    <t>I729</t>
  </si>
  <si>
    <t>SILANDRO</t>
  </si>
  <si>
    <t>I730</t>
  </si>
  <si>
    <t>SILANUS</t>
  </si>
  <si>
    <t>I732</t>
  </si>
  <si>
    <t>SILIGO</t>
  </si>
  <si>
    <t>I734</t>
  </si>
  <si>
    <t>SILIQUA</t>
  </si>
  <si>
    <t>I735</t>
  </si>
  <si>
    <t>SILIUS</t>
  </si>
  <si>
    <t>I736</t>
  </si>
  <si>
    <t>SILLAVENGO</t>
  </si>
  <si>
    <t>I738</t>
  </si>
  <si>
    <t>SILVANO D'ORBA</t>
  </si>
  <si>
    <t>I739</t>
  </si>
  <si>
    <t>SILVANO PIETRA</t>
  </si>
  <si>
    <t>I741</t>
  </si>
  <si>
    <t>SILVI</t>
  </si>
  <si>
    <t>I742</t>
  </si>
  <si>
    <t>SIMALA</t>
  </si>
  <si>
    <t>I743</t>
  </si>
  <si>
    <t>SIMAXIS</t>
  </si>
  <si>
    <t>I744</t>
  </si>
  <si>
    <t>SIMBARIO</t>
  </si>
  <si>
    <t>I745</t>
  </si>
  <si>
    <t>SIMERI CRICHI</t>
  </si>
  <si>
    <t>I747</t>
  </si>
  <si>
    <t>SINAGRA</t>
  </si>
  <si>
    <t>I748</t>
  </si>
  <si>
    <t>SINDIA</t>
  </si>
  <si>
    <t>I749</t>
  </si>
  <si>
    <t>SINI</t>
  </si>
  <si>
    <t>I750</t>
  </si>
  <si>
    <t>SINIO</t>
  </si>
  <si>
    <t>I751</t>
  </si>
  <si>
    <t>SINISCOLA</t>
  </si>
  <si>
    <t>I752</t>
  </si>
  <si>
    <t>SINNAI</t>
  </si>
  <si>
    <t>I753</t>
  </si>
  <si>
    <t>SINOPOLI</t>
  </si>
  <si>
    <t>I754</t>
  </si>
  <si>
    <t>SIRACUSA</t>
  </si>
  <si>
    <t>I756</t>
  </si>
  <si>
    <t>SIRIGNANO</t>
  </si>
  <si>
    <t>I757</t>
  </si>
  <si>
    <t>SIRIS</t>
  </si>
  <si>
    <t>I758</t>
  </si>
  <si>
    <t>SIROLO</t>
  </si>
  <si>
    <t>I759</t>
  </si>
  <si>
    <t>SIRONE</t>
  </si>
  <si>
    <t>I761</t>
  </si>
  <si>
    <t>SIRTORI</t>
  </si>
  <si>
    <t>I765</t>
  </si>
  <si>
    <t>SIURGUS DONIGALA</t>
  </si>
  <si>
    <t>I767</t>
  </si>
  <si>
    <t>SIZZANO</t>
  </si>
  <si>
    <t>I771</t>
  </si>
  <si>
    <t>SLUDERNO</t>
  </si>
  <si>
    <t>I774</t>
  </si>
  <si>
    <t>SMERILLO</t>
  </si>
  <si>
    <t>I775</t>
  </si>
  <si>
    <t>SOAVE</t>
  </si>
  <si>
    <t>I777</t>
  </si>
  <si>
    <t>SOCCHIEVE</t>
  </si>
  <si>
    <t>I778</t>
  </si>
  <si>
    <t>SODDI'</t>
  </si>
  <si>
    <t>I779</t>
  </si>
  <si>
    <t>SOGLIANO AL RUBICONE</t>
  </si>
  <si>
    <t>I780</t>
  </si>
  <si>
    <t>SOGLIANO CAVOUR</t>
  </si>
  <si>
    <t>I781</t>
  </si>
  <si>
    <t>SOGLIO</t>
  </si>
  <si>
    <t>I782</t>
  </si>
  <si>
    <t>SOIANO DEL LAGO</t>
  </si>
  <si>
    <t>I783</t>
  </si>
  <si>
    <t>SOLAGNA</t>
  </si>
  <si>
    <t>I785</t>
  </si>
  <si>
    <t>SOLARINO</t>
  </si>
  <si>
    <t>I786</t>
  </si>
  <si>
    <t>SOLARO</t>
  </si>
  <si>
    <t>I787</t>
  </si>
  <si>
    <t>SOLAROLO</t>
  </si>
  <si>
    <t>I790</t>
  </si>
  <si>
    <t>SOLAROLO RAINERIO</t>
  </si>
  <si>
    <t>I791</t>
  </si>
  <si>
    <t>SOLARUSSA</t>
  </si>
  <si>
    <t>I793</t>
  </si>
  <si>
    <t>SOLBIATE ARNO</t>
  </si>
  <si>
    <t>I794</t>
  </si>
  <si>
    <t>SOLBIATE OLONA</t>
  </si>
  <si>
    <t>I796</t>
  </si>
  <si>
    <t>SOLDANO</t>
  </si>
  <si>
    <t>I797</t>
  </si>
  <si>
    <t>SOLEMINIS</t>
  </si>
  <si>
    <t>I798</t>
  </si>
  <si>
    <t>SOLERO</t>
  </si>
  <si>
    <t>I799</t>
  </si>
  <si>
    <t>SOLESINO</t>
  </si>
  <si>
    <t>I800</t>
  </si>
  <si>
    <t>SOLETO</t>
  </si>
  <si>
    <t>I801</t>
  </si>
  <si>
    <t>SOLFERINO</t>
  </si>
  <si>
    <t>I802</t>
  </si>
  <si>
    <t>SOLIERA</t>
  </si>
  <si>
    <t>I803</t>
  </si>
  <si>
    <t>SOLIGNANO</t>
  </si>
  <si>
    <t>I804</t>
  </si>
  <si>
    <t>SULMONA</t>
  </si>
  <si>
    <t>I805</t>
  </si>
  <si>
    <t>SOLOFRA</t>
  </si>
  <si>
    <t>I808</t>
  </si>
  <si>
    <t>SOLONGHELLO</t>
  </si>
  <si>
    <t>I809</t>
  </si>
  <si>
    <t>SOLOPACA</t>
  </si>
  <si>
    <t>I812</t>
  </si>
  <si>
    <t>SOLTO COLLINA</t>
  </si>
  <si>
    <t>I813</t>
  </si>
  <si>
    <t>SOLZA</t>
  </si>
  <si>
    <t>I815</t>
  </si>
  <si>
    <t>SOMAGLIA</t>
  </si>
  <si>
    <t>I817</t>
  </si>
  <si>
    <t>SOMANO</t>
  </si>
  <si>
    <t>I819</t>
  </si>
  <si>
    <t>SOMMA LOMBARDO</t>
  </si>
  <si>
    <t>I820</t>
  </si>
  <si>
    <t>SOMMA VESUVIANA</t>
  </si>
  <si>
    <t>I821</t>
  </si>
  <si>
    <t>SOMMACAMPAGNA</t>
  </si>
  <si>
    <t>I822</t>
  </si>
  <si>
    <t>SOMMARIVA DEL BOSCO</t>
  </si>
  <si>
    <t>I823</t>
  </si>
  <si>
    <t>SOMMARIVA PERNO</t>
  </si>
  <si>
    <t>I824</t>
  </si>
  <si>
    <t>SOMMATINO</t>
  </si>
  <si>
    <t>I825</t>
  </si>
  <si>
    <t>SOMMO</t>
  </si>
  <si>
    <t>I826</t>
  </si>
  <si>
    <t>SONA</t>
  </si>
  <si>
    <t>I827</t>
  </si>
  <si>
    <t>SONCINO</t>
  </si>
  <si>
    <t>I828</t>
  </si>
  <si>
    <t>SONDALO</t>
  </si>
  <si>
    <t>I829</t>
  </si>
  <si>
    <t>SONDRIO</t>
  </si>
  <si>
    <t>I830</t>
  </si>
  <si>
    <t>SONGAVAZZO</t>
  </si>
  <si>
    <t>I831</t>
  </si>
  <si>
    <t>SONICO</t>
  </si>
  <si>
    <t>I832</t>
  </si>
  <si>
    <t>SONNINO</t>
  </si>
  <si>
    <t>I838</t>
  </si>
  <si>
    <t>SORA</t>
  </si>
  <si>
    <t>I839</t>
  </si>
  <si>
    <t>SORAGA DI FASSA</t>
  </si>
  <si>
    <t>I840</t>
  </si>
  <si>
    <t>SORAGNA</t>
  </si>
  <si>
    <t>I841</t>
  </si>
  <si>
    <t>SORANO</t>
  </si>
  <si>
    <t>I843</t>
  </si>
  <si>
    <t>SORBO SERPICO</t>
  </si>
  <si>
    <t>I844</t>
  </si>
  <si>
    <t>SORBO SAN BASILE</t>
  </si>
  <si>
    <t>I847</t>
  </si>
  <si>
    <t>SORDEVOLO</t>
  </si>
  <si>
    <t>I848</t>
  </si>
  <si>
    <t>SORDIO</t>
  </si>
  <si>
    <t>I849</t>
  </si>
  <si>
    <t>SORESINA</t>
  </si>
  <si>
    <t>I850</t>
  </si>
  <si>
    <t>SORGA'</t>
  </si>
  <si>
    <t>I851</t>
  </si>
  <si>
    <t>SORGONO</t>
  </si>
  <si>
    <t>I852</t>
  </si>
  <si>
    <t>SORI</t>
  </si>
  <si>
    <t>I853</t>
  </si>
  <si>
    <t>SORIANELLO</t>
  </si>
  <si>
    <t>I854</t>
  </si>
  <si>
    <t>SORIANO CALABRO</t>
  </si>
  <si>
    <t>I855</t>
  </si>
  <si>
    <t>SORIANO NEL CIMINO</t>
  </si>
  <si>
    <t>I856</t>
  </si>
  <si>
    <t>SORICO</t>
  </si>
  <si>
    <t>I857</t>
  </si>
  <si>
    <t>SORISO</t>
  </si>
  <si>
    <t>I858</t>
  </si>
  <si>
    <t>SORISOLE</t>
  </si>
  <si>
    <t>I860</t>
  </si>
  <si>
    <t>SORMANO</t>
  </si>
  <si>
    <t>I861</t>
  </si>
  <si>
    <t>SORRADILE</t>
  </si>
  <si>
    <t>I862</t>
  </si>
  <si>
    <t>SORRENTO</t>
  </si>
  <si>
    <t>I863</t>
  </si>
  <si>
    <t>SORSO</t>
  </si>
  <si>
    <t>I864</t>
  </si>
  <si>
    <t>SORTINO</t>
  </si>
  <si>
    <t>I865</t>
  </si>
  <si>
    <t>SOSPIRO</t>
  </si>
  <si>
    <t>I866</t>
  </si>
  <si>
    <t>SOSPIROLO</t>
  </si>
  <si>
    <t>I867</t>
  </si>
  <si>
    <t>SOSSANO</t>
  </si>
  <si>
    <t>I868</t>
  </si>
  <si>
    <t>SOSTEGNO</t>
  </si>
  <si>
    <t>I869</t>
  </si>
  <si>
    <t>SOTTO IL MONTE GIOVANNI XXIII</t>
  </si>
  <si>
    <t>I871</t>
  </si>
  <si>
    <t>SOVER</t>
  </si>
  <si>
    <t>I872</t>
  </si>
  <si>
    <t>SOVERATO</t>
  </si>
  <si>
    <t>I873</t>
  </si>
  <si>
    <t>SOVERE</t>
  </si>
  <si>
    <t>I874</t>
  </si>
  <si>
    <t>SOVERIA MANNELLI</t>
  </si>
  <si>
    <t>I875</t>
  </si>
  <si>
    <t>SOVERIA SIMERI</t>
  </si>
  <si>
    <t>I876</t>
  </si>
  <si>
    <t>SOVERZENE</t>
  </si>
  <si>
    <t>I877</t>
  </si>
  <si>
    <t>SOVICILLE</t>
  </si>
  <si>
    <t>I878</t>
  </si>
  <si>
    <t>SOVICO</t>
  </si>
  <si>
    <t>SOVIZZO</t>
  </si>
  <si>
    <t>I880</t>
  </si>
  <si>
    <t>SOZZAGO</t>
  </si>
  <si>
    <t>I881</t>
  </si>
  <si>
    <t>SPADAFORA</t>
  </si>
  <si>
    <t>I884</t>
  </si>
  <si>
    <t>SPADOLA</t>
  </si>
  <si>
    <t>I885</t>
  </si>
  <si>
    <t>SPARANISE</t>
  </si>
  <si>
    <t>I886</t>
  </si>
  <si>
    <t>SPARONE</t>
  </si>
  <si>
    <t>I887</t>
  </si>
  <si>
    <t>SPECCHIA</t>
  </si>
  <si>
    <t>I888</t>
  </si>
  <si>
    <t>SPELLO</t>
  </si>
  <si>
    <t>I891</t>
  </si>
  <si>
    <t>SPERLINGA</t>
  </si>
  <si>
    <t>I892</t>
  </si>
  <si>
    <t>SPERLONGA</t>
  </si>
  <si>
    <t>I893</t>
  </si>
  <si>
    <t>SPERONE</t>
  </si>
  <si>
    <t>I894</t>
  </si>
  <si>
    <t>SPESSA</t>
  </si>
  <si>
    <t>I895</t>
  </si>
  <si>
    <t>SPEZZANO ALBANESE</t>
  </si>
  <si>
    <t>I896</t>
  </si>
  <si>
    <t>SPEZZANO DELLA SILA</t>
  </si>
  <si>
    <t>I899</t>
  </si>
  <si>
    <t>SPIAZZO</t>
  </si>
  <si>
    <t>I901</t>
  </si>
  <si>
    <t>SPIGNO MONFERRATO</t>
  </si>
  <si>
    <t>I902</t>
  </si>
  <si>
    <t>SPIGNO SATURNIA</t>
  </si>
  <si>
    <t>I903</t>
  </si>
  <si>
    <t>SPILAMBERTO</t>
  </si>
  <si>
    <t>I904</t>
  </si>
  <si>
    <t>SPILIMBERGO</t>
  </si>
  <si>
    <t>I905</t>
  </si>
  <si>
    <t>SPILINGA</t>
  </si>
  <si>
    <t>I906</t>
  </si>
  <si>
    <t>SPINADESCO</t>
  </si>
  <si>
    <t>I907</t>
  </si>
  <si>
    <t>SPINAZZOLA</t>
  </si>
  <si>
    <t>I908</t>
  </si>
  <si>
    <t>SPINEA</t>
  </si>
  <si>
    <t>I909</t>
  </si>
  <si>
    <t>SPINEDA</t>
  </si>
  <si>
    <t>I910</t>
  </si>
  <si>
    <t>SPINETE</t>
  </si>
  <si>
    <t>I911</t>
  </si>
  <si>
    <t>SPINETO SCRIVIA</t>
  </si>
  <si>
    <t>I912</t>
  </si>
  <si>
    <t>SPINETOLI</t>
  </si>
  <si>
    <t>I914</t>
  </si>
  <si>
    <t>SPINO D'ADDA</t>
  </si>
  <si>
    <t>I916</t>
  </si>
  <si>
    <t>SPINONE AL LAGO</t>
  </si>
  <si>
    <t>I917</t>
  </si>
  <si>
    <t>SPINOSO</t>
  </si>
  <si>
    <t>I919</t>
  </si>
  <si>
    <t>SPIRANO</t>
  </si>
  <si>
    <t>I921</t>
  </si>
  <si>
    <t>SPOLETO</t>
  </si>
  <si>
    <t>I922</t>
  </si>
  <si>
    <t>SPOLTORE</t>
  </si>
  <si>
    <t>I923</t>
  </si>
  <si>
    <t>SPONGANO</t>
  </si>
  <si>
    <t>I924</t>
  </si>
  <si>
    <t>SPORMAGGIORE</t>
  </si>
  <si>
    <t>I925</t>
  </si>
  <si>
    <t>SPORMINORE</t>
  </si>
  <si>
    <t>I926</t>
  </si>
  <si>
    <t>SPOTORNO</t>
  </si>
  <si>
    <t>I927</t>
  </si>
  <si>
    <t>SPRESIANO</t>
  </si>
  <si>
    <t>I928</t>
  </si>
  <si>
    <t>SPRIANA</t>
  </si>
  <si>
    <t>I929</t>
  </si>
  <si>
    <t>SQUILLACE</t>
  </si>
  <si>
    <t>I930</t>
  </si>
  <si>
    <t>SQUINZANO</t>
  </si>
  <si>
    <t>I932</t>
  </si>
  <si>
    <t>STAFFOLO</t>
  </si>
  <si>
    <t>I935</t>
  </si>
  <si>
    <t>STAGNO LOMBARDO</t>
  </si>
  <si>
    <t>I936</t>
  </si>
  <si>
    <t>STAITI</t>
  </si>
  <si>
    <t>I937</t>
  </si>
  <si>
    <t>STALETTI</t>
  </si>
  <si>
    <t>I938</t>
  </si>
  <si>
    <t>STANGHELLA</t>
  </si>
  <si>
    <t>I939</t>
  </si>
  <si>
    <t>STARANZANO</t>
  </si>
  <si>
    <t>I941</t>
  </si>
  <si>
    <t>STAZZANO</t>
  </si>
  <si>
    <t>I942</t>
  </si>
  <si>
    <t>STAZZEMA</t>
  </si>
  <si>
    <t>I943</t>
  </si>
  <si>
    <t>STAZZONA</t>
  </si>
  <si>
    <t>I945</t>
  </si>
  <si>
    <t>STEFANACONI</t>
  </si>
  <si>
    <t>I946</t>
  </si>
  <si>
    <t>STELLA</t>
  </si>
  <si>
    <t>I947</t>
  </si>
  <si>
    <t>STELLANELLO</t>
  </si>
  <si>
    <t>I948</t>
  </si>
  <si>
    <t>STELVIO</t>
  </si>
  <si>
    <t>I949</t>
  </si>
  <si>
    <t>STENICO</t>
  </si>
  <si>
    <t>I950</t>
  </si>
  <si>
    <t>STERNATIA</t>
  </si>
  <si>
    <t>I951</t>
  </si>
  <si>
    <t>STEZZANO</t>
  </si>
  <si>
    <t>I953</t>
  </si>
  <si>
    <t>STIENTA</t>
  </si>
  <si>
    <t>I954</t>
  </si>
  <si>
    <t>STIGLIANO</t>
  </si>
  <si>
    <t>I955</t>
  </si>
  <si>
    <t>STIGNANO</t>
  </si>
  <si>
    <t>I956</t>
  </si>
  <si>
    <t>STILO</t>
  </si>
  <si>
    <t>I959</t>
  </si>
  <si>
    <t>STIMIGLIANO</t>
  </si>
  <si>
    <t>I960</t>
  </si>
  <si>
    <t>STIO</t>
  </si>
  <si>
    <t>I962</t>
  </si>
  <si>
    <t>STORNARA</t>
  </si>
  <si>
    <t>I963</t>
  </si>
  <si>
    <t>STORNARELLA</t>
  </si>
  <si>
    <t>I964</t>
  </si>
  <si>
    <t>STORO</t>
  </si>
  <si>
    <t>I965</t>
  </si>
  <si>
    <t>STRA</t>
  </si>
  <si>
    <t>I968</t>
  </si>
  <si>
    <t>STRADELLA</t>
  </si>
  <si>
    <t>I969</t>
  </si>
  <si>
    <t>STRAMBINELLO</t>
  </si>
  <si>
    <t>I970</t>
  </si>
  <si>
    <t>STRAMBINO</t>
  </si>
  <si>
    <t>I973</t>
  </si>
  <si>
    <t>STRANGOLAGALLI</t>
  </si>
  <si>
    <t>I974</t>
  </si>
  <si>
    <t>STREGNA</t>
  </si>
  <si>
    <t>I975</t>
  </si>
  <si>
    <t>STREMBO</t>
  </si>
  <si>
    <t>I976</t>
  </si>
  <si>
    <t>STRESA</t>
  </si>
  <si>
    <t>I977</t>
  </si>
  <si>
    <t>STREVI</t>
  </si>
  <si>
    <t>I978</t>
  </si>
  <si>
    <t>STRIANO</t>
  </si>
  <si>
    <t>I980</t>
  </si>
  <si>
    <t>STRONA</t>
  </si>
  <si>
    <t>I981</t>
  </si>
  <si>
    <t>STRONCONE</t>
  </si>
  <si>
    <t>I982</t>
  </si>
  <si>
    <t>STRONGOLI</t>
  </si>
  <si>
    <t>I984</t>
  </si>
  <si>
    <t>STROPPIANA</t>
  </si>
  <si>
    <t>I985</t>
  </si>
  <si>
    <t>STROPPO</t>
  </si>
  <si>
    <t>I986</t>
  </si>
  <si>
    <t>STROZZA</t>
  </si>
  <si>
    <t>I990</t>
  </si>
  <si>
    <t>STURNO</t>
  </si>
  <si>
    <t>I991</t>
  </si>
  <si>
    <t>SUBBIANO</t>
  </si>
  <si>
    <t>I992</t>
  </si>
  <si>
    <t>SUBIACO</t>
  </si>
  <si>
    <t>I993</t>
  </si>
  <si>
    <t>SUCCIVO</t>
  </si>
  <si>
    <t>I994</t>
  </si>
  <si>
    <t>SUEGLIO</t>
  </si>
  <si>
    <t>I995</t>
  </si>
  <si>
    <t>SUELLI</t>
  </si>
  <si>
    <t>I996</t>
  </si>
  <si>
    <t>SUELLO</t>
  </si>
  <si>
    <t>I997</t>
  </si>
  <si>
    <t>SUISIO</t>
  </si>
  <si>
    <t>I998</t>
  </si>
  <si>
    <t>SULBIATE</t>
  </si>
  <si>
    <t>L002</t>
  </si>
  <si>
    <t>SULZANO</t>
  </si>
  <si>
    <t>L003</t>
  </si>
  <si>
    <t>SUMIRAGO</t>
  </si>
  <si>
    <t>L004</t>
  </si>
  <si>
    <t>SUMMONTE</t>
  </si>
  <si>
    <t>L006</t>
  </si>
  <si>
    <t>SUNI</t>
  </si>
  <si>
    <t>L007</t>
  </si>
  <si>
    <t>SUNO</t>
  </si>
  <si>
    <t>L008</t>
  </si>
  <si>
    <t>SUPERSANO</t>
  </si>
  <si>
    <t>L009</t>
  </si>
  <si>
    <t>SUPINO</t>
  </si>
  <si>
    <t>L010</t>
  </si>
  <si>
    <t>SURANO</t>
  </si>
  <si>
    <t>L011</t>
  </si>
  <si>
    <t>SURBO</t>
  </si>
  <si>
    <t>L013</t>
  </si>
  <si>
    <t>SUSA</t>
  </si>
  <si>
    <t>L014</t>
  </si>
  <si>
    <t>SUSEGANA</t>
  </si>
  <si>
    <t>L015</t>
  </si>
  <si>
    <t>SUSTINENTE</t>
  </si>
  <si>
    <t>L016</t>
  </si>
  <si>
    <t>SUTERA</t>
  </si>
  <si>
    <t>L017</t>
  </si>
  <si>
    <t>SUTRI</t>
  </si>
  <si>
    <t>L018</t>
  </si>
  <si>
    <t>SUTRIO</t>
  </si>
  <si>
    <t>L019</t>
  </si>
  <si>
    <t>SUVERETO</t>
  </si>
  <si>
    <t>L020</t>
  </si>
  <si>
    <t>SUZZARA</t>
  </si>
  <si>
    <t>L022</t>
  </si>
  <si>
    <t>TACENO</t>
  </si>
  <si>
    <t>L023</t>
  </si>
  <si>
    <t>TADASUNI</t>
  </si>
  <si>
    <t>L024</t>
  </si>
  <si>
    <t>TAGGIA</t>
  </si>
  <si>
    <t>L025</t>
  </si>
  <si>
    <t>TAGLIACOZZO</t>
  </si>
  <si>
    <t>L026</t>
  </si>
  <si>
    <t>TAGLIO DI PO</t>
  </si>
  <si>
    <t>L027</t>
  </si>
  <si>
    <t>TAGLIOLO MONFERRATO</t>
  </si>
  <si>
    <t>L030</t>
  </si>
  <si>
    <t>TAIBON AGORDINO</t>
  </si>
  <si>
    <t>L032</t>
  </si>
  <si>
    <t>TAINO</t>
  </si>
  <si>
    <t>L034</t>
  </si>
  <si>
    <t>TALAMELLO</t>
  </si>
  <si>
    <t>L035</t>
  </si>
  <si>
    <t>TALAMONA</t>
  </si>
  <si>
    <t>L036</t>
  </si>
  <si>
    <t>TALANA</t>
  </si>
  <si>
    <t>L037</t>
  </si>
  <si>
    <t>TALEGGIO</t>
  </si>
  <si>
    <t>L038</t>
  </si>
  <si>
    <t>TALLA</t>
  </si>
  <si>
    <t>L039</t>
  </si>
  <si>
    <t>TALMASSONS</t>
  </si>
  <si>
    <t>L040</t>
  </si>
  <si>
    <t>TAMBRE</t>
  </si>
  <si>
    <t>L042</t>
  </si>
  <si>
    <t>TAORMINA</t>
  </si>
  <si>
    <t>L046</t>
  </si>
  <si>
    <t>TARANO</t>
  </si>
  <si>
    <t>L047</t>
  </si>
  <si>
    <t>TARANTA PELIGNA</t>
  </si>
  <si>
    <t>L048</t>
  </si>
  <si>
    <t>TARANTASCA</t>
  </si>
  <si>
    <t>L049</t>
  </si>
  <si>
    <t>TARANTO</t>
  </si>
  <si>
    <t>L050</t>
  </si>
  <si>
    <t>TARCENTO</t>
  </si>
  <si>
    <t>L055</t>
  </si>
  <si>
    <t>TARSIA</t>
  </si>
  <si>
    <t>L056</t>
  </si>
  <si>
    <t>TARTANO</t>
  </si>
  <si>
    <t>L057</t>
  </si>
  <si>
    <t>TARVISIO</t>
  </si>
  <si>
    <t>L058</t>
  </si>
  <si>
    <t>TARZO</t>
  </si>
  <si>
    <t>L059</t>
  </si>
  <si>
    <t>TASSAROLO</t>
  </si>
  <si>
    <t>L061</t>
  </si>
  <si>
    <t>TAURANO</t>
  </si>
  <si>
    <t>L062</t>
  </si>
  <si>
    <t>TAURASI</t>
  </si>
  <si>
    <t>L063</t>
  </si>
  <si>
    <t>TAURIANOVA</t>
  </si>
  <si>
    <t>L064</t>
  </si>
  <si>
    <t>TAURISANO</t>
  </si>
  <si>
    <t>L065</t>
  </si>
  <si>
    <t>TAVAGNACCO</t>
  </si>
  <si>
    <t>L066</t>
  </si>
  <si>
    <t>TAVAGNASCO</t>
  </si>
  <si>
    <t>L069</t>
  </si>
  <si>
    <t>TAVENNA</t>
  </si>
  <si>
    <t>L070</t>
  </si>
  <si>
    <t>TAVERNA</t>
  </si>
  <si>
    <t>L071</t>
  </si>
  <si>
    <t>TAVERNERIO</t>
  </si>
  <si>
    <t>L073</t>
  </si>
  <si>
    <t>TAVERNOLA BERGAMASCA</t>
  </si>
  <si>
    <t>L074</t>
  </si>
  <si>
    <t>TAVIANO</t>
  </si>
  <si>
    <t>L075</t>
  </si>
  <si>
    <t>TAVIGLIANO</t>
  </si>
  <si>
    <t>L078</t>
  </si>
  <si>
    <t>TAVOLETO</t>
  </si>
  <si>
    <t>L081</t>
  </si>
  <si>
    <t>TAVULLIA</t>
  </si>
  <si>
    <t>L082</t>
  </si>
  <si>
    <t>TEANA</t>
  </si>
  <si>
    <t>L083</t>
  </si>
  <si>
    <t>TEANO</t>
  </si>
  <si>
    <t>L084</t>
  </si>
  <si>
    <t>TEGLIO</t>
  </si>
  <si>
    <t>L085</t>
  </si>
  <si>
    <t>TEGLIO VENETO</t>
  </si>
  <si>
    <t>L086</t>
  </si>
  <si>
    <t>TELESE TERME</t>
  </si>
  <si>
    <t>L087</t>
  </si>
  <si>
    <t>TELGATE</t>
  </si>
  <si>
    <t>L088</t>
  </si>
  <si>
    <t>TELTI</t>
  </si>
  <si>
    <t>L089</t>
  </si>
  <si>
    <t>TELVE</t>
  </si>
  <si>
    <t>L090</t>
  </si>
  <si>
    <t>TELVE DI SOPRA</t>
  </si>
  <si>
    <t>L093</t>
  </si>
  <si>
    <t>TEMPIO PAUSANIA</t>
  </si>
  <si>
    <t>L094</t>
  </si>
  <si>
    <t>TEMU'</t>
  </si>
  <si>
    <t>L096</t>
  </si>
  <si>
    <t>TENNA</t>
  </si>
  <si>
    <t>L097</t>
  </si>
  <si>
    <t>TENNO</t>
  </si>
  <si>
    <t>L100</t>
  </si>
  <si>
    <t>TEOLO</t>
  </si>
  <si>
    <t>L102</t>
  </si>
  <si>
    <t>TEORA</t>
  </si>
  <si>
    <t>L103</t>
  </si>
  <si>
    <t>TERAMO</t>
  </si>
  <si>
    <t>L104</t>
  </si>
  <si>
    <t>TERDOBBIATE</t>
  </si>
  <si>
    <t>L105</t>
  </si>
  <si>
    <t>TERELLE</t>
  </si>
  <si>
    <t>L106</t>
  </si>
  <si>
    <t>TERENTO</t>
  </si>
  <si>
    <t>L108</t>
  </si>
  <si>
    <t>TERLANO</t>
  </si>
  <si>
    <t>L109</t>
  </si>
  <si>
    <t>TERLIZZI</t>
  </si>
  <si>
    <t>L111</t>
  </si>
  <si>
    <t>TERMENO SULLA STRADA DEL VINO.</t>
  </si>
  <si>
    <t>L112</t>
  </si>
  <si>
    <t>TERMINI IMERESE</t>
  </si>
  <si>
    <t>L113</t>
  </si>
  <si>
    <t>TERMOLI</t>
  </si>
  <si>
    <t>L115</t>
  </si>
  <si>
    <t>TERNATE</t>
  </si>
  <si>
    <t>L116</t>
  </si>
  <si>
    <t>TERNENGO</t>
  </si>
  <si>
    <t>L117</t>
  </si>
  <si>
    <t>TERNI</t>
  </si>
  <si>
    <t>L118</t>
  </si>
  <si>
    <t>TERNO D'ISOLA</t>
  </si>
  <si>
    <t>L120</t>
  </si>
  <si>
    <t>TERRACINA</t>
  </si>
  <si>
    <t>L121</t>
  </si>
  <si>
    <t>TERRAGNOLO</t>
  </si>
  <si>
    <t>L122</t>
  </si>
  <si>
    <t>TERRALBA</t>
  </si>
  <si>
    <t>L123</t>
  </si>
  <si>
    <t>TERRANUOVA BRACCIOLINI</t>
  </si>
  <si>
    <t>L124</t>
  </si>
  <si>
    <t>TERRANOVA DA SIBARI</t>
  </si>
  <si>
    <t>L125</t>
  </si>
  <si>
    <t>TERRANOVA DEI PASSERINI</t>
  </si>
  <si>
    <t>L126</t>
  </si>
  <si>
    <t>TERRANOVA DI POLLINO</t>
  </si>
  <si>
    <t>L127</t>
  </si>
  <si>
    <t>TERRANOVA SAPPO MINULIO</t>
  </si>
  <si>
    <t>L131</t>
  </si>
  <si>
    <t>TERRASINI</t>
  </si>
  <si>
    <t>L132</t>
  </si>
  <si>
    <t>TERRASSA PADOVANA</t>
  </si>
  <si>
    <t>L134</t>
  </si>
  <si>
    <t>TERRAVECCHIA</t>
  </si>
  <si>
    <t>L136</t>
  </si>
  <si>
    <t>TERRAZZO</t>
  </si>
  <si>
    <t>L138</t>
  </si>
  <si>
    <t>TERRICCIOLA</t>
  </si>
  <si>
    <t>L139</t>
  </si>
  <si>
    <t>TERRUGGIA</t>
  </si>
  <si>
    <t>L140</t>
  </si>
  <si>
    <t>TERTENIA</t>
  </si>
  <si>
    <t>L142</t>
  </si>
  <si>
    <t>TERZIGNO</t>
  </si>
  <si>
    <t>L143</t>
  </si>
  <si>
    <t>TERZO</t>
  </si>
  <si>
    <t>L144</t>
  </si>
  <si>
    <t>TERZO DI AQUILEIA</t>
  </si>
  <si>
    <t>L145</t>
  </si>
  <si>
    <t>TERZOLAS</t>
  </si>
  <si>
    <t>L146</t>
  </si>
  <si>
    <t>TERZORIO</t>
  </si>
  <si>
    <t>L147</t>
  </si>
  <si>
    <t>TESERO</t>
  </si>
  <si>
    <t>L149</t>
  </si>
  <si>
    <t>TESIMO</t>
  </si>
  <si>
    <t>L150</t>
  </si>
  <si>
    <t>TESSENNANO</t>
  </si>
  <si>
    <t>L152</t>
  </si>
  <si>
    <t>TESTICO</t>
  </si>
  <si>
    <t>L153</t>
  </si>
  <si>
    <t>TETI</t>
  </si>
  <si>
    <t>L154</t>
  </si>
  <si>
    <t>TEULADA</t>
  </si>
  <si>
    <t>L155</t>
  </si>
  <si>
    <t>TEVEROLA</t>
  </si>
  <si>
    <t>L156</t>
  </si>
  <si>
    <t>TEZZE SUL BRENTA</t>
  </si>
  <si>
    <t>L157</t>
  </si>
  <si>
    <t>THIENE</t>
  </si>
  <si>
    <t>L158</t>
  </si>
  <si>
    <t>THIESI</t>
  </si>
  <si>
    <t>L160</t>
  </si>
  <si>
    <t>TIANA</t>
  </si>
  <si>
    <t>L164</t>
  </si>
  <si>
    <t>TICENGO</t>
  </si>
  <si>
    <t>L165</t>
  </si>
  <si>
    <t>TICINETO</t>
  </si>
  <si>
    <t>L166</t>
  </si>
  <si>
    <t>TIGGIANO</t>
  </si>
  <si>
    <t>L167</t>
  </si>
  <si>
    <t>TIGLIETO</t>
  </si>
  <si>
    <t>L168</t>
  </si>
  <si>
    <t>TIGLIOLE</t>
  </si>
  <si>
    <t>L169</t>
  </si>
  <si>
    <t>TIGNALE</t>
  </si>
  <si>
    <t>L172</t>
  </si>
  <si>
    <t>TINNURA</t>
  </si>
  <si>
    <t>L173</t>
  </si>
  <si>
    <t>TIONE DEGLI ABRUZZI</t>
  </si>
  <si>
    <t>L174</t>
  </si>
  <si>
    <t>TIONE DI TRENTO</t>
  </si>
  <si>
    <t>L175</t>
  </si>
  <si>
    <t>TIRANO</t>
  </si>
  <si>
    <t>L176</t>
  </si>
  <si>
    <t>TIRES</t>
  </si>
  <si>
    <t>L177</t>
  </si>
  <si>
    <t>TIRIOLO</t>
  </si>
  <si>
    <t>L178</t>
  </si>
  <si>
    <t>TIROLO</t>
  </si>
  <si>
    <t>L180</t>
  </si>
  <si>
    <t>TISSI</t>
  </si>
  <si>
    <t>L181</t>
  </si>
  <si>
    <t>TITO</t>
  </si>
  <si>
    <t>L182</t>
  </si>
  <si>
    <t>TIVOLI</t>
  </si>
  <si>
    <t>L183</t>
  </si>
  <si>
    <t>TIZZANO VAL PARMA</t>
  </si>
  <si>
    <t>L184</t>
  </si>
  <si>
    <t>TOANO</t>
  </si>
  <si>
    <t>L185</t>
  </si>
  <si>
    <t>TOCCO CAUDIO</t>
  </si>
  <si>
    <t>L186</t>
  </si>
  <si>
    <t>TOCCO DA CASAURIA</t>
  </si>
  <si>
    <t>L187</t>
  </si>
  <si>
    <t>TOCENO</t>
  </si>
  <si>
    <t>L188</t>
  </si>
  <si>
    <t>TODI</t>
  </si>
  <si>
    <t>L189</t>
  </si>
  <si>
    <t>TOFFIA</t>
  </si>
  <si>
    <t>L190</t>
  </si>
  <si>
    <t>TOIRANO</t>
  </si>
  <si>
    <t>L191</t>
  </si>
  <si>
    <t>TOLENTINO</t>
  </si>
  <si>
    <t>L192</t>
  </si>
  <si>
    <t>TOLFA</t>
  </si>
  <si>
    <t>L193</t>
  </si>
  <si>
    <t>TOLLEGNO</t>
  </si>
  <si>
    <t>L194</t>
  </si>
  <si>
    <t>TOLLO</t>
  </si>
  <si>
    <t>L195</t>
  </si>
  <si>
    <t>TOLMEZZO</t>
  </si>
  <si>
    <t>L197</t>
  </si>
  <si>
    <t>TOLVE</t>
  </si>
  <si>
    <t>L199</t>
  </si>
  <si>
    <t>TOMBOLO</t>
  </si>
  <si>
    <t>L200</t>
  </si>
  <si>
    <t>TON</t>
  </si>
  <si>
    <t>L202</t>
  </si>
  <si>
    <t>TONARA</t>
  </si>
  <si>
    <t>L203</t>
  </si>
  <si>
    <t>TONCO</t>
  </si>
  <si>
    <t>L205</t>
  </si>
  <si>
    <t>TORA E PICCILLI</t>
  </si>
  <si>
    <t>L206</t>
  </si>
  <si>
    <t>TORANO CASTELLO</t>
  </si>
  <si>
    <t>L207</t>
  </si>
  <si>
    <t>TORANO NUOVO</t>
  </si>
  <si>
    <t>L210</t>
  </si>
  <si>
    <t>TORBOLE CASAGLIA</t>
  </si>
  <si>
    <t>L211</t>
  </si>
  <si>
    <t>TORCEGNO</t>
  </si>
  <si>
    <t>L212</t>
  </si>
  <si>
    <t>TORCHIARA</t>
  </si>
  <si>
    <t>L213</t>
  </si>
  <si>
    <t>TORCHIAROLO</t>
  </si>
  <si>
    <t>L214</t>
  </si>
  <si>
    <t>TORELLA DEI LOMBARDI</t>
  </si>
  <si>
    <t>L215</t>
  </si>
  <si>
    <t>TORELLA DEL SANNIO</t>
  </si>
  <si>
    <t>L216</t>
  </si>
  <si>
    <t>TORGIANO</t>
  </si>
  <si>
    <t>L217</t>
  </si>
  <si>
    <t>TORGNON</t>
  </si>
  <si>
    <t>L218</t>
  </si>
  <si>
    <t>TORINO DI SANGRO</t>
  </si>
  <si>
    <t>L219</t>
  </si>
  <si>
    <t>TORINO</t>
  </si>
  <si>
    <t>L220</t>
  </si>
  <si>
    <t>TORITTO</t>
  </si>
  <si>
    <t>L221</t>
  </si>
  <si>
    <t>TORLINO VIMERCATI</t>
  </si>
  <si>
    <t>L223</t>
  </si>
  <si>
    <t>TORNACO</t>
  </si>
  <si>
    <t>L224</t>
  </si>
  <si>
    <t>TORNARECCIO</t>
  </si>
  <si>
    <t>L225</t>
  </si>
  <si>
    <t>TORNATA</t>
  </si>
  <si>
    <t>L227</t>
  </si>
  <si>
    <t>TORNIMPARTE</t>
  </si>
  <si>
    <t>L228</t>
  </si>
  <si>
    <t>TORNO</t>
  </si>
  <si>
    <t>L229</t>
  </si>
  <si>
    <t>TORNOLO</t>
  </si>
  <si>
    <t>L230</t>
  </si>
  <si>
    <t>TORO</t>
  </si>
  <si>
    <t>L231</t>
  </si>
  <si>
    <t>TORPE'</t>
  </si>
  <si>
    <t>L233</t>
  </si>
  <si>
    <t>TORRACA</t>
  </si>
  <si>
    <t>L235</t>
  </si>
  <si>
    <t>TORRALBA</t>
  </si>
  <si>
    <t>L237</t>
  </si>
  <si>
    <t>TORRAZZA COSTE</t>
  </si>
  <si>
    <t>L238</t>
  </si>
  <si>
    <t>TORRAZZA PIEMONTE</t>
  </si>
  <si>
    <t>L239</t>
  </si>
  <si>
    <t>TORRAZZO</t>
  </si>
  <si>
    <t>L240</t>
  </si>
  <si>
    <t>TORRE DI RUGGIERO</t>
  </si>
  <si>
    <t>L241</t>
  </si>
  <si>
    <t>TORRE MONDOVI'</t>
  </si>
  <si>
    <t>L243</t>
  </si>
  <si>
    <t>TORRE CAJETANI</t>
  </si>
  <si>
    <t>L244</t>
  </si>
  <si>
    <t>TORRE DI SANTA MARIA</t>
  </si>
  <si>
    <t>L245</t>
  </si>
  <si>
    <t>TORRE ANNUNZIATA</t>
  </si>
  <si>
    <t>L246</t>
  </si>
  <si>
    <t>TORREANO</t>
  </si>
  <si>
    <t>L247</t>
  </si>
  <si>
    <t>TORRE CANAVESE</t>
  </si>
  <si>
    <t>L248</t>
  </si>
  <si>
    <t>TORREBELVICINO</t>
  </si>
  <si>
    <t>L250</t>
  </si>
  <si>
    <t>TORRE BERETTI E CASTELLARO</t>
  </si>
  <si>
    <t>L251</t>
  </si>
  <si>
    <t>TORRE BOLDONE</t>
  </si>
  <si>
    <t>L252</t>
  </si>
  <si>
    <t>TORRE BORMIDA</t>
  </si>
  <si>
    <t>L253</t>
  </si>
  <si>
    <t>TORREBRUNA</t>
  </si>
  <si>
    <t>L254</t>
  </si>
  <si>
    <t>TORRECUSO</t>
  </si>
  <si>
    <t>L256</t>
  </si>
  <si>
    <t>TORRE D'ARESE</t>
  </si>
  <si>
    <t>L257</t>
  </si>
  <si>
    <t>TORRE DE' BUSI</t>
  </si>
  <si>
    <t>L258</t>
  </si>
  <si>
    <t>TORRE DE' PICENARDI</t>
  </si>
  <si>
    <t>L259</t>
  </si>
  <si>
    <t>TORRE DEL GRECO</t>
  </si>
  <si>
    <t>L262</t>
  </si>
  <si>
    <t>TORRE DE' NEGRI</t>
  </si>
  <si>
    <t>L263</t>
  </si>
  <si>
    <t>TORRE DE' PASSERI</t>
  </si>
  <si>
    <t>L265</t>
  </si>
  <si>
    <t>TORRE DE' ROVERI</t>
  </si>
  <si>
    <t>L267</t>
  </si>
  <si>
    <t>TORRE DI MOSTO</t>
  </si>
  <si>
    <t>L269</t>
  </si>
  <si>
    <t>TORRE D'ISOLA</t>
  </si>
  <si>
    <t>L270</t>
  </si>
  <si>
    <t>TORREGLIA</t>
  </si>
  <si>
    <t>L271</t>
  </si>
  <si>
    <t>TORREGROTTA</t>
  </si>
  <si>
    <t>L272</t>
  </si>
  <si>
    <t>TORRE LE NOCELLE</t>
  </si>
  <si>
    <t>L273</t>
  </si>
  <si>
    <t>TORREMAGGIORE</t>
  </si>
  <si>
    <t>L274</t>
  </si>
  <si>
    <t>TORRE ORSAIA</t>
  </si>
  <si>
    <t>L276</t>
  </si>
  <si>
    <t>TORRE PALLAVICINA</t>
  </si>
  <si>
    <t>L277</t>
  </si>
  <si>
    <t>TORRE PELLICE</t>
  </si>
  <si>
    <t>L278</t>
  </si>
  <si>
    <t>TORRE SAN GIORGIO</t>
  </si>
  <si>
    <t>L279</t>
  </si>
  <si>
    <t>TORRE SAN PATRIZIO</t>
  </si>
  <si>
    <t>L280</t>
  </si>
  <si>
    <t>TORRE SANTA SUSANNA</t>
  </si>
  <si>
    <t>L281</t>
  </si>
  <si>
    <t>TORRESINA</t>
  </si>
  <si>
    <t>L282</t>
  </si>
  <si>
    <t>TORRETTA</t>
  </si>
  <si>
    <t>L284</t>
  </si>
  <si>
    <t>TORREVECCHIA TEATINA</t>
  </si>
  <si>
    <t>L285</t>
  </si>
  <si>
    <t>TORREVECCHIA PIA</t>
  </si>
  <si>
    <t>L286</t>
  </si>
  <si>
    <t>TORRI IN SABINA</t>
  </si>
  <si>
    <t>L287</t>
  </si>
  <si>
    <t>TORRI DEL BENACO</t>
  </si>
  <si>
    <t>L290</t>
  </si>
  <si>
    <t>TORRICE</t>
  </si>
  <si>
    <t>L291</t>
  </si>
  <si>
    <t>TORRICELLA PELIGNA</t>
  </si>
  <si>
    <t>L292</t>
  </si>
  <si>
    <t>TORRICELLA VERZATE</t>
  </si>
  <si>
    <t>L293</t>
  </si>
  <si>
    <t>TORRICELLA IN SABINA</t>
  </si>
  <si>
    <t>L294</t>
  </si>
  <si>
    <t>TORRICELLA</t>
  </si>
  <si>
    <t>L295</t>
  </si>
  <si>
    <t>TORRICELLA SICURA</t>
  </si>
  <si>
    <t>L296</t>
  </si>
  <si>
    <t>TORRICELLA DEL PIZZO</t>
  </si>
  <si>
    <t>L297</t>
  </si>
  <si>
    <t>TORRI DI QUARTESOLO</t>
  </si>
  <si>
    <t>L298</t>
  </si>
  <si>
    <t>TORRIGLIA</t>
  </si>
  <si>
    <t>L299</t>
  </si>
  <si>
    <t>TORRILE</t>
  </si>
  <si>
    <t>L301</t>
  </si>
  <si>
    <t>TORRIONI</t>
  </si>
  <si>
    <t>L302</t>
  </si>
  <si>
    <t>TORRITA TIBERINA</t>
  </si>
  <si>
    <t>L303</t>
  </si>
  <si>
    <t>TORRITA DI SIENA</t>
  </si>
  <si>
    <t>L304</t>
  </si>
  <si>
    <t>TORTONA</t>
  </si>
  <si>
    <t>L305</t>
  </si>
  <si>
    <t>TORTORA</t>
  </si>
  <si>
    <t>L306</t>
  </si>
  <si>
    <t>TORTORELLA</t>
  </si>
  <si>
    <t>L307</t>
  </si>
  <si>
    <t>TORTORETO</t>
  </si>
  <si>
    <t>L308</t>
  </si>
  <si>
    <t>TORTORICI</t>
  </si>
  <si>
    <t>L309</t>
  </si>
  <si>
    <t>TORVISCOSA</t>
  </si>
  <si>
    <t>L310</t>
  </si>
  <si>
    <t>TUSCANIA</t>
  </si>
  <si>
    <t>L312</t>
  </si>
  <si>
    <t>TOSCOLANO-MADERNO</t>
  </si>
  <si>
    <t>L314</t>
  </si>
  <si>
    <t>TOSSICIA</t>
  </si>
  <si>
    <t>L315</t>
  </si>
  <si>
    <t>TOVO SAN GIACOMO</t>
  </si>
  <si>
    <t>L316</t>
  </si>
  <si>
    <t>TOVO DI SANT'AGATA</t>
  </si>
  <si>
    <t>L317</t>
  </si>
  <si>
    <t>TRABIA</t>
  </si>
  <si>
    <t>L319</t>
  </si>
  <si>
    <t>TRADATE</t>
  </si>
  <si>
    <t>L321</t>
  </si>
  <si>
    <t>TRAMATZA</t>
  </si>
  <si>
    <t>L322</t>
  </si>
  <si>
    <t>TRAMBILENO</t>
  </si>
  <si>
    <t>L323</t>
  </si>
  <si>
    <t>TRAMONTI</t>
  </si>
  <si>
    <t>L324</t>
  </si>
  <si>
    <t>TRAMONTI DI SOPRA</t>
  </si>
  <si>
    <t>L325</t>
  </si>
  <si>
    <t>TRAMONTI DI SOTTO</t>
  </si>
  <si>
    <t>L326</t>
  </si>
  <si>
    <t>TRAMUTOLA</t>
  </si>
  <si>
    <t>L327</t>
  </si>
  <si>
    <t>TRANA</t>
  </si>
  <si>
    <t>L328</t>
  </si>
  <si>
    <t>TRANI</t>
  </si>
  <si>
    <t>L330</t>
  </si>
  <si>
    <t>TRAONA</t>
  </si>
  <si>
    <t>L331</t>
  </si>
  <si>
    <t>TRAPANI</t>
  </si>
  <si>
    <t>L332</t>
  </si>
  <si>
    <t>TRAPPETO</t>
  </si>
  <si>
    <t>L333</t>
  </si>
  <si>
    <t>TRAREGO VIGGIONA</t>
  </si>
  <si>
    <t>L334</t>
  </si>
  <si>
    <t>TRASACCO</t>
  </si>
  <si>
    <t>L335</t>
  </si>
  <si>
    <t>TRASAGHIS</t>
  </si>
  <si>
    <t>L336</t>
  </si>
  <si>
    <t>TRASQUERA</t>
  </si>
  <si>
    <t>L337</t>
  </si>
  <si>
    <t>TRATALIAS</t>
  </si>
  <si>
    <t>L339</t>
  </si>
  <si>
    <t>TRAVAGLIATO</t>
  </si>
  <si>
    <t>Esenzione per contribuenti ultrasessantacinquenni titolari di solo reddito da pensione pari o inferiore ad euro 20.000,00, riconosciuta anche nel caso in cui al predetto limite si aggiunga il solo reddito del fabbricato adibito ad abitazione principale e sue pertinenze</t>
  </si>
  <si>
    <t>L340</t>
  </si>
  <si>
    <t>TRAVES</t>
  </si>
  <si>
    <t>L342</t>
  </si>
  <si>
    <t>TRAVEDONA-MONATE</t>
  </si>
  <si>
    <t>L345</t>
  </si>
  <si>
    <t>TRAVERSELLA</t>
  </si>
  <si>
    <t>L346</t>
  </si>
  <si>
    <t>TRAVERSETOLO</t>
  </si>
  <si>
    <t>L347</t>
  </si>
  <si>
    <t>TRAVESIO</t>
  </si>
  <si>
    <t>L348</t>
  </si>
  <si>
    <t>TRAVO</t>
  </si>
  <si>
    <t>L349</t>
  </si>
  <si>
    <t>TREBASELEGHE</t>
  </si>
  <si>
    <t>L353</t>
  </si>
  <si>
    <t>TREBISACCE</t>
  </si>
  <si>
    <t>L355</t>
  </si>
  <si>
    <t>TRECASTAGNI</t>
  </si>
  <si>
    <t>L356</t>
  </si>
  <si>
    <t>TRECATE</t>
  </si>
  <si>
    <t>L357</t>
  </si>
  <si>
    <t>TRECCHINA</t>
  </si>
  <si>
    <t>L359</t>
  </si>
  <si>
    <t>TRECENTA</t>
  </si>
  <si>
    <t>L361</t>
  </si>
  <si>
    <t>TREDOZIO</t>
  </si>
  <si>
    <t>L363</t>
  </si>
  <si>
    <t>TREGLIO</t>
  </si>
  <si>
    <t>L364</t>
  </si>
  <si>
    <t>TREGNAGO</t>
  </si>
  <si>
    <t>L366</t>
  </si>
  <si>
    <t>TREIA</t>
  </si>
  <si>
    <t>L367</t>
  </si>
  <si>
    <t>TREISO</t>
  </si>
  <si>
    <t>L369</t>
  </si>
  <si>
    <t>TREMESTIERI ETNEO</t>
  </si>
  <si>
    <t>L372</t>
  </si>
  <si>
    <t>TREMOSINE SUL GARDA</t>
  </si>
  <si>
    <t>L377</t>
  </si>
  <si>
    <t>TRENTINARA</t>
  </si>
  <si>
    <t>L378</t>
  </si>
  <si>
    <t>TRENTO</t>
  </si>
  <si>
    <t>L379</t>
  </si>
  <si>
    <t>TRENTOLA DUCENTA</t>
  </si>
  <si>
    <t>L380</t>
  </si>
  <si>
    <t>TRENZANO</t>
  </si>
  <si>
    <t>L382</t>
  </si>
  <si>
    <t>TREPPO GRANDE</t>
  </si>
  <si>
    <t>L383</t>
  </si>
  <si>
    <t>TREPUZZI</t>
  </si>
  <si>
    <t>L384</t>
  </si>
  <si>
    <t>TREQUANDA</t>
  </si>
  <si>
    <t>L386</t>
  </si>
  <si>
    <t>TRESANA</t>
  </si>
  <si>
    <t>L388</t>
  </si>
  <si>
    <t>TRESCORE BALNEARIO</t>
  </si>
  <si>
    <t>L389</t>
  </si>
  <si>
    <t>TRESCORE CREMASCO</t>
  </si>
  <si>
    <t>L392</t>
  </si>
  <si>
    <t>TRESIVIO</t>
  </si>
  <si>
    <t>L393</t>
  </si>
  <si>
    <t>TRESNURAGHES</t>
  </si>
  <si>
    <t>L396</t>
  </si>
  <si>
    <t>TREVENZUOLO</t>
  </si>
  <si>
    <t>L397</t>
  </si>
  <si>
    <t>TREVI</t>
  </si>
  <si>
    <t>L398</t>
  </si>
  <si>
    <t>TREVI NEL LAZIO</t>
  </si>
  <si>
    <t>L399</t>
  </si>
  <si>
    <t>TREVICO</t>
  </si>
  <si>
    <t>L400</t>
  </si>
  <si>
    <t>TREVIGLIO</t>
  </si>
  <si>
    <t>L401</t>
  </si>
  <si>
    <t>TREVIGNANO ROMANO</t>
  </si>
  <si>
    <t>L402</t>
  </si>
  <si>
    <t>TREVIGNANO</t>
  </si>
  <si>
    <t>L403</t>
  </si>
  <si>
    <t>TREVILLE</t>
  </si>
  <si>
    <t>L404</t>
  </si>
  <si>
    <t>TREVIOLO</t>
  </si>
  <si>
    <t>L406</t>
  </si>
  <si>
    <t>TREVISO BRESCIANO</t>
  </si>
  <si>
    <t>L407</t>
  </si>
  <si>
    <t>TREVISO</t>
  </si>
  <si>
    <t>L408</t>
  </si>
  <si>
    <t>TREZZANO ROSA</t>
  </si>
  <si>
    <t>L409</t>
  </si>
  <si>
    <t>TREZZANO SUL NAVIGLIO</t>
  </si>
  <si>
    <t>L410</t>
  </si>
  <si>
    <t>TREZZO TINELLA</t>
  </si>
  <si>
    <t>L411</t>
  </si>
  <si>
    <t>TREZZO SULL'ADDA</t>
  </si>
  <si>
    <t>L413</t>
  </si>
  <si>
    <t>TREZZONE</t>
  </si>
  <si>
    <t>L414</t>
  </si>
  <si>
    <t>TRIBANO</t>
  </si>
  <si>
    <t>L415</t>
  </si>
  <si>
    <t>TRIBIANO</t>
  </si>
  <si>
    <t>L416</t>
  </si>
  <si>
    <t>TRIBOGNA</t>
  </si>
  <si>
    <t>L418</t>
  </si>
  <si>
    <t>TRICARICO</t>
  </si>
  <si>
    <t>L419</t>
  </si>
  <si>
    <t>TRICASE</t>
  </si>
  <si>
    <t>L420</t>
  </si>
  <si>
    <t>TRICERRO</t>
  </si>
  <si>
    <t>L421</t>
  </si>
  <si>
    <t>TRICESIMO</t>
  </si>
  <si>
    <t>L423</t>
  </si>
  <si>
    <t>TRIEI</t>
  </si>
  <si>
    <t>L424</t>
  </si>
  <si>
    <t>TRIESTE</t>
  </si>
  <si>
    <t>L425</t>
  </si>
  <si>
    <t>TRIGGIANO</t>
  </si>
  <si>
    <t>L426</t>
  </si>
  <si>
    <t>TRIGOLO</t>
  </si>
  <si>
    <t>L427</t>
  </si>
  <si>
    <t>TRINITA'</t>
  </si>
  <si>
    <t>L428</t>
  </si>
  <si>
    <t>TRINITA' D'AGULTU E VIGNOLA</t>
  </si>
  <si>
    <t>L429</t>
  </si>
  <si>
    <t>TRINO</t>
  </si>
  <si>
    <t>L430</t>
  </si>
  <si>
    <t>TRIORA</t>
  </si>
  <si>
    <t>L431</t>
  </si>
  <si>
    <t>L432</t>
  </si>
  <si>
    <t>TRISOBBIO</t>
  </si>
  <si>
    <t>L433</t>
  </si>
  <si>
    <t>TRISSINO</t>
  </si>
  <si>
    <t>L434</t>
  </si>
  <si>
    <t>TRIUGGIO</t>
  </si>
  <si>
    <t>L435</t>
  </si>
  <si>
    <t>TRIVENTO</t>
  </si>
  <si>
    <t>L437</t>
  </si>
  <si>
    <t>TRIVIGLIANO</t>
  </si>
  <si>
    <t>L438</t>
  </si>
  <si>
    <t>TRIVIGNANO UDINESE</t>
  </si>
  <si>
    <t>L439</t>
  </si>
  <si>
    <t>TRIVIGNO</t>
  </si>
  <si>
    <t>L440</t>
  </si>
  <si>
    <t>TRIVOLZIO</t>
  </si>
  <si>
    <t>L444</t>
  </si>
  <si>
    <t>TRODENA NEL PARCO NATURALE</t>
  </si>
  <si>
    <t>L445</t>
  </si>
  <si>
    <t>TROFARELLO</t>
  </si>
  <si>
    <t>L447</t>
  </si>
  <si>
    <t>TROIA</t>
  </si>
  <si>
    <t>L448</t>
  </si>
  <si>
    <t>TROINA</t>
  </si>
  <si>
    <t>L449</t>
  </si>
  <si>
    <t>TROMELLO</t>
  </si>
  <si>
    <t>L450</t>
  </si>
  <si>
    <t>TRONTANO</t>
  </si>
  <si>
    <t>L451</t>
  </si>
  <si>
    <t>TRONZANO VERCELLESE</t>
  </si>
  <si>
    <t>L452</t>
  </si>
  <si>
    <t>TROPEA</t>
  </si>
  <si>
    <t>L453</t>
  </si>
  <si>
    <t>TROVO</t>
  </si>
  <si>
    <t>L454</t>
  </si>
  <si>
    <t>TRUCCAZZANO</t>
  </si>
  <si>
    <t>L455</t>
  </si>
  <si>
    <t>TUBRE</t>
  </si>
  <si>
    <t>L458</t>
  </si>
  <si>
    <t>TUFARA</t>
  </si>
  <si>
    <t>L459</t>
  </si>
  <si>
    <t>TUFILLO</t>
  </si>
  <si>
    <t>L460</t>
  </si>
  <si>
    <t>TUFINO</t>
  </si>
  <si>
    <t>L461</t>
  </si>
  <si>
    <t>TUFO</t>
  </si>
  <si>
    <t>L462</t>
  </si>
  <si>
    <t>TUGLIE</t>
  </si>
  <si>
    <t>L463</t>
  </si>
  <si>
    <t>TUILI</t>
  </si>
  <si>
    <t>L464</t>
  </si>
  <si>
    <t>TULA</t>
  </si>
  <si>
    <t>L466</t>
  </si>
  <si>
    <t>TUORO SUL TRASIMENO</t>
  </si>
  <si>
    <t>L468</t>
  </si>
  <si>
    <t>VALVESTINO</t>
  </si>
  <si>
    <t>L469</t>
  </si>
  <si>
    <t>TURANO LODIGIANO</t>
  </si>
  <si>
    <t>L470</t>
  </si>
  <si>
    <t>TURATE</t>
  </si>
  <si>
    <t>L471</t>
  </si>
  <si>
    <t>TURBIGO</t>
  </si>
  <si>
    <t>L472</t>
  </si>
  <si>
    <t>TURI</t>
  </si>
  <si>
    <t>L473</t>
  </si>
  <si>
    <t>TURRI</t>
  </si>
  <si>
    <t>L474</t>
  </si>
  <si>
    <t>TURRIACO</t>
  </si>
  <si>
    <t>L475</t>
  </si>
  <si>
    <t>TURRIVALIGNANI</t>
  </si>
  <si>
    <t>L477</t>
  </si>
  <si>
    <t>TURSI</t>
  </si>
  <si>
    <t>L478</t>
  </si>
  <si>
    <t>TUSA</t>
  </si>
  <si>
    <t>L480</t>
  </si>
  <si>
    <t>UBOLDO</t>
  </si>
  <si>
    <t>L482</t>
  </si>
  <si>
    <t>UCRIA</t>
  </si>
  <si>
    <t>L483</t>
  </si>
  <si>
    <t>UDINE</t>
  </si>
  <si>
    <t>L484</t>
  </si>
  <si>
    <t>UGENTO</t>
  </si>
  <si>
    <t>L485</t>
  </si>
  <si>
    <t>UGGIANO LA CHIESA</t>
  </si>
  <si>
    <t>L488</t>
  </si>
  <si>
    <t>ULA' TIRSO</t>
  </si>
  <si>
    <t>L489</t>
  </si>
  <si>
    <t>ULASSAI</t>
  </si>
  <si>
    <t>L490</t>
  </si>
  <si>
    <t>ULTIMO</t>
  </si>
  <si>
    <t>L492</t>
  </si>
  <si>
    <t>UMBRIATICO</t>
  </si>
  <si>
    <t>L494</t>
  </si>
  <si>
    <t>URAGO D'OGLIO</t>
  </si>
  <si>
    <t>L496</t>
  </si>
  <si>
    <t>URAS</t>
  </si>
  <si>
    <t>L497</t>
  </si>
  <si>
    <t>URBANA</t>
  </si>
  <si>
    <t>L498</t>
  </si>
  <si>
    <t>URBANIA</t>
  </si>
  <si>
    <t>L499</t>
  </si>
  <si>
    <t>URBE</t>
  </si>
  <si>
    <t>L500</t>
  </si>
  <si>
    <t>URBINO</t>
  </si>
  <si>
    <t>L501</t>
  </si>
  <si>
    <t>URBISAGLIA</t>
  </si>
  <si>
    <t>L502</t>
  </si>
  <si>
    <t>URGNANO</t>
  </si>
  <si>
    <t>L503</t>
  </si>
  <si>
    <t>URI</t>
  </si>
  <si>
    <t>L505</t>
  </si>
  <si>
    <t>URURI</t>
  </si>
  <si>
    <t>L506</t>
  </si>
  <si>
    <t>URZULEI</t>
  </si>
  <si>
    <t>L507</t>
  </si>
  <si>
    <t>USCIO</t>
  </si>
  <si>
    <t>L508</t>
  </si>
  <si>
    <t>USELLUS</t>
  </si>
  <si>
    <t>L509</t>
  </si>
  <si>
    <t>USINI</t>
  </si>
  <si>
    <t>L511</t>
  </si>
  <si>
    <t>USMATE VELATE</t>
  </si>
  <si>
    <t>L512</t>
  </si>
  <si>
    <t>USSANA</t>
  </si>
  <si>
    <t>L513</t>
  </si>
  <si>
    <t>USSARAMANNA</t>
  </si>
  <si>
    <t>L514</t>
  </si>
  <si>
    <t>USSASSAI</t>
  </si>
  <si>
    <t>L515</t>
  </si>
  <si>
    <t>USSEAUX</t>
  </si>
  <si>
    <t>L516</t>
  </si>
  <si>
    <t>USSEGLIO</t>
  </si>
  <si>
    <t>L517</t>
  </si>
  <si>
    <t>USSITA</t>
  </si>
  <si>
    <t>L519</t>
  </si>
  <si>
    <t>USTICA</t>
  </si>
  <si>
    <t>L521</t>
  </si>
  <si>
    <t>UTA</t>
  </si>
  <si>
    <t>L522</t>
  </si>
  <si>
    <t>UZZANO</t>
  </si>
  <si>
    <t>L524</t>
  </si>
  <si>
    <t>VACCARIZZO ALBANESE</t>
  </si>
  <si>
    <t>L525</t>
  </si>
  <si>
    <t>VACONE</t>
  </si>
  <si>
    <t>L526</t>
  </si>
  <si>
    <t>VACRI</t>
  </si>
  <si>
    <t>L527</t>
  </si>
  <si>
    <t>VADENA</t>
  </si>
  <si>
    <t>L528</t>
  </si>
  <si>
    <t>VADO LIGURE</t>
  </si>
  <si>
    <t>L529</t>
  </si>
  <si>
    <t>VAGLIA</t>
  </si>
  <si>
    <t>L531</t>
  </si>
  <si>
    <t>VAGLIO SERRA</t>
  </si>
  <si>
    <t>L532</t>
  </si>
  <si>
    <t>VAGLIO BASILICATA</t>
  </si>
  <si>
    <t>L533</t>
  </si>
  <si>
    <t>VAGLI SOTTO</t>
  </si>
  <si>
    <t>L535</t>
  </si>
  <si>
    <t>VAIANO CREMASCO</t>
  </si>
  <si>
    <t>L537</t>
  </si>
  <si>
    <t>VAIANO</t>
  </si>
  <si>
    <t>L538</t>
  </si>
  <si>
    <t>VAIE</t>
  </si>
  <si>
    <t>L539</t>
  </si>
  <si>
    <t>VAILATE</t>
  </si>
  <si>
    <t>L540</t>
  </si>
  <si>
    <t>VAIRANO PATENORA</t>
  </si>
  <si>
    <t>L544</t>
  </si>
  <si>
    <t>VALBONDIONE</t>
  </si>
  <si>
    <t>L545</t>
  </si>
  <si>
    <t>VALBREMBO</t>
  </si>
  <si>
    <t>L546</t>
  </si>
  <si>
    <t>VALBREVENNA</t>
  </si>
  <si>
    <t>L547</t>
  </si>
  <si>
    <t>VALBRONA</t>
  </si>
  <si>
    <t>L551</t>
  </si>
  <si>
    <t>VALDAGNO</t>
  </si>
  <si>
    <t>L552</t>
  </si>
  <si>
    <t>VALDAORA</t>
  </si>
  <si>
    <t>L554</t>
  </si>
  <si>
    <t>VALDASTICO</t>
  </si>
  <si>
    <t>L555</t>
  </si>
  <si>
    <t>VAL DELLA TORRE</t>
  </si>
  <si>
    <t>L556</t>
  </si>
  <si>
    <t>VALDENGO</t>
  </si>
  <si>
    <t>L557</t>
  </si>
  <si>
    <t>VALDIDENTRO</t>
  </si>
  <si>
    <t>L558</t>
  </si>
  <si>
    <t>VALDIERI</t>
  </si>
  <si>
    <t>L561</t>
  </si>
  <si>
    <t>VALDINA</t>
  </si>
  <si>
    <t>L562</t>
  </si>
  <si>
    <t>VAL DI NIZZA</t>
  </si>
  <si>
    <t>L563</t>
  </si>
  <si>
    <t>VALDISOTTO</t>
  </si>
  <si>
    <t>L564</t>
  </si>
  <si>
    <t>VAL DI VIZZE</t>
  </si>
  <si>
    <t>L565</t>
  </si>
  <si>
    <t>VALDOBBIADENE</t>
  </si>
  <si>
    <t>L566</t>
  </si>
  <si>
    <t>VALDUGGIA</t>
  </si>
  <si>
    <t>L567</t>
  </si>
  <si>
    <t>VALEGGIO SUL MINCIO</t>
  </si>
  <si>
    <t>L568</t>
  </si>
  <si>
    <t>VALEGGIO</t>
  </si>
  <si>
    <t>L569</t>
  </si>
  <si>
    <t>VALENTANO</t>
  </si>
  <si>
    <t>L570</t>
  </si>
  <si>
    <t>VALENZA</t>
  </si>
  <si>
    <t>L571</t>
  </si>
  <si>
    <t>VALENZANO</t>
  </si>
  <si>
    <t>L572</t>
  </si>
  <si>
    <t>VALERA FRATTA</t>
  </si>
  <si>
    <t>L573</t>
  </si>
  <si>
    <t>VALFABBRICA</t>
  </si>
  <si>
    <t>L574</t>
  </si>
  <si>
    <t>VALFENERA</t>
  </si>
  <si>
    <t>L575</t>
  </si>
  <si>
    <t>VALFLORIANA</t>
  </si>
  <si>
    <t>L576</t>
  </si>
  <si>
    <t>VALFURVA</t>
  </si>
  <si>
    <t>L577</t>
  </si>
  <si>
    <t>VALGANNA</t>
  </si>
  <si>
    <t>L578</t>
  </si>
  <si>
    <t>VALGIOIE</t>
  </si>
  <si>
    <t>L579</t>
  </si>
  <si>
    <t>VALGOGLIO</t>
  </si>
  <si>
    <t>L580</t>
  </si>
  <si>
    <t>VALGRANA</t>
  </si>
  <si>
    <t>L581</t>
  </si>
  <si>
    <t>VALGREGHENTINO</t>
  </si>
  <si>
    <t>L582</t>
  </si>
  <si>
    <t>VALGRISENCHE</t>
  </si>
  <si>
    <t>L583</t>
  </si>
  <si>
    <t>VALGUARNERA CAROPEPE</t>
  </si>
  <si>
    <t>L584</t>
  </si>
  <si>
    <t>VALLADA AGORDINA</t>
  </si>
  <si>
    <t>L586</t>
  </si>
  <si>
    <t>VALLANZENGO</t>
  </si>
  <si>
    <t>L588</t>
  </si>
  <si>
    <t>VALLARSA</t>
  </si>
  <si>
    <t>L589</t>
  </si>
  <si>
    <t>VALLATA</t>
  </si>
  <si>
    <t>L590</t>
  </si>
  <si>
    <t>VALLE DI CADORE</t>
  </si>
  <si>
    <t>L591</t>
  </si>
  <si>
    <t>VALLE DI MADDALONI</t>
  </si>
  <si>
    <t>L593</t>
  </si>
  <si>
    <t>VALLE LOMELLINA</t>
  </si>
  <si>
    <t>L594</t>
  </si>
  <si>
    <t>VALLE AGRICOLA</t>
  </si>
  <si>
    <t>L595</t>
  </si>
  <si>
    <t>VALLE AURINA</t>
  </si>
  <si>
    <t>L596</t>
  </si>
  <si>
    <t>VALLEBONA</t>
  </si>
  <si>
    <t>L597</t>
  </si>
  <si>
    <t>VALLE CASTELLANA</t>
  </si>
  <si>
    <t>L598</t>
  </si>
  <si>
    <t>VALLECORSA</t>
  </si>
  <si>
    <t>L599</t>
  </si>
  <si>
    <t>VALLECROSIA</t>
  </si>
  <si>
    <t>L601</t>
  </si>
  <si>
    <t>VALLE DI CASIES</t>
  </si>
  <si>
    <t>L603</t>
  </si>
  <si>
    <t>VALLEDOLMO</t>
  </si>
  <si>
    <t>L604</t>
  </si>
  <si>
    <t>VALLEDORIA</t>
  </si>
  <si>
    <t>C.C. n. 5</t>
  </si>
  <si>
    <t>L605</t>
  </si>
  <si>
    <t>VALLEMAIO</t>
  </si>
  <si>
    <t>L607</t>
  </si>
  <si>
    <t>VALLELONGA</t>
  </si>
  <si>
    <t>L609</t>
  </si>
  <si>
    <t>VALLELUNGA PRATAMENO</t>
  </si>
  <si>
    <t>L611</t>
  </si>
  <si>
    <t>VALLEPIETRA</t>
  </si>
  <si>
    <t>L612</t>
  </si>
  <si>
    <t>VALLERANO</t>
  </si>
  <si>
    <t>L613</t>
  </si>
  <si>
    <t>VALLERMOSA</t>
  </si>
  <si>
    <t>L614</t>
  </si>
  <si>
    <t>VALLEROTONDA</t>
  </si>
  <si>
    <t>L616</t>
  </si>
  <si>
    <t>VALLESACCARDA</t>
  </si>
  <si>
    <t>L617</t>
  </si>
  <si>
    <t>VALLE SALIMBENE</t>
  </si>
  <si>
    <t>L620</t>
  </si>
  <si>
    <t>VALLE SAN NICOLAO</t>
  </si>
  <si>
    <t>L623</t>
  </si>
  <si>
    <t>VALLEVE</t>
  </si>
  <si>
    <t>L624</t>
  </si>
  <si>
    <t>VALLI DEL PASUBIO</t>
  </si>
  <si>
    <t>L625</t>
  </si>
  <si>
    <t>VALLINFREDA</t>
  </si>
  <si>
    <t>L626</t>
  </si>
  <si>
    <t>VALLIO TERME</t>
  </si>
  <si>
    <t>L627</t>
  </si>
  <si>
    <t>VALLO DI NERA</t>
  </si>
  <si>
    <t>L628</t>
  </si>
  <si>
    <t>VALLO DELLA LUCANIA</t>
  </si>
  <si>
    <t>L629</t>
  </si>
  <si>
    <t>VALLO TORINESE</t>
  </si>
  <si>
    <t>L631</t>
  </si>
  <si>
    <t>VALLORIATE</t>
  </si>
  <si>
    <t>L633</t>
  </si>
  <si>
    <t>VALMACCA</t>
  </si>
  <si>
    <t>L634</t>
  </si>
  <si>
    <t>VALMADRERA</t>
  </si>
  <si>
    <t>L638</t>
  </si>
  <si>
    <t>VAL MASINO</t>
  </si>
  <si>
    <t>L639</t>
  </si>
  <si>
    <t>VALMONTONE</t>
  </si>
  <si>
    <t>L640</t>
  </si>
  <si>
    <t>VALMOREA</t>
  </si>
  <si>
    <t>L641</t>
  </si>
  <si>
    <t>VALMOZZOLA</t>
  </si>
  <si>
    <t>L642</t>
  </si>
  <si>
    <t>VALNEGRA</t>
  </si>
  <si>
    <t>L643</t>
  </si>
  <si>
    <t>VALPELLINE</t>
  </si>
  <si>
    <t>L644</t>
  </si>
  <si>
    <t>VALPERGA</t>
  </si>
  <si>
    <t>L647</t>
  </si>
  <si>
    <t>VALSAVARENCHE</t>
  </si>
  <si>
    <t>L651</t>
  </si>
  <si>
    <t>VALSTRONA</t>
  </si>
  <si>
    <t>L653</t>
  </si>
  <si>
    <t>VALTOPINA</t>
  </si>
  <si>
    <t>L654</t>
  </si>
  <si>
    <t>VALTOURNENCHE</t>
  </si>
  <si>
    <t>L655</t>
  </si>
  <si>
    <t>VALTORTA</t>
  </si>
  <si>
    <t>L656</t>
  </si>
  <si>
    <t>VALVA</t>
  </si>
  <si>
    <t>L658</t>
  </si>
  <si>
    <t>VALVERDE</t>
  </si>
  <si>
    <t>L660</t>
  </si>
  <si>
    <t>VANDOIES</t>
  </si>
  <si>
    <t>L664</t>
  </si>
  <si>
    <t>VANZAGHELLO</t>
  </si>
  <si>
    <t>L665</t>
  </si>
  <si>
    <t>VANZAGO</t>
  </si>
  <si>
    <t>L666</t>
  </si>
  <si>
    <t>VANZONE CON SAN CARLO</t>
  </si>
  <si>
    <t>L667</t>
  </si>
  <si>
    <t>VAPRIO D'ADDA</t>
  </si>
  <si>
    <t>L668</t>
  </si>
  <si>
    <t>VAPRIO D'AGOGNA</t>
  </si>
  <si>
    <t>L669</t>
  </si>
  <si>
    <t>VARALLO</t>
  </si>
  <si>
    <t>L670</t>
  </si>
  <si>
    <t>VARALLO POMBIA</t>
  </si>
  <si>
    <t>L671</t>
  </si>
  <si>
    <t>VARANO BORGHI</t>
  </si>
  <si>
    <t>L672</t>
  </si>
  <si>
    <t>VARANO DE' MELEGARI</t>
  </si>
  <si>
    <t>L673</t>
  </si>
  <si>
    <t>VARAPODIO</t>
  </si>
  <si>
    <t>L675</t>
  </si>
  <si>
    <t>VARAZZE</t>
  </si>
  <si>
    <t>L676</t>
  </si>
  <si>
    <t>VARCO SABINO</t>
  </si>
  <si>
    <t>L677</t>
  </si>
  <si>
    <t>VAREDO</t>
  </si>
  <si>
    <t>L680</t>
  </si>
  <si>
    <t>VARENNA</t>
  </si>
  <si>
    <t>L681</t>
  </si>
  <si>
    <t>VARESE LIGURE</t>
  </si>
  <si>
    <t>L682</t>
  </si>
  <si>
    <t>VARESE</t>
  </si>
  <si>
    <t>L685</t>
  </si>
  <si>
    <t>VARISELLA</t>
  </si>
  <si>
    <t>L686</t>
  </si>
  <si>
    <t>VARMO</t>
  </si>
  <si>
    <t>L687</t>
  </si>
  <si>
    <t>VARNA</t>
  </si>
  <si>
    <t>L689</t>
  </si>
  <si>
    <t>VARSI</t>
  </si>
  <si>
    <t>L690</t>
  </si>
  <si>
    <t>VARZI</t>
  </si>
  <si>
    <t>L691</t>
  </si>
  <si>
    <t>VARZO</t>
  </si>
  <si>
    <t>L693</t>
  </si>
  <si>
    <t>VASIA</t>
  </si>
  <si>
    <t>L696</t>
  </si>
  <si>
    <t>VASTOGIRARDI</t>
  </si>
  <si>
    <t>L698</t>
  </si>
  <si>
    <t>VAUDA CANAVESE</t>
  </si>
  <si>
    <t>L699</t>
  </si>
  <si>
    <t>VAZZANO</t>
  </si>
  <si>
    <t>L700</t>
  </si>
  <si>
    <t>VAZZOLA</t>
  </si>
  <si>
    <t>L702</t>
  </si>
  <si>
    <t>VECCHIANO</t>
  </si>
  <si>
    <t>L703</t>
  </si>
  <si>
    <t>VEDANO OLONA</t>
  </si>
  <si>
    <t>L704</t>
  </si>
  <si>
    <t>VEDANO AL LAMBRO</t>
  </si>
  <si>
    <t>L706</t>
  </si>
  <si>
    <t>VEDELAGO</t>
  </si>
  <si>
    <t>L707</t>
  </si>
  <si>
    <t>VEDESETA</t>
  </si>
  <si>
    <t>L709</t>
  </si>
  <si>
    <t>VEDUGGIO CON COLZANO</t>
  </si>
  <si>
    <t>L710</t>
  </si>
  <si>
    <t>VEGGIANO</t>
  </si>
  <si>
    <t>L711</t>
  </si>
  <si>
    <t>VEGLIE</t>
  </si>
  <si>
    <t>L712</t>
  </si>
  <si>
    <t>VEGLIO</t>
  </si>
  <si>
    <t>L713</t>
  </si>
  <si>
    <t>VEJANO</t>
  </si>
  <si>
    <t>L715</t>
  </si>
  <si>
    <t>VELESO</t>
  </si>
  <si>
    <t>L716</t>
  </si>
  <si>
    <t>VELEZZO LOMELLINA</t>
  </si>
  <si>
    <t>L719</t>
  </si>
  <si>
    <t>VELLETRI</t>
  </si>
  <si>
    <t>L720</t>
  </si>
  <si>
    <t>VELLEZZO BELLINI</t>
  </si>
  <si>
    <t>L722</t>
  </si>
  <si>
    <t>VELO VERONESE</t>
  </si>
  <si>
    <t>L723</t>
  </si>
  <si>
    <t>VELO D'ASTICO</t>
  </si>
  <si>
    <t>L724</t>
  </si>
  <si>
    <t>VELTURNO</t>
  </si>
  <si>
    <t>L725</t>
  </si>
  <si>
    <t>VENAFRO</t>
  </si>
  <si>
    <t>L726</t>
  </si>
  <si>
    <t>VENAUS</t>
  </si>
  <si>
    <t>L727</t>
  </si>
  <si>
    <t>VENARIA REALE</t>
  </si>
  <si>
    <t>L728</t>
  </si>
  <si>
    <t>VENAROTTA</t>
  </si>
  <si>
    <t>L729</t>
  </si>
  <si>
    <t>VENASCA</t>
  </si>
  <si>
    <t>L730</t>
  </si>
  <si>
    <t>VENDONE</t>
  </si>
  <si>
    <t>L733</t>
  </si>
  <si>
    <t>VENEGONO INFERIORE</t>
  </si>
  <si>
    <t>L734</t>
  </si>
  <si>
    <t>VENEGONO SUPERIORE</t>
  </si>
  <si>
    <t>L735</t>
  </si>
  <si>
    <t>VENETICO</t>
  </si>
  <si>
    <t>L736</t>
  </si>
  <si>
    <t>VENEZIA</t>
  </si>
  <si>
    <t>L737</t>
  </si>
  <si>
    <t>VENIANO</t>
  </si>
  <si>
    <t>L738</t>
  </si>
  <si>
    <t>VENOSA</t>
  </si>
  <si>
    <t>L739</t>
  </si>
  <si>
    <t>VENTICANO</t>
  </si>
  <si>
    <t>L740</t>
  </si>
  <si>
    <t>VENTIMIGLIA DI SICILIA</t>
  </si>
  <si>
    <t>L741</t>
  </si>
  <si>
    <t>VENTIMIGLIA</t>
  </si>
  <si>
    <t>L742</t>
  </si>
  <si>
    <t>VENTOTENE</t>
  </si>
  <si>
    <t>L743</t>
  </si>
  <si>
    <t>VENZONE</t>
  </si>
  <si>
    <t>L744</t>
  </si>
  <si>
    <t>VERANO BRIANZA</t>
  </si>
  <si>
    <t>L745</t>
  </si>
  <si>
    <t>VERANO</t>
  </si>
  <si>
    <t>L746</t>
  </si>
  <si>
    <t>VERBANIA</t>
  </si>
  <si>
    <t>L747</t>
  </si>
  <si>
    <t>VERBICARO</t>
  </si>
  <si>
    <t>L748</t>
  </si>
  <si>
    <t>VERCANA</t>
  </si>
  <si>
    <t>L749</t>
  </si>
  <si>
    <t>VERCEIA</t>
  </si>
  <si>
    <t>L750</t>
  </si>
  <si>
    <t>VERCELLI</t>
  </si>
  <si>
    <t>L751</t>
  </si>
  <si>
    <t>VERCURAGO</t>
  </si>
  <si>
    <t>L752</t>
  </si>
  <si>
    <t>VERDELLINO</t>
  </si>
  <si>
    <t>L753</t>
  </si>
  <si>
    <t>VERDELLO</t>
  </si>
  <si>
    <t>L758</t>
  </si>
  <si>
    <t>VERDUNO</t>
  </si>
  <si>
    <t>L762</t>
  </si>
  <si>
    <t>VERGATO</t>
  </si>
  <si>
    <t>L764</t>
  </si>
  <si>
    <t>VERGHERETO</t>
  </si>
  <si>
    <t>L765</t>
  </si>
  <si>
    <t>VERGIATE</t>
  </si>
  <si>
    <t>L769</t>
  </si>
  <si>
    <t>VERMIGLIO</t>
  </si>
  <si>
    <t>L771</t>
  </si>
  <si>
    <t>VERNANTE</t>
  </si>
  <si>
    <t>L772</t>
  </si>
  <si>
    <t>VERNASCA</t>
  </si>
  <si>
    <t>L773</t>
  </si>
  <si>
    <t>VERNATE</t>
  </si>
  <si>
    <t>L774</t>
  </si>
  <si>
    <t>VERNAZZA</t>
  </si>
  <si>
    <t>L775</t>
  </si>
  <si>
    <t>VERNIO</t>
  </si>
  <si>
    <t>L776</t>
  </si>
  <si>
    <t>VERNOLE</t>
  </si>
  <si>
    <t>L777</t>
  </si>
  <si>
    <t>VEROLANUOVA</t>
  </si>
  <si>
    <t>L778</t>
  </si>
  <si>
    <t>VEROLAVECCHIA</t>
  </si>
  <si>
    <t>L779</t>
  </si>
  <si>
    <t>VEROLENGO</t>
  </si>
  <si>
    <t>L780</t>
  </si>
  <si>
    <t>VEROLI</t>
  </si>
  <si>
    <t>L781</t>
  </si>
  <si>
    <t>VERONA</t>
  </si>
  <si>
    <t>L783</t>
  </si>
  <si>
    <t>VERRAYES</t>
  </si>
  <si>
    <t>L784</t>
  </si>
  <si>
    <t>VERRETTO</t>
  </si>
  <si>
    <t>L785</t>
  </si>
  <si>
    <t>VERRONE</t>
  </si>
  <si>
    <t>L787</t>
  </si>
  <si>
    <t>VERRUA SAVOIA</t>
  </si>
  <si>
    <t>L788</t>
  </si>
  <si>
    <t>VERRUA PO</t>
  </si>
  <si>
    <t>L792</t>
  </si>
  <si>
    <t>VERTEMATE CON MINOPRIO</t>
  </si>
  <si>
    <t>L795</t>
  </si>
  <si>
    <t>VERTOVA</t>
  </si>
  <si>
    <t>L797</t>
  </si>
  <si>
    <t>VERUCCHIO</t>
  </si>
  <si>
    <t>L799</t>
  </si>
  <si>
    <t>VERVIO</t>
  </si>
  <si>
    <t>L801</t>
  </si>
  <si>
    <t>VERZEGNIS</t>
  </si>
  <si>
    <t>L802</t>
  </si>
  <si>
    <t>VERZINO</t>
  </si>
  <si>
    <t>L804</t>
  </si>
  <si>
    <t>VERZUOLO</t>
  </si>
  <si>
    <t>L805</t>
  </si>
  <si>
    <t>VESCOVANA</t>
  </si>
  <si>
    <t>L806</t>
  </si>
  <si>
    <t>VESCOVATO</t>
  </si>
  <si>
    <t>L807</t>
  </si>
  <si>
    <t>VESIME</t>
  </si>
  <si>
    <t>L808</t>
  </si>
  <si>
    <t>VESPOLATE</t>
  </si>
  <si>
    <t>L809</t>
  </si>
  <si>
    <t>VESSALICO</t>
  </si>
  <si>
    <t>L810</t>
  </si>
  <si>
    <t>VESTENANOVA</t>
  </si>
  <si>
    <t>L811</t>
  </si>
  <si>
    <t>VESTIGNE'</t>
  </si>
  <si>
    <t>L812</t>
  </si>
  <si>
    <t>VESTONE</t>
  </si>
  <si>
    <t>L814</t>
  </si>
  <si>
    <t>VETRALLA</t>
  </si>
  <si>
    <t>L815</t>
  </si>
  <si>
    <t>VETTO</t>
  </si>
  <si>
    <t>L816</t>
  </si>
  <si>
    <t>VEZZA D'OGLIO</t>
  </si>
  <si>
    <t>L817</t>
  </si>
  <si>
    <t>VEZZA D'ALBA</t>
  </si>
  <si>
    <t>L819</t>
  </si>
  <si>
    <t>VEZZANO LIGURE</t>
  </si>
  <si>
    <t>L820</t>
  </si>
  <si>
    <t>VEZZANO SUL CROSTOLO</t>
  </si>
  <si>
    <t>L823</t>
  </si>
  <si>
    <t>VEZZI PORTIO</t>
  </si>
  <si>
    <t>L826</t>
  </si>
  <si>
    <t>VIADANA</t>
  </si>
  <si>
    <t>L827</t>
  </si>
  <si>
    <t>VIADANICA</t>
  </si>
  <si>
    <t>L828</t>
  </si>
  <si>
    <t>VIAGRANDE</t>
  </si>
  <si>
    <t>L829</t>
  </si>
  <si>
    <t>VIALE</t>
  </si>
  <si>
    <t>L830</t>
  </si>
  <si>
    <t>VIALFRE'</t>
  </si>
  <si>
    <t>L831</t>
  </si>
  <si>
    <t>VIANO</t>
  </si>
  <si>
    <t>L833</t>
  </si>
  <si>
    <t>VIAREGGIO</t>
  </si>
  <si>
    <t>L834</t>
  </si>
  <si>
    <t>VIARIGI</t>
  </si>
  <si>
    <t>L835</t>
  </si>
  <si>
    <t>VIBONATI</t>
  </si>
  <si>
    <t>L836</t>
  </si>
  <si>
    <t>VICALVI</t>
  </si>
  <si>
    <t>L837</t>
  </si>
  <si>
    <t>VICARI</t>
  </si>
  <si>
    <t>L838</t>
  </si>
  <si>
    <t>VICCHIO</t>
  </si>
  <si>
    <t>L840</t>
  </si>
  <si>
    <t>VICENZA</t>
  </si>
  <si>
    <t>L841</t>
  </si>
  <si>
    <t>VICOFORTE</t>
  </si>
  <si>
    <t>L842</t>
  </si>
  <si>
    <t>VICO DEL GARGANO</t>
  </si>
  <si>
    <t>L843</t>
  </si>
  <si>
    <t>VICO NEL LAZIO</t>
  </si>
  <si>
    <t>L844</t>
  </si>
  <si>
    <t>VILLA LITERNO</t>
  </si>
  <si>
    <t>L845</t>
  </si>
  <si>
    <t>VICO EQUENSE</t>
  </si>
  <si>
    <t>L846</t>
  </si>
  <si>
    <t>VICOLI</t>
  </si>
  <si>
    <t>L847</t>
  </si>
  <si>
    <t>VICOLUNGO</t>
  </si>
  <si>
    <t>L848</t>
  </si>
  <si>
    <t>ZIANO PIACENTINO</t>
  </si>
  <si>
    <t>L850</t>
  </si>
  <si>
    <t>VICOPISANO</t>
  </si>
  <si>
    <t>L851</t>
  </si>
  <si>
    <t>VICOVARO</t>
  </si>
  <si>
    <t>L854</t>
  </si>
  <si>
    <t>VIDIGULFO</t>
  </si>
  <si>
    <t>L856</t>
  </si>
  <si>
    <t>VIDOR</t>
  </si>
  <si>
    <t>L857</t>
  </si>
  <si>
    <t>VIDRACCO</t>
  </si>
  <si>
    <t>L858</t>
  </si>
  <si>
    <t>VIESTE</t>
  </si>
  <si>
    <t>L859</t>
  </si>
  <si>
    <t>VIETRI DI POTENZA</t>
  </si>
  <si>
    <t>L860</t>
  </si>
  <si>
    <t>VIETRI SUL MARE</t>
  </si>
  <si>
    <t>L865</t>
  </si>
  <si>
    <t>VIGANO SAN MARTINO</t>
  </si>
  <si>
    <t>L866</t>
  </si>
  <si>
    <t>VIGANO'</t>
  </si>
  <si>
    <t>L868</t>
  </si>
  <si>
    <t>VIGARANO MAINARDA</t>
  </si>
  <si>
    <t>L869</t>
  </si>
  <si>
    <t>VIGASIO</t>
  </si>
  <si>
    <t>L872</t>
  </si>
  <si>
    <t>VIGEVANO</t>
  </si>
  <si>
    <t>L873</t>
  </si>
  <si>
    <t>VIGGIANELLO</t>
  </si>
  <si>
    <t>L874</t>
  </si>
  <si>
    <t>VIGGIANO</t>
  </si>
  <si>
    <t>L876</t>
  </si>
  <si>
    <t>VIGGIU'</t>
  </si>
  <si>
    <t>L879</t>
  </si>
  <si>
    <t>VIGLIANO D'ASTI</t>
  </si>
  <si>
    <t>L880</t>
  </si>
  <si>
    <t>VIGLIANO BIELLESE</t>
  </si>
  <si>
    <t>L881</t>
  </si>
  <si>
    <t>VIGNALE MONFERRATO</t>
  </si>
  <si>
    <t>L882</t>
  </si>
  <si>
    <t>VIGNANELLO</t>
  </si>
  <si>
    <t>L883</t>
  </si>
  <si>
    <t>VIGNATE</t>
  </si>
  <si>
    <t>L885</t>
  </si>
  <si>
    <t>VIGNOLA</t>
  </si>
  <si>
    <t>L886</t>
  </si>
  <si>
    <t>VIGNOLA-FALESINA</t>
  </si>
  <si>
    <t>L887</t>
  </si>
  <si>
    <t>VIGNOLE BORBERA</t>
  </si>
  <si>
    <t>L888</t>
  </si>
  <si>
    <t>VIGNOLO</t>
  </si>
  <si>
    <t>L889</t>
  </si>
  <si>
    <t>VIGNONE</t>
  </si>
  <si>
    <t>L890</t>
  </si>
  <si>
    <t>VIGO DI CADORE</t>
  </si>
  <si>
    <t>L892</t>
  </si>
  <si>
    <t>VIGODARZERE</t>
  </si>
  <si>
    <t>L894</t>
  </si>
  <si>
    <t>VIGOLO</t>
  </si>
  <si>
    <t>L897</t>
  </si>
  <si>
    <t>VIGOLZONE</t>
  </si>
  <si>
    <t>L898</t>
  </si>
  <si>
    <t>VIGONE</t>
  </si>
  <si>
    <t>L899</t>
  </si>
  <si>
    <t>VIGONOVO</t>
  </si>
  <si>
    <t>L900</t>
  </si>
  <si>
    <t>VIGONZA</t>
  </si>
  <si>
    <t>L904</t>
  </si>
  <si>
    <t>VIGUZZOLO</t>
  </si>
  <si>
    <t>L905</t>
  </si>
  <si>
    <t>VILLA SANTA LUCIA</t>
  </si>
  <si>
    <t>L906</t>
  </si>
  <si>
    <t>VILLADOSSOLA</t>
  </si>
  <si>
    <t>L907</t>
  </si>
  <si>
    <t>VILLA DI CHIAVENNA</t>
  </si>
  <si>
    <t>L908</t>
  </si>
  <si>
    <t>VILLA DI TIRANO</t>
  </si>
  <si>
    <t>L909</t>
  </si>
  <si>
    <t>VILLA SANTINA</t>
  </si>
  <si>
    <t>L912</t>
  </si>
  <si>
    <t>VILLA BARTOLOMEA</t>
  </si>
  <si>
    <t>L913</t>
  </si>
  <si>
    <t>VILLA BASILICA</t>
  </si>
  <si>
    <t>L915</t>
  </si>
  <si>
    <t>VILLABASSA</t>
  </si>
  <si>
    <t>L916</t>
  </si>
  <si>
    <t>VILLABATE</t>
  </si>
  <si>
    <t>L917</t>
  </si>
  <si>
    <t>VILLA BISCOSSI</t>
  </si>
  <si>
    <t>L919</t>
  </si>
  <si>
    <t>VILLA CARCINA</t>
  </si>
  <si>
    <t>L920</t>
  </si>
  <si>
    <t>VILLA CASTELLI</t>
  </si>
  <si>
    <t>L922</t>
  </si>
  <si>
    <t>VILLA CELIERA</t>
  </si>
  <si>
    <t>L923</t>
  </si>
  <si>
    <t>VILLACHIARA</t>
  </si>
  <si>
    <t>L924</t>
  </si>
  <si>
    <t>VILLACIDRO</t>
  </si>
  <si>
    <t>L926</t>
  </si>
  <si>
    <t>VILLA COLLEMANDINA</t>
  </si>
  <si>
    <t>L928</t>
  </si>
  <si>
    <t>VILLA CORTESE</t>
  </si>
  <si>
    <t>L929</t>
  </si>
  <si>
    <t>VILLA D'ADDA</t>
  </si>
  <si>
    <t>L931</t>
  </si>
  <si>
    <t>VILLADEATI</t>
  </si>
  <si>
    <t>L933</t>
  </si>
  <si>
    <t>VILLA DEL BOSCO</t>
  </si>
  <si>
    <t>L934</t>
  </si>
  <si>
    <t>VILLA DEL CONTE</t>
  </si>
  <si>
    <t>L936</t>
  </si>
  <si>
    <t>VILLA DI SERIO</t>
  </si>
  <si>
    <t>L937</t>
  </si>
  <si>
    <t>VILLA ESTENSE</t>
  </si>
  <si>
    <t>L938</t>
  </si>
  <si>
    <t>VILLA D'OGNA</t>
  </si>
  <si>
    <t>L939</t>
  </si>
  <si>
    <t>VILLADOSE</t>
  </si>
  <si>
    <t>L942</t>
  </si>
  <si>
    <t>VILLAFALLETTO</t>
  </si>
  <si>
    <t>L943</t>
  </si>
  <si>
    <t>VILLA FARALDI</t>
  </si>
  <si>
    <t>L944</t>
  </si>
  <si>
    <t>VILLAFRANCA SICULA</t>
  </si>
  <si>
    <t>L945</t>
  </si>
  <si>
    <t>VILLAFRANCA D'ASTI</t>
  </si>
  <si>
    <t>L946</t>
  </si>
  <si>
    <t>VILLAFRANCA IN LUNIGIANA</t>
  </si>
  <si>
    <t>L947</t>
  </si>
  <si>
    <t>VILLAFRANCA PADOVANA</t>
  </si>
  <si>
    <t>L948</t>
  </si>
  <si>
    <t>VILLAFRANCA PIEMONTE</t>
  </si>
  <si>
    <t>L949</t>
  </si>
  <si>
    <t>VILLAFRANCA DI VERONA</t>
  </si>
  <si>
    <t>L950</t>
  </si>
  <si>
    <t>VILLAFRANCA TIRRENA</t>
  </si>
  <si>
    <t>L951</t>
  </si>
  <si>
    <t>VILLAFRATI</t>
  </si>
  <si>
    <t>L952</t>
  </si>
  <si>
    <t>VILLAGA</t>
  </si>
  <si>
    <t>L953</t>
  </si>
  <si>
    <t>VILLAGRANDE STRISAILI</t>
  </si>
  <si>
    <t>L956</t>
  </si>
  <si>
    <t>VILLA GUARDIA</t>
  </si>
  <si>
    <t>L957</t>
  </si>
  <si>
    <t>VILLA LAGARINA</t>
  </si>
  <si>
    <t>L958</t>
  </si>
  <si>
    <t>VILLALAGO</t>
  </si>
  <si>
    <t>L959</t>
  </si>
  <si>
    <t>VILLALBA</t>
  </si>
  <si>
    <t>L961</t>
  </si>
  <si>
    <t>VILLALFONSINA</t>
  </si>
  <si>
    <t>L963</t>
  </si>
  <si>
    <t>VILLALVERNIA</t>
  </si>
  <si>
    <t>L964</t>
  </si>
  <si>
    <t>VILLAMAGNA</t>
  </si>
  <si>
    <t>L965</t>
  </si>
  <si>
    <t>VILLAMAINA</t>
  </si>
  <si>
    <t>L966</t>
  </si>
  <si>
    <t>VILLAMAR</t>
  </si>
  <si>
    <t>L967</t>
  </si>
  <si>
    <t>VILLAMARZANA</t>
  </si>
  <si>
    <t>L968</t>
  </si>
  <si>
    <t>VILLAMASSARGIA</t>
  </si>
  <si>
    <t>L969</t>
  </si>
  <si>
    <t>VILLA MINOZZO</t>
  </si>
  <si>
    <t>L970</t>
  </si>
  <si>
    <t>VILLAMIROGLIO</t>
  </si>
  <si>
    <t>L971</t>
  </si>
  <si>
    <t>VILLANDRO</t>
  </si>
  <si>
    <t>L972</t>
  </si>
  <si>
    <t>VILLANOVA MONFERRATO</t>
  </si>
  <si>
    <t>L973</t>
  </si>
  <si>
    <t>VILLANOVA DEL BATTISTA</t>
  </si>
  <si>
    <t>L974</t>
  </si>
  <si>
    <t>VILLANOVA MONDOVI'</t>
  </si>
  <si>
    <t>L975</t>
  </si>
  <si>
    <t>VILLANOVA D'ALBENGA</t>
  </si>
  <si>
    <t>L977</t>
  </si>
  <si>
    <t>VILLANOVA DEL SILLARO</t>
  </si>
  <si>
    <t>L978</t>
  </si>
  <si>
    <t>VILLANOVA BIELLESE</t>
  </si>
  <si>
    <t>L979</t>
  </si>
  <si>
    <t>VILLANOVA DI CAMPOSAMPIERO</t>
  </si>
  <si>
    <t>L980</t>
  </si>
  <si>
    <t>VILLANOVA SULL'ARDA</t>
  </si>
  <si>
    <t>L981</t>
  </si>
  <si>
    <t>VILLENEUVE</t>
  </si>
  <si>
    <t>L982</t>
  </si>
  <si>
    <t>VILLANOVA CANAVESE</t>
  </si>
  <si>
    <t>L983</t>
  </si>
  <si>
    <t>VILLANOVA D'ARDENGHI</t>
  </si>
  <si>
    <t>L984</t>
  </si>
  <si>
    <t>VILLANOVA D'ASTI</t>
  </si>
  <si>
    <t>L985</t>
  </si>
  <si>
    <t>VILLANOVA DEL GHEBBO</t>
  </si>
  <si>
    <t>L986</t>
  </si>
  <si>
    <t>VILLANOVAFORRU</t>
  </si>
  <si>
    <t>L987</t>
  </si>
  <si>
    <t>VILLANOVAFRANCA</t>
  </si>
  <si>
    <t>L988</t>
  </si>
  <si>
    <t>VILLANOVA MARCHESANA</t>
  </si>
  <si>
    <t>L989</t>
  </si>
  <si>
    <t>VILLANOVA MONTELEONE</t>
  </si>
  <si>
    <t>L990</t>
  </si>
  <si>
    <t>VILLANOVA SOLARO</t>
  </si>
  <si>
    <t>L991</t>
  </si>
  <si>
    <t>VILLANOVA TRUSCHEDU</t>
  </si>
  <si>
    <t>L992</t>
  </si>
  <si>
    <t>VILLANOVA TULO</t>
  </si>
  <si>
    <t>L994</t>
  </si>
  <si>
    <t>VILLANTERIO</t>
  </si>
  <si>
    <t>L995</t>
  </si>
  <si>
    <t>VILLANUOVA SUL CLISI</t>
  </si>
  <si>
    <t>L998</t>
  </si>
  <si>
    <t>VILLAPUTZU</t>
  </si>
  <si>
    <t>L999</t>
  </si>
  <si>
    <t>VILLAR DORA</t>
  </si>
  <si>
    <t>M002</t>
  </si>
  <si>
    <t>VILLARBASSE</t>
  </si>
  <si>
    <t>M003</t>
  </si>
  <si>
    <t>VILLARBOIT</t>
  </si>
  <si>
    <t>M004</t>
  </si>
  <si>
    <t>VILLAREGGIA</t>
  </si>
  <si>
    <t>M007</t>
  </si>
  <si>
    <t>VILLAR FOCCHIARDO</t>
  </si>
  <si>
    <t>M009</t>
  </si>
  <si>
    <t>VILLAROMAGNANO</t>
  </si>
  <si>
    <t>M011</t>
  </si>
  <si>
    <t>VILLAROSA</t>
  </si>
  <si>
    <t>M013</t>
  </si>
  <si>
    <t>VILLAR PELLICE</t>
  </si>
  <si>
    <t>M014</t>
  </si>
  <si>
    <t>VILLAR PEROSA</t>
  </si>
  <si>
    <t>M015</t>
  </si>
  <si>
    <t>VILLAR SAN COSTANZO</t>
  </si>
  <si>
    <t>M016</t>
  </si>
  <si>
    <t>VILLASALTO</t>
  </si>
  <si>
    <t>M017</t>
  </si>
  <si>
    <t>VILLASANTA</t>
  </si>
  <si>
    <t>M018</t>
  </si>
  <si>
    <t>VILLA SAN GIOVANNI</t>
  </si>
  <si>
    <t>M019</t>
  </si>
  <si>
    <t>VILLA SAN SECONDO</t>
  </si>
  <si>
    <t>M021</t>
  </si>
  <si>
    <t>VILLA SANTA LUCIA DEGLI ABRUZZI</t>
  </si>
  <si>
    <t>M022</t>
  </si>
  <si>
    <t>VILLA SANTA MARIA</t>
  </si>
  <si>
    <t>M023</t>
  </si>
  <si>
    <t>VILLA SANT'ANGELO</t>
  </si>
  <si>
    <t>M025</t>
  </si>
  <si>
    <t>VILLASOR</t>
  </si>
  <si>
    <t>M026</t>
  </si>
  <si>
    <t>VILLASPECIOSA</t>
  </si>
  <si>
    <t>M027</t>
  </si>
  <si>
    <t>VILLASTELLONE</t>
  </si>
  <si>
    <t>M028</t>
  </si>
  <si>
    <t>VILLATA</t>
  </si>
  <si>
    <t>M030</t>
  </si>
  <si>
    <t>VILLAURBANA</t>
  </si>
  <si>
    <t>M031</t>
  </si>
  <si>
    <t>VILLAVALLELONGA</t>
  </si>
  <si>
    <t>M032</t>
  </si>
  <si>
    <t>VILLAVERLA</t>
  </si>
  <si>
    <t>M041</t>
  </si>
  <si>
    <t>VILLETTA BARREA</t>
  </si>
  <si>
    <t>M042</t>
  </si>
  <si>
    <t>VILLETTE</t>
  </si>
  <si>
    <t>M043</t>
  </si>
  <si>
    <t>VILLESSE</t>
  </si>
  <si>
    <t>M044</t>
  </si>
  <si>
    <t>VILLIMPENTA</t>
  </si>
  <si>
    <t>M045</t>
  </si>
  <si>
    <t>VILLONGO</t>
  </si>
  <si>
    <t>M048</t>
  </si>
  <si>
    <t>VILLORBA</t>
  </si>
  <si>
    <t>M050</t>
  </si>
  <si>
    <t>VILMINORE DI SCALVE</t>
  </si>
  <si>
    <t>M052</t>
  </si>
  <si>
    <t>VIMERCATE</t>
  </si>
  <si>
    <t>M053</t>
  </si>
  <si>
    <t>VIMODRONE</t>
  </si>
  <si>
    <t>M055</t>
  </si>
  <si>
    <t>VINADIO</t>
  </si>
  <si>
    <t>M057</t>
  </si>
  <si>
    <t>VINCHIATURO</t>
  </si>
  <si>
    <t>M058</t>
  </si>
  <si>
    <t>VINCHIO</t>
  </si>
  <si>
    <t>M059</t>
  </si>
  <si>
    <t>VINCI</t>
  </si>
  <si>
    <t>M060</t>
  </si>
  <si>
    <t>VINOVO</t>
  </si>
  <si>
    <t>M062</t>
  </si>
  <si>
    <t>VINZAGLIO</t>
  </si>
  <si>
    <t>M063</t>
  </si>
  <si>
    <t>VIOLA</t>
  </si>
  <si>
    <t>M065</t>
  </si>
  <si>
    <t>VIONE</t>
  </si>
  <si>
    <t>M067</t>
  </si>
  <si>
    <t>VIPITENO</t>
  </si>
  <si>
    <t>M069</t>
  </si>
  <si>
    <t>VIRLE PIEMONTE</t>
  </si>
  <si>
    <t>M070</t>
  </si>
  <si>
    <t>VISANO</t>
  </si>
  <si>
    <t>M071</t>
  </si>
  <si>
    <t>VISCHE</t>
  </si>
  <si>
    <t>M072</t>
  </si>
  <si>
    <t>VISCIANO</t>
  </si>
  <si>
    <t>M073</t>
  </si>
  <si>
    <t>VISCO</t>
  </si>
  <si>
    <t>M077</t>
  </si>
  <si>
    <t>VISONE</t>
  </si>
  <si>
    <t>M078</t>
  </si>
  <si>
    <t>VISSO</t>
  </si>
  <si>
    <t>M079</t>
  </si>
  <si>
    <t>VISTARINO</t>
  </si>
  <si>
    <t>M080</t>
  </si>
  <si>
    <t>VISTRORIO</t>
  </si>
  <si>
    <t>M081</t>
  </si>
  <si>
    <t>VITA</t>
  </si>
  <si>
    <t>M082</t>
  </si>
  <si>
    <t>VITERBO</t>
  </si>
  <si>
    <t>M083</t>
  </si>
  <si>
    <t>VITICUSO</t>
  </si>
  <si>
    <t>M085</t>
  </si>
  <si>
    <t>VITO D'ASIO</t>
  </si>
  <si>
    <t>M086</t>
  </si>
  <si>
    <t>VITORCHIANO</t>
  </si>
  <si>
    <t>M088</t>
  </si>
  <si>
    <t>VITTORIA</t>
  </si>
  <si>
    <t>M089</t>
  </si>
  <si>
    <t>VITTORIO VENETO</t>
  </si>
  <si>
    <t>M090</t>
  </si>
  <si>
    <t>VITTORITO</t>
  </si>
  <si>
    <t>M091</t>
  </si>
  <si>
    <t>VITTUONE</t>
  </si>
  <si>
    <t>M092</t>
  </si>
  <si>
    <t>VITULAZIO</t>
  </si>
  <si>
    <t>M093</t>
  </si>
  <si>
    <t>VITULANO</t>
  </si>
  <si>
    <t>M094</t>
  </si>
  <si>
    <t>VIU'</t>
  </si>
  <si>
    <t>M095</t>
  </si>
  <si>
    <t>VIVARO ROMANO</t>
  </si>
  <si>
    <t>M096</t>
  </si>
  <si>
    <t>VIVARO</t>
  </si>
  <si>
    <t>M098</t>
  </si>
  <si>
    <t>VIVERONE</t>
  </si>
  <si>
    <t>Esenzione per pensionati con reddito complessivo annuo inferiore ad Euro 7500,00</t>
  </si>
  <si>
    <t>M100</t>
  </si>
  <si>
    <t>VIZZINI</t>
  </si>
  <si>
    <t>M101</t>
  </si>
  <si>
    <t>VIZZOLA TICINO</t>
  </si>
  <si>
    <t>M102</t>
  </si>
  <si>
    <t>VIZZOLO PREDABISSI</t>
  </si>
  <si>
    <t>M103</t>
  </si>
  <si>
    <t>VO'</t>
  </si>
  <si>
    <t>M104</t>
  </si>
  <si>
    <t>VOBARNO</t>
  </si>
  <si>
    <t>M105</t>
  </si>
  <si>
    <t>VOBBIA</t>
  </si>
  <si>
    <t>M106</t>
  </si>
  <si>
    <t>VOCCA</t>
  </si>
  <si>
    <t>M108</t>
  </si>
  <si>
    <t>VODO CADORE</t>
  </si>
  <si>
    <t>M109</t>
  </si>
  <si>
    <t>VOGHERA</t>
  </si>
  <si>
    <t>M110</t>
  </si>
  <si>
    <t>VOGHIERA</t>
  </si>
  <si>
    <t>M111</t>
  </si>
  <si>
    <t>VOGOGNA</t>
  </si>
  <si>
    <t>M113</t>
  </si>
  <si>
    <t>VOLANO</t>
  </si>
  <si>
    <t>M115</t>
  </si>
  <si>
    <t>VOLLA</t>
  </si>
  <si>
    <t>M116</t>
  </si>
  <si>
    <t>VOLONGO</t>
  </si>
  <si>
    <t>M118</t>
  </si>
  <si>
    <t>VOLPAGO DEL MONTELLO</t>
  </si>
  <si>
    <t>M119</t>
  </si>
  <si>
    <t>VOLPARA</t>
  </si>
  <si>
    <t>M120</t>
  </si>
  <si>
    <t>VOLPEDO</t>
  </si>
  <si>
    <t>M121</t>
  </si>
  <si>
    <t>VOLPEGLINO</t>
  </si>
  <si>
    <t>M122</t>
  </si>
  <si>
    <t>VOLPIANO</t>
  </si>
  <si>
    <t>M123</t>
  </si>
  <si>
    <t>VOLTAGGIO</t>
  </si>
  <si>
    <t>M124</t>
  </si>
  <si>
    <t>VOLTAGO AGORDINO</t>
  </si>
  <si>
    <t>M125</t>
  </si>
  <si>
    <t>VOLTA MANTOVANA</t>
  </si>
  <si>
    <t>M126</t>
  </si>
  <si>
    <t>VOLTERRA</t>
  </si>
  <si>
    <t>M127</t>
  </si>
  <si>
    <t>VOLTIDO</t>
  </si>
  <si>
    <t>M130</t>
  </si>
  <si>
    <t>VOLTURARA IRPINA</t>
  </si>
  <si>
    <t>M131</t>
  </si>
  <si>
    <t>VOLTURARA APPULA</t>
  </si>
  <si>
    <t>M132</t>
  </si>
  <si>
    <t>VOLTURINO</t>
  </si>
  <si>
    <t>M133</t>
  </si>
  <si>
    <t>VOLVERA</t>
  </si>
  <si>
    <t>M136</t>
  </si>
  <si>
    <t>VOTTIGNASCO</t>
  </si>
  <si>
    <t>M138</t>
  </si>
  <si>
    <t>ZACCANOPOLI</t>
  </si>
  <si>
    <t>M139</t>
  </si>
  <si>
    <t>ZAFFERANA ETNEA</t>
  </si>
  <si>
    <t>M140</t>
  </si>
  <si>
    <t>ZAGARISE</t>
  </si>
  <si>
    <t>M141</t>
  </si>
  <si>
    <t>ZAGAROLO</t>
  </si>
  <si>
    <t>M143</t>
  </si>
  <si>
    <t>ZAMBRONE</t>
  </si>
  <si>
    <t>M144</t>
  </si>
  <si>
    <t>ZANDOBBIO</t>
  </si>
  <si>
    <t>M145</t>
  </si>
  <si>
    <t>ZANE'</t>
  </si>
  <si>
    <t>M147</t>
  </si>
  <si>
    <t>ZANICA</t>
  </si>
  <si>
    <t>M150</t>
  </si>
  <si>
    <t>ZAVATTARELLO</t>
  </si>
  <si>
    <t>M152</t>
  </si>
  <si>
    <t>ZECCONE</t>
  </si>
  <si>
    <t>M153</t>
  </si>
  <si>
    <t>ZEDDIANI</t>
  </si>
  <si>
    <t>M156</t>
  </si>
  <si>
    <t>ZELBIO</t>
  </si>
  <si>
    <t>M158</t>
  </si>
  <si>
    <t>ZELO BUON PERSICO</t>
  </si>
  <si>
    <t>M161</t>
  </si>
  <si>
    <t>ZEME</t>
  </si>
  <si>
    <t>M162</t>
  </si>
  <si>
    <t>ZENEVREDO</t>
  </si>
  <si>
    <t>M163</t>
  </si>
  <si>
    <t>ZENSON DI PIAVE</t>
  </si>
  <si>
    <t>M165</t>
  </si>
  <si>
    <t>ZERBA</t>
  </si>
  <si>
    <t>M166</t>
  </si>
  <si>
    <t>ZERBO</t>
  </si>
  <si>
    <t>M167</t>
  </si>
  <si>
    <t>ZERBOLO'</t>
  </si>
  <si>
    <t>M168</t>
  </si>
  <si>
    <t>ZERFALIU</t>
  </si>
  <si>
    <t>M169</t>
  </si>
  <si>
    <t>ZERI</t>
  </si>
  <si>
    <t>M170</t>
  </si>
  <si>
    <t>ZERMEGHEDO</t>
  </si>
  <si>
    <t>M171</t>
  </si>
  <si>
    <t>ZERO BRANCO</t>
  </si>
  <si>
    <t>M172</t>
  </si>
  <si>
    <t>ZEVIO</t>
  </si>
  <si>
    <t>M173</t>
  </si>
  <si>
    <t>ZIANO DI FIEMME</t>
  </si>
  <si>
    <t>M176</t>
  </si>
  <si>
    <t>ZIBIDO SAN GIACOMO</t>
  </si>
  <si>
    <t>M177</t>
  </si>
  <si>
    <t>ZIGNAGO</t>
  </si>
  <si>
    <t>M178</t>
  </si>
  <si>
    <t>ZIMELLA</t>
  </si>
  <si>
    <t>M179</t>
  </si>
  <si>
    <t>ZIMONE</t>
  </si>
  <si>
    <t>M180</t>
  </si>
  <si>
    <t>ZINASCO</t>
  </si>
  <si>
    <t>M182</t>
  </si>
  <si>
    <t>ZOAGLI</t>
  </si>
  <si>
    <t>M183</t>
  </si>
  <si>
    <t>ZOCCA</t>
  </si>
  <si>
    <t>M184</t>
  </si>
  <si>
    <t>ZOGNO</t>
  </si>
  <si>
    <t>M185</t>
  </si>
  <si>
    <t>ZOLA PREDOSA</t>
  </si>
  <si>
    <t>M187</t>
  </si>
  <si>
    <t>ZOLLINO</t>
  </si>
  <si>
    <t>M188</t>
  </si>
  <si>
    <t>ZONE</t>
  </si>
  <si>
    <t>M189</t>
  </si>
  <si>
    <t>ZOPPE' DI CADORE</t>
  </si>
  <si>
    <t>M190</t>
  </si>
  <si>
    <t>ZOPPOLA</t>
  </si>
  <si>
    <t>M194</t>
  </si>
  <si>
    <t>ZOVENCEDO</t>
  </si>
  <si>
    <t>M196</t>
  </si>
  <si>
    <t>ZUBIENA</t>
  </si>
  <si>
    <t>M197</t>
  </si>
  <si>
    <t>ZUCCARELLO</t>
  </si>
  <si>
    <t>M199</t>
  </si>
  <si>
    <t>ZUGLIANO</t>
  </si>
  <si>
    <t>M200</t>
  </si>
  <si>
    <t>ZUGLIO</t>
  </si>
  <si>
    <t>M201</t>
  </si>
  <si>
    <t>ZUMAGLIA</t>
  </si>
  <si>
    <t>M202</t>
  </si>
  <si>
    <t>ZUMPANO</t>
  </si>
  <si>
    <t>M203</t>
  </si>
  <si>
    <t>ZUNGOLI</t>
  </si>
  <si>
    <t>M204</t>
  </si>
  <si>
    <t>ZUNGRI</t>
  </si>
  <si>
    <t>M207</t>
  </si>
  <si>
    <t>LARIANO</t>
  </si>
  <si>
    <t>M208</t>
  </si>
  <si>
    <t>LAMEZIA TERME</t>
  </si>
  <si>
    <t>M209</t>
  </si>
  <si>
    <t>SANT'ANNA ARRESI</t>
  </si>
  <si>
    <t>M210</t>
  </si>
  <si>
    <t>TERME VIGLIATORE</t>
  </si>
  <si>
    <t>M211</t>
  </si>
  <si>
    <t>ACQUEDOLCI</t>
  </si>
  <si>
    <t>M212</t>
  </si>
  <si>
    <t>LADISPOLI</t>
  </si>
  <si>
    <t>M213</t>
  </si>
  <si>
    <t>ARDEA</t>
  </si>
  <si>
    <t>M214</t>
  </si>
  <si>
    <t>BADESI</t>
  </si>
  <si>
    <t>M253</t>
  </si>
  <si>
    <t>SICIGNANO DEGLI ALBURNI</t>
  </si>
  <si>
    <t>M255</t>
  </si>
  <si>
    <t>MOLINA ATERNO</t>
  </si>
  <si>
    <t>M256</t>
  </si>
  <si>
    <t>SCANZANO JONICO</t>
  </si>
  <si>
    <t>M257</t>
  </si>
  <si>
    <t>PORTOPALO DI CAPO PASSERO</t>
  </si>
  <si>
    <t>M258</t>
  </si>
  <si>
    <t>AVIGLIANO UMBRO</t>
  </si>
  <si>
    <t>M259</t>
  </si>
  <si>
    <t>VIDDALBA</t>
  </si>
  <si>
    <t>M260</t>
  </si>
  <si>
    <t>CASAPESENNA</t>
  </si>
  <si>
    <t>M261</t>
  </si>
  <si>
    <t>M262</t>
  </si>
  <si>
    <t>CELLOLE</t>
  </si>
  <si>
    <t>M263</t>
  </si>
  <si>
    <t>PORTO CESAREO</t>
  </si>
  <si>
    <t>M264</t>
  </si>
  <si>
    <t>SAN CASSIANO</t>
  </si>
  <si>
    <t>M265</t>
  </si>
  <si>
    <t>VAJONT</t>
  </si>
  <si>
    <t>M266</t>
  </si>
  <si>
    <t>ORDONA</t>
  </si>
  <si>
    <t>M267</t>
  </si>
  <si>
    <t>ZAPPONETA</t>
  </si>
  <si>
    <t>M268</t>
  </si>
  <si>
    <t>BLUFI</t>
  </si>
  <si>
    <t>M269</t>
  </si>
  <si>
    <t>PATERNO</t>
  </si>
  <si>
    <t>M270</t>
  </si>
  <si>
    <t>MASAINAS</t>
  </si>
  <si>
    <t>M271</t>
  </si>
  <si>
    <t>MAZZARRONE</t>
  </si>
  <si>
    <t>M272</t>
  </si>
  <si>
    <t>CIAMPINO</t>
  </si>
  <si>
    <t>M273</t>
  </si>
  <si>
    <t>SANTA MARIA LA CARITA'</t>
  </si>
  <si>
    <t>M274</t>
  </si>
  <si>
    <t>GOLFO ARANCI</t>
  </si>
  <si>
    <t>M275</t>
  </si>
  <si>
    <t>LOIRI PORTO SAN PAOLO</t>
  </si>
  <si>
    <t>M276</t>
  </si>
  <si>
    <t>SANT'ANTONIO DI GALLURA</t>
  </si>
  <si>
    <t>M277</t>
  </si>
  <si>
    <t>SAN FERDINANDO</t>
  </si>
  <si>
    <t>M278</t>
  </si>
  <si>
    <t>VILLAPERUCCIO</t>
  </si>
  <si>
    <t>M279</t>
  </si>
  <si>
    <t>PRIOLO GARGALLO</t>
  </si>
  <si>
    <t>M280</t>
  </si>
  <si>
    <t>TRECASE</t>
  </si>
  <si>
    <t>M281</t>
  </si>
  <si>
    <t>PETROSINO</t>
  </si>
  <si>
    <t>M282</t>
  </si>
  <si>
    <t>TERGU</t>
  </si>
  <si>
    <t>M283</t>
  </si>
  <si>
    <t>MANIACE</t>
  </si>
  <si>
    <t>M284</t>
  </si>
  <si>
    <t>SANTA MARIA COGHINAS</t>
  </si>
  <si>
    <t>M285</t>
  </si>
  <si>
    <t>CARDEDU</t>
  </si>
  <si>
    <t>M286</t>
  </si>
  <si>
    <t>TORRENOVA</t>
  </si>
  <si>
    <t>M287</t>
  </si>
  <si>
    <t>RAGALNA</t>
  </si>
  <si>
    <t>M288</t>
  </si>
  <si>
    <t>CASTIADAS</t>
  </si>
  <si>
    <t>M289</t>
  </si>
  <si>
    <t>MASSA DI SOMMA</t>
  </si>
  <si>
    <t>M290</t>
  </si>
  <si>
    <t>STINTINO</t>
  </si>
  <si>
    <t>M291</t>
  </si>
  <si>
    <t>PISCINAS</t>
  </si>
  <si>
    <t>M292</t>
  </si>
  <si>
    <t>ERULA</t>
  </si>
  <si>
    <t>M294</t>
  </si>
  <si>
    <t>BELLIZZI</t>
  </si>
  <si>
    <t>M295</t>
  </si>
  <si>
    <t>SAN CESAREO</t>
  </si>
  <si>
    <t>M297</t>
  </si>
  <si>
    <t>FIUMICINO</t>
  </si>
  <si>
    <t>M298</t>
  </si>
  <si>
    <t>STATTE</t>
  </si>
  <si>
    <t>M300</t>
  </si>
  <si>
    <t>DUE CARRARE</t>
  </si>
  <si>
    <t>M301</t>
  </si>
  <si>
    <t>PADRU</t>
  </si>
  <si>
    <t>M302</t>
  </si>
  <si>
    <t>MONTIGLIO MONFERRATO</t>
  </si>
  <si>
    <t>M303</t>
  </si>
  <si>
    <t>RONZO-CHIENIS</t>
  </si>
  <si>
    <t>M308</t>
  </si>
  <si>
    <t>CAVALLINO-TREPORTI</t>
  </si>
  <si>
    <t>M309</t>
  </si>
  <si>
    <t>FONTE NUOVA</t>
  </si>
  <si>
    <t>M311</t>
  </si>
  <si>
    <t>CAMPOLONGO TAPOGLIANO</t>
  </si>
  <si>
    <t>M312</t>
  </si>
  <si>
    <t>LONATO DEL GARDA</t>
  </si>
  <si>
    <t>M313</t>
  </si>
  <si>
    <t>LEDRO</t>
  </si>
  <si>
    <t>M314</t>
  </si>
  <si>
    <t>COMANO TERME</t>
  </si>
  <si>
    <t>M315</t>
  </si>
  <si>
    <t>GRAVEDONA ED UNITI</t>
  </si>
  <si>
    <t>M316</t>
  </si>
  <si>
    <t>MAPPANO</t>
  </si>
  <si>
    <t>M317</t>
  </si>
  <si>
    <t>RIVIGNANO TEOR</t>
  </si>
  <si>
    <t>M318</t>
  </si>
  <si>
    <t>TRECASTELLI</t>
  </si>
  <si>
    <t>M319</t>
  </si>
  <si>
    <t>FABBRICHE DI VERGEMOLI</t>
  </si>
  <si>
    <t>M320</t>
  </si>
  <si>
    <t>VALSAMOGGIA</t>
  </si>
  <si>
    <t>M321</t>
  </si>
  <si>
    <t>FIGLINE E INCISA VALDARNO</t>
  </si>
  <si>
    <t>M322</t>
  </si>
  <si>
    <t>CASTELFRANCO PIANDISCO'</t>
  </si>
  <si>
    <t>M323</t>
  </si>
  <si>
    <t>FISCAGLIA</t>
  </si>
  <si>
    <t>M324</t>
  </si>
  <si>
    <t>POGGIO TORRIANA</t>
  </si>
  <si>
    <t>M325</t>
  </si>
  <si>
    <t>SISSA TRECASALI</t>
  </si>
  <si>
    <t>M326</t>
  </si>
  <si>
    <t>SCARPERIA E SAN PIERO</t>
  </si>
  <si>
    <t>M327</t>
  </si>
  <si>
    <t>CASCIANA TERME LARI</t>
  </si>
  <si>
    <t>M328</t>
  </si>
  <si>
    <t>CRESPINA LORENZANA</t>
  </si>
  <si>
    <t>M329</t>
  </si>
  <si>
    <t>PRATOVECCHIO STIA</t>
  </si>
  <si>
    <t>M330</t>
  </si>
  <si>
    <t>MONTORO</t>
  </si>
  <si>
    <t>M331</t>
  </si>
  <si>
    <t>VALLEFOGLIA</t>
  </si>
  <si>
    <t>M333</t>
  </si>
  <si>
    <t>SANT'OMOBONO TERME</t>
  </si>
  <si>
    <t>M334</t>
  </si>
  <si>
    <t>VAL BREMBILLA</t>
  </si>
  <si>
    <t>M335</t>
  </si>
  <si>
    <t>BELLAGIO</t>
  </si>
  <si>
    <t>M336</t>
  </si>
  <si>
    <t>COLVERDE</t>
  </si>
  <si>
    <t>M337</t>
  </si>
  <si>
    <t>VERDERIO</t>
  </si>
  <si>
    <t>M338</t>
  </si>
  <si>
    <t>CORNALE E BASTIDA</t>
  </si>
  <si>
    <t>M339</t>
  </si>
  <si>
    <t>MACCAGNO CON PINO E VEDDASCA</t>
  </si>
  <si>
    <t>M340</t>
  </si>
  <si>
    <t>BORGO VIRGILIO</t>
  </si>
  <si>
    <t>M341</t>
  </si>
  <si>
    <t>TREMEZZINA</t>
  </si>
  <si>
    <t>M342</t>
  </si>
  <si>
    <t>LONGARONE</t>
  </si>
  <si>
    <t>M343</t>
  </si>
  <si>
    <t>VALDAONE</t>
  </si>
  <si>
    <t>M344</t>
  </si>
  <si>
    <t>PREDAIA</t>
  </si>
  <si>
    <t>M345</t>
  </si>
  <si>
    <t>SAN LORENZO DORSINO</t>
  </si>
  <si>
    <t>M346</t>
  </si>
  <si>
    <t>VALVASONE ARZENE</t>
  </si>
  <si>
    <t>M347</t>
  </si>
  <si>
    <t>SILLANO GIUNCUGNANO</t>
  </si>
  <si>
    <t>M348</t>
  </si>
  <si>
    <t>LA VALLETTA BRIANZA</t>
  </si>
  <si>
    <t>M349</t>
  </si>
  <si>
    <t>ALTAVALLE</t>
  </si>
  <si>
    <t>M350</t>
  </si>
  <si>
    <t>ALTOPIANO DELLA VIGOLANA</t>
  </si>
  <si>
    <t>M351</t>
  </si>
  <si>
    <t>AMBLAR-DON</t>
  </si>
  <si>
    <t>M352</t>
  </si>
  <si>
    <t>BORGO CHIESE</t>
  </si>
  <si>
    <t>M353</t>
  </si>
  <si>
    <t>BORGO LARES</t>
  </si>
  <si>
    <t>M354</t>
  </si>
  <si>
    <t>CASTEL IVANO</t>
  </si>
  <si>
    <t>M355</t>
  </si>
  <si>
    <t>CEMBRA LISIGNAGO</t>
  </si>
  <si>
    <t>M356</t>
  </si>
  <si>
    <t>CONTA'</t>
  </si>
  <si>
    <t>M357</t>
  </si>
  <si>
    <t>MADRUZZO</t>
  </si>
  <si>
    <t>M358</t>
  </si>
  <si>
    <t>PORTE DI RENDENA</t>
  </si>
  <si>
    <t>M359</t>
  </si>
  <si>
    <t>PRIMIERO SAN MARTINO DI CASTROZZA</t>
  </si>
  <si>
    <t>M360</t>
  </si>
  <si>
    <t>SELLA GIUDICARIE</t>
  </si>
  <si>
    <t>M361</t>
  </si>
  <si>
    <t>TRE VILLE</t>
  </si>
  <si>
    <t>M362</t>
  </si>
  <si>
    <t>VALLELAGHI</t>
  </si>
  <si>
    <t>M363</t>
  </si>
  <si>
    <t>VILLE D'ANAUNIA</t>
  </si>
  <si>
    <t>M364</t>
  </si>
  <si>
    <t>VENTASSO</t>
  </si>
  <si>
    <t>M365</t>
  </si>
  <si>
    <t>PIEVE DI BONO-PREZZO</t>
  </si>
  <si>
    <t>M366</t>
  </si>
  <si>
    <t>DIMARO FOLGARIDA</t>
  </si>
  <si>
    <t>M367</t>
  </si>
  <si>
    <t>POLESINE ZIBELLO</t>
  </si>
  <si>
    <t>M368</t>
  </si>
  <si>
    <t>MONTESCUDO-MONTE COLOMBO</t>
  </si>
  <si>
    <t>M369</t>
  </si>
  <si>
    <t>ALTO RENO TERME</t>
  </si>
  <si>
    <t>M370</t>
  </si>
  <si>
    <t>BORGOMEZZAVALLE</t>
  </si>
  <si>
    <t>M371</t>
  </si>
  <si>
    <t>LESSONA</t>
  </si>
  <si>
    <t>M372</t>
  </si>
  <si>
    <t>CORTEOLONA E GENZONE</t>
  </si>
  <si>
    <t>M373</t>
  </si>
  <si>
    <t>CAMPIGLIA CERVO</t>
  </si>
  <si>
    <t>M374</t>
  </si>
  <si>
    <t>VAL DI ZOLDO</t>
  </si>
  <si>
    <t>M375</t>
  </si>
  <si>
    <t>ALPAGO</t>
  </si>
  <si>
    <t>M376</t>
  </si>
  <si>
    <t>ABETONE CUTIGLIANO</t>
  </si>
  <si>
    <t>M377</t>
  </si>
  <si>
    <t>SAN MARCELLO PITEGLIO</t>
  </si>
  <si>
    <t>M378</t>
  </si>
  <si>
    <t>MONTALCINO</t>
  </si>
  <si>
    <t>M379</t>
  </si>
  <si>
    <t>TERRE ROVERESCHE</t>
  </si>
  <si>
    <t>M380</t>
  </si>
  <si>
    <t>COLLI AL METAURO</t>
  </si>
  <si>
    <t>M381</t>
  </si>
  <si>
    <t>TERRE DEL RENO</t>
  </si>
  <si>
    <t>M382</t>
  </si>
  <si>
    <t>VALFORNACE</t>
  </si>
  <si>
    <t>M383</t>
  </si>
  <si>
    <t>ALTA VALLE INTELVI</t>
  </si>
  <si>
    <t>M384</t>
  </si>
  <si>
    <t>VAL LIONA</t>
  </si>
  <si>
    <t>M385</t>
  </si>
  <si>
    <t>CASALI DEL MANCO</t>
  </si>
  <si>
    <t>M386</t>
  </si>
  <si>
    <t>ALTA VAL TIDONE</t>
  </si>
  <si>
    <t>M387</t>
  </si>
  <si>
    <t>MONTALTO CARPASIO</t>
  </si>
  <si>
    <t>M388</t>
  </si>
  <si>
    <t>CASSANO SPINOLA</t>
  </si>
  <si>
    <t>M389</t>
  </si>
  <si>
    <t>ALTO SERMENZA</t>
  </si>
  <si>
    <t>M390</t>
  </si>
  <si>
    <t>SAN GIOVANNI DI FASSA</t>
  </si>
  <si>
    <t>M391</t>
  </si>
  <si>
    <t>RIO</t>
  </si>
  <si>
    <t>M392</t>
  </si>
  <si>
    <t>LATERINA PERGINE VALDARNO</t>
  </si>
  <si>
    <t>M393</t>
  </si>
  <si>
    <t>CASTELGERUNDO</t>
  </si>
  <si>
    <t>M394</t>
  </si>
  <si>
    <t>CENTRO VALLE INTELVI</t>
  </si>
  <si>
    <t>M395</t>
  </si>
  <si>
    <t>VALVARRONE</t>
  </si>
  <si>
    <t>M396</t>
  </si>
  <si>
    <t>BORGO MANTOVANO</t>
  </si>
  <si>
    <t>M397</t>
  </si>
  <si>
    <t>ALLUVIONI PIOVERA</t>
  </si>
  <si>
    <t>M398</t>
  </si>
  <si>
    <t>CELLIO CON BREIA</t>
  </si>
  <si>
    <t>M399</t>
  </si>
  <si>
    <t>TREPPO LIGOSULLO</t>
  </si>
  <si>
    <t>M400</t>
  </si>
  <si>
    <t>FIUMICELLO VILLA VICENTINA</t>
  </si>
  <si>
    <t>M401</t>
  </si>
  <si>
    <t>BARBARANO MOSSANO</t>
  </si>
  <si>
    <t>M402</t>
  </si>
  <si>
    <t>BORGO VENETO</t>
  </si>
  <si>
    <t>M403</t>
  </si>
  <si>
    <t>CORIGLIANO-ROSSANO</t>
  </si>
  <si>
    <t>M404</t>
  </si>
  <si>
    <t>VALLE CANNOBINA</t>
  </si>
  <si>
    <t>M405</t>
  </si>
  <si>
    <t>VAL DI CHY</t>
  </si>
  <si>
    <t>M406</t>
  </si>
  <si>
    <t>BORGOCARBONARA</t>
  </si>
  <si>
    <t>M407</t>
  </si>
  <si>
    <t>TERRE D'ADIGE</t>
  </si>
  <si>
    <t>M408</t>
  </si>
  <si>
    <t>BARBERINO TAVARNELLE</t>
  </si>
  <si>
    <t>M409</t>
  </si>
  <si>
    <t>TRESIGNANA</t>
  </si>
  <si>
    <t>M410</t>
  </si>
  <si>
    <t>RIVA DEL PO</t>
  </si>
  <si>
    <t>M411</t>
  </si>
  <si>
    <t>SORBOLO MEZZANI</t>
  </si>
  <si>
    <t>M412</t>
  </si>
  <si>
    <t>SOLBIATE CON CAGNO</t>
  </si>
  <si>
    <t>M413</t>
  </si>
  <si>
    <t>SASSOCORVARO AUDITORE</t>
  </si>
  <si>
    <t>M414</t>
  </si>
  <si>
    <t>QUAREGNA CERRETO</t>
  </si>
  <si>
    <t>M415</t>
  </si>
  <si>
    <t>VALCHIUSA</t>
  </si>
  <si>
    <t>M416</t>
  </si>
  <si>
    <t>GATTICO-VERUNO</t>
  </si>
  <si>
    <t>M417</t>
  </si>
  <si>
    <t>VALDILANA</t>
  </si>
  <si>
    <t>M418</t>
  </si>
  <si>
    <t>PIADENA DRIZZONA</t>
  </si>
  <si>
    <t>M419</t>
  </si>
  <si>
    <t>COLLI VERDI</t>
  </si>
  <si>
    <t>M420</t>
  </si>
  <si>
    <t>LU E CUCCARO MONFERRATO</t>
  </si>
  <si>
    <t>M421</t>
  </si>
  <si>
    <t>BORGO VALBELLUNA</t>
  </si>
  <si>
    <t>M422</t>
  </si>
  <si>
    <t>PIEVE DEL GRAPPA</t>
  </si>
  <si>
    <t>M423</t>
  </si>
  <si>
    <t>VALBRENTA</t>
  </si>
  <si>
    <t>M424</t>
  </si>
  <si>
    <t>VERMEZZO CON ZELO</t>
  </si>
  <si>
    <t>M425</t>
  </si>
  <si>
    <t>CADREZZATE CON OSMATE</t>
  </si>
  <si>
    <t>M426</t>
  </si>
  <si>
    <t>COLCERESA</t>
  </si>
  <si>
    <t>M427</t>
  </si>
  <si>
    <t>LUSIANA CONCO</t>
  </si>
  <si>
    <t>M428</t>
  </si>
  <si>
    <t>PRESICCE-ACQUARICA</t>
  </si>
  <si>
    <t>M429</t>
  </si>
  <si>
    <t>BORGO D'ANAUNIA</t>
  </si>
  <si>
    <t>M430</t>
  </si>
  <si>
    <t>NOVELLA</t>
  </si>
  <si>
    <t>M431</t>
  </si>
  <si>
    <t>VILLE DI FIEMME</t>
  </si>
  <si>
    <t>M432</t>
  </si>
  <si>
    <t>MISILISCEMI</t>
  </si>
  <si>
    <t xml:space="preserve">                	</t>
  </si>
  <si>
    <t>IRAP</t>
  </si>
  <si>
    <t>Comune</t>
  </si>
  <si>
    <t>Codice catastale</t>
  </si>
  <si>
    <t>https://www1.finanze.gov.it/finanze2/dipartimentopolitichefiscali/fiscalitalocale/addirpef_newDF/download/tabella.htm</t>
  </si>
  <si>
    <t>Tipologia</t>
  </si>
  <si>
    <t>Fascia Esenzione</t>
  </si>
  <si>
    <t>Fascia 1</t>
  </si>
  <si>
    <t>Fascia 2</t>
  </si>
  <si>
    <t>Fascia 3</t>
  </si>
  <si>
    <t>Fascia 4</t>
  </si>
  <si>
    <t>Fascia 5</t>
  </si>
  <si>
    <t>Fascia 6</t>
  </si>
  <si>
    <t>Ritenuta Comunale</t>
  </si>
  <si>
    <t>Ritenuta Regionale</t>
  </si>
  <si>
    <t>ANNO</t>
  </si>
  <si>
    <t>REGIONE</t>
  </si>
  <si>
    <t>NUMERO</t>
  </si>
  <si>
    <t>DATA PUBBLICAZIONE</t>
  </si>
  <si>
    <t>DISPOSIZIONE</t>
  </si>
  <si>
    <t>NORME</t>
  </si>
  <si>
    <t xml:space="preserve">FASCIA </t>
  </si>
  <si>
    <t>REGIONE FRIULI VENEZIA GIULIA</t>
  </si>
  <si>
    <t>0.70</t>
  </si>
  <si>
    <t xml:space="preserve">fino a 15000.00 euro </t>
  </si>
  <si>
    <t>1.23</t>
  </si>
  <si>
    <t xml:space="preserve">oltre 15000.00 e fino a 28000.00 euro </t>
  </si>
  <si>
    <t xml:space="preserve">oltre 28000.00 e fino a 50000.00 euro </t>
  </si>
  <si>
    <t xml:space="preserve">oltre 50000.00 euro </t>
  </si>
  <si>
    <t>REGIONE VALLE D'AOSTA</t>
  </si>
  <si>
    <t xml:space="preserve">Aliquota Unica </t>
  </si>
  <si>
    <t>REGIONE ABRUZZO</t>
  </si>
  <si>
    <t>1.73</t>
  </si>
  <si>
    <t>REGIONE VENETO</t>
  </si>
  <si>
    <t>PROVINCIA AUTONOMA DI TRENTO</t>
  </si>
  <si>
    <t>REGIONE SICILIA</t>
  </si>
  <si>
    <t>D.lgs 15/12/1997 n. 446 art.50, L.R. 2 maggio 2007 n. 12 art. 1, D.L.6/12/2011 n. 201 art.28, L.R. 09-02-2015, n. 4  art.1 c.10-quater,   L.R. 11/8/2017 n. 15 art. 8</t>
  </si>
  <si>
    <t>REGIONE SARDEGNA</t>
  </si>
  <si>
    <t>PROVINCIA AUTONOMA DI BOLZANO</t>
  </si>
  <si>
    <t>REGIONE CAMPANIA</t>
  </si>
  <si>
    <t xml:space="preserve">Ai soggetti aventi un reddito imponibile ai fini dell'addizionale regionale IRPEF non superiore ad euro 28.000,00 lordi e con almeno due figli fiscalmente a carico, spetta una detrazione dell'importo dovuto a titolo di addizionale regionale IRPEF pari ad euro 30,00 per ciascun figlio fiscalmente a carico, in proporzione alla percentuale ed ai mesi a carico (art.1, comma 2, L.R. 30 marzo 2022, n.7).    Ai soggetti aventi un reddito imponibile ai fini dell'addizionale regionale IRPEF non superiore ad euro 28.000,00 lordi e con figli con diversa abilita' ai sensi dell'articolo 3 della legge 5 febbraio 1992, n. 104 (legge quadro per l'assistenza, l'integrazione sociale ed i diritti delle persone handicappate), spetta una detrazione dell'importo dovuto a titolo di addizionale regionale IRPEF pari ad euro 40,00 per ciascun figlio portatore di handicap fiscalmente a carico, in proporzione alla percentuale ed ai mesi a carico. (art.1, comma 3, L.R. 30 marzo 2022, n.7) </t>
  </si>
  <si>
    <t>Art. 50 del D.Lgs. 446/1997. Art. 6 del D.Lgs. 68/2011. L.R. 16 gennaio 2014, n. 4. Art. 11, comma 15, D.L. 28 giugno 2013, n. 76, convertito in Legge 9 agosto 2013, n.99. Art. 1, comma 2, Legge 30 dicembre 2021, n. 234. Art. 1 della L.R. 28 dicembre 2021, n. 31. Art. 1 della L.R. 30 marzo 2022, n. 7.</t>
  </si>
  <si>
    <t>Qualora l'imposta dovuta sia minore delle detrazioni di cui ai commi 2 e 3 dell'art.1 della L.R. 30 marzo 2022, n.7, non sorge alcun credito d'imposta. Ai fini della quantificazione e della ripartizione delle detrazioni, si applicano le disposizioni previste dall'articolo 12 del Decreto del Presidente della Repubblica 22 dicembre 1986, n. 917 (Testo unico delle imposte sui redditi) e successive modifiche e integrazioni.'.</t>
  </si>
  <si>
    <t>2.96</t>
  </si>
  <si>
    <t>3.20</t>
  </si>
  <si>
    <t>3.33</t>
  </si>
  <si>
    <t>REGIONE MARCHE</t>
  </si>
  <si>
    <t>1.53</t>
  </si>
  <si>
    <t>1.70</t>
  </si>
  <si>
    <t>REGIONE TOSCANA</t>
  </si>
  <si>
    <t>1.42</t>
  </si>
  <si>
    <t>1.43</t>
  </si>
  <si>
    <t>REGIONE CALABRIA</t>
  </si>
  <si>
    <t xml:space="preserve">ART.1 L.R. N.30 DEL 07/08/2002 come modificato dalla L.R. N.1 DEL 11/01/2006. ART.29, comma 14, D.L. 29/12/2011 N.216, convertito dalla LEGGE 24/02/2012 N.14.  </t>
  </si>
  <si>
    <t>REGIONE EMILIA-ROMAGNA</t>
  </si>
  <si>
    <t>1.33</t>
  </si>
  <si>
    <t>1.93</t>
  </si>
  <si>
    <t>2.03</t>
  </si>
  <si>
    <t>REGIONE MOLISE</t>
  </si>
  <si>
    <t>2.13</t>
  </si>
  <si>
    <t>REGIONE UMBRIA</t>
  </si>
  <si>
    <t>1.62</t>
  </si>
  <si>
    <t>1.67</t>
  </si>
  <si>
    <t>REGIONE LIGURIA</t>
  </si>
  <si>
    <t>REGIONE PUGLIA</t>
  </si>
  <si>
    <t>Detrazioni all'addizionale regionale all'IRPEF per carichi di famiglia. Ai sensi dell'art. 3 della L.R. n. 40 del 29 dicembre 2015, a decorrere dal periodo d'imposta 2016, ai contribuenti con piu' di tre figli a carico spetta una detrazione sull'addizionale regionale all'IRPEF di 20 euro per ciascun figlio, in proporzione alla percentuale e ai mesi di carico, a partire dal primo compresi i figli naturali riconosciuti, adottivi o affidati. La detrazione sopra descritta e' aumentata di 375 euro per ogni figlio con diversa abilita' ai sensi dell'art. 3 della legge 104/1992. Ai fini della spettanza e della ripartizione delle detrazioni si applicano le disposizioni previste dall'art. 12, comma 1, lettera c) e comma 2 del d.p.r. 917/1986. Qualora il livello di reddito e la relativa imposta, calcolata su base familiare, non consente la fruizione delle detrazioni, il soggetto IRPEF usufruisce di misure di sostegno economico diretto equivalenti alle detrazioni spettanti come disciplinate da apposito provvedimento della Giunta regionale.</t>
  </si>
  <si>
    <t>Normativa Regione Puglia: legge regionale 28 marzo 2022, n.8. art. 3 della legge regionale 29 dicembre 2015, n.40.</t>
  </si>
  <si>
    <t>1.63</t>
  </si>
  <si>
    <t>1.85</t>
  </si>
  <si>
    <t>REGIONE LOMBARDIA</t>
  </si>
  <si>
    <t>Art. 72, comma 1, legge regionale 14 luglio 2003, n. 10.</t>
  </si>
  <si>
    <t>1.58</t>
  </si>
  <si>
    <t>1.72</t>
  </si>
  <si>
    <t>REGIONE LAZIO</t>
  </si>
  <si>
    <t>REGIONE PIEMONTE</t>
  </si>
  <si>
    <t>legge regionale 28 marzo 2022, n. 4</t>
  </si>
  <si>
    <t>2.75</t>
  </si>
  <si>
    <t>REGIONE BASILICATA</t>
  </si>
  <si>
    <t>Art. 6, D.lgs. 06/05/2011, n. 68 e art. 50, D.lgs.15/12/1997, n. 446.</t>
  </si>
  <si>
    <t>2.23</t>
  </si>
  <si>
    <t>https://www1.finanze.gov.it/finanze2/dipartimentopolitichefiscali/fiscalitalocale/addregirpef/download/tabella.htm</t>
  </si>
  <si>
    <t>Regione</t>
  </si>
  <si>
    <t>Concatena</t>
  </si>
  <si>
    <t>Fascia unica</t>
  </si>
  <si>
    <t>Ritenuta Nazionale</t>
  </si>
  <si>
    <t>Tipologia aliquota</t>
  </si>
  <si>
    <t>CODICE</t>
  </si>
  <si>
    <t>% IRAP</t>
  </si>
  <si>
    <t>ABRUZZO</t>
  </si>
  <si>
    <t>BASILICATA</t>
  </si>
  <si>
    <t>CALABRIA</t>
  </si>
  <si>
    <t>CAMPANIA</t>
  </si>
  <si>
    <t>EMILIA ROMAGNA</t>
  </si>
  <si>
    <t>FRIULI VENEZIA GIULIA</t>
  </si>
  <si>
    <t>LAZIO</t>
  </si>
  <si>
    <t>LIGURIA</t>
  </si>
  <si>
    <t>LOMBARDIA</t>
  </si>
  <si>
    <t>MARCHE</t>
  </si>
  <si>
    <t>PIEMONTE</t>
  </si>
  <si>
    <t>PUGLIA</t>
  </si>
  <si>
    <t>SARDEGNA</t>
  </si>
  <si>
    <t>SICILIA</t>
  </si>
  <si>
    <t>TOSCANA</t>
  </si>
  <si>
    <t>UMBRIA</t>
  </si>
  <si>
    <t>VALLE D'AOSTA</t>
  </si>
  <si>
    <t>VENETO</t>
  </si>
  <si>
    <t>Comune Residenza :</t>
  </si>
  <si>
    <t>Regione Residenza :</t>
  </si>
  <si>
    <t>Regione lavoro :</t>
  </si>
  <si>
    <t>Si</t>
  </si>
  <si>
    <t>No</t>
  </si>
  <si>
    <t>Altra Previd.Obblig.</t>
  </si>
  <si>
    <t>Ritenute fiscali (IRPEF+Add.li)</t>
  </si>
  <si>
    <t>Min</t>
  </si>
  <si>
    <t>Counter</t>
  </si>
  <si>
    <t>FEDERAZIONE  ITALIANA  SPORT EQUESTRI</t>
  </si>
  <si>
    <t>d.1)</t>
  </si>
  <si>
    <t>Compenso Imponibile IRAP</t>
  </si>
  <si>
    <t xml:space="preserve">COMUNE CON DELIBERA DI PREDISSESTO </t>
  </si>
  <si>
    <t>142.46</t>
  </si>
  <si>
    <t>Esenzione per i contribuenti che abbiano un reddito complessivo annuo imponibile derivante da lavoro dipendente -art. 49, comma 1,TUIR- e assimilato -art. 50, TUIR lett. a, b, c, c-bis, d, h-bis e l-, o pensione ---art.49 comma 2-, inferiore ad euro 10.000,00</t>
  </si>
  <si>
    <t>Esenzione per i contribuenti che abbiano un reddito complessivo annuo imponibile derivante da redditi assimilati a lavoro dipendente - art. 50, comma 1, TUIR, lett.e, f, g, h,i -, da redditi di lavoro autonomo - art.53 TUIR -, redditi di imprese minori -art.66 TUIR - e redditi diversi -art.67 TUIR, lett.i ed l -, inferiore a euro 4.000,00</t>
  </si>
  <si>
    <t>354/2016</t>
  </si>
  <si>
    <t>nota</t>
  </si>
  <si>
    <t>Esenzione per nuclei familiari con reddito complessivo imponibile non superiore ad euro 50.000,00 ed aventi fiscalmente a carico quattro figli, con innalzamento di euro 10.000,00 per ogni figlio a carico oltre il quarto</t>
  </si>
  <si>
    <t>Esenzione per reddito complessivo cui concorrono reddito di pensione di ogni genere ed eventualmente redditi da unita'' immobiliare adibita ad abitazione principale e sue pertinenze, che, ridotto degli oneri deducibili, non e'' superiore a euro 10.329,14</t>
  </si>
  <si>
    <t>Esenzione per reddito IRPEF annuo fino ad euro 12.000.00 derivante esclusivamente da lavoro dipendente ed assimilato art  49 comma 1 e art  50 lett  a b  c  cbis  d  hbis e l del TUIR e redditi da pensioni art  49  comma 2 del TUIR</t>
  </si>
  <si>
    <t>Esenzione per redditi IRPEF fino a euro 10.000.00</t>
  </si>
  <si>
    <t>Esenzione per contribuenti con reddito imponibile derivante da lavoro dipendente, di pensione o assimilati non superiore a 10000,00 euro l'anno.</t>
  </si>
  <si>
    <t>Esenzione per reddito imponibile, come determinato ai fini IRPEF, composto soltanto da redditi da pensione non superiori ad euro 7.500,00 e dal reddito dell'unitÃ  immobiliare adibita ad abitazione principale e delle relative pertinenze</t>
  </si>
  <si>
    <t>Esenzione per i soggetti con un reddito complessivo annuo inferiore ad euro 7.500,00 previsto ai fini IRPEF dall art. 11 comma 2 del TUIR come modificato dall art. 1 comma 6 della legge n. 296/2006.</t>
  </si>
  <si>
    <t xml:space="preserve">Esenzione per redditi di pensione - lavoro dipendente non superiori a euro 7.500,00 annui </t>
  </si>
  <si>
    <t>n.10</t>
  </si>
  <si>
    <t>Esenzione per i contribuenti che abbiano un reddito complessivo annuo imponibile derivante da lavoro dipendente (art. 49, comma 1, TUIR) e assimilato (art. 50, TUIR lett. a), b), c), c)bis, d), h-bis) e l), o pensione (art. 49 comma 2), non superiore a euro 12.000.00</t>
  </si>
  <si>
    <t xml:space="preserve">Esenzione per reddito complessivo composto soltanto da reddito di pensione non superiore a euro 7.500,00, goduti per l'intero anno, redditi di terreni per un importo non superiore a euro 185,92 </t>
  </si>
  <si>
    <t>Esenzione per soggetti con reddito complessivo composto unicamente da redditi di pensione - lavoro dipendente non superiori a euro 10.000,00. I soggetti che non rientrano nelle ipotesi di esenzione sono obbligati al pagamento sull'intero reddito posseduto.</t>
  </si>
  <si>
    <t>Esenzione per soggetti con reddito complessivo composto unicamente da redditi di terreni per importo non superiore a euro 185,92. I soggetti che non rientrano nelle ipotesi di esenzioni sono obbligati al pagamento sull'intero reddito posseduto.</t>
  </si>
  <si>
    <t>Esenzione per soggetti con reddito complessivo composto unicamente da reddito dell'unita'  immobiliare adibita ad abitazione principale e relative pertinenze. I soggetti che non rientrano nelle ipotesi di esenzioni sono obbligati al pagamento sull'intero reddito posseduto.</t>
  </si>
  <si>
    <t>Esenzione per contribuenti con almeno quattro figli minori e il cui reddito isee non superi la soglia di euro 10.632,94</t>
  </si>
  <si>
    <t>NOTA4594</t>
  </si>
  <si>
    <t>nota 742</t>
  </si>
  <si>
    <t>DELIBERA ADOTTATA PER IL RIENTRO DEL DISAVANZO DI AMMINISTRAZIONE EX  ART. 188 C. 1 TUEL</t>
  </si>
  <si>
    <t>Esenzione per i contribuenti, con soli redditi di pensione, con reddito imponibile fino ad euro 12.000,00 annui. nel caso di superamento di detta soglia di esenzione (cioÃ¨ da euro 12.000,01), l'addizionale comunale all'irpef si applica all'intero reddito imponibile</t>
  </si>
  <si>
    <t>Esenzione per  reddito imponibile derivante da lavoro dipendente, assimilato o da pensione, non superiore a euro 15.000,00</t>
  </si>
  <si>
    <t>Esenzione per redditi di pensione o di lavoro dipendente o assimilato fino a euro 8.000,00 se goduti per l intero anno</t>
  </si>
  <si>
    <t>Esenzione per redditi di pensione fino ad euro 7.500,00 goduti per  l intero anno, redditi di terreni per un importo non superiore ad euro 185,92 e reddito dell unitÃ  immobiliare adibita ad abitazione principale e delle relative pertinenze</t>
  </si>
  <si>
    <t>Esenzione per redditi di terreni per un importo non superiore ad euro 185,92 o rendita catastale dell unitÃ  immobiliare adibita ad abitazione principale e delle relative pertinenze o  redditi domenicali dei terreni, redditi agrari e redditi di fabbricati per un importo non superiore ad euro 500,00</t>
  </si>
  <si>
    <t>Esenzione per compensi derivanti da attivitÃ  sportive dilettantistiche o assegni periodici corrisposti dal coniuge fino a 7.500,00</t>
  </si>
  <si>
    <t>Esenzione per redditi assimilati a quelli di lavoro dipendente o altri redditi per i quali la detrazione prevista non Ã¨ rapportata al periodo di lavoro fino a euro 4.800,00</t>
  </si>
  <si>
    <t>Esenzione per le famiglie con reddito complessivo imponibile non superiore ad euro 40.000,00 ed aventi fiscalmente a carico tre figli con innalzamento di euro 10.000,00 per ogni figlio a carico a partire dal quarto.</t>
  </si>
  <si>
    <t>Esenzione per i soggetti che risultino titolari di reddito ISEE inferiore a 6499.50</t>
  </si>
  <si>
    <t>Esenzione per i contribuenti con reddito complessivo, ai sensi dell'art. 8 del D.P.R. n. 917/1986 (TUIR), inferiore/uguale ad euro 12.500,00</t>
  </si>
  <si>
    <t>Esenzione per i soggetti che, nell anno di riferimento, conseguono un reddito, derivante da lavoro dipendente o assimilato, o da un reddito da pensione, il cui ammontare complessivo IRPEF sia inferiore o pari a euro 11.500,00</t>
  </si>
  <si>
    <t>Esenzione per i contribuenti titolari di redditi di pensione fino a 8000.00 euro</t>
  </si>
  <si>
    <t>Esenzione per le famiglie con reddito complessivo imponibile non superiore ad euro 50.000,00  ed aventi fiscalmente a carico 4 figli con innalzamento di euro 10.000,00 per ogni figlio a carico oltre il quarto a partire dall'anno 2008 (art.3bis del regolamento c.le approvato con cc. n. 38 del 20.11.2007)</t>
  </si>
  <si>
    <t>nota/5252</t>
  </si>
  <si>
    <t>Esenzione per reddito complessivo IRPEF, derivante per il 90 % da pensione, inferiore a Euro 12.000,00</t>
  </si>
  <si>
    <t>Esenzione per reddito complessivo IRPEF, derivante per il 90% da lavoro dipendente, inferiore a Euro 8.000,00</t>
  </si>
  <si>
    <t>Esenzione per reddito derivante esclusivamente da pensione inferiore o uguale ad euro 12.000,00</t>
  </si>
  <si>
    <t>Esenzione per redditi fino a euro 13000,00 purchÃ¨ detto reddito sia costituito, anche se parzialmente, da quote derivanti da lavoro dipendente e/o assimilato e/o da pensione</t>
  </si>
  <si>
    <t>6/C</t>
  </si>
  <si>
    <t>Esenzione per reddito complessivo cui concorrono solo redditi da pensione non superiori ad euro 10.000,00</t>
  </si>
  <si>
    <t>Esenzione per reddito di pensione/lavoro dipendente non superiore ad euro 7.500,00 annui. i soggetti che non rientrano nell'ipotesi di esenzione sono obbligati al pagamento dell'addizionale sull'intero reddito complessivo posseduto</t>
  </si>
  <si>
    <t>nota/15991</t>
  </si>
  <si>
    <t>62/2015</t>
  </si>
  <si>
    <t>Esenzione per i contribuenti con reddito imponibile, ai fini dell'addizionale comunale all'irpef, derivante da lavoro dipendente od assimilato o da pensione, non superiore ad euro 10.750.00</t>
  </si>
  <si>
    <t>Fascia 7</t>
  </si>
  <si>
    <t>Limite Max</t>
  </si>
  <si>
    <t>Check</t>
  </si>
  <si>
    <t>Riduzione MAX</t>
  </si>
  <si>
    <t>Esenzione effett.</t>
  </si>
  <si>
    <t>Codice Fiscale</t>
  </si>
  <si>
    <t>Importi esenti</t>
  </si>
  <si>
    <t>XXXYYYNNZNNH501T</t>
  </si>
  <si>
    <t>Anno:</t>
  </si>
  <si>
    <t>Incarico:</t>
  </si>
  <si>
    <t>Cognome Nome:</t>
  </si>
  <si>
    <t>Luogo di nascita:</t>
  </si>
  <si>
    <t>Data di nascita (dd/mm/aaaa)</t>
  </si>
  <si>
    <t>COLLABORAZIONE  SPORTIVA  DILETTANTISTICA - riforma D.lgs. 36/2021</t>
  </si>
  <si>
    <t>dd/mm/aaaa</t>
  </si>
  <si>
    <t>Roma</t>
  </si>
  <si>
    <t>Indirizzo di residenza</t>
  </si>
  <si>
    <t>Via/Piazza …............ N. xxxxx</t>
  </si>
  <si>
    <t>IBAN</t>
  </si>
  <si>
    <t>IT…..................</t>
  </si>
  <si>
    <t>Titolare c/c</t>
  </si>
  <si>
    <t>Marco Rossi</t>
  </si>
  <si>
    <t>Email</t>
  </si>
  <si>
    <t>…...................@gmail .com</t>
  </si>
  <si>
    <t>Cellulare</t>
  </si>
  <si>
    <t>366/…...............</t>
  </si>
  <si>
    <t>Numero tessera FISE</t>
  </si>
  <si>
    <t>…...................</t>
  </si>
  <si>
    <t>Mese</t>
  </si>
  <si>
    <t xml:space="preserve">Gennaio </t>
  </si>
  <si>
    <t>Febbraio</t>
  </si>
  <si>
    <t>Marzo</t>
  </si>
  <si>
    <t>Aprile</t>
  </si>
  <si>
    <t>Maggio</t>
  </si>
  <si>
    <t>Giugno</t>
  </si>
  <si>
    <t>Luglio</t>
  </si>
  <si>
    <t>Agosto</t>
  </si>
  <si>
    <t>Settembre</t>
  </si>
  <si>
    <t>Ottobre</t>
  </si>
  <si>
    <t>Novembre</t>
  </si>
  <si>
    <t>Dicembre</t>
  </si>
  <si>
    <t>Istruttore/atleta/direttore tecnico</t>
  </si>
  <si>
    <t>Trimestrale</t>
  </si>
  <si>
    <t>Semestrale</t>
  </si>
  <si>
    <t>Annuale</t>
  </si>
  <si>
    <t>Periodo:</t>
  </si>
  <si>
    <t>Compenso netto per il periodo:</t>
  </si>
  <si>
    <t>Data</t>
  </si>
  <si>
    <t>Firma</t>
  </si>
  <si>
    <t>_______________________</t>
  </si>
  <si>
    <t>__________________</t>
  </si>
  <si>
    <t>Dipendente pubblico</t>
  </si>
  <si>
    <t>Autorizzazione</t>
  </si>
  <si>
    <t>Altra previdenza obbligatoria/titolare di pensione diretta:</t>
  </si>
  <si>
    <t>Non gestito</t>
  </si>
  <si>
    <t>Detraz</t>
  </si>
  <si>
    <t>Min Tdet</t>
  </si>
  <si>
    <t>Min Indet</t>
  </si>
  <si>
    <t>Giorni</t>
  </si>
  <si>
    <t>Detrazione</t>
  </si>
  <si>
    <t>Molttipilicatore</t>
  </si>
  <si>
    <t>Tot Detraz</t>
  </si>
  <si>
    <t>Ulteriore detraz.</t>
  </si>
  <si>
    <t xml:space="preserve">Totale detrazione </t>
  </si>
  <si>
    <t>Detrazioni</t>
  </si>
  <si>
    <t>Ritenuta irpef periodo netto detrazioni</t>
  </si>
  <si>
    <t>Detrazione periodo considerata</t>
  </si>
  <si>
    <t>Compenso netto detrazioni per il periodo:</t>
  </si>
  <si>
    <t>Durata contratto</t>
  </si>
  <si>
    <t>dal</t>
  </si>
  <si>
    <t>al</t>
  </si>
  <si>
    <t>Calcolo detrazioni per lavoro dipendente:</t>
  </si>
  <si>
    <t>Altri redditi</t>
  </si>
  <si>
    <t>Imponibile Fiscale (a - bI - cI - 15.000 + Altri redditi)</t>
  </si>
  <si>
    <t>Altri redditi (B):</t>
  </si>
  <si>
    <t>Ritenute INPS (C)</t>
  </si>
  <si>
    <t>Ritenute IRPEF+Add.li (D)</t>
  </si>
  <si>
    <t>Compenso sportivo netto per il periodo:</t>
  </si>
  <si>
    <t>Costo azienda per il periodo per Compenso sportivo:</t>
  </si>
  <si>
    <t>Compenso IRPEF esente già percepito (*)</t>
  </si>
  <si>
    <t>Compenso INPS esente già percepito (*)</t>
  </si>
  <si>
    <t>* Indicare il compenso esente percepito dal 01 gennaio alla data odierna escluso il compenso oggetto della presente richiesta</t>
  </si>
  <si>
    <t>Compenso sportivo lordo per il periodo ex D.Lgs. n. 26/2021 (A):</t>
  </si>
  <si>
    <t xml:space="preserve">Aliquota agevolata pari allo 0.9% per i soggetti disabili con un reddito imponibile non superiore ad euro 50.000 e per i contribuenti con un familiare disabile fiscalmente a carico e con un reddito imponibile non superiore ad euro 50.000. Se la persona con disabilita' e' fiscalmente a carico di piu' soggetti, l'aliquota dello 0,9% si applica a condizione che la somma dei redditi delle persone di cui e'a carico non sia superiore ad euro 50.000. La soglia massima di euro 50.000 si applica a decorrere dall'anno d'imposta 2023 (sostituisce la precedente soglia di euro 45.000 in vigore sino all'anno d'imposta 2022) </t>
  </si>
  <si>
    <t>D.LGS 68/2011 art.6 c.1. L.R. 19/2005 art.1 c.5, come modificato dall'articolo 9 della L.R. 30/2022</t>
  </si>
  <si>
    <t xml:space="preserve">fino a 28000.00 euro </t>
  </si>
  <si>
    <t>3.18</t>
  </si>
  <si>
    <t>3.23</t>
  </si>
  <si>
    <t>Si applica l'aliquota dell'1,23% per i contribuenti con un reddito imponibile, ai fini dell'addizionale regionale all'IRPEF, fino a 50.000,00 euro con uno o piu' figli portatori di handicap di cui all'articolo 3 della legge 5 febbraio 1992, n. 104, compresi i figli naturali riconosciuti, i figli adottivi o affidati, comunque a carico ai sensi del comma 2 dell'articolo 12 del decreto del Presidente della Repubblica 22 dicembre 1986, n. 917 (sono considerati a carico i figli con un reddito complessivo non superiore a 2.840,51 euro, al lordo degli oneri deducibili, per i figli di eta' non superiore a ventiquattro anni tale limite di reddito complessivo e' elevato a 4.000 euro). Qualora i figli siano a carico di piu' soggetti, l'aliquota dell'1,23% si applica solo nel caso in cui la somma dei redditi imponibili ai fini dell'addizionale regionale all'IRPEF di tali soggetti non sia superiore a 50.000,00 euro.</t>
  </si>
  <si>
    <t>articolo 50, commi 2 e 3, del D.Lgs. 15 dicembre 1997, n.446, come modificato dall'articolo 28, comma 1 del D.L. 6 dicembre 2011, n. 201 - articolo 1 della legge regionale n. 32 del 21 dicembre 2022</t>
  </si>
  <si>
    <t>D.L. 201/2011, art. 28. L.R.48/2018, art.2, comma 1  e comma 1 bis. L. 234/2021, art. 1, comma 2, lett. a). L.R. 11 luglio 2022, n. 13, art. 1.</t>
  </si>
  <si>
    <t>Ai fini delle agevolazioni previste dalla L.R. 48/2018, art. 2, per 'minorenni fiscalmente a carico' si intendono i soggetti minori di anni 18 con un reddito complessivo uguale o inferiore a 4.000 euro, al lordo degli oneri deducibili.</t>
  </si>
  <si>
    <t>ARTICOLO 1 LEGGE REGIONALE 28/12/2023 N.48</t>
  </si>
  <si>
    <t>3.32</t>
  </si>
  <si>
    <t>Art. 2 della L.R. n. 9/2013. Art. 1, comma 174, della Legge n. 311/2004. Art. 2, comma 86, della Legge n. 191/2009 - art.1 L.R. 15 dicembre 2023 n. 5</t>
  </si>
  <si>
    <t>3.63</t>
  </si>
  <si>
    <t>IMPORTO_ESENTE</t>
  </si>
  <si>
    <t>Esenzione per redditi imponibili fino a euro 12.000,00</t>
  </si>
  <si>
    <t>Esenzione per redditi imponibili fino a euro 10.000,00</t>
  </si>
  <si>
    <t>Esenzione per redditi imponibili fino a euro 15.000,00</t>
  </si>
  <si>
    <t>Esenzione per redditi imponibili fino a euro 13.000,00</t>
  </si>
  <si>
    <t>Esenzione per redditi imponibili fino a euro 7.500,00</t>
  </si>
  <si>
    <t>Esenzione per i pensionati fino a un reddito da pensione di 8.500,00 euro</t>
  </si>
  <si>
    <t>Esenzione per i redditi assimilati al lavoro dipendente 5.500,00 euro</t>
  </si>
  <si>
    <t>Esenzione per i redditi di lavoratori dipendenti 8.174,00 euro</t>
  </si>
  <si>
    <t>Esenzione per redditi imponibili fino a euro 9.999,99</t>
  </si>
  <si>
    <t>Esenzione per redditi imponibili fino a euro 9.000,00</t>
  </si>
  <si>
    <t>Aliquota Unica</t>
  </si>
  <si>
    <t>ADEGUAMENTO EX ART. 3, COMMA 3, PRIMO PERIODO, D.LGS. N. 216 DEL 2023</t>
  </si>
  <si>
    <t>Applicabile a da euro 0.00 ad euro 28000.00</t>
  </si>
  <si>
    <t>Applicabile a da euro 28000,01 ad euro 50000.00</t>
  </si>
  <si>
    <t>Applicabile a da euro 50000.01</t>
  </si>
  <si>
    <t>Esenzione per redditi imponibili fino a euro 7.999,99</t>
  </si>
  <si>
    <t>Esenzione per redditi imponibili fino a euro 13.499,99</t>
  </si>
  <si>
    <t>Esenzione per redditi imponibili fino a euro 16.000,00</t>
  </si>
  <si>
    <t>Esenzione per redditi imponibili fino a euro 7.499,99</t>
  </si>
  <si>
    <t>Esenzione per redditi imponibili fino a euro 9.500,00</t>
  </si>
  <si>
    <t>Esenzione per redditi imponibili fino a euro 8.500,00</t>
  </si>
  <si>
    <t>Esenzione per redditi imponibili fino a euro 8.000,00</t>
  </si>
  <si>
    <t>ATTO OLTRE TERMINE 2024 (ART. 3, C. 3, D.LGS. 216/2023) - ALIQUOTE APPLICABILI IN QUANTO CONFERMATE</t>
  </si>
  <si>
    <t>Esenzione per redditi imponibili fino a euro 10.999,99</t>
  </si>
  <si>
    <t>Applicabile a SCAGLIONE DI REDDITO FINO A 28.000,00</t>
  </si>
  <si>
    <t>Applicabile a SCAGLIONE DI REDDITO DA EURO 28.000,01 FINO A EURO 50.000,00</t>
  </si>
  <si>
    <t>Applicabile a SCAGLIONE DI REDDITO OLTRE EURO 50.000,00</t>
  </si>
  <si>
    <t>Esenzione per redditi imponibili fino a euro 50.000,00</t>
  </si>
  <si>
    <t>Esenzione per redditi imponibili fino a euro 6.000,00</t>
  </si>
  <si>
    <t>Esenzione per redditi imponibili fino a euro 14.999,99</t>
  </si>
  <si>
    <t>Esenzione per redditi imponibili fino a euro 5.999,99</t>
  </si>
  <si>
    <t>Esenzione per redditi imponibili fino a euro 11.000,00</t>
  </si>
  <si>
    <t>Esenzione per redditi imponibili fino a euro 10.499,99</t>
  </si>
  <si>
    <t>Applicabile a oltre â‚¬ 50.000,00</t>
  </si>
  <si>
    <t>Esenzione per redditi imponibili fino a euro 25.000,00</t>
  </si>
  <si>
    <t>Esenzione per redditi imponibili fino a euro 6.500,00</t>
  </si>
  <si>
    <t>Esenzione per redditi imponibili fino a euro 5.500,00</t>
  </si>
  <si>
    <t>Esenzione per redditi imponibili fino a euro 10.500,00</t>
  </si>
  <si>
    <t>Esenzione per redditi imponibili fino a euro 16.999,99</t>
  </si>
  <si>
    <t>Esenzione per redditi imponibili fino a euro 13.500,00</t>
  </si>
  <si>
    <t>Applicabile a scaglione di reddito fino a 28.000,00</t>
  </si>
  <si>
    <t>Esenzione per redditi imponibili fino a euro 12.500,00</t>
  </si>
  <si>
    <t>Applicabile a scaglione di reddito fino a euro 28.000,00</t>
  </si>
  <si>
    <t>Esenzione per redditi imponibili fino a euro 20.000,00</t>
  </si>
  <si>
    <t>Esenzione per redditi imponibili fino a euro 9.999,00</t>
  </si>
  <si>
    <t>Applicabile a 0-28000</t>
  </si>
  <si>
    <t>Applicabile a 28001-50000</t>
  </si>
  <si>
    <t>Applicabile a 50001-oltre</t>
  </si>
  <si>
    <t>Esenzione per redditi imponibili fino a euro 18.000,00</t>
  </si>
  <si>
    <t>Esenzione per CONTRIBUENTI CON REDDITO COMPLESSIVO ANNUO DI LAVORO AUTONOMO O DI IMPRESA INFERIORE A EURO 4.000</t>
  </si>
  <si>
    <t>Esenzione per CONTRIBUENTI CON REDDITO DI LAVORO DIPENDENTE COMPLESSIVO ANNUO IMPONIBILE INFERIORE A EURO 8.000</t>
  </si>
  <si>
    <t>Esenzione per redditi imponibili fino a euro 12.999,99</t>
  </si>
  <si>
    <t>Applicabile a oltre 50000</t>
  </si>
  <si>
    <t>Esenzione per redditi imponibili fino a euro 11.500,00</t>
  </si>
  <si>
    <t>Esenzione per redditi imponibili fino a euro 7.000,00</t>
  </si>
  <si>
    <t>Esenzione per redditi imponibili fino a euro 8.173,99</t>
  </si>
  <si>
    <t>M433</t>
  </si>
  <si>
    <t>BARDELLO CON MALGESSO E BREGANO</t>
  </si>
  <si>
    <t>Esenzione per redditi imponibili fino a euro 5.000,00</t>
  </si>
  <si>
    <t>Esenzione per redditi imponibili fino a euro 8.499,99</t>
  </si>
  <si>
    <t>Esenzione per redditi imponibili fino a euro 17.000,00</t>
  </si>
  <si>
    <t>Esenzione per redditi imponibili fino a euro 11.999,99</t>
  </si>
  <si>
    <t>Esenzione per REDDITI COMPLESSIVI ANNUI IMPONIBILI INFERIORI O UGUALI A EURO 10.000,00, SE DERIVANTI DA LAVORO DIPENDENTE E ASSIMILATO (ART. 49 E 50 T.U.I.R.)</t>
  </si>
  <si>
    <t>Esenzione per redditi imponibili fino a euro 10.522,68</t>
  </si>
  <si>
    <t>Esenzione per redditi imponibili fino a euro 10.100,00</t>
  </si>
  <si>
    <t>Esenzione per redditi imponibili fino a euro 10.400,00</t>
  </si>
  <si>
    <t>Esenzione per redditi imponibili fino a euro 35.000,00</t>
  </si>
  <si>
    <t>Esenzione per redditi imponibili fino a euro 19.000,00</t>
  </si>
  <si>
    <t>Esenzione per redditi imponibili fino a euro 8.145,00</t>
  </si>
  <si>
    <t>Applicabile a SCAGLIONE DA 0 A 28000 EURO</t>
  </si>
  <si>
    <t>Applicabile a SCAGLIONE DA 28000,01 A 50000 EURO</t>
  </si>
  <si>
    <t>Applicabile a SCAGLIONE OLTRE 50000 EURO</t>
  </si>
  <si>
    <t>Esenzione per redditi imponibili fino a euro 4.800,00</t>
  </si>
  <si>
    <t>Esenzione per redditi imponibili fino a euro 14.000,00</t>
  </si>
  <si>
    <t>Applicabile a DA 28.000,01 A 50.000,00 EURO</t>
  </si>
  <si>
    <t>Applicabile a OLTRE 50.000,00 EURO</t>
  </si>
  <si>
    <t>Esenzione per redditi imponibili fino a euro 7.800,00</t>
  </si>
  <si>
    <t>CAMPOSPINOSO ALBAREDO</t>
  </si>
  <si>
    <t>Esenzione per contribuenti titolari di un reddito complessivo IRPEF costituito unicamente da: redditi di pensione/lavoro dipendente non superiori a euro 10.000 annui redditi da terreni per un importo non superiore a euro 185,92 reddito dell'unitÃ  immobiliare adibita ad abitazione principale e relative pertinenze</t>
  </si>
  <si>
    <t>Esenzione per i redditi non superiori a Euro 12.000,00 per i redditi da lavoro dipendente, pensioni e redditi assimilati a quelli di lavoro dipendente, ex Art. 49 e 50 D.P.R. 917/86. i redditi non superiori a Euro 10.000,00 per i redditi diversi a quelli soggetti ad esenzione di Euro 12.000,00.</t>
  </si>
  <si>
    <t>Esenzione per redditi imponibili fino a euro 14.499,99</t>
  </si>
  <si>
    <t>Esenzione per redditi imponibili fino a euro 8.174,00</t>
  </si>
  <si>
    <t>Esenzione per redditi imponibili fino a euro 5.689,82</t>
  </si>
  <si>
    <t>Applicabile a redditi oltre â‚¬ 50.000,00</t>
  </si>
  <si>
    <t>Applicabile a fino a 28000</t>
  </si>
  <si>
    <t>Esenzione per redditi imponibili fino a euro 14.999,00</t>
  </si>
  <si>
    <t>Esenzione per redditi imponibili fino a euro 14.500,00</t>
  </si>
  <si>
    <t>Applicabile a DA 0 A 28.000,00  EURO</t>
  </si>
  <si>
    <t>Applicabile a OLTRE 50.000,00</t>
  </si>
  <si>
    <t>Esenzione per redditi imponibili fino a euro 700,00</t>
  </si>
  <si>
    <t>Applicabile a scaglione di reddito fino a euro 28.000</t>
  </si>
  <si>
    <t>Esenzione per lavoratori dipendenti e pensionati con un reddito pari o inferiore a euro 9.000,00</t>
  </si>
  <si>
    <t>Esenzione per i contribuenti  con un reddito complessivo IRPEF non superiore a 12.000,00 euro derivante esclusivamente  da redditi da lavoro dipendente ed assimilato (art.49, comma 1, e art.50 lett a) b) c), c-bis),  d) h-bis) e l) del T.U.I.R) e redditi da pensione (art.49, comma 2 del T.U.I.R)</t>
  </si>
  <si>
    <t>Applicabile a scaglione di reddito da euro 28.000,01 a euro 50.000,00</t>
  </si>
  <si>
    <t>Esenzione per redditi imponibili fino a euro 42.000,00</t>
  </si>
  <si>
    <t>Esenzione per redditi imponibili fino a euro 10.333,00</t>
  </si>
  <si>
    <t>Esenzione per lavoratori dipendenti e pensionati titolari di un reddito lordo fino ad euro 10.000,00</t>
  </si>
  <si>
    <t>Esenzione per redditi imponibili fino a euro 24.000,00</t>
  </si>
  <si>
    <t>Esenzione per redditi imponibili fino a euro 6.517,93</t>
  </si>
  <si>
    <t>Esenzione per redditi imponibili fino a euro 28.000,00</t>
  </si>
  <si>
    <t>Esenzione per redditi imponibili fino a euro 5.800,00</t>
  </si>
  <si>
    <t>Esenzione per redditi imponibili fino a euro 4.500,00</t>
  </si>
  <si>
    <t>Esenzione per redditi imponibili fino a euro 8.999,99</t>
  </si>
  <si>
    <t>Esenzione per redditi imponibili fino a euro 14.800,00</t>
  </si>
  <si>
    <t>Esenzione per redditi imponibili fino a euro 12.499,99</t>
  </si>
  <si>
    <t>Applicabile a da 28.001 a 50.000</t>
  </si>
  <si>
    <t>Applicabile a scaglione di reddito FINO AD EURO 28000,00</t>
  </si>
  <si>
    <t>Applicabile a SCAGLIONE DI REDDITO DA EURO 28001,00 AD EURO 50000,00</t>
  </si>
  <si>
    <t>Applicabile a SCAGLIONE DI REDDITO OLTRE EURO 50000,00</t>
  </si>
  <si>
    <t>Esenzione per redditi imponibili fino a euro 22.999,99</t>
  </si>
  <si>
    <t>Applicabile a 0-28000.00</t>
  </si>
  <si>
    <t>Applicabile a 28000.01-50000.00</t>
  </si>
  <si>
    <t>Applicabile a oltre 50000.00</t>
  </si>
  <si>
    <t>Applicabile a da 0 a 28.000</t>
  </si>
  <si>
    <t>Applicabile a oltre 50.000</t>
  </si>
  <si>
    <t>Applicabile a scaglione di reddito da â‚¬ 0,00 a â‚¬ 28.000</t>
  </si>
  <si>
    <t>Applicabile a SCAGLIONE DI REDDITO DA â‚¬ 28.001 A â‚¬ 50.000</t>
  </si>
  <si>
    <t>Applicabile a SCAGLIONE DI REDDITO oltre a â‚¬ 50.000</t>
  </si>
  <si>
    <t>Applicabile a oltre euro 50.000,00</t>
  </si>
  <si>
    <t>Esenzione per redditi imponibili fino a euro 22.000,00</t>
  </si>
  <si>
    <t>Applicabile a oltre 50.000,00</t>
  </si>
  <si>
    <t>Applicabile a oltre 50.000 euro</t>
  </si>
  <si>
    <t>Esenzione per redditi da pensione ai fini Irpef non superiori ad euro 8000.00</t>
  </si>
  <si>
    <t>Applicabile a fino a 28.000,00</t>
  </si>
  <si>
    <t>Applicabile a da 28.000,01 a 50.000,00</t>
  </si>
  <si>
    <t>Applicabile a oltre i 50.000,00</t>
  </si>
  <si>
    <t>Esenzione per redditi imponibili fino a euro 40.000,00</t>
  </si>
  <si>
    <t>GRANA</t>
  </si>
  <si>
    <t>Esenzione per  redditi imponibili fino a euro 12500,00</t>
  </si>
  <si>
    <t>Esenzione per Soggetti portatori di handicap o con familiari portatori di handicap ai sensi dell'art.3, della legge 104/1992, con  reddito non superiore a euro 50000,00</t>
  </si>
  <si>
    <t>Applicabile a SCAGLIONE DI REDDITO DA 28.000,01 A 50.000,00</t>
  </si>
  <si>
    <t>Applicabile a SCAGLIONE DI REDDITO OLRE 50.000,00</t>
  </si>
  <si>
    <t>Applicabile a a scaglione di reddito oltre euro 50.000,00</t>
  </si>
  <si>
    <t>Esenzione per redditi imponibili fino a euro 34.999,99</t>
  </si>
  <si>
    <t>JONADI</t>
  </si>
  <si>
    <t>Esenzione per redditi imponibili fino a euro 15.000,99</t>
  </si>
  <si>
    <t>Esenzione per redditi imponibili fino a euro 8.350,00</t>
  </si>
  <si>
    <t>Esenzione per tutti i contribuenti titolari di reddito complessivo annuo imponibile non superiore a euro 10.000,00 da lavoro dipendente o di pensione e reddito per l'abitazione principale</t>
  </si>
  <si>
    <t>Esenzione per reddito complessivo ai fini Irpef non superiore a euro 12.500,00</t>
  </si>
  <si>
    <t>Esenzione per le famiglie nel cui nucleo familiare vi Ã¨ persona portatore di handicap con assegno di accompagnamento fino a un reddito complessivo di euro 28.000,00. Si intende per reddito complessivo familiare escluso assegno di accompagnamento</t>
  </si>
  <si>
    <t>Esenzione per redditi imponibili fino a euro 8.140,00</t>
  </si>
  <si>
    <t>Esenzione per REDDITI FINO A â‚¬ 15.000,00 per i redditi provenienti, in via esclusiva da indennitÃ : per mobilitÃ , cassa integrazioni guadagni e disoccupazione e, nel caso di superamento del suddetto limite, lâ€™addizionale comunale IRPEF (0,40%), si applica allâ€™intero reddito complessivo</t>
  </si>
  <si>
    <t>CC 2</t>
  </si>
  <si>
    <t>Esenzione per redditi imponibili fino a euro 3.500,00</t>
  </si>
  <si>
    <t>Esenzione per redditi imponibili fino a euro 13.300,00</t>
  </si>
  <si>
    <t>Esenzione per redditi imponibili fino a euro 1.000,00</t>
  </si>
  <si>
    <t>Esenzione per redditi imponibili fino a euro 17.500,00</t>
  </si>
  <si>
    <t>Esenzione per redditi imponibili fino a euro 23.000,00</t>
  </si>
  <si>
    <t>Esenzione per i contribuenti il cui reddito complessivo derivi da redditi non superiori a euro 12.000,00 e gli stessi non risultino proprietari o titolari di diritti reali di unitÃ  immobiliari diverse da quella adibita ad abitazione principale e una pertinenza</t>
  </si>
  <si>
    <t>Esenzione per redditi imponibili fino a euro 10.750,00</t>
  </si>
  <si>
    <t>Esenzione per redditi imponibili fino a euro 6.499,99</t>
  </si>
  <si>
    <t>Esenzione per redditi imponibili fino a euro 7.999,00</t>
  </si>
  <si>
    <t>Applicabile a SCAGLIONE DI REDDITO DA 0 A 28000,00 EURO</t>
  </si>
  <si>
    <t>Applicabile a SCAGLIONE DI REDDITO DA 28000,00 A 50000,00 EURO</t>
  </si>
  <si>
    <t>Applicabile a SCAGLIONE DI REDDITO OLTRE 50000,01</t>
  </si>
  <si>
    <t>Applicabile a scaglione di reddito oltre 50.000,00</t>
  </si>
  <si>
    <t>MONTAGNA</t>
  </si>
  <si>
    <t>DELIBERA ADOTTATA PER IL RIPRISTINO DEGLI EQUILIBRI DI BILANCIO EX  ART. 193 C. 3 TUEL</t>
  </si>
  <si>
    <t>MONTEMAGNO MONFERRATO</t>
  </si>
  <si>
    <t>Esenzione per redditi imponibili fino a euro 6.800,00</t>
  </si>
  <si>
    <t>Applicabile a redditi da 0 a 28.000 euro</t>
  </si>
  <si>
    <t>Applicabile a redditi da 28.000,01 a 50.000 euro</t>
  </si>
  <si>
    <t>Applicabile a REDDITI OLTRE 50.000 EURO</t>
  </si>
  <si>
    <t>M434</t>
  </si>
  <si>
    <t>MORANSENGO-TONENGO</t>
  </si>
  <si>
    <t>Esenzione per redditi imponibili fino a euro 12.265,00</t>
  </si>
  <si>
    <t>Esenzione per redditi imponibili fino a euro 10.399,99</t>
  </si>
  <si>
    <t>Esenzione per redditi imponibili fino a euro 21.500,00</t>
  </si>
  <si>
    <t>Esenzione per redditi imponibili fino a euro 10.001,00</t>
  </si>
  <si>
    <t>Esenzione per redditi imponibili fino a euro 18.200,00</t>
  </si>
  <si>
    <t>ADEGUAMENTO ALLA NORMATIVA STATALE</t>
  </si>
  <si>
    <t>Esenzione per redditi imponibili fino a euro 7.499,00</t>
  </si>
  <si>
    <t>Esenzione per redditi imponibili fino a euro 9.360,00</t>
  </si>
  <si>
    <t>Esenzione per redditi imponibili fino a euro 30.000,00</t>
  </si>
  <si>
    <t>Esenzione per soggetti con reddito imponibile determinato ai fini IRPEF &lt; o = euro 15.000,00</t>
  </si>
  <si>
    <t>Esenzione per Esenzione per i soggetti con un reddito complessivo composto unicamente da: redditi di pensione e lavoro dipendente non superiori a euro 7500.00 annui, redditi di terreni per un importo non superiore a euro 185.92 e reddito dell'unitÃ  immobiliare adibita ad abitazione principale e relative pertinenze</t>
  </si>
  <si>
    <t>Esenzione per PER I CONTRIBUENTI titolari di reddito di lavoro dipendente o assimilato fino a euro 10.000,00</t>
  </si>
  <si>
    <t>Esenzione per  i contribuenti in possesso di soli redditi da lavoro dipendente e/o da pensione fino a euro 14.000,00</t>
  </si>
  <si>
    <t>Esenzione per  gli altri contribuenti in possesso di redditi fino a euro 12.000,00</t>
  </si>
  <si>
    <t>Esenzione per redditi imponibili fino a euro 5.160,00</t>
  </si>
  <si>
    <t>Applicabile a  scaglione di reddito da euro 28.000,01 fino a euro 50.000,00</t>
  </si>
  <si>
    <t>ADEGUAMENTO EX ART. 1, COMMA 7, L. N. 234 DEL 2021</t>
  </si>
  <si>
    <t>Esenzione per Euro 10.000,00 per i soli redditi derivanti da pensione</t>
  </si>
  <si>
    <t>Esenzione per i contribuenti che abbiano un reddito complessivo annuo imponibile derivante da lavoro dipendente (art. 49, comma 1 TUIR) e assimilato (art. 50 TUIR, lett a, b, c, c-bis, d, e, f, g, h, i, h-bis, l) o da pensione (art. 49, comma 2 TUIR), da redditi di lavoro autonomo (art. 53 TUIR), redditi di imprese minori (art. 66 TUIR) e redditi diversi (art. 67 TUIR lett. i ed l) inferiore ad Euro 10000,00</t>
  </si>
  <si>
    <t>POPOLI TERME</t>
  </si>
  <si>
    <t>Applicabile a scaglione di reddito fino 28.000,00</t>
  </si>
  <si>
    <t>Applicabile a scaglione di reddito da 28.000,00 a 50.000,00</t>
  </si>
  <si>
    <t>Esenzione per i redditi imponibili complessivi che siano almeno al 70 per cento derivanti da lavoro dipendente o da pensione, determinati ai fini dell Imposta sul Reddito delle Persone Fisiche, di importo inferiore o uguale ad euro 15.000,00</t>
  </si>
  <si>
    <t>Esenzione per  redditi imponibili fino a 15000.00 euro per i dichiaranti inseriti in nuclei familiari il cui ISEE sia inferiore a 9360.00 euro</t>
  </si>
  <si>
    <t>Esenzione per redditi imponibili fino a euro 6.542,50</t>
  </si>
  <si>
    <t>Esenzione per redditi imponibili fino a euro 6.999,99</t>
  </si>
  <si>
    <t>Applicabile a SCAGLIONE DI REDDITO FINO AD EURO 28000,00</t>
  </si>
  <si>
    <t>Esenzione per redditi imponibili fino a euro 13.999,99</t>
  </si>
  <si>
    <t>CC5</t>
  </si>
  <si>
    <t>Esenzione per reddito complessivo IRPEF, derivante per almeno il 90% da pensione e da lavoro dipendente, inferiore a Euro 12.000,00</t>
  </si>
  <si>
    <t>M438</t>
  </si>
  <si>
    <t>SANTA CATERINA D'ESTE</t>
  </si>
  <si>
    <t>ISTITUISCE - COMUNE RISULTANTE DA FUSIONE</t>
  </si>
  <si>
    <t>Esenzione per pensionati con reddito fino a 15.000,00 euro titolari anche di redditi della sola casa di abitazione con pertinenza</t>
  </si>
  <si>
    <t>Applicabile a da 28000 a 50000</t>
  </si>
  <si>
    <t>Esenzione per redditi imponibili fino a euro 8.200,00</t>
  </si>
  <si>
    <t>Esenzione per redditi imponibili fino a euro 10.269,00</t>
  </si>
  <si>
    <t>Esenzione per redditi imponibili fino a euro 4.000,00</t>
  </si>
  <si>
    <t>C.C. nr. 5</t>
  </si>
  <si>
    <t>M437</t>
  </si>
  <si>
    <t>SETTEVILLE</t>
  </si>
  <si>
    <t>Esenzione per redditi imponibili fino a euro 17.999,99</t>
  </si>
  <si>
    <t>Esenzione per redditi imponibili fino a euro 8.799,99</t>
  </si>
  <si>
    <t>M436</t>
  </si>
  <si>
    <t>Esenzione per redditi imponibili fino a euro 8.263,63</t>
  </si>
  <si>
    <t>Esenzione per per i pensionati che risultino titolari di un reddito complessivo IRPEF non superiore a 7.500,00</t>
  </si>
  <si>
    <t>Esenzione per redditi imponibili fino a euro 11.071,34</t>
  </si>
  <si>
    <t>Applicabile a 0 - 28000.00</t>
  </si>
  <si>
    <t>Applicabile a 28001.00 - 50000.00</t>
  </si>
  <si>
    <t>Esenzione per redditi imponibili fino a euro 8.125,00</t>
  </si>
  <si>
    <t>Applicabile a scaglione di reddito fino a 28000</t>
  </si>
  <si>
    <t>Applicabile a scaglione di reddito oltre 28000 e fino a 50000</t>
  </si>
  <si>
    <t>Applicabile a scaglione di reddito oltre 50000</t>
  </si>
  <si>
    <t>Esenzione per esenzione per i contribuenti con piÃ¹ di sessantacinque anni in possesso di redditi IRPEF annui inferiori ad â‚¬.9.500,00 (euro novemilacinquecento).</t>
  </si>
  <si>
    <t>Esenzione per redditi da pensione fino a 15.000,00 euro</t>
  </si>
  <si>
    <t>Esenzione per redditi imponibili fino a euro 11.790,00</t>
  </si>
  <si>
    <t>Esenzione per detentori di redditi certificati da CUD pari o inferiori a euro 9.500,00</t>
  </si>
  <si>
    <t>Esenzione per redditi imponibili fino a euro 3.000,00</t>
  </si>
  <si>
    <t>Applicabile a fino ad â‚¬ 28.000,00</t>
  </si>
  <si>
    <t>Applicabile a da â‚¬ 28.000,00 ad â‚¬ 50.000,00</t>
  </si>
  <si>
    <t>Esenzione per redditi imponibili fino a euro 8.900,00</t>
  </si>
  <si>
    <t>M435</t>
  </si>
  <si>
    <t>UGGIATE CON RONAGO</t>
  </si>
  <si>
    <t>Applicabile a oltre 28.000</t>
  </si>
  <si>
    <t>Esenzione per contribuenti in possesso di soli redditi imponibili da pensione fino a 11.500,00 euro</t>
  </si>
  <si>
    <t>Esenzione per redditi imponibili fino a euro 4.999,99</t>
  </si>
  <si>
    <t>Esenzione per redditi da pensione e lavoro dipendente al di sotto di euro 7500.00</t>
  </si>
  <si>
    <t>Applicabile a REDDITI oltre  50.000 euro</t>
  </si>
  <si>
    <t>Esenzione per redditi imponibili fino a euro 9.300,00</t>
  </si>
  <si>
    <t>Applicabile a Fino a â‚¬ 28000</t>
  </si>
  <si>
    <t>Applicabile a Oltre â‚¬ 28.000 e fino a â‚¬ 50000</t>
  </si>
  <si>
    <t>Applicabile a Oltre â‚¬ 50000</t>
  </si>
  <si>
    <t>Esenzione per redditi imponibili fino a euro 6.670,00</t>
  </si>
  <si>
    <t>Applicabile a SCAGLIONE REDDITO FINO A 28.000 â‚¬</t>
  </si>
  <si>
    <t>Applicabile a SCAGLIONE REDDITO FINO A 50.000 â‚¬</t>
  </si>
  <si>
    <t xml:space="preserve">Applicabile a SCAGLIONE REDDITO OLTRE 50.000 â‚¬ </t>
  </si>
  <si>
    <t>Incluso Altri redditi</t>
  </si>
  <si>
    <t>DetCuneo</t>
  </si>
  <si>
    <t>DetCuneo&gt;20k</t>
  </si>
  <si>
    <t>Detrazioni 2025</t>
  </si>
  <si>
    <t>Cuneo &lt;20K</t>
  </si>
  <si>
    <t>Cuneo &gt;20k</t>
  </si>
  <si>
    <t xml:space="preserve">Detrazione oltre i 20K </t>
  </si>
  <si>
    <t>Reddito complessivo netto con detrazioni , se presenti,  per il periodo:</t>
  </si>
  <si>
    <r>
      <t>Imponibile INPS (Max.€.</t>
    </r>
    <r>
      <rPr>
        <b/>
        <sz val="8"/>
        <color rgb="FFFF0000"/>
        <rFont val="Arial"/>
        <family val="2"/>
      </rPr>
      <t>120.607</t>
    </r>
    <r>
      <rPr>
        <b/>
        <sz val="8"/>
        <color theme="1"/>
        <rFont val="Arial"/>
        <family val="2"/>
      </rPr>
      <t xml:space="preserve"> - 5.000) 50% fino al 31/12/2027</t>
    </r>
  </si>
  <si>
    <t>DELIBERA ADOTTATA EX ART. 1, COMMA 751, L. 207/2024</t>
  </si>
  <si>
    <t xml:space="preserve">Applicabile a scaglione di reddito fino a euro 15.000,00   </t>
  </si>
  <si>
    <t xml:space="preserve">Applicabile a scaglione di reddito da euro 15.000,01 fino ad euro 28.000,00    </t>
  </si>
  <si>
    <t xml:space="preserve">Applicabile a scaglione di reddito da euro 28.000,01 fino a euro 50.000,00   </t>
  </si>
  <si>
    <t xml:space="preserve">Applicabile a scaglione di reddito oltre euro 50.000,00     </t>
  </si>
  <si>
    <t>Applicabile a Scaglione da 0 a 15.000,00</t>
  </si>
  <si>
    <t xml:space="preserve">Applicabile a scaglione da 15.001,00 a 28.000,00 </t>
  </si>
  <si>
    <t>Applicabile a scaglione da 28.001,00 a 50.000,00</t>
  </si>
  <si>
    <t>Applicabile a scaglione oltre 50.000,00</t>
  </si>
  <si>
    <t>Applicabile a FINO A 15.000,00</t>
  </si>
  <si>
    <t>Applicabile a DA 15.001,00 A 28.000,00</t>
  </si>
  <si>
    <t>Applicabile a DAL 28.001,00 A 50.000,00</t>
  </si>
  <si>
    <t>Applicabile a da 0 a 15.000 euro</t>
  </si>
  <si>
    <t>Applicabile a da 15.001 a 28.000 euro</t>
  </si>
  <si>
    <t>Applicabile a da 28.001 a 50.000 euro</t>
  </si>
  <si>
    <t>Applicabile a Redditi fino a â‚¬ 15.000,00</t>
  </si>
  <si>
    <t>Applicabile a redditi da â‚¬ 15.001,00 a â‚¬ 28.000,00</t>
  </si>
  <si>
    <t>Applicabile a redditi da â‚¬ 28.001,00 a â‚¬ 50.000,00</t>
  </si>
  <si>
    <t>Esenzione per redditi imponibili fino a euro 12.873,00</t>
  </si>
  <si>
    <t>Applicabile a scaglione di reddito da 28.000,01 fino a euro 50.000,00</t>
  </si>
  <si>
    <t>Applicabile a REDDITI DA 0,00 A 15.000</t>
  </si>
  <si>
    <t>Applicabile a REDDITI DA 15.000,01 A 28.000,00</t>
  </si>
  <si>
    <t>Applicabile a REDDITI DA 28.000,01 A 50.000,00</t>
  </si>
  <si>
    <t>Applicabile a REDDITI oltre 50.000,01</t>
  </si>
  <si>
    <t>Applicabile a fino a 15000â‚¬</t>
  </si>
  <si>
    <t>Applicabile a oltre 15000â‚¬ fino a 28000â‚¬</t>
  </si>
  <si>
    <t>Applicabile a oltre 28000â‚¬ fino a 50000â‚¬</t>
  </si>
  <si>
    <t xml:space="preserve">Applicabile a oltre 50000â‚¬ </t>
  </si>
  <si>
    <t>Esenzione per redditi imponibili fino a euro 19.999,99</t>
  </si>
  <si>
    <t>Applicabile a  scaglione di reddito fino a euro 15.000,00</t>
  </si>
  <si>
    <t>ATTO OLTRE TERMINE 2025 (ART. 1, C. 750 E 751, L. 207/2024) - ALIQUOTE APPLICABILI IN QUANTO CONFERMATE</t>
  </si>
  <si>
    <t>Esenzione per redditi fino a 28.000,00 euro</t>
  </si>
  <si>
    <t>Esenzione per  famiglie con reddito complessivo imponibile non superiore a 35.000,00 euro  - ed aventi fiscalmente a carico tre o piÃ¹ figli, con innalzamento di euro 10.000,00 - per ogni figlio a carico oltre il terzo</t>
  </si>
  <si>
    <t xml:space="preserve">Applicabile a scaglione di reddito fino a euro 15.000,00  </t>
  </si>
  <si>
    <t xml:space="preserve">Applicabile a scaglione di reddito oltre euro 50.000,00  </t>
  </si>
  <si>
    <t xml:space="preserve">Applicabile a scaglione di reddito fino a euro 15.000,00 </t>
  </si>
  <si>
    <t xml:space="preserve">Applicabile a scaglione di reddito da euro 15.000,01 fino a euro 28.000,00 </t>
  </si>
  <si>
    <t xml:space="preserve">Applicabile a scaglione di reddito da euro 28.000,01 fino a euro 50.000,00 </t>
  </si>
  <si>
    <t>Applicabile a SCAGLIONE DI REDDITO FINO A EURO 15.000,000</t>
  </si>
  <si>
    <t>Applicabile a SCAGLIONE DI REDDITO DA EURO 15.000,01 FINO A EURO 28.000,00</t>
  </si>
  <si>
    <t>Applicabile a scaglione di reddito fino a â‚¬. 15.000,00</t>
  </si>
  <si>
    <t>Applicabile a scaglione di reddito da â‚¬. 15.000,01 fino a â‚¬. 28.000,00</t>
  </si>
  <si>
    <t>Applicabile a scaglione di reddito da â‚¬. 28.000,01 fino a â‚¬. 50.000,00</t>
  </si>
  <si>
    <t>Applicabile a scaglione di reddito oltre â‚¬. 50.000,00</t>
  </si>
  <si>
    <t>Esenzione per redditi imponibili fino a euro 9.400,00</t>
  </si>
  <si>
    <t>Esenzione per redditi imponibili Fino a euro 8.145,00</t>
  </si>
  <si>
    <t>Applicabile a fino a euro 15.000,00</t>
  </si>
  <si>
    <t>Applicabile a oltre euro 15.001,00 e fino a euro 28.000,00</t>
  </si>
  <si>
    <t>Applicabile a oltre euro 28.001,00 e fino a euro 50.000,00</t>
  </si>
  <si>
    <t>INAPPLICABILE PER IL 2025 (ADOTTATA OLTRE TERMINE - ART. 1, C. 750 E 751, L. 207/2024)</t>
  </si>
  <si>
    <t>Applicabile a da 0 a 15.000</t>
  </si>
  <si>
    <t>Applicabile a da 15.001 a 28.000</t>
  </si>
  <si>
    <t>Applicabile a FINO A 15.000,00 EURO</t>
  </si>
  <si>
    <t>Applicabile a OLTRE 15.000,00 EURO E FINO A 28.000,00 EURO</t>
  </si>
  <si>
    <t>Applicabile a OLTRE 28.000 EURO E FINO A 50.000,00 EURO</t>
  </si>
  <si>
    <t>AUTOTUTELA EX ART. 21-NONIES, L. 241/1990</t>
  </si>
  <si>
    <t>Applicabile a redditi da 0 a 15000</t>
  </si>
  <si>
    <t>Applicabile a redditi da 15001 a 28000</t>
  </si>
  <si>
    <t>Applicabile a redditi da 28001 a 50000</t>
  </si>
  <si>
    <t>Applicabile a redditi oltre 50000</t>
  </si>
  <si>
    <t>Esenzione per reddito imponibile ai fini IRPEF sino alla soglia di â‚¬ 12.000,00  (dodicimila/00) qualora vi concorrano, in qualsiasi misura percentuale, redditi da pensione</t>
  </si>
  <si>
    <t>Esenzione per redditi, annui dichiarati imponibili ai fini IRPEF, sino ad â‚¬ 12.000,00 (dodicimila/00)  costituiti per almeno lâ€™80% da lavoro dipendente</t>
  </si>
  <si>
    <t>Esenzione per REDDITI DA LAVORO DIPENDENTE E/O PENSIONI PARI A â‚¬12.000,00</t>
  </si>
  <si>
    <t>Esenzione per LE RESTANTI CATEGORIE DI REDDITO PARI A â‚¬ 11.000,00</t>
  </si>
  <si>
    <t>Esenzione per redditi imponibili fino a euro 15.984,02</t>
  </si>
  <si>
    <t xml:space="preserve">Applicabile a scaglione di reddito oltre euro 50.000,00 </t>
  </si>
  <si>
    <t xml:space="preserve">Applicabile a scaglione di reddito oltre euro 50.000,00    </t>
  </si>
  <si>
    <t>Applicabile a Scaglione di reddito fino a euro 15.000,00</t>
  </si>
  <si>
    <t>Applicabile a scaglione di reddito Da euro 28.000,01 fino a euro 50.000,00</t>
  </si>
  <si>
    <t>Applicabile a scaglione di reddito oltre euro 50.000,0</t>
  </si>
  <si>
    <t>Applicabile a SCAGLIONE OLTRE 50.000,00</t>
  </si>
  <si>
    <t>Esenzione per redditi imponibili fino a euro 13.800,00</t>
  </si>
  <si>
    <t>Esenzione per redditi imponibili fino a euro 10.632,96</t>
  </si>
  <si>
    <t>Applicabile a scaglione di reddito da euro 8.000,01 fino a euro 28.000,00</t>
  </si>
  <si>
    <t>Applicabile a scaglione di reddito fino a euro15.000,00</t>
  </si>
  <si>
    <t>Applicabile a redditi fino a EURO 15.000,00</t>
  </si>
  <si>
    <t>Applicabile a REDDITI oltre Euro 15.000,00 fino a euro 28.000,00</t>
  </si>
  <si>
    <t>Applicabile a REDDITI oltre euro 28.000,00 fino a euro 50.000,00</t>
  </si>
  <si>
    <t>Applicabile a REDDITO oltre euro 50.000,00</t>
  </si>
  <si>
    <t>Applicabile a  0.00 - 15000.00</t>
  </si>
  <si>
    <t>Applicabile a 15000.01 a 28000.00</t>
  </si>
  <si>
    <t>Applicabile a 28000.00 a 50000.00</t>
  </si>
  <si>
    <t>Applicabile a scaglioni di reddito FINO A EURO 15.000,00</t>
  </si>
  <si>
    <t>Applicabile a scaglioni di reddito da euro 15.001,00 fino a euro 28.000,00</t>
  </si>
  <si>
    <t>Applicabile a scaglioni di reddito da euro 28.001,00 fino a euro 50.000,00</t>
  </si>
  <si>
    <t>Applicabile a scaglioni di reddito OLTRE EURO 50.000,00</t>
  </si>
  <si>
    <t>Esenzione per redditi imponibili fino A EURO 15.000,00</t>
  </si>
  <si>
    <t>Esenzione per Esenzione per i contribuenti con reddito imponibile, ai fini dellâ€™addizionale comunale allâ€™IRPEF, derivante da lavoro dipendente, assimilato o da pensione, anche in presenza di reddito immobiliare, e complessivamente non superiore a 10.000,00 euro annui, esenzione che non rappresenta una franchigia e di conseguenza non riguarda chi percepisce redditi superiori alla soglia, esenzione prevista dallâ€™articolo 4 del vigente Regolamento in materia.</t>
  </si>
  <si>
    <t>Applicabile a redditi imponibili fino a â‚¬ 15.000,00</t>
  </si>
  <si>
    <t>Applicabile a redditi imponibili tra â‚¬ 15.000,01 e â‚¬ 28.000,00</t>
  </si>
  <si>
    <t>Applicabile a redditi imponibili tra â‚¬ 28.000,01 e â‚¬ 50.000,00</t>
  </si>
  <si>
    <t>Applicabile a redditi imponibili oltre â‚¬ 50.000,00</t>
  </si>
  <si>
    <t>Esenzione per redditi imponibili non superiori a â‚¬ 7.500,00</t>
  </si>
  <si>
    <t>Esenzione per Redditi di pensione e/o lavoro dipendente non superiori ad â‚¬ 7.500,00</t>
  </si>
  <si>
    <t>Esenzione per redditi di terreni per un importo non superiore â‚¬ 185,92</t>
  </si>
  <si>
    <t>Esenzione per reddito dell'unita' immobiliare adibita ad abitazione principale e relative pertinenze</t>
  </si>
  <si>
    <t>Esenzione per lavoratori dipendenti e pensionati con un reddito imponibile ai fini IRPEF pari o inferiori a euro 10.000,00</t>
  </si>
  <si>
    <t>Applicabile a SCAGLIONI fino a â‚¬ 15.000,00</t>
  </si>
  <si>
    <t>Applicabile a SCAGLIONI da â‚¬ 15.000,01 a â‚¬ 28.000</t>
  </si>
  <si>
    <t>Applicabile a SCAGLIONI da â‚¬ 28.000,01 a â‚¬ 50.000</t>
  </si>
  <si>
    <t>Applicabile a SCAGLIONI oltre â‚¬ 50.000</t>
  </si>
  <si>
    <t>Applicabile a scaglione di reddito fino a fino a  EURO 15.000,00</t>
  </si>
  <si>
    <t>Applicabile a scaglione di reddito FINO A 15.000,00</t>
  </si>
  <si>
    <t>Applicabile a scaglione di reddito DA EURO 15.000,01 AD EURO 28.000,00</t>
  </si>
  <si>
    <t>Applicabile a scaglione di reddito DA EURO 28.000,01 AD EURO 50.000,00</t>
  </si>
  <si>
    <t>Applicabile a scaglione di reddito OLTRE EURO 50.000,00</t>
  </si>
  <si>
    <t>Esenzione per redditi imponibili fino a euro 5.750,00</t>
  </si>
  <si>
    <t>Applicabile a scaglione di reddito fino a euro 15.000,</t>
  </si>
  <si>
    <t>Applicabile a a scaglionE di reddito fino a euro 15.000,00</t>
  </si>
  <si>
    <t>Applicabile a a scaglionE di reddito da euro 15.000,01 fino ad euro 28.000,00</t>
  </si>
  <si>
    <t>Applicabile a A SCAGLIONE DI REDDITO DA EURO 28.000,01 FINO A EURO 50.000,00</t>
  </si>
  <si>
    <t>Applicabile a A SCAGLIONE DI REDDITO OLTRE EURO 50.000,00</t>
  </si>
  <si>
    <t>Applicabile a scaglione di reddito da  euro15.000,01 fino a euro28.000,00</t>
  </si>
  <si>
    <t>Applicabile a scaglione di reddito da euro 28.000,01 fino a euro a 50.000,00</t>
  </si>
  <si>
    <t>Applicabile a REDDITI FINO a â‚¬ 15.000,00</t>
  </si>
  <si>
    <t>Applicabile a REDDITI Oltre â‚¬ 15.000,01 e fino a â‚¬ 28.000,00</t>
  </si>
  <si>
    <t>Applicabile a REDDITI Oltre â‚¬ 28.000,01 e fino a â‚¬ 50.000,00</t>
  </si>
  <si>
    <t>Applicabile a REDDITI Oltre â‚¬ 50.000</t>
  </si>
  <si>
    <t>Esenzione per redditi imponibili fino a euro 11.400,00</t>
  </si>
  <si>
    <t>Applicabile a scaglione di reddito fino al 15.000,00</t>
  </si>
  <si>
    <t>Applicabile a scaglione di reddito da 15.000,01 fino a 28.000,00</t>
  </si>
  <si>
    <t>Applicabile a scaglione di reddito da 28.000,01 fino a 50.000,00</t>
  </si>
  <si>
    <t>Esenzione per per soggetti lavoratori dipendenti, parasubordinati e pensionati che per l'anno di riferimento conseguono un reddito complessivo irpef non superiore ad euro 9.360,00</t>
  </si>
  <si>
    <t>Applicabile a scaglione di reddito da euro 15.000,01 fino a euro 28.000,00 euro</t>
  </si>
  <si>
    <t xml:space="preserve">Applicabile a scaglione di reddito  oltre euro 50.000,00 </t>
  </si>
  <si>
    <t>Esenzione per esenzione per redditi di pensione/lavoro dipendenti non superiore a euro 8.000 annui</t>
  </si>
  <si>
    <t>Esenzione per esenzione per reddito di terreni per un importo non superiore a euro 185,92</t>
  </si>
  <si>
    <t>Esenzione per esenzione per reddito delle unitÃ  immobiliare adibita ad abitazione principale e relative pertinenze</t>
  </si>
  <si>
    <t>Esenzione per contribuenti in possesso di redditi annui IRPEF da lavoro dipendente, assimilati e pensionati fino a euro 15.000,00</t>
  </si>
  <si>
    <t>Esenzione per CONTRIBUENTI CON reddito imponibile determinato ai fini dellâ€™imposta sul reddito delle persone fisiche da pensione non superiore ad â‚¬ 10.000,00 e possiedono solo redditi derivanti dalle rendite catastali dellâ€™unitÃ  immobiliare adibita ad abitazione principale e relative pertinenze (senza limite di importo)</t>
  </si>
  <si>
    <t>Esenzione per PER I CONTRIBUENTI sino al compimento del 30Â° anno di etÃ  se il reddito imponibile determinato ai fini dellâ€™imposta sul reddito delle persone fisiche non superi lâ€™importo di â‚¬ 30.000,00 E possieda solo redditi derivanti dalle rendite catastali dellâ€™unitÃ  immobiliare adibita ad abitazione principale e relative pertinenze (senza limite di importo)</t>
  </si>
  <si>
    <t>Applicabile a redditi fino a 15.000,00</t>
  </si>
  <si>
    <t>Applicabile a redditi oltre 15.000,00 e fino a 28.000,00</t>
  </si>
  <si>
    <t>Applicabile a redditi oltre 28.000,00 e fino a 50.000,00</t>
  </si>
  <si>
    <t>Applicabile a redditi oltre 50.000,00</t>
  </si>
  <si>
    <t>Applicabile a  scaglionE di reddito fino a euro 15.000,00</t>
  </si>
  <si>
    <t>Applicabile a scaglione di reddito da 0 A euro 15.000</t>
  </si>
  <si>
    <t>Applicabile a scaglione di reddito da 15.000,01 fino a euro 28.000,000</t>
  </si>
  <si>
    <t xml:space="preserve">Applicabile a scaglione di reddito da euro 28.000,01 fino a euro  50.000,00   </t>
  </si>
  <si>
    <t>Applicabile a scaglione di reddito oltre 50.000,01</t>
  </si>
  <si>
    <t>Esenzione per redditi imponibili fino a euro 7.844,20</t>
  </si>
  <si>
    <t>Esenzione per tutti i contribuenti titolari di un reddito complessivo annuo imponibile non superiore ad euro 12.000,00.Tale reddito dovrÃ  essere esclusivamente da reddito di lavoro dipendente o reddito di pensione e reddito per l'abitazione principale</t>
  </si>
  <si>
    <t>Applicabile a fino a 15000</t>
  </si>
  <si>
    <t>Applicabile a fino a 50000</t>
  </si>
  <si>
    <t>Applicabile a scaglione di reddito da euro 15.000,01 a euro 28.000,00</t>
  </si>
  <si>
    <t>Applicabile a SCAGLIONE DI REDDITO fino a EURO 15.000,00</t>
  </si>
  <si>
    <t>Applicabile a SCAGLIONE DI REDDITO DA EURO 15.000,1 fino a EURO 28000,00</t>
  </si>
  <si>
    <t>Applicabile a SCAGLIONE DI REDDITO DA EURO 28.000,01 fino a EURO 50.000,00</t>
  </si>
  <si>
    <t>Applicabile a SCAGLIONE DI REDDITO oltre EURO 50.000,00</t>
  </si>
  <si>
    <t>Applicabile a scaglione di reddito fino a euro 15000</t>
  </si>
  <si>
    <t>Applicabile a scaglione di reddito da euro 15.000,01 fino a euro 28000</t>
  </si>
  <si>
    <t>Applicabile a scaglione di reddito da euro 28.000.01 fino a euro 50000</t>
  </si>
  <si>
    <t>Esenzione per redditi imponibili fino a euro 7500</t>
  </si>
  <si>
    <t xml:space="preserve">Applicabile a scaglione di reddito da euro 28.000,01 a euro 50.000,00 </t>
  </si>
  <si>
    <t>Esenzione per reddito da lavoro o pensione fino ad euro 7.500,00</t>
  </si>
  <si>
    <t>Esenzione per i contribuenti con reddito imponibile derivante da lavoro dipendente, assimilato o da pensione non superiore a euro 7.500 annui</t>
  </si>
  <si>
    <t>Applicabile a scaglione di reddito fino a euro  28000,00</t>
  </si>
  <si>
    <t>Esenzione per redditi imponibili fino a euro 8.4999,99</t>
  </si>
  <si>
    <t>19CC</t>
  </si>
  <si>
    <t>Applicabile a scaglione di reddito fino a 15.000,00 euro</t>
  </si>
  <si>
    <t>Applicabile a scaglione di reddito da euro 15.000,00 fino a euro 28.000,00</t>
  </si>
  <si>
    <t>Applicabile a scaglione di reddito da euro 28.000,00 fino a euro 50.000,00</t>
  </si>
  <si>
    <t xml:space="preserve">Applicabile a Scaglioni di reddito complessivo Fino a â‚¬ 15.000 </t>
  </si>
  <si>
    <t>Applicabile a Scaglioni di reddito complessivo Oltre â‚¬ 15.000 e fino a â‚¬ 28.000</t>
  </si>
  <si>
    <t xml:space="preserve">Applicabile a Scaglioni di reddito complessivo Oltre â‚¬ 28.000 e fino a â‚¬ 50.000 </t>
  </si>
  <si>
    <t xml:space="preserve">Applicabile a Scaglioni di reddito complessivo Oltre â‚¬ 50.000 </t>
  </si>
  <si>
    <t>Esenzione per reddito annuo imponibile inferiore ad euro 11.000,00 derivante da: lavoro dipendente (art. 49 comma 1 del D.P.R. 22/12/1986, n. 917) e assimilato (art. 50 comma 1 lett. a), b), c), c-bis), d), h-bis), l) del D.P.R. 22/12/1986, n. 917) o da pensione ( art. 49 comma 2 del D.P.R. 22/12/1986, n. 917) ), e terreni e fabbricati</t>
  </si>
  <si>
    <t>Esenzione per reddito annuo imponibile inferiore ad euro 8.000,00 derivante da: redditi assimilati a lavoro dipendente (art. 50 comma 1 lett. e), f), g), h), i) del D.P.R. 22/12/1986, n. 917), di lavoro autonomo (art. 53 del D.P.R. 22/12/1986, n. 917), di impresa minore (art. 66 del D.P.R. 22/12/1986, n. 917), redditi diversi (art. 67 lett. i) ed l) del D.P.R. 22/12/1986, n. 917), e terreni e fabbricati</t>
  </si>
  <si>
    <t>Esenzione per i contribuenti in possesso di reddito imponibile ai fini dellâ€™imposta sul reddito delle persone fisiche, da lavoro dipendente e assimilato e da pensione, annuo non superiore a euro 14.000,00</t>
  </si>
  <si>
    <t>Esenzione per i contribuenti in possesso di reddito imponibile ai fini dellâ€™imposta sul reddito delle persone fisiche, diverso da quello da pensione, da lavoro dipendente e assimilato, annuo non superiore a euro 13.000,00</t>
  </si>
  <si>
    <t>Applicabile a scaglioni di reddito fino a euro 15.000,00</t>
  </si>
  <si>
    <t>Applicabile a scaglioni di reddito da euro 15.000,01 fino a euro 28.000,00</t>
  </si>
  <si>
    <t>Applicabile a scaglioni di reddito da euro 28.000,01 fino a euro 50.000,00</t>
  </si>
  <si>
    <t>Applicabile a scaglioni di reddito oltre euro 50.000,00</t>
  </si>
  <si>
    <t xml:space="preserve">Applicabile a  scaglione di reddito fino a euro 15.000,00 </t>
  </si>
  <si>
    <t>Applicabile a scaglione di reddito oltre euro 15.00,00  e fino a euro 28.000,00</t>
  </si>
  <si>
    <t>Applicabile a scaglione di reddito oltre euro 28.000,00 e fino a euro 50.000,00</t>
  </si>
  <si>
    <t>Esenzione per redditi imponibili fino a euro 8.164,00</t>
  </si>
  <si>
    <t>MURISENGO MONFERRATO</t>
  </si>
  <si>
    <t>Esenzione per i titolari di pensione, lavoro dipendente e lavoro autonomo con reddito inferiore a euro 11.000,00</t>
  </si>
  <si>
    <t>Applicabile a SCAGLIONE DI REDDITO FINO A â‚¬ 15.000,00</t>
  </si>
  <si>
    <t>Applicabile a SCAGLIONE DI REDDITO DA â‚¬ 15.000,01 A â‚¬ 28.000,00</t>
  </si>
  <si>
    <t>Applicabile a SCAGLIONE DI REDDITO DA â‚¬ 28.000,01 A â‚¬ 50.000,00</t>
  </si>
  <si>
    <t>Applicabile a SCAGLIONE DI REDDITO OLTRE â‚¬ 50.000,00</t>
  </si>
  <si>
    <t>Esenzione per soggetti con reddito complessivo IRPEF non superiore a 10.000 euro</t>
  </si>
  <si>
    <t>Esenzione per PENSIONATI CON REDDITO COMPLESSIVO IRPEF NON SUPERIORE A 12.000 EURO</t>
  </si>
  <si>
    <t>Applicabile a SCAGLIONE DI REDDITO FINO A EURO 15.000,00</t>
  </si>
  <si>
    <t>Applicabile a Scaglione di reddito da euro 15.000,01 fino a euro 28.000,00</t>
  </si>
  <si>
    <t>Applicabile a scaglione di reddito OLTRE euro 50.000,00</t>
  </si>
  <si>
    <t>Esenzione per redditi da pensione fino a euro 8.500,00</t>
  </si>
  <si>
    <t>Esenzione per redditi assimilati al lavoro dipendente fino a euro 5.500,00</t>
  </si>
  <si>
    <t>Esenzione per redditi da lavoro dipendente fino a euro 8.000,00</t>
  </si>
  <si>
    <t xml:space="preserve">Esenzione per i contribuenti con reddito complessivo annuo imponibile derivante da lavoro dipendente (art. 49, comma 1,TUIR) e assimilato (art. 50, TUIR lett. a), b), c), c-bis),d), h-bis) e l),da pensione (art. 49 comma 2) inferiore a euro 10.000,00 </t>
  </si>
  <si>
    <t xml:space="preserve">Esenzione per i contribuenti con reddito complessivo annuo imponibile derivante da redditi assimilati a lavoro dipendente (art. 50, comma 1, TUIR, lett. e), f), g), h), i), da redditi di lavoro autonomo (art. 53 TUIR), redditi di imprese minori (art. 66 TUIR) e redditi diversi (art. 67 TUIR, lett. i) ed l) inferiore a euro 7.500,00 </t>
  </si>
  <si>
    <t>Applicabile a scaglione di reddito fino a 15.000,00</t>
  </si>
  <si>
    <t>Applicabile a scaglione di reddito da 15.000,01 a 28.000,00</t>
  </si>
  <si>
    <t>Applicabile a scaglione di reddito da 28.000,01 a 50.000,00</t>
  </si>
  <si>
    <t>Applicabile a fino a 15.000,00</t>
  </si>
  <si>
    <t>Applicabile a da 15.000,01 a 28.000,00</t>
  </si>
  <si>
    <t xml:space="preserve">Esenzione per redditi imponibili fino a euro 6.799,99 </t>
  </si>
  <si>
    <t>Esenzione per redditi derivanti da pensione fino a euro 7000,00</t>
  </si>
  <si>
    <t>Applicabile a scaglione di reddito fino a euro 15000,00</t>
  </si>
  <si>
    <t>Applicabile a scaglione di reddito da euro 15000,01 fino a euro 28000,00</t>
  </si>
  <si>
    <t>Applicabile a scaglione di reddito da euro 28000,01 fino a  euro 50000,00</t>
  </si>
  <si>
    <t>Applicabile a scaglione di reddito oltre euro 50000,00</t>
  </si>
  <si>
    <t>Esenzione per reddito imponibile annuo, esclusivamente derivante da lavoro dipendente, assimilato a lavoro dipendente, da pensione o lavoro autonomo inferiore a Euro 10.500,00</t>
  </si>
  <si>
    <t>Esenzione per redditi imponibili fino a euro 9.100,00</t>
  </si>
  <si>
    <t>Esenzione per i nuclei familiari con almeno quattro figli minori e con un reddito isee familiare annuale complessivo non superiore ad â‚¬ 10.632,94</t>
  </si>
  <si>
    <t>Applicabile a scaglione di reddito fino a â‚¬ 15.000,00</t>
  </si>
  <si>
    <t xml:space="preserve">Applicabile a scaglione di reddito da euro 15.000,01 fino a euro 28.000,00  </t>
  </si>
  <si>
    <t xml:space="preserve">Applicabile a scaglione di reddito da euro 28.000,01 fino a euro 50.000,00  </t>
  </si>
  <si>
    <t>Esenzione per redditi da lavoro dipendente e da pensione soglia di esenzione â‚¬. 14.000,00</t>
  </si>
  <si>
    <t>Esenzione per altre tipologie di reddito soglia esenzione 10.500,00</t>
  </si>
  <si>
    <t>Esenzione per redditi imponibili fino a euro 10.632,94</t>
  </si>
  <si>
    <t>Esenzione per redditi da lavoro dipendente e da pensionE sino a euro 11.000,00</t>
  </si>
  <si>
    <t>Esenzione per altre tipologie di reddito sino a euro 10.000,00</t>
  </si>
  <si>
    <t>Esenzione per redditi derivanti da lavoro dipendente, assimilato o da pensione fino a 15.000.00 euro</t>
  </si>
  <si>
    <t>Esenzione per reddito annuo imponibile inferiore ad euro 12.000,00 derivante da: lavoro dipendente (art. 49 comma 1 del D.P.R. 22/12/1986, n. 917) e assimilato (art. 50 comma 1 lett. A), b), c), c-bis), d), h-bis), l) del D.P.R. 22/12/1986, n. 917) o da pensione (art. 49 comma 2 del D.P.R. 22/12/1986, n. 917), e terreni e fabbricati</t>
  </si>
  <si>
    <t>Esenzione per reddito annuo imponibile inferiore ad euro 10.000,00 derivante da: redditi assimilati a lavoro dipendente (art. 50 comma 1 lett. e), f), g), h), i) del D.P.R. 22/12/1986, n. 917), di lavoro autonomo (art. 53 del D.P.R. 22/12/1986, n. 917), di impresa minore (art. 66 del D.P.R. 22/12/1986, n. 917), redditi diversi (art. 67 lett. i) ed l) del D.P.R. 22/12/1986, n. 917), e terreni e fabbricati</t>
  </si>
  <si>
    <t>Esenzione per redditi imponibili fino a euro 9.250,00</t>
  </si>
  <si>
    <t>Applicabile a oltre 50.000,01</t>
  </si>
  <si>
    <t>Applicabile a Fino a â‚¬ 15.000</t>
  </si>
  <si>
    <t>Applicabile a oltre â‚¬ 15.000 e fino a â‚¬ 28.000</t>
  </si>
  <si>
    <t>Applicabile a oltre â‚¬ 28.000 e fino a â‚¬ 50.000</t>
  </si>
  <si>
    <t>Applicabile a oltre a â‚¬ 50.000</t>
  </si>
  <si>
    <t>Applicabile a SCAGLIONE DI REDDITO FINO A EURO 15.000</t>
  </si>
  <si>
    <t>Applicabile a SCAGLIONE DI REDDITO DA EURO 15.001 FINO A EURO 28.000</t>
  </si>
  <si>
    <t>Applicabile a SCAGLIONE DI REDDITO DA EURO 28.001 FINO A EURO 50.000</t>
  </si>
  <si>
    <t>Applicabile a SCAGLIONE DI REDDITO OLTRE EURO 50.000</t>
  </si>
  <si>
    <t>Applicabile a scaglione di reddito da euro 50.000,01</t>
  </si>
  <si>
    <t>Esenzione per contribuenti con reddito complessivo annuo imponibile derivante da lavoro dipendente (art. 49, comma 1, TUIR) e assimilato (art. 50 TUIR, lettere a), b), c), c-bis), d), h-bis) e l) e da pensione (art. 49 comma 2, TUIR) inferiore ad euro 10.000,00</t>
  </si>
  <si>
    <t>Esenzione per redditi da pensione non superiori a euro 7.500,00</t>
  </si>
  <si>
    <t>Esenzione per  redditi fino ad euro 20.000 derivanti esclusivamente da indennitÃ  di disoccupazione, mobilitÃ  e cassa integrazione corrisposte a lavoratori dipendenti da Inps o altri enti, anche se erogate tramite datore di lavoro</t>
  </si>
  <si>
    <t>Esenzione per coloro che risultano titolari di un reddito di pensione il cui imponibile IRPEF Ã¨ inferiore o uguale a â‚¬ 8.000,00</t>
  </si>
  <si>
    <t>Esenzione per titolari di un reddito complessivo annuo imponibile inferiore ad euro 9.000,00 derivante da lavoro dipendente (art. 49 comma 1 del D.P.R. 22/12/1986, n. 917), assimilato (art. 50 comma 1 lett. a), c), d), e l) del D.P.R. 22/12/1986, n. 917) o pensione ( art. 49 comma 2 del D.P.R. 22/12/1986, n. 917). Nella determinazione del reddito complessivo Ã¨ escluso il reddito da abitazione principale e pertinenze.</t>
  </si>
  <si>
    <t>Applicabile a  scaglione di reddito da euro 15.000,01 fino a euro 28.000,00</t>
  </si>
  <si>
    <t>TRIPI - ABAKAINON</t>
  </si>
  <si>
    <t>Applicabile a REDDITI FINO A â‚¬ 15.000,00</t>
  </si>
  <si>
    <t>Applicabile a REDDITI DA â‚¬ 15.000,01 FINO A â‚¬ 28.000,00</t>
  </si>
  <si>
    <t>Applicabile a REDDITI DA â‚¬ 28.000,01 FINO A â‚¬ 50.000,00</t>
  </si>
  <si>
    <t>Applicabile a REDDITI OLTRE â‚¬ 50.000,00</t>
  </si>
  <si>
    <t>Esenzione per REDDITI IMPORTO PARI O INFERIORE A â‚¬ 10.000,00</t>
  </si>
  <si>
    <t>Applicabile a scaglione di reddito da euro 15.000,01 fino ad euro 28.000,00</t>
  </si>
  <si>
    <t>Applicabile a scaglioni di reddito da 15.001,00 A 28.000,00</t>
  </si>
  <si>
    <t>Esenzione per tutti i contribuenti con redditi imponibili inferiori a 11.000,00 euro</t>
  </si>
  <si>
    <t xml:space="preserve">Applicabile a scaglione di reddito da euro 15.000,01 fino a euro 28.000,00   </t>
  </si>
  <si>
    <t xml:space="preserve">Applicabile a scaglione di reddito oltre euro 50.000,00   </t>
  </si>
  <si>
    <t>Esenzione per redditi derivanti da indennitÃ  corrisposte ai lavoratori dipendente da parte dell'INPS o da altri enti a titolo di cassa-integrazione e mobilitÃ  - anche erogate tramite il datore di lavoro - a condizione che al reddito complessivo del contribuente concorrano esclusivamente, oltre ai predetti redditi, altri redditi di lavoro dipendente di pensione ed eventualmente redditi derivanti dell'abitazione principale e delle sue pertinenze, per un reddito complessivo pari o inferiore a euro 15.000,00</t>
  </si>
  <si>
    <t>Esenzione per contribuenti con reddito annuo imponibile ai fini Irpef, derivante da lavoro dipendente e/o da pensione e/o da redditi assimilati a quelli di lavoro dipendente, di cui agli artt. 49 e 50 Tuir D.P.R. n.917/1986, non superiore a euro 13.000,00</t>
  </si>
  <si>
    <t>Esenzione per  i soggetti passivi che hanno un reddito familiare complessivo imponibile non superiore a Euro 50.000,00 ed aventi fiscalmente a carico 4 figli. Il suddetto limite aumenta di Euro 10.000,00 per ogni ulteriore figlio fiscalmente a carico ai sensi art 4 del regolamento apposito.</t>
  </si>
  <si>
    <t xml:space="preserve">Disapplicazione della maggiorazione di cui all' articolo 2, comma 1, l.r. 1/2023, pari all' 1,60%, per i soggetti con un reddito imponibile ai fini dell'addizionale regionale all' IRPEF fino a 28.000,00 euro (art. 2, co. 2, L.R. 22/2024)                                                                                             Detrazione pari a 60,00 euro per i soggetti con un reddito imponibile ai fini dell'addizionale regionale all' IRPEF compreso tra 28.001 e 35.000,00 euro (art. 2, co. 3, L.R. 22/2024).  </t>
  </si>
  <si>
    <t>legge regionale n. 22 del 30 dicembre 2024</t>
  </si>
  <si>
    <t>a) Ai contribuenti aventi un reddito imponibile ai fini dell'addizionale regionale IRPEF non superiore a 90.000,00 euro spetta una detrazione d'imposta di 430,50 euro. b) Per i redditi imponibili di importo superiore a 50.000,00 euro spetta un'ulteriore detrazione determinata dall'importo di 125,00 euro moltiplicato per il rapporto tra il reddito imponibile diminuito di 50.000,00 euro e l'importo di 25.000,00 euro. L'importo massimo detraibile ammonta a 125,00 euro.  c) Ai contribuenti con un reddito imponibile ai fini dell'addizionale regionale Irpef non superiore a 90.000 euro e con figli a carico, spetta una detrazione d'imposta di 340,00 euro per ogni figlio in proporzione alla percentuale e ai mesi di carico.</t>
  </si>
  <si>
    <t>Art. 21/sexiesdecies, legge provinciale 11 agosto 1998, n. 9</t>
  </si>
  <si>
    <t>Le detrazioni sono cumulabili ma non generano credito d'imposta. Nella verifica della soglia di 90.000 euro va tenuto conto dei redditi di fabbricati assoggettati alla cedolare secca, dei redditi assoggettati ad imposta sostitutiva sulle mance e dei redditi forfettari degli esercenti impresa, arti o professioni. La detrazione per carichi di famiglia si applica nei limiti reddituali stabiliti dall'art. 12 del DPR 917/1986 anche a figli a carico di eta' inferiore ai 21 e superiore a 30 anni.</t>
  </si>
  <si>
    <t>Ai contribuenti senza figli a carico aventi un reddito imponibile non superiore a euro 27.000,00 spetta una deduzione di euro 27.000,00. Tale deduzione non spetta ai contribuenti senza figli a carico aventi un reddito imponibile superiore a euro 27.000,00. Ai contribuenti con figli a carico aventi un reddito imponibile non superiore a euro 30.000,00 spetta una deduzione di euro 30.000,00. Tale deduzione non spetta ai contribuenti con figli a carico aventi un reddito imponibile superiore a euro 30.000,00.  Ai contribuenti aventi un reddito imponibile non superiore a 50.000 euro spetta una detrazione dall'importo dovuto a titolo di addizionale regionale all'IRPEF di 246 euro, in proporzione alla percentuale e ai mesi di carico, per ogni figlio che si trova nelle condizioni previste dall'articolo 12, comma 2, del D.P.R. n. 917/86. Se l'imposta dovuta risulta minore della detrazione non sorge alcun credito d'imposta.</t>
  </si>
  <si>
    <t>Articolo 1, commi 2 quinquies, 2 sexies e 3 bis, della legge provinciale 23 dicembre 2019, n. 13, come modificato dall'articolo 2 della legge provinciale 30 dicembre 2024, n. 13.</t>
  </si>
  <si>
    <t xml:space="preserve">Anche per l'anno d'imposta 2025  ai soggetti aventi un reddito imponibile ai fini dell'addizionale regionale all'IRPEF non superiore a euro 50.000 e con figli minorenni fiscalmente a carico con un reddito complessivo uguale o inferiore a 4.000 euro, al lordo degli oneri deducibili, spetta una detrazione di euro 200 per ogni figlio minorenne, in proporzione alla percentuale e ai mesi a carico. Se l'imposta dovuta e' minore della detrazione non sorge alcun credito d'imposta. La detrazione e' aumentata di euro 100 per ogni figlio con diversa abilita' ai sensi della legge n. 104 del 1992.  </t>
  </si>
  <si>
    <t>Per soggetti aventi un reddito imponibile ai fini dell'addizionale regionale all'IRPEF non superiore a 15.000 euro, l'aliquota e' ridotta dello 0,53 per cento.        Pertanto, in ipotesi di reddito imponibile fino a euro 15.000 l'aliquota e' pari a  0,70 per cento. Per reddito imponibile superiore a euro 15.000 l'aliquota e' pari a 1,23 per cento sull'intero importo.</t>
  </si>
  <si>
    <t>Art. 50 D.Lgs. 446/1997 -  Art. 1, comma 5, L.R. 25 luglio 2012, n. 14 - Art. 1, comma 727,Legge 30 dicembre 2024, n. 207 (Bilancio di previsione dello Stato per l'anno finanziario 2025).</t>
  </si>
  <si>
    <t>Legge Regionale 9 ottobre 2024 n. 17 articolo 2 bis come modificata dalla Legge regionale 31 marzo 2025 n. 3. Legge Regionale 17 marzo 2022 n. 3 articolo 1.  Decreto Legislativo 6 maggio 2011 n. 68 articolo 6.</t>
  </si>
  <si>
    <t>Articolo 1 della legge regionale 23 marzo 2022, n. 5 - Articolo 50 del decreto legislativo 15 dicembre 1997, n. 446 - Articolo 6 del decreto legislativo 6 maggio 2011, n. 68. Articolo 1, commi 728 e 729, della legge 30 dicembre 2024, n.207.</t>
  </si>
  <si>
    <t xml:space="preserve">Le maggiorazioni dell'aliquota dell'addizionale regionale all'IRPEF previste all'art. 1, comma 1, lettere a) e b) della legge regionale 11 aprile 2025, n. 2, pari allo 0,50% - per i redditi fino a 15.000 euro - e del 1,79% - per i redditi oltre 15.000 euro e fino a 28.000 euro - non trovano applicazione nei confronti dei soggetti con un reddito imponibile complessivo, ai fini dell'addizionale regionale all'IRPEF, fino a 28.000,00 euro. E' disposta una detrazione dall'addizionale regionale all'IRPEF pari a 150,00 euro, in favore dei soggetti con un reddito imponibile complessivo, ai fini dell'addizionale regionale all'IRPEF, compreso tra 28.001,00 e 50.000,00 euro. </t>
  </si>
  <si>
    <t xml:space="preserve">Art. 1 - Legge regionale 11 aprile 2025, n. 2 </t>
  </si>
  <si>
    <t>Le disposizioni agevolative non generano il riconoscimento di alcun credito d'imposta</t>
  </si>
  <si>
    <t>3.02</t>
  </si>
  <si>
    <t>3.12</t>
  </si>
  <si>
    <t>Per il periodo di imposta 2025, i soggetti con reddito complessivo, determinato ai fini dell'imposta sul reddito delle persone fisiche (IRPEF), fino a 15.000 euro, sono esentati dal pagamento dell'addizionale regionale all'IRPEF. Ai soggetti con reddito complessivo oltre 15.000 euro si applica l'aliquota ordinaria sull'intero imponibile.</t>
  </si>
  <si>
    <t xml:space="preserve">Per il periodo di imposta 2025, sono confermate le seguenti detrazioni come misure di sostegno economico sociale: a) euro 100,00 per i contribuenti con piu' di tre figli a carico, per ciascun figlio a partire dal primo, compreso i figli naturali, riconosciuti, i figli adottivi o affidati e i figli conviventi del coniuge deceduto.   A seguito delle modifiche apportate dalla legge nazionale di bilancio per il 2025 all' articolo 12 del TUIR sono considerati figli a carico solo quelli con un'eta' inferiore a 30 anni. b) euro 250,00 per i contribuenti con figli a carico, portatori di handicap ai sensi dell' articolo 3 della legge 5 febbraio 1992, n. 104 (Legge-quadro per l'assistenza, l'integrazione sociale e i diritti delle persone handicappate), per ciascun figlio,  compreso i figli naturali, riconosciuti, i figli adottivi o affidati. Ai fini della spettanza e della ripartizione delle detrazioni si applicano le disposizioni di cui all' art. 12 del TUIR. </t>
  </si>
  <si>
    <t>Articolo 6 del decreto legislativo 6 maggio 2011, n. 68. Articolo 1, comma 8, della legge regionale 12 dicembre 2006, n. 44. Articolo 1, comma 1, della legge regionale 4 aprile 2025, n. 9.</t>
  </si>
  <si>
    <t>2.87</t>
  </si>
  <si>
    <t>Articolo 6 del decreto legislativo 6 maggio 2011, n. 68. Articolo 2 della legge regionale 20 dicembre 2006, n. 19 come modificato dall'articolo 2, comma 1, della legge regionale 31 marzo 2025, n. 1.</t>
  </si>
  <si>
    <t>2.93</t>
  </si>
  <si>
    <t>Per l'anno d'imposta 2025, ai soggetti aventi reddito imponibile non superiore a 28.000,00 euro e con almeno due figli fiscalmente a carico spetta una detrazione pari a 45,00 euro per ciascun figlio. La detrazione e' aumentata a 50,00 euro per ogni figlio portatore di handicap anche in presenza di un solo figlio a carico.</t>
  </si>
  <si>
    <t>Legge Regionale 9 ottobre 2024 n. 17 articolo 2 bis come modificata dalla Legge regionale 31 marzo 2025 n. 3. Legge Regionale 9 ottobre 2024 n. 17 articolo 2 ter inserito dalla Legge regionale 31 luglio 2025 n. 14. Legge Regionale 17 marzo 2022 n. 3 articolo 1.  Decreto Legislativo 6 maggio 2011 n. 68 articolo 6.</t>
  </si>
  <si>
    <t>Quando l'imposta dovuta sia minore della detrazione di cui all'art. 2 ter l.r.17/2024 non sorge alcun credito d'imposta. Ai fini della spettanza e della ripartizione della detrazione si applicano le disposizioni di cui all'articolo 12 DPR n.917/1986. Per l'applicazione della detrazione 2025 si rinvia alla circolare pubblicata sul sito internet di Regione Liguria: pagamenti online e imposte - irpef - addizionale all'imposta sul reddito - detrazione per carichi di famiglia 2022</t>
  </si>
  <si>
    <t>Ai contribuenti aventi un reddito imponibile non superiore a euro 30.000,00 spetta una deduzione di euro 30.000,00. Tale deduzione non spetta ai contribuenti aventi un reddito imponibile superiore a euro 30.000,00.  Ai contribuenti aventi un reddito imponibile non superiore a 50.000 euro spetta una detrazione dall'importo dovuto a titolo di addizionale regionale all'IRPEF di 246 euro, in proporzione alla percentuale e ai mesi di carico, per ogni figlio che si trova nelle condizioni previste dall'articolo 12, comma 2, del D.P.R. n. 917/86. Se l'imposta dovuta risulta minore della detrazione non sorge alcun credito d'imposta.</t>
  </si>
  <si>
    <t>Articolo 1, commi 2 quater, 2 sexies e 3 bis, della legge provinciale 23 dicembre 2019, n. 13, come modificato dall'articolo 1 della legge provinciale 1 agosto 2025, n. 5.</t>
  </si>
  <si>
    <t xml:space="preserve">Per il periodo di imposta 2025, sono confermate le seguenti detrazioni come misure di sostegno economico sociale: a) euro 100,00 per i contribuenti con piu' di tre figli a carico, per ciascun figlio a partire dal primo, compreso i figli naturali, riconosciuti, i figli adottivi o affidati e i figli conviventi del coniuge deceduto.   A seguito delle modifiche apportate dalla legge nazionale di bilancio per il 2025 all' articolo 12 del TUIR sono considerati figli a carico solo quelli con un'eta' inferiore a 30 anni ad eccezione di quelli con disabilita'. b) euro 250,00 per i contribuenti con figli a carico, portatori di handicap ai sensi dell' articolo 3 della legge 5 febbraio 1992, n. 104 (Legge-quadro per l'assistenza, l'integrazione sociale e i diritti delle persone handicappate), per ciascun figlio,  compreso i figli naturali, riconosciuti, i figli adottivi o affidati. Ai fini della spettanza e della ripartizione delle detrazioni si applicano le disposizioni di cui all' art. 12 del TUIR. </t>
  </si>
  <si>
    <t>Detrazioni 2026</t>
  </si>
  <si>
    <t>Detrazioni Cuneo 2026</t>
  </si>
  <si>
    <t>CUNEO CONTRIBUTIVO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</si>
</sst>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43" formatCode="_-* #,##0.00_-;\-* #,##0.00_-;_-* &quot;-&quot;??_-;_-@_-"/>
    <numFmt numFmtId="164" formatCode="_-* #,##0\ &quot;€&quot;_-;\-* #,##0\ &quot;€&quot;_-;_-* &quot;-&quot;??\ &quot;€&quot;_-;_-@_-"/>
    <numFmt numFmtId="165" formatCode="0.0%"/>
    <numFmt numFmtId="166" formatCode="_-* #,##0.0_-;\-* #,##0.0_-;_-* &quot;-&quot;??_-;_-@_-"/>
    <numFmt numFmtId="167" formatCode="_-* #,##0_-;\-* #,##0_-;_-* &quot;-&quot;??_-;_-@_-"/>
    <numFmt numFmtId="168" formatCode="_-* #,##0.00\ _€_-;\-* #,##0.00\ _€_-;_-* &quot;-&quot;??\ _€_-;_-@_-"/>
    <numFmt numFmtId="169" formatCode="#,##0.00;[Red]\(#,##0.00\)"/>
  </numFmts>
  <fonts count="18" x14ac:knownFonts="1">
    <font>
      <sz val="11"/>
      <color theme="1"/>
      <name val="Calibri"/>
      <family val="2"/>
      <scheme val="minor"/>
    </font>
    <font>
      <sz val="11"/>
      <color theme="1"/>
      <name val="Calibri"/>
      <family val="2"/>
      <scheme val="minor"/>
    </font>
    <font>
      <sz val="8"/>
      <color theme="1"/>
      <name val="Arial"/>
      <family val="2"/>
    </font>
    <font>
      <b/>
      <sz val="8"/>
      <color theme="1"/>
      <name val="Arial"/>
      <family val="2"/>
    </font>
    <font>
      <sz val="8"/>
      <color theme="0"/>
      <name val="Arial"/>
      <family val="2"/>
    </font>
    <font>
      <i/>
      <sz val="8"/>
      <color theme="1"/>
      <name val="Arial"/>
      <family val="2"/>
    </font>
    <font>
      <b/>
      <sz val="14"/>
      <color theme="1"/>
      <name val="Arial"/>
      <family val="2"/>
    </font>
    <font>
      <b/>
      <sz val="9"/>
      <color theme="1"/>
      <name val="Arial"/>
      <family val="2"/>
    </font>
    <font>
      <sz val="9"/>
      <color theme="1"/>
      <name val="Arial"/>
      <family val="2"/>
    </font>
    <font>
      <b/>
      <u val="singleAccounting"/>
      <sz val="9"/>
      <color theme="1"/>
      <name val="Arial"/>
      <family val="2"/>
    </font>
    <font>
      <b/>
      <sz val="8"/>
      <color rgb="FF1C2024"/>
      <name val="Arial"/>
      <family val="2"/>
    </font>
    <font>
      <sz val="8"/>
      <color rgb="FF1C2024"/>
      <name val="Arial"/>
      <family val="2"/>
    </font>
    <font>
      <b/>
      <sz val="10"/>
      <color theme="1"/>
      <name val="Arial"/>
      <family val="2"/>
    </font>
    <font>
      <b/>
      <sz val="8"/>
      <color rgb="FFFF0000"/>
      <name val="Arial"/>
      <family val="2"/>
    </font>
    <font>
      <sz val="8"/>
      <color rgb="FFFF0000"/>
      <name val="Arial"/>
      <family val="2"/>
    </font>
    <font>
      <b/>
      <u/>
      <sz val="8"/>
      <color theme="1"/>
      <name val="Arial"/>
      <family val="2"/>
    </font>
    <font>
      <b/>
      <u/>
      <sz val="8"/>
      <color rgb="FFFF0000"/>
      <name val="Arial"/>
      <family val="2"/>
    </font>
    <font>
      <sz val="9"/>
      <color rgb="FF0070C0"/>
      <name val="Arial"/>
      <family val="2"/>
    </font>
  </fonts>
  <fills count="19">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rgb="FFFFFFFF"/>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rgb="FFF9F9F9"/>
        <bgColor indexed="64"/>
      </patternFill>
    </fill>
    <fill>
      <patternFill patternType="solid">
        <fgColor rgb="FFF0F0F0"/>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0.499984740745262"/>
        <bgColor indexed="64"/>
      </patternFill>
    </fill>
    <fill>
      <patternFill patternType="solid">
        <fgColor theme="4"/>
        <bgColor indexed="64"/>
      </patternFill>
    </fill>
    <fill>
      <patternFill patternType="solid">
        <fgColor theme="9" tint="0.59999389629810485"/>
        <bgColor indexed="64"/>
      </patternFill>
    </fill>
    <fill>
      <patternFill patternType="solid">
        <fgColor rgb="FFFFC000"/>
        <bgColor indexed="64"/>
      </patternFill>
    </fill>
    <fill>
      <patternFill patternType="solid">
        <fgColor rgb="FF00B0F0"/>
        <bgColor indexed="64"/>
      </patternFill>
    </fill>
    <fill>
      <patternFill patternType="solid">
        <fgColor rgb="FF00B05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rgb="FFCCCCCC"/>
      </left>
      <right style="medium">
        <color rgb="FFCCCCCC"/>
      </right>
      <top style="medium">
        <color rgb="FFCCCCCC"/>
      </top>
      <bottom style="medium">
        <color rgb="FFCCCCCC"/>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92">
    <xf numFmtId="0" fontId="0" fillId="0" borderId="0" xfId="0"/>
    <xf numFmtId="0" fontId="2" fillId="0" borderId="0" xfId="0" applyFont="1"/>
    <xf numFmtId="9" fontId="2" fillId="0" borderId="0" xfId="0" applyNumberFormat="1" applyFont="1"/>
    <xf numFmtId="0" fontId="2" fillId="7" borderId="7" xfId="0" applyFont="1" applyFill="1" applyBorder="1"/>
    <xf numFmtId="0" fontId="2" fillId="2" borderId="8" xfId="0" applyFont="1" applyFill="1" applyBorder="1"/>
    <xf numFmtId="0" fontId="2" fillId="2" borderId="6" xfId="0" applyFont="1" applyFill="1" applyBorder="1"/>
    <xf numFmtId="0" fontId="2" fillId="2" borderId="5" xfId="0" applyFont="1" applyFill="1" applyBorder="1"/>
    <xf numFmtId="0" fontId="3" fillId="2" borderId="6" xfId="0" applyFont="1" applyFill="1" applyBorder="1"/>
    <xf numFmtId="0" fontId="5" fillId="0" borderId="0" xfId="0" applyFont="1"/>
    <xf numFmtId="0" fontId="2" fillId="2" borderId="0" xfId="0" applyFont="1" applyFill="1"/>
    <xf numFmtId="0" fontId="2" fillId="8" borderId="0" xfId="0" applyFont="1" applyFill="1"/>
    <xf numFmtId="0" fontId="4" fillId="13" borderId="0" xfId="0" applyFont="1" applyFill="1"/>
    <xf numFmtId="0" fontId="8" fillId="0" borderId="0" xfId="0" applyFont="1"/>
    <xf numFmtId="0" fontId="8" fillId="11" borderId="3" xfId="0" applyFont="1" applyFill="1" applyBorder="1"/>
    <xf numFmtId="0" fontId="8" fillId="11" borderId="12" xfId="0" applyFont="1" applyFill="1" applyBorder="1"/>
    <xf numFmtId="43" fontId="8" fillId="11" borderId="0" xfId="1" applyFont="1" applyFill="1" applyBorder="1" applyAlignment="1">
      <alignment horizontal="center"/>
    </xf>
    <xf numFmtId="0" fontId="8" fillId="11" borderId="4" xfId="0" applyFont="1" applyFill="1" applyBorder="1"/>
    <xf numFmtId="0" fontId="8" fillId="11" borderId="13" xfId="0" applyFont="1" applyFill="1" applyBorder="1"/>
    <xf numFmtId="0" fontId="8" fillId="11" borderId="14" xfId="0" applyFont="1" applyFill="1" applyBorder="1"/>
    <xf numFmtId="0" fontId="10" fillId="6" borderId="15" xfId="0" applyFont="1" applyFill="1" applyBorder="1" applyAlignment="1">
      <alignment horizontal="left" vertical="center" wrapText="1" indent="1"/>
    </xf>
    <xf numFmtId="0" fontId="10" fillId="6" borderId="15" xfId="0" applyFont="1" applyFill="1" applyBorder="1" applyAlignment="1">
      <alignment horizontal="center" vertical="center" wrapText="1"/>
    </xf>
    <xf numFmtId="0" fontId="11" fillId="9" borderId="15" xfId="0" applyFont="1" applyFill="1" applyBorder="1" applyAlignment="1">
      <alignment horizontal="left" vertical="center" wrapText="1" indent="1"/>
    </xf>
    <xf numFmtId="0" fontId="11" fillId="9" borderId="15" xfId="0" applyFont="1" applyFill="1" applyBorder="1" applyAlignment="1">
      <alignment horizontal="center" vertical="center" wrapText="1"/>
    </xf>
    <xf numFmtId="0" fontId="11" fillId="4" borderId="15" xfId="0" applyFont="1" applyFill="1" applyBorder="1" applyAlignment="1">
      <alignment horizontal="left" vertical="center" wrapText="1" indent="1"/>
    </xf>
    <xf numFmtId="0" fontId="11" fillId="4" borderId="15" xfId="0" applyFont="1" applyFill="1" applyBorder="1" applyAlignment="1">
      <alignment horizontal="center" vertical="center" wrapText="1"/>
    </xf>
    <xf numFmtId="0" fontId="11" fillId="10" borderId="15" xfId="0" applyFont="1" applyFill="1" applyBorder="1" applyAlignment="1">
      <alignment horizontal="left" vertical="center" wrapText="1" indent="1"/>
    </xf>
    <xf numFmtId="0" fontId="11" fillId="10" borderId="15" xfId="0" applyFont="1" applyFill="1" applyBorder="1" applyAlignment="1">
      <alignment horizontal="center" vertical="center" wrapText="1"/>
    </xf>
    <xf numFmtId="43" fontId="7" fillId="11" borderId="0" xfId="1" applyFont="1" applyFill="1" applyBorder="1" applyAlignment="1">
      <alignment horizontal="center"/>
    </xf>
    <xf numFmtId="43" fontId="8" fillId="11" borderId="12" xfId="1" applyFont="1" applyFill="1" applyBorder="1" applyAlignment="1">
      <alignment horizontal="center"/>
    </xf>
    <xf numFmtId="43" fontId="7" fillId="11" borderId="0" xfId="1" applyFont="1" applyFill="1" applyBorder="1" applyAlignment="1" applyProtection="1">
      <alignment horizontal="center"/>
    </xf>
    <xf numFmtId="43" fontId="8" fillId="11" borderId="12" xfId="1" applyFont="1" applyFill="1" applyBorder="1" applyAlignment="1" applyProtection="1">
      <alignment horizontal="center"/>
    </xf>
    <xf numFmtId="0" fontId="3" fillId="7" borderId="7" xfId="0" applyFont="1" applyFill="1" applyBorder="1" applyAlignment="1">
      <alignment horizontal="left"/>
    </xf>
    <xf numFmtId="164" fontId="2" fillId="7" borderId="7" xfId="2" applyNumberFormat="1" applyFont="1" applyFill="1" applyBorder="1" applyProtection="1"/>
    <xf numFmtId="164" fontId="3" fillId="3" borderId="7" xfId="2" applyNumberFormat="1" applyFont="1" applyFill="1" applyBorder="1" applyProtection="1"/>
    <xf numFmtId="164" fontId="2" fillId="0" borderId="0" xfId="2" applyNumberFormat="1" applyFont="1" applyProtection="1"/>
    <xf numFmtId="164" fontId="3" fillId="7" borderId="7" xfId="2" applyNumberFormat="1" applyFont="1" applyFill="1" applyBorder="1" applyProtection="1"/>
    <xf numFmtId="0" fontId="3" fillId="5" borderId="1" xfId="0" applyFont="1" applyFill="1" applyBorder="1" applyAlignment="1">
      <alignment horizontal="center"/>
    </xf>
    <xf numFmtId="10" fontId="2" fillId="0" borderId="1" xfId="0" applyNumberFormat="1" applyFont="1" applyBorder="1" applyAlignment="1">
      <alignment horizontal="center"/>
    </xf>
    <xf numFmtId="165" fontId="2" fillId="0" borderId="0" xfId="3" applyNumberFormat="1" applyFont="1" applyProtection="1"/>
    <xf numFmtId="0" fontId="3" fillId="0" borderId="0" xfId="0" applyFont="1"/>
    <xf numFmtId="10" fontId="3" fillId="5" borderId="1" xfId="0" applyNumberFormat="1" applyFont="1" applyFill="1" applyBorder="1" applyAlignment="1">
      <alignment horizontal="center"/>
    </xf>
    <xf numFmtId="165" fontId="3" fillId="0" borderId="0" xfId="3" applyNumberFormat="1" applyFont="1" applyProtection="1"/>
    <xf numFmtId="164" fontId="3" fillId="0" borderId="0" xfId="2" applyNumberFormat="1" applyFont="1" applyProtection="1"/>
    <xf numFmtId="167" fontId="2" fillId="7" borderId="7" xfId="1" applyNumberFormat="1" applyFont="1" applyFill="1" applyBorder="1" applyProtection="1"/>
    <xf numFmtId="43" fontId="2" fillId="7" borderId="7" xfId="1" applyFont="1" applyFill="1" applyBorder="1" applyProtection="1"/>
    <xf numFmtId="10" fontId="2" fillId="0" borderId="0" xfId="0" applyNumberFormat="1" applyFont="1"/>
    <xf numFmtId="164" fontId="2" fillId="0" borderId="0" xfId="0" applyNumberFormat="1" applyFont="1"/>
    <xf numFmtId="43" fontId="2" fillId="5" borderId="1" xfId="1" applyFont="1" applyFill="1" applyBorder="1" applyAlignment="1" applyProtection="1">
      <alignment horizontal="center"/>
    </xf>
    <xf numFmtId="9" fontId="2" fillId="5" borderId="1" xfId="0" applyNumberFormat="1" applyFont="1" applyFill="1" applyBorder="1" applyAlignment="1">
      <alignment horizontal="center"/>
    </xf>
    <xf numFmtId="166" fontId="2" fillId="5" borderId="1" xfId="1" applyNumberFormat="1" applyFont="1" applyFill="1" applyBorder="1" applyAlignment="1" applyProtection="1">
      <alignment horizontal="center"/>
    </xf>
    <xf numFmtId="0" fontId="3" fillId="2" borderId="0" xfId="0" applyFont="1" applyFill="1"/>
    <xf numFmtId="10" fontId="3" fillId="2" borderId="0" xfId="0" applyNumberFormat="1" applyFont="1" applyFill="1"/>
    <xf numFmtId="44" fontId="3" fillId="2" borderId="0" xfId="2" applyFont="1" applyFill="1" applyProtection="1"/>
    <xf numFmtId="0" fontId="2" fillId="3" borderId="0" xfId="0" applyFont="1" applyFill="1"/>
    <xf numFmtId="43" fontId="2" fillId="5" borderId="1" xfId="1" applyFont="1" applyFill="1" applyBorder="1" applyAlignment="1" applyProtection="1">
      <alignment horizontal="right"/>
    </xf>
    <xf numFmtId="10" fontId="2" fillId="0" borderId="0" xfId="3" applyNumberFormat="1" applyFont="1" applyProtection="1"/>
    <xf numFmtId="44" fontId="2" fillId="0" borderId="0" xfId="2" applyFont="1" applyProtection="1"/>
    <xf numFmtId="0" fontId="2" fillId="0" borderId="9" xfId="0" applyFont="1" applyBorder="1"/>
    <xf numFmtId="164" fontId="2" fillId="0" borderId="9" xfId="2" applyNumberFormat="1" applyFont="1" applyBorder="1" applyProtection="1"/>
    <xf numFmtId="10" fontId="11" fillId="9" borderId="15" xfId="3" applyNumberFormat="1" applyFont="1" applyFill="1" applyBorder="1" applyAlignment="1" applyProtection="1">
      <alignment horizontal="left" vertical="center" wrapText="1" indent="1"/>
    </xf>
    <xf numFmtId="10" fontId="11" fillId="4" borderId="15" xfId="3" applyNumberFormat="1" applyFont="1" applyFill="1" applyBorder="1" applyAlignment="1" applyProtection="1">
      <alignment horizontal="left" vertical="center" wrapText="1" indent="1"/>
    </xf>
    <xf numFmtId="10" fontId="11" fillId="10" borderId="15" xfId="3" applyNumberFormat="1" applyFont="1" applyFill="1" applyBorder="1" applyAlignment="1" applyProtection="1">
      <alignment horizontal="left" vertical="center" wrapText="1" indent="1"/>
    </xf>
    <xf numFmtId="164" fontId="2" fillId="14" borderId="7" xfId="2" applyNumberFormat="1" applyFont="1" applyFill="1" applyBorder="1" applyProtection="1"/>
    <xf numFmtId="43" fontId="2" fillId="0" borderId="0" xfId="0" applyNumberFormat="1" applyFont="1"/>
    <xf numFmtId="0" fontId="3" fillId="5" borderId="16" xfId="0" applyFont="1" applyFill="1" applyBorder="1" applyAlignment="1">
      <alignment horizontal="center"/>
    </xf>
    <xf numFmtId="0" fontId="3" fillId="5" borderId="5" xfId="0" applyFont="1" applyFill="1" applyBorder="1" applyAlignment="1">
      <alignment horizontal="center"/>
    </xf>
    <xf numFmtId="168" fontId="2" fillId="5" borderId="16" xfId="1" applyNumberFormat="1" applyFont="1" applyFill="1" applyBorder="1" applyAlignment="1" applyProtection="1">
      <alignment horizontal="center"/>
    </xf>
    <xf numFmtId="0" fontId="14" fillId="0" borderId="0" xfId="0" applyFont="1"/>
    <xf numFmtId="164" fontId="3" fillId="7" borderId="0" xfId="2" applyNumberFormat="1" applyFont="1" applyFill="1" applyBorder="1" applyProtection="1"/>
    <xf numFmtId="164" fontId="3" fillId="3" borderId="14" xfId="2" applyNumberFormat="1" applyFont="1" applyFill="1" applyBorder="1" applyProtection="1"/>
    <xf numFmtId="0" fontId="14" fillId="3" borderId="0" xfId="0" applyFont="1" applyFill="1"/>
    <xf numFmtId="164" fontId="2" fillId="7" borderId="13" xfId="2" applyNumberFormat="1" applyFont="1" applyFill="1" applyBorder="1" applyProtection="1"/>
    <xf numFmtId="0" fontId="2" fillId="7" borderId="13" xfId="0" applyFont="1" applyFill="1" applyBorder="1"/>
    <xf numFmtId="10" fontId="3" fillId="5" borderId="0" xfId="0" applyNumberFormat="1" applyFont="1" applyFill="1" applyAlignment="1">
      <alignment horizontal="center"/>
    </xf>
    <xf numFmtId="0" fontId="15" fillId="3" borderId="20" xfId="0" applyFont="1" applyFill="1" applyBorder="1"/>
    <xf numFmtId="164" fontId="3" fillId="3" borderId="19" xfId="2" applyNumberFormat="1" applyFont="1" applyFill="1" applyBorder="1" applyProtection="1"/>
    <xf numFmtId="164" fontId="2" fillId="12" borderId="0" xfId="0" applyNumberFormat="1" applyFont="1" applyFill="1"/>
    <xf numFmtId="0" fontId="2" fillId="12" borderId="0" xfId="0" applyFont="1" applyFill="1"/>
    <xf numFmtId="43" fontId="8" fillId="0" borderId="0" xfId="0" applyNumberFormat="1" applyFont="1"/>
    <xf numFmtId="168" fontId="8" fillId="0" borderId="0" xfId="0" applyNumberFormat="1" applyFont="1"/>
    <xf numFmtId="43" fontId="2" fillId="5" borderId="1" xfId="1" applyFont="1" applyFill="1" applyBorder="1" applyAlignment="1" applyProtection="1">
      <alignment horizontal="left"/>
    </xf>
    <xf numFmtId="168" fontId="2" fillId="5" borderId="16" xfId="1" applyNumberFormat="1" applyFont="1" applyFill="1" applyBorder="1" applyAlignment="1" applyProtection="1">
      <alignment horizontal="left"/>
    </xf>
    <xf numFmtId="43" fontId="2" fillId="0" borderId="0" xfId="0" applyNumberFormat="1" applyFont="1" applyAlignment="1">
      <alignment horizontal="left"/>
    </xf>
    <xf numFmtId="164" fontId="2" fillId="0" borderId="0" xfId="0" applyNumberFormat="1" applyFont="1" applyAlignment="1">
      <alignment horizontal="left"/>
    </xf>
    <xf numFmtId="167" fontId="2" fillId="3" borderId="19" xfId="1" applyNumberFormat="1" applyFont="1" applyFill="1" applyBorder="1"/>
    <xf numFmtId="0" fontId="7" fillId="12" borderId="1" xfId="0" applyFont="1" applyFill="1" applyBorder="1" applyAlignment="1" applyProtection="1">
      <alignment horizontal="center"/>
      <protection locked="0"/>
    </xf>
    <xf numFmtId="0" fontId="7" fillId="11" borderId="2" xfId="0" applyFont="1" applyFill="1" applyBorder="1"/>
    <xf numFmtId="0" fontId="8" fillId="11" borderId="10" xfId="0" applyFont="1" applyFill="1" applyBorder="1"/>
    <xf numFmtId="0" fontId="7" fillId="11" borderId="3" xfId="0" applyFont="1" applyFill="1" applyBorder="1"/>
    <xf numFmtId="0" fontId="7" fillId="11" borderId="4" xfId="0" applyFont="1" applyFill="1" applyBorder="1"/>
    <xf numFmtId="43" fontId="7" fillId="11" borderId="0" xfId="1" applyFont="1" applyFill="1" applyBorder="1" applyAlignment="1"/>
    <xf numFmtId="43" fontId="7" fillId="11" borderId="12" xfId="1" applyFont="1" applyFill="1" applyBorder="1" applyAlignment="1"/>
    <xf numFmtId="0" fontId="7" fillId="12" borderId="25" xfId="0" applyFont="1" applyFill="1" applyBorder="1" applyAlignment="1" applyProtection="1">
      <alignment horizontal="center"/>
      <protection locked="0"/>
    </xf>
    <xf numFmtId="0" fontId="8" fillId="11" borderId="23" xfId="0" applyFont="1" applyFill="1" applyBorder="1"/>
    <xf numFmtId="10" fontId="2" fillId="14" borderId="1" xfId="0" applyNumberFormat="1" applyFont="1" applyFill="1" applyBorder="1" applyAlignment="1">
      <alignment horizontal="center"/>
    </xf>
    <xf numFmtId="0" fontId="8" fillId="11" borderId="0" xfId="0" applyFont="1" applyFill="1"/>
    <xf numFmtId="0" fontId="16" fillId="3" borderId="0" xfId="0" applyFont="1" applyFill="1"/>
    <xf numFmtId="0" fontId="7" fillId="11" borderId="0" xfId="0" applyFont="1" applyFill="1"/>
    <xf numFmtId="0" fontId="7" fillId="12" borderId="0" xfId="0" applyFont="1" applyFill="1" applyAlignment="1" applyProtection="1">
      <alignment horizontal="center"/>
      <protection locked="0"/>
    </xf>
    <xf numFmtId="0" fontId="8" fillId="11" borderId="0" xfId="0" applyFont="1" applyFill="1" applyAlignment="1">
      <alignment horizontal="left"/>
    </xf>
    <xf numFmtId="0" fontId="7" fillId="11" borderId="0" xfId="0" applyFont="1" applyFill="1" applyAlignment="1">
      <alignment horizontal="left"/>
    </xf>
    <xf numFmtId="0" fontId="8" fillId="11" borderId="0" xfId="0" applyFont="1" applyFill="1" applyAlignment="1">
      <alignment horizontal="center"/>
    </xf>
    <xf numFmtId="0" fontId="7" fillId="0" borderId="0" xfId="0" applyFont="1" applyAlignment="1" applyProtection="1">
      <alignment horizontal="center"/>
      <protection locked="0"/>
    </xf>
    <xf numFmtId="0" fontId="7" fillId="11" borderId="0" xfId="0" applyFont="1" applyFill="1" applyAlignment="1">
      <alignment horizontal="center"/>
    </xf>
    <xf numFmtId="43" fontId="2" fillId="7" borderId="7" xfId="1" applyFont="1" applyFill="1" applyBorder="1"/>
    <xf numFmtId="9" fontId="2" fillId="0" borderId="0" xfId="3" applyFont="1" applyProtection="1"/>
    <xf numFmtId="0" fontId="2" fillId="0" borderId="2" xfId="0" applyFont="1" applyBorder="1"/>
    <xf numFmtId="0" fontId="2" fillId="0" borderId="10" xfId="0" applyFont="1" applyBorder="1"/>
    <xf numFmtId="0" fontId="2" fillId="0" borderId="11" xfId="0" applyFont="1" applyBorder="1"/>
    <xf numFmtId="0" fontId="2" fillId="0" borderId="3" xfId="0" applyFont="1" applyBorder="1"/>
    <xf numFmtId="0" fontId="15" fillId="3" borderId="3" xfId="0" applyFont="1" applyFill="1" applyBorder="1"/>
    <xf numFmtId="0" fontId="2" fillId="0" borderId="12" xfId="0" applyFont="1" applyBorder="1"/>
    <xf numFmtId="43" fontId="2" fillId="5" borderId="27" xfId="1" applyFont="1" applyFill="1" applyBorder="1" applyAlignment="1" applyProtection="1">
      <alignment horizontal="center"/>
    </xf>
    <xf numFmtId="0" fontId="2" fillId="0" borderId="4" xfId="0" applyFont="1" applyBorder="1"/>
    <xf numFmtId="0" fontId="2" fillId="0" borderId="14" xfId="0" applyFont="1" applyBorder="1"/>
    <xf numFmtId="0" fontId="2" fillId="0" borderId="13" xfId="0" applyFont="1" applyBorder="1"/>
    <xf numFmtId="169" fontId="9" fillId="11" borderId="0" xfId="1" applyNumberFormat="1" applyFont="1" applyFill="1" applyBorder="1" applyAlignment="1" applyProtection="1">
      <alignment horizontal="right"/>
    </xf>
    <xf numFmtId="43" fontId="17" fillId="11" borderId="12" xfId="1" applyFont="1" applyFill="1" applyBorder="1" applyAlignment="1" applyProtection="1">
      <alignment horizontal="center"/>
    </xf>
    <xf numFmtId="0" fontId="7" fillId="11" borderId="17" xfId="0" applyFont="1" applyFill="1" applyBorder="1"/>
    <xf numFmtId="0" fontId="7" fillId="11" borderId="18" xfId="0" applyFont="1" applyFill="1" applyBorder="1"/>
    <xf numFmtId="0" fontId="7" fillId="11" borderId="23" xfId="0" applyFont="1" applyFill="1" applyBorder="1"/>
    <xf numFmtId="14" fontId="7" fillId="0" borderId="0" xfId="0" applyNumberFormat="1" applyFont="1" applyAlignment="1" applyProtection="1">
      <alignment horizontal="center"/>
      <protection locked="0"/>
    </xf>
    <xf numFmtId="43" fontId="3" fillId="5" borderId="1" xfId="1" applyFont="1" applyFill="1" applyBorder="1" applyAlignment="1" applyProtection="1">
      <alignment horizontal="center"/>
    </xf>
    <xf numFmtId="167" fontId="3" fillId="0" borderId="0" xfId="1" applyNumberFormat="1" applyFont="1"/>
    <xf numFmtId="167" fontId="2" fillId="0" borderId="0" xfId="1" applyNumberFormat="1" applyFont="1"/>
    <xf numFmtId="167" fontId="3" fillId="3" borderId="17" xfId="1" applyNumberFormat="1" applyFont="1" applyFill="1" applyBorder="1"/>
    <xf numFmtId="167" fontId="3" fillId="3" borderId="18" xfId="1" applyNumberFormat="1" applyFont="1" applyFill="1" applyBorder="1"/>
    <xf numFmtId="167" fontId="3" fillId="3" borderId="19" xfId="1" applyNumberFormat="1" applyFont="1" applyFill="1" applyBorder="1"/>
    <xf numFmtId="167" fontId="15" fillId="3" borderId="13" xfId="1" applyNumberFormat="1" applyFont="1" applyFill="1" applyBorder="1"/>
    <xf numFmtId="167" fontId="2" fillId="0" borderId="13" xfId="1" applyNumberFormat="1" applyFont="1" applyBorder="1"/>
    <xf numFmtId="167" fontId="7" fillId="11" borderId="10" xfId="1" applyNumberFormat="1" applyFont="1" applyFill="1" applyBorder="1" applyAlignment="1" applyProtection="1">
      <alignment horizontal="center"/>
    </xf>
    <xf numFmtId="167" fontId="8" fillId="11" borderId="11" xfId="1" applyNumberFormat="1" applyFont="1" applyFill="1" applyBorder="1"/>
    <xf numFmtId="167" fontId="7" fillId="11" borderId="0" xfId="1" applyNumberFormat="1" applyFont="1" applyFill="1" applyBorder="1" applyAlignment="1" applyProtection="1">
      <alignment horizontal="center"/>
    </xf>
    <xf numFmtId="167" fontId="8" fillId="11" borderId="12" xfId="1" applyNumberFormat="1" applyFont="1" applyFill="1" applyBorder="1"/>
    <xf numFmtId="167" fontId="7" fillId="11" borderId="18" xfId="1" applyNumberFormat="1" applyFont="1" applyFill="1" applyBorder="1" applyAlignment="1" applyProtection="1">
      <alignment horizontal="center"/>
    </xf>
    <xf numFmtId="167" fontId="7" fillId="3" borderId="19" xfId="1" applyNumberFormat="1" applyFont="1" applyFill="1" applyBorder="1" applyAlignment="1" applyProtection="1">
      <alignment horizontal="center"/>
    </xf>
    <xf numFmtId="0" fontId="2" fillId="11" borderId="13" xfId="0" applyFont="1" applyFill="1" applyBorder="1"/>
    <xf numFmtId="15" fontId="0" fillId="0" borderId="0" xfId="0" applyNumberFormat="1"/>
    <xf numFmtId="14" fontId="0" fillId="0" borderId="0" xfId="0" applyNumberFormat="1"/>
    <xf numFmtId="17" fontId="0" fillId="0" borderId="0" xfId="0" applyNumberFormat="1"/>
    <xf numFmtId="167" fontId="7" fillId="15" borderId="17" xfId="1" applyNumberFormat="1" applyFont="1" applyFill="1" applyBorder="1" applyAlignment="1" applyProtection="1">
      <alignment horizontal="center"/>
    </xf>
    <xf numFmtId="167" fontId="7" fillId="15" borderId="18" xfId="1" applyNumberFormat="1" applyFont="1" applyFill="1" applyBorder="1" applyAlignment="1" applyProtection="1">
      <alignment horizontal="center"/>
    </xf>
    <xf numFmtId="0" fontId="2" fillId="16" borderId="19" xfId="0" applyFont="1" applyFill="1" applyBorder="1" applyAlignment="1">
      <alignment horizontal="center"/>
    </xf>
    <xf numFmtId="0" fontId="15" fillId="17" borderId="3" xfId="0" applyFont="1" applyFill="1" applyBorder="1"/>
    <xf numFmtId="10" fontId="3" fillId="0" borderId="0" xfId="0" applyNumberFormat="1" applyFont="1"/>
    <xf numFmtId="167" fontId="2" fillId="0" borderId="0" xfId="0" applyNumberFormat="1" applyFont="1"/>
    <xf numFmtId="0" fontId="15" fillId="0" borderId="0" xfId="0" applyFont="1"/>
    <xf numFmtId="0" fontId="3" fillId="3" borderId="17" xfId="0" applyFont="1" applyFill="1" applyBorder="1"/>
    <xf numFmtId="44" fontId="3" fillId="3" borderId="18" xfId="0" applyNumberFormat="1" applyFont="1" applyFill="1" applyBorder="1"/>
    <xf numFmtId="164" fontId="14" fillId="0" borderId="0" xfId="0" applyNumberFormat="1" applyFont="1"/>
    <xf numFmtId="0" fontId="3" fillId="3" borderId="19" xfId="0" applyFont="1" applyFill="1" applyBorder="1"/>
    <xf numFmtId="0" fontId="15" fillId="3" borderId="13" xfId="0" applyFont="1" applyFill="1" applyBorder="1"/>
    <xf numFmtId="0" fontId="3" fillId="18" borderId="0" xfId="0" applyFont="1" applyFill="1" applyAlignment="1">
      <alignment horizontal="center"/>
    </xf>
    <xf numFmtId="168" fontId="3" fillId="18" borderId="7" xfId="2" applyNumberFormat="1" applyFont="1" applyFill="1" applyBorder="1" applyProtection="1"/>
    <xf numFmtId="0" fontId="0" fillId="17" borderId="0" xfId="0" applyFill="1"/>
    <xf numFmtId="0" fontId="3" fillId="3" borderId="0" xfId="0" applyFont="1" applyFill="1"/>
    <xf numFmtId="0" fontId="7" fillId="12" borderId="0" xfId="0" applyFont="1" applyFill="1" applyAlignment="1" applyProtection="1">
      <alignment horizontal="center"/>
      <protection locked="0"/>
    </xf>
    <xf numFmtId="0" fontId="7" fillId="11" borderId="0" xfId="0" applyFont="1" applyFill="1" applyAlignment="1">
      <alignment horizontal="left"/>
    </xf>
    <xf numFmtId="43" fontId="7" fillId="12" borderId="21" xfId="1" applyFont="1" applyFill="1" applyBorder="1" applyAlignment="1" applyProtection="1">
      <alignment horizontal="center"/>
      <protection locked="0"/>
    </xf>
    <xf numFmtId="43" fontId="7" fillId="12" borderId="24" xfId="1" applyFont="1" applyFill="1" applyBorder="1" applyAlignment="1" applyProtection="1">
      <alignment horizontal="center"/>
      <protection locked="0"/>
    </xf>
    <xf numFmtId="43" fontId="7" fillId="12" borderId="22" xfId="1" applyFont="1" applyFill="1" applyBorder="1" applyAlignment="1" applyProtection="1">
      <alignment horizontal="center"/>
      <protection locked="0"/>
    </xf>
    <xf numFmtId="43" fontId="7" fillId="12" borderId="26" xfId="1" applyFont="1" applyFill="1" applyBorder="1" applyAlignment="1" applyProtection="1">
      <alignment horizontal="center"/>
      <protection locked="0"/>
    </xf>
    <xf numFmtId="43" fontId="7" fillId="15" borderId="17" xfId="1" applyFont="1" applyFill="1" applyBorder="1" applyAlignment="1" applyProtection="1">
      <alignment horizontal="center"/>
    </xf>
    <xf numFmtId="43" fontId="7" fillId="15" borderId="18" xfId="1" applyFont="1" applyFill="1" applyBorder="1" applyAlignment="1" applyProtection="1">
      <alignment horizontal="center"/>
    </xf>
    <xf numFmtId="43" fontId="7" fillId="12" borderId="0" xfId="1" applyFont="1" applyFill="1" applyBorder="1" applyAlignment="1" applyProtection="1">
      <alignment horizontal="center"/>
      <protection locked="0"/>
    </xf>
    <xf numFmtId="43" fontId="7" fillId="12" borderId="12" xfId="1" applyFont="1" applyFill="1" applyBorder="1" applyAlignment="1" applyProtection="1">
      <alignment horizontal="center"/>
      <protection locked="0"/>
    </xf>
    <xf numFmtId="0" fontId="7" fillId="11" borderId="17" xfId="0" applyFont="1" applyFill="1" applyBorder="1" applyAlignment="1">
      <alignment horizontal="left"/>
    </xf>
    <xf numFmtId="0" fontId="7" fillId="11" borderId="23" xfId="0" applyFont="1" applyFill="1" applyBorder="1" applyAlignment="1">
      <alignment horizontal="left"/>
    </xf>
    <xf numFmtId="43" fontId="7" fillId="3" borderId="17" xfId="1" applyFont="1" applyFill="1" applyBorder="1" applyAlignment="1" applyProtection="1">
      <alignment horizontal="center"/>
    </xf>
    <xf numFmtId="43" fontId="7" fillId="3" borderId="18" xfId="1" applyFont="1" applyFill="1" applyBorder="1" applyAlignment="1" applyProtection="1">
      <alignment horizontal="center"/>
    </xf>
    <xf numFmtId="0" fontId="7" fillId="11" borderId="4" xfId="0" applyFont="1" applyFill="1" applyBorder="1" applyAlignment="1">
      <alignment horizontal="left"/>
    </xf>
    <xf numFmtId="0" fontId="7" fillId="11" borderId="13" xfId="0" applyFont="1" applyFill="1" applyBorder="1" applyAlignment="1">
      <alignment horizontal="left"/>
    </xf>
    <xf numFmtId="169" fontId="9" fillId="11" borderId="10" xfId="1" applyNumberFormat="1" applyFont="1" applyFill="1" applyBorder="1" applyAlignment="1" applyProtection="1">
      <alignment horizontal="right"/>
    </xf>
    <xf numFmtId="169" fontId="9" fillId="11" borderId="11" xfId="1" applyNumberFormat="1" applyFont="1" applyFill="1" applyBorder="1" applyAlignment="1" applyProtection="1">
      <alignment horizontal="right"/>
    </xf>
    <xf numFmtId="169" fontId="9" fillId="11" borderId="13" xfId="1" applyNumberFormat="1" applyFont="1" applyFill="1" applyBorder="1" applyAlignment="1" applyProtection="1">
      <alignment horizontal="right"/>
    </xf>
    <xf numFmtId="169" fontId="9" fillId="11" borderId="14" xfId="1" applyNumberFormat="1" applyFont="1" applyFill="1" applyBorder="1" applyAlignment="1" applyProtection="1">
      <alignment horizontal="right"/>
    </xf>
    <xf numFmtId="0" fontId="7" fillId="11" borderId="2" xfId="0" applyFont="1" applyFill="1" applyBorder="1" applyAlignment="1">
      <alignment horizontal="center"/>
    </xf>
    <xf numFmtId="0" fontId="7" fillId="11" borderId="10" xfId="0" applyFont="1" applyFill="1" applyBorder="1" applyAlignment="1">
      <alignment horizontal="center"/>
    </xf>
    <xf numFmtId="0" fontId="7" fillId="11" borderId="11" xfId="0" applyFont="1" applyFill="1" applyBorder="1" applyAlignment="1">
      <alignment horizontal="center"/>
    </xf>
    <xf numFmtId="0" fontId="7" fillId="12" borderId="0" xfId="0" applyFont="1" applyFill="1" applyAlignment="1" applyProtection="1">
      <alignment horizontal="left"/>
      <protection locked="0"/>
    </xf>
    <xf numFmtId="0" fontId="7" fillId="11" borderId="2" xfId="0" applyFont="1" applyFill="1" applyBorder="1" applyAlignment="1">
      <alignment horizontal="left"/>
    </xf>
    <xf numFmtId="0" fontId="7" fillId="11" borderId="10" xfId="0" applyFont="1" applyFill="1" applyBorder="1" applyAlignment="1">
      <alignment horizontal="left"/>
    </xf>
    <xf numFmtId="0" fontId="6" fillId="12" borderId="3" xfId="0" applyFont="1" applyFill="1" applyBorder="1" applyAlignment="1" applyProtection="1">
      <alignment horizontal="center"/>
      <protection locked="0"/>
    </xf>
    <xf numFmtId="0" fontId="6" fillId="12" borderId="0" xfId="0" applyFont="1" applyFill="1" applyAlignment="1" applyProtection="1">
      <alignment horizontal="center"/>
      <protection locked="0"/>
    </xf>
    <xf numFmtId="0" fontId="6" fillId="12" borderId="12" xfId="0" applyFont="1" applyFill="1" applyBorder="1" applyAlignment="1" applyProtection="1">
      <alignment horizontal="center"/>
      <protection locked="0"/>
    </xf>
    <xf numFmtId="0" fontId="12" fillId="11" borderId="0" xfId="0" applyFont="1" applyFill="1" applyAlignment="1">
      <alignment horizontal="center"/>
    </xf>
    <xf numFmtId="0" fontId="2" fillId="0" borderId="2" xfId="0" applyFont="1" applyBorder="1" applyAlignment="1">
      <alignment horizontal="center"/>
    </xf>
    <xf numFmtId="0" fontId="2" fillId="0" borderId="11" xfId="0" applyFont="1" applyBorder="1" applyAlignment="1">
      <alignment horizontal="center"/>
    </xf>
    <xf numFmtId="0" fontId="2" fillId="3" borderId="0" xfId="0" applyFont="1" applyFill="1" applyAlignment="1">
      <alignment horizontal="left"/>
    </xf>
    <xf numFmtId="0" fontId="2" fillId="0" borderId="0" xfId="0" applyFont="1" applyAlignment="1">
      <alignment horizontal="left"/>
    </xf>
    <xf numFmtId="0" fontId="3" fillId="5" borderId="16" xfId="0" applyFont="1" applyFill="1" applyBorder="1" applyAlignment="1">
      <alignment horizontal="center"/>
    </xf>
    <xf numFmtId="0" fontId="3" fillId="5" borderId="5" xfId="0" applyFont="1" applyFill="1" applyBorder="1" applyAlignment="1">
      <alignment horizontal="center"/>
    </xf>
  </cellXfs>
  <cellStyles count="4">
    <cellStyle name="Migliaia" xfId="1" builtinId="3"/>
    <cellStyle name="Normale" xfId="0" builtinId="0"/>
    <cellStyle name="Percentuale" xfId="3" builtinId="5"/>
    <cellStyle name="Valuta" xfId="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B1659-701F-4166-8D87-2DA9148C1708}">
  <sheetPr>
    <pageSetUpPr fitToPage="1"/>
  </sheetPr>
  <dimension ref="A1:I72"/>
  <sheetViews>
    <sheetView showGridLines="0" tabSelected="1" topLeftCell="A33" zoomScaleNormal="100" workbookViewId="0">
      <selection activeCell="F56" sqref="F56:G56"/>
    </sheetView>
  </sheetViews>
  <sheetFormatPr defaultColWidth="9.140625" defaultRowHeight="12" x14ac:dyDescent="0.2"/>
  <cols>
    <col min="1" max="1" width="7.7109375" style="12" customWidth="1"/>
    <col min="2" max="2" width="25.28515625" style="12" customWidth="1"/>
    <col min="3" max="3" width="25" style="12" customWidth="1"/>
    <col min="4" max="4" width="11.7109375" style="12" customWidth="1"/>
    <col min="5" max="5" width="17.7109375" style="12" customWidth="1"/>
    <col min="6" max="6" width="10.140625" style="12" customWidth="1"/>
    <col min="7" max="7" width="10" style="12" bestFit="1" customWidth="1"/>
    <col min="8" max="8" width="9.140625" style="12"/>
    <col min="9" max="9" width="11" style="12" bestFit="1" customWidth="1"/>
    <col min="10" max="16384" width="9.140625" style="12"/>
  </cols>
  <sheetData>
    <row r="1" spans="1:7" x14ac:dyDescent="0.2">
      <c r="A1" s="176"/>
      <c r="B1" s="177"/>
      <c r="C1" s="177"/>
      <c r="D1" s="177"/>
      <c r="E1" s="177"/>
      <c r="F1" s="177"/>
      <c r="G1" s="178"/>
    </row>
    <row r="2" spans="1:7" ht="18" x14ac:dyDescent="0.25">
      <c r="A2" s="182" t="s">
        <v>16080</v>
      </c>
      <c r="B2" s="183"/>
      <c r="C2" s="183"/>
      <c r="D2" s="183"/>
      <c r="E2" s="183"/>
      <c r="F2" s="183"/>
      <c r="G2" s="184"/>
    </row>
    <row r="3" spans="1:7" x14ac:dyDescent="0.2">
      <c r="A3" s="13"/>
      <c r="B3" s="95"/>
      <c r="C3" s="95"/>
      <c r="D3" s="95"/>
      <c r="E3" s="95"/>
      <c r="F3" s="95"/>
      <c r="G3" s="14"/>
    </row>
    <row r="4" spans="1:7" ht="12.75" x14ac:dyDescent="0.2">
      <c r="A4" s="13"/>
      <c r="B4" s="185" t="s">
        <v>16144</v>
      </c>
      <c r="C4" s="185"/>
      <c r="D4" s="185"/>
      <c r="E4" s="185"/>
      <c r="F4" s="185"/>
      <c r="G4" s="14"/>
    </row>
    <row r="5" spans="1:7" x14ac:dyDescent="0.2">
      <c r="A5" s="13"/>
      <c r="B5" s="95"/>
      <c r="C5" s="95"/>
      <c r="D5" s="95"/>
      <c r="E5" s="95"/>
      <c r="F5" s="95"/>
      <c r="G5" s="14"/>
    </row>
    <row r="6" spans="1:7" x14ac:dyDescent="0.2">
      <c r="A6" s="13"/>
      <c r="B6" s="97" t="s">
        <v>16141</v>
      </c>
      <c r="C6" s="156" t="s">
        <v>16152</v>
      </c>
      <c r="D6" s="156"/>
      <c r="E6" s="156"/>
      <c r="F6" s="156"/>
      <c r="G6" s="14"/>
    </row>
    <row r="7" spans="1:7" ht="3" customHeight="1" x14ac:dyDescent="0.2">
      <c r="A7" s="13"/>
      <c r="B7" s="97"/>
      <c r="C7" s="98"/>
      <c r="D7" s="98"/>
      <c r="E7" s="98"/>
      <c r="F7" s="98"/>
      <c r="G7" s="14"/>
    </row>
    <row r="8" spans="1:7" x14ac:dyDescent="0.2">
      <c r="A8" s="13"/>
      <c r="B8" s="97" t="s">
        <v>16142</v>
      </c>
      <c r="C8" s="156" t="s">
        <v>16146</v>
      </c>
      <c r="D8" s="156"/>
      <c r="E8" s="156"/>
      <c r="F8" s="156"/>
      <c r="G8" s="14"/>
    </row>
    <row r="9" spans="1:7" ht="3" customHeight="1" x14ac:dyDescent="0.2">
      <c r="A9" s="13"/>
      <c r="B9" s="97"/>
      <c r="C9" s="98"/>
      <c r="D9" s="98"/>
      <c r="E9" s="98"/>
      <c r="F9" s="98"/>
      <c r="G9" s="14"/>
    </row>
    <row r="10" spans="1:7" x14ac:dyDescent="0.2">
      <c r="A10" s="13"/>
      <c r="B10" s="97" t="s">
        <v>16143</v>
      </c>
      <c r="C10" s="156" t="s">
        <v>16145</v>
      </c>
      <c r="D10" s="156"/>
      <c r="E10" s="156"/>
      <c r="F10" s="156"/>
      <c r="G10" s="14"/>
    </row>
    <row r="11" spans="1:7" ht="3" customHeight="1" x14ac:dyDescent="0.2">
      <c r="A11" s="13"/>
      <c r="B11" s="97"/>
      <c r="C11" s="98"/>
      <c r="D11" s="98"/>
      <c r="E11" s="98"/>
      <c r="F11" s="98"/>
      <c r="G11" s="14"/>
    </row>
    <row r="12" spans="1:7" x14ac:dyDescent="0.2">
      <c r="A12" s="13"/>
      <c r="B12" s="97" t="s">
        <v>16136</v>
      </c>
      <c r="C12" s="156" t="s">
        <v>16138</v>
      </c>
      <c r="D12" s="156"/>
      <c r="E12" s="156"/>
      <c r="F12" s="156"/>
      <c r="G12" s="14"/>
    </row>
    <row r="13" spans="1:7" ht="3" customHeight="1" x14ac:dyDescent="0.2">
      <c r="A13" s="13"/>
      <c r="B13" s="97"/>
      <c r="C13" s="98"/>
      <c r="D13" s="98"/>
      <c r="E13" s="98"/>
      <c r="F13" s="98"/>
      <c r="G13" s="14"/>
    </row>
    <row r="14" spans="1:7" x14ac:dyDescent="0.2">
      <c r="A14" s="13"/>
      <c r="B14" s="97" t="s">
        <v>16149</v>
      </c>
      <c r="C14" s="156" t="s">
        <v>16150</v>
      </c>
      <c r="D14" s="156"/>
      <c r="E14" s="156"/>
      <c r="F14" s="156"/>
      <c r="G14" s="14"/>
    </row>
    <row r="15" spans="1:7" ht="3" customHeight="1" x14ac:dyDescent="0.2">
      <c r="A15" s="13"/>
      <c r="B15" s="97"/>
      <c r="C15" s="98"/>
      <c r="D15" s="98"/>
      <c r="E15" s="98"/>
      <c r="F15" s="98"/>
      <c r="G15" s="14"/>
    </row>
    <row r="16" spans="1:7" x14ac:dyDescent="0.2">
      <c r="A16" s="13"/>
      <c r="B16" s="97" t="s">
        <v>16151</v>
      </c>
      <c r="C16" s="156" t="s">
        <v>16152</v>
      </c>
      <c r="D16" s="156"/>
      <c r="E16" s="156"/>
      <c r="F16" s="156"/>
      <c r="G16" s="14"/>
    </row>
    <row r="17" spans="1:7" ht="3" customHeight="1" x14ac:dyDescent="0.2">
      <c r="A17" s="13"/>
      <c r="B17" s="97"/>
      <c r="C17" s="98"/>
      <c r="D17" s="98"/>
      <c r="E17" s="98"/>
      <c r="F17" s="98"/>
      <c r="G17" s="14"/>
    </row>
    <row r="18" spans="1:7" x14ac:dyDescent="0.2">
      <c r="A18" s="13"/>
      <c r="B18" s="97" t="s">
        <v>16153</v>
      </c>
      <c r="C18" s="156" t="s">
        <v>16154</v>
      </c>
      <c r="D18" s="156"/>
      <c r="E18" s="156"/>
      <c r="F18" s="156"/>
      <c r="G18" s="14"/>
    </row>
    <row r="19" spans="1:7" ht="3" customHeight="1" x14ac:dyDescent="0.2">
      <c r="A19" s="13"/>
      <c r="B19" s="97"/>
      <c r="C19" s="98"/>
      <c r="D19" s="98"/>
      <c r="E19" s="98"/>
      <c r="F19" s="98"/>
      <c r="G19" s="14"/>
    </row>
    <row r="20" spans="1:7" x14ac:dyDescent="0.2">
      <c r="A20" s="13"/>
      <c r="B20" s="97" t="s">
        <v>16155</v>
      </c>
      <c r="C20" s="156" t="s">
        <v>16156</v>
      </c>
      <c r="D20" s="156"/>
      <c r="E20" s="156"/>
      <c r="F20" s="156"/>
      <c r="G20" s="14"/>
    </row>
    <row r="21" spans="1:7" ht="3" customHeight="1" x14ac:dyDescent="0.2">
      <c r="A21" s="13"/>
      <c r="B21" s="97"/>
      <c r="C21" s="98"/>
      <c r="D21" s="98"/>
      <c r="E21" s="98"/>
      <c r="F21" s="98"/>
      <c r="G21" s="14"/>
    </row>
    <row r="22" spans="1:7" x14ac:dyDescent="0.2">
      <c r="A22" s="13"/>
      <c r="B22" s="97" t="s">
        <v>16157</v>
      </c>
      <c r="C22" s="156" t="s">
        <v>16158</v>
      </c>
      <c r="D22" s="156"/>
      <c r="E22" s="156"/>
      <c r="F22" s="156"/>
      <c r="G22" s="14"/>
    </row>
    <row r="23" spans="1:7" x14ac:dyDescent="0.2">
      <c r="A23" s="13"/>
      <c r="B23" s="95"/>
      <c r="C23" s="95"/>
      <c r="D23" s="95"/>
      <c r="E23" s="95"/>
      <c r="F23" s="95"/>
      <c r="G23" s="14"/>
    </row>
    <row r="24" spans="1:7" x14ac:dyDescent="0.2">
      <c r="A24" s="13"/>
      <c r="B24" s="97" t="s">
        <v>16140</v>
      </c>
      <c r="C24" s="179" t="s">
        <v>16172</v>
      </c>
      <c r="D24" s="179"/>
      <c r="E24" s="179"/>
      <c r="F24" s="179"/>
      <c r="G24" s="14"/>
    </row>
    <row r="25" spans="1:7" x14ac:dyDescent="0.2">
      <c r="A25" s="13"/>
      <c r="B25" s="95"/>
      <c r="C25" s="95"/>
      <c r="D25" s="99"/>
      <c r="E25" s="99"/>
      <c r="F25" s="99"/>
      <c r="G25" s="14"/>
    </row>
    <row r="26" spans="1:7" x14ac:dyDescent="0.2">
      <c r="A26" s="13"/>
      <c r="B26" s="157" t="s">
        <v>16139</v>
      </c>
      <c r="C26" s="157"/>
      <c r="D26" s="98">
        <v>2024</v>
      </c>
      <c r="E26" s="101"/>
      <c r="F26" s="101"/>
      <c r="G26" s="14"/>
    </row>
    <row r="27" spans="1:7" x14ac:dyDescent="0.2">
      <c r="A27" s="13"/>
      <c r="B27" s="95"/>
      <c r="C27" s="95"/>
      <c r="D27" s="95"/>
      <c r="E27" s="95"/>
      <c r="F27" s="95"/>
      <c r="G27" s="14"/>
    </row>
    <row r="28" spans="1:7" x14ac:dyDescent="0.2">
      <c r="A28" s="13"/>
      <c r="B28" s="157" t="s">
        <v>16176</v>
      </c>
      <c r="C28" s="157"/>
      <c r="D28" s="98" t="s">
        <v>16173</v>
      </c>
      <c r="E28" s="101"/>
      <c r="F28" s="101"/>
      <c r="G28" s="14"/>
    </row>
    <row r="29" spans="1:7" x14ac:dyDescent="0.2">
      <c r="A29" s="13"/>
      <c r="B29" s="100"/>
      <c r="C29" s="100"/>
      <c r="D29" s="99"/>
      <c r="E29" s="101"/>
      <c r="F29" s="101"/>
      <c r="G29" s="14"/>
    </row>
    <row r="30" spans="1:7" x14ac:dyDescent="0.2">
      <c r="A30" s="13"/>
      <c r="B30" s="100" t="s">
        <v>16199</v>
      </c>
      <c r="C30" s="100" t="s">
        <v>16200</v>
      </c>
      <c r="D30" s="121">
        <v>45292</v>
      </c>
      <c r="E30" s="103" t="s">
        <v>16201</v>
      </c>
      <c r="F30" s="121">
        <v>45657</v>
      </c>
      <c r="G30" s="14"/>
    </row>
    <row r="31" spans="1:7" x14ac:dyDescent="0.2">
      <c r="A31" s="13"/>
      <c r="B31" s="100"/>
      <c r="C31" s="100"/>
      <c r="D31" s="101"/>
      <c r="E31" s="101"/>
      <c r="F31" s="101"/>
      <c r="G31" s="14"/>
    </row>
    <row r="32" spans="1:7" ht="14.25" x14ac:dyDescent="0.35">
      <c r="A32" s="13"/>
      <c r="B32" s="100" t="s">
        <v>16202</v>
      </c>
      <c r="C32" s="100"/>
      <c r="D32" s="102" t="s">
        <v>16074</v>
      </c>
      <c r="E32" s="95"/>
      <c r="F32" s="116"/>
      <c r="G32" s="14"/>
    </row>
    <row r="33" spans="1:7" x14ac:dyDescent="0.2">
      <c r="A33" s="13"/>
      <c r="B33" s="95"/>
      <c r="C33" s="95"/>
      <c r="D33" s="95"/>
      <c r="E33" s="95"/>
      <c r="F33" s="95"/>
      <c r="G33" s="14"/>
    </row>
    <row r="34" spans="1:7" x14ac:dyDescent="0.2">
      <c r="A34" s="13"/>
      <c r="B34" s="157" t="s">
        <v>16182</v>
      </c>
      <c r="C34" s="157"/>
      <c r="D34" s="102" t="s">
        <v>16075</v>
      </c>
      <c r="E34" s="97" t="s">
        <v>16183</v>
      </c>
      <c r="F34" s="102" t="s">
        <v>16075</v>
      </c>
      <c r="G34" s="14"/>
    </row>
    <row r="35" spans="1:7" x14ac:dyDescent="0.2">
      <c r="A35" s="13"/>
      <c r="B35" s="95"/>
      <c r="C35" s="95"/>
      <c r="D35" s="95"/>
      <c r="E35" s="95"/>
      <c r="F35" s="95"/>
      <c r="G35" s="14"/>
    </row>
    <row r="36" spans="1:7" x14ac:dyDescent="0.2">
      <c r="A36" s="13"/>
      <c r="B36" s="157" t="s">
        <v>16184</v>
      </c>
      <c r="C36" s="157"/>
      <c r="D36" s="102" t="s">
        <v>16075</v>
      </c>
      <c r="E36" s="97"/>
      <c r="F36" s="95"/>
      <c r="G36" s="14"/>
    </row>
    <row r="37" spans="1:7" x14ac:dyDescent="0.2">
      <c r="A37" s="13"/>
      <c r="B37" s="95"/>
      <c r="C37" s="95"/>
      <c r="D37" s="95"/>
      <c r="E37" s="95"/>
      <c r="F37" s="95"/>
      <c r="G37" s="14"/>
    </row>
    <row r="38" spans="1:7" ht="3" customHeight="1" x14ac:dyDescent="0.2">
      <c r="A38" s="13"/>
      <c r="B38" s="97"/>
      <c r="C38" s="98"/>
      <c r="D38" s="98"/>
      <c r="E38" s="98"/>
      <c r="F38" s="98"/>
      <c r="G38" s="14"/>
    </row>
    <row r="39" spans="1:7" x14ac:dyDescent="0.2">
      <c r="A39" s="13"/>
      <c r="B39" s="97" t="s">
        <v>16147</v>
      </c>
      <c r="C39" s="156" t="s">
        <v>16148</v>
      </c>
      <c r="D39" s="156"/>
      <c r="E39" s="156"/>
      <c r="F39" s="156"/>
      <c r="G39" s="14"/>
    </row>
    <row r="40" spans="1:7" x14ac:dyDescent="0.2">
      <c r="A40" s="13"/>
      <c r="B40" s="95"/>
      <c r="C40" s="95"/>
      <c r="D40" s="95"/>
      <c r="E40" s="95"/>
      <c r="F40" s="95"/>
      <c r="G40" s="14"/>
    </row>
    <row r="41" spans="1:7" x14ac:dyDescent="0.2">
      <c r="A41" s="13"/>
      <c r="B41" s="97" t="s">
        <v>16071</v>
      </c>
      <c r="C41" s="179" t="s">
        <v>11610</v>
      </c>
      <c r="D41" s="179"/>
      <c r="E41" s="179"/>
      <c r="F41" s="103" t="str">
        <f>+IF(C41&lt;&gt;"",INDEX('4-Add.Comunali'!A:A,MATCH(C41,'4-Add.Comunali'!B:B,0),0),"")</f>
        <v>H501</v>
      </c>
      <c r="G41" s="14"/>
    </row>
    <row r="42" spans="1:7" x14ac:dyDescent="0.2">
      <c r="A42" s="13"/>
      <c r="B42" s="95"/>
      <c r="C42" s="95"/>
      <c r="D42" s="101"/>
      <c r="E42" s="101"/>
      <c r="F42" s="101"/>
      <c r="G42" s="14"/>
    </row>
    <row r="43" spans="1:7" x14ac:dyDescent="0.2">
      <c r="A43" s="13"/>
      <c r="B43" s="97" t="s">
        <v>16072</v>
      </c>
      <c r="C43" s="179" t="s">
        <v>16038</v>
      </c>
      <c r="D43" s="179"/>
      <c r="E43" s="179"/>
      <c r="F43" s="97"/>
      <c r="G43" s="14"/>
    </row>
    <row r="44" spans="1:7" x14ac:dyDescent="0.2">
      <c r="A44" s="13"/>
      <c r="B44" s="95"/>
      <c r="C44" s="95"/>
      <c r="D44" s="101"/>
      <c r="E44" s="101"/>
      <c r="F44" s="101"/>
      <c r="G44" s="14"/>
    </row>
    <row r="45" spans="1:7" x14ac:dyDescent="0.2">
      <c r="A45" s="13"/>
      <c r="B45" s="97" t="s">
        <v>16073</v>
      </c>
      <c r="C45" s="179" t="s">
        <v>16038</v>
      </c>
      <c r="D45" s="179"/>
      <c r="E45" s="179"/>
      <c r="F45" s="97"/>
      <c r="G45" s="14"/>
    </row>
    <row r="46" spans="1:7" x14ac:dyDescent="0.2">
      <c r="A46" s="13"/>
      <c r="B46" s="95"/>
      <c r="C46" s="95"/>
      <c r="D46" s="95"/>
      <c r="E46" s="95"/>
      <c r="F46" s="95"/>
      <c r="G46" s="14"/>
    </row>
    <row r="47" spans="1:7" x14ac:dyDescent="0.2">
      <c r="A47" s="13"/>
      <c r="B47" s="95"/>
      <c r="C47" s="95"/>
      <c r="D47" s="95"/>
      <c r="E47" s="95"/>
      <c r="F47" s="95"/>
      <c r="G47" s="14"/>
    </row>
    <row r="48" spans="1:7" x14ac:dyDescent="0.2">
      <c r="A48" s="13"/>
      <c r="B48" s="157" t="s">
        <v>16213</v>
      </c>
      <c r="C48" s="157"/>
      <c r="D48" s="157"/>
      <c r="E48" s="95"/>
      <c r="F48" s="164">
        <v>1000</v>
      </c>
      <c r="G48" s="165"/>
    </row>
    <row r="49" spans="1:9" x14ac:dyDescent="0.2">
      <c r="A49" s="13"/>
      <c r="B49" s="95"/>
      <c r="C49" s="95"/>
      <c r="D49" s="95"/>
      <c r="E49" s="95"/>
      <c r="F49" s="29"/>
      <c r="G49" s="30"/>
    </row>
    <row r="50" spans="1:9" x14ac:dyDescent="0.2">
      <c r="A50" s="13"/>
      <c r="B50" s="157" t="s">
        <v>16205</v>
      </c>
      <c r="C50" s="157"/>
      <c r="D50" s="95"/>
      <c r="E50" s="95"/>
      <c r="F50" s="164"/>
      <c r="G50" s="165"/>
    </row>
    <row r="51" spans="1:9" ht="12.75" thickBot="1" x14ac:dyDescent="0.25">
      <c r="A51" s="13"/>
      <c r="B51" s="95"/>
      <c r="C51" s="95"/>
      <c r="D51" s="95"/>
      <c r="E51" s="95"/>
      <c r="F51" s="29"/>
      <c r="G51" s="30"/>
    </row>
    <row r="52" spans="1:9" x14ac:dyDescent="0.2">
      <c r="A52" s="13"/>
      <c r="B52" s="86" t="s">
        <v>16210</v>
      </c>
      <c r="C52" s="87"/>
      <c r="D52" s="87"/>
      <c r="E52" s="87"/>
      <c r="F52" s="158"/>
      <c r="G52" s="159"/>
      <c r="H52" s="1"/>
    </row>
    <row r="53" spans="1:9" ht="3" customHeight="1" x14ac:dyDescent="0.2">
      <c r="A53" s="13"/>
      <c r="B53" s="88"/>
      <c r="C53" s="95"/>
      <c r="D53" s="95"/>
      <c r="E53" s="95"/>
      <c r="F53" s="85"/>
      <c r="G53" s="92"/>
      <c r="H53" s="1"/>
    </row>
    <row r="54" spans="1:9" ht="12.75" thickBot="1" x14ac:dyDescent="0.25">
      <c r="A54" s="13"/>
      <c r="B54" s="89" t="s">
        <v>16211</v>
      </c>
      <c r="C54" s="17"/>
      <c r="D54" s="17"/>
      <c r="E54" s="17"/>
      <c r="F54" s="160"/>
      <c r="G54" s="161"/>
      <c r="H54" s="1"/>
    </row>
    <row r="55" spans="1:9" ht="12.75" thickBot="1" x14ac:dyDescent="0.25">
      <c r="A55" s="13"/>
      <c r="B55" s="95"/>
      <c r="C55" s="95"/>
      <c r="D55" s="95"/>
      <c r="E55" s="95"/>
      <c r="F55" s="27"/>
      <c r="G55" s="28"/>
    </row>
    <row r="56" spans="1:9" ht="14.25" x14ac:dyDescent="0.35">
      <c r="A56" s="13"/>
      <c r="B56" s="180" t="s">
        <v>16206</v>
      </c>
      <c r="C56" s="181"/>
      <c r="D56" s="87"/>
      <c r="E56" s="87"/>
      <c r="F56" s="172">
        <f>IF(F48&lt;&gt;"0",PRODUCT(('2-Prospetto'!G6+'2-Prospetto'!G12),-1),"")</f>
        <v>0</v>
      </c>
      <c r="G56" s="173"/>
    </row>
    <row r="57" spans="1:9" x14ac:dyDescent="0.2">
      <c r="A57" s="13"/>
      <c r="B57" s="13"/>
      <c r="C57" s="95"/>
      <c r="D57" s="95"/>
      <c r="E57" s="95"/>
      <c r="F57" s="29"/>
      <c r="G57" s="30"/>
    </row>
    <row r="58" spans="1:9" ht="15" thickBot="1" x14ac:dyDescent="0.4">
      <c r="A58" s="13"/>
      <c r="B58" s="170" t="s">
        <v>16207</v>
      </c>
      <c r="C58" s="171"/>
      <c r="D58" s="17"/>
      <c r="E58" s="17"/>
      <c r="F58" s="174">
        <f ca="1">IF(F48&lt;&gt;"0",PRODUCT('2-Prospetto'!G57,-1),"")</f>
        <v>0</v>
      </c>
      <c r="G58" s="175"/>
    </row>
    <row r="59" spans="1:9" ht="12.75" thickBot="1" x14ac:dyDescent="0.25">
      <c r="A59" s="13"/>
      <c r="B59" s="97"/>
      <c r="C59" s="95"/>
      <c r="D59" s="95"/>
      <c r="E59" s="95"/>
      <c r="F59" s="29"/>
      <c r="G59" s="117"/>
    </row>
    <row r="60" spans="1:9" ht="12.75" thickBot="1" x14ac:dyDescent="0.25">
      <c r="A60" s="13"/>
      <c r="B60" s="166" t="s">
        <v>16208</v>
      </c>
      <c r="C60" s="167"/>
      <c r="D60" s="93"/>
      <c r="E60" s="93"/>
      <c r="F60" s="168">
        <f ca="1">IF(F50&lt;&gt;0,0,'2-Prospetto'!G59)</f>
        <v>1000</v>
      </c>
      <c r="G60" s="169"/>
      <c r="I60" s="78"/>
    </row>
    <row r="61" spans="1:9" x14ac:dyDescent="0.2">
      <c r="A61" s="13"/>
      <c r="B61" s="95"/>
      <c r="C61" s="95"/>
      <c r="D61" s="95"/>
      <c r="E61" s="95"/>
      <c r="F61" s="29"/>
      <c r="G61" s="30"/>
    </row>
    <row r="62" spans="1:9" ht="12.75" thickBot="1" x14ac:dyDescent="0.25">
      <c r="A62" s="13"/>
      <c r="B62" s="95"/>
      <c r="C62" s="95"/>
      <c r="D62" s="95"/>
      <c r="E62" s="95"/>
      <c r="F62" s="29"/>
      <c r="G62" s="30"/>
    </row>
    <row r="63" spans="1:9" ht="12.75" thickBot="1" x14ac:dyDescent="0.25">
      <c r="A63" s="13"/>
      <c r="B63" s="166" t="s">
        <v>16209</v>
      </c>
      <c r="C63" s="167"/>
      <c r="D63" s="93"/>
      <c r="E63" s="93"/>
      <c r="F63" s="162">
        <f>IF(C41&lt;&gt;"",SUM('2-Prospetto'!G23),"")</f>
        <v>1000</v>
      </c>
      <c r="G63" s="163"/>
      <c r="I63" s="79"/>
    </row>
    <row r="64" spans="1:9" x14ac:dyDescent="0.2">
      <c r="A64" s="13"/>
      <c r="B64" s="95"/>
      <c r="C64" s="95"/>
      <c r="D64" s="95"/>
      <c r="E64" s="95"/>
      <c r="F64" s="29"/>
      <c r="G64" s="30"/>
    </row>
    <row r="65" spans="1:9" ht="12.75" thickBot="1" x14ac:dyDescent="0.25">
      <c r="A65" s="13"/>
      <c r="B65" s="97"/>
      <c r="C65" s="95"/>
      <c r="D65" s="95"/>
      <c r="E65" s="95"/>
      <c r="F65" s="29"/>
      <c r="G65" s="117"/>
    </row>
    <row r="66" spans="1:9" ht="12.75" thickBot="1" x14ac:dyDescent="0.25">
      <c r="A66" s="13"/>
      <c r="B66" s="166" t="s">
        <v>16476</v>
      </c>
      <c r="C66" s="167"/>
      <c r="D66" s="93"/>
      <c r="E66" s="93"/>
      <c r="F66" s="162">
        <f ca="1">+IF(D32="NO",+'2-Prospetto'!G59,'2-Prospetto'!S40)</f>
        <v>1000</v>
      </c>
      <c r="G66" s="163"/>
      <c r="I66" s="78"/>
    </row>
    <row r="67" spans="1:9" x14ac:dyDescent="0.2">
      <c r="A67" s="13"/>
      <c r="B67" s="100"/>
      <c r="C67" s="100"/>
      <c r="D67" s="95"/>
      <c r="E67" s="15"/>
      <c r="F67" s="27"/>
      <c r="G67" s="28"/>
    </row>
    <row r="68" spans="1:9" x14ac:dyDescent="0.2">
      <c r="A68" s="13"/>
      <c r="B68" s="103" t="s">
        <v>16178</v>
      </c>
      <c r="C68" s="100"/>
      <c r="D68" s="95"/>
      <c r="E68" s="15"/>
      <c r="F68" s="90" t="s">
        <v>16179</v>
      </c>
      <c r="G68" s="91"/>
    </row>
    <row r="69" spans="1:9" x14ac:dyDescent="0.2">
      <c r="A69" s="13"/>
      <c r="B69" s="100" t="s">
        <v>16180</v>
      </c>
      <c r="C69" s="100"/>
      <c r="D69" s="95"/>
      <c r="E69" s="15"/>
      <c r="F69" s="27" t="s">
        <v>16181</v>
      </c>
      <c r="G69" s="28"/>
    </row>
    <row r="70" spans="1:9" x14ac:dyDescent="0.2">
      <c r="A70" s="13"/>
      <c r="B70" s="100"/>
      <c r="C70" s="100"/>
      <c r="D70" s="95"/>
      <c r="E70" s="15"/>
      <c r="F70" s="27"/>
      <c r="G70" s="28"/>
    </row>
    <row r="71" spans="1:9" x14ac:dyDescent="0.2">
      <c r="A71" s="13"/>
      <c r="B71" s="100"/>
      <c r="C71" s="100"/>
      <c r="D71" s="95"/>
      <c r="E71" s="15"/>
      <c r="F71" s="27"/>
      <c r="G71" s="28"/>
    </row>
    <row r="72" spans="1:9" ht="12.75" thickBot="1" x14ac:dyDescent="0.25">
      <c r="A72" s="16"/>
      <c r="B72" s="136" t="s">
        <v>16212</v>
      </c>
      <c r="C72" s="17"/>
      <c r="D72" s="17"/>
      <c r="E72" s="17"/>
      <c r="F72" s="17"/>
      <c r="G72" s="18"/>
    </row>
  </sheetData>
  <sheetProtection algorithmName="SHA-512" hashValue="RC7v4BJfdRqhTDw5XA34Vx1KVGlbsn52qYzv3IaG9yP9JJZbk0rYVNUa5IpJMpcpyNDtaRgXuyBwOzPGTi2zBQ==" saltValue="Y4b7Gz/UHYYhjcpLIOHaEw==" spinCount="100000" sheet="1" objects="1" scenarios="1"/>
  <dataConsolidate/>
  <mergeCells count="37">
    <mergeCell ref="B48:D48"/>
    <mergeCell ref="A1:G1"/>
    <mergeCell ref="F48:G48"/>
    <mergeCell ref="C24:F24"/>
    <mergeCell ref="B56:C56"/>
    <mergeCell ref="C41:E41"/>
    <mergeCell ref="C43:E43"/>
    <mergeCell ref="C45:E45"/>
    <mergeCell ref="A2:G2"/>
    <mergeCell ref="B36:C36"/>
    <mergeCell ref="B4:F4"/>
    <mergeCell ref="C6:F6"/>
    <mergeCell ref="C8:F8"/>
    <mergeCell ref="C22:F22"/>
    <mergeCell ref="B26:C26"/>
    <mergeCell ref="B28:C28"/>
    <mergeCell ref="F52:G52"/>
    <mergeCell ref="F54:G54"/>
    <mergeCell ref="F66:G66"/>
    <mergeCell ref="B50:C50"/>
    <mergeCell ref="F50:G50"/>
    <mergeCell ref="B60:C60"/>
    <mergeCell ref="F60:G60"/>
    <mergeCell ref="B58:C58"/>
    <mergeCell ref="F63:G63"/>
    <mergeCell ref="B63:C63"/>
    <mergeCell ref="F56:G56"/>
    <mergeCell ref="F58:G58"/>
    <mergeCell ref="B66:C66"/>
    <mergeCell ref="C10:F10"/>
    <mergeCell ref="C12:F12"/>
    <mergeCell ref="C39:F39"/>
    <mergeCell ref="C16:F16"/>
    <mergeCell ref="C14:F14"/>
    <mergeCell ref="C18:F18"/>
    <mergeCell ref="C20:F20"/>
    <mergeCell ref="B34:C34"/>
  </mergeCells>
  <dataValidations count="4">
    <dataValidation type="decimal" allowBlank="1" showInputMessage="1" showErrorMessage="1" errorTitle="Valore inserito errato" error="L'importo del Compenso IRPEF esente deve essere compreso nel range 0-15.000!" sqref="F52:G52" xr:uid="{901AADCE-1FF6-4395-B3D3-AE524B4574EE}">
      <formula1>0</formula1>
      <formula2>15000</formula2>
    </dataValidation>
    <dataValidation type="decimal" allowBlank="1" showInputMessage="1" showErrorMessage="1" errorTitle="Valore inserito errato" error="L'importo del Compenso INPS esente deve essere compreso nel range 0-5.000!" sqref="F54:G54" xr:uid="{74B33B69-7170-4A6B-9BF3-2E52E83A8D89}">
      <formula1>0</formula1>
      <formula2>5000</formula2>
    </dataValidation>
    <dataValidation type="decimal" operator="greaterThanOrEqual" allowBlank="1" showInputMessage="1" showErrorMessage="1" errorTitle="Valore inserito errato" error="L'importo del Compenso lordo deve essere maggiore di zero!" sqref="F50:G50 F48:G48" xr:uid="{FD911887-33FB-4791-B52D-33ACB4D86A1F}">
      <formula1>0</formula1>
    </dataValidation>
    <dataValidation type="date" allowBlank="1" showInputMessage="1" showErrorMessage="1" errorTitle="Data errata" error="La data deve essere compresa tra il 01/07/2023 e il 31/12/2040!" sqref="F30 D30" xr:uid="{F2404D8E-5B2F-4C54-9985-AD523FC46F7A}">
      <formula1>45108</formula1>
      <formula2>51501</formula2>
    </dataValidation>
  </dataValidations>
  <pageMargins left="0.51181102362204722" right="0.31496062992125984" top="0.74803149606299213" bottom="0.74803149606299213" header="0.31496062992125984" footer="0.31496062992125984"/>
  <pageSetup paperSize="9" scale="88" fitToHeight="0" orientation="portrait" r:id="rId1"/>
  <extLst>
    <ext xmlns:x14="http://schemas.microsoft.com/office/spreadsheetml/2009/9/main" uri="{CCE6A557-97BC-4b89-ADB6-D9C93CAAB3DF}">
      <x14:dataValidations xmlns:xm="http://schemas.microsoft.com/office/excel/2006/main" count="7">
        <x14:dataValidation type="list" allowBlank="1" showInputMessage="1" showErrorMessage="1" xr:uid="{FF38A11B-CC15-404D-B59C-B1B2FEA0EA04}">
          <x14:formula1>
            <xm:f>'4-Add.Comunali'!$B:$B</xm:f>
          </x14:formula1>
          <xm:sqref>C41:E41</xm:sqref>
        </x14:dataValidation>
        <x14:dataValidation type="list" allowBlank="1" showInputMessage="1" showErrorMessage="1" xr:uid="{4DFE30FC-B5C5-4C1E-B595-3056C7606E10}">
          <x14:formula1>
            <xm:f>'5-IRAP'!$A$3:$A$22</xm:f>
          </x14:formula1>
          <xm:sqref>C45:E45</xm:sqref>
        </x14:dataValidation>
        <x14:dataValidation type="list" allowBlank="1" showInputMessage="1" showErrorMessage="1" xr:uid="{B03C415D-97D6-42D7-98AB-09A6C13C2D7F}">
          <x14:formula1>
            <xm:f>'6-VARIABILI'!$A$2:$A$12</xm:f>
          </x14:formula1>
          <xm:sqref>D26:D27</xm:sqref>
        </x14:dataValidation>
        <x14:dataValidation type="list" allowBlank="1" showInputMessage="1" showErrorMessage="1" xr:uid="{A5C94132-B88C-4EA9-9A07-DD7E2A4FC070}">
          <x14:formula1>
            <xm:f>'6-VARIABILI'!$D$2:$D$3</xm:f>
          </x14:formula1>
          <xm:sqref>D36 D34 F34 D32</xm:sqref>
        </x14:dataValidation>
        <x14:dataValidation type="list" allowBlank="1" showInputMessage="1" showErrorMessage="1" xr:uid="{DBDD2067-EF03-4CAB-B507-06CD0341F3B9}">
          <x14:formula1>
            <xm:f>'3-Add.Regionali'!$B:$B</xm:f>
          </x14:formula1>
          <xm:sqref>C43:E43</xm:sqref>
        </x14:dataValidation>
        <x14:dataValidation type="list" allowBlank="1" showInputMessage="1" showErrorMessage="1" xr:uid="{3D172C65-A1C0-41CC-97DE-F53302BC6472}">
          <x14:formula1>
            <xm:f>'6-VARIABILI'!$A$17:$A$31</xm:f>
          </x14:formula1>
          <xm:sqref>D31 D28</xm:sqref>
        </x14:dataValidation>
        <x14:dataValidation type="list" allowBlank="1" showInputMessage="1" showErrorMessage="1" xr:uid="{753EA102-C112-4AEF-B3D7-97ABF9917483}">
          <x14:formula1>
            <xm:f>'6-VARIABILI'!$A$17+$A$22</xm:f>
          </x14:formula1>
          <xm:sqref>D28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041C3-EA2A-46CD-A93B-0C548710709D}">
  <dimension ref="B1:T72"/>
  <sheetViews>
    <sheetView showGridLines="0" topLeftCell="C36" zoomScale="90" zoomScaleNormal="90" workbookViewId="0">
      <selection activeCell="F56" sqref="F56:G56"/>
    </sheetView>
  </sheetViews>
  <sheetFormatPr defaultColWidth="9.140625" defaultRowHeight="11.25" x14ac:dyDescent="0.2"/>
  <cols>
    <col min="1" max="1" width="9.140625" style="1"/>
    <col min="2" max="2" width="4.5703125" style="1" bestFit="1" customWidth="1"/>
    <col min="3" max="3" width="47.7109375" style="1" customWidth="1"/>
    <col min="4" max="5" width="12.7109375" style="1" bestFit="1" customWidth="1"/>
    <col min="6" max="6" width="10" style="1" bestFit="1" customWidth="1"/>
    <col min="7" max="7" width="15" style="1" bestFit="1" customWidth="1"/>
    <col min="8" max="8" width="13.42578125" style="1" bestFit="1" customWidth="1"/>
    <col min="9" max="9" width="9.140625" style="1"/>
    <col min="10" max="10" width="22.28515625" style="1" customWidth="1"/>
    <col min="11" max="11" width="27.85546875" style="1" bestFit="1" customWidth="1"/>
    <col min="12" max="12" width="41.140625" style="1" bestFit="1" customWidth="1"/>
    <col min="13" max="13" width="11.28515625" style="1" bestFit="1" customWidth="1"/>
    <col min="14" max="18" width="9.140625" style="1"/>
    <col min="19" max="19" width="12" style="1" bestFit="1" customWidth="1"/>
    <col min="20" max="16384" width="9.140625" style="1"/>
  </cols>
  <sheetData>
    <row r="1" spans="2:11" ht="12" thickBot="1" x14ac:dyDescent="0.25">
      <c r="H1" s="74" t="s">
        <v>16137</v>
      </c>
    </row>
    <row r="2" spans="2:11" ht="12" thickBot="1" x14ac:dyDescent="0.25">
      <c r="B2" s="6" t="s">
        <v>0</v>
      </c>
      <c r="C2" s="31" t="s">
        <v>7</v>
      </c>
      <c r="D2" s="32"/>
      <c r="E2" s="32"/>
      <c r="F2" s="3"/>
      <c r="G2" s="33">
        <f>+'1-Scheda individuale'!$F$48:$F$48</f>
        <v>1000</v>
      </c>
      <c r="H2" s="69" cm="1">
        <f t="array" ref="H2:I2">+'1-Scheda individuale'!F52:G52</f>
        <v>0</v>
      </c>
      <c r="I2" s="8">
        <v>0</v>
      </c>
    </row>
    <row r="3" spans="2:11" ht="12" thickBot="1" x14ac:dyDescent="0.25">
      <c r="D3" s="1" t="s">
        <v>16134</v>
      </c>
      <c r="G3" s="34"/>
      <c r="H3" s="34"/>
      <c r="J3" s="190" t="s">
        <v>16076</v>
      </c>
      <c r="K3" s="191"/>
    </row>
    <row r="4" spans="2:11" ht="12" thickBot="1" x14ac:dyDescent="0.25">
      <c r="D4" s="84">
        <v>5000</v>
      </c>
      <c r="F4" s="105">
        <v>1</v>
      </c>
      <c r="G4" s="105">
        <f>+VLOOKUP('1-Scheda individuale'!D26,'6-VARIABILI'!A:B,2,FALSE)</f>
        <v>0.5</v>
      </c>
      <c r="H4" s="34"/>
      <c r="J4" s="64"/>
      <c r="K4" s="65"/>
    </row>
    <row r="5" spans="2:11" ht="12" thickBot="1" x14ac:dyDescent="0.25">
      <c r="B5" s="3" t="s">
        <v>1</v>
      </c>
      <c r="C5" s="31" t="s">
        <v>16477</v>
      </c>
      <c r="D5" s="71">
        <f>IF((D4-H5)&lt;0,0,(D4-H5))</f>
        <v>5000</v>
      </c>
      <c r="E5" s="62">
        <v>120607</v>
      </c>
      <c r="F5" s="104">
        <f>+IF(G2-D5&lt;0,0,IF(G2-D5&gt;E5,E5-D5,G2-D5))</f>
        <v>0</v>
      </c>
      <c r="G5" s="35">
        <f>+IF(G2-D5&lt;0,0,IF(G2-D5&gt;E5,E5-D5,G2-D5)*VLOOKUP('1-Scheda individuale'!D26,'6-VARIABILI'!A:B,2,FALSE))</f>
        <v>0</v>
      </c>
      <c r="H5" s="75" cm="1">
        <f t="array" ref="H5">+'1-Scheda individuale'!F54:F54</f>
        <v>0</v>
      </c>
      <c r="I5" s="67"/>
      <c r="J5" s="36" t="s">
        <v>16075</v>
      </c>
      <c r="K5" s="36" t="s">
        <v>16074</v>
      </c>
    </row>
    <row r="6" spans="2:11" x14ac:dyDescent="0.2">
      <c r="B6" s="4" t="s">
        <v>16</v>
      </c>
      <c r="C6" s="4" t="s">
        <v>23</v>
      </c>
      <c r="E6" s="37">
        <f>IF('1-Scheda individuale'!$D$36="Si",K6,J6)</f>
        <v>8.3333333333333329E-2</v>
      </c>
      <c r="F6" s="37">
        <f>IF('1-Scheda individuale'!$D$36="Si",0,2.03%/3)</f>
        <v>6.7666666666666665E-3</v>
      </c>
      <c r="G6" s="34">
        <f>+$E$6*G5+$F$5*F6</f>
        <v>0</v>
      </c>
      <c r="H6" s="34"/>
      <c r="J6" s="37">
        <f>((25%)/3)</f>
        <v>8.3333333333333329E-2</v>
      </c>
      <c r="K6" s="37">
        <f>((24%)/3)</f>
        <v>0.08</v>
      </c>
    </row>
    <row r="7" spans="2:11" x14ac:dyDescent="0.2">
      <c r="B7" s="5" t="s">
        <v>11</v>
      </c>
      <c r="C7" s="5" t="s">
        <v>9</v>
      </c>
      <c r="D7" s="2"/>
      <c r="E7" s="37">
        <f>IF('1-Scheda individuale'!$D$36="Si",K7,J7)</f>
        <v>0.16666666666666666</v>
      </c>
      <c r="F7" s="37">
        <f>IF('1-Scheda individuale'!$D$36="Si",0,2.03%*2/3)</f>
        <v>1.3533333333333333E-2</v>
      </c>
      <c r="G7" s="34">
        <f>+$E$7*G5+$F$5*F7</f>
        <v>0</v>
      </c>
      <c r="H7" s="34"/>
      <c r="J7" s="37">
        <f>((25%)/3*2)</f>
        <v>0.16666666666666666</v>
      </c>
      <c r="K7" s="37">
        <f>((24%)/3*2)</f>
        <v>0.16</v>
      </c>
    </row>
    <row r="8" spans="2:11" x14ac:dyDescent="0.2">
      <c r="B8" s="7" t="s">
        <v>12</v>
      </c>
      <c r="C8" s="7" t="s">
        <v>10</v>
      </c>
      <c r="D8" s="39"/>
      <c r="E8" s="40">
        <f>SUM(E6:E7)</f>
        <v>0.25</v>
      </c>
      <c r="F8" s="40">
        <f>SUM(F6:F7)</f>
        <v>2.0299999999999999E-2</v>
      </c>
      <c r="G8" s="42">
        <f>+SUM(G6:G7)</f>
        <v>0</v>
      </c>
      <c r="H8" s="42"/>
      <c r="J8" s="40">
        <f>SUM(J6:J7)</f>
        <v>0.25</v>
      </c>
      <c r="K8" s="40">
        <f>SUM(K6:K7)</f>
        <v>0.24</v>
      </c>
    </row>
    <row r="10" spans="2:11" ht="12" thickBot="1" x14ac:dyDescent="0.25">
      <c r="D10" s="1" t="s">
        <v>16078</v>
      </c>
      <c r="E10" s="1" t="s">
        <v>25</v>
      </c>
      <c r="F10" s="1" t="s">
        <v>16079</v>
      </c>
    </row>
    <row r="11" spans="2:11" ht="12" thickBot="1" x14ac:dyDescent="0.25">
      <c r="B11" s="3" t="s">
        <v>2</v>
      </c>
      <c r="C11" s="31" t="s">
        <v>20</v>
      </c>
      <c r="D11" s="43">
        <v>17780.7</v>
      </c>
      <c r="E11" s="43">
        <v>33021.300000000003</v>
      </c>
      <c r="F11" s="44">
        <f>IF(G2&gt;E11,E11,G2)</f>
        <v>1000</v>
      </c>
      <c r="G11" s="35">
        <f>IF(F11&lt;D11,D11,F11)</f>
        <v>17780.7</v>
      </c>
      <c r="H11" s="75"/>
      <c r="I11" s="96" t="s">
        <v>16185</v>
      </c>
      <c r="J11" s="70"/>
    </row>
    <row r="12" spans="2:11" x14ac:dyDescent="0.2">
      <c r="B12" s="4" t="s">
        <v>19</v>
      </c>
      <c r="C12" s="4" t="s">
        <v>13</v>
      </c>
      <c r="E12" s="94">
        <f>(0.079/3)*0</f>
        <v>0</v>
      </c>
      <c r="F12" s="38"/>
      <c r="G12" s="34">
        <f>+E12*G11</f>
        <v>0</v>
      </c>
      <c r="H12" s="34"/>
    </row>
    <row r="13" spans="2:11" x14ac:dyDescent="0.2">
      <c r="B13" s="5" t="s">
        <v>18</v>
      </c>
      <c r="C13" s="5" t="s">
        <v>14</v>
      </c>
      <c r="E13" s="94">
        <f>(0.079/3*2)*0</f>
        <v>0</v>
      </c>
      <c r="F13" s="38"/>
      <c r="G13" s="34">
        <f>+E13*G11</f>
        <v>0</v>
      </c>
      <c r="H13" s="34"/>
    </row>
    <row r="14" spans="2:11" x14ac:dyDescent="0.2">
      <c r="B14" s="7" t="s">
        <v>17</v>
      </c>
      <c r="C14" s="7" t="s">
        <v>15</v>
      </c>
      <c r="D14" s="39"/>
      <c r="E14" s="40">
        <f>SUM(E12:E13)</f>
        <v>0</v>
      </c>
      <c r="F14" s="41"/>
      <c r="G14" s="42">
        <f>+G12+G13</f>
        <v>0</v>
      </c>
      <c r="H14" s="42"/>
    </row>
    <row r="15" spans="2:11" ht="12" thickBot="1" x14ac:dyDescent="0.25">
      <c r="B15" s="50"/>
      <c r="C15" s="50"/>
      <c r="D15" s="1" t="s">
        <v>16134</v>
      </c>
      <c r="E15" s="73"/>
      <c r="F15" s="41"/>
      <c r="G15" s="42"/>
      <c r="H15" s="42"/>
    </row>
    <row r="16" spans="2:11" ht="12" thickBot="1" x14ac:dyDescent="0.25">
      <c r="D16" s="84">
        <v>15000</v>
      </c>
      <c r="H16" s="75"/>
      <c r="J16" s="122" t="s">
        <v>16203</v>
      </c>
    </row>
    <row r="17" spans="2:20" ht="12" thickBot="1" x14ac:dyDescent="0.25">
      <c r="B17" s="3" t="s">
        <v>3</v>
      </c>
      <c r="C17" s="31" t="s">
        <v>16204</v>
      </c>
      <c r="D17" s="72" t="s">
        <v>16135</v>
      </c>
      <c r="E17" s="32">
        <f>+IF((+D16-H17)&lt;0,0,(D16-H17))</f>
        <v>15000</v>
      </c>
      <c r="F17" s="3"/>
      <c r="G17" s="153">
        <f>IF((G2-G6-G12-E17)&gt;0,G2-G6-G12-E17,0)+J17</f>
        <v>0</v>
      </c>
      <c r="H17" s="68" cm="1">
        <f t="array" ref="H17">+'1-Scheda individuale'!F52:F52</f>
        <v>0</v>
      </c>
      <c r="J17" s="47">
        <f>+'1-Scheda individuale'!$F$50:$F$50</f>
        <v>0</v>
      </c>
    </row>
    <row r="18" spans="2:20" x14ac:dyDescent="0.2">
      <c r="H18" s="46"/>
    </row>
    <row r="19" spans="2:20" ht="12" thickBot="1" x14ac:dyDescent="0.25">
      <c r="B19" s="6" t="s">
        <v>16081</v>
      </c>
      <c r="C19" s="31" t="s">
        <v>16082</v>
      </c>
      <c r="D19" s="3" t="s">
        <v>26</v>
      </c>
      <c r="E19" s="62">
        <v>85000</v>
      </c>
      <c r="F19" s="3"/>
      <c r="G19" s="33">
        <f>IF(G2-E19&gt;0,G2-E19,0)</f>
        <v>0</v>
      </c>
      <c r="H19" s="46"/>
    </row>
    <row r="20" spans="2:20" x14ac:dyDescent="0.2">
      <c r="H20" s="46"/>
    </row>
    <row r="21" spans="2:20" ht="12" thickBot="1" x14ac:dyDescent="0.25">
      <c r="C21" s="5" t="s">
        <v>15966</v>
      </c>
      <c r="E21" s="45">
        <f>+VLOOKUP('1-Scheda individuale'!$C$43,'5-IRAP'!$A:$D,4,FALSE)</f>
        <v>4.82E-2</v>
      </c>
      <c r="G21" s="46">
        <f>+E21*G19</f>
        <v>0</v>
      </c>
      <c r="H21" s="46"/>
    </row>
    <row r="22" spans="2:20" ht="12" thickBot="1" x14ac:dyDescent="0.25">
      <c r="H22" s="46"/>
      <c r="J22" s="142">
        <v>2024</v>
      </c>
      <c r="L22" s="106"/>
      <c r="M22" s="107"/>
      <c r="N22" s="107"/>
      <c r="O22" s="107"/>
      <c r="P22" s="107"/>
      <c r="Q22" s="107">
        <v>365</v>
      </c>
      <c r="R22" s="107"/>
      <c r="S22" s="107"/>
      <c r="T22" s="108"/>
    </row>
    <row r="23" spans="2:20" ht="12" thickBot="1" x14ac:dyDescent="0.25">
      <c r="B23" s="3" t="s">
        <v>4</v>
      </c>
      <c r="C23" s="31" t="s">
        <v>21</v>
      </c>
      <c r="D23" s="3"/>
      <c r="E23" s="3"/>
      <c r="F23" s="3"/>
      <c r="G23" s="35">
        <f>SUM(G2,G7,G13,G21)</f>
        <v>1000</v>
      </c>
      <c r="H23" s="76"/>
      <c r="L23" s="109"/>
      <c r="N23" s="1" t="s">
        <v>16186</v>
      </c>
      <c r="O23" s="1" t="s">
        <v>16187</v>
      </c>
      <c r="P23" s="1" t="s">
        <v>16188</v>
      </c>
      <c r="Q23" s="1" t="s">
        <v>16189</v>
      </c>
      <c r="R23" s="1" t="s">
        <v>16190</v>
      </c>
      <c r="S23" s="186" t="s">
        <v>16191</v>
      </c>
      <c r="T23" s="187"/>
    </row>
    <row r="24" spans="2:20" x14ac:dyDescent="0.2">
      <c r="H24" s="76"/>
      <c r="L24" s="110" t="s">
        <v>16757</v>
      </c>
      <c r="S24" s="109"/>
      <c r="T24" s="111"/>
    </row>
    <row r="25" spans="2:20" x14ac:dyDescent="0.2">
      <c r="C25" s="1" t="s">
        <v>15971</v>
      </c>
      <c r="D25" s="47">
        <v>0</v>
      </c>
      <c r="E25" s="47">
        <v>15000</v>
      </c>
      <c r="F25" s="48">
        <v>0.23</v>
      </c>
      <c r="G25" s="34">
        <f>IF(AND(NOT(ISERROR(J25)),F25&gt;0),PRODUCT(J25,F25),0)</f>
        <v>0</v>
      </c>
      <c r="H25" s="76"/>
      <c r="J25" s="47">
        <f>+IF(E25&lt;$G$17,E25-D25,IF($G$17-SUM($J$24:J24)&gt;E25-D25,E25-D25,$G$17-SUM($J$24:J24)))</f>
        <v>0</v>
      </c>
      <c r="L25" s="112">
        <v>0</v>
      </c>
      <c r="M25" s="47">
        <v>15000</v>
      </c>
      <c r="N25" s="123">
        <v>1955</v>
      </c>
      <c r="O25" s="124">
        <v>1380</v>
      </c>
      <c r="P25" s="124">
        <v>690</v>
      </c>
      <c r="Q25" s="124">
        <f>+IF('1-Scheda individuale'!$D$28="AnnualE",365,IF('1-Scheda individuale'!$D$28="Semestrale",180,IF('1-Scheda individuale'!$D$28="Trimestrale",90,30)))</f>
        <v>90</v>
      </c>
      <c r="R25" s="124">
        <f>+IF(N25*Q25/Q22&lt;O25,O25,N25*Q25/Q22)*S25</f>
        <v>1380</v>
      </c>
      <c r="S25" s="109">
        <f>+IF(G26&lt;&gt;0,0,1)</f>
        <v>1</v>
      </c>
      <c r="T25" s="111"/>
    </row>
    <row r="26" spans="2:20" x14ac:dyDescent="0.2">
      <c r="C26" s="1" t="s">
        <v>15972</v>
      </c>
      <c r="D26" s="47">
        <v>15000.01</v>
      </c>
      <c r="E26" s="47">
        <v>28000</v>
      </c>
      <c r="F26" s="48">
        <v>0.23</v>
      </c>
      <c r="G26" s="34">
        <f>IF(AND(NOT(ISERROR(J26)),F26&gt;0),PRODUCT(J26,F26),0)</f>
        <v>0</v>
      </c>
      <c r="H26" s="76"/>
      <c r="J26" s="47">
        <f>+IF(E26&lt;$G$17,E26-D26,IF($G$17-SUM($J$24:J25)&gt;E26-D26,E26-D26,$G$17-SUM($J$24:J25)))</f>
        <v>0</v>
      </c>
      <c r="L26" s="112">
        <v>15000.01</v>
      </c>
      <c r="M26" s="47">
        <v>28000</v>
      </c>
      <c r="N26" s="123">
        <v>1910</v>
      </c>
      <c r="O26" s="124">
        <v>0</v>
      </c>
      <c r="P26" s="124">
        <v>0</v>
      </c>
      <c r="Q26" s="124"/>
      <c r="R26" s="124">
        <f>+((1910+(1190*((28000-G17)/13000)))*S26)*Q25/Q22</f>
        <v>0</v>
      </c>
      <c r="S26" s="109">
        <f>+IF(G27&lt;&gt;0,0,1)*T26</f>
        <v>0</v>
      </c>
      <c r="T26" s="111">
        <f>+IF(G26=0,0,1)</f>
        <v>0</v>
      </c>
    </row>
    <row r="27" spans="2:20" x14ac:dyDescent="0.2">
      <c r="C27" s="1" t="s">
        <v>15973</v>
      </c>
      <c r="D27" s="47">
        <v>28000.01</v>
      </c>
      <c r="E27" s="47">
        <v>50000</v>
      </c>
      <c r="F27" s="48">
        <v>0.33</v>
      </c>
      <c r="G27" s="34">
        <f>IF(AND(NOT(ISERROR(J27)),F27&gt;0),PRODUCT(J27,F27),0)</f>
        <v>0</v>
      </c>
      <c r="H27" s="76"/>
      <c r="J27" s="47">
        <f>+IF(E27&lt;$G$17,E27-D27,IF($G$17-SUM($J$24:J26)&gt;E27-D27,E27-D27,$G$17-SUM($J$24:J26)))</f>
        <v>0</v>
      </c>
      <c r="L27" s="112">
        <v>28000.01</v>
      </c>
      <c r="M27" s="47">
        <v>50000</v>
      </c>
      <c r="N27" s="123">
        <v>1910</v>
      </c>
      <c r="O27" s="124">
        <v>0</v>
      </c>
      <c r="P27" s="124">
        <v>0</v>
      </c>
      <c r="Q27" s="124"/>
      <c r="R27" s="124">
        <f>+((1910*(((50000-G17)/22000)*S27))*Q25/Q22)</f>
        <v>0</v>
      </c>
      <c r="S27" s="109">
        <f>+IF(G28&lt;&gt;0,0,1)*T27</f>
        <v>0</v>
      </c>
      <c r="T27" s="111">
        <f>+IF(G27=0,0,1)</f>
        <v>0</v>
      </c>
    </row>
    <row r="28" spans="2:20" ht="12" thickBot="1" x14ac:dyDescent="0.25">
      <c r="C28" s="1" t="s">
        <v>15974</v>
      </c>
      <c r="D28" s="47">
        <v>50000.01</v>
      </c>
      <c r="E28" s="47">
        <v>999999</v>
      </c>
      <c r="F28" s="48">
        <v>0.43</v>
      </c>
      <c r="G28" s="34">
        <f>IF(AND(NOT(ISERROR(J28)),F28&gt;0),PRODUCT(J28,F28),0)</f>
        <v>0</v>
      </c>
      <c r="H28" s="76"/>
      <c r="J28" s="49">
        <f>+IF(E28&lt;$G$17,E28-D28,IF($G$17-SUM($J$24:J27)&gt;E28-D28,E28-D28,$G$17-SUM($J$24:J27)))</f>
        <v>0</v>
      </c>
      <c r="L28" s="112">
        <v>50000.01</v>
      </c>
      <c r="M28" s="47">
        <v>999999</v>
      </c>
      <c r="N28" s="123">
        <v>0</v>
      </c>
      <c r="O28" s="124">
        <v>0</v>
      </c>
      <c r="P28" s="124">
        <v>0</v>
      </c>
      <c r="Q28" s="124"/>
      <c r="R28" s="124">
        <v>0</v>
      </c>
      <c r="S28" s="113">
        <f>+IF(G29&lt;&gt;0,0,1)*T28</f>
        <v>0</v>
      </c>
      <c r="T28" s="114">
        <f>+IF(G28=0,0,1)</f>
        <v>0</v>
      </c>
    </row>
    <row r="29" spans="2:20" ht="12" thickBot="1" x14ac:dyDescent="0.25">
      <c r="B29" s="9"/>
      <c r="C29" s="50" t="s">
        <v>16049</v>
      </c>
      <c r="D29" s="50"/>
      <c r="E29" s="50"/>
      <c r="F29" s="51"/>
      <c r="G29" s="52">
        <f>+SUM(G25:G28)</f>
        <v>0</v>
      </c>
      <c r="H29" s="76"/>
      <c r="J29" s="63">
        <f>SUM(J25:J28)</f>
        <v>0</v>
      </c>
      <c r="L29" s="109"/>
      <c r="N29" s="124"/>
      <c r="O29" s="124"/>
      <c r="P29" s="124"/>
      <c r="Q29" s="125" t="s">
        <v>16192</v>
      </c>
      <c r="R29" s="126">
        <f>SUM(R25:R28)</f>
        <v>1380</v>
      </c>
      <c r="T29" s="111"/>
    </row>
    <row r="30" spans="2:20" ht="12.75" customHeight="1" thickBot="1" x14ac:dyDescent="0.25">
      <c r="G30" s="34"/>
      <c r="H30" s="76"/>
      <c r="J30" s="46">
        <f>+J29-G17</f>
        <v>0</v>
      </c>
      <c r="K30" s="1" t="s">
        <v>16133</v>
      </c>
      <c r="L30" s="109"/>
      <c r="N30" s="124" t="s">
        <v>16193</v>
      </c>
      <c r="O30" s="124"/>
      <c r="P30" s="124"/>
      <c r="Q30" s="124"/>
      <c r="R30" s="127">
        <f>+IF(AND(G17&lt;=35000,G17&gt;=25000),65,0)</f>
        <v>0</v>
      </c>
      <c r="T30" s="111"/>
    </row>
    <row r="31" spans="2:20" ht="12" thickBot="1" x14ac:dyDescent="0.25">
      <c r="C31" s="1" t="s">
        <v>15967</v>
      </c>
      <c r="D31" s="53" t="str">
        <f>+'1-Scheda individuale'!C41</f>
        <v>ROMA</v>
      </c>
      <c r="G31" s="34"/>
      <c r="H31" s="76"/>
      <c r="L31" s="109"/>
      <c r="N31" s="124"/>
      <c r="O31" s="124"/>
      <c r="P31" s="124"/>
      <c r="Q31" s="124"/>
      <c r="R31" s="124"/>
      <c r="T31" s="111"/>
    </row>
    <row r="32" spans="2:20" ht="12" thickBot="1" x14ac:dyDescent="0.25">
      <c r="C32" s="1" t="s">
        <v>15968</v>
      </c>
      <c r="D32" s="1" t="str">
        <f>+INDEX('4-Add.Comunali'!A:A,MATCH(D31,'4-Add.Comunali'!B:B,0),0)</f>
        <v>H501</v>
      </c>
      <c r="G32" s="34"/>
      <c r="H32" s="76"/>
      <c r="L32" s="113"/>
      <c r="M32" s="115"/>
      <c r="N32" s="128" t="s">
        <v>16194</v>
      </c>
      <c r="O32" s="128"/>
      <c r="P32" s="129"/>
      <c r="Q32" s="129"/>
      <c r="R32" s="127">
        <f>SUM(R29:R30)</f>
        <v>1380</v>
      </c>
      <c r="S32" s="115"/>
      <c r="T32" s="114"/>
    </row>
    <row r="33" spans="2:19" x14ac:dyDescent="0.2">
      <c r="C33" s="1" t="s">
        <v>15970</v>
      </c>
      <c r="D33" s="1" t="str">
        <f>+VLOOKUP(D32,'4-Add.Comunali'!A:AH,8)</f>
        <v>SI</v>
      </c>
      <c r="G33" s="34"/>
      <c r="H33" s="76"/>
    </row>
    <row r="34" spans="2:19" ht="12" thickBot="1" x14ac:dyDescent="0.25">
      <c r="G34" s="34"/>
      <c r="H34" s="76"/>
      <c r="K34" s="1" t="s">
        <v>16132</v>
      </c>
    </row>
    <row r="35" spans="2:19" ht="12.75" thickBot="1" x14ac:dyDescent="0.25">
      <c r="B35" s="8">
        <v>10</v>
      </c>
      <c r="C35" s="1" t="s">
        <v>15972</v>
      </c>
      <c r="D35" s="54"/>
      <c r="E35" s="54" cm="1">
        <f t="array" aca="1" ref="E35" ca="1">IF(D33="SI",IFERROR(LOOKUP(1E+100,--MID(L35,SMALL(FIND({0,1,2,3,4,5,6,7,8,9},L35&amp;"0123456789"),1),ROW(INDIRECT("1:"&amp;LEN(L35))))),""),999999)</f>
        <v>14000</v>
      </c>
      <c r="F35" s="45">
        <f>+VLOOKUP($D$32,'4-Add.Comunali'!A:AH,(B35-1))/100</f>
        <v>0</v>
      </c>
      <c r="G35" s="34">
        <f t="shared" ref="G35:G41" ca="1" si="0">IF($D$33&lt;&gt;"0*",IF(AND(NOT(ISERROR(J35)),F35&gt;0),PRODUCT(J35,F35),0),0)</f>
        <v>0</v>
      </c>
      <c r="H35" s="76"/>
      <c r="J35" s="66">
        <f ca="1">+IF(E35&lt;G17,E35,G17)</f>
        <v>0</v>
      </c>
      <c r="K35" s="66" cm="1">
        <f t="array" aca="1" ref="K35" ca="1">IFERROR(LOOKUP(1E+100,--MID(L35,SMALL(FIND({0,1,2,3,4,5,6,7,8,9},L35&amp;"0123456789"),1),ROW(INDIRECT("1:"&amp;LEN(L35))))),"")</f>
        <v>14000</v>
      </c>
      <c r="L35" s="81" t="str">
        <f>IFERROR(VLOOKUP($D$32,'4-Add.Comunali'!A:V,B35,1),0)</f>
        <v>Esenzione per redditi imponibili fino a euro 14.000,00</v>
      </c>
      <c r="N35" s="86" t="s">
        <v>16195</v>
      </c>
      <c r="O35" s="87"/>
      <c r="P35" s="87"/>
      <c r="Q35" s="87"/>
      <c r="R35" s="130"/>
      <c r="S35" s="131">
        <f>+IF('1-Scheda individuale'!D32="Si",+'2-Prospetto'!R32,0)</f>
        <v>1380</v>
      </c>
    </row>
    <row r="36" spans="2:19" ht="12" x14ac:dyDescent="0.2">
      <c r="B36" s="8">
        <f>+B35+2</f>
        <v>12</v>
      </c>
      <c r="C36" s="1" t="s">
        <v>15973</v>
      </c>
      <c r="D36" s="54">
        <f ca="1">+E35</f>
        <v>14000</v>
      </c>
      <c r="E36" s="54">
        <f t="shared" ref="E36:E41" ca="1" si="1">IF(K37=0,999999,K37)</f>
        <v>999999</v>
      </c>
      <c r="F36" s="45">
        <f>+VLOOKUP($D$32,'4-Add.Comunali'!A:AH,(B36-1))/100</f>
        <v>9.0000000000000011E-3</v>
      </c>
      <c r="G36" s="34">
        <f t="shared" ca="1" si="0"/>
        <v>0</v>
      </c>
      <c r="H36" s="76"/>
      <c r="J36" s="66">
        <f ca="1">+IF(IF(SUM($E$35:E36)&lt;$G$17,E36,$G$17-SUM($E$35:E35))&lt;0,0,IF(SUM($E$35:E36)&lt;$G$17,E36,$G$17-SUM($E$35:E35)))</f>
        <v>0</v>
      </c>
      <c r="K36" s="66" t="str" cm="1">
        <f t="array" aca="1" ref="K36" ca="1">IFERROR(LOOKUP(1E+100,--MID(L36,SMALL(FIND({0,1,2,3,4,5,6,7,8,9},L36&amp;"0123456789"),1),ROW(INDIRECT("1:"&amp;LEN(L36))))),"")</f>
        <v/>
      </c>
      <c r="L36" s="81" t="str">
        <f>IFERROR(VLOOKUP($D$32,'4-Add.Comunali'!A:V,B36,1),0)</f>
        <v>Aliquota unica</v>
      </c>
      <c r="N36" s="86" t="s">
        <v>16758</v>
      </c>
      <c r="O36" s="95"/>
      <c r="P36" s="95"/>
      <c r="Q36" s="95"/>
      <c r="R36" s="132"/>
      <c r="S36" s="133">
        <f>+Q72</f>
        <v>0</v>
      </c>
    </row>
    <row r="37" spans="2:19" ht="12" x14ac:dyDescent="0.2">
      <c r="B37" s="8">
        <f t="shared" ref="B37:B41" si="2">+B36+2</f>
        <v>14</v>
      </c>
      <c r="C37" s="1" t="s">
        <v>15974</v>
      </c>
      <c r="D37" s="54">
        <f t="shared" ref="D37:D41" ca="1" si="3">+E36</f>
        <v>999999</v>
      </c>
      <c r="E37" s="54">
        <f t="shared" ca="1" si="1"/>
        <v>999999</v>
      </c>
      <c r="F37" s="45">
        <f>+VLOOKUP($D$32,'4-Add.Comunali'!A:AH,(B37-1))/100</f>
        <v>0</v>
      </c>
      <c r="G37" s="34">
        <f t="shared" ca="1" si="0"/>
        <v>0</v>
      </c>
      <c r="H37" s="76"/>
      <c r="J37" s="66">
        <f ca="1">+IF(IF(SUM($E$35:E37)&lt;$G$17,E37,$G$17-SUM($E$35:E36))&lt;0,0,IF(SUM($E$35:E37)&lt;$G$17,E37,$G$17-SUM($E$35:E36)))</f>
        <v>0</v>
      </c>
      <c r="K37" s="66" cm="1">
        <f t="array" aca="1" ref="K37" ca="1">IFERROR(LOOKUP(1E+100,--MID(L37,SMALL(FIND({0,1,2,3,4,5,6,7,8,9},L37&amp;"0123456789"),1),ROW(INDIRECT("1:"&amp;LEN(L37))))),"")</f>
        <v>0</v>
      </c>
      <c r="L37" s="81">
        <f>IFERROR(VLOOKUP($D$32,'4-Add.Comunali'!A:V,B37,1),0)</f>
        <v>0</v>
      </c>
      <c r="N37" s="88" t="s">
        <v>16196</v>
      </c>
      <c r="O37" s="95"/>
      <c r="P37" s="95"/>
      <c r="Q37" s="95"/>
      <c r="R37" s="132"/>
      <c r="S37" s="133">
        <f ca="1">+'1-Scheda individuale'!F58+S35+S36</f>
        <v>1380</v>
      </c>
    </row>
    <row r="38" spans="2:19" ht="12.75" thickBot="1" x14ac:dyDescent="0.25">
      <c r="B38" s="8">
        <f t="shared" si="2"/>
        <v>16</v>
      </c>
      <c r="C38" s="1" t="s">
        <v>15975</v>
      </c>
      <c r="D38" s="54">
        <f t="shared" ca="1" si="3"/>
        <v>999999</v>
      </c>
      <c r="E38" s="54">
        <f t="shared" ca="1" si="1"/>
        <v>999999</v>
      </c>
      <c r="F38" s="45">
        <f>+VLOOKUP($D$32,'4-Add.Comunali'!A:AH,(B38-1))/100</f>
        <v>0</v>
      </c>
      <c r="G38" s="34">
        <f t="shared" ca="1" si="0"/>
        <v>0</v>
      </c>
      <c r="H38" s="76"/>
      <c r="J38" s="66">
        <f ca="1">+IF(IF(SUM($E$35:E38)&lt;$G$17,E38,$G$17-SUM($E$35:E37))&lt;0,0,IF(SUM($E$35:E38)&lt;$G$17,E38,$G$17-SUM($E$35:E37)))</f>
        <v>0</v>
      </c>
      <c r="K38" s="66" cm="1">
        <f t="array" aca="1" ref="K38" ca="1">IFERROR(LOOKUP(1E+100,--MID(L38,SMALL(FIND({0,1,2,3,4,5,6,7,8,9},L38&amp;"0123456789"),1),ROW(INDIRECT("1:"&amp;LEN(L38))))),"")</f>
        <v>0</v>
      </c>
      <c r="L38" s="81">
        <f>IFERROR(VLOOKUP($D$32,'4-Add.Comunali'!A:V,B38,1),0)</f>
        <v>0</v>
      </c>
      <c r="N38" s="88" t="s">
        <v>16197</v>
      </c>
      <c r="O38" s="95"/>
      <c r="P38" s="95"/>
      <c r="Q38" s="95"/>
      <c r="R38" s="132"/>
      <c r="S38" s="133">
        <f ca="1">+IF(S37&lt;0,S35+S36,0)</f>
        <v>0</v>
      </c>
    </row>
    <row r="39" spans="2:19" ht="12.75" thickBot="1" x14ac:dyDescent="0.25">
      <c r="B39" s="8">
        <f t="shared" si="2"/>
        <v>18</v>
      </c>
      <c r="C39" s="1" t="s">
        <v>15976</v>
      </c>
      <c r="D39" s="54">
        <f t="shared" ca="1" si="3"/>
        <v>999999</v>
      </c>
      <c r="E39" s="54">
        <f t="shared" ca="1" si="1"/>
        <v>999999</v>
      </c>
      <c r="F39" s="45">
        <f>+VLOOKUP($D$32,'4-Add.Comunali'!A:AH,(B39-1))/100</f>
        <v>0</v>
      </c>
      <c r="G39" s="34">
        <f t="shared" ca="1" si="0"/>
        <v>0</v>
      </c>
      <c r="H39" s="76"/>
      <c r="J39" s="66">
        <f ca="1">+IF(IF(SUM($E$35:E39)&lt;$G$17,E39,$G$17-SUM($E$35:E38))&lt;0,0,IF(SUM($E$35:E39)&lt;$G$17,E39,$G$17-SUM($E$35:E38)))</f>
        <v>0</v>
      </c>
      <c r="K39" s="66" cm="1">
        <f t="array" aca="1" ref="K39" ca="1">IFERROR(LOOKUP(1E+100,--MID(L39,SMALL(FIND({0,1,2,3,4,5,6,7,8,9},L39&amp;"0123456789"),1),ROW(INDIRECT("1:"&amp;LEN(L39))))),"")</f>
        <v>0</v>
      </c>
      <c r="L39" s="81">
        <f>IFERROR(VLOOKUP($D$32,'4-Add.Comunali'!A:V,B39,1),0)</f>
        <v>0</v>
      </c>
      <c r="N39" s="118" t="s">
        <v>16177</v>
      </c>
      <c r="O39" s="120"/>
      <c r="P39" s="93"/>
      <c r="Q39" s="93"/>
      <c r="R39" s="140">
        <f ca="1">IF('1-Scheda individuale'!C41&lt;&gt;"",SUM('2-Prospetto'!G59),"")</f>
        <v>1000</v>
      </c>
      <c r="S39" s="141"/>
    </row>
    <row r="40" spans="2:19" ht="12.75" thickBot="1" x14ac:dyDescent="0.25">
      <c r="B40" s="8">
        <f t="shared" si="2"/>
        <v>20</v>
      </c>
      <c r="C40" s="1" t="s">
        <v>15977</v>
      </c>
      <c r="D40" s="54">
        <f t="shared" ca="1" si="3"/>
        <v>999999</v>
      </c>
      <c r="E40" s="54">
        <f t="shared" ca="1" si="1"/>
        <v>999999</v>
      </c>
      <c r="F40" s="45">
        <f>+VLOOKUP($D$32,'4-Add.Comunali'!A:AH,(B40-1))/100</f>
        <v>0</v>
      </c>
      <c r="G40" s="34">
        <f t="shared" ca="1" si="0"/>
        <v>0</v>
      </c>
      <c r="H40" s="76"/>
      <c r="J40" s="66">
        <f ca="1">+IF(IF(SUM($E$35:E40)&lt;$G$17,E40,$G$17-SUM($E$35:E39))&lt;0,0,IF(SUM($E$35:E40)&lt;$G$17,E40,$G$17-SUM($E$35:E39)))</f>
        <v>0</v>
      </c>
      <c r="K40" s="66" cm="1">
        <f t="array" aca="1" ref="K40" ca="1">IFERROR(LOOKUP(1E+100,--MID(L40,SMALL(FIND({0,1,2,3,4,5,6,7,8,9},L40&amp;"0123456789"),1),ROW(INDIRECT("1:"&amp;LEN(L40))))),"")</f>
        <v>0</v>
      </c>
      <c r="L40" s="81">
        <f>IFERROR(VLOOKUP($D$32,'4-Add.Comunali'!A:V,B40,1),0)</f>
        <v>0</v>
      </c>
      <c r="N40" s="118" t="s">
        <v>16198</v>
      </c>
      <c r="O40" s="119"/>
      <c r="P40" s="93"/>
      <c r="Q40" s="93"/>
      <c r="R40" s="134"/>
      <c r="S40" s="135">
        <f ca="1">+'2-Prospetto'!R39+'2-Prospetto'!S38</f>
        <v>1000</v>
      </c>
    </row>
    <row r="41" spans="2:19" x14ac:dyDescent="0.2">
      <c r="B41" s="8">
        <f t="shared" si="2"/>
        <v>22</v>
      </c>
      <c r="C41" s="1" t="s">
        <v>16131</v>
      </c>
      <c r="D41" s="54">
        <f t="shared" ca="1" si="3"/>
        <v>999999</v>
      </c>
      <c r="E41" s="54">
        <f t="shared" si="1"/>
        <v>999999</v>
      </c>
      <c r="F41" s="45">
        <f>+VLOOKUP($D$32,'4-Add.Comunali'!A:AH,(B41-1))/100</f>
        <v>0</v>
      </c>
      <c r="G41" s="34">
        <f t="shared" ca="1" si="0"/>
        <v>0</v>
      </c>
      <c r="H41" s="76"/>
      <c r="J41" s="66">
        <f ca="1">+IF(IF(SUM($E$35:E41)&lt;$G$17,E41,$G$17-SUM($E$35:E40))&lt;0,0,IF(SUM($E$35:E41)&lt;$G$17,E41,$G$17-SUM($E$35:E40)))</f>
        <v>0</v>
      </c>
      <c r="K41" s="66" cm="1">
        <f t="array" aca="1" ref="K41" ca="1">IFERROR(LOOKUP(1E+100,--MID(L41,SMALL(FIND({0,1,2,3,4,5,6,7,8,9},L41&amp;"0123456789"),1),ROW(INDIRECT("1:"&amp;LEN(L41))))),"")</f>
        <v>0</v>
      </c>
      <c r="L41" s="81">
        <f>IFERROR(VLOOKUP($D$32,'4-Add.Comunali'!A:V,B41,1),0)</f>
        <v>0</v>
      </c>
    </row>
    <row r="42" spans="2:19" x14ac:dyDescent="0.2">
      <c r="B42" s="9"/>
      <c r="C42" s="50" t="s">
        <v>15978</v>
      </c>
      <c r="D42" s="50"/>
      <c r="E42" s="50"/>
      <c r="F42" s="51"/>
      <c r="G42" s="52">
        <f ca="1">+SUM(G35:G41)</f>
        <v>0</v>
      </c>
      <c r="H42" s="76"/>
      <c r="J42" s="63">
        <f ca="1">SUM(J35:J41)</f>
        <v>0</v>
      </c>
      <c r="K42" s="63"/>
      <c r="L42" s="82"/>
    </row>
    <row r="43" spans="2:19" x14ac:dyDescent="0.2">
      <c r="G43" s="34"/>
      <c r="H43" s="76"/>
      <c r="J43" s="46">
        <f ca="1">+J42-G17</f>
        <v>0</v>
      </c>
      <c r="K43" s="46" t="s">
        <v>16133</v>
      </c>
      <c r="L43" s="83"/>
    </row>
    <row r="44" spans="2:19" x14ac:dyDescent="0.2">
      <c r="C44" s="1" t="s">
        <v>16046</v>
      </c>
      <c r="D44" s="188" t="str">
        <f>+'1-Scheda individuale'!C43</f>
        <v>REGIONE LAZIO</v>
      </c>
      <c r="E44" s="188"/>
      <c r="G44" s="34"/>
      <c r="H44" s="76"/>
      <c r="J44" s="1" t="s">
        <v>15969</v>
      </c>
    </row>
    <row r="45" spans="2:19" x14ac:dyDescent="0.2">
      <c r="C45" s="1" t="s">
        <v>16050</v>
      </c>
      <c r="D45" s="189" t="str">
        <f>+IF(TRIM(VLOOKUP(D44,'3-Add.Regionali'!B:I,8,FALSE))="Aliquota Unica","Aliquota Unica","Aliquota a fasce")</f>
        <v>Aliquota a fasce</v>
      </c>
      <c r="E45" s="189"/>
      <c r="G45" s="34"/>
      <c r="H45" s="76"/>
    </row>
    <row r="46" spans="2:19" x14ac:dyDescent="0.2">
      <c r="G46" s="34"/>
      <c r="H46" s="76"/>
    </row>
    <row r="47" spans="2:19" x14ac:dyDescent="0.2">
      <c r="C47" s="1" t="s">
        <v>16048</v>
      </c>
      <c r="F47" s="55">
        <f>+IF(D45="Aliquota unica",SUBSTITUTE(VLOOKUP(D44,'3-Add.Regionali'!B:H,7,FALSE),".",","))%</f>
        <v>0</v>
      </c>
      <c r="G47" s="56">
        <f>+$G$17*F47</f>
        <v>0</v>
      </c>
      <c r="H47" s="76"/>
    </row>
    <row r="48" spans="2:19" x14ac:dyDescent="0.2">
      <c r="C48" s="57"/>
      <c r="D48" s="57"/>
      <c r="E48" s="57"/>
      <c r="F48" s="57"/>
      <c r="G48" s="58"/>
      <c r="H48" s="76"/>
    </row>
    <row r="49" spans="2:19" x14ac:dyDescent="0.2">
      <c r="G49" s="34"/>
      <c r="H49" s="76"/>
    </row>
    <row r="50" spans="2:19" x14ac:dyDescent="0.2">
      <c r="C50" s="1" t="s">
        <v>15971</v>
      </c>
      <c r="D50" s="47">
        <f>+D25</f>
        <v>0</v>
      </c>
      <c r="E50" s="47">
        <f t="shared" ref="E50:E53" si="4">+E25</f>
        <v>15000</v>
      </c>
      <c r="F50" s="55">
        <f>+IFERROR(IF($D$45="Aliquota a fasce",SUBSTITUTE(INDEX('3-Add.Regionali'!$H:$H,MATCH(CONCATENATE('2-Prospetto'!$D$44,"-",'2-Prospetto'!K50),'3-Add.Regionali'!$J:$J,0)),".",","),"")%,F47)</f>
        <v>1.7299999999999999E-2</v>
      </c>
      <c r="G50" s="56">
        <f>+J50*F50</f>
        <v>0</v>
      </c>
      <c r="H50" s="76"/>
      <c r="J50" s="47">
        <f>+IF(E50&lt;$G$17,E50-D50,IF($G$17-SUM($J$49:J49)&gt;E50-D50,E50-D50,$G$17-SUM($J$49:J49)))</f>
        <v>0</v>
      </c>
      <c r="K50" s="80" t="s">
        <v>15989</v>
      </c>
    </row>
    <row r="51" spans="2:19" x14ac:dyDescent="0.2">
      <c r="C51" s="1" t="s">
        <v>15972</v>
      </c>
      <c r="D51" s="47">
        <f t="shared" ref="D51" si="5">+D26</f>
        <v>15000.01</v>
      </c>
      <c r="E51" s="47">
        <f>+E26</f>
        <v>28000</v>
      </c>
      <c r="F51" s="55">
        <f>+IFERROR(IF($D$45="Aliquota a fasce",SUBSTITUTE(INDEX('3-Add.Regionali'!$H:$H,MATCH(CONCATENATE('2-Prospetto'!$D$44,"-",'2-Prospetto'!K51),'3-Add.Regionali'!$J:$J,0)),".",","),"")%,F47)</f>
        <v>3.3300000000000003E-2</v>
      </c>
      <c r="G51" s="56">
        <f>+J51*F51</f>
        <v>0</v>
      </c>
      <c r="H51" s="76"/>
      <c r="J51" s="47">
        <f>+IF(E51&lt;$G$17,E51-D51,IF($G$17-SUM($J$49:J50)&gt;E51-D51,E51-D51,$G$17-SUM($J$49:J50)))</f>
        <v>0</v>
      </c>
      <c r="K51" s="80" t="s">
        <v>15991</v>
      </c>
    </row>
    <row r="52" spans="2:19" x14ac:dyDescent="0.2">
      <c r="C52" s="1" t="s">
        <v>15973</v>
      </c>
      <c r="D52" s="47">
        <f t="shared" ref="D52" si="6">+D27</f>
        <v>28000.01</v>
      </c>
      <c r="E52" s="47">
        <f t="shared" si="4"/>
        <v>50000</v>
      </c>
      <c r="F52" s="55">
        <f>+IFERROR(IF($D$45="Aliquota a fasce",SUBSTITUTE(INDEX('3-Add.Regionali'!$H:$H,MATCH(CONCATENATE('2-Prospetto'!$D$44,"-",'2-Prospetto'!K52),'3-Add.Regionali'!$J:$J,0)),".",","),"")%,F47)</f>
        <v>3.3300000000000003E-2</v>
      </c>
      <c r="G52" s="56">
        <f>+J52*F52</f>
        <v>0</v>
      </c>
      <c r="H52" s="76"/>
      <c r="J52" s="47">
        <f>+IF(E52&lt;$G$17,E52-D52,IF($G$17-SUM($J$49:J51)&gt;E52-D52,E52-D52,$G$17-SUM($J$49:J51)))</f>
        <v>0</v>
      </c>
      <c r="K52" s="80" t="s">
        <v>15992</v>
      </c>
    </row>
    <row r="53" spans="2:19" x14ac:dyDescent="0.2">
      <c r="C53" s="1" t="s">
        <v>15974</v>
      </c>
      <c r="D53" s="47">
        <f t="shared" ref="D53" si="7">+D28</f>
        <v>50000.01</v>
      </c>
      <c r="E53" s="47">
        <f t="shared" si="4"/>
        <v>999999</v>
      </c>
      <c r="F53" s="55">
        <f>+IFERROR(IF($D$45="Aliquota a fasce",SUBSTITUTE(INDEX('3-Add.Regionali'!$H:$H,MATCH(CONCATENATE('2-Prospetto'!$D$44,"-",'2-Prospetto'!K53),'3-Add.Regionali'!$J:$J,0)),".",","),"")%,F47)</f>
        <v>3.3300000000000003E-2</v>
      </c>
      <c r="G53" s="56">
        <f>+J53*F53</f>
        <v>0</v>
      </c>
      <c r="H53" s="76"/>
      <c r="J53" s="47">
        <f>+IF(E53&lt;$G$17,E53-D53,IF($G$17-SUM($J$49:J52)&gt;E53-D53,E53-D53,$G$17-SUM($J$49:J52)))</f>
        <v>0</v>
      </c>
      <c r="K53" s="80" t="s">
        <v>15993</v>
      </c>
    </row>
    <row r="54" spans="2:19" x14ac:dyDescent="0.2">
      <c r="G54" s="34"/>
      <c r="H54" s="76"/>
      <c r="J54" s="63">
        <f>SUM(J50:J53)</f>
        <v>0</v>
      </c>
      <c r="K54" s="82"/>
    </row>
    <row r="55" spans="2:19" x14ac:dyDescent="0.2">
      <c r="B55" s="9"/>
      <c r="C55" s="50" t="s">
        <v>15979</v>
      </c>
      <c r="D55" s="50"/>
      <c r="E55" s="50"/>
      <c r="F55" s="51"/>
      <c r="G55" s="52">
        <f>+SUM(G49:G54)</f>
        <v>0</v>
      </c>
      <c r="H55" s="76"/>
      <c r="J55" s="46">
        <f>+J54-G17</f>
        <v>0</v>
      </c>
      <c r="K55" s="83" t="s">
        <v>16133</v>
      </c>
    </row>
    <row r="56" spans="2:19" x14ac:dyDescent="0.2">
      <c r="G56" s="34"/>
      <c r="H56" s="76"/>
    </row>
    <row r="57" spans="2:19" ht="12" thickBot="1" x14ac:dyDescent="0.25">
      <c r="B57" s="3" t="s">
        <v>5</v>
      </c>
      <c r="C57" s="31" t="s">
        <v>16077</v>
      </c>
      <c r="D57" s="3"/>
      <c r="E57" s="3"/>
      <c r="F57" s="3"/>
      <c r="G57" s="35">
        <f ca="1">+G55+G42+G29</f>
        <v>0</v>
      </c>
      <c r="H57" s="76"/>
      <c r="J57" s="1" t="s">
        <v>16045</v>
      </c>
    </row>
    <row r="58" spans="2:19" x14ac:dyDescent="0.2">
      <c r="G58" s="34"/>
      <c r="H58" s="76"/>
    </row>
    <row r="59" spans="2:19" ht="12" thickBot="1" x14ac:dyDescent="0.25">
      <c r="B59" s="3" t="s">
        <v>6</v>
      </c>
      <c r="C59" s="31" t="s">
        <v>22</v>
      </c>
      <c r="D59" s="3"/>
      <c r="E59" s="3"/>
      <c r="F59" s="3"/>
      <c r="G59" s="35">
        <f ca="1">SUM(G2,J17,G6*-1,G12*-1,G57*-1)</f>
        <v>1000</v>
      </c>
      <c r="H59" s="76" t="s">
        <v>16469</v>
      </c>
    </row>
    <row r="60" spans="2:19" ht="12" thickBot="1" x14ac:dyDescent="0.25">
      <c r="H60" s="77"/>
      <c r="K60" s="106"/>
      <c r="L60" s="107"/>
      <c r="M60" s="107"/>
      <c r="N60" s="107"/>
      <c r="O60" s="107"/>
      <c r="P60" s="107">
        <v>365</v>
      </c>
      <c r="Q60" s="107"/>
      <c r="R60" s="107"/>
      <c r="S60" s="108"/>
    </row>
    <row r="61" spans="2:19" x14ac:dyDescent="0.2">
      <c r="K61" s="109"/>
      <c r="M61" s="1" t="s">
        <v>16186</v>
      </c>
      <c r="N61" s="1" t="s">
        <v>16470</v>
      </c>
      <c r="O61" s="1" t="s">
        <v>16471</v>
      </c>
      <c r="P61" s="1" t="s">
        <v>16189</v>
      </c>
      <c r="Q61" s="1" t="s">
        <v>16190</v>
      </c>
      <c r="R61" s="186" t="s">
        <v>16191</v>
      </c>
      <c r="S61" s="187"/>
    </row>
    <row r="62" spans="2:19" x14ac:dyDescent="0.2">
      <c r="J62" s="152">
        <v>2025</v>
      </c>
      <c r="K62" s="143" t="s">
        <v>16472</v>
      </c>
      <c r="L62" s="155" t="s">
        <v>16759</v>
      </c>
      <c r="R62" s="109" t="s">
        <v>16473</v>
      </c>
      <c r="S62" s="111" t="s">
        <v>16474</v>
      </c>
    </row>
    <row r="63" spans="2:19" x14ac:dyDescent="0.2">
      <c r="J63" s="47">
        <f>+IF($G$17&lt;L63,$G$17,0)*R63</f>
        <v>0</v>
      </c>
      <c r="K63" s="47">
        <v>0</v>
      </c>
      <c r="L63" s="47">
        <v>8499</v>
      </c>
      <c r="M63" s="144">
        <v>7.0999999999999994E-2</v>
      </c>
      <c r="N63" s="63">
        <f>+J63</f>
        <v>0</v>
      </c>
      <c r="O63" s="1">
        <v>0</v>
      </c>
      <c r="P63" s="145">
        <f>+Q25</f>
        <v>90</v>
      </c>
      <c r="Q63" s="1">
        <f>+(M63*N63)*$Q$25/$Q$22*R63</f>
        <v>0</v>
      </c>
      <c r="R63" s="109">
        <f>+IF($G$17&lt;K64,1,0)</f>
        <v>1</v>
      </c>
      <c r="S63" s="111" t="b">
        <f>+IF(R63=0,+IF($G$17&lt;32000,1,IF($G$17&gt;40000,0,1-((40000-$G$17)/8000))))</f>
        <v>0</v>
      </c>
    </row>
    <row r="64" spans="2:19" x14ac:dyDescent="0.2">
      <c r="J64" s="47">
        <f>+IF($G$17&lt;L64,$G$17,0)*R64</f>
        <v>0</v>
      </c>
      <c r="K64" s="47">
        <v>8500</v>
      </c>
      <c r="L64" s="47">
        <v>14499</v>
      </c>
      <c r="M64" s="144">
        <v>5.2999999999999999E-2</v>
      </c>
      <c r="N64" s="63">
        <f>+J64</f>
        <v>0</v>
      </c>
      <c r="O64" s="1">
        <v>0</v>
      </c>
      <c r="Q64" s="1">
        <f>+(M64*N64)*$Q$25/$Q$22*R64</f>
        <v>0</v>
      </c>
      <c r="R64" s="109">
        <f>+IF($G$17&lt;L63,0,1)</f>
        <v>0</v>
      </c>
      <c r="S64" s="111"/>
    </row>
    <row r="65" spans="10:19" x14ac:dyDescent="0.2">
      <c r="J65" s="47">
        <f>+IF($G$17&lt;L65,$G$17,0)*R65</f>
        <v>0</v>
      </c>
      <c r="K65" s="47">
        <v>15000</v>
      </c>
      <c r="L65" s="47">
        <v>20000</v>
      </c>
      <c r="M65" s="144">
        <v>4.8000000000000001E-2</v>
      </c>
      <c r="N65" s="63">
        <f>+J65</f>
        <v>0</v>
      </c>
      <c r="O65" s="1">
        <v>0</v>
      </c>
      <c r="Q65" s="1">
        <f>+(M65*N65)*$Q$25/$Q$22*R65</f>
        <v>0</v>
      </c>
      <c r="R65" s="109">
        <f>+IF($G$17&lt;L64,0,1)</f>
        <v>0</v>
      </c>
      <c r="S65" s="111"/>
    </row>
    <row r="66" spans="10:19" x14ac:dyDescent="0.2">
      <c r="J66" s="47">
        <f>+IF($G$17&lt;L66,$G$17,0)*R66</f>
        <v>0</v>
      </c>
      <c r="K66" s="47">
        <v>20001</v>
      </c>
      <c r="L66" s="47">
        <v>32000</v>
      </c>
      <c r="M66" s="39">
        <v>1000</v>
      </c>
      <c r="N66" s="63">
        <f>+J66</f>
        <v>0</v>
      </c>
      <c r="O66" s="1">
        <v>0</v>
      </c>
      <c r="Q66" s="145">
        <f>+IF(N66=0,0,1000)*$S$66*S66</f>
        <v>0</v>
      </c>
      <c r="R66" s="109">
        <f>+IF($G$17&lt;L65,0,1)</f>
        <v>0</v>
      </c>
      <c r="S66" s="111">
        <f>+IF(N66&gt;40000,0,1)</f>
        <v>1</v>
      </c>
    </row>
    <row r="67" spans="10:19" x14ac:dyDescent="0.2">
      <c r="J67" s="47">
        <f>+IF($G$17&lt;L67,$G$17,0)*R67</f>
        <v>0</v>
      </c>
      <c r="K67" s="47">
        <v>32001</v>
      </c>
      <c r="L67" s="47">
        <v>40000</v>
      </c>
      <c r="M67" s="39">
        <v>1000</v>
      </c>
      <c r="N67" s="63">
        <f>+J67</f>
        <v>0</v>
      </c>
      <c r="O67" s="1">
        <v>0</v>
      </c>
      <c r="Q67" s="145">
        <f>+IF(N67=0,0,1000)*$S$67*S67</f>
        <v>0</v>
      </c>
      <c r="R67" s="109">
        <f>+IF($G$17&lt;L66,0,1)</f>
        <v>0</v>
      </c>
      <c r="S67" s="111">
        <f>+IF(N67&gt;40000,0,1)</f>
        <v>1</v>
      </c>
    </row>
    <row r="68" spans="10:19" ht="12" thickBot="1" x14ac:dyDescent="0.25">
      <c r="K68" s="109"/>
      <c r="O68" s="146" t="s">
        <v>16475</v>
      </c>
      <c r="P68" s="146"/>
      <c r="Q68" s="145"/>
      <c r="S68" s="111"/>
    </row>
    <row r="69" spans="10:19" ht="12" thickBot="1" x14ac:dyDescent="0.25">
      <c r="J69" s="63">
        <f>SUM(J63:J67)</f>
        <v>0</v>
      </c>
      <c r="K69" s="109"/>
      <c r="P69" s="147" t="s">
        <v>16192</v>
      </c>
      <c r="Q69" s="148">
        <f>SUM(Q63:Q68)</f>
        <v>0</v>
      </c>
      <c r="S69" s="111"/>
    </row>
    <row r="70" spans="10:19" ht="12" thickBot="1" x14ac:dyDescent="0.25">
      <c r="J70" s="149">
        <f>+J69-G17</f>
        <v>0</v>
      </c>
      <c r="K70" s="109"/>
      <c r="Q70" s="150"/>
      <c r="S70" s="111"/>
    </row>
    <row r="71" spans="10:19" ht="12" thickBot="1" x14ac:dyDescent="0.25">
      <c r="J71" s="67" t="s">
        <v>16133</v>
      </c>
      <c r="K71" s="109"/>
      <c r="S71" s="111"/>
    </row>
    <row r="72" spans="10:19" ht="12" thickBot="1" x14ac:dyDescent="0.25">
      <c r="K72" s="113"/>
      <c r="L72" s="115"/>
      <c r="M72" s="151" t="s">
        <v>16194</v>
      </c>
      <c r="N72" s="151"/>
      <c r="O72" s="115"/>
      <c r="P72" s="115"/>
      <c r="Q72" s="150">
        <f>SUM(Q69:Q70)</f>
        <v>0</v>
      </c>
      <c r="R72" s="115"/>
      <c r="S72" s="114"/>
    </row>
  </sheetData>
  <sheetProtection algorithmName="SHA-512" hashValue="El4V2anhWVt5t3jP0UFY7BRB2jCYEC5JaGcuUhVgi2kE/2EVfpbrQLny4ubPLuoU7fxD1GOWqdlH5lw+EvW6oQ==" saltValue="I+DVemYsL1K+CW9n7gGVhw==" spinCount="100000" sheet="1" objects="1" scenarios="1"/>
  <mergeCells count="5">
    <mergeCell ref="R61:S61"/>
    <mergeCell ref="D44:E44"/>
    <mergeCell ref="D45:E45"/>
    <mergeCell ref="J3:K3"/>
    <mergeCell ref="S23:T23"/>
  </mergeCells>
  <pageMargins left="0.7" right="0.7" top="0.75" bottom="0.75" header="0.3" footer="0.3"/>
  <pageSetup paperSize="9" orientation="portrait" horizontalDpi="1200" verticalDpi="1200" r:id="rId1"/>
  <extLst>
    <ext xmlns:x14="http://schemas.microsoft.com/office/spreadsheetml/2009/9/main" uri="{CCE6A557-97BC-4b89-ADB6-D9C93CAAB3DF}">
      <x14:dataValidations xmlns:xm="http://schemas.microsoft.com/office/excel/2006/main" count="1">
        <x14:dataValidation type="list" allowBlank="1" showInputMessage="1" showErrorMessage="1" xr:uid="{FE43BE40-C330-4C21-91C4-2C71CF06487D}">
          <x14:formula1>
            <xm:f>'6-VARIABILI'!$A$17:$A$31</xm:f>
          </x14:formula1>
          <xm:sqref>P35 P37:P38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31A80-EE0D-43DD-958F-1CCC47BCF586}">
  <dimension ref="A1:J79"/>
  <sheetViews>
    <sheetView topLeftCell="E1" workbookViewId="0">
      <selection activeCell="F56" sqref="F56:G56"/>
    </sheetView>
  </sheetViews>
  <sheetFormatPr defaultColWidth="9" defaultRowHeight="11.25" x14ac:dyDescent="0.2"/>
  <cols>
    <col min="1" max="1" width="5.28515625" style="1" bestFit="1" customWidth="1"/>
    <col min="2" max="2" width="27.85546875" style="1" bestFit="1" customWidth="1"/>
    <col min="3" max="3" width="7.140625" style="1" bestFit="1" customWidth="1"/>
    <col min="4" max="4" width="17.28515625" style="1" bestFit="1" customWidth="1"/>
    <col min="5" max="5" width="29.85546875" style="1" customWidth="1"/>
    <col min="6" max="6" width="17.85546875" style="1" customWidth="1"/>
    <col min="7" max="7" width="59.42578125" style="1" customWidth="1"/>
    <col min="8" max="8" width="8.5703125" style="1" bestFit="1" customWidth="1"/>
    <col min="9" max="9" width="27.85546875" style="1" bestFit="1" customWidth="1"/>
    <col min="10" max="10" width="52" style="10" bestFit="1" customWidth="1"/>
    <col min="11" max="16384" width="9" style="1"/>
  </cols>
  <sheetData>
    <row r="1" spans="1:10" ht="15" x14ac:dyDescent="0.25">
      <c r="A1" t="s">
        <v>15980</v>
      </c>
      <c r="B1" t="s">
        <v>15981</v>
      </c>
      <c r="C1" t="s">
        <v>15982</v>
      </c>
      <c r="D1" t="s">
        <v>15983</v>
      </c>
      <c r="E1" t="s">
        <v>15984</v>
      </c>
      <c r="F1" t="s">
        <v>15985</v>
      </c>
      <c r="G1" t="s">
        <v>33</v>
      </c>
      <c r="H1" t="s">
        <v>35</v>
      </c>
      <c r="I1" t="s">
        <v>15986</v>
      </c>
      <c r="J1" s="10" t="s">
        <v>16047</v>
      </c>
    </row>
    <row r="2" spans="1:10" ht="15" x14ac:dyDescent="0.25">
      <c r="A2">
        <v>2025</v>
      </c>
      <c r="B2" t="s">
        <v>16038</v>
      </c>
      <c r="C2">
        <v>1887</v>
      </c>
      <c r="D2" s="137">
        <v>45723</v>
      </c>
      <c r="E2" t="s">
        <v>16728</v>
      </c>
      <c r="F2" t="s">
        <v>16729</v>
      </c>
      <c r="G2" t="s">
        <v>65</v>
      </c>
      <c r="H2" t="s">
        <v>15997</v>
      </c>
      <c r="I2" t="s">
        <v>15989</v>
      </c>
      <c r="J2" s="10" t="str">
        <f>+CONCATENATE(B2,"-",I2)</f>
        <v xml:space="preserve">REGIONE LAZIO-fino a 15000.00 euro </v>
      </c>
    </row>
    <row r="3" spans="1:10" ht="15" x14ac:dyDescent="0.25">
      <c r="A3">
        <v>2025</v>
      </c>
      <c r="B3" t="s">
        <v>16038</v>
      </c>
      <c r="C3">
        <v>1887</v>
      </c>
      <c r="D3" s="137">
        <v>45723</v>
      </c>
      <c r="E3" t="s">
        <v>16728</v>
      </c>
      <c r="F3" t="s">
        <v>16729</v>
      </c>
      <c r="G3" t="s">
        <v>65</v>
      </c>
      <c r="H3" t="s">
        <v>16010</v>
      </c>
      <c r="I3" t="s">
        <v>15991</v>
      </c>
      <c r="J3" s="10" t="str">
        <f t="shared" ref="J3:J66" si="0">+CONCATENATE(B3,"-",I3)</f>
        <v xml:space="preserve">REGIONE LAZIO-oltre 15000.00 e fino a 28000.00 euro </v>
      </c>
    </row>
    <row r="4" spans="1:10" ht="15" x14ac:dyDescent="0.25">
      <c r="A4">
        <v>2025</v>
      </c>
      <c r="B4" t="s">
        <v>16038</v>
      </c>
      <c r="C4">
        <v>1887</v>
      </c>
      <c r="D4" s="137">
        <v>45723</v>
      </c>
      <c r="E4" t="s">
        <v>16728</v>
      </c>
      <c r="F4" t="s">
        <v>16729</v>
      </c>
      <c r="G4" t="s">
        <v>65</v>
      </c>
      <c r="H4" t="s">
        <v>16010</v>
      </c>
      <c r="I4" t="s">
        <v>15992</v>
      </c>
      <c r="J4" s="10" t="str">
        <f t="shared" si="0"/>
        <v xml:space="preserve">REGIONE LAZIO-oltre 28000.00 e fino a 50000.00 euro </v>
      </c>
    </row>
    <row r="5" spans="1:10" ht="15" x14ac:dyDescent="0.25">
      <c r="A5">
        <v>2025</v>
      </c>
      <c r="B5" t="s">
        <v>16038</v>
      </c>
      <c r="C5">
        <v>1887</v>
      </c>
      <c r="D5" s="137">
        <v>45723</v>
      </c>
      <c r="E5" t="s">
        <v>16728</v>
      </c>
      <c r="F5" t="s">
        <v>16729</v>
      </c>
      <c r="G5" t="s">
        <v>65</v>
      </c>
      <c r="H5" t="s">
        <v>16010</v>
      </c>
      <c r="I5" t="s">
        <v>15993</v>
      </c>
      <c r="J5" s="10" t="str">
        <f t="shared" si="0"/>
        <v xml:space="preserve">REGIONE LAZIO-oltre 50000.00 euro </v>
      </c>
    </row>
    <row r="6" spans="1:10" ht="15" x14ac:dyDescent="0.25">
      <c r="A6">
        <v>2025</v>
      </c>
      <c r="B6" t="s">
        <v>16003</v>
      </c>
      <c r="C6">
        <v>1907</v>
      </c>
      <c r="D6" s="137">
        <v>45736</v>
      </c>
      <c r="E6" t="s">
        <v>16730</v>
      </c>
      <c r="F6" t="s">
        <v>16731</v>
      </c>
      <c r="G6" t="s">
        <v>16732</v>
      </c>
      <c r="H6" t="s">
        <v>15990</v>
      </c>
      <c r="I6" t="s">
        <v>16216</v>
      </c>
      <c r="J6" s="10" t="str">
        <f t="shared" si="0"/>
        <v xml:space="preserve">PROVINCIA AUTONOMA DI BOLZANO-fino a 28000.00 euro </v>
      </c>
    </row>
    <row r="7" spans="1:10" ht="15" x14ac:dyDescent="0.25">
      <c r="A7">
        <v>2025</v>
      </c>
      <c r="B7" t="s">
        <v>16003</v>
      </c>
      <c r="C7">
        <v>1907</v>
      </c>
      <c r="D7" s="137">
        <v>45736</v>
      </c>
      <c r="E7" t="s">
        <v>16730</v>
      </c>
      <c r="F7" t="s">
        <v>16731</v>
      </c>
      <c r="G7" t="s">
        <v>16732</v>
      </c>
      <c r="H7" t="s">
        <v>15990</v>
      </c>
      <c r="I7" t="s">
        <v>15992</v>
      </c>
      <c r="J7" s="10" t="str">
        <f t="shared" si="0"/>
        <v xml:space="preserve">PROVINCIA AUTONOMA DI BOLZANO-oltre 28000.00 e fino a 50000.00 euro </v>
      </c>
    </row>
    <row r="8" spans="1:10" ht="15" x14ac:dyDescent="0.25">
      <c r="A8">
        <v>2025</v>
      </c>
      <c r="B8" t="s">
        <v>16003</v>
      </c>
      <c r="C8">
        <v>1907</v>
      </c>
      <c r="D8" s="137">
        <v>45736</v>
      </c>
      <c r="E8" t="s">
        <v>16730</v>
      </c>
      <c r="F8" t="s">
        <v>16731</v>
      </c>
      <c r="G8" t="s">
        <v>16732</v>
      </c>
      <c r="H8" t="s">
        <v>15997</v>
      </c>
      <c r="I8" t="s">
        <v>15993</v>
      </c>
      <c r="J8" s="10" t="str">
        <f t="shared" si="0"/>
        <v xml:space="preserve">PROVINCIA AUTONOMA DI BOLZANO-oltre 50000.00 euro </v>
      </c>
    </row>
    <row r="9" spans="1:10" ht="15" x14ac:dyDescent="0.25">
      <c r="A9">
        <v>2025</v>
      </c>
      <c r="B9" t="s">
        <v>15999</v>
      </c>
      <c r="C9">
        <v>1908</v>
      </c>
      <c r="D9" s="137">
        <v>45736</v>
      </c>
      <c r="E9" t="s">
        <v>16733</v>
      </c>
      <c r="F9" t="s">
        <v>16734</v>
      </c>
      <c r="G9" t="s">
        <v>65</v>
      </c>
      <c r="H9" t="s">
        <v>15990</v>
      </c>
      <c r="I9" t="s">
        <v>15989</v>
      </c>
      <c r="J9" s="10" t="str">
        <f t="shared" si="0"/>
        <v xml:space="preserve">PROVINCIA AUTONOMA DI TRENTO-fino a 15000.00 euro </v>
      </c>
    </row>
    <row r="10" spans="1:10" ht="15" x14ac:dyDescent="0.25">
      <c r="A10">
        <v>2025</v>
      </c>
      <c r="B10" t="s">
        <v>15999</v>
      </c>
      <c r="C10">
        <v>1908</v>
      </c>
      <c r="D10" s="137">
        <v>45736</v>
      </c>
      <c r="E10" t="s">
        <v>16733</v>
      </c>
      <c r="F10" t="s">
        <v>16734</v>
      </c>
      <c r="G10" t="s">
        <v>65</v>
      </c>
      <c r="H10" t="s">
        <v>15990</v>
      </c>
      <c r="I10" t="s">
        <v>15991</v>
      </c>
      <c r="J10" s="10" t="str">
        <f t="shared" si="0"/>
        <v xml:space="preserve">PROVINCIA AUTONOMA DI TRENTO-oltre 15000.00 e fino a 28000.00 euro </v>
      </c>
    </row>
    <row r="11" spans="1:10" ht="15" x14ac:dyDescent="0.25">
      <c r="A11">
        <v>2025</v>
      </c>
      <c r="B11" t="s">
        <v>15999</v>
      </c>
      <c r="C11">
        <v>1908</v>
      </c>
      <c r="D11" s="137">
        <v>45736</v>
      </c>
      <c r="E11" t="s">
        <v>16733</v>
      </c>
      <c r="F11" t="s">
        <v>16734</v>
      </c>
      <c r="G11" t="s">
        <v>65</v>
      </c>
      <c r="H11" t="s">
        <v>15990</v>
      </c>
      <c r="I11" t="s">
        <v>15992</v>
      </c>
      <c r="J11" s="10" t="str">
        <f t="shared" si="0"/>
        <v xml:space="preserve">PROVINCIA AUTONOMA DI TRENTO-oltre 28000.00 e fino a 50000.00 euro </v>
      </c>
    </row>
    <row r="12" spans="1:10" ht="15" x14ac:dyDescent="0.25">
      <c r="A12">
        <v>2025</v>
      </c>
      <c r="B12" t="s">
        <v>15999</v>
      </c>
      <c r="C12">
        <v>1908</v>
      </c>
      <c r="D12" s="137">
        <v>45736</v>
      </c>
      <c r="E12" t="s">
        <v>16733</v>
      </c>
      <c r="F12" t="s">
        <v>16734</v>
      </c>
      <c r="G12" t="s">
        <v>65</v>
      </c>
      <c r="H12" t="s">
        <v>15997</v>
      </c>
      <c r="I12" t="s">
        <v>15993</v>
      </c>
      <c r="J12" s="10" t="str">
        <f t="shared" si="0"/>
        <v xml:space="preserve">PROVINCIA AUTONOMA DI TRENTO-oltre 50000.00 euro </v>
      </c>
    </row>
    <row r="13" spans="1:10" ht="15" x14ac:dyDescent="0.25">
      <c r="A13">
        <v>2025</v>
      </c>
      <c r="B13" t="s">
        <v>16000</v>
      </c>
      <c r="C13">
        <v>1927</v>
      </c>
      <c r="D13" s="137">
        <v>45736</v>
      </c>
      <c r="E13" t="s">
        <v>65</v>
      </c>
      <c r="F13" t="s">
        <v>16001</v>
      </c>
      <c r="G13" t="s">
        <v>65</v>
      </c>
      <c r="H13" t="s">
        <v>15990</v>
      </c>
      <c r="I13" t="s">
        <v>15995</v>
      </c>
      <c r="J13" s="10" t="str">
        <f t="shared" si="0"/>
        <v xml:space="preserve">REGIONE SICILIA-Aliquota Unica </v>
      </c>
    </row>
    <row r="14" spans="1:10" ht="15" x14ac:dyDescent="0.25">
      <c r="A14">
        <v>2025</v>
      </c>
      <c r="B14" t="s">
        <v>16029</v>
      </c>
      <c r="C14">
        <v>1947</v>
      </c>
      <c r="D14" s="137">
        <v>45755</v>
      </c>
      <c r="E14" t="s">
        <v>16030</v>
      </c>
      <c r="F14" t="s">
        <v>16031</v>
      </c>
      <c r="G14" t="s">
        <v>65</v>
      </c>
      <c r="H14" t="s">
        <v>16020</v>
      </c>
      <c r="I14" t="s">
        <v>15989</v>
      </c>
      <c r="J14" s="10" t="str">
        <f t="shared" si="0"/>
        <v xml:space="preserve">REGIONE PUGLIA-fino a 15000.00 euro </v>
      </c>
    </row>
    <row r="15" spans="1:10" ht="15" x14ac:dyDescent="0.25">
      <c r="A15">
        <v>2025</v>
      </c>
      <c r="B15" t="s">
        <v>16029</v>
      </c>
      <c r="C15">
        <v>1947</v>
      </c>
      <c r="D15" s="137">
        <v>45755</v>
      </c>
      <c r="E15" t="s">
        <v>16030</v>
      </c>
      <c r="F15" t="s">
        <v>16031</v>
      </c>
      <c r="G15" t="s">
        <v>65</v>
      </c>
      <c r="H15" t="s">
        <v>16016</v>
      </c>
      <c r="I15" t="s">
        <v>15991</v>
      </c>
      <c r="J15" s="10" t="str">
        <f t="shared" si="0"/>
        <v xml:space="preserve">REGIONE PUGLIA-oltre 15000.00 e fino a 28000.00 euro </v>
      </c>
    </row>
    <row r="16" spans="1:10" ht="15" x14ac:dyDescent="0.25">
      <c r="A16">
        <v>2025</v>
      </c>
      <c r="B16" t="s">
        <v>16029</v>
      </c>
      <c r="C16">
        <v>1947</v>
      </c>
      <c r="D16" s="137">
        <v>45755</v>
      </c>
      <c r="E16" t="s">
        <v>16030</v>
      </c>
      <c r="F16" t="s">
        <v>16031</v>
      </c>
      <c r="G16" t="s">
        <v>65</v>
      </c>
      <c r="H16" t="s">
        <v>16032</v>
      </c>
      <c r="I16" t="s">
        <v>15992</v>
      </c>
      <c r="J16" s="10" t="str">
        <f t="shared" si="0"/>
        <v xml:space="preserve">REGIONE PUGLIA-oltre 28000.00 e fino a 50000.00 euro </v>
      </c>
    </row>
    <row r="17" spans="1:10" ht="15" x14ac:dyDescent="0.25">
      <c r="A17">
        <v>2025</v>
      </c>
      <c r="B17" t="s">
        <v>16029</v>
      </c>
      <c r="C17">
        <v>1947</v>
      </c>
      <c r="D17" s="137">
        <v>45755</v>
      </c>
      <c r="E17" t="s">
        <v>16030</v>
      </c>
      <c r="F17" t="s">
        <v>16031</v>
      </c>
      <c r="G17" t="s">
        <v>65</v>
      </c>
      <c r="H17" t="s">
        <v>16033</v>
      </c>
      <c r="I17" t="s">
        <v>15993</v>
      </c>
      <c r="J17" s="10" t="str">
        <f t="shared" si="0"/>
        <v xml:space="preserve">REGIONE PUGLIA-oltre 50000.00 euro </v>
      </c>
    </row>
    <row r="18" spans="1:10" ht="15" x14ac:dyDescent="0.25">
      <c r="A18">
        <v>2025</v>
      </c>
      <c r="B18" t="s">
        <v>16002</v>
      </c>
      <c r="C18">
        <v>1948</v>
      </c>
      <c r="D18" s="137">
        <v>45755</v>
      </c>
      <c r="E18" t="s">
        <v>16735</v>
      </c>
      <c r="F18" t="s">
        <v>16221</v>
      </c>
      <c r="G18" t="s">
        <v>16222</v>
      </c>
      <c r="H18" t="s">
        <v>15990</v>
      </c>
      <c r="I18" t="s">
        <v>15995</v>
      </c>
      <c r="J18" s="10" t="str">
        <f t="shared" si="0"/>
        <v xml:space="preserve">REGIONE SARDEGNA-Aliquota Unica </v>
      </c>
    </row>
    <row r="19" spans="1:10" ht="15" x14ac:dyDescent="0.25">
      <c r="A19">
        <v>2025</v>
      </c>
      <c r="B19" t="s">
        <v>16017</v>
      </c>
      <c r="C19">
        <v>1949</v>
      </c>
      <c r="D19" s="137">
        <v>45755</v>
      </c>
      <c r="E19" t="s">
        <v>65</v>
      </c>
      <c r="F19" t="s">
        <v>16018</v>
      </c>
      <c r="G19" t="s">
        <v>65</v>
      </c>
      <c r="H19" t="s">
        <v>15997</v>
      </c>
      <c r="I19" t="s">
        <v>15995</v>
      </c>
      <c r="J19" s="10" t="str">
        <f t="shared" si="0"/>
        <v xml:space="preserve">REGIONE CALABRIA-Aliquota Unica </v>
      </c>
    </row>
    <row r="20" spans="1:10" ht="15" x14ac:dyDescent="0.25">
      <c r="A20">
        <v>2025</v>
      </c>
      <c r="B20" t="s">
        <v>16023</v>
      </c>
      <c r="C20">
        <v>1950</v>
      </c>
      <c r="D20" s="137">
        <v>45755</v>
      </c>
      <c r="E20" t="s">
        <v>65</v>
      </c>
      <c r="F20" t="s">
        <v>16225</v>
      </c>
      <c r="G20" t="s">
        <v>65</v>
      </c>
      <c r="H20" t="s">
        <v>15997</v>
      </c>
      <c r="I20" t="s">
        <v>15989</v>
      </c>
      <c r="J20" s="10" t="str">
        <f t="shared" si="0"/>
        <v xml:space="preserve">REGIONE MOLISE-fino a 15000.00 euro </v>
      </c>
    </row>
    <row r="21" spans="1:10" ht="15" x14ac:dyDescent="0.25">
      <c r="A21">
        <v>2025</v>
      </c>
      <c r="B21" t="s">
        <v>16023</v>
      </c>
      <c r="C21">
        <v>1950</v>
      </c>
      <c r="D21" s="137">
        <v>45755</v>
      </c>
      <c r="E21" t="s">
        <v>65</v>
      </c>
      <c r="F21" t="s">
        <v>16225</v>
      </c>
      <c r="G21" t="s">
        <v>65</v>
      </c>
      <c r="H21" t="s">
        <v>16021</v>
      </c>
      <c r="I21" t="s">
        <v>15991</v>
      </c>
      <c r="J21" s="10" t="str">
        <f t="shared" si="0"/>
        <v xml:space="preserve">REGIONE MOLISE-oltre 15000.00 e fino a 28000.00 euro </v>
      </c>
    </row>
    <row r="22" spans="1:10" ht="15" x14ac:dyDescent="0.25">
      <c r="A22">
        <v>2025</v>
      </c>
      <c r="B22" t="s">
        <v>16023</v>
      </c>
      <c r="C22">
        <v>1950</v>
      </c>
      <c r="D22" s="137">
        <v>45755</v>
      </c>
      <c r="E22" t="s">
        <v>65</v>
      </c>
      <c r="F22" t="s">
        <v>16225</v>
      </c>
      <c r="G22" t="s">
        <v>65</v>
      </c>
      <c r="H22" t="s">
        <v>16010</v>
      </c>
      <c r="I22" t="s">
        <v>15992</v>
      </c>
      <c r="J22" s="10" t="str">
        <f t="shared" si="0"/>
        <v xml:space="preserve">REGIONE MOLISE-oltre 28000.00 e fino a 50000.00 euro </v>
      </c>
    </row>
    <row r="23" spans="1:10" ht="15" x14ac:dyDescent="0.25">
      <c r="A23">
        <v>2025</v>
      </c>
      <c r="B23" t="s">
        <v>16023</v>
      </c>
      <c r="C23">
        <v>1950</v>
      </c>
      <c r="D23" s="137">
        <v>45755</v>
      </c>
      <c r="E23" t="s">
        <v>65</v>
      </c>
      <c r="F23" t="s">
        <v>16225</v>
      </c>
      <c r="G23" t="s">
        <v>65</v>
      </c>
      <c r="H23" t="s">
        <v>16010</v>
      </c>
      <c r="I23" t="s">
        <v>15993</v>
      </c>
      <c r="J23" s="10" t="str">
        <f t="shared" si="0"/>
        <v xml:space="preserve">REGIONE MOLISE-oltre 50000.00 euro </v>
      </c>
    </row>
    <row r="24" spans="1:10" ht="15" x14ac:dyDescent="0.25">
      <c r="A24">
        <v>2025</v>
      </c>
      <c r="B24" t="s">
        <v>15987</v>
      </c>
      <c r="C24">
        <v>1967</v>
      </c>
      <c r="D24" s="137">
        <v>45755</v>
      </c>
      <c r="E24" t="s">
        <v>16736</v>
      </c>
      <c r="F24" t="s">
        <v>16737</v>
      </c>
      <c r="G24" t="s">
        <v>65</v>
      </c>
      <c r="H24" t="s">
        <v>15988</v>
      </c>
      <c r="I24" t="s">
        <v>15989</v>
      </c>
      <c r="J24" s="10" t="str">
        <f t="shared" si="0"/>
        <v xml:space="preserve">REGIONE FRIULI VENEZIA GIULIA-fino a 15000.00 euro </v>
      </c>
    </row>
    <row r="25" spans="1:10" ht="15" x14ac:dyDescent="0.25">
      <c r="A25">
        <v>2025</v>
      </c>
      <c r="B25" t="s">
        <v>15987</v>
      </c>
      <c r="C25">
        <v>1967</v>
      </c>
      <c r="D25" s="137">
        <v>45755</v>
      </c>
      <c r="E25" t="s">
        <v>16736</v>
      </c>
      <c r="F25" t="s">
        <v>16737</v>
      </c>
      <c r="G25" t="s">
        <v>65</v>
      </c>
      <c r="H25" t="s">
        <v>15990</v>
      </c>
      <c r="I25" t="s">
        <v>15991</v>
      </c>
      <c r="J25" s="10" t="str">
        <f t="shared" si="0"/>
        <v xml:space="preserve">REGIONE FRIULI VENEZIA GIULIA-oltre 15000.00 e fino a 28000.00 euro </v>
      </c>
    </row>
    <row r="26" spans="1:10" ht="15" x14ac:dyDescent="0.25">
      <c r="A26">
        <v>2025</v>
      </c>
      <c r="B26" t="s">
        <v>15987</v>
      </c>
      <c r="C26">
        <v>1967</v>
      </c>
      <c r="D26" s="137">
        <v>45755</v>
      </c>
      <c r="E26" t="s">
        <v>16736</v>
      </c>
      <c r="F26" t="s">
        <v>16737</v>
      </c>
      <c r="G26" t="s">
        <v>65</v>
      </c>
      <c r="H26" t="s">
        <v>15990</v>
      </c>
      <c r="I26" t="s">
        <v>15992</v>
      </c>
      <c r="J26" s="10" t="str">
        <f t="shared" si="0"/>
        <v xml:space="preserve">REGIONE FRIULI VENEZIA GIULIA-oltre 28000.00 e fino a 50000.00 euro </v>
      </c>
    </row>
    <row r="27" spans="1:10" ht="15" x14ac:dyDescent="0.25">
      <c r="A27">
        <v>2025</v>
      </c>
      <c r="B27" t="s">
        <v>15987</v>
      </c>
      <c r="C27">
        <v>1967</v>
      </c>
      <c r="D27" s="137">
        <v>45755</v>
      </c>
      <c r="E27" t="s">
        <v>16736</v>
      </c>
      <c r="F27" t="s">
        <v>16737</v>
      </c>
      <c r="G27" t="s">
        <v>65</v>
      </c>
      <c r="H27" t="s">
        <v>15990</v>
      </c>
      <c r="I27" t="s">
        <v>15993</v>
      </c>
      <c r="J27" s="10" t="str">
        <f t="shared" si="0"/>
        <v xml:space="preserve">REGIONE FRIULI VENEZIA GIULIA-oltre 50000.00 euro </v>
      </c>
    </row>
    <row r="28" spans="1:10" ht="15" x14ac:dyDescent="0.25">
      <c r="A28">
        <v>2025</v>
      </c>
      <c r="B28" t="s">
        <v>16034</v>
      </c>
      <c r="C28">
        <v>1987</v>
      </c>
      <c r="D28" s="137">
        <v>45764</v>
      </c>
      <c r="E28" t="s">
        <v>65</v>
      </c>
      <c r="F28" t="s">
        <v>16035</v>
      </c>
      <c r="G28" t="s">
        <v>65</v>
      </c>
      <c r="H28" t="s">
        <v>15990</v>
      </c>
      <c r="I28" t="s">
        <v>15989</v>
      </c>
      <c r="J28" s="10" t="str">
        <f t="shared" si="0"/>
        <v xml:space="preserve">REGIONE LOMBARDIA-fino a 15000.00 euro </v>
      </c>
    </row>
    <row r="29" spans="1:10" ht="15" x14ac:dyDescent="0.25">
      <c r="A29">
        <v>2025</v>
      </c>
      <c r="B29" t="s">
        <v>16034</v>
      </c>
      <c r="C29">
        <v>1987</v>
      </c>
      <c r="D29" s="137">
        <v>45764</v>
      </c>
      <c r="E29" t="s">
        <v>65</v>
      </c>
      <c r="F29" t="s">
        <v>16035</v>
      </c>
      <c r="G29" t="s">
        <v>65</v>
      </c>
      <c r="H29" t="s">
        <v>16036</v>
      </c>
      <c r="I29" t="s">
        <v>15991</v>
      </c>
      <c r="J29" s="10" t="str">
        <f t="shared" si="0"/>
        <v xml:space="preserve">REGIONE LOMBARDIA-oltre 15000.00 e fino a 28000.00 euro </v>
      </c>
    </row>
    <row r="30" spans="1:10" ht="15" x14ac:dyDescent="0.25">
      <c r="A30">
        <v>2025</v>
      </c>
      <c r="B30" t="s">
        <v>16034</v>
      </c>
      <c r="C30">
        <v>1987</v>
      </c>
      <c r="D30" s="137">
        <v>45764</v>
      </c>
      <c r="E30" t="s">
        <v>65</v>
      </c>
      <c r="F30" t="s">
        <v>16035</v>
      </c>
      <c r="G30" t="s">
        <v>65</v>
      </c>
      <c r="H30" t="s">
        <v>16037</v>
      </c>
      <c r="I30" t="s">
        <v>15992</v>
      </c>
      <c r="J30" s="10" t="str">
        <f t="shared" si="0"/>
        <v xml:space="preserve">REGIONE LOMBARDIA-oltre 28000.00 e fino a 50000.00 euro </v>
      </c>
    </row>
    <row r="31" spans="1:10" ht="15" x14ac:dyDescent="0.25">
      <c r="A31">
        <v>2025</v>
      </c>
      <c r="B31" t="s">
        <v>16034</v>
      </c>
      <c r="C31">
        <v>1987</v>
      </c>
      <c r="D31" s="137">
        <v>45764</v>
      </c>
      <c r="E31" t="s">
        <v>65</v>
      </c>
      <c r="F31" t="s">
        <v>16035</v>
      </c>
      <c r="G31" t="s">
        <v>65</v>
      </c>
      <c r="H31" t="s">
        <v>15997</v>
      </c>
      <c r="I31" t="s">
        <v>15993</v>
      </c>
      <c r="J31" s="10" t="str">
        <f t="shared" si="0"/>
        <v xml:space="preserve">REGIONE LOMBARDIA-oltre 50000.00 euro </v>
      </c>
    </row>
    <row r="32" spans="1:10" ht="15" x14ac:dyDescent="0.25">
      <c r="A32">
        <v>2025</v>
      </c>
      <c r="B32" t="s">
        <v>16028</v>
      </c>
      <c r="C32">
        <v>2007</v>
      </c>
      <c r="D32" s="137">
        <v>45770</v>
      </c>
      <c r="E32" t="s">
        <v>65</v>
      </c>
      <c r="F32" t="s">
        <v>16738</v>
      </c>
      <c r="G32" t="s">
        <v>65</v>
      </c>
      <c r="H32" t="s">
        <v>15990</v>
      </c>
      <c r="I32" t="s">
        <v>16216</v>
      </c>
      <c r="J32" s="10" t="str">
        <f t="shared" si="0"/>
        <v xml:space="preserve">REGIONE LIGURIA-fino a 28000.00 euro </v>
      </c>
    </row>
    <row r="33" spans="1:10" ht="15" x14ac:dyDescent="0.25">
      <c r="A33">
        <v>2025</v>
      </c>
      <c r="B33" t="s">
        <v>16028</v>
      </c>
      <c r="C33">
        <v>2007</v>
      </c>
      <c r="D33" s="137">
        <v>45770</v>
      </c>
      <c r="E33" t="s">
        <v>65</v>
      </c>
      <c r="F33" t="s">
        <v>16738</v>
      </c>
      <c r="G33" t="s">
        <v>65</v>
      </c>
      <c r="H33" t="s">
        <v>16217</v>
      </c>
      <c r="I33" t="s">
        <v>15992</v>
      </c>
      <c r="J33" s="10" t="str">
        <f t="shared" si="0"/>
        <v xml:space="preserve">REGIONE LIGURIA-oltre 28000.00 e fino a 50000.00 euro </v>
      </c>
    </row>
    <row r="34" spans="1:10" ht="15" x14ac:dyDescent="0.25">
      <c r="A34">
        <v>2025</v>
      </c>
      <c r="B34" t="s">
        <v>16028</v>
      </c>
      <c r="C34">
        <v>2007</v>
      </c>
      <c r="D34" s="137">
        <v>45770</v>
      </c>
      <c r="E34" t="s">
        <v>65</v>
      </c>
      <c r="F34" t="s">
        <v>16738</v>
      </c>
      <c r="G34" t="s">
        <v>65</v>
      </c>
      <c r="H34" t="s">
        <v>16218</v>
      </c>
      <c r="I34" t="s">
        <v>15993</v>
      </c>
      <c r="J34" s="10" t="str">
        <f t="shared" si="0"/>
        <v xml:space="preserve">REGIONE LIGURIA-oltre 50000.00 euro </v>
      </c>
    </row>
    <row r="35" spans="1:10" ht="15" x14ac:dyDescent="0.25">
      <c r="A35">
        <v>2025</v>
      </c>
      <c r="B35" t="s">
        <v>16011</v>
      </c>
      <c r="C35">
        <v>2008</v>
      </c>
      <c r="D35" s="137">
        <v>45779</v>
      </c>
      <c r="E35" t="s">
        <v>16219</v>
      </c>
      <c r="F35" t="s">
        <v>16739</v>
      </c>
      <c r="G35" t="s">
        <v>65</v>
      </c>
      <c r="H35" t="s">
        <v>15990</v>
      </c>
      <c r="I35" t="s">
        <v>15989</v>
      </c>
      <c r="J35" s="10" t="str">
        <f t="shared" si="0"/>
        <v xml:space="preserve">REGIONE MARCHE-fino a 15000.00 euro </v>
      </c>
    </row>
    <row r="36" spans="1:10" ht="15" x14ac:dyDescent="0.25">
      <c r="A36">
        <v>2025</v>
      </c>
      <c r="B36" t="s">
        <v>16011</v>
      </c>
      <c r="C36">
        <v>2008</v>
      </c>
      <c r="D36" s="137">
        <v>45779</v>
      </c>
      <c r="E36" t="s">
        <v>16219</v>
      </c>
      <c r="F36" t="s">
        <v>16739</v>
      </c>
      <c r="G36" t="s">
        <v>65</v>
      </c>
      <c r="H36" t="s">
        <v>16012</v>
      </c>
      <c r="I36" t="s">
        <v>15991</v>
      </c>
      <c r="J36" s="10" t="str">
        <f t="shared" si="0"/>
        <v xml:space="preserve">REGIONE MARCHE-oltre 15000.00 e fino a 28000.00 euro </v>
      </c>
    </row>
    <row r="37" spans="1:10" ht="15" x14ac:dyDescent="0.25">
      <c r="A37">
        <v>2025</v>
      </c>
      <c r="B37" t="s">
        <v>16011</v>
      </c>
      <c r="C37">
        <v>2008</v>
      </c>
      <c r="D37" s="137">
        <v>45779</v>
      </c>
      <c r="E37" t="s">
        <v>16219</v>
      </c>
      <c r="F37" t="s">
        <v>16739</v>
      </c>
      <c r="G37" t="s">
        <v>65</v>
      </c>
      <c r="H37" t="s">
        <v>16013</v>
      </c>
      <c r="I37" t="s">
        <v>15992</v>
      </c>
      <c r="J37" s="10" t="str">
        <f t="shared" si="0"/>
        <v xml:space="preserve">REGIONE MARCHE-oltre 28000.00 e fino a 50000.00 euro </v>
      </c>
    </row>
    <row r="38" spans="1:10" ht="15" x14ac:dyDescent="0.25">
      <c r="A38">
        <v>2025</v>
      </c>
      <c r="B38" t="s">
        <v>16011</v>
      </c>
      <c r="C38">
        <v>2008</v>
      </c>
      <c r="D38" s="137">
        <v>45779</v>
      </c>
      <c r="E38" t="s">
        <v>16219</v>
      </c>
      <c r="F38" t="s">
        <v>16739</v>
      </c>
      <c r="G38" t="s">
        <v>65</v>
      </c>
      <c r="H38" t="s">
        <v>15997</v>
      </c>
      <c r="I38" t="s">
        <v>15993</v>
      </c>
      <c r="J38" s="10" t="str">
        <f t="shared" si="0"/>
        <v xml:space="preserve">REGIONE MARCHE-oltre 50000.00 euro </v>
      </c>
    </row>
    <row r="39" spans="1:10" ht="15" x14ac:dyDescent="0.25">
      <c r="A39">
        <v>2025</v>
      </c>
      <c r="B39" t="s">
        <v>16025</v>
      </c>
      <c r="C39">
        <v>2027</v>
      </c>
      <c r="D39" s="137">
        <v>45779</v>
      </c>
      <c r="E39" t="s">
        <v>16740</v>
      </c>
      <c r="F39" t="s">
        <v>16741</v>
      </c>
      <c r="G39" t="s">
        <v>16742</v>
      </c>
      <c r="H39" t="s">
        <v>15997</v>
      </c>
      <c r="I39" t="s">
        <v>15989</v>
      </c>
      <c r="J39" s="10" t="str">
        <f t="shared" si="0"/>
        <v xml:space="preserve">REGIONE UMBRIA-fino a 15000.00 euro </v>
      </c>
    </row>
    <row r="40" spans="1:10" ht="15" x14ac:dyDescent="0.25">
      <c r="A40">
        <v>2025</v>
      </c>
      <c r="B40" t="s">
        <v>16025</v>
      </c>
      <c r="C40">
        <v>2027</v>
      </c>
      <c r="D40" s="137">
        <v>45779</v>
      </c>
      <c r="E40" t="s">
        <v>16740</v>
      </c>
      <c r="F40" t="s">
        <v>16741</v>
      </c>
      <c r="G40" t="s">
        <v>16742</v>
      </c>
      <c r="H40" t="s">
        <v>16743</v>
      </c>
      <c r="I40" t="s">
        <v>15991</v>
      </c>
      <c r="J40" s="10" t="str">
        <f t="shared" si="0"/>
        <v xml:space="preserve">REGIONE UMBRIA-oltre 15000.00 e fino a 28000.00 euro </v>
      </c>
    </row>
    <row r="41" spans="1:10" ht="15" x14ac:dyDescent="0.25">
      <c r="A41">
        <v>2025</v>
      </c>
      <c r="B41" t="s">
        <v>16025</v>
      </c>
      <c r="C41">
        <v>2027</v>
      </c>
      <c r="D41" s="137">
        <v>45779</v>
      </c>
      <c r="E41" t="s">
        <v>16740</v>
      </c>
      <c r="F41" t="s">
        <v>16741</v>
      </c>
      <c r="G41" t="s">
        <v>16742</v>
      </c>
      <c r="H41" t="s">
        <v>16744</v>
      </c>
      <c r="I41" t="s">
        <v>15992</v>
      </c>
      <c r="J41" s="10" t="str">
        <f t="shared" si="0"/>
        <v xml:space="preserve">REGIONE UMBRIA-oltre 28000.00 e fino a 50000.00 euro </v>
      </c>
    </row>
    <row r="42" spans="1:10" ht="15" x14ac:dyDescent="0.25">
      <c r="A42">
        <v>2025</v>
      </c>
      <c r="B42" t="s">
        <v>16025</v>
      </c>
      <c r="C42">
        <v>2027</v>
      </c>
      <c r="D42" s="137">
        <v>45779</v>
      </c>
      <c r="E42" t="s">
        <v>16740</v>
      </c>
      <c r="F42" t="s">
        <v>16741</v>
      </c>
      <c r="G42" t="s">
        <v>16742</v>
      </c>
      <c r="H42" t="s">
        <v>16010</v>
      </c>
      <c r="I42" t="s">
        <v>15993</v>
      </c>
      <c r="J42" s="10" t="str">
        <f t="shared" si="0"/>
        <v xml:space="preserve">REGIONE UMBRIA-oltre 50000.00 euro </v>
      </c>
    </row>
    <row r="43" spans="1:10" ht="15" x14ac:dyDescent="0.25">
      <c r="A43">
        <v>2025</v>
      </c>
      <c r="B43" t="s">
        <v>15994</v>
      </c>
      <c r="C43">
        <v>2047</v>
      </c>
      <c r="D43" s="137">
        <v>45783</v>
      </c>
      <c r="E43" t="s">
        <v>16745</v>
      </c>
      <c r="F43" t="s">
        <v>16220</v>
      </c>
      <c r="G43" t="s">
        <v>65</v>
      </c>
      <c r="H43" t="s">
        <v>15990</v>
      </c>
      <c r="I43" t="s">
        <v>15995</v>
      </c>
      <c r="J43" s="10" t="str">
        <f t="shared" si="0"/>
        <v xml:space="preserve">REGIONE VALLE D'AOSTA-Aliquota Unica </v>
      </c>
    </row>
    <row r="44" spans="1:10" ht="15" x14ac:dyDescent="0.25">
      <c r="A44">
        <v>2025</v>
      </c>
      <c r="B44" t="s">
        <v>16039</v>
      </c>
      <c r="C44">
        <v>2048</v>
      </c>
      <c r="D44" s="137">
        <v>45783</v>
      </c>
      <c r="E44" t="s">
        <v>16746</v>
      </c>
      <c r="F44" t="s">
        <v>16040</v>
      </c>
      <c r="G44" t="s">
        <v>65</v>
      </c>
      <c r="H44" t="s">
        <v>16026</v>
      </c>
      <c r="I44" t="s">
        <v>15989</v>
      </c>
      <c r="J44" s="10" t="str">
        <f t="shared" si="0"/>
        <v xml:space="preserve">REGIONE PIEMONTE-fino a 15000.00 euro </v>
      </c>
    </row>
    <row r="45" spans="1:10" ht="15" x14ac:dyDescent="0.25">
      <c r="A45">
        <v>2025</v>
      </c>
      <c r="B45" t="s">
        <v>16039</v>
      </c>
      <c r="C45">
        <v>2048</v>
      </c>
      <c r="D45" s="137">
        <v>45783</v>
      </c>
      <c r="E45" t="s">
        <v>16746</v>
      </c>
      <c r="F45" t="s">
        <v>16040</v>
      </c>
      <c r="G45" t="s">
        <v>65</v>
      </c>
      <c r="H45" t="s">
        <v>16024</v>
      </c>
      <c r="I45" t="s">
        <v>15991</v>
      </c>
      <c r="J45" s="10" t="str">
        <f t="shared" si="0"/>
        <v xml:space="preserve">REGIONE PIEMONTE-oltre 15000.00 e fino a 28000.00 euro </v>
      </c>
    </row>
    <row r="46" spans="1:10" ht="15" x14ac:dyDescent="0.25">
      <c r="A46">
        <v>2025</v>
      </c>
      <c r="B46" t="s">
        <v>16039</v>
      </c>
      <c r="C46">
        <v>2048</v>
      </c>
      <c r="D46" s="137">
        <v>45783</v>
      </c>
      <c r="E46" t="s">
        <v>16746</v>
      </c>
      <c r="F46" t="s">
        <v>16040</v>
      </c>
      <c r="G46" t="s">
        <v>65</v>
      </c>
      <c r="H46" t="s">
        <v>16041</v>
      </c>
      <c r="I46" t="s">
        <v>15992</v>
      </c>
      <c r="J46" s="10" t="str">
        <f t="shared" si="0"/>
        <v xml:space="preserve">REGIONE PIEMONTE-oltre 28000.00 e fino a 50000.00 euro </v>
      </c>
    </row>
    <row r="47" spans="1:10" ht="15" x14ac:dyDescent="0.25">
      <c r="A47">
        <v>2025</v>
      </c>
      <c r="B47" t="s">
        <v>16039</v>
      </c>
      <c r="C47">
        <v>2048</v>
      </c>
      <c r="D47" s="137">
        <v>45783</v>
      </c>
      <c r="E47" t="s">
        <v>16746</v>
      </c>
      <c r="F47" t="s">
        <v>16040</v>
      </c>
      <c r="G47" t="s">
        <v>65</v>
      </c>
      <c r="H47" t="s">
        <v>16010</v>
      </c>
      <c r="I47" t="s">
        <v>15993</v>
      </c>
      <c r="J47" s="10" t="str">
        <f t="shared" si="0"/>
        <v xml:space="preserve">REGIONE PIEMONTE-oltre 50000.00 euro </v>
      </c>
    </row>
    <row r="48" spans="1:10" ht="15" x14ac:dyDescent="0.25">
      <c r="A48">
        <v>2025</v>
      </c>
      <c r="B48" t="s">
        <v>15996</v>
      </c>
      <c r="C48">
        <v>2049</v>
      </c>
      <c r="D48" s="137">
        <v>45783</v>
      </c>
      <c r="E48" t="s">
        <v>65</v>
      </c>
      <c r="F48" t="s">
        <v>16747</v>
      </c>
      <c r="G48" t="s">
        <v>65</v>
      </c>
      <c r="H48" t="s">
        <v>16027</v>
      </c>
      <c r="I48" t="s">
        <v>16216</v>
      </c>
      <c r="J48" s="10" t="str">
        <f t="shared" si="0"/>
        <v xml:space="preserve">REGIONE ABRUZZO-fino a 28000.00 euro </v>
      </c>
    </row>
    <row r="49" spans="1:10" ht="15" x14ac:dyDescent="0.25">
      <c r="A49">
        <v>2025</v>
      </c>
      <c r="B49" t="s">
        <v>15996</v>
      </c>
      <c r="C49">
        <v>2049</v>
      </c>
      <c r="D49" s="137">
        <v>45783</v>
      </c>
      <c r="E49" t="s">
        <v>65</v>
      </c>
      <c r="F49" t="s">
        <v>16747</v>
      </c>
      <c r="G49" t="s">
        <v>65</v>
      </c>
      <c r="H49" t="s">
        <v>16748</v>
      </c>
      <c r="I49" t="s">
        <v>15992</v>
      </c>
      <c r="J49" s="10" t="str">
        <f t="shared" si="0"/>
        <v xml:space="preserve">REGIONE ABRUZZO-oltre 28000.00 e fino a 50000.00 euro </v>
      </c>
    </row>
    <row r="50" spans="1:10" ht="15" x14ac:dyDescent="0.25">
      <c r="A50">
        <v>2025</v>
      </c>
      <c r="B50" t="s">
        <v>15996</v>
      </c>
      <c r="C50">
        <v>2049</v>
      </c>
      <c r="D50" s="137">
        <v>45783</v>
      </c>
      <c r="E50" t="s">
        <v>65</v>
      </c>
      <c r="F50" t="s">
        <v>16747</v>
      </c>
      <c r="G50" t="s">
        <v>65</v>
      </c>
      <c r="H50" t="s">
        <v>16010</v>
      </c>
      <c r="I50" t="s">
        <v>15993</v>
      </c>
      <c r="J50" s="10" t="str">
        <f t="shared" si="0"/>
        <v xml:space="preserve">REGIONE ABRUZZO-oltre 50000.00 euro </v>
      </c>
    </row>
    <row r="51" spans="1:10" ht="15" x14ac:dyDescent="0.25">
      <c r="A51">
        <v>2025</v>
      </c>
      <c r="B51" t="s">
        <v>15998</v>
      </c>
      <c r="C51">
        <v>2050</v>
      </c>
      <c r="D51" s="137">
        <v>45783</v>
      </c>
      <c r="E51" t="s">
        <v>16214</v>
      </c>
      <c r="F51" t="s">
        <v>16215</v>
      </c>
      <c r="G51" t="s">
        <v>65</v>
      </c>
      <c r="H51" t="s">
        <v>15990</v>
      </c>
      <c r="I51" t="s">
        <v>15995</v>
      </c>
      <c r="J51" s="10" t="str">
        <f t="shared" si="0"/>
        <v xml:space="preserve">REGIONE VENETO-Aliquota Unica </v>
      </c>
    </row>
    <row r="52" spans="1:10" ht="15" x14ac:dyDescent="0.25">
      <c r="A52">
        <v>2025</v>
      </c>
      <c r="B52" t="s">
        <v>16019</v>
      </c>
      <c r="C52">
        <v>2051</v>
      </c>
      <c r="D52" s="137">
        <v>45784</v>
      </c>
      <c r="E52" t="s">
        <v>65</v>
      </c>
      <c r="F52" t="s">
        <v>16749</v>
      </c>
      <c r="G52" t="s">
        <v>65</v>
      </c>
      <c r="H52" t="s">
        <v>16020</v>
      </c>
      <c r="I52" t="s">
        <v>15989</v>
      </c>
      <c r="J52" s="10" t="str">
        <f t="shared" si="0"/>
        <v xml:space="preserve">REGIONE EMILIA-ROMAGNA-fino a 15000.00 euro </v>
      </c>
    </row>
    <row r="53" spans="1:10" ht="15" x14ac:dyDescent="0.25">
      <c r="A53">
        <v>2025</v>
      </c>
      <c r="B53" t="s">
        <v>16019</v>
      </c>
      <c r="C53">
        <v>2051</v>
      </c>
      <c r="D53" s="137">
        <v>45784</v>
      </c>
      <c r="E53" t="s">
        <v>65</v>
      </c>
      <c r="F53" t="s">
        <v>16749</v>
      </c>
      <c r="G53" t="s">
        <v>65</v>
      </c>
      <c r="H53" t="s">
        <v>16021</v>
      </c>
      <c r="I53" t="s">
        <v>15991</v>
      </c>
      <c r="J53" s="10" t="str">
        <f t="shared" si="0"/>
        <v xml:space="preserve">REGIONE EMILIA-ROMAGNA-oltre 15000.00 e fino a 28000.00 euro </v>
      </c>
    </row>
    <row r="54" spans="1:10" ht="15" x14ac:dyDescent="0.25">
      <c r="A54">
        <v>2025</v>
      </c>
      <c r="B54" t="s">
        <v>16019</v>
      </c>
      <c r="C54">
        <v>2051</v>
      </c>
      <c r="D54" s="137">
        <v>45784</v>
      </c>
      <c r="E54" t="s">
        <v>65</v>
      </c>
      <c r="F54" t="s">
        <v>16749</v>
      </c>
      <c r="G54" t="s">
        <v>65</v>
      </c>
      <c r="H54" t="s">
        <v>16750</v>
      </c>
      <c r="I54" t="s">
        <v>15992</v>
      </c>
      <c r="J54" s="10" t="str">
        <f t="shared" si="0"/>
        <v xml:space="preserve">REGIONE EMILIA-ROMAGNA-oltre 28000.00 e fino a 50000.00 euro </v>
      </c>
    </row>
    <row r="55" spans="1:10" ht="15" x14ac:dyDescent="0.25">
      <c r="A55">
        <v>2025</v>
      </c>
      <c r="B55" t="s">
        <v>16019</v>
      </c>
      <c r="C55">
        <v>2051</v>
      </c>
      <c r="D55" s="137">
        <v>45784</v>
      </c>
      <c r="E55" t="s">
        <v>65</v>
      </c>
      <c r="F55" t="s">
        <v>16749</v>
      </c>
      <c r="G55" t="s">
        <v>65</v>
      </c>
      <c r="H55" t="s">
        <v>16010</v>
      </c>
      <c r="I55" t="s">
        <v>15993</v>
      </c>
      <c r="J55" s="10" t="str">
        <f t="shared" si="0"/>
        <v xml:space="preserve">REGIONE EMILIA-ROMAGNA-oltre 50000.00 euro </v>
      </c>
    </row>
    <row r="56" spans="1:10" ht="15" x14ac:dyDescent="0.25">
      <c r="A56">
        <v>2025</v>
      </c>
      <c r="B56" t="s">
        <v>16014</v>
      </c>
      <c r="C56">
        <v>2067</v>
      </c>
      <c r="D56" s="137">
        <v>45792</v>
      </c>
      <c r="E56" t="s">
        <v>65</v>
      </c>
      <c r="F56" t="s">
        <v>16223</v>
      </c>
      <c r="G56" t="s">
        <v>65</v>
      </c>
      <c r="H56" t="s">
        <v>16015</v>
      </c>
      <c r="I56" t="s">
        <v>15989</v>
      </c>
      <c r="J56" s="10" t="str">
        <f t="shared" si="0"/>
        <v xml:space="preserve">REGIONE TOSCANA-fino a 15000.00 euro </v>
      </c>
    </row>
    <row r="57" spans="1:10" ht="15" x14ac:dyDescent="0.25">
      <c r="A57">
        <v>2025</v>
      </c>
      <c r="B57" t="s">
        <v>16014</v>
      </c>
      <c r="C57">
        <v>2067</v>
      </c>
      <c r="D57" s="137">
        <v>45792</v>
      </c>
      <c r="E57" t="s">
        <v>65</v>
      </c>
      <c r="F57" t="s">
        <v>16223</v>
      </c>
      <c r="G57" t="s">
        <v>65</v>
      </c>
      <c r="H57" t="s">
        <v>16016</v>
      </c>
      <c r="I57" t="s">
        <v>15991</v>
      </c>
      <c r="J57" s="10" t="str">
        <f t="shared" si="0"/>
        <v xml:space="preserve">REGIONE TOSCANA-oltre 15000.00 e fino a 28000.00 euro </v>
      </c>
    </row>
    <row r="58" spans="1:10" ht="15" x14ac:dyDescent="0.25">
      <c r="A58">
        <v>2025</v>
      </c>
      <c r="B58" t="s">
        <v>16014</v>
      </c>
      <c r="C58">
        <v>2067</v>
      </c>
      <c r="D58" s="137">
        <v>45792</v>
      </c>
      <c r="E58" t="s">
        <v>65</v>
      </c>
      <c r="F58" t="s">
        <v>16223</v>
      </c>
      <c r="G58" t="s">
        <v>65</v>
      </c>
      <c r="H58" t="s">
        <v>16224</v>
      </c>
      <c r="I58" t="s">
        <v>15992</v>
      </c>
      <c r="J58" s="10" t="str">
        <f t="shared" si="0"/>
        <v xml:space="preserve">REGIONE TOSCANA-oltre 28000.00 e fino a 50000.00 euro </v>
      </c>
    </row>
    <row r="59" spans="1:10" ht="15" x14ac:dyDescent="0.25">
      <c r="A59">
        <v>2025</v>
      </c>
      <c r="B59" t="s">
        <v>16014</v>
      </c>
      <c r="C59">
        <v>2067</v>
      </c>
      <c r="D59" s="137">
        <v>45792</v>
      </c>
      <c r="E59" t="s">
        <v>65</v>
      </c>
      <c r="F59" t="s">
        <v>16223</v>
      </c>
      <c r="G59" t="s">
        <v>65</v>
      </c>
      <c r="H59" t="s">
        <v>16010</v>
      </c>
      <c r="I59" t="s">
        <v>15993</v>
      </c>
      <c r="J59" s="10" t="str">
        <f t="shared" si="0"/>
        <v xml:space="preserve">REGIONE TOSCANA-oltre 50000.00 euro </v>
      </c>
    </row>
    <row r="60" spans="1:10" ht="15" x14ac:dyDescent="0.25">
      <c r="A60">
        <v>2025</v>
      </c>
      <c r="B60" t="s">
        <v>16042</v>
      </c>
      <c r="C60">
        <v>2068</v>
      </c>
      <c r="D60" s="137">
        <v>45792</v>
      </c>
      <c r="E60" t="s">
        <v>65</v>
      </c>
      <c r="F60" t="s">
        <v>16043</v>
      </c>
      <c r="G60" t="s">
        <v>65</v>
      </c>
      <c r="H60" t="s">
        <v>15990</v>
      </c>
      <c r="I60" t="s">
        <v>15995</v>
      </c>
      <c r="J60" s="10" t="str">
        <f t="shared" si="0"/>
        <v xml:space="preserve">REGIONE BASILICATA-Aliquota Unica </v>
      </c>
    </row>
    <row r="61" spans="1:10" ht="15" x14ac:dyDescent="0.25">
      <c r="A61">
        <v>2025</v>
      </c>
      <c r="B61" t="s">
        <v>16004</v>
      </c>
      <c r="C61">
        <v>2069</v>
      </c>
      <c r="D61" s="137">
        <v>45792</v>
      </c>
      <c r="E61" t="s">
        <v>16005</v>
      </c>
      <c r="F61" t="s">
        <v>16006</v>
      </c>
      <c r="G61" t="s">
        <v>16007</v>
      </c>
      <c r="H61" t="s">
        <v>15997</v>
      </c>
      <c r="I61" t="s">
        <v>15989</v>
      </c>
      <c r="J61" s="10" t="str">
        <f t="shared" si="0"/>
        <v xml:space="preserve">REGIONE CAMPANIA-fino a 15000.00 euro </v>
      </c>
    </row>
    <row r="62" spans="1:10" ht="15" x14ac:dyDescent="0.25">
      <c r="A62">
        <v>2025</v>
      </c>
      <c r="B62" t="s">
        <v>16004</v>
      </c>
      <c r="C62">
        <v>2069</v>
      </c>
      <c r="D62" s="137">
        <v>45792</v>
      </c>
      <c r="E62" t="s">
        <v>16005</v>
      </c>
      <c r="F62" t="s">
        <v>16006</v>
      </c>
      <c r="G62" t="s">
        <v>16007</v>
      </c>
      <c r="H62" t="s">
        <v>16008</v>
      </c>
      <c r="I62" t="s">
        <v>15991</v>
      </c>
      <c r="J62" s="10" t="str">
        <f t="shared" si="0"/>
        <v xml:space="preserve">REGIONE CAMPANIA-oltre 15000.00 e fino a 28000.00 euro </v>
      </c>
    </row>
    <row r="63" spans="1:10" ht="15" x14ac:dyDescent="0.25">
      <c r="A63">
        <v>2025</v>
      </c>
      <c r="B63" t="s">
        <v>16004</v>
      </c>
      <c r="C63">
        <v>2069</v>
      </c>
      <c r="D63" s="137">
        <v>45792</v>
      </c>
      <c r="E63" t="s">
        <v>16005</v>
      </c>
      <c r="F63" t="s">
        <v>16006</v>
      </c>
      <c r="G63" t="s">
        <v>16007</v>
      </c>
      <c r="H63" t="s">
        <v>16009</v>
      </c>
      <c r="I63" t="s">
        <v>15992</v>
      </c>
      <c r="J63" s="10" t="str">
        <f t="shared" si="0"/>
        <v xml:space="preserve">REGIONE CAMPANIA-oltre 28000.00 e fino a 50000.00 euro </v>
      </c>
    </row>
    <row r="64" spans="1:10" ht="15" x14ac:dyDescent="0.25">
      <c r="A64">
        <v>2025</v>
      </c>
      <c r="B64" t="s">
        <v>16004</v>
      </c>
      <c r="C64">
        <v>2069</v>
      </c>
      <c r="D64" s="137">
        <v>45792</v>
      </c>
      <c r="E64" t="s">
        <v>16005</v>
      </c>
      <c r="F64" t="s">
        <v>16006</v>
      </c>
      <c r="G64" t="s">
        <v>16007</v>
      </c>
      <c r="H64" t="s">
        <v>16010</v>
      </c>
      <c r="I64" t="s">
        <v>15993</v>
      </c>
      <c r="J64" s="10" t="str">
        <f t="shared" si="0"/>
        <v xml:space="preserve">REGIONE CAMPANIA-oltre 50000.00 euro </v>
      </c>
    </row>
    <row r="65" spans="1:10" ht="15" x14ac:dyDescent="0.25">
      <c r="A65">
        <v>2025</v>
      </c>
      <c r="B65" t="s">
        <v>16028</v>
      </c>
      <c r="C65">
        <v>2087</v>
      </c>
      <c r="D65" s="137">
        <v>45874</v>
      </c>
      <c r="E65" t="s">
        <v>16751</v>
      </c>
      <c r="F65" t="s">
        <v>16752</v>
      </c>
      <c r="G65" t="s">
        <v>16753</v>
      </c>
      <c r="H65" t="s">
        <v>15990</v>
      </c>
      <c r="I65" t="s">
        <v>16216</v>
      </c>
      <c r="J65" s="10" t="str">
        <f t="shared" si="0"/>
        <v xml:space="preserve">REGIONE LIGURIA-fino a 28000.00 euro </v>
      </c>
    </row>
    <row r="66" spans="1:10" ht="15" x14ac:dyDescent="0.25">
      <c r="A66">
        <v>2025</v>
      </c>
      <c r="B66" t="s">
        <v>16028</v>
      </c>
      <c r="C66">
        <v>2087</v>
      </c>
      <c r="D66" s="137">
        <v>45874</v>
      </c>
      <c r="E66" t="s">
        <v>16751</v>
      </c>
      <c r="F66" t="s">
        <v>16752</v>
      </c>
      <c r="G66" t="s">
        <v>16753</v>
      </c>
      <c r="H66" t="s">
        <v>16217</v>
      </c>
      <c r="I66" t="s">
        <v>15992</v>
      </c>
      <c r="J66" s="10" t="str">
        <f t="shared" si="0"/>
        <v xml:space="preserve">REGIONE LIGURIA-oltre 28000.00 e fino a 50000.00 euro </v>
      </c>
    </row>
    <row r="67" spans="1:10" ht="15" x14ac:dyDescent="0.25">
      <c r="A67">
        <v>2025</v>
      </c>
      <c r="B67" t="s">
        <v>16028</v>
      </c>
      <c r="C67">
        <v>2087</v>
      </c>
      <c r="D67" s="137">
        <v>45874</v>
      </c>
      <c r="E67" t="s">
        <v>16751</v>
      </c>
      <c r="F67" t="s">
        <v>16752</v>
      </c>
      <c r="G67" t="s">
        <v>16753</v>
      </c>
      <c r="H67" t="s">
        <v>16218</v>
      </c>
      <c r="I67" t="s">
        <v>15993</v>
      </c>
      <c r="J67" s="10" t="str">
        <f t="shared" ref="J67:J79" si="1">+CONCATENATE(B67,"-",I67)</f>
        <v xml:space="preserve">REGIONE LIGURIA-oltre 50000.00 euro </v>
      </c>
    </row>
    <row r="68" spans="1:10" ht="15" x14ac:dyDescent="0.25">
      <c r="A68">
        <v>2025</v>
      </c>
      <c r="B68" t="s">
        <v>15999</v>
      </c>
      <c r="C68">
        <v>2107</v>
      </c>
      <c r="D68" s="137">
        <v>45891</v>
      </c>
      <c r="E68" t="s">
        <v>16754</v>
      </c>
      <c r="F68" t="s">
        <v>16755</v>
      </c>
      <c r="G68" t="s">
        <v>65</v>
      </c>
      <c r="H68" t="s">
        <v>15990</v>
      </c>
      <c r="I68" t="s">
        <v>15989</v>
      </c>
      <c r="J68" s="10" t="str">
        <f t="shared" si="1"/>
        <v xml:space="preserve">PROVINCIA AUTONOMA DI TRENTO-fino a 15000.00 euro </v>
      </c>
    </row>
    <row r="69" spans="1:10" ht="15" x14ac:dyDescent="0.25">
      <c r="A69">
        <v>2025</v>
      </c>
      <c r="B69" t="s">
        <v>15999</v>
      </c>
      <c r="C69">
        <v>2107</v>
      </c>
      <c r="D69" s="137">
        <v>45891</v>
      </c>
      <c r="E69" t="s">
        <v>16754</v>
      </c>
      <c r="F69" t="s">
        <v>16755</v>
      </c>
      <c r="G69" t="s">
        <v>65</v>
      </c>
      <c r="H69" t="s">
        <v>15990</v>
      </c>
      <c r="I69" t="s">
        <v>15991</v>
      </c>
      <c r="J69" s="10" t="str">
        <f t="shared" si="1"/>
        <v xml:space="preserve">PROVINCIA AUTONOMA DI TRENTO-oltre 15000.00 e fino a 28000.00 euro </v>
      </c>
    </row>
    <row r="70" spans="1:10" ht="15" x14ac:dyDescent="0.25">
      <c r="A70">
        <v>2025</v>
      </c>
      <c r="B70" t="s">
        <v>15999</v>
      </c>
      <c r="C70">
        <v>2107</v>
      </c>
      <c r="D70" s="137">
        <v>45891</v>
      </c>
      <c r="E70" t="s">
        <v>16754</v>
      </c>
      <c r="F70" t="s">
        <v>16755</v>
      </c>
      <c r="G70" t="s">
        <v>65</v>
      </c>
      <c r="H70" t="s">
        <v>15990</v>
      </c>
      <c r="I70" t="s">
        <v>15992</v>
      </c>
      <c r="J70" s="10" t="str">
        <f t="shared" si="1"/>
        <v xml:space="preserve">PROVINCIA AUTONOMA DI TRENTO-oltre 28000.00 e fino a 50000.00 euro </v>
      </c>
    </row>
    <row r="71" spans="1:10" ht="15" x14ac:dyDescent="0.25">
      <c r="A71">
        <v>2025</v>
      </c>
      <c r="B71" t="s">
        <v>15999</v>
      </c>
      <c r="C71">
        <v>2107</v>
      </c>
      <c r="D71" s="137">
        <v>45891</v>
      </c>
      <c r="E71" t="s">
        <v>16754</v>
      </c>
      <c r="F71" t="s">
        <v>16755</v>
      </c>
      <c r="G71" t="s">
        <v>65</v>
      </c>
      <c r="H71" t="s">
        <v>15997</v>
      </c>
      <c r="I71" t="s">
        <v>15993</v>
      </c>
      <c r="J71" s="10" t="str">
        <f t="shared" si="1"/>
        <v xml:space="preserve">PROVINCIA AUTONOMA DI TRENTO-oltre 50000.00 euro </v>
      </c>
    </row>
    <row r="72" spans="1:10" ht="15" x14ac:dyDescent="0.25">
      <c r="A72">
        <v>2025</v>
      </c>
      <c r="B72" t="s">
        <v>16023</v>
      </c>
      <c r="C72">
        <v>2127</v>
      </c>
      <c r="D72" s="137">
        <v>45909</v>
      </c>
      <c r="E72" t="s">
        <v>65</v>
      </c>
      <c r="F72" t="s">
        <v>16225</v>
      </c>
      <c r="G72" t="s">
        <v>65</v>
      </c>
      <c r="H72" t="s">
        <v>16022</v>
      </c>
      <c r="I72" t="s">
        <v>15989</v>
      </c>
      <c r="J72" s="10" t="str">
        <f t="shared" si="1"/>
        <v xml:space="preserve">REGIONE MOLISE-fino a 15000.00 euro </v>
      </c>
    </row>
    <row r="73" spans="1:10" ht="15" x14ac:dyDescent="0.25">
      <c r="A73">
        <v>2025</v>
      </c>
      <c r="B73" t="s">
        <v>16023</v>
      </c>
      <c r="C73">
        <v>2127</v>
      </c>
      <c r="D73" s="137">
        <v>45909</v>
      </c>
      <c r="E73" t="s">
        <v>65</v>
      </c>
      <c r="F73" t="s">
        <v>16225</v>
      </c>
      <c r="G73" t="s">
        <v>65</v>
      </c>
      <c r="H73" t="s">
        <v>16044</v>
      </c>
      <c r="I73" t="s">
        <v>15991</v>
      </c>
      <c r="J73" s="10" t="str">
        <f t="shared" si="1"/>
        <v xml:space="preserve">REGIONE MOLISE-oltre 15000.00 e fino a 28000.00 euro </v>
      </c>
    </row>
    <row r="74" spans="1:10" ht="15" x14ac:dyDescent="0.25">
      <c r="A74">
        <v>2025</v>
      </c>
      <c r="B74" t="s">
        <v>16023</v>
      </c>
      <c r="C74">
        <v>2127</v>
      </c>
      <c r="D74" s="137">
        <v>45909</v>
      </c>
      <c r="E74" t="s">
        <v>65</v>
      </c>
      <c r="F74" t="s">
        <v>16225</v>
      </c>
      <c r="G74" t="s">
        <v>65</v>
      </c>
      <c r="H74" t="s">
        <v>16226</v>
      </c>
      <c r="I74" t="s">
        <v>15992</v>
      </c>
      <c r="J74" s="10" t="str">
        <f t="shared" si="1"/>
        <v xml:space="preserve">REGIONE MOLISE-oltre 28000.00 e fino a 50000.00 euro </v>
      </c>
    </row>
    <row r="75" spans="1:10" ht="15" x14ac:dyDescent="0.25">
      <c r="A75">
        <v>2025</v>
      </c>
      <c r="B75" t="s">
        <v>16023</v>
      </c>
      <c r="C75">
        <v>2127</v>
      </c>
      <c r="D75" s="137">
        <v>45909</v>
      </c>
      <c r="E75" t="s">
        <v>65</v>
      </c>
      <c r="F75" t="s">
        <v>16225</v>
      </c>
      <c r="G75" t="s">
        <v>65</v>
      </c>
      <c r="H75" t="s">
        <v>16226</v>
      </c>
      <c r="I75" t="s">
        <v>15993</v>
      </c>
      <c r="J75" s="10" t="str">
        <f t="shared" si="1"/>
        <v xml:space="preserve">REGIONE MOLISE-oltre 50000.00 euro </v>
      </c>
    </row>
    <row r="76" spans="1:10" ht="15" x14ac:dyDescent="0.25">
      <c r="A76">
        <v>2025</v>
      </c>
      <c r="B76" t="s">
        <v>16039</v>
      </c>
      <c r="C76">
        <v>2147</v>
      </c>
      <c r="D76" s="137">
        <v>45957</v>
      </c>
      <c r="E76" t="s">
        <v>16756</v>
      </c>
      <c r="F76" t="s">
        <v>16040</v>
      </c>
      <c r="G76" t="s">
        <v>65</v>
      </c>
      <c r="H76" t="s">
        <v>16026</v>
      </c>
      <c r="I76" t="s">
        <v>15989</v>
      </c>
      <c r="J76" s="10" t="str">
        <f t="shared" si="1"/>
        <v xml:space="preserve">REGIONE PIEMONTE-fino a 15000.00 euro </v>
      </c>
    </row>
    <row r="77" spans="1:10" ht="15" x14ac:dyDescent="0.25">
      <c r="A77">
        <v>2025</v>
      </c>
      <c r="B77" t="s">
        <v>16039</v>
      </c>
      <c r="C77">
        <v>2147</v>
      </c>
      <c r="D77" s="137">
        <v>45957</v>
      </c>
      <c r="E77" t="s">
        <v>16756</v>
      </c>
      <c r="F77" t="s">
        <v>16040</v>
      </c>
      <c r="G77" t="s">
        <v>65</v>
      </c>
      <c r="H77" t="s">
        <v>16024</v>
      </c>
      <c r="I77" t="s">
        <v>15991</v>
      </c>
      <c r="J77" s="10" t="str">
        <f t="shared" si="1"/>
        <v xml:space="preserve">REGIONE PIEMONTE-oltre 15000.00 e fino a 28000.00 euro </v>
      </c>
    </row>
    <row r="78" spans="1:10" ht="15" x14ac:dyDescent="0.25">
      <c r="A78">
        <v>2025</v>
      </c>
      <c r="B78" t="s">
        <v>16039</v>
      </c>
      <c r="C78">
        <v>2147</v>
      </c>
      <c r="D78" s="137">
        <v>45957</v>
      </c>
      <c r="E78" t="s">
        <v>16756</v>
      </c>
      <c r="F78" t="s">
        <v>16040</v>
      </c>
      <c r="G78" t="s">
        <v>65</v>
      </c>
      <c r="H78" t="s">
        <v>16041</v>
      </c>
      <c r="I78" t="s">
        <v>15992</v>
      </c>
      <c r="J78" s="10" t="str">
        <f t="shared" si="1"/>
        <v xml:space="preserve">REGIONE PIEMONTE-oltre 28000.00 e fino a 50000.00 euro </v>
      </c>
    </row>
    <row r="79" spans="1:10" ht="15" x14ac:dyDescent="0.25">
      <c r="A79">
        <v>2025</v>
      </c>
      <c r="B79" t="s">
        <v>16039</v>
      </c>
      <c r="C79">
        <v>2147</v>
      </c>
      <c r="D79" s="137">
        <v>45957</v>
      </c>
      <c r="E79" t="s">
        <v>16756</v>
      </c>
      <c r="F79" t="s">
        <v>16040</v>
      </c>
      <c r="G79" t="s">
        <v>65</v>
      </c>
      <c r="H79" t="s">
        <v>16010</v>
      </c>
      <c r="I79" t="s">
        <v>15993</v>
      </c>
      <c r="J79" s="10" t="str">
        <f t="shared" si="1"/>
        <v xml:space="preserve">REGIONE PIEMONTE-oltre 50000.00 euro </v>
      </c>
    </row>
  </sheetData>
  <sheetProtection algorithmName="SHA-512" hashValue="Giw4xTI7wRPsqCN8J0HnEXXdhqVH7TEkESbf1fqmd0N3TgYEj5POQANO5u1QKUQtImMIrWwGwI4lSg840KhvuQ==" saltValue="fndMvAIubNddiozzJmYiVg==" spinCount="100000" sheet="1" objects="1" scenarios="1"/>
  <autoFilter ref="A1:I1" xr:uid="{638E4066-02E3-494D-BBCE-45A1F238D8A9}"/>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787FB4-0E06-4D23-A739-0B0C44D36B1D}">
  <dimension ref="A1:AH7904"/>
  <sheetViews>
    <sheetView workbookViewId="0">
      <selection activeCell="F56" sqref="F56:G56"/>
    </sheetView>
  </sheetViews>
  <sheetFormatPr defaultColWidth="9.140625" defaultRowHeight="11.25" x14ac:dyDescent="0.2"/>
  <cols>
    <col min="1" max="1" width="18.42578125" style="1" bestFit="1" customWidth="1"/>
    <col min="2" max="2" width="41" style="1" bestFit="1" customWidth="1"/>
    <col min="3" max="3" width="5.140625" style="1" bestFit="1" customWidth="1"/>
    <col min="4" max="4" width="17.42578125" style="1" bestFit="1" customWidth="1"/>
    <col min="5" max="5" width="15.42578125" style="1" bestFit="1" customWidth="1"/>
    <col min="6" max="6" width="20" style="1" bestFit="1" customWidth="1"/>
    <col min="7" max="7" width="14.42578125" style="1" customWidth="1"/>
    <col min="8" max="9" width="10.85546875" style="1" bestFit="1" customWidth="1"/>
    <col min="10" max="10" width="38.5703125" style="1" customWidth="1"/>
    <col min="11" max="11" width="12.5703125" style="1" customWidth="1"/>
    <col min="12" max="12" width="46.42578125" style="1" customWidth="1"/>
    <col min="13" max="13" width="12.5703125" style="1" customWidth="1"/>
    <col min="14" max="14" width="52.42578125" style="1" customWidth="1"/>
    <col min="15" max="15" width="12.5703125" style="1" customWidth="1"/>
    <col min="16" max="16" width="54.28515625" style="1" customWidth="1"/>
    <col min="17" max="17" width="12.5703125" style="1" customWidth="1"/>
    <col min="18" max="18" width="53" style="1" customWidth="1"/>
    <col min="19" max="19" width="12.5703125" style="1" customWidth="1"/>
    <col min="20" max="20" width="39.140625" style="1" customWidth="1"/>
    <col min="21" max="21" width="12.5703125" style="1" customWidth="1"/>
    <col min="22" max="22" width="10.42578125" style="1" customWidth="1"/>
    <col min="23" max="23" width="12.5703125" style="1" customWidth="1"/>
    <col min="24" max="24" width="10.42578125" style="1" customWidth="1"/>
    <col min="25" max="25" width="12.5703125" style="1" customWidth="1"/>
    <col min="26" max="26" width="10.42578125" style="1" customWidth="1"/>
    <col min="27" max="27" width="13.42578125" style="1" customWidth="1"/>
    <col min="28" max="28" width="11.28515625" style="1" customWidth="1"/>
    <col min="29" max="29" width="13.42578125" style="1" customWidth="1"/>
    <col min="30" max="30" width="11.28515625" style="1" customWidth="1"/>
    <col min="31" max="31" width="13.42578125" style="1" customWidth="1"/>
    <col min="32" max="32" width="11.28515625" style="1" customWidth="1"/>
    <col min="33" max="33" width="13.5703125" style="1" customWidth="1"/>
    <col min="34" max="34" width="16.5703125" style="1" bestFit="1" customWidth="1"/>
    <col min="35" max="16384" width="9.140625" style="1"/>
  </cols>
  <sheetData>
    <row r="1" spans="1:34" ht="15" x14ac:dyDescent="0.25">
      <c r="A1" s="154" t="s">
        <v>27</v>
      </c>
      <c r="B1" s="154" t="s">
        <v>28</v>
      </c>
      <c r="C1" s="154" t="s">
        <v>29</v>
      </c>
      <c r="D1" s="154" t="s">
        <v>30</v>
      </c>
      <c r="E1" s="154" t="s">
        <v>31</v>
      </c>
      <c r="F1" s="154" t="s">
        <v>32</v>
      </c>
      <c r="G1" s="154" t="s">
        <v>33</v>
      </c>
      <c r="H1" s="154" t="s">
        <v>34</v>
      </c>
      <c r="I1" s="154" t="s">
        <v>35</v>
      </c>
      <c r="J1" s="154" t="s">
        <v>36</v>
      </c>
      <c r="K1" s="154" t="s">
        <v>37</v>
      </c>
      <c r="L1" s="154" t="s">
        <v>38</v>
      </c>
      <c r="M1" s="154" t="s">
        <v>39</v>
      </c>
      <c r="N1" s="154" t="s">
        <v>40</v>
      </c>
      <c r="O1" s="154" t="s">
        <v>41</v>
      </c>
      <c r="P1" s="154" t="s">
        <v>42</v>
      </c>
      <c r="Q1" s="154" t="s">
        <v>43</v>
      </c>
      <c r="R1" s="154" t="s">
        <v>44</v>
      </c>
      <c r="S1" s="154" t="s">
        <v>45</v>
      </c>
      <c r="T1" s="154" t="s">
        <v>46</v>
      </c>
      <c r="U1" s="154" t="s">
        <v>47</v>
      </c>
      <c r="V1" s="154" t="s">
        <v>48</v>
      </c>
      <c r="W1" s="154" t="s">
        <v>49</v>
      </c>
      <c r="X1" s="154" t="s">
        <v>50</v>
      </c>
      <c r="Y1" s="154" t="s">
        <v>51</v>
      </c>
      <c r="Z1" s="154" t="s">
        <v>52</v>
      </c>
      <c r="AA1" s="154" t="s">
        <v>53</v>
      </c>
      <c r="AB1" s="154" t="s">
        <v>54</v>
      </c>
      <c r="AC1" s="154" t="s">
        <v>55</v>
      </c>
      <c r="AD1" s="154" t="s">
        <v>56</v>
      </c>
      <c r="AE1" s="154" t="s">
        <v>57</v>
      </c>
      <c r="AF1" s="154" t="s">
        <v>58</v>
      </c>
      <c r="AG1" s="154" t="s">
        <v>59</v>
      </c>
      <c r="AH1" s="154" t="s">
        <v>16227</v>
      </c>
    </row>
    <row r="2" spans="1:34" ht="15" x14ac:dyDescent="0.25">
      <c r="A2" t="s">
        <v>60</v>
      </c>
      <c r="B2" t="s">
        <v>61</v>
      </c>
      <c r="C2" t="s">
        <v>62</v>
      </c>
      <c r="D2">
        <v>12</v>
      </c>
      <c r="E2" s="138">
        <v>43157</v>
      </c>
      <c r="F2" s="138">
        <v>46011</v>
      </c>
      <c r="G2" t="s">
        <v>69</v>
      </c>
      <c r="H2" t="s">
        <v>70</v>
      </c>
      <c r="I2">
        <v>0</v>
      </c>
      <c r="J2" t="s">
        <v>16228</v>
      </c>
      <c r="K2">
        <v>0.8</v>
      </c>
      <c r="L2" t="s">
        <v>71</v>
      </c>
      <c r="M2"/>
      <c r="N2"/>
      <c r="O2"/>
      <c r="P2"/>
      <c r="Q2"/>
      <c r="R2"/>
      <c r="S2"/>
      <c r="T2"/>
      <c r="U2"/>
      <c r="V2"/>
      <c r="W2"/>
      <c r="X2"/>
      <c r="Y2"/>
      <c r="Z2"/>
      <c r="AA2"/>
      <c r="AB2"/>
      <c r="AC2"/>
      <c r="AD2"/>
      <c r="AE2"/>
      <c r="AF2"/>
      <c r="AG2">
        <v>2</v>
      </c>
      <c r="AH2">
        <v>12000</v>
      </c>
    </row>
    <row r="3" spans="1:34" ht="15" x14ac:dyDescent="0.25">
      <c r="A3" t="s">
        <v>66</v>
      </c>
      <c r="B3" t="s">
        <v>67</v>
      </c>
      <c r="C3" t="s">
        <v>68</v>
      </c>
      <c r="D3">
        <v>29</v>
      </c>
      <c r="E3" s="138">
        <v>45259</v>
      </c>
      <c r="F3" s="138">
        <v>46011</v>
      </c>
      <c r="G3" t="s">
        <v>69</v>
      </c>
      <c r="H3" t="s">
        <v>70</v>
      </c>
      <c r="I3">
        <v>0</v>
      </c>
      <c r="J3" t="s">
        <v>16229</v>
      </c>
      <c r="K3">
        <v>0.7</v>
      </c>
      <c r="L3" t="s">
        <v>71</v>
      </c>
      <c r="M3"/>
      <c r="N3"/>
      <c r="O3"/>
      <c r="P3"/>
      <c r="Q3"/>
      <c r="R3"/>
      <c r="S3"/>
      <c r="T3"/>
      <c r="U3"/>
      <c r="V3"/>
      <c r="W3"/>
      <c r="X3"/>
      <c r="Y3"/>
      <c r="Z3"/>
      <c r="AA3"/>
      <c r="AB3"/>
      <c r="AC3"/>
      <c r="AD3"/>
      <c r="AE3"/>
      <c r="AF3"/>
      <c r="AG3">
        <v>2</v>
      </c>
      <c r="AH3">
        <v>10000</v>
      </c>
    </row>
    <row r="4" spans="1:34" ht="15" x14ac:dyDescent="0.25">
      <c r="A4" t="s">
        <v>72</v>
      </c>
      <c r="B4" t="s">
        <v>73</v>
      </c>
      <c r="C4" t="s">
        <v>74</v>
      </c>
      <c r="D4">
        <v>7</v>
      </c>
      <c r="E4" s="138">
        <v>45713</v>
      </c>
      <c r="F4" s="138">
        <v>45882</v>
      </c>
      <c r="G4" t="s">
        <v>75</v>
      </c>
      <c r="H4" t="s">
        <v>70</v>
      </c>
      <c r="I4">
        <v>0</v>
      </c>
      <c r="J4" t="s">
        <v>16230</v>
      </c>
      <c r="K4">
        <v>0.76</v>
      </c>
      <c r="L4" t="s">
        <v>16270</v>
      </c>
      <c r="M4">
        <v>0.77</v>
      </c>
      <c r="N4" t="s">
        <v>78</v>
      </c>
      <c r="O4">
        <v>0.8</v>
      </c>
      <c r="P4" t="s">
        <v>79</v>
      </c>
      <c r="Q4"/>
      <c r="R4"/>
      <c r="S4"/>
      <c r="T4"/>
      <c r="U4"/>
      <c r="V4"/>
      <c r="W4"/>
      <c r="X4"/>
      <c r="Y4"/>
      <c r="Z4"/>
      <c r="AA4"/>
      <c r="AB4"/>
      <c r="AC4"/>
      <c r="AD4"/>
      <c r="AE4"/>
      <c r="AF4"/>
      <c r="AG4">
        <v>4</v>
      </c>
      <c r="AH4">
        <v>15000</v>
      </c>
    </row>
    <row r="5" spans="1:34" ht="15" x14ac:dyDescent="0.25">
      <c r="A5" t="s">
        <v>80</v>
      </c>
      <c r="B5" t="s">
        <v>81</v>
      </c>
      <c r="C5" t="s">
        <v>70</v>
      </c>
      <c r="D5">
        <v>78</v>
      </c>
      <c r="E5" s="138">
        <v>45656</v>
      </c>
      <c r="F5" s="138">
        <v>45813</v>
      </c>
      <c r="G5" t="s">
        <v>69</v>
      </c>
      <c r="H5" t="s">
        <v>70</v>
      </c>
      <c r="I5">
        <v>0</v>
      </c>
      <c r="J5" t="s">
        <v>16228</v>
      </c>
      <c r="K5">
        <v>0.6</v>
      </c>
      <c r="L5" t="s">
        <v>71</v>
      </c>
      <c r="M5"/>
      <c r="N5"/>
      <c r="O5"/>
      <c r="P5"/>
      <c r="Q5"/>
      <c r="R5"/>
      <c r="S5"/>
      <c r="T5"/>
      <c r="U5"/>
      <c r="V5"/>
      <c r="W5"/>
      <c r="X5"/>
      <c r="Y5"/>
      <c r="Z5"/>
      <c r="AA5"/>
      <c r="AB5"/>
      <c r="AC5"/>
      <c r="AD5"/>
      <c r="AE5"/>
      <c r="AF5"/>
      <c r="AG5">
        <v>2</v>
      </c>
      <c r="AH5">
        <v>12000</v>
      </c>
    </row>
    <row r="6" spans="1:34" ht="15" x14ac:dyDescent="0.25">
      <c r="A6" t="s">
        <v>82</v>
      </c>
      <c r="B6" t="s">
        <v>83</v>
      </c>
      <c r="C6" t="s">
        <v>84</v>
      </c>
      <c r="D6">
        <v>29</v>
      </c>
      <c r="E6" s="138">
        <v>45608</v>
      </c>
      <c r="F6" s="138">
        <v>45678</v>
      </c>
      <c r="G6" t="s">
        <v>69</v>
      </c>
      <c r="H6" t="s">
        <v>70</v>
      </c>
      <c r="I6">
        <v>0</v>
      </c>
      <c r="J6" t="s">
        <v>16230</v>
      </c>
      <c r="K6">
        <v>0.25</v>
      </c>
      <c r="L6" t="s">
        <v>71</v>
      </c>
      <c r="M6"/>
      <c r="N6"/>
      <c r="O6"/>
      <c r="P6"/>
      <c r="Q6"/>
      <c r="R6"/>
      <c r="S6"/>
      <c r="T6"/>
      <c r="U6"/>
      <c r="V6"/>
      <c r="W6"/>
      <c r="X6"/>
      <c r="Y6"/>
      <c r="Z6"/>
      <c r="AA6"/>
      <c r="AB6"/>
      <c r="AC6"/>
      <c r="AD6"/>
      <c r="AE6"/>
      <c r="AF6"/>
      <c r="AG6">
        <v>2</v>
      </c>
      <c r="AH6">
        <v>15000</v>
      </c>
    </row>
    <row r="7" spans="1:34" ht="15" x14ac:dyDescent="0.25">
      <c r="A7" t="s">
        <v>85</v>
      </c>
      <c r="B7" t="s">
        <v>86</v>
      </c>
      <c r="C7" t="s">
        <v>87</v>
      </c>
      <c r="D7">
        <v>9</v>
      </c>
      <c r="E7" s="138">
        <v>45715</v>
      </c>
      <c r="F7" s="138">
        <v>45944</v>
      </c>
      <c r="G7" t="s">
        <v>69</v>
      </c>
      <c r="H7" t="s">
        <v>63</v>
      </c>
      <c r="I7">
        <v>0.5</v>
      </c>
      <c r="J7" t="s">
        <v>71</v>
      </c>
      <c r="K7"/>
      <c r="L7"/>
      <c r="M7"/>
      <c r="N7"/>
      <c r="O7"/>
      <c r="P7"/>
      <c r="Q7"/>
      <c r="R7"/>
      <c r="S7"/>
      <c r="T7"/>
      <c r="U7"/>
      <c r="V7"/>
      <c r="W7"/>
      <c r="X7"/>
      <c r="Y7"/>
      <c r="Z7"/>
      <c r="AA7"/>
      <c r="AB7"/>
      <c r="AC7"/>
      <c r="AD7"/>
      <c r="AE7"/>
      <c r="AF7"/>
      <c r="AG7">
        <v>1</v>
      </c>
      <c r="AH7">
        <v>0</v>
      </c>
    </row>
    <row r="8" spans="1:34" ht="15" x14ac:dyDescent="0.25">
      <c r="A8" t="s">
        <v>88</v>
      </c>
      <c r="B8" t="s">
        <v>89</v>
      </c>
      <c r="C8" t="s">
        <v>90</v>
      </c>
      <c r="D8">
        <v>41</v>
      </c>
      <c r="E8" s="138">
        <v>44013</v>
      </c>
      <c r="F8" s="138">
        <v>46011</v>
      </c>
      <c r="G8" t="s">
        <v>69</v>
      </c>
      <c r="H8" t="s">
        <v>70</v>
      </c>
      <c r="I8">
        <v>0</v>
      </c>
      <c r="J8" t="s">
        <v>16231</v>
      </c>
      <c r="K8">
        <v>0.8</v>
      </c>
      <c r="L8" t="s">
        <v>71</v>
      </c>
      <c r="M8"/>
      <c r="N8"/>
      <c r="O8"/>
      <c r="P8"/>
      <c r="Q8"/>
      <c r="R8"/>
      <c r="S8"/>
      <c r="T8"/>
      <c r="U8"/>
      <c r="V8"/>
      <c r="W8"/>
      <c r="X8"/>
      <c r="Y8"/>
      <c r="Z8"/>
      <c r="AA8"/>
      <c r="AB8"/>
      <c r="AC8"/>
      <c r="AD8"/>
      <c r="AE8"/>
      <c r="AF8"/>
      <c r="AG8">
        <v>2</v>
      </c>
      <c r="AH8">
        <v>13000</v>
      </c>
    </row>
    <row r="9" spans="1:34" ht="15" x14ac:dyDescent="0.25">
      <c r="A9" t="s">
        <v>15851</v>
      </c>
      <c r="B9" t="s">
        <v>15852</v>
      </c>
      <c r="C9" t="s">
        <v>225</v>
      </c>
      <c r="D9">
        <v>60</v>
      </c>
      <c r="E9" s="138">
        <v>45653</v>
      </c>
      <c r="F9" s="138">
        <v>45742</v>
      </c>
      <c r="G9" t="s">
        <v>69</v>
      </c>
      <c r="H9" t="s">
        <v>63</v>
      </c>
      <c r="I9">
        <v>0.8</v>
      </c>
      <c r="J9" t="s">
        <v>71</v>
      </c>
      <c r="K9"/>
      <c r="L9"/>
      <c r="M9"/>
      <c r="N9"/>
      <c r="O9"/>
      <c r="P9"/>
      <c r="Q9"/>
      <c r="R9"/>
      <c r="S9"/>
      <c r="T9"/>
      <c r="U9"/>
      <c r="V9"/>
      <c r="W9"/>
      <c r="X9"/>
      <c r="Y9"/>
      <c r="Z9"/>
      <c r="AA9"/>
      <c r="AB9"/>
      <c r="AC9"/>
      <c r="AD9"/>
      <c r="AE9"/>
      <c r="AF9"/>
      <c r="AG9">
        <v>1</v>
      </c>
      <c r="AH9">
        <v>0</v>
      </c>
    </row>
    <row r="10" spans="1:34" ht="15" x14ac:dyDescent="0.25">
      <c r="A10" t="s">
        <v>91</v>
      </c>
      <c r="B10" t="s">
        <v>92</v>
      </c>
      <c r="C10" t="s">
        <v>93</v>
      </c>
      <c r="D10">
        <v>16</v>
      </c>
      <c r="E10" s="138">
        <v>42209</v>
      </c>
      <c r="F10" s="138">
        <v>46011</v>
      </c>
      <c r="G10" t="s">
        <v>818</v>
      </c>
      <c r="H10" t="s">
        <v>63</v>
      </c>
      <c r="I10">
        <v>0</v>
      </c>
      <c r="J10" t="s">
        <v>71</v>
      </c>
      <c r="K10"/>
      <c r="L10"/>
      <c r="M10"/>
      <c r="N10"/>
      <c r="O10"/>
      <c r="P10"/>
      <c r="Q10"/>
      <c r="R10"/>
      <c r="S10"/>
      <c r="T10"/>
      <c r="U10"/>
      <c r="V10"/>
      <c r="W10"/>
      <c r="X10"/>
      <c r="Y10"/>
      <c r="Z10"/>
      <c r="AA10"/>
      <c r="AB10"/>
      <c r="AC10"/>
      <c r="AD10"/>
      <c r="AE10"/>
      <c r="AF10"/>
      <c r="AG10">
        <v>1</v>
      </c>
      <c r="AH10">
        <v>0</v>
      </c>
    </row>
    <row r="11" spans="1:34" ht="15" x14ac:dyDescent="0.25">
      <c r="A11" t="s">
        <v>94</v>
      </c>
      <c r="B11" t="s">
        <v>95</v>
      </c>
      <c r="C11" t="s">
        <v>96</v>
      </c>
      <c r="D11">
        <v>6</v>
      </c>
      <c r="E11" s="138">
        <v>45698</v>
      </c>
      <c r="F11" s="138">
        <v>45714</v>
      </c>
      <c r="G11" t="s">
        <v>69</v>
      </c>
      <c r="H11" t="s">
        <v>63</v>
      </c>
      <c r="I11">
        <v>0.8</v>
      </c>
      <c r="J11" t="s">
        <v>71</v>
      </c>
      <c r="K11"/>
      <c r="L11"/>
      <c r="M11"/>
      <c r="N11"/>
      <c r="O11"/>
      <c r="P11"/>
      <c r="Q11"/>
      <c r="R11"/>
      <c r="S11"/>
      <c r="T11"/>
      <c r="U11"/>
      <c r="V11"/>
      <c r="W11"/>
      <c r="X11"/>
      <c r="Y11"/>
      <c r="Z11"/>
      <c r="AA11"/>
      <c r="AB11"/>
      <c r="AC11"/>
      <c r="AD11"/>
      <c r="AE11"/>
      <c r="AF11"/>
      <c r="AG11">
        <v>1</v>
      </c>
      <c r="AH11">
        <v>0</v>
      </c>
    </row>
    <row r="12" spans="1:34" ht="15" x14ac:dyDescent="0.25">
      <c r="A12" t="s">
        <v>97</v>
      </c>
      <c r="B12" t="s">
        <v>98</v>
      </c>
      <c r="C12" t="s">
        <v>99</v>
      </c>
      <c r="D12">
        <v>30</v>
      </c>
      <c r="E12" s="138">
        <v>45623</v>
      </c>
      <c r="F12" s="138">
        <v>45936</v>
      </c>
      <c r="G12" t="s">
        <v>69</v>
      </c>
      <c r="H12" t="s">
        <v>63</v>
      </c>
      <c r="I12">
        <v>0.8</v>
      </c>
      <c r="J12" t="s">
        <v>71</v>
      </c>
      <c r="K12"/>
      <c r="L12"/>
      <c r="M12"/>
      <c r="N12"/>
      <c r="O12"/>
      <c r="P12"/>
      <c r="Q12"/>
      <c r="R12"/>
      <c r="S12"/>
      <c r="T12"/>
      <c r="U12"/>
      <c r="V12"/>
      <c r="W12"/>
      <c r="X12"/>
      <c r="Y12"/>
      <c r="Z12"/>
      <c r="AA12"/>
      <c r="AB12"/>
      <c r="AC12"/>
      <c r="AD12"/>
      <c r="AE12"/>
      <c r="AF12"/>
      <c r="AG12">
        <v>1</v>
      </c>
      <c r="AH12">
        <v>0</v>
      </c>
    </row>
    <row r="13" spans="1:34" ht="15" x14ac:dyDescent="0.25">
      <c r="A13" t="s">
        <v>100</v>
      </c>
      <c r="B13" t="s">
        <v>101</v>
      </c>
      <c r="C13" t="s">
        <v>102</v>
      </c>
      <c r="D13">
        <v>8</v>
      </c>
      <c r="E13" s="138">
        <v>39172</v>
      </c>
      <c r="F13" s="138">
        <v>46011</v>
      </c>
      <c r="G13" t="s">
        <v>818</v>
      </c>
      <c r="H13" t="s">
        <v>63</v>
      </c>
      <c r="I13">
        <v>0</v>
      </c>
      <c r="J13" t="s">
        <v>71</v>
      </c>
      <c r="K13"/>
      <c r="L13"/>
      <c r="M13"/>
      <c r="N13"/>
      <c r="O13"/>
      <c r="P13"/>
      <c r="Q13"/>
      <c r="R13"/>
      <c r="S13"/>
      <c r="T13"/>
      <c r="U13"/>
      <c r="V13"/>
      <c r="W13"/>
      <c r="X13"/>
      <c r="Y13"/>
      <c r="Z13"/>
      <c r="AA13"/>
      <c r="AB13"/>
      <c r="AC13"/>
      <c r="AD13"/>
      <c r="AE13"/>
      <c r="AF13"/>
      <c r="AG13">
        <v>1</v>
      </c>
      <c r="AH13">
        <v>0</v>
      </c>
    </row>
    <row r="14" spans="1:34" ht="15" x14ac:dyDescent="0.25">
      <c r="A14" t="s">
        <v>103</v>
      </c>
      <c r="B14" t="s">
        <v>104</v>
      </c>
      <c r="C14" t="s">
        <v>105</v>
      </c>
      <c r="D14">
        <v>17</v>
      </c>
      <c r="E14" s="138">
        <v>44711</v>
      </c>
      <c r="F14" s="138">
        <v>46011</v>
      </c>
      <c r="G14" t="s">
        <v>69</v>
      </c>
      <c r="H14" t="s">
        <v>63</v>
      </c>
      <c r="I14">
        <v>0.7</v>
      </c>
      <c r="J14" t="s">
        <v>71</v>
      </c>
      <c r="K14"/>
      <c r="L14"/>
      <c r="M14"/>
      <c r="N14"/>
      <c r="O14"/>
      <c r="P14"/>
      <c r="Q14"/>
      <c r="R14"/>
      <c r="S14"/>
      <c r="T14"/>
      <c r="U14"/>
      <c r="V14"/>
      <c r="W14"/>
      <c r="X14"/>
      <c r="Y14"/>
      <c r="Z14"/>
      <c r="AA14"/>
      <c r="AB14"/>
      <c r="AC14"/>
      <c r="AD14"/>
      <c r="AE14"/>
      <c r="AF14"/>
      <c r="AG14">
        <v>1</v>
      </c>
      <c r="AH14">
        <v>0</v>
      </c>
    </row>
    <row r="15" spans="1:34" ht="15" x14ac:dyDescent="0.25">
      <c r="A15" t="s">
        <v>106</v>
      </c>
      <c r="B15" t="s">
        <v>107</v>
      </c>
      <c r="C15" t="s">
        <v>108</v>
      </c>
      <c r="D15">
        <v>76</v>
      </c>
      <c r="E15" s="138">
        <v>45631</v>
      </c>
      <c r="F15" s="138">
        <v>45727</v>
      </c>
      <c r="G15" t="s">
        <v>69</v>
      </c>
      <c r="H15" t="s">
        <v>63</v>
      </c>
      <c r="I15">
        <v>0.2</v>
      </c>
      <c r="J15" t="s">
        <v>71</v>
      </c>
      <c r="K15"/>
      <c r="L15"/>
      <c r="M15"/>
      <c r="N15"/>
      <c r="O15"/>
      <c r="P15"/>
      <c r="Q15"/>
      <c r="R15"/>
      <c r="S15"/>
      <c r="T15"/>
      <c r="U15"/>
      <c r="V15"/>
      <c r="W15"/>
      <c r="X15"/>
      <c r="Y15"/>
      <c r="Z15"/>
      <c r="AA15"/>
      <c r="AB15"/>
      <c r="AC15"/>
      <c r="AD15"/>
      <c r="AE15"/>
      <c r="AF15"/>
      <c r="AG15">
        <v>1</v>
      </c>
      <c r="AH15">
        <v>0</v>
      </c>
    </row>
    <row r="16" spans="1:34" ht="15" x14ac:dyDescent="0.25">
      <c r="A16" t="s">
        <v>109</v>
      </c>
      <c r="B16" t="s">
        <v>110</v>
      </c>
      <c r="C16" t="s">
        <v>111</v>
      </c>
      <c r="D16">
        <v>8</v>
      </c>
      <c r="E16" s="138">
        <v>45757</v>
      </c>
      <c r="F16" s="138">
        <v>45944</v>
      </c>
      <c r="G16" t="s">
        <v>69</v>
      </c>
      <c r="H16" t="s">
        <v>63</v>
      </c>
      <c r="I16">
        <v>0.5</v>
      </c>
      <c r="J16" t="s">
        <v>71</v>
      </c>
      <c r="K16"/>
      <c r="L16"/>
      <c r="M16"/>
      <c r="N16"/>
      <c r="O16"/>
      <c r="P16"/>
      <c r="Q16"/>
      <c r="R16"/>
      <c r="S16"/>
      <c r="T16"/>
      <c r="U16"/>
      <c r="V16"/>
      <c r="W16"/>
      <c r="X16"/>
      <c r="Y16"/>
      <c r="Z16"/>
      <c r="AA16"/>
      <c r="AB16"/>
      <c r="AC16"/>
      <c r="AD16"/>
      <c r="AE16"/>
      <c r="AF16"/>
      <c r="AG16">
        <v>1</v>
      </c>
      <c r="AH16">
        <v>0</v>
      </c>
    </row>
    <row r="17" spans="1:34" ht="15" x14ac:dyDescent="0.25">
      <c r="A17" t="s">
        <v>112</v>
      </c>
      <c r="B17" t="s">
        <v>113</v>
      </c>
      <c r="C17" t="s">
        <v>93</v>
      </c>
      <c r="D17">
        <v>52</v>
      </c>
      <c r="E17" s="138">
        <v>45289</v>
      </c>
      <c r="F17" s="138">
        <v>46011</v>
      </c>
      <c r="G17" t="s">
        <v>69</v>
      </c>
      <c r="H17" t="s">
        <v>63</v>
      </c>
      <c r="I17">
        <v>0.8</v>
      </c>
      <c r="J17" t="s">
        <v>71</v>
      </c>
      <c r="K17"/>
      <c r="L17"/>
      <c r="M17"/>
      <c r="N17"/>
      <c r="O17"/>
      <c r="P17"/>
      <c r="Q17"/>
      <c r="R17"/>
      <c r="S17"/>
      <c r="T17"/>
      <c r="U17"/>
      <c r="V17"/>
      <c r="W17"/>
      <c r="X17"/>
      <c r="Y17"/>
      <c r="Z17"/>
      <c r="AA17"/>
      <c r="AB17"/>
      <c r="AC17"/>
      <c r="AD17"/>
      <c r="AE17"/>
      <c r="AF17"/>
      <c r="AG17">
        <v>1</v>
      </c>
      <c r="AH17">
        <v>0</v>
      </c>
    </row>
    <row r="18" spans="1:34" ht="15" x14ac:dyDescent="0.25">
      <c r="A18" t="s">
        <v>117</v>
      </c>
      <c r="B18" t="s">
        <v>118</v>
      </c>
      <c r="C18" t="s">
        <v>119</v>
      </c>
      <c r="D18">
        <v>4</v>
      </c>
      <c r="E18" s="138">
        <v>45736</v>
      </c>
      <c r="F18" s="138">
        <v>45840</v>
      </c>
      <c r="G18" t="s">
        <v>69</v>
      </c>
      <c r="H18" t="s">
        <v>70</v>
      </c>
      <c r="I18">
        <v>0</v>
      </c>
      <c r="J18" t="s">
        <v>16232</v>
      </c>
      <c r="K18">
        <v>0.8</v>
      </c>
      <c r="L18" t="s">
        <v>71</v>
      </c>
      <c r="M18"/>
      <c r="N18"/>
      <c r="O18"/>
      <c r="P18"/>
      <c r="Q18"/>
      <c r="R18"/>
      <c r="S18"/>
      <c r="T18"/>
      <c r="U18"/>
      <c r="V18"/>
      <c r="W18"/>
      <c r="X18"/>
      <c r="Y18"/>
      <c r="Z18"/>
      <c r="AA18"/>
      <c r="AB18"/>
      <c r="AC18"/>
      <c r="AD18"/>
      <c r="AE18"/>
      <c r="AF18"/>
      <c r="AG18">
        <v>2</v>
      </c>
      <c r="AH18">
        <v>7500</v>
      </c>
    </row>
    <row r="19" spans="1:34" ht="15" x14ac:dyDescent="0.25">
      <c r="A19" t="s">
        <v>120</v>
      </c>
      <c r="B19" t="s">
        <v>121</v>
      </c>
      <c r="C19" t="s">
        <v>122</v>
      </c>
      <c r="D19">
        <v>92</v>
      </c>
      <c r="E19" s="138">
        <v>45628</v>
      </c>
      <c r="F19" s="138">
        <v>46003</v>
      </c>
      <c r="G19" t="s">
        <v>69</v>
      </c>
      <c r="H19" t="s">
        <v>70</v>
      </c>
      <c r="I19">
        <v>0.8</v>
      </c>
      <c r="J19" t="s">
        <v>71</v>
      </c>
      <c r="K19">
        <v>0</v>
      </c>
      <c r="L19" t="s">
        <v>16233</v>
      </c>
      <c r="M19">
        <v>0</v>
      </c>
      <c r="N19" t="s">
        <v>16234</v>
      </c>
      <c r="O19">
        <v>0</v>
      </c>
      <c r="P19" t="s">
        <v>16235</v>
      </c>
      <c r="Q19"/>
      <c r="R19"/>
      <c r="S19"/>
      <c r="T19"/>
      <c r="U19"/>
      <c r="V19"/>
      <c r="W19"/>
      <c r="X19"/>
      <c r="Y19"/>
      <c r="Z19"/>
      <c r="AA19"/>
      <c r="AB19"/>
      <c r="AC19"/>
      <c r="AD19"/>
      <c r="AE19"/>
      <c r="AF19"/>
      <c r="AG19">
        <v>5</v>
      </c>
      <c r="AH19">
        <v>0</v>
      </c>
    </row>
    <row r="20" spans="1:34" ht="15" x14ac:dyDescent="0.25">
      <c r="A20" t="s">
        <v>123</v>
      </c>
      <c r="B20" t="s">
        <v>124</v>
      </c>
      <c r="C20" t="s">
        <v>125</v>
      </c>
      <c r="D20">
        <v>32</v>
      </c>
      <c r="E20" s="138">
        <v>45624</v>
      </c>
      <c r="F20" s="138">
        <v>45936</v>
      </c>
      <c r="G20" t="s">
        <v>75</v>
      </c>
      <c r="H20" t="s">
        <v>70</v>
      </c>
      <c r="I20">
        <v>0</v>
      </c>
      <c r="J20" t="s">
        <v>16232</v>
      </c>
      <c r="K20">
        <v>0.75</v>
      </c>
      <c r="L20" t="s">
        <v>71</v>
      </c>
      <c r="M20"/>
      <c r="N20"/>
      <c r="O20"/>
      <c r="P20"/>
      <c r="Q20"/>
      <c r="R20"/>
      <c r="S20"/>
      <c r="T20"/>
      <c r="U20"/>
      <c r="V20"/>
      <c r="W20"/>
      <c r="X20"/>
      <c r="Y20"/>
      <c r="Z20"/>
      <c r="AA20"/>
      <c r="AB20"/>
      <c r="AC20"/>
      <c r="AD20"/>
      <c r="AE20"/>
      <c r="AF20"/>
      <c r="AG20">
        <v>2</v>
      </c>
      <c r="AH20">
        <v>7500</v>
      </c>
    </row>
    <row r="21" spans="1:34" ht="15" x14ac:dyDescent="0.25">
      <c r="A21" t="s">
        <v>126</v>
      </c>
      <c r="B21" t="s">
        <v>127</v>
      </c>
      <c r="C21" t="s">
        <v>125</v>
      </c>
      <c r="D21">
        <v>19</v>
      </c>
      <c r="E21" s="138">
        <v>42809</v>
      </c>
      <c r="F21" s="138">
        <v>46011</v>
      </c>
      <c r="G21" t="s">
        <v>69</v>
      </c>
      <c r="H21" t="s">
        <v>63</v>
      </c>
      <c r="I21">
        <v>0.8</v>
      </c>
      <c r="J21" t="s">
        <v>71</v>
      </c>
      <c r="K21"/>
      <c r="L21"/>
      <c r="M21"/>
      <c r="N21"/>
      <c r="O21"/>
      <c r="P21"/>
      <c r="Q21"/>
      <c r="R21"/>
      <c r="S21"/>
      <c r="T21"/>
      <c r="U21"/>
      <c r="V21"/>
      <c r="W21"/>
      <c r="X21"/>
      <c r="Y21"/>
      <c r="Z21"/>
      <c r="AA21"/>
      <c r="AB21"/>
      <c r="AC21"/>
      <c r="AD21"/>
      <c r="AE21"/>
      <c r="AF21"/>
      <c r="AG21">
        <v>1</v>
      </c>
      <c r="AH21">
        <v>0</v>
      </c>
    </row>
    <row r="22" spans="1:34" ht="15" x14ac:dyDescent="0.25">
      <c r="A22" t="s">
        <v>128</v>
      </c>
      <c r="B22" t="s">
        <v>129</v>
      </c>
      <c r="C22" t="s">
        <v>125</v>
      </c>
      <c r="D22">
        <v>67</v>
      </c>
      <c r="E22" s="138">
        <v>45239</v>
      </c>
      <c r="F22" s="138">
        <v>46011</v>
      </c>
      <c r="G22" t="s">
        <v>69</v>
      </c>
      <c r="H22" t="s">
        <v>63</v>
      </c>
      <c r="I22">
        <v>0.8</v>
      </c>
      <c r="J22" t="s">
        <v>71</v>
      </c>
      <c r="K22"/>
      <c r="L22"/>
      <c r="M22"/>
      <c r="N22"/>
      <c r="O22"/>
      <c r="P22"/>
      <c r="Q22"/>
      <c r="R22"/>
      <c r="S22"/>
      <c r="T22"/>
      <c r="U22"/>
      <c r="V22"/>
      <c r="W22"/>
      <c r="X22"/>
      <c r="Y22"/>
      <c r="Z22"/>
      <c r="AA22"/>
      <c r="AB22"/>
      <c r="AC22"/>
      <c r="AD22"/>
      <c r="AE22"/>
      <c r="AF22"/>
      <c r="AG22">
        <v>1</v>
      </c>
      <c r="AH22">
        <v>0</v>
      </c>
    </row>
    <row r="23" spans="1:34" ht="15" x14ac:dyDescent="0.25">
      <c r="A23" t="s">
        <v>132</v>
      </c>
      <c r="B23" t="s">
        <v>133</v>
      </c>
      <c r="C23" t="s">
        <v>125</v>
      </c>
      <c r="D23">
        <v>6</v>
      </c>
      <c r="E23" s="138">
        <v>45029</v>
      </c>
      <c r="F23" s="138">
        <v>46011</v>
      </c>
      <c r="G23" t="s">
        <v>69</v>
      </c>
      <c r="H23" t="s">
        <v>63</v>
      </c>
      <c r="I23">
        <v>0.8</v>
      </c>
      <c r="J23" t="s">
        <v>71</v>
      </c>
      <c r="K23"/>
      <c r="L23"/>
      <c r="M23"/>
      <c r="N23"/>
      <c r="O23"/>
      <c r="P23"/>
      <c r="Q23"/>
      <c r="R23"/>
      <c r="S23"/>
      <c r="T23"/>
      <c r="U23"/>
      <c r="V23"/>
      <c r="W23"/>
      <c r="X23"/>
      <c r="Y23"/>
      <c r="Z23"/>
      <c r="AA23"/>
      <c r="AB23"/>
      <c r="AC23"/>
      <c r="AD23"/>
      <c r="AE23"/>
      <c r="AF23"/>
      <c r="AG23">
        <v>1</v>
      </c>
      <c r="AH23">
        <v>0</v>
      </c>
    </row>
    <row r="24" spans="1:34" ht="15" x14ac:dyDescent="0.25">
      <c r="A24" t="s">
        <v>130</v>
      </c>
      <c r="B24" t="s">
        <v>131</v>
      </c>
      <c r="C24" t="s">
        <v>125</v>
      </c>
      <c r="D24">
        <v>8</v>
      </c>
      <c r="E24" s="138">
        <v>45674</v>
      </c>
      <c r="F24" s="138">
        <v>45687</v>
      </c>
      <c r="G24" t="s">
        <v>69</v>
      </c>
      <c r="H24" t="s">
        <v>63</v>
      </c>
      <c r="I24">
        <v>0.8</v>
      </c>
      <c r="J24" t="s">
        <v>71</v>
      </c>
      <c r="K24"/>
      <c r="L24"/>
      <c r="M24"/>
      <c r="N24"/>
      <c r="O24"/>
      <c r="P24"/>
      <c r="Q24"/>
      <c r="R24"/>
      <c r="S24"/>
      <c r="T24"/>
      <c r="U24"/>
      <c r="V24"/>
      <c r="W24"/>
      <c r="X24"/>
      <c r="Y24"/>
      <c r="Z24"/>
      <c r="AA24"/>
      <c r="AB24"/>
      <c r="AC24"/>
      <c r="AD24"/>
      <c r="AE24"/>
      <c r="AF24"/>
      <c r="AG24">
        <v>1</v>
      </c>
      <c r="AH24">
        <v>0</v>
      </c>
    </row>
    <row r="25" spans="1:34" ht="15" x14ac:dyDescent="0.25">
      <c r="A25" t="s">
        <v>134</v>
      </c>
      <c r="B25" t="s">
        <v>135</v>
      </c>
      <c r="C25" t="s">
        <v>136</v>
      </c>
      <c r="D25">
        <v>27</v>
      </c>
      <c r="E25" s="138">
        <v>45289</v>
      </c>
      <c r="F25" s="138">
        <v>46011</v>
      </c>
      <c r="G25" t="s">
        <v>69</v>
      </c>
      <c r="H25" t="s">
        <v>70</v>
      </c>
      <c r="I25">
        <v>0</v>
      </c>
      <c r="J25" t="s">
        <v>16236</v>
      </c>
      <c r="K25">
        <v>0.5</v>
      </c>
      <c r="L25" t="s">
        <v>71</v>
      </c>
      <c r="M25"/>
      <c r="N25"/>
      <c r="O25"/>
      <c r="P25"/>
      <c r="Q25"/>
      <c r="R25"/>
      <c r="S25"/>
      <c r="T25"/>
      <c r="U25"/>
      <c r="V25"/>
      <c r="W25"/>
      <c r="X25"/>
      <c r="Y25"/>
      <c r="Z25"/>
      <c r="AA25"/>
      <c r="AB25"/>
      <c r="AC25"/>
      <c r="AD25"/>
      <c r="AE25"/>
      <c r="AF25"/>
      <c r="AG25">
        <v>2</v>
      </c>
      <c r="AH25">
        <v>9999.99</v>
      </c>
    </row>
    <row r="26" spans="1:34" ht="15" x14ac:dyDescent="0.25">
      <c r="A26" t="s">
        <v>137</v>
      </c>
      <c r="B26" t="s">
        <v>138</v>
      </c>
      <c r="C26" t="s">
        <v>139</v>
      </c>
      <c r="D26">
        <v>18</v>
      </c>
      <c r="E26" s="138">
        <v>44130</v>
      </c>
      <c r="F26" s="138">
        <v>46011</v>
      </c>
      <c r="G26" t="s">
        <v>69</v>
      </c>
      <c r="H26" t="s">
        <v>63</v>
      </c>
      <c r="I26">
        <v>0.8</v>
      </c>
      <c r="J26" t="s">
        <v>71</v>
      </c>
      <c r="K26"/>
      <c r="L26"/>
      <c r="M26"/>
      <c r="N26"/>
      <c r="O26"/>
      <c r="P26"/>
      <c r="Q26"/>
      <c r="R26"/>
      <c r="S26"/>
      <c r="T26"/>
      <c r="U26"/>
      <c r="V26"/>
      <c r="W26"/>
      <c r="X26"/>
      <c r="Y26"/>
      <c r="Z26"/>
      <c r="AA26"/>
      <c r="AB26"/>
      <c r="AC26"/>
      <c r="AD26"/>
      <c r="AE26"/>
      <c r="AF26"/>
      <c r="AG26">
        <v>1</v>
      </c>
      <c r="AH26">
        <v>0</v>
      </c>
    </row>
    <row r="27" spans="1:34" ht="15" x14ac:dyDescent="0.25">
      <c r="A27" t="s">
        <v>140</v>
      </c>
      <c r="B27" t="s">
        <v>141</v>
      </c>
      <c r="C27" t="s">
        <v>142</v>
      </c>
      <c r="D27">
        <v>37</v>
      </c>
      <c r="E27" s="138">
        <v>45654</v>
      </c>
      <c r="F27" s="138">
        <v>45931</v>
      </c>
      <c r="G27" t="s">
        <v>16478</v>
      </c>
      <c r="H27" t="s">
        <v>70</v>
      </c>
      <c r="I27">
        <v>0.38</v>
      </c>
      <c r="J27" t="s">
        <v>16479</v>
      </c>
      <c r="K27">
        <v>0.4</v>
      </c>
      <c r="L27" t="s">
        <v>16480</v>
      </c>
      <c r="M27">
        <v>0.45</v>
      </c>
      <c r="N27" t="s">
        <v>16481</v>
      </c>
      <c r="O27">
        <v>0.47</v>
      </c>
      <c r="P27" t="s">
        <v>16482</v>
      </c>
      <c r="Q27"/>
      <c r="R27"/>
      <c r="S27"/>
      <c r="T27"/>
      <c r="U27"/>
      <c r="V27"/>
      <c r="W27"/>
      <c r="X27"/>
      <c r="Y27"/>
      <c r="Z27"/>
      <c r="AA27"/>
      <c r="AB27"/>
      <c r="AC27"/>
      <c r="AD27"/>
      <c r="AE27"/>
      <c r="AF27"/>
      <c r="AG27">
        <v>0</v>
      </c>
      <c r="AH27">
        <v>0</v>
      </c>
    </row>
    <row r="28" spans="1:34" ht="15" x14ac:dyDescent="0.25">
      <c r="A28" t="s">
        <v>143</v>
      </c>
      <c r="B28" t="s">
        <v>144</v>
      </c>
      <c r="C28" t="s">
        <v>145</v>
      </c>
      <c r="D28">
        <v>62</v>
      </c>
      <c r="E28" s="138">
        <v>45643</v>
      </c>
      <c r="F28" s="138">
        <v>45758</v>
      </c>
      <c r="G28" t="s">
        <v>69</v>
      </c>
      <c r="H28" t="s">
        <v>63</v>
      </c>
      <c r="I28">
        <v>0.8</v>
      </c>
      <c r="J28" t="s">
        <v>71</v>
      </c>
      <c r="K28"/>
      <c r="L28"/>
      <c r="M28"/>
      <c r="N28"/>
      <c r="O28"/>
      <c r="P28"/>
      <c r="Q28"/>
      <c r="R28"/>
      <c r="S28"/>
      <c r="T28"/>
      <c r="U28"/>
      <c r="V28"/>
      <c r="W28"/>
      <c r="X28"/>
      <c r="Y28"/>
      <c r="Z28"/>
      <c r="AA28"/>
      <c r="AB28"/>
      <c r="AC28"/>
      <c r="AD28"/>
      <c r="AE28"/>
      <c r="AF28"/>
      <c r="AG28">
        <v>1</v>
      </c>
      <c r="AH28">
        <v>0</v>
      </c>
    </row>
    <row r="29" spans="1:34" ht="15" x14ac:dyDescent="0.25">
      <c r="A29" t="s">
        <v>149</v>
      </c>
      <c r="B29" t="s">
        <v>150</v>
      </c>
      <c r="C29" t="s">
        <v>151</v>
      </c>
      <c r="D29">
        <v>38</v>
      </c>
      <c r="E29" s="138">
        <v>45645</v>
      </c>
      <c r="F29" s="138">
        <v>45685</v>
      </c>
      <c r="G29" t="s">
        <v>69</v>
      </c>
      <c r="H29" t="s">
        <v>63</v>
      </c>
      <c r="I29">
        <v>0.8</v>
      </c>
      <c r="J29" t="s">
        <v>71</v>
      </c>
      <c r="K29"/>
      <c r="L29"/>
      <c r="M29"/>
      <c r="N29"/>
      <c r="O29"/>
      <c r="P29"/>
      <c r="Q29"/>
      <c r="R29"/>
      <c r="S29"/>
      <c r="T29"/>
      <c r="U29"/>
      <c r="V29"/>
      <c r="W29"/>
      <c r="X29"/>
      <c r="Y29"/>
      <c r="Z29"/>
      <c r="AA29"/>
      <c r="AB29"/>
      <c r="AC29"/>
      <c r="AD29"/>
      <c r="AE29"/>
      <c r="AF29"/>
      <c r="AG29">
        <v>1</v>
      </c>
      <c r="AH29">
        <v>0</v>
      </c>
    </row>
    <row r="30" spans="1:34" ht="15" x14ac:dyDescent="0.25">
      <c r="A30" t="s">
        <v>146</v>
      </c>
      <c r="B30" t="s">
        <v>147</v>
      </c>
      <c r="C30" t="s">
        <v>148</v>
      </c>
      <c r="D30">
        <v>35</v>
      </c>
      <c r="E30" s="138">
        <v>45645</v>
      </c>
      <c r="F30" s="138">
        <v>45947</v>
      </c>
      <c r="G30" t="s">
        <v>16478</v>
      </c>
      <c r="H30" t="s">
        <v>70</v>
      </c>
      <c r="I30">
        <v>0.55000000000000004</v>
      </c>
      <c r="J30" t="s">
        <v>76</v>
      </c>
      <c r="K30">
        <v>0.68</v>
      </c>
      <c r="L30" t="s">
        <v>77</v>
      </c>
      <c r="M30">
        <v>0.72</v>
      </c>
      <c r="N30" t="s">
        <v>16408</v>
      </c>
      <c r="O30">
        <v>0.8</v>
      </c>
      <c r="P30" t="s">
        <v>79</v>
      </c>
      <c r="Q30">
        <v>0</v>
      </c>
      <c r="R30" t="s">
        <v>16229</v>
      </c>
      <c r="S30"/>
      <c r="T30"/>
      <c r="U30"/>
      <c r="V30"/>
      <c r="W30"/>
      <c r="X30"/>
      <c r="Y30"/>
      <c r="Z30"/>
      <c r="AA30"/>
      <c r="AB30"/>
      <c r="AC30"/>
      <c r="AD30"/>
      <c r="AE30"/>
      <c r="AF30"/>
      <c r="AG30">
        <v>0</v>
      </c>
      <c r="AH30">
        <v>0</v>
      </c>
    </row>
    <row r="31" spans="1:34" ht="15" x14ac:dyDescent="0.25">
      <c r="A31" t="s">
        <v>152</v>
      </c>
      <c r="B31" t="s">
        <v>153</v>
      </c>
      <c r="C31" t="s">
        <v>154</v>
      </c>
      <c r="D31">
        <v>13</v>
      </c>
      <c r="E31" s="138">
        <v>44314</v>
      </c>
      <c r="F31" s="138">
        <v>46011</v>
      </c>
      <c r="G31" t="s">
        <v>69</v>
      </c>
      <c r="H31" t="s">
        <v>63</v>
      </c>
      <c r="I31">
        <v>0.7</v>
      </c>
      <c r="J31" t="s">
        <v>71</v>
      </c>
      <c r="K31"/>
      <c r="L31"/>
      <c r="M31"/>
      <c r="N31"/>
      <c r="O31"/>
      <c r="P31"/>
      <c r="Q31"/>
      <c r="R31"/>
      <c r="S31"/>
      <c r="T31"/>
      <c r="U31"/>
      <c r="V31"/>
      <c r="W31"/>
      <c r="X31"/>
      <c r="Y31"/>
      <c r="Z31"/>
      <c r="AA31"/>
      <c r="AB31"/>
      <c r="AC31"/>
      <c r="AD31"/>
      <c r="AE31"/>
      <c r="AF31"/>
      <c r="AG31">
        <v>1</v>
      </c>
      <c r="AH31">
        <v>0</v>
      </c>
    </row>
    <row r="32" spans="1:34" ht="15" x14ac:dyDescent="0.25">
      <c r="A32" t="s">
        <v>155</v>
      </c>
      <c r="B32" t="s">
        <v>156</v>
      </c>
      <c r="C32" t="s">
        <v>139</v>
      </c>
      <c r="D32">
        <v>3</v>
      </c>
      <c r="E32" s="138">
        <v>45722</v>
      </c>
      <c r="F32" s="138">
        <v>45944</v>
      </c>
      <c r="G32" t="s">
        <v>69</v>
      </c>
      <c r="H32" t="s">
        <v>63</v>
      </c>
      <c r="I32">
        <v>0.8</v>
      </c>
      <c r="J32" t="s">
        <v>71</v>
      </c>
      <c r="K32"/>
      <c r="L32"/>
      <c r="M32"/>
      <c r="N32"/>
      <c r="O32"/>
      <c r="P32"/>
      <c r="Q32"/>
      <c r="R32"/>
      <c r="S32"/>
      <c r="T32"/>
      <c r="U32"/>
      <c r="V32"/>
      <c r="W32"/>
      <c r="X32"/>
      <c r="Y32"/>
      <c r="Z32"/>
      <c r="AA32"/>
      <c r="AB32"/>
      <c r="AC32"/>
      <c r="AD32"/>
      <c r="AE32"/>
      <c r="AF32"/>
      <c r="AG32">
        <v>1</v>
      </c>
      <c r="AH32">
        <v>0</v>
      </c>
    </row>
    <row r="33" spans="1:34" ht="15" x14ac:dyDescent="0.25">
      <c r="A33" t="s">
        <v>157</v>
      </c>
      <c r="B33" t="s">
        <v>158</v>
      </c>
      <c r="C33" t="s">
        <v>159</v>
      </c>
      <c r="D33">
        <v>6</v>
      </c>
      <c r="E33" s="138">
        <v>45068</v>
      </c>
      <c r="F33" s="138">
        <v>46011</v>
      </c>
      <c r="G33" t="s">
        <v>69</v>
      </c>
      <c r="H33" t="s">
        <v>63</v>
      </c>
      <c r="I33">
        <v>0.8</v>
      </c>
      <c r="J33" t="s">
        <v>71</v>
      </c>
      <c r="K33"/>
      <c r="L33"/>
      <c r="M33"/>
      <c r="N33"/>
      <c r="O33"/>
      <c r="P33"/>
      <c r="Q33"/>
      <c r="R33"/>
      <c r="S33"/>
      <c r="T33"/>
      <c r="U33"/>
      <c r="V33"/>
      <c r="W33"/>
      <c r="X33"/>
      <c r="Y33"/>
      <c r="Z33"/>
      <c r="AA33"/>
      <c r="AB33"/>
      <c r="AC33"/>
      <c r="AD33"/>
      <c r="AE33"/>
      <c r="AF33"/>
      <c r="AG33">
        <v>1</v>
      </c>
      <c r="AH33">
        <v>0</v>
      </c>
    </row>
    <row r="34" spans="1:34" ht="15" x14ac:dyDescent="0.25">
      <c r="A34" t="s">
        <v>160</v>
      </c>
      <c r="B34" t="s">
        <v>161</v>
      </c>
      <c r="C34" t="s">
        <v>162</v>
      </c>
      <c r="D34">
        <v>60</v>
      </c>
      <c r="E34" s="138">
        <v>45653</v>
      </c>
      <c r="F34" s="138">
        <v>45716</v>
      </c>
      <c r="G34" t="s">
        <v>69</v>
      </c>
      <c r="H34" t="s">
        <v>63</v>
      </c>
      <c r="I34">
        <v>0.8</v>
      </c>
      <c r="J34" t="s">
        <v>71</v>
      </c>
      <c r="K34"/>
      <c r="L34"/>
      <c r="M34"/>
      <c r="N34"/>
      <c r="O34"/>
      <c r="P34"/>
      <c r="Q34"/>
      <c r="R34"/>
      <c r="S34"/>
      <c r="T34"/>
      <c r="U34"/>
      <c r="V34"/>
      <c r="W34"/>
      <c r="X34"/>
      <c r="Y34"/>
      <c r="Z34"/>
      <c r="AA34"/>
      <c r="AB34"/>
      <c r="AC34"/>
      <c r="AD34"/>
      <c r="AE34"/>
      <c r="AF34"/>
      <c r="AG34">
        <v>1</v>
      </c>
      <c r="AH34">
        <v>0</v>
      </c>
    </row>
    <row r="35" spans="1:34" ht="15" x14ac:dyDescent="0.25">
      <c r="A35" t="s">
        <v>163</v>
      </c>
      <c r="B35" t="s">
        <v>164</v>
      </c>
      <c r="C35" t="s">
        <v>165</v>
      </c>
      <c r="D35">
        <v>12</v>
      </c>
      <c r="E35" s="138">
        <v>39120</v>
      </c>
      <c r="F35" s="138">
        <v>46011</v>
      </c>
      <c r="G35" t="s">
        <v>69</v>
      </c>
      <c r="H35" t="s">
        <v>63</v>
      </c>
      <c r="I35">
        <v>0.8</v>
      </c>
      <c r="J35" t="s">
        <v>71</v>
      </c>
      <c r="K35"/>
      <c r="L35"/>
      <c r="M35"/>
      <c r="N35"/>
      <c r="O35"/>
      <c r="P35"/>
      <c r="Q35"/>
      <c r="R35"/>
      <c r="S35"/>
      <c r="T35"/>
      <c r="U35"/>
      <c r="V35"/>
      <c r="W35"/>
      <c r="X35"/>
      <c r="Y35"/>
      <c r="Z35"/>
      <c r="AA35"/>
      <c r="AB35"/>
      <c r="AC35"/>
      <c r="AD35"/>
      <c r="AE35"/>
      <c r="AF35"/>
      <c r="AG35">
        <v>1</v>
      </c>
      <c r="AH35">
        <v>0</v>
      </c>
    </row>
    <row r="36" spans="1:34" ht="15" x14ac:dyDescent="0.25">
      <c r="A36" t="s">
        <v>174</v>
      </c>
      <c r="B36" t="s">
        <v>175</v>
      </c>
      <c r="C36" t="s">
        <v>176</v>
      </c>
      <c r="D36">
        <v>9</v>
      </c>
      <c r="E36" s="138">
        <v>45713</v>
      </c>
      <c r="F36" s="138">
        <v>45937</v>
      </c>
      <c r="G36" t="s">
        <v>75</v>
      </c>
      <c r="H36" t="s">
        <v>63</v>
      </c>
      <c r="I36">
        <v>0.6</v>
      </c>
      <c r="J36" t="s">
        <v>71</v>
      </c>
      <c r="K36"/>
      <c r="L36"/>
      <c r="M36"/>
      <c r="N36"/>
      <c r="O36"/>
      <c r="P36"/>
      <c r="Q36"/>
      <c r="R36"/>
      <c r="S36"/>
      <c r="T36"/>
      <c r="U36"/>
      <c r="V36"/>
      <c r="W36"/>
      <c r="X36"/>
      <c r="Y36"/>
      <c r="Z36"/>
      <c r="AA36"/>
      <c r="AB36"/>
      <c r="AC36"/>
      <c r="AD36"/>
      <c r="AE36"/>
      <c r="AF36"/>
      <c r="AG36">
        <v>1</v>
      </c>
      <c r="AH36">
        <v>0</v>
      </c>
    </row>
    <row r="37" spans="1:34" ht="15" x14ac:dyDescent="0.25">
      <c r="A37" t="s">
        <v>168</v>
      </c>
      <c r="B37" t="s">
        <v>169</v>
      </c>
      <c r="C37" t="s">
        <v>170</v>
      </c>
      <c r="D37">
        <v>90</v>
      </c>
      <c r="E37" s="138">
        <v>45279</v>
      </c>
      <c r="F37" s="138">
        <v>46011</v>
      </c>
      <c r="G37" t="s">
        <v>16478</v>
      </c>
      <c r="H37" t="s">
        <v>70</v>
      </c>
      <c r="I37">
        <v>0.4</v>
      </c>
      <c r="J37" t="s">
        <v>76</v>
      </c>
      <c r="K37">
        <v>0.6</v>
      </c>
      <c r="L37" t="s">
        <v>77</v>
      </c>
      <c r="M37">
        <v>0.7</v>
      </c>
      <c r="N37" t="s">
        <v>78</v>
      </c>
      <c r="O37">
        <v>0.8</v>
      </c>
      <c r="P37" t="s">
        <v>79</v>
      </c>
      <c r="Q37">
        <v>0</v>
      </c>
      <c r="R37" t="s">
        <v>16237</v>
      </c>
      <c r="S37"/>
      <c r="T37"/>
      <c r="U37"/>
      <c r="V37"/>
      <c r="W37"/>
      <c r="X37"/>
      <c r="Y37"/>
      <c r="Z37"/>
      <c r="AA37"/>
      <c r="AB37"/>
      <c r="AC37"/>
      <c r="AD37"/>
      <c r="AE37"/>
      <c r="AF37"/>
      <c r="AG37">
        <v>0</v>
      </c>
      <c r="AH37">
        <v>0</v>
      </c>
    </row>
    <row r="38" spans="1:34" ht="15" x14ac:dyDescent="0.25">
      <c r="A38" t="s">
        <v>177</v>
      </c>
      <c r="B38" t="s">
        <v>178</v>
      </c>
      <c r="C38" t="s">
        <v>179</v>
      </c>
      <c r="D38"/>
      <c r="E38"/>
      <c r="F38"/>
      <c r="G38"/>
      <c r="H38" t="s">
        <v>63</v>
      </c>
      <c r="I38" t="s">
        <v>64</v>
      </c>
      <c r="J38"/>
      <c r="K38"/>
      <c r="L38"/>
      <c r="M38"/>
      <c r="N38"/>
      <c r="O38"/>
      <c r="P38"/>
      <c r="Q38"/>
      <c r="R38"/>
      <c r="S38"/>
      <c r="T38"/>
      <c r="U38"/>
      <c r="V38"/>
      <c r="W38"/>
      <c r="X38"/>
      <c r="Y38"/>
      <c r="Z38"/>
      <c r="AA38"/>
      <c r="AB38"/>
      <c r="AC38"/>
      <c r="AD38"/>
      <c r="AE38"/>
      <c r="AF38"/>
      <c r="AG38"/>
      <c r="AH38">
        <v>0</v>
      </c>
    </row>
    <row r="39" spans="1:34" ht="15" x14ac:dyDescent="0.25">
      <c r="A39" t="s">
        <v>166</v>
      </c>
      <c r="B39" t="s">
        <v>167</v>
      </c>
      <c r="C39" t="s">
        <v>162</v>
      </c>
      <c r="D39">
        <v>34</v>
      </c>
      <c r="E39" s="138">
        <v>45625</v>
      </c>
      <c r="F39" s="138">
        <v>45665</v>
      </c>
      <c r="G39" t="s">
        <v>69</v>
      </c>
      <c r="H39" t="s">
        <v>63</v>
      </c>
      <c r="I39">
        <v>0.8</v>
      </c>
      <c r="J39" t="s">
        <v>71</v>
      </c>
      <c r="K39"/>
      <c r="L39"/>
      <c r="M39"/>
      <c r="N39"/>
      <c r="O39"/>
      <c r="P39"/>
      <c r="Q39"/>
      <c r="R39"/>
      <c r="S39"/>
      <c r="T39"/>
      <c r="U39"/>
      <c r="V39"/>
      <c r="W39"/>
      <c r="X39"/>
      <c r="Y39"/>
      <c r="Z39"/>
      <c r="AA39"/>
      <c r="AB39"/>
      <c r="AC39"/>
      <c r="AD39"/>
      <c r="AE39"/>
      <c r="AF39"/>
      <c r="AG39">
        <v>1</v>
      </c>
      <c r="AH39">
        <v>0</v>
      </c>
    </row>
    <row r="40" spans="1:34" ht="15" x14ac:dyDescent="0.25">
      <c r="A40" t="s">
        <v>171</v>
      </c>
      <c r="B40" t="s">
        <v>172</v>
      </c>
      <c r="C40" t="s">
        <v>173</v>
      </c>
      <c r="D40"/>
      <c r="E40"/>
      <c r="F40"/>
      <c r="G40"/>
      <c r="H40" t="s">
        <v>63</v>
      </c>
      <c r="I40" t="s">
        <v>64</v>
      </c>
      <c r="J40"/>
      <c r="K40"/>
      <c r="L40"/>
      <c r="M40"/>
      <c r="N40"/>
      <c r="O40"/>
      <c r="P40"/>
      <c r="Q40"/>
      <c r="R40"/>
      <c r="S40"/>
      <c r="T40"/>
      <c r="U40"/>
      <c r="V40"/>
      <c r="W40"/>
      <c r="X40"/>
      <c r="Y40"/>
      <c r="Z40"/>
      <c r="AA40"/>
      <c r="AB40"/>
      <c r="AC40"/>
      <c r="AD40"/>
      <c r="AE40"/>
      <c r="AF40"/>
      <c r="AG40"/>
      <c r="AH40">
        <v>0</v>
      </c>
    </row>
    <row r="41" spans="1:34" ht="15" x14ac:dyDescent="0.25">
      <c r="A41" t="s">
        <v>15618</v>
      </c>
      <c r="B41" t="s">
        <v>15619</v>
      </c>
      <c r="C41" t="s">
        <v>411</v>
      </c>
      <c r="D41">
        <v>49</v>
      </c>
      <c r="E41" s="138">
        <v>45566</v>
      </c>
      <c r="F41" s="138">
        <v>45649</v>
      </c>
      <c r="G41" t="s">
        <v>75</v>
      </c>
      <c r="H41" t="s">
        <v>70</v>
      </c>
      <c r="I41">
        <v>0.8</v>
      </c>
      <c r="J41" t="s">
        <v>71</v>
      </c>
      <c r="K41">
        <v>0</v>
      </c>
      <c r="L41" t="s">
        <v>16130</v>
      </c>
      <c r="M41"/>
      <c r="N41"/>
      <c r="O41"/>
      <c r="P41"/>
      <c r="Q41"/>
      <c r="R41"/>
      <c r="S41"/>
      <c r="T41"/>
      <c r="U41"/>
      <c r="V41"/>
      <c r="W41"/>
      <c r="X41"/>
      <c r="Y41"/>
      <c r="Z41"/>
      <c r="AA41"/>
      <c r="AB41"/>
      <c r="AC41"/>
      <c r="AD41"/>
      <c r="AE41"/>
      <c r="AF41"/>
      <c r="AG41">
        <v>5</v>
      </c>
      <c r="AH41">
        <v>0</v>
      </c>
    </row>
    <row r="42" spans="1:34" ht="15" x14ac:dyDescent="0.25">
      <c r="A42" t="s">
        <v>180</v>
      </c>
      <c r="B42" t="s">
        <v>181</v>
      </c>
      <c r="C42" t="s">
        <v>182</v>
      </c>
      <c r="D42">
        <v>18</v>
      </c>
      <c r="E42" s="138">
        <v>43551</v>
      </c>
      <c r="F42" s="138">
        <v>46011</v>
      </c>
      <c r="G42" t="s">
        <v>69</v>
      </c>
      <c r="H42" t="s">
        <v>63</v>
      </c>
      <c r="I42">
        <v>0.8</v>
      </c>
      <c r="J42" t="s">
        <v>71</v>
      </c>
      <c r="K42"/>
      <c r="L42"/>
      <c r="M42"/>
      <c r="N42"/>
      <c r="O42"/>
      <c r="P42"/>
      <c r="Q42"/>
      <c r="R42"/>
      <c r="S42"/>
      <c r="T42"/>
      <c r="U42"/>
      <c r="V42"/>
      <c r="W42"/>
      <c r="X42"/>
      <c r="Y42"/>
      <c r="Z42"/>
      <c r="AA42"/>
      <c r="AB42"/>
      <c r="AC42"/>
      <c r="AD42"/>
      <c r="AE42"/>
      <c r="AF42"/>
      <c r="AG42">
        <v>1</v>
      </c>
      <c r="AH42">
        <v>0</v>
      </c>
    </row>
    <row r="43" spans="1:34" ht="15" x14ac:dyDescent="0.25">
      <c r="A43" t="s">
        <v>183</v>
      </c>
      <c r="B43" t="s">
        <v>184</v>
      </c>
      <c r="C43" t="s">
        <v>139</v>
      </c>
      <c r="D43">
        <v>64</v>
      </c>
      <c r="E43" s="138">
        <v>45289</v>
      </c>
      <c r="F43" s="138">
        <v>46011</v>
      </c>
      <c r="G43" t="s">
        <v>69</v>
      </c>
      <c r="H43" t="s">
        <v>63</v>
      </c>
      <c r="I43">
        <v>0.8</v>
      </c>
      <c r="J43" t="s">
        <v>16238</v>
      </c>
      <c r="K43"/>
      <c r="L43"/>
      <c r="M43"/>
      <c r="N43"/>
      <c r="O43"/>
      <c r="P43"/>
      <c r="Q43"/>
      <c r="R43"/>
      <c r="S43"/>
      <c r="T43"/>
      <c r="U43"/>
      <c r="V43"/>
      <c r="W43"/>
      <c r="X43"/>
      <c r="Y43"/>
      <c r="Z43"/>
      <c r="AA43"/>
      <c r="AB43"/>
      <c r="AC43"/>
      <c r="AD43"/>
      <c r="AE43"/>
      <c r="AF43"/>
      <c r="AG43">
        <v>1</v>
      </c>
      <c r="AH43">
        <v>0</v>
      </c>
    </row>
    <row r="44" spans="1:34" ht="15" x14ac:dyDescent="0.25">
      <c r="A44" t="s">
        <v>185</v>
      </c>
      <c r="B44" t="s">
        <v>186</v>
      </c>
      <c r="C44" t="s">
        <v>136</v>
      </c>
      <c r="D44">
        <v>49</v>
      </c>
      <c r="E44" s="138">
        <v>45288</v>
      </c>
      <c r="F44" s="138">
        <v>46011</v>
      </c>
      <c r="G44" t="s">
        <v>69</v>
      </c>
      <c r="H44" t="s">
        <v>70</v>
      </c>
      <c r="I44">
        <v>0</v>
      </c>
      <c r="J44" t="s">
        <v>16231</v>
      </c>
      <c r="K44">
        <v>0.8</v>
      </c>
      <c r="L44" t="s">
        <v>71</v>
      </c>
      <c r="M44"/>
      <c r="N44"/>
      <c r="O44"/>
      <c r="P44"/>
      <c r="Q44"/>
      <c r="R44"/>
      <c r="S44"/>
      <c r="T44"/>
      <c r="U44"/>
      <c r="V44"/>
      <c r="W44"/>
      <c r="X44"/>
      <c r="Y44"/>
      <c r="Z44"/>
      <c r="AA44"/>
      <c r="AB44"/>
      <c r="AC44"/>
      <c r="AD44"/>
      <c r="AE44"/>
      <c r="AF44"/>
      <c r="AG44">
        <v>2</v>
      </c>
      <c r="AH44">
        <v>13000</v>
      </c>
    </row>
    <row r="45" spans="1:34" ht="15" x14ac:dyDescent="0.25">
      <c r="A45" t="s">
        <v>187</v>
      </c>
      <c r="B45" t="s">
        <v>188</v>
      </c>
      <c r="C45" t="s">
        <v>170</v>
      </c>
      <c r="D45">
        <v>31</v>
      </c>
      <c r="E45" s="138">
        <v>45625</v>
      </c>
      <c r="F45" s="138">
        <v>45737</v>
      </c>
      <c r="G45" t="s">
        <v>69</v>
      </c>
      <c r="H45" t="s">
        <v>63</v>
      </c>
      <c r="I45">
        <v>0.7</v>
      </c>
      <c r="J45" t="s">
        <v>71</v>
      </c>
      <c r="K45"/>
      <c r="L45"/>
      <c r="M45"/>
      <c r="N45"/>
      <c r="O45"/>
      <c r="P45"/>
      <c r="Q45"/>
      <c r="R45"/>
      <c r="S45"/>
      <c r="T45"/>
      <c r="U45"/>
      <c r="V45"/>
      <c r="W45"/>
      <c r="X45"/>
      <c r="Y45"/>
      <c r="Z45"/>
      <c r="AA45"/>
      <c r="AB45"/>
      <c r="AC45"/>
      <c r="AD45"/>
      <c r="AE45"/>
      <c r="AF45"/>
      <c r="AG45">
        <v>1</v>
      </c>
      <c r="AH45">
        <v>0</v>
      </c>
    </row>
    <row r="46" spans="1:34" ht="15" x14ac:dyDescent="0.25">
      <c r="A46" t="s">
        <v>189</v>
      </c>
      <c r="B46" t="s">
        <v>190</v>
      </c>
      <c r="C46" t="s">
        <v>125</v>
      </c>
      <c r="D46">
        <v>67</v>
      </c>
      <c r="E46" s="138">
        <v>42720</v>
      </c>
      <c r="F46" s="138">
        <v>46011</v>
      </c>
      <c r="G46" t="s">
        <v>69</v>
      </c>
      <c r="H46" t="s">
        <v>63</v>
      </c>
      <c r="I46">
        <v>0.8</v>
      </c>
      <c r="J46" t="s">
        <v>71</v>
      </c>
      <c r="K46"/>
      <c r="L46"/>
      <c r="M46"/>
      <c r="N46"/>
      <c r="O46"/>
      <c r="P46"/>
      <c r="Q46"/>
      <c r="R46"/>
      <c r="S46"/>
      <c r="T46"/>
      <c r="U46"/>
      <c r="V46"/>
      <c r="W46"/>
      <c r="X46"/>
      <c r="Y46"/>
      <c r="Z46"/>
      <c r="AA46"/>
      <c r="AB46"/>
      <c r="AC46"/>
      <c r="AD46"/>
      <c r="AE46"/>
      <c r="AF46"/>
      <c r="AG46">
        <v>1</v>
      </c>
      <c r="AH46">
        <v>0</v>
      </c>
    </row>
    <row r="47" spans="1:34" ht="15" x14ac:dyDescent="0.25">
      <c r="A47" t="s">
        <v>191</v>
      </c>
      <c r="B47" t="s">
        <v>192</v>
      </c>
      <c r="C47" t="s">
        <v>193</v>
      </c>
      <c r="D47">
        <v>32</v>
      </c>
      <c r="E47" s="138">
        <v>45642</v>
      </c>
      <c r="F47" s="138">
        <v>45824</v>
      </c>
      <c r="G47" t="s">
        <v>69</v>
      </c>
      <c r="H47" t="s">
        <v>70</v>
      </c>
      <c r="I47">
        <v>0</v>
      </c>
      <c r="J47" t="s">
        <v>16230</v>
      </c>
      <c r="K47">
        <v>0.8</v>
      </c>
      <c r="L47" t="s">
        <v>71</v>
      </c>
      <c r="M47"/>
      <c r="N47"/>
      <c r="O47"/>
      <c r="P47"/>
      <c r="Q47"/>
      <c r="R47"/>
      <c r="S47"/>
      <c r="T47"/>
      <c r="U47"/>
      <c r="V47"/>
      <c r="W47"/>
      <c r="X47"/>
      <c r="Y47"/>
      <c r="Z47"/>
      <c r="AA47"/>
      <c r="AB47"/>
      <c r="AC47"/>
      <c r="AD47"/>
      <c r="AE47"/>
      <c r="AF47"/>
      <c r="AG47">
        <v>2</v>
      </c>
      <c r="AH47">
        <v>15000</v>
      </c>
    </row>
    <row r="48" spans="1:34" ht="15" x14ac:dyDescent="0.25">
      <c r="A48" t="s">
        <v>194</v>
      </c>
      <c r="B48" t="s">
        <v>195</v>
      </c>
      <c r="C48" t="s">
        <v>193</v>
      </c>
      <c r="D48">
        <v>2</v>
      </c>
      <c r="E48" s="138">
        <v>45716</v>
      </c>
      <c r="F48" s="138">
        <v>45817</v>
      </c>
      <c r="G48" t="s">
        <v>69</v>
      </c>
      <c r="H48" t="s">
        <v>63</v>
      </c>
      <c r="I48">
        <v>0.8</v>
      </c>
      <c r="J48" t="s">
        <v>71</v>
      </c>
      <c r="K48"/>
      <c r="L48"/>
      <c r="M48"/>
      <c r="N48"/>
      <c r="O48"/>
      <c r="P48"/>
      <c r="Q48"/>
      <c r="R48"/>
      <c r="S48"/>
      <c r="T48"/>
      <c r="U48"/>
      <c r="V48"/>
      <c r="W48"/>
      <c r="X48"/>
      <c r="Y48"/>
      <c r="Z48"/>
      <c r="AA48"/>
      <c r="AB48"/>
      <c r="AC48"/>
      <c r="AD48"/>
      <c r="AE48"/>
      <c r="AF48"/>
      <c r="AG48">
        <v>1</v>
      </c>
      <c r="AH48">
        <v>0</v>
      </c>
    </row>
    <row r="49" spans="1:34" ht="15" x14ac:dyDescent="0.25">
      <c r="A49" t="s">
        <v>196</v>
      </c>
      <c r="B49" t="s">
        <v>197</v>
      </c>
      <c r="C49" t="s">
        <v>198</v>
      </c>
      <c r="D49">
        <v>33</v>
      </c>
      <c r="E49" s="138">
        <v>41052</v>
      </c>
      <c r="F49" s="138">
        <v>46011</v>
      </c>
      <c r="G49" t="s">
        <v>69</v>
      </c>
      <c r="H49" t="s">
        <v>63</v>
      </c>
      <c r="I49">
        <v>0.8</v>
      </c>
      <c r="J49" t="s">
        <v>71</v>
      </c>
      <c r="K49"/>
      <c r="L49"/>
      <c r="M49"/>
      <c r="N49"/>
      <c r="O49"/>
      <c r="P49"/>
      <c r="Q49"/>
      <c r="R49"/>
      <c r="S49"/>
      <c r="T49"/>
      <c r="U49"/>
      <c r="V49"/>
      <c r="W49"/>
      <c r="X49"/>
      <c r="Y49"/>
      <c r="Z49"/>
      <c r="AA49"/>
      <c r="AB49"/>
      <c r="AC49"/>
      <c r="AD49"/>
      <c r="AE49"/>
      <c r="AF49"/>
      <c r="AG49">
        <v>1</v>
      </c>
      <c r="AH49">
        <v>0</v>
      </c>
    </row>
    <row r="50" spans="1:34" ht="15" x14ac:dyDescent="0.25">
      <c r="A50" t="s">
        <v>199</v>
      </c>
      <c r="B50" t="s">
        <v>200</v>
      </c>
      <c r="C50" t="s">
        <v>142</v>
      </c>
      <c r="D50">
        <v>48</v>
      </c>
      <c r="E50" s="138">
        <v>45645</v>
      </c>
      <c r="F50" s="138">
        <v>45684</v>
      </c>
      <c r="G50" t="s">
        <v>16478</v>
      </c>
      <c r="H50" t="s">
        <v>70</v>
      </c>
      <c r="I50">
        <v>0.5</v>
      </c>
      <c r="J50" t="s">
        <v>16483</v>
      </c>
      <c r="K50">
        <v>0.6</v>
      </c>
      <c r="L50" t="s">
        <v>16484</v>
      </c>
      <c r="M50">
        <v>0.7</v>
      </c>
      <c r="N50" t="s">
        <v>16485</v>
      </c>
      <c r="O50">
        <v>0.8</v>
      </c>
      <c r="P50" t="s">
        <v>16486</v>
      </c>
      <c r="Q50">
        <v>0</v>
      </c>
      <c r="R50" t="s">
        <v>16230</v>
      </c>
      <c r="S50"/>
      <c r="T50"/>
      <c r="U50"/>
      <c r="V50"/>
      <c r="W50"/>
      <c r="X50"/>
      <c r="Y50"/>
      <c r="Z50"/>
      <c r="AA50"/>
      <c r="AB50"/>
      <c r="AC50"/>
      <c r="AD50"/>
      <c r="AE50"/>
      <c r="AF50"/>
      <c r="AG50">
        <v>0</v>
      </c>
      <c r="AH50">
        <v>0</v>
      </c>
    </row>
    <row r="51" spans="1:34" ht="15" x14ac:dyDescent="0.25">
      <c r="A51" t="s">
        <v>201</v>
      </c>
      <c r="B51" t="s">
        <v>202</v>
      </c>
      <c r="C51" t="s">
        <v>203</v>
      </c>
      <c r="D51">
        <v>11</v>
      </c>
      <c r="E51" s="138">
        <v>45370</v>
      </c>
      <c r="F51" s="138">
        <v>46011</v>
      </c>
      <c r="G51" t="s">
        <v>69</v>
      </c>
      <c r="H51" t="s">
        <v>70</v>
      </c>
      <c r="I51">
        <v>0.3</v>
      </c>
      <c r="J51" t="s">
        <v>16240</v>
      </c>
      <c r="K51">
        <v>0.5</v>
      </c>
      <c r="L51" t="s">
        <v>16241</v>
      </c>
      <c r="M51">
        <v>0.8</v>
      </c>
      <c r="N51" t="s">
        <v>16242</v>
      </c>
      <c r="O51">
        <v>0</v>
      </c>
      <c r="P51" t="s">
        <v>16229</v>
      </c>
      <c r="Q51"/>
      <c r="R51"/>
      <c r="S51"/>
      <c r="T51"/>
      <c r="U51"/>
      <c r="V51"/>
      <c r="W51"/>
      <c r="X51"/>
      <c r="Y51"/>
      <c r="Z51"/>
      <c r="AA51"/>
      <c r="AB51"/>
      <c r="AC51"/>
      <c r="AD51"/>
      <c r="AE51"/>
      <c r="AF51"/>
      <c r="AG51">
        <v>0</v>
      </c>
      <c r="AH51">
        <v>0</v>
      </c>
    </row>
    <row r="52" spans="1:34" ht="15" x14ac:dyDescent="0.25">
      <c r="A52" t="s">
        <v>204</v>
      </c>
      <c r="B52" t="s">
        <v>205</v>
      </c>
      <c r="C52" t="s">
        <v>206</v>
      </c>
      <c r="D52">
        <v>26</v>
      </c>
      <c r="E52" s="138">
        <v>45646</v>
      </c>
      <c r="F52" s="138">
        <v>45677</v>
      </c>
      <c r="G52" t="s">
        <v>69</v>
      </c>
      <c r="H52" t="s">
        <v>63</v>
      </c>
      <c r="I52">
        <v>0.8</v>
      </c>
      <c r="J52" t="s">
        <v>71</v>
      </c>
      <c r="K52"/>
      <c r="L52"/>
      <c r="M52"/>
      <c r="N52"/>
      <c r="O52"/>
      <c r="P52"/>
      <c r="Q52"/>
      <c r="R52"/>
      <c r="S52"/>
      <c r="T52"/>
      <c r="U52"/>
      <c r="V52"/>
      <c r="W52"/>
      <c r="X52"/>
      <c r="Y52"/>
      <c r="Z52"/>
      <c r="AA52"/>
      <c r="AB52"/>
      <c r="AC52"/>
      <c r="AD52"/>
      <c r="AE52"/>
      <c r="AF52"/>
      <c r="AG52">
        <v>1</v>
      </c>
      <c r="AH52">
        <v>0</v>
      </c>
    </row>
    <row r="53" spans="1:34" ht="15" x14ac:dyDescent="0.25">
      <c r="A53" t="s">
        <v>207</v>
      </c>
      <c r="B53" t="s">
        <v>208</v>
      </c>
      <c r="C53" t="s">
        <v>122</v>
      </c>
      <c r="D53">
        <v>78</v>
      </c>
      <c r="E53" s="138">
        <v>45636</v>
      </c>
      <c r="F53" s="138">
        <v>45665</v>
      </c>
      <c r="G53" t="s">
        <v>69</v>
      </c>
      <c r="H53" t="s">
        <v>63</v>
      </c>
      <c r="I53">
        <v>0.8</v>
      </c>
      <c r="J53" t="s">
        <v>71</v>
      </c>
      <c r="K53"/>
      <c r="L53"/>
      <c r="M53"/>
      <c r="N53"/>
      <c r="O53"/>
      <c r="P53"/>
      <c r="Q53"/>
      <c r="R53"/>
      <c r="S53"/>
      <c r="T53"/>
      <c r="U53"/>
      <c r="V53"/>
      <c r="W53"/>
      <c r="X53"/>
      <c r="Y53"/>
      <c r="Z53"/>
      <c r="AA53"/>
      <c r="AB53"/>
      <c r="AC53"/>
      <c r="AD53"/>
      <c r="AE53"/>
      <c r="AF53"/>
      <c r="AG53">
        <v>1</v>
      </c>
      <c r="AH53">
        <v>0</v>
      </c>
    </row>
    <row r="54" spans="1:34" ht="15" x14ac:dyDescent="0.25">
      <c r="A54" t="s">
        <v>209</v>
      </c>
      <c r="B54" t="s">
        <v>210</v>
      </c>
      <c r="C54" t="s">
        <v>211</v>
      </c>
      <c r="D54">
        <v>23</v>
      </c>
      <c r="E54" s="138">
        <v>44280</v>
      </c>
      <c r="F54" s="138">
        <v>46011</v>
      </c>
      <c r="G54" t="s">
        <v>69</v>
      </c>
      <c r="H54" t="s">
        <v>70</v>
      </c>
      <c r="I54">
        <v>0</v>
      </c>
      <c r="J54" t="s">
        <v>16243</v>
      </c>
      <c r="K54">
        <v>0.8</v>
      </c>
      <c r="L54" t="s">
        <v>71</v>
      </c>
      <c r="M54"/>
      <c r="N54"/>
      <c r="O54"/>
      <c r="P54"/>
      <c r="Q54"/>
      <c r="R54"/>
      <c r="S54"/>
      <c r="T54"/>
      <c r="U54"/>
      <c r="V54"/>
      <c r="W54"/>
      <c r="X54"/>
      <c r="Y54"/>
      <c r="Z54"/>
      <c r="AA54"/>
      <c r="AB54"/>
      <c r="AC54"/>
      <c r="AD54"/>
      <c r="AE54"/>
      <c r="AF54"/>
      <c r="AG54">
        <v>2</v>
      </c>
      <c r="AH54">
        <v>7999.99</v>
      </c>
    </row>
    <row r="55" spans="1:34" ht="15" x14ac:dyDescent="0.25">
      <c r="A55" t="s">
        <v>212</v>
      </c>
      <c r="B55" t="s">
        <v>213</v>
      </c>
      <c r="C55" t="s">
        <v>214</v>
      </c>
      <c r="D55">
        <v>24</v>
      </c>
      <c r="E55" s="138">
        <v>45642</v>
      </c>
      <c r="F55" s="138">
        <v>45966</v>
      </c>
      <c r="G55" t="s">
        <v>69</v>
      </c>
      <c r="H55" t="s">
        <v>70</v>
      </c>
      <c r="I55">
        <v>0</v>
      </c>
      <c r="J55" t="s">
        <v>16229</v>
      </c>
      <c r="K55">
        <v>0.8</v>
      </c>
      <c r="L55" t="s">
        <v>71</v>
      </c>
      <c r="M55"/>
      <c r="N55"/>
      <c r="O55"/>
      <c r="P55"/>
      <c r="Q55"/>
      <c r="R55"/>
      <c r="S55"/>
      <c r="T55"/>
      <c r="U55"/>
      <c r="V55"/>
      <c r="W55"/>
      <c r="X55"/>
      <c r="Y55"/>
      <c r="Z55"/>
      <c r="AA55"/>
      <c r="AB55"/>
      <c r="AC55"/>
      <c r="AD55"/>
      <c r="AE55"/>
      <c r="AF55"/>
      <c r="AG55">
        <v>2</v>
      </c>
      <c r="AH55">
        <v>10000</v>
      </c>
    </row>
    <row r="56" spans="1:34" ht="15" x14ac:dyDescent="0.25">
      <c r="A56" t="s">
        <v>215</v>
      </c>
      <c r="B56" t="s">
        <v>216</v>
      </c>
      <c r="C56" t="s">
        <v>122</v>
      </c>
      <c r="D56">
        <v>52</v>
      </c>
      <c r="E56" s="138">
        <v>45594</v>
      </c>
      <c r="F56" s="138">
        <v>45840</v>
      </c>
      <c r="G56" t="s">
        <v>69</v>
      </c>
      <c r="H56" t="s">
        <v>70</v>
      </c>
      <c r="I56">
        <v>0</v>
      </c>
      <c r="J56" t="s">
        <v>16237</v>
      </c>
      <c r="K56">
        <v>0.7</v>
      </c>
      <c r="L56" t="s">
        <v>71</v>
      </c>
      <c r="M56"/>
      <c r="N56"/>
      <c r="O56"/>
      <c r="P56"/>
      <c r="Q56"/>
      <c r="R56"/>
      <c r="S56"/>
      <c r="T56"/>
      <c r="U56"/>
      <c r="V56"/>
      <c r="W56"/>
      <c r="X56"/>
      <c r="Y56"/>
      <c r="Z56"/>
      <c r="AA56"/>
      <c r="AB56"/>
      <c r="AC56"/>
      <c r="AD56"/>
      <c r="AE56"/>
      <c r="AF56"/>
      <c r="AG56">
        <v>2</v>
      </c>
      <c r="AH56">
        <v>9000</v>
      </c>
    </row>
    <row r="57" spans="1:34" ht="15" x14ac:dyDescent="0.25">
      <c r="A57" t="s">
        <v>217</v>
      </c>
      <c r="B57" t="s">
        <v>218</v>
      </c>
      <c r="C57" t="s">
        <v>219</v>
      </c>
      <c r="D57">
        <v>14</v>
      </c>
      <c r="E57" s="138">
        <v>40596</v>
      </c>
      <c r="F57" s="138">
        <v>46011</v>
      </c>
      <c r="G57" t="s">
        <v>69</v>
      </c>
      <c r="H57" t="s">
        <v>63</v>
      </c>
      <c r="I57">
        <v>0.2</v>
      </c>
      <c r="J57" t="s">
        <v>71</v>
      </c>
      <c r="K57"/>
      <c r="L57"/>
      <c r="M57"/>
      <c r="N57"/>
      <c r="O57"/>
      <c r="P57"/>
      <c r="Q57"/>
      <c r="R57"/>
      <c r="S57"/>
      <c r="T57"/>
      <c r="U57"/>
      <c r="V57"/>
      <c r="W57"/>
      <c r="X57"/>
      <c r="Y57"/>
      <c r="Z57"/>
      <c r="AA57"/>
      <c r="AB57"/>
      <c r="AC57"/>
      <c r="AD57"/>
      <c r="AE57"/>
      <c r="AF57"/>
      <c r="AG57">
        <v>1</v>
      </c>
      <c r="AH57">
        <v>0</v>
      </c>
    </row>
    <row r="58" spans="1:34" ht="15" x14ac:dyDescent="0.25">
      <c r="A58" t="s">
        <v>220</v>
      </c>
      <c r="B58" t="s">
        <v>221</v>
      </c>
      <c r="C58" t="s">
        <v>222</v>
      </c>
      <c r="D58">
        <v>34</v>
      </c>
      <c r="E58" s="138">
        <v>44711</v>
      </c>
      <c r="F58" s="138">
        <v>46011</v>
      </c>
      <c r="G58" t="s">
        <v>69</v>
      </c>
      <c r="H58" t="s">
        <v>70</v>
      </c>
      <c r="I58">
        <v>0</v>
      </c>
      <c r="J58" t="s">
        <v>16230</v>
      </c>
      <c r="K58">
        <v>0.8</v>
      </c>
      <c r="L58" t="s">
        <v>71</v>
      </c>
      <c r="M58"/>
      <c r="N58"/>
      <c r="O58"/>
      <c r="P58"/>
      <c r="Q58"/>
      <c r="R58"/>
      <c r="S58"/>
      <c r="T58"/>
      <c r="U58"/>
      <c r="V58"/>
      <c r="W58"/>
      <c r="X58"/>
      <c r="Y58"/>
      <c r="Z58"/>
      <c r="AA58"/>
      <c r="AB58"/>
      <c r="AC58"/>
      <c r="AD58"/>
      <c r="AE58"/>
      <c r="AF58"/>
      <c r="AG58">
        <v>2</v>
      </c>
      <c r="AH58">
        <v>15000</v>
      </c>
    </row>
    <row r="59" spans="1:34" ht="15" x14ac:dyDescent="0.25">
      <c r="A59" t="s">
        <v>223</v>
      </c>
      <c r="B59" t="s">
        <v>224</v>
      </c>
      <c r="C59" t="s">
        <v>225</v>
      </c>
      <c r="D59">
        <v>22</v>
      </c>
      <c r="E59" s="138">
        <v>41402</v>
      </c>
      <c r="F59" s="138">
        <v>46011</v>
      </c>
      <c r="G59" t="s">
        <v>69</v>
      </c>
      <c r="H59" t="s">
        <v>63</v>
      </c>
      <c r="I59">
        <v>0.8</v>
      </c>
      <c r="J59" t="s">
        <v>71</v>
      </c>
      <c r="K59"/>
      <c r="L59"/>
      <c r="M59"/>
      <c r="N59"/>
      <c r="O59"/>
      <c r="P59"/>
      <c r="Q59"/>
      <c r="R59"/>
      <c r="S59"/>
      <c r="T59"/>
      <c r="U59"/>
      <c r="V59"/>
      <c r="W59"/>
      <c r="X59"/>
      <c r="Y59"/>
      <c r="Z59"/>
      <c r="AA59"/>
      <c r="AB59"/>
      <c r="AC59"/>
      <c r="AD59"/>
      <c r="AE59"/>
      <c r="AF59"/>
      <c r="AG59">
        <v>1</v>
      </c>
      <c r="AH59">
        <v>0</v>
      </c>
    </row>
    <row r="60" spans="1:34" ht="15" x14ac:dyDescent="0.25">
      <c r="A60" t="s">
        <v>226</v>
      </c>
      <c r="B60" t="s">
        <v>227</v>
      </c>
      <c r="C60" t="s">
        <v>228</v>
      </c>
      <c r="D60">
        <v>40</v>
      </c>
      <c r="E60" s="138">
        <v>45643</v>
      </c>
      <c r="F60" s="138">
        <v>45754</v>
      </c>
      <c r="G60" t="s">
        <v>69</v>
      </c>
      <c r="H60" t="s">
        <v>63</v>
      </c>
      <c r="I60">
        <v>0.7</v>
      </c>
      <c r="J60" t="s">
        <v>71</v>
      </c>
      <c r="K60"/>
      <c r="L60"/>
      <c r="M60"/>
      <c r="N60"/>
      <c r="O60"/>
      <c r="P60"/>
      <c r="Q60"/>
      <c r="R60"/>
      <c r="S60"/>
      <c r="T60"/>
      <c r="U60"/>
      <c r="V60"/>
      <c r="W60"/>
      <c r="X60"/>
      <c r="Y60"/>
      <c r="Z60"/>
      <c r="AA60"/>
      <c r="AB60"/>
      <c r="AC60"/>
      <c r="AD60"/>
      <c r="AE60"/>
      <c r="AF60"/>
      <c r="AG60">
        <v>1</v>
      </c>
      <c r="AH60">
        <v>0</v>
      </c>
    </row>
    <row r="61" spans="1:34" ht="15" x14ac:dyDescent="0.25">
      <c r="A61" t="s">
        <v>229</v>
      </c>
      <c r="B61" t="s">
        <v>230</v>
      </c>
      <c r="C61" t="s">
        <v>231</v>
      </c>
      <c r="D61">
        <v>34</v>
      </c>
      <c r="E61" s="138">
        <v>45653</v>
      </c>
      <c r="F61" s="138">
        <v>45754</v>
      </c>
      <c r="G61" t="s">
        <v>69</v>
      </c>
      <c r="H61" t="s">
        <v>63</v>
      </c>
      <c r="I61">
        <v>0.8</v>
      </c>
      <c r="J61" t="s">
        <v>71</v>
      </c>
      <c r="K61"/>
      <c r="L61"/>
      <c r="M61"/>
      <c r="N61"/>
      <c r="O61"/>
      <c r="P61"/>
      <c r="Q61"/>
      <c r="R61"/>
      <c r="S61"/>
      <c r="T61"/>
      <c r="U61"/>
      <c r="V61"/>
      <c r="W61"/>
      <c r="X61"/>
      <c r="Y61"/>
      <c r="Z61"/>
      <c r="AA61"/>
      <c r="AB61"/>
      <c r="AC61"/>
      <c r="AD61"/>
      <c r="AE61"/>
      <c r="AF61"/>
      <c r="AG61">
        <v>1</v>
      </c>
      <c r="AH61">
        <v>0</v>
      </c>
    </row>
    <row r="62" spans="1:34" ht="15" x14ac:dyDescent="0.25">
      <c r="A62" t="s">
        <v>12134</v>
      </c>
      <c r="B62" t="s">
        <v>12135</v>
      </c>
      <c r="C62" t="s">
        <v>219</v>
      </c>
      <c r="D62"/>
      <c r="E62"/>
      <c r="F62"/>
      <c r="G62"/>
      <c r="H62" t="s">
        <v>63</v>
      </c>
      <c r="I62" t="s">
        <v>64</v>
      </c>
      <c r="J62"/>
      <c r="K62"/>
      <c r="L62"/>
      <c r="M62"/>
      <c r="N62"/>
      <c r="O62"/>
      <c r="P62"/>
      <c r="Q62"/>
      <c r="R62"/>
      <c r="S62"/>
      <c r="T62"/>
      <c r="U62"/>
      <c r="V62"/>
      <c r="W62"/>
      <c r="X62"/>
      <c r="Y62"/>
      <c r="Z62"/>
      <c r="AA62"/>
      <c r="AB62"/>
      <c r="AC62"/>
      <c r="AD62"/>
      <c r="AE62"/>
      <c r="AF62"/>
      <c r="AG62"/>
      <c r="AH62">
        <v>0</v>
      </c>
    </row>
    <row r="63" spans="1:34" ht="15" x14ac:dyDescent="0.25">
      <c r="A63" t="s">
        <v>232</v>
      </c>
      <c r="B63" t="s">
        <v>233</v>
      </c>
      <c r="C63" t="s">
        <v>62</v>
      </c>
      <c r="D63">
        <v>2</v>
      </c>
      <c r="E63" s="138">
        <v>45365</v>
      </c>
      <c r="F63" s="138">
        <v>46011</v>
      </c>
      <c r="G63" t="s">
        <v>69</v>
      </c>
      <c r="H63" t="s">
        <v>63</v>
      </c>
      <c r="I63">
        <v>0.78</v>
      </c>
      <c r="J63" t="s">
        <v>71</v>
      </c>
      <c r="K63"/>
      <c r="L63"/>
      <c r="M63"/>
      <c r="N63"/>
      <c r="O63"/>
      <c r="P63"/>
      <c r="Q63"/>
      <c r="R63"/>
      <c r="S63"/>
      <c r="T63"/>
      <c r="U63"/>
      <c r="V63"/>
      <c r="W63"/>
      <c r="X63"/>
      <c r="Y63"/>
      <c r="Z63"/>
      <c r="AA63"/>
      <c r="AB63"/>
      <c r="AC63"/>
      <c r="AD63"/>
      <c r="AE63"/>
      <c r="AF63"/>
      <c r="AG63">
        <v>1</v>
      </c>
      <c r="AH63">
        <v>0</v>
      </c>
    </row>
    <row r="64" spans="1:34" ht="15" x14ac:dyDescent="0.25">
      <c r="A64" t="s">
        <v>234</v>
      </c>
      <c r="B64" t="s">
        <v>235</v>
      </c>
      <c r="C64" t="s">
        <v>151</v>
      </c>
      <c r="D64">
        <v>39</v>
      </c>
      <c r="E64" s="138">
        <v>45621</v>
      </c>
      <c r="F64" s="138">
        <v>45678</v>
      </c>
      <c r="G64" t="s">
        <v>69</v>
      </c>
      <c r="H64" t="s">
        <v>70</v>
      </c>
      <c r="I64">
        <v>0</v>
      </c>
      <c r="J64" t="s">
        <v>16244</v>
      </c>
      <c r="K64">
        <v>0.7</v>
      </c>
      <c r="L64" t="s">
        <v>71</v>
      </c>
      <c r="M64"/>
      <c r="N64"/>
      <c r="O64"/>
      <c r="P64"/>
      <c r="Q64"/>
      <c r="R64"/>
      <c r="S64"/>
      <c r="T64"/>
      <c r="U64"/>
      <c r="V64"/>
      <c r="W64"/>
      <c r="X64"/>
      <c r="Y64"/>
      <c r="Z64"/>
      <c r="AA64"/>
      <c r="AB64"/>
      <c r="AC64"/>
      <c r="AD64"/>
      <c r="AE64"/>
      <c r="AF64"/>
      <c r="AG64">
        <v>2</v>
      </c>
      <c r="AH64">
        <v>13499.99</v>
      </c>
    </row>
    <row r="65" spans="1:34" ht="15" x14ac:dyDescent="0.25">
      <c r="A65" t="s">
        <v>236</v>
      </c>
      <c r="B65" t="s">
        <v>237</v>
      </c>
      <c r="C65" t="s">
        <v>211</v>
      </c>
      <c r="D65">
        <v>5</v>
      </c>
      <c r="E65" s="138">
        <v>45062</v>
      </c>
      <c r="F65" s="138">
        <v>46011</v>
      </c>
      <c r="G65" t="s">
        <v>69</v>
      </c>
      <c r="H65" t="s">
        <v>63</v>
      </c>
      <c r="I65">
        <v>0.8</v>
      </c>
      <c r="J65" t="s">
        <v>71</v>
      </c>
      <c r="K65"/>
      <c r="L65"/>
      <c r="M65"/>
      <c r="N65"/>
      <c r="O65"/>
      <c r="P65"/>
      <c r="Q65"/>
      <c r="R65"/>
      <c r="S65"/>
      <c r="T65"/>
      <c r="U65"/>
      <c r="V65"/>
      <c r="W65"/>
      <c r="X65"/>
      <c r="Y65"/>
      <c r="Z65"/>
      <c r="AA65"/>
      <c r="AB65"/>
      <c r="AC65"/>
      <c r="AD65"/>
      <c r="AE65"/>
      <c r="AF65"/>
      <c r="AG65">
        <v>1</v>
      </c>
      <c r="AH65">
        <v>0</v>
      </c>
    </row>
    <row r="66" spans="1:34" ht="15" x14ac:dyDescent="0.25">
      <c r="A66" t="s">
        <v>238</v>
      </c>
      <c r="B66" t="s">
        <v>239</v>
      </c>
      <c r="C66" t="s">
        <v>179</v>
      </c>
      <c r="D66">
        <v>27</v>
      </c>
      <c r="E66" s="138">
        <v>45575</v>
      </c>
      <c r="F66" s="138">
        <v>45666</v>
      </c>
      <c r="G66" t="s">
        <v>69</v>
      </c>
      <c r="H66" t="s">
        <v>63</v>
      </c>
      <c r="I66">
        <v>0.6</v>
      </c>
      <c r="J66" t="s">
        <v>71</v>
      </c>
      <c r="K66"/>
      <c r="L66"/>
      <c r="M66"/>
      <c r="N66"/>
      <c r="O66"/>
      <c r="P66"/>
      <c r="Q66"/>
      <c r="R66"/>
      <c r="S66"/>
      <c r="T66"/>
      <c r="U66"/>
      <c r="V66"/>
      <c r="W66"/>
      <c r="X66"/>
      <c r="Y66"/>
      <c r="Z66"/>
      <c r="AA66"/>
      <c r="AB66"/>
      <c r="AC66"/>
      <c r="AD66"/>
      <c r="AE66"/>
      <c r="AF66"/>
      <c r="AG66">
        <v>1</v>
      </c>
      <c r="AH66">
        <v>0</v>
      </c>
    </row>
    <row r="67" spans="1:34" ht="15" x14ac:dyDescent="0.25">
      <c r="A67" t="s">
        <v>242</v>
      </c>
      <c r="B67" t="s">
        <v>243</v>
      </c>
      <c r="C67" t="s">
        <v>142</v>
      </c>
      <c r="D67">
        <v>46</v>
      </c>
      <c r="E67" s="138">
        <v>45642</v>
      </c>
      <c r="F67" s="138">
        <v>45702</v>
      </c>
      <c r="G67" t="s">
        <v>69</v>
      </c>
      <c r="H67" t="s">
        <v>63</v>
      </c>
      <c r="I67">
        <v>0.5</v>
      </c>
      <c r="J67" t="s">
        <v>71</v>
      </c>
      <c r="K67"/>
      <c r="L67"/>
      <c r="M67"/>
      <c r="N67"/>
      <c r="O67"/>
      <c r="P67"/>
      <c r="Q67"/>
      <c r="R67"/>
      <c r="S67"/>
      <c r="T67"/>
      <c r="U67"/>
      <c r="V67"/>
      <c r="W67"/>
      <c r="X67"/>
      <c r="Y67"/>
      <c r="Z67"/>
      <c r="AA67"/>
      <c r="AB67"/>
      <c r="AC67"/>
      <c r="AD67"/>
      <c r="AE67"/>
      <c r="AF67"/>
      <c r="AG67">
        <v>1</v>
      </c>
      <c r="AH67">
        <v>0</v>
      </c>
    </row>
    <row r="68" spans="1:34" ht="15" x14ac:dyDescent="0.25">
      <c r="A68" t="s">
        <v>244</v>
      </c>
      <c r="B68" t="s">
        <v>245</v>
      </c>
      <c r="C68" t="s">
        <v>246</v>
      </c>
      <c r="D68">
        <v>39</v>
      </c>
      <c r="E68" s="138">
        <v>45656</v>
      </c>
      <c r="F68" s="138">
        <v>45700</v>
      </c>
      <c r="G68" t="s">
        <v>16478</v>
      </c>
      <c r="H68" t="s">
        <v>70</v>
      </c>
      <c r="I68">
        <v>0.63</v>
      </c>
      <c r="J68" t="s">
        <v>16487</v>
      </c>
      <c r="K68">
        <v>0.76</v>
      </c>
      <c r="L68" t="s">
        <v>16488</v>
      </c>
      <c r="M68">
        <v>0.79</v>
      </c>
      <c r="N68" t="s">
        <v>16489</v>
      </c>
      <c r="O68">
        <v>0.8</v>
      </c>
      <c r="P68" t="s">
        <v>16316</v>
      </c>
      <c r="Q68">
        <v>0</v>
      </c>
      <c r="R68" t="s">
        <v>16229</v>
      </c>
      <c r="S68"/>
      <c r="T68"/>
      <c r="U68"/>
      <c r="V68"/>
      <c r="W68"/>
      <c r="X68"/>
      <c r="Y68"/>
      <c r="Z68"/>
      <c r="AA68"/>
      <c r="AB68"/>
      <c r="AC68"/>
      <c r="AD68"/>
      <c r="AE68"/>
      <c r="AF68"/>
      <c r="AG68">
        <v>0</v>
      </c>
      <c r="AH68">
        <v>0</v>
      </c>
    </row>
    <row r="69" spans="1:34" ht="15" x14ac:dyDescent="0.25">
      <c r="A69" t="s">
        <v>247</v>
      </c>
      <c r="B69" t="s">
        <v>248</v>
      </c>
      <c r="C69" t="s">
        <v>206</v>
      </c>
      <c r="D69">
        <v>35</v>
      </c>
      <c r="E69" s="138">
        <v>45639</v>
      </c>
      <c r="F69" s="138">
        <v>45677</v>
      </c>
      <c r="G69" t="s">
        <v>75</v>
      </c>
      <c r="H69" t="s">
        <v>70</v>
      </c>
      <c r="I69">
        <v>0</v>
      </c>
      <c r="J69" t="s">
        <v>16229</v>
      </c>
      <c r="K69">
        <v>0.8</v>
      </c>
      <c r="L69" t="s">
        <v>71</v>
      </c>
      <c r="M69"/>
      <c r="N69"/>
      <c r="O69"/>
      <c r="P69"/>
      <c r="Q69"/>
      <c r="R69"/>
      <c r="S69"/>
      <c r="T69"/>
      <c r="U69"/>
      <c r="V69"/>
      <c r="W69"/>
      <c r="X69"/>
      <c r="Y69"/>
      <c r="Z69"/>
      <c r="AA69"/>
      <c r="AB69"/>
      <c r="AC69"/>
      <c r="AD69"/>
      <c r="AE69"/>
      <c r="AF69"/>
      <c r="AG69">
        <v>2</v>
      </c>
      <c r="AH69">
        <v>10000</v>
      </c>
    </row>
    <row r="70" spans="1:34" ht="15" x14ac:dyDescent="0.25">
      <c r="A70" t="s">
        <v>249</v>
      </c>
      <c r="B70" t="s">
        <v>250</v>
      </c>
      <c r="C70" t="s">
        <v>251</v>
      </c>
      <c r="D70">
        <v>2</v>
      </c>
      <c r="E70" s="138">
        <v>45688</v>
      </c>
      <c r="F70" s="138">
        <v>45874</v>
      </c>
      <c r="G70" t="s">
        <v>69</v>
      </c>
      <c r="H70" t="s">
        <v>70</v>
      </c>
      <c r="I70">
        <v>0</v>
      </c>
      <c r="J70" t="s">
        <v>16230</v>
      </c>
      <c r="K70">
        <v>0.3</v>
      </c>
      <c r="L70" t="s">
        <v>71</v>
      </c>
      <c r="M70"/>
      <c r="N70"/>
      <c r="O70"/>
      <c r="P70"/>
      <c r="Q70"/>
      <c r="R70"/>
      <c r="S70"/>
      <c r="T70"/>
      <c r="U70"/>
      <c r="V70"/>
      <c r="W70"/>
      <c r="X70"/>
      <c r="Y70"/>
      <c r="Z70"/>
      <c r="AA70"/>
      <c r="AB70"/>
      <c r="AC70"/>
      <c r="AD70"/>
      <c r="AE70"/>
      <c r="AF70"/>
      <c r="AG70">
        <v>2</v>
      </c>
      <c r="AH70">
        <v>15000</v>
      </c>
    </row>
    <row r="71" spans="1:34" ht="15" x14ac:dyDescent="0.25">
      <c r="A71" t="s">
        <v>252</v>
      </c>
      <c r="B71" t="s">
        <v>253</v>
      </c>
      <c r="C71" t="s">
        <v>254</v>
      </c>
      <c r="D71">
        <v>80</v>
      </c>
      <c r="E71" s="138">
        <v>45645</v>
      </c>
      <c r="F71" s="138">
        <v>45677</v>
      </c>
      <c r="G71" t="s">
        <v>69</v>
      </c>
      <c r="H71" t="s">
        <v>70</v>
      </c>
      <c r="I71">
        <v>0</v>
      </c>
      <c r="J71" t="s">
        <v>16230</v>
      </c>
      <c r="K71">
        <v>0.8</v>
      </c>
      <c r="L71" t="s">
        <v>71</v>
      </c>
      <c r="M71"/>
      <c r="N71"/>
      <c r="O71"/>
      <c r="P71"/>
      <c r="Q71"/>
      <c r="R71"/>
      <c r="S71"/>
      <c r="T71"/>
      <c r="U71"/>
      <c r="V71"/>
      <c r="W71"/>
      <c r="X71"/>
      <c r="Y71"/>
      <c r="Z71"/>
      <c r="AA71"/>
      <c r="AB71"/>
      <c r="AC71"/>
      <c r="AD71"/>
      <c r="AE71"/>
      <c r="AF71"/>
      <c r="AG71">
        <v>2</v>
      </c>
      <c r="AH71">
        <v>15000</v>
      </c>
    </row>
    <row r="72" spans="1:34" ht="15" x14ac:dyDescent="0.25">
      <c r="A72" t="s">
        <v>255</v>
      </c>
      <c r="B72" t="s">
        <v>256</v>
      </c>
      <c r="C72" t="s">
        <v>63</v>
      </c>
      <c r="D72">
        <v>42</v>
      </c>
      <c r="E72" s="138">
        <v>43826</v>
      </c>
      <c r="F72" s="138">
        <v>46011</v>
      </c>
      <c r="G72" t="s">
        <v>16478</v>
      </c>
      <c r="H72" t="s">
        <v>70</v>
      </c>
      <c r="I72">
        <v>0.4</v>
      </c>
      <c r="J72" t="s">
        <v>76</v>
      </c>
      <c r="K72">
        <v>0.65</v>
      </c>
      <c r="L72" t="s">
        <v>77</v>
      </c>
      <c r="M72">
        <v>0.8</v>
      </c>
      <c r="N72" t="s">
        <v>78</v>
      </c>
      <c r="O72">
        <v>0.8</v>
      </c>
      <c r="P72" t="s">
        <v>79</v>
      </c>
      <c r="Q72">
        <v>0</v>
      </c>
      <c r="R72" t="s">
        <v>16229</v>
      </c>
      <c r="S72"/>
      <c r="T72"/>
      <c r="U72"/>
      <c r="V72"/>
      <c r="W72"/>
      <c r="X72"/>
      <c r="Y72"/>
      <c r="Z72"/>
      <c r="AA72"/>
      <c r="AB72"/>
      <c r="AC72"/>
      <c r="AD72"/>
      <c r="AE72"/>
      <c r="AF72"/>
      <c r="AG72">
        <v>0</v>
      </c>
      <c r="AH72">
        <v>0</v>
      </c>
    </row>
    <row r="73" spans="1:34" ht="15" x14ac:dyDescent="0.25">
      <c r="A73" t="s">
        <v>257</v>
      </c>
      <c r="B73" t="s">
        <v>258</v>
      </c>
      <c r="C73" t="s">
        <v>259</v>
      </c>
      <c r="D73">
        <v>126</v>
      </c>
      <c r="E73" s="138">
        <v>41179</v>
      </c>
      <c r="F73" s="138">
        <v>46011</v>
      </c>
      <c r="G73" t="s">
        <v>69</v>
      </c>
      <c r="H73" t="s">
        <v>70</v>
      </c>
      <c r="I73">
        <v>0</v>
      </c>
      <c r="J73" t="s">
        <v>16246</v>
      </c>
      <c r="K73">
        <v>0.8</v>
      </c>
      <c r="L73" t="s">
        <v>71</v>
      </c>
      <c r="M73"/>
      <c r="N73"/>
      <c r="O73"/>
      <c r="P73"/>
      <c r="Q73"/>
      <c r="R73"/>
      <c r="S73"/>
      <c r="T73"/>
      <c r="U73"/>
      <c r="V73"/>
      <c r="W73"/>
      <c r="X73"/>
      <c r="Y73"/>
      <c r="Z73"/>
      <c r="AA73"/>
      <c r="AB73"/>
      <c r="AC73"/>
      <c r="AD73"/>
      <c r="AE73"/>
      <c r="AF73"/>
      <c r="AG73">
        <v>2</v>
      </c>
      <c r="AH73">
        <v>7499.99</v>
      </c>
    </row>
    <row r="74" spans="1:34" ht="15" x14ac:dyDescent="0.25">
      <c r="A74" t="s">
        <v>260</v>
      </c>
      <c r="B74" t="s">
        <v>261</v>
      </c>
      <c r="C74" t="s">
        <v>119</v>
      </c>
      <c r="D74">
        <v>11</v>
      </c>
      <c r="E74" s="138">
        <v>44250</v>
      </c>
      <c r="F74" s="138">
        <v>46011</v>
      </c>
      <c r="G74" t="s">
        <v>69</v>
      </c>
      <c r="H74" t="s">
        <v>70</v>
      </c>
      <c r="I74">
        <v>0</v>
      </c>
      <c r="J74" t="s">
        <v>16232</v>
      </c>
      <c r="K74">
        <v>0.8</v>
      </c>
      <c r="L74" t="s">
        <v>71</v>
      </c>
      <c r="M74"/>
      <c r="N74"/>
      <c r="O74"/>
      <c r="P74"/>
      <c r="Q74"/>
      <c r="R74"/>
      <c r="S74"/>
      <c r="T74"/>
      <c r="U74"/>
      <c r="V74"/>
      <c r="W74"/>
      <c r="X74"/>
      <c r="Y74"/>
      <c r="Z74"/>
      <c r="AA74"/>
      <c r="AB74"/>
      <c r="AC74"/>
      <c r="AD74"/>
      <c r="AE74"/>
      <c r="AF74"/>
      <c r="AG74">
        <v>2</v>
      </c>
      <c r="AH74">
        <v>7500</v>
      </c>
    </row>
    <row r="75" spans="1:34" ht="15" x14ac:dyDescent="0.25">
      <c r="A75" t="s">
        <v>262</v>
      </c>
      <c r="B75" t="s">
        <v>263</v>
      </c>
      <c r="C75" t="s">
        <v>264</v>
      </c>
      <c r="D75">
        <v>53</v>
      </c>
      <c r="E75" s="138">
        <v>45646</v>
      </c>
      <c r="F75" s="138">
        <v>45700</v>
      </c>
      <c r="G75" t="s">
        <v>69</v>
      </c>
      <c r="H75" t="s">
        <v>63</v>
      </c>
      <c r="I75">
        <v>0.8</v>
      </c>
      <c r="J75" t="s">
        <v>71</v>
      </c>
      <c r="K75"/>
      <c r="L75"/>
      <c r="M75"/>
      <c r="N75"/>
      <c r="O75"/>
      <c r="P75"/>
      <c r="Q75"/>
      <c r="R75"/>
      <c r="S75"/>
      <c r="T75"/>
      <c r="U75"/>
      <c r="V75"/>
      <c r="W75"/>
      <c r="X75"/>
      <c r="Y75"/>
      <c r="Z75"/>
      <c r="AA75"/>
      <c r="AB75"/>
      <c r="AC75"/>
      <c r="AD75"/>
      <c r="AE75"/>
      <c r="AF75"/>
      <c r="AG75">
        <v>1</v>
      </c>
      <c r="AH75">
        <v>0</v>
      </c>
    </row>
    <row r="76" spans="1:34" ht="15" x14ac:dyDescent="0.25">
      <c r="A76" t="s">
        <v>265</v>
      </c>
      <c r="B76" t="s">
        <v>266</v>
      </c>
      <c r="C76" t="s">
        <v>267</v>
      </c>
      <c r="D76">
        <v>37</v>
      </c>
      <c r="E76" s="138">
        <v>45643</v>
      </c>
      <c r="F76" s="138">
        <v>45713</v>
      </c>
      <c r="G76" t="s">
        <v>75</v>
      </c>
      <c r="H76" t="s">
        <v>70</v>
      </c>
      <c r="I76">
        <v>0.5</v>
      </c>
      <c r="J76" t="s">
        <v>16270</v>
      </c>
      <c r="K76">
        <v>0.6</v>
      </c>
      <c r="L76" t="s">
        <v>78</v>
      </c>
      <c r="M76">
        <v>0.7</v>
      </c>
      <c r="N76" t="s">
        <v>79</v>
      </c>
      <c r="O76"/>
      <c r="P76"/>
      <c r="Q76"/>
      <c r="R76"/>
      <c r="S76"/>
      <c r="T76"/>
      <c r="U76"/>
      <c r="V76"/>
      <c r="W76"/>
      <c r="X76"/>
      <c r="Y76"/>
      <c r="Z76"/>
      <c r="AA76"/>
      <c r="AB76"/>
      <c r="AC76"/>
      <c r="AD76"/>
      <c r="AE76"/>
      <c r="AF76"/>
      <c r="AG76">
        <v>3</v>
      </c>
      <c r="AH76">
        <v>0</v>
      </c>
    </row>
    <row r="77" spans="1:34" ht="15" x14ac:dyDescent="0.25">
      <c r="A77" t="s">
        <v>271</v>
      </c>
      <c r="B77" t="s">
        <v>272</v>
      </c>
      <c r="C77" t="s">
        <v>254</v>
      </c>
      <c r="D77">
        <v>45</v>
      </c>
      <c r="E77" s="138">
        <v>45646</v>
      </c>
      <c r="F77" s="138">
        <v>45882</v>
      </c>
      <c r="G77" t="s">
        <v>69</v>
      </c>
      <c r="H77" t="s">
        <v>63</v>
      </c>
      <c r="I77">
        <v>0.8</v>
      </c>
      <c r="J77" t="s">
        <v>71</v>
      </c>
      <c r="K77"/>
      <c r="L77"/>
      <c r="M77"/>
      <c r="N77"/>
      <c r="O77"/>
      <c r="P77"/>
      <c r="Q77"/>
      <c r="R77"/>
      <c r="S77"/>
      <c r="T77"/>
      <c r="U77"/>
      <c r="V77"/>
      <c r="W77"/>
      <c r="X77"/>
      <c r="Y77"/>
      <c r="Z77"/>
      <c r="AA77"/>
      <c r="AB77"/>
      <c r="AC77"/>
      <c r="AD77"/>
      <c r="AE77"/>
      <c r="AF77"/>
      <c r="AG77">
        <v>1</v>
      </c>
      <c r="AH77">
        <v>0</v>
      </c>
    </row>
    <row r="78" spans="1:34" ht="15" x14ac:dyDescent="0.25">
      <c r="A78" t="s">
        <v>273</v>
      </c>
      <c r="B78" t="s">
        <v>274</v>
      </c>
      <c r="C78" t="s">
        <v>84</v>
      </c>
      <c r="D78"/>
      <c r="E78"/>
      <c r="F78"/>
      <c r="G78"/>
      <c r="H78" t="s">
        <v>63</v>
      </c>
      <c r="I78" t="s">
        <v>64</v>
      </c>
      <c r="J78"/>
      <c r="K78"/>
      <c r="L78"/>
      <c r="M78"/>
      <c r="N78"/>
      <c r="O78"/>
      <c r="P78"/>
      <c r="Q78"/>
      <c r="R78"/>
      <c r="S78"/>
      <c r="T78"/>
      <c r="U78"/>
      <c r="V78"/>
      <c r="W78"/>
      <c r="X78"/>
      <c r="Y78"/>
      <c r="Z78"/>
      <c r="AA78"/>
      <c r="AB78"/>
      <c r="AC78"/>
      <c r="AD78"/>
      <c r="AE78"/>
      <c r="AF78"/>
      <c r="AG78"/>
      <c r="AH78">
        <v>0</v>
      </c>
    </row>
    <row r="79" spans="1:34" ht="15" x14ac:dyDescent="0.25">
      <c r="A79" t="s">
        <v>275</v>
      </c>
      <c r="B79" t="s">
        <v>276</v>
      </c>
      <c r="C79" t="s">
        <v>222</v>
      </c>
      <c r="D79">
        <v>35</v>
      </c>
      <c r="E79" s="138">
        <v>44195</v>
      </c>
      <c r="F79" s="138">
        <v>46011</v>
      </c>
      <c r="G79" t="s">
        <v>69</v>
      </c>
      <c r="H79" t="s">
        <v>63</v>
      </c>
      <c r="I79">
        <v>0.8</v>
      </c>
      <c r="J79" t="s">
        <v>71</v>
      </c>
      <c r="K79"/>
      <c r="L79"/>
      <c r="M79"/>
      <c r="N79"/>
      <c r="O79"/>
      <c r="P79"/>
      <c r="Q79"/>
      <c r="R79"/>
      <c r="S79"/>
      <c r="T79"/>
      <c r="U79"/>
      <c r="V79"/>
      <c r="W79"/>
      <c r="X79"/>
      <c r="Y79"/>
      <c r="Z79"/>
      <c r="AA79"/>
      <c r="AB79"/>
      <c r="AC79"/>
      <c r="AD79"/>
      <c r="AE79"/>
      <c r="AF79"/>
      <c r="AG79">
        <v>1</v>
      </c>
      <c r="AH79">
        <v>0</v>
      </c>
    </row>
    <row r="80" spans="1:34" ht="15" x14ac:dyDescent="0.25">
      <c r="A80" t="s">
        <v>277</v>
      </c>
      <c r="B80" t="s">
        <v>278</v>
      </c>
      <c r="C80" t="s">
        <v>108</v>
      </c>
      <c r="D80">
        <v>7</v>
      </c>
      <c r="E80" s="138">
        <v>45345</v>
      </c>
      <c r="F80" s="138">
        <v>46011</v>
      </c>
      <c r="G80" t="s">
        <v>69</v>
      </c>
      <c r="H80" t="s">
        <v>63</v>
      </c>
      <c r="I80">
        <v>0.2</v>
      </c>
      <c r="J80" t="s">
        <v>71</v>
      </c>
      <c r="K80"/>
      <c r="L80"/>
      <c r="M80"/>
      <c r="N80"/>
      <c r="O80"/>
      <c r="P80"/>
      <c r="Q80"/>
      <c r="R80"/>
      <c r="S80"/>
      <c r="T80"/>
      <c r="U80"/>
      <c r="V80"/>
      <c r="W80"/>
      <c r="X80"/>
      <c r="Y80"/>
      <c r="Z80"/>
      <c r="AA80"/>
      <c r="AB80"/>
      <c r="AC80"/>
      <c r="AD80"/>
      <c r="AE80"/>
      <c r="AF80"/>
      <c r="AG80">
        <v>1</v>
      </c>
      <c r="AH80">
        <v>0</v>
      </c>
    </row>
    <row r="81" spans="1:34" ht="15" x14ac:dyDescent="0.25">
      <c r="A81" t="s">
        <v>282</v>
      </c>
      <c r="B81" t="s">
        <v>283</v>
      </c>
      <c r="C81" t="s">
        <v>139</v>
      </c>
      <c r="D81">
        <v>5</v>
      </c>
      <c r="E81" s="138">
        <v>39940</v>
      </c>
      <c r="F81" s="138">
        <v>46011</v>
      </c>
      <c r="G81" t="s">
        <v>69</v>
      </c>
      <c r="H81" t="s">
        <v>63</v>
      </c>
      <c r="I81">
        <v>0.5</v>
      </c>
      <c r="J81" t="s">
        <v>71</v>
      </c>
      <c r="K81"/>
      <c r="L81"/>
      <c r="M81"/>
      <c r="N81"/>
      <c r="O81"/>
      <c r="P81"/>
      <c r="Q81"/>
      <c r="R81"/>
      <c r="S81"/>
      <c r="T81"/>
      <c r="U81"/>
      <c r="V81"/>
      <c r="W81"/>
      <c r="X81"/>
      <c r="Y81"/>
      <c r="Z81"/>
      <c r="AA81"/>
      <c r="AB81"/>
      <c r="AC81"/>
      <c r="AD81"/>
      <c r="AE81"/>
      <c r="AF81"/>
      <c r="AG81">
        <v>1</v>
      </c>
      <c r="AH81">
        <v>0</v>
      </c>
    </row>
    <row r="82" spans="1:34" ht="15" x14ac:dyDescent="0.25">
      <c r="A82" t="s">
        <v>284</v>
      </c>
      <c r="B82" t="s">
        <v>285</v>
      </c>
      <c r="C82" t="s">
        <v>286</v>
      </c>
      <c r="D82">
        <v>48</v>
      </c>
      <c r="E82" s="138">
        <v>44924</v>
      </c>
      <c r="F82" s="138">
        <v>46011</v>
      </c>
      <c r="G82" t="s">
        <v>16478</v>
      </c>
      <c r="H82" t="s">
        <v>70</v>
      </c>
      <c r="I82">
        <v>0.2</v>
      </c>
      <c r="J82" t="s">
        <v>76</v>
      </c>
      <c r="K82">
        <v>0.35</v>
      </c>
      <c r="L82" t="s">
        <v>77</v>
      </c>
      <c r="M82">
        <v>0.45</v>
      </c>
      <c r="N82" t="s">
        <v>78</v>
      </c>
      <c r="O82">
        <v>0.65</v>
      </c>
      <c r="P82" t="s">
        <v>79</v>
      </c>
      <c r="Q82">
        <v>0</v>
      </c>
      <c r="R82" t="s">
        <v>16230</v>
      </c>
      <c r="S82"/>
      <c r="T82"/>
      <c r="U82"/>
      <c r="V82"/>
      <c r="W82"/>
      <c r="X82"/>
      <c r="Y82"/>
      <c r="Z82"/>
      <c r="AA82"/>
      <c r="AB82"/>
      <c r="AC82"/>
      <c r="AD82"/>
      <c r="AE82"/>
      <c r="AF82"/>
      <c r="AG82">
        <v>0</v>
      </c>
      <c r="AH82">
        <v>0</v>
      </c>
    </row>
    <row r="83" spans="1:34" ht="15" x14ac:dyDescent="0.25">
      <c r="A83" t="s">
        <v>279</v>
      </c>
      <c r="B83" t="s">
        <v>280</v>
      </c>
      <c r="C83" t="s">
        <v>281</v>
      </c>
      <c r="D83">
        <v>8</v>
      </c>
      <c r="E83" s="138">
        <v>44280</v>
      </c>
      <c r="F83" s="138">
        <v>46011</v>
      </c>
      <c r="G83" t="s">
        <v>69</v>
      </c>
      <c r="H83" t="s">
        <v>63</v>
      </c>
      <c r="I83">
        <v>0.8</v>
      </c>
      <c r="J83" t="s">
        <v>71</v>
      </c>
      <c r="K83"/>
      <c r="L83"/>
      <c r="M83"/>
      <c r="N83"/>
      <c r="O83"/>
      <c r="P83"/>
      <c r="Q83"/>
      <c r="R83"/>
      <c r="S83"/>
      <c r="T83"/>
      <c r="U83"/>
      <c r="V83"/>
      <c r="W83"/>
      <c r="X83"/>
      <c r="Y83"/>
      <c r="Z83"/>
      <c r="AA83"/>
      <c r="AB83"/>
      <c r="AC83"/>
      <c r="AD83"/>
      <c r="AE83"/>
      <c r="AF83"/>
      <c r="AG83">
        <v>1</v>
      </c>
      <c r="AH83">
        <v>0</v>
      </c>
    </row>
    <row r="84" spans="1:34" ht="15" x14ac:dyDescent="0.25">
      <c r="A84" t="s">
        <v>287</v>
      </c>
      <c r="B84" t="s">
        <v>288</v>
      </c>
      <c r="C84" t="s">
        <v>139</v>
      </c>
      <c r="D84">
        <v>21</v>
      </c>
      <c r="E84" s="138">
        <v>45645</v>
      </c>
      <c r="F84" s="138">
        <v>45846</v>
      </c>
      <c r="G84" t="s">
        <v>16478</v>
      </c>
      <c r="H84" t="s">
        <v>70</v>
      </c>
      <c r="I84">
        <v>0.4</v>
      </c>
      <c r="J84" t="s">
        <v>76</v>
      </c>
      <c r="K84">
        <v>0.6</v>
      </c>
      <c r="L84" t="s">
        <v>77</v>
      </c>
      <c r="M84">
        <v>0.65</v>
      </c>
      <c r="N84" t="s">
        <v>78</v>
      </c>
      <c r="O84">
        <v>0.8</v>
      </c>
      <c r="P84" t="s">
        <v>79</v>
      </c>
      <c r="Q84">
        <v>0</v>
      </c>
      <c r="R84" t="s">
        <v>16247</v>
      </c>
      <c r="S84"/>
      <c r="T84"/>
      <c r="U84"/>
      <c r="V84"/>
      <c r="W84"/>
      <c r="X84"/>
      <c r="Y84"/>
      <c r="Z84"/>
      <c r="AA84"/>
      <c r="AB84"/>
      <c r="AC84"/>
      <c r="AD84"/>
      <c r="AE84"/>
      <c r="AF84"/>
      <c r="AG84">
        <v>0</v>
      </c>
      <c r="AH84">
        <v>0</v>
      </c>
    </row>
    <row r="85" spans="1:34" ht="15" x14ac:dyDescent="0.25">
      <c r="A85" t="s">
        <v>289</v>
      </c>
      <c r="B85" t="s">
        <v>290</v>
      </c>
      <c r="C85" t="s">
        <v>291</v>
      </c>
      <c r="D85">
        <v>8</v>
      </c>
      <c r="E85" s="138">
        <v>43552</v>
      </c>
      <c r="F85" s="138">
        <v>46011</v>
      </c>
      <c r="G85" t="s">
        <v>69</v>
      </c>
      <c r="H85" t="s">
        <v>63</v>
      </c>
      <c r="I85">
        <v>0.8</v>
      </c>
      <c r="J85" t="s">
        <v>71</v>
      </c>
      <c r="K85"/>
      <c r="L85"/>
      <c r="M85"/>
      <c r="N85"/>
      <c r="O85"/>
      <c r="P85"/>
      <c r="Q85"/>
      <c r="R85"/>
      <c r="S85"/>
      <c r="T85"/>
      <c r="U85"/>
      <c r="V85"/>
      <c r="W85"/>
      <c r="X85"/>
      <c r="Y85"/>
      <c r="Z85"/>
      <c r="AA85"/>
      <c r="AB85"/>
      <c r="AC85"/>
      <c r="AD85"/>
      <c r="AE85"/>
      <c r="AF85"/>
      <c r="AG85">
        <v>1</v>
      </c>
      <c r="AH85">
        <v>0</v>
      </c>
    </row>
    <row r="86" spans="1:34" ht="15" x14ac:dyDescent="0.25">
      <c r="A86" t="s">
        <v>292</v>
      </c>
      <c r="B86" t="s">
        <v>293</v>
      </c>
      <c r="C86" t="s">
        <v>294</v>
      </c>
      <c r="D86">
        <v>23</v>
      </c>
      <c r="E86" s="138">
        <v>45280</v>
      </c>
      <c r="F86" s="138">
        <v>46011</v>
      </c>
      <c r="G86" t="s">
        <v>69</v>
      </c>
      <c r="H86" t="s">
        <v>63</v>
      </c>
      <c r="I86">
        <v>0.6</v>
      </c>
      <c r="J86" t="s">
        <v>71</v>
      </c>
      <c r="K86"/>
      <c r="L86"/>
      <c r="M86"/>
      <c r="N86"/>
      <c r="O86"/>
      <c r="P86"/>
      <c r="Q86"/>
      <c r="R86"/>
      <c r="S86"/>
      <c r="T86"/>
      <c r="U86"/>
      <c r="V86"/>
      <c r="W86"/>
      <c r="X86"/>
      <c r="Y86"/>
      <c r="Z86"/>
      <c r="AA86"/>
      <c r="AB86"/>
      <c r="AC86"/>
      <c r="AD86"/>
      <c r="AE86"/>
      <c r="AF86"/>
      <c r="AG86">
        <v>1</v>
      </c>
      <c r="AH86">
        <v>0</v>
      </c>
    </row>
    <row r="87" spans="1:34" ht="15" x14ac:dyDescent="0.25">
      <c r="A87" t="s">
        <v>297</v>
      </c>
      <c r="B87" t="s">
        <v>298</v>
      </c>
      <c r="C87" t="s">
        <v>231</v>
      </c>
      <c r="D87">
        <v>4</v>
      </c>
      <c r="E87" s="138">
        <v>45713</v>
      </c>
      <c r="F87" s="138">
        <v>45722</v>
      </c>
      <c r="G87" t="s">
        <v>69</v>
      </c>
      <c r="H87" t="s">
        <v>70</v>
      </c>
      <c r="I87">
        <v>0</v>
      </c>
      <c r="J87" t="s">
        <v>16229</v>
      </c>
      <c r="K87">
        <v>0.6</v>
      </c>
      <c r="L87" t="s">
        <v>71</v>
      </c>
      <c r="M87"/>
      <c r="N87"/>
      <c r="O87"/>
      <c r="P87"/>
      <c r="Q87"/>
      <c r="R87"/>
      <c r="S87"/>
      <c r="T87"/>
      <c r="U87"/>
      <c r="V87"/>
      <c r="W87"/>
      <c r="X87"/>
      <c r="Y87"/>
      <c r="Z87"/>
      <c r="AA87"/>
      <c r="AB87"/>
      <c r="AC87"/>
      <c r="AD87"/>
      <c r="AE87"/>
      <c r="AF87"/>
      <c r="AG87">
        <v>2</v>
      </c>
      <c r="AH87">
        <v>10000</v>
      </c>
    </row>
    <row r="88" spans="1:34" ht="15" x14ac:dyDescent="0.25">
      <c r="A88" t="s">
        <v>299</v>
      </c>
      <c r="B88" t="s">
        <v>300</v>
      </c>
      <c r="C88" t="s">
        <v>301</v>
      </c>
      <c r="D88">
        <v>10</v>
      </c>
      <c r="E88" s="138">
        <v>45712</v>
      </c>
      <c r="F88" s="138">
        <v>45735</v>
      </c>
      <c r="G88" t="s">
        <v>69</v>
      </c>
      <c r="H88" t="s">
        <v>63</v>
      </c>
      <c r="I88">
        <v>0.8</v>
      </c>
      <c r="J88" t="s">
        <v>71</v>
      </c>
      <c r="K88"/>
      <c r="L88"/>
      <c r="M88"/>
      <c r="N88"/>
      <c r="O88"/>
      <c r="P88"/>
      <c r="Q88"/>
      <c r="R88"/>
      <c r="S88"/>
      <c r="T88"/>
      <c r="U88"/>
      <c r="V88"/>
      <c r="W88"/>
      <c r="X88"/>
      <c r="Y88"/>
      <c r="Z88"/>
      <c r="AA88"/>
      <c r="AB88"/>
      <c r="AC88"/>
      <c r="AD88"/>
      <c r="AE88"/>
      <c r="AF88"/>
      <c r="AG88">
        <v>1</v>
      </c>
      <c r="AH88">
        <v>0</v>
      </c>
    </row>
    <row r="89" spans="1:34" ht="15" x14ac:dyDescent="0.25">
      <c r="A89" t="s">
        <v>302</v>
      </c>
      <c r="B89" t="s">
        <v>303</v>
      </c>
      <c r="C89" t="s">
        <v>304</v>
      </c>
      <c r="D89">
        <v>43</v>
      </c>
      <c r="E89" s="138">
        <v>45653</v>
      </c>
      <c r="F89" s="138">
        <v>45685</v>
      </c>
      <c r="G89" t="s">
        <v>69</v>
      </c>
      <c r="H89" t="s">
        <v>70</v>
      </c>
      <c r="I89">
        <v>0</v>
      </c>
      <c r="J89" t="s">
        <v>16229</v>
      </c>
      <c r="K89">
        <v>0.8</v>
      </c>
      <c r="L89" t="s">
        <v>71</v>
      </c>
      <c r="M89"/>
      <c r="N89"/>
      <c r="O89"/>
      <c r="P89"/>
      <c r="Q89"/>
      <c r="R89"/>
      <c r="S89"/>
      <c r="T89"/>
      <c r="U89"/>
      <c r="V89"/>
      <c r="W89"/>
      <c r="X89"/>
      <c r="Y89"/>
      <c r="Z89"/>
      <c r="AA89"/>
      <c r="AB89"/>
      <c r="AC89"/>
      <c r="AD89"/>
      <c r="AE89"/>
      <c r="AF89"/>
      <c r="AG89">
        <v>2</v>
      </c>
      <c r="AH89">
        <v>10000</v>
      </c>
    </row>
    <row r="90" spans="1:34" ht="15" x14ac:dyDescent="0.25">
      <c r="A90" t="s">
        <v>305</v>
      </c>
      <c r="B90" t="s">
        <v>306</v>
      </c>
      <c r="C90" t="s">
        <v>74</v>
      </c>
      <c r="D90">
        <v>52</v>
      </c>
      <c r="E90" s="138">
        <v>45649</v>
      </c>
      <c r="F90" s="138">
        <v>45677</v>
      </c>
      <c r="G90" t="s">
        <v>16478</v>
      </c>
      <c r="H90" t="s">
        <v>70</v>
      </c>
      <c r="I90">
        <v>0.33</v>
      </c>
      <c r="J90" t="s">
        <v>76</v>
      </c>
      <c r="K90">
        <v>0.35</v>
      </c>
      <c r="L90" t="s">
        <v>77</v>
      </c>
      <c r="M90">
        <v>0.5</v>
      </c>
      <c r="N90" t="s">
        <v>78</v>
      </c>
      <c r="O90">
        <v>0.8</v>
      </c>
      <c r="P90" t="s">
        <v>79</v>
      </c>
      <c r="Q90"/>
      <c r="R90"/>
      <c r="S90"/>
      <c r="T90"/>
      <c r="U90"/>
      <c r="V90"/>
      <c r="W90"/>
      <c r="X90"/>
      <c r="Y90"/>
      <c r="Z90"/>
      <c r="AA90"/>
      <c r="AB90"/>
      <c r="AC90"/>
      <c r="AD90"/>
      <c r="AE90"/>
      <c r="AF90"/>
      <c r="AG90">
        <v>0</v>
      </c>
      <c r="AH90">
        <v>0</v>
      </c>
    </row>
    <row r="91" spans="1:34" ht="15" x14ac:dyDescent="0.25">
      <c r="A91" t="s">
        <v>307</v>
      </c>
      <c r="B91" t="s">
        <v>308</v>
      </c>
      <c r="C91" t="s">
        <v>102</v>
      </c>
      <c r="D91">
        <v>20</v>
      </c>
      <c r="E91" s="138">
        <v>45643</v>
      </c>
      <c r="F91" s="138">
        <v>45672</v>
      </c>
      <c r="G91" t="s">
        <v>818</v>
      </c>
      <c r="H91" t="s">
        <v>63</v>
      </c>
      <c r="I91">
        <v>0</v>
      </c>
      <c r="J91" t="s">
        <v>71</v>
      </c>
      <c r="K91"/>
      <c r="L91"/>
      <c r="M91"/>
      <c r="N91"/>
      <c r="O91"/>
      <c r="P91"/>
      <c r="Q91"/>
      <c r="R91"/>
      <c r="S91"/>
      <c r="T91"/>
      <c r="U91"/>
      <c r="V91"/>
      <c r="W91"/>
      <c r="X91"/>
      <c r="Y91"/>
      <c r="Z91"/>
      <c r="AA91"/>
      <c r="AB91"/>
      <c r="AC91"/>
      <c r="AD91"/>
      <c r="AE91"/>
      <c r="AF91"/>
      <c r="AG91">
        <v>1</v>
      </c>
      <c r="AH91">
        <v>0</v>
      </c>
    </row>
    <row r="92" spans="1:34" ht="15" x14ac:dyDescent="0.25">
      <c r="A92" t="s">
        <v>311</v>
      </c>
      <c r="B92" t="s">
        <v>312</v>
      </c>
      <c r="C92" t="s">
        <v>313</v>
      </c>
      <c r="D92">
        <v>10</v>
      </c>
      <c r="E92" s="138">
        <v>40631</v>
      </c>
      <c r="F92" s="138">
        <v>46011</v>
      </c>
      <c r="G92" t="s">
        <v>818</v>
      </c>
      <c r="H92" t="s">
        <v>63</v>
      </c>
      <c r="I92">
        <v>0</v>
      </c>
      <c r="J92" t="s">
        <v>71</v>
      </c>
      <c r="K92"/>
      <c r="L92"/>
      <c r="M92"/>
      <c r="N92"/>
      <c r="O92"/>
      <c r="P92"/>
      <c r="Q92"/>
      <c r="R92"/>
      <c r="S92"/>
      <c r="T92"/>
      <c r="U92"/>
      <c r="V92"/>
      <c r="W92"/>
      <c r="X92"/>
      <c r="Y92"/>
      <c r="Z92"/>
      <c r="AA92"/>
      <c r="AB92"/>
      <c r="AC92"/>
      <c r="AD92"/>
      <c r="AE92"/>
      <c r="AF92"/>
      <c r="AG92">
        <v>1</v>
      </c>
      <c r="AH92">
        <v>0</v>
      </c>
    </row>
    <row r="93" spans="1:34" ht="15" x14ac:dyDescent="0.25">
      <c r="A93" t="s">
        <v>309</v>
      </c>
      <c r="B93" t="s">
        <v>310</v>
      </c>
      <c r="C93" t="s">
        <v>219</v>
      </c>
      <c r="D93"/>
      <c r="E93"/>
      <c r="F93"/>
      <c r="G93"/>
      <c r="H93" t="s">
        <v>63</v>
      </c>
      <c r="I93" t="s">
        <v>64</v>
      </c>
      <c r="J93"/>
      <c r="K93"/>
      <c r="L93"/>
      <c r="M93"/>
      <c r="N93"/>
      <c r="O93"/>
      <c r="P93"/>
      <c r="Q93"/>
      <c r="R93"/>
      <c r="S93"/>
      <c r="T93"/>
      <c r="U93"/>
      <c r="V93"/>
      <c r="W93"/>
      <c r="X93"/>
      <c r="Y93"/>
      <c r="Z93"/>
      <c r="AA93"/>
      <c r="AB93"/>
      <c r="AC93"/>
      <c r="AD93"/>
      <c r="AE93"/>
      <c r="AF93"/>
      <c r="AG93"/>
      <c r="AH93">
        <v>0</v>
      </c>
    </row>
    <row r="94" spans="1:34" ht="15" x14ac:dyDescent="0.25">
      <c r="A94" t="s">
        <v>314</v>
      </c>
      <c r="B94" t="s">
        <v>315</v>
      </c>
      <c r="C94" t="s">
        <v>231</v>
      </c>
      <c r="D94"/>
      <c r="E94"/>
      <c r="F94"/>
      <c r="G94"/>
      <c r="H94" t="s">
        <v>63</v>
      </c>
      <c r="I94" t="s">
        <v>64</v>
      </c>
      <c r="J94"/>
      <c r="K94"/>
      <c r="L94"/>
      <c r="M94"/>
      <c r="N94"/>
      <c r="O94"/>
      <c r="P94"/>
      <c r="Q94"/>
      <c r="R94"/>
      <c r="S94"/>
      <c r="T94"/>
      <c r="U94"/>
      <c r="V94"/>
      <c r="W94"/>
      <c r="X94"/>
      <c r="Y94"/>
      <c r="Z94"/>
      <c r="AA94"/>
      <c r="AB94"/>
      <c r="AC94"/>
      <c r="AD94"/>
      <c r="AE94"/>
      <c r="AF94"/>
      <c r="AG94"/>
      <c r="AH94">
        <v>0</v>
      </c>
    </row>
    <row r="95" spans="1:34" ht="15" x14ac:dyDescent="0.25">
      <c r="A95" t="s">
        <v>316</v>
      </c>
      <c r="B95" t="s">
        <v>317</v>
      </c>
      <c r="C95" t="s">
        <v>318</v>
      </c>
      <c r="D95">
        <v>37</v>
      </c>
      <c r="E95" s="138">
        <v>45653</v>
      </c>
      <c r="F95" s="138">
        <v>45684</v>
      </c>
      <c r="G95" t="s">
        <v>69</v>
      </c>
      <c r="H95" t="s">
        <v>63</v>
      </c>
      <c r="I95">
        <v>0.65</v>
      </c>
      <c r="J95" t="s">
        <v>71</v>
      </c>
      <c r="K95"/>
      <c r="L95"/>
      <c r="M95"/>
      <c r="N95"/>
      <c r="O95"/>
      <c r="P95"/>
      <c r="Q95"/>
      <c r="R95"/>
      <c r="S95"/>
      <c r="T95"/>
      <c r="U95"/>
      <c r="V95"/>
      <c r="W95"/>
      <c r="X95"/>
      <c r="Y95"/>
      <c r="Z95"/>
      <c r="AA95"/>
      <c r="AB95"/>
      <c r="AC95"/>
      <c r="AD95"/>
      <c r="AE95"/>
      <c r="AF95"/>
      <c r="AG95">
        <v>1</v>
      </c>
      <c r="AH95">
        <v>0</v>
      </c>
    </row>
    <row r="96" spans="1:34" ht="15" x14ac:dyDescent="0.25">
      <c r="A96" t="s">
        <v>319</v>
      </c>
      <c r="B96" t="s">
        <v>320</v>
      </c>
      <c r="C96" t="s">
        <v>321</v>
      </c>
      <c r="D96">
        <v>4</v>
      </c>
      <c r="E96" s="138">
        <v>45358</v>
      </c>
      <c r="F96" s="138">
        <v>46011</v>
      </c>
      <c r="G96" t="s">
        <v>69</v>
      </c>
      <c r="H96" t="s">
        <v>63</v>
      </c>
      <c r="I96">
        <v>0.3</v>
      </c>
      <c r="J96" t="s">
        <v>71</v>
      </c>
      <c r="K96"/>
      <c r="L96"/>
      <c r="M96"/>
      <c r="N96"/>
      <c r="O96"/>
      <c r="P96"/>
      <c r="Q96"/>
      <c r="R96"/>
      <c r="S96"/>
      <c r="T96"/>
      <c r="U96"/>
      <c r="V96"/>
      <c r="W96"/>
      <c r="X96"/>
      <c r="Y96"/>
      <c r="Z96"/>
      <c r="AA96"/>
      <c r="AB96"/>
      <c r="AC96"/>
      <c r="AD96"/>
      <c r="AE96"/>
      <c r="AF96"/>
      <c r="AG96">
        <v>1</v>
      </c>
      <c r="AH96">
        <v>0</v>
      </c>
    </row>
    <row r="97" spans="1:34" ht="15" x14ac:dyDescent="0.25">
      <c r="A97" t="s">
        <v>322</v>
      </c>
      <c r="B97" t="s">
        <v>323</v>
      </c>
      <c r="C97" t="s">
        <v>87</v>
      </c>
      <c r="D97">
        <v>78</v>
      </c>
      <c r="E97" s="138">
        <v>45649</v>
      </c>
      <c r="F97" s="138">
        <v>45678</v>
      </c>
      <c r="G97" t="s">
        <v>69</v>
      </c>
      <c r="H97" t="s">
        <v>70</v>
      </c>
      <c r="I97">
        <v>0</v>
      </c>
      <c r="J97" t="s">
        <v>16228</v>
      </c>
      <c r="K97">
        <v>0.8</v>
      </c>
      <c r="L97" t="s">
        <v>71</v>
      </c>
      <c r="M97"/>
      <c r="N97"/>
      <c r="O97"/>
      <c r="P97"/>
      <c r="Q97"/>
      <c r="R97"/>
      <c r="S97"/>
      <c r="T97"/>
      <c r="U97"/>
      <c r="V97"/>
      <c r="W97"/>
      <c r="X97"/>
      <c r="Y97"/>
      <c r="Z97"/>
      <c r="AA97"/>
      <c r="AB97"/>
      <c r="AC97"/>
      <c r="AD97"/>
      <c r="AE97"/>
      <c r="AF97"/>
      <c r="AG97">
        <v>2</v>
      </c>
      <c r="AH97">
        <v>12000</v>
      </c>
    </row>
    <row r="98" spans="1:34" ht="15" x14ac:dyDescent="0.25">
      <c r="A98" t="s">
        <v>324</v>
      </c>
      <c r="B98" t="s">
        <v>325</v>
      </c>
      <c r="C98" t="s">
        <v>326</v>
      </c>
      <c r="D98">
        <v>92</v>
      </c>
      <c r="E98" s="138">
        <v>45649</v>
      </c>
      <c r="F98" s="138">
        <v>45684</v>
      </c>
      <c r="G98" t="s">
        <v>69</v>
      </c>
      <c r="H98" t="s">
        <v>70</v>
      </c>
      <c r="I98">
        <v>0</v>
      </c>
      <c r="J98" t="s">
        <v>16230</v>
      </c>
      <c r="K98">
        <v>0.8</v>
      </c>
      <c r="L98" t="s">
        <v>71</v>
      </c>
      <c r="M98"/>
      <c r="N98"/>
      <c r="O98"/>
      <c r="P98"/>
      <c r="Q98"/>
      <c r="R98"/>
      <c r="S98"/>
      <c r="T98"/>
      <c r="U98"/>
      <c r="V98"/>
      <c r="W98"/>
      <c r="X98"/>
      <c r="Y98"/>
      <c r="Z98"/>
      <c r="AA98"/>
      <c r="AB98"/>
      <c r="AC98"/>
      <c r="AD98"/>
      <c r="AE98"/>
      <c r="AF98"/>
      <c r="AG98">
        <v>2</v>
      </c>
      <c r="AH98">
        <v>15000</v>
      </c>
    </row>
    <row r="99" spans="1:34" ht="15" x14ac:dyDescent="0.25">
      <c r="A99" t="s">
        <v>327</v>
      </c>
      <c r="B99" t="s">
        <v>328</v>
      </c>
      <c r="C99" t="s">
        <v>136</v>
      </c>
      <c r="D99">
        <v>68</v>
      </c>
      <c r="E99" s="138">
        <v>45280</v>
      </c>
      <c r="F99" s="138">
        <v>46011</v>
      </c>
      <c r="G99" t="s">
        <v>69</v>
      </c>
      <c r="H99" t="s">
        <v>70</v>
      </c>
      <c r="I99">
        <v>0</v>
      </c>
      <c r="J99" t="s">
        <v>16248</v>
      </c>
      <c r="K99">
        <v>0.8</v>
      </c>
      <c r="L99" t="s">
        <v>71</v>
      </c>
      <c r="M99"/>
      <c r="N99"/>
      <c r="O99"/>
      <c r="P99"/>
      <c r="Q99"/>
      <c r="R99"/>
      <c r="S99"/>
      <c r="T99"/>
      <c r="U99"/>
      <c r="V99"/>
      <c r="W99"/>
      <c r="X99"/>
      <c r="Y99"/>
      <c r="Z99"/>
      <c r="AA99"/>
      <c r="AB99"/>
      <c r="AC99"/>
      <c r="AD99"/>
      <c r="AE99"/>
      <c r="AF99"/>
      <c r="AG99">
        <v>2</v>
      </c>
      <c r="AH99">
        <v>8500</v>
      </c>
    </row>
    <row r="100" spans="1:34" ht="15" x14ac:dyDescent="0.25">
      <c r="A100" t="s">
        <v>329</v>
      </c>
      <c r="B100" t="s">
        <v>330</v>
      </c>
      <c r="C100" t="s">
        <v>102</v>
      </c>
      <c r="D100">
        <v>88</v>
      </c>
      <c r="E100" s="138">
        <v>45646</v>
      </c>
      <c r="F100" s="138">
        <v>45803</v>
      </c>
      <c r="G100" t="s">
        <v>75</v>
      </c>
      <c r="H100" t="s">
        <v>70</v>
      </c>
      <c r="I100">
        <v>0.4</v>
      </c>
      <c r="J100" t="s">
        <v>16270</v>
      </c>
      <c r="K100">
        <v>0.5</v>
      </c>
      <c r="L100" t="s">
        <v>78</v>
      </c>
      <c r="M100">
        <v>0.7</v>
      </c>
      <c r="N100" t="s">
        <v>79</v>
      </c>
      <c r="O100"/>
      <c r="P100"/>
      <c r="Q100"/>
      <c r="R100"/>
      <c r="S100"/>
      <c r="T100"/>
      <c r="U100"/>
      <c r="V100"/>
      <c r="W100"/>
      <c r="X100"/>
      <c r="Y100"/>
      <c r="Z100"/>
      <c r="AA100"/>
      <c r="AB100"/>
      <c r="AC100"/>
      <c r="AD100"/>
      <c r="AE100"/>
      <c r="AF100"/>
      <c r="AG100">
        <v>3</v>
      </c>
      <c r="AH100">
        <v>0</v>
      </c>
    </row>
    <row r="101" spans="1:34" ht="15" x14ac:dyDescent="0.25">
      <c r="A101" t="s">
        <v>331</v>
      </c>
      <c r="B101" t="s">
        <v>332</v>
      </c>
      <c r="C101" t="s">
        <v>333</v>
      </c>
      <c r="D101">
        <v>250</v>
      </c>
      <c r="E101" s="138">
        <v>45630</v>
      </c>
      <c r="F101" s="138">
        <v>45728</v>
      </c>
      <c r="G101" t="s">
        <v>69</v>
      </c>
      <c r="H101" t="s">
        <v>70</v>
      </c>
      <c r="I101">
        <v>0</v>
      </c>
      <c r="J101" t="s">
        <v>16249</v>
      </c>
      <c r="K101">
        <v>0.8</v>
      </c>
      <c r="L101" t="s">
        <v>71</v>
      </c>
      <c r="M101"/>
      <c r="N101"/>
      <c r="O101"/>
      <c r="P101"/>
      <c r="Q101"/>
      <c r="R101"/>
      <c r="S101"/>
      <c r="T101"/>
      <c r="U101"/>
      <c r="V101"/>
      <c r="W101"/>
      <c r="X101"/>
      <c r="Y101"/>
      <c r="Z101"/>
      <c r="AA101"/>
      <c r="AB101"/>
      <c r="AC101"/>
      <c r="AD101"/>
      <c r="AE101"/>
      <c r="AF101"/>
      <c r="AG101">
        <v>2</v>
      </c>
      <c r="AH101">
        <v>8000</v>
      </c>
    </row>
    <row r="102" spans="1:34" ht="15" x14ac:dyDescent="0.25">
      <c r="A102" t="s">
        <v>334</v>
      </c>
      <c r="B102" t="s">
        <v>335</v>
      </c>
      <c r="C102" t="s">
        <v>84</v>
      </c>
      <c r="D102"/>
      <c r="E102"/>
      <c r="F102"/>
      <c r="G102"/>
      <c r="H102" t="s">
        <v>63</v>
      </c>
      <c r="I102" t="s">
        <v>64</v>
      </c>
      <c r="J102"/>
      <c r="K102"/>
      <c r="L102"/>
      <c r="M102"/>
      <c r="N102"/>
      <c r="O102"/>
      <c r="P102"/>
      <c r="Q102"/>
      <c r="R102"/>
      <c r="S102"/>
      <c r="T102"/>
      <c r="U102"/>
      <c r="V102"/>
      <c r="W102"/>
      <c r="X102"/>
      <c r="Y102"/>
      <c r="Z102"/>
      <c r="AA102"/>
      <c r="AB102"/>
      <c r="AC102"/>
      <c r="AD102"/>
      <c r="AE102"/>
      <c r="AF102"/>
      <c r="AG102"/>
      <c r="AH102">
        <v>0</v>
      </c>
    </row>
    <row r="103" spans="1:34" ht="15" x14ac:dyDescent="0.25">
      <c r="A103" t="s">
        <v>336</v>
      </c>
      <c r="B103" t="s">
        <v>337</v>
      </c>
      <c r="C103" t="s">
        <v>90</v>
      </c>
      <c r="D103">
        <v>53</v>
      </c>
      <c r="E103" s="138">
        <v>45653</v>
      </c>
      <c r="F103" s="138">
        <v>45803</v>
      </c>
      <c r="G103" t="s">
        <v>69</v>
      </c>
      <c r="H103" t="s">
        <v>70</v>
      </c>
      <c r="I103">
        <v>0</v>
      </c>
      <c r="J103" t="s">
        <v>16229</v>
      </c>
      <c r="K103">
        <v>0.8</v>
      </c>
      <c r="L103" t="s">
        <v>71</v>
      </c>
      <c r="M103"/>
      <c r="N103"/>
      <c r="O103"/>
      <c r="P103"/>
      <c r="Q103"/>
      <c r="R103"/>
      <c r="S103"/>
      <c r="T103"/>
      <c r="U103"/>
      <c r="V103"/>
      <c r="W103"/>
      <c r="X103"/>
      <c r="Y103"/>
      <c r="Z103"/>
      <c r="AA103"/>
      <c r="AB103"/>
      <c r="AC103"/>
      <c r="AD103"/>
      <c r="AE103"/>
      <c r="AF103"/>
      <c r="AG103">
        <v>2</v>
      </c>
      <c r="AH103">
        <v>10000</v>
      </c>
    </row>
    <row r="104" spans="1:34" ht="15" x14ac:dyDescent="0.25">
      <c r="A104" t="s">
        <v>338</v>
      </c>
      <c r="B104" t="s">
        <v>339</v>
      </c>
      <c r="C104" t="s">
        <v>119</v>
      </c>
      <c r="D104">
        <v>16</v>
      </c>
      <c r="E104" s="138">
        <v>44770</v>
      </c>
      <c r="F104" s="138">
        <v>46011</v>
      </c>
      <c r="G104" t="s">
        <v>69</v>
      </c>
      <c r="H104" t="s">
        <v>70</v>
      </c>
      <c r="I104">
        <v>0</v>
      </c>
      <c r="J104" t="s">
        <v>16236</v>
      </c>
      <c r="K104">
        <v>0.8</v>
      </c>
      <c r="L104" t="s">
        <v>71</v>
      </c>
      <c r="M104"/>
      <c r="N104"/>
      <c r="O104"/>
      <c r="P104"/>
      <c r="Q104"/>
      <c r="R104"/>
      <c r="S104"/>
      <c r="T104"/>
      <c r="U104"/>
      <c r="V104"/>
      <c r="W104"/>
      <c r="X104"/>
      <c r="Y104"/>
      <c r="Z104"/>
      <c r="AA104"/>
      <c r="AB104"/>
      <c r="AC104"/>
      <c r="AD104"/>
      <c r="AE104"/>
      <c r="AF104"/>
      <c r="AG104">
        <v>2</v>
      </c>
      <c r="AH104">
        <v>9999.99</v>
      </c>
    </row>
    <row r="105" spans="1:34" ht="15" x14ac:dyDescent="0.25">
      <c r="A105" t="s">
        <v>344</v>
      </c>
      <c r="B105" t="s">
        <v>345</v>
      </c>
      <c r="C105" t="s">
        <v>93</v>
      </c>
      <c r="D105">
        <v>14</v>
      </c>
      <c r="E105" s="138">
        <v>44771</v>
      </c>
      <c r="F105" s="138">
        <v>46011</v>
      </c>
      <c r="G105" t="s">
        <v>69</v>
      </c>
      <c r="H105" t="s">
        <v>63</v>
      </c>
      <c r="I105">
        <v>0.8</v>
      </c>
      <c r="J105" t="s">
        <v>71</v>
      </c>
      <c r="K105"/>
      <c r="L105"/>
      <c r="M105"/>
      <c r="N105"/>
      <c r="O105"/>
      <c r="P105"/>
      <c r="Q105"/>
      <c r="R105"/>
      <c r="S105"/>
      <c r="T105"/>
      <c r="U105"/>
      <c r="V105"/>
      <c r="W105"/>
      <c r="X105"/>
      <c r="Y105"/>
      <c r="Z105"/>
      <c r="AA105"/>
      <c r="AB105"/>
      <c r="AC105"/>
      <c r="AD105"/>
      <c r="AE105"/>
      <c r="AF105"/>
      <c r="AG105">
        <v>1</v>
      </c>
      <c r="AH105">
        <v>0</v>
      </c>
    </row>
    <row r="106" spans="1:34" ht="15" x14ac:dyDescent="0.25">
      <c r="A106" t="s">
        <v>346</v>
      </c>
      <c r="B106" t="s">
        <v>347</v>
      </c>
      <c r="C106" t="s">
        <v>206</v>
      </c>
      <c r="D106">
        <v>52</v>
      </c>
      <c r="E106" s="138">
        <v>45288</v>
      </c>
      <c r="F106" s="138">
        <v>46011</v>
      </c>
      <c r="G106" t="s">
        <v>69</v>
      </c>
      <c r="H106" t="s">
        <v>63</v>
      </c>
      <c r="I106">
        <v>0.8</v>
      </c>
      <c r="J106" t="s">
        <v>71</v>
      </c>
      <c r="K106"/>
      <c r="L106"/>
      <c r="M106"/>
      <c r="N106"/>
      <c r="O106"/>
      <c r="P106"/>
      <c r="Q106"/>
      <c r="R106"/>
      <c r="S106"/>
      <c r="T106"/>
      <c r="U106"/>
      <c r="V106"/>
      <c r="W106"/>
      <c r="X106"/>
      <c r="Y106"/>
      <c r="Z106"/>
      <c r="AA106"/>
      <c r="AB106"/>
      <c r="AC106"/>
      <c r="AD106"/>
      <c r="AE106"/>
      <c r="AF106"/>
      <c r="AG106">
        <v>1</v>
      </c>
      <c r="AH106">
        <v>0</v>
      </c>
    </row>
    <row r="107" spans="1:34" ht="15" x14ac:dyDescent="0.25">
      <c r="A107" t="s">
        <v>340</v>
      </c>
      <c r="B107" t="s">
        <v>341</v>
      </c>
      <c r="C107" t="s">
        <v>193</v>
      </c>
      <c r="D107">
        <v>4</v>
      </c>
      <c r="E107" s="138">
        <v>45761</v>
      </c>
      <c r="F107" s="138">
        <v>45786</v>
      </c>
      <c r="G107" t="s">
        <v>75</v>
      </c>
      <c r="H107" t="s">
        <v>70</v>
      </c>
      <c r="I107">
        <v>0</v>
      </c>
      <c r="J107" t="s">
        <v>16286</v>
      </c>
      <c r="K107">
        <v>0.73</v>
      </c>
      <c r="L107" t="s">
        <v>16270</v>
      </c>
      <c r="M107">
        <v>0.78</v>
      </c>
      <c r="N107" t="s">
        <v>78</v>
      </c>
      <c r="O107">
        <v>0.8</v>
      </c>
      <c r="P107" t="s">
        <v>79</v>
      </c>
      <c r="Q107"/>
      <c r="R107"/>
      <c r="S107"/>
      <c r="T107"/>
      <c r="U107"/>
      <c r="V107"/>
      <c r="W107"/>
      <c r="X107"/>
      <c r="Y107"/>
      <c r="Z107"/>
      <c r="AA107"/>
      <c r="AB107"/>
      <c r="AC107"/>
      <c r="AD107"/>
      <c r="AE107"/>
      <c r="AF107"/>
      <c r="AG107">
        <v>4</v>
      </c>
      <c r="AH107">
        <v>5000</v>
      </c>
    </row>
    <row r="108" spans="1:34" ht="15" x14ac:dyDescent="0.25">
      <c r="A108" t="s">
        <v>342</v>
      </c>
      <c r="B108" t="s">
        <v>343</v>
      </c>
      <c r="C108" t="s">
        <v>321</v>
      </c>
      <c r="D108">
        <v>25</v>
      </c>
      <c r="E108" s="138">
        <v>45644</v>
      </c>
      <c r="F108" s="138">
        <v>45730</v>
      </c>
      <c r="G108" t="s">
        <v>69</v>
      </c>
      <c r="H108" t="s">
        <v>63</v>
      </c>
      <c r="I108">
        <v>0.5</v>
      </c>
      <c r="J108" t="s">
        <v>71</v>
      </c>
      <c r="K108"/>
      <c r="L108"/>
      <c r="M108"/>
      <c r="N108"/>
      <c r="O108"/>
      <c r="P108"/>
      <c r="Q108"/>
      <c r="R108"/>
      <c r="S108"/>
      <c r="T108"/>
      <c r="U108"/>
      <c r="V108"/>
      <c r="W108"/>
      <c r="X108"/>
      <c r="Y108"/>
      <c r="Z108"/>
      <c r="AA108"/>
      <c r="AB108"/>
      <c r="AC108"/>
      <c r="AD108"/>
      <c r="AE108"/>
      <c r="AF108"/>
      <c r="AG108">
        <v>1</v>
      </c>
      <c r="AH108">
        <v>0</v>
      </c>
    </row>
    <row r="109" spans="1:34" ht="15" x14ac:dyDescent="0.25">
      <c r="A109" t="s">
        <v>351</v>
      </c>
      <c r="B109" t="s">
        <v>352</v>
      </c>
      <c r="C109" t="s">
        <v>203</v>
      </c>
      <c r="D109">
        <v>27</v>
      </c>
      <c r="E109" s="138">
        <v>45630</v>
      </c>
      <c r="F109" s="138">
        <v>45923</v>
      </c>
      <c r="G109" t="s">
        <v>69</v>
      </c>
      <c r="H109" t="s">
        <v>63</v>
      </c>
      <c r="I109">
        <v>0.8</v>
      </c>
      <c r="J109" t="s">
        <v>71</v>
      </c>
      <c r="K109"/>
      <c r="L109"/>
      <c r="M109"/>
      <c r="N109"/>
      <c r="O109"/>
      <c r="P109"/>
      <c r="Q109"/>
      <c r="R109"/>
      <c r="S109"/>
      <c r="T109"/>
      <c r="U109"/>
      <c r="V109"/>
      <c r="W109"/>
      <c r="X109"/>
      <c r="Y109"/>
      <c r="Z109"/>
      <c r="AA109"/>
      <c r="AB109"/>
      <c r="AC109"/>
      <c r="AD109"/>
      <c r="AE109"/>
      <c r="AF109"/>
      <c r="AG109">
        <v>1</v>
      </c>
      <c r="AH109">
        <v>0</v>
      </c>
    </row>
    <row r="110" spans="1:34" ht="15" x14ac:dyDescent="0.25">
      <c r="A110" t="s">
        <v>348</v>
      </c>
      <c r="B110" t="s">
        <v>349</v>
      </c>
      <c r="C110" t="s">
        <v>350</v>
      </c>
      <c r="D110"/>
      <c r="E110"/>
      <c r="F110"/>
      <c r="G110"/>
      <c r="H110" t="s">
        <v>63</v>
      </c>
      <c r="I110" t="s">
        <v>64</v>
      </c>
      <c r="J110"/>
      <c r="K110"/>
      <c r="L110"/>
      <c r="M110"/>
      <c r="N110"/>
      <c r="O110"/>
      <c r="P110"/>
      <c r="Q110"/>
      <c r="R110"/>
      <c r="S110"/>
      <c r="T110"/>
      <c r="U110"/>
      <c r="V110"/>
      <c r="W110"/>
      <c r="X110"/>
      <c r="Y110"/>
      <c r="Z110"/>
      <c r="AA110"/>
      <c r="AB110"/>
      <c r="AC110"/>
      <c r="AD110"/>
      <c r="AE110"/>
      <c r="AF110"/>
      <c r="AG110"/>
      <c r="AH110">
        <v>0</v>
      </c>
    </row>
    <row r="111" spans="1:34" ht="15" x14ac:dyDescent="0.25">
      <c r="A111" t="s">
        <v>353</v>
      </c>
      <c r="B111" t="s">
        <v>354</v>
      </c>
      <c r="C111" t="s">
        <v>29</v>
      </c>
      <c r="D111">
        <v>59</v>
      </c>
      <c r="E111" s="138">
        <v>45653</v>
      </c>
      <c r="F111" s="138">
        <v>45944</v>
      </c>
      <c r="G111" t="s">
        <v>69</v>
      </c>
      <c r="H111" t="s">
        <v>63</v>
      </c>
      <c r="I111">
        <v>0.8</v>
      </c>
      <c r="J111" t="s">
        <v>71</v>
      </c>
      <c r="K111"/>
      <c r="L111"/>
      <c r="M111"/>
      <c r="N111"/>
      <c r="O111"/>
      <c r="P111"/>
      <c r="Q111"/>
      <c r="R111"/>
      <c r="S111"/>
      <c r="T111"/>
      <c r="U111"/>
      <c r="V111"/>
      <c r="W111"/>
      <c r="X111"/>
      <c r="Y111"/>
      <c r="Z111"/>
      <c r="AA111"/>
      <c r="AB111"/>
      <c r="AC111"/>
      <c r="AD111"/>
      <c r="AE111"/>
      <c r="AF111"/>
      <c r="AG111">
        <v>1</v>
      </c>
      <c r="AH111">
        <v>0</v>
      </c>
    </row>
    <row r="112" spans="1:34" ht="15" x14ac:dyDescent="0.25">
      <c r="A112" t="s">
        <v>355</v>
      </c>
      <c r="B112" t="s">
        <v>356</v>
      </c>
      <c r="C112" t="s">
        <v>102</v>
      </c>
      <c r="D112">
        <v>35</v>
      </c>
      <c r="E112" s="138">
        <v>45643</v>
      </c>
      <c r="F112" s="138">
        <v>45728</v>
      </c>
      <c r="G112" t="s">
        <v>75</v>
      </c>
      <c r="H112" t="s">
        <v>70</v>
      </c>
      <c r="I112">
        <v>0</v>
      </c>
      <c r="J112" t="s">
        <v>16229</v>
      </c>
      <c r="K112">
        <v>0.65</v>
      </c>
      <c r="L112" t="s">
        <v>16270</v>
      </c>
      <c r="M112">
        <v>0.69</v>
      </c>
      <c r="N112" t="s">
        <v>78</v>
      </c>
      <c r="O112">
        <v>0.8</v>
      </c>
      <c r="P112" t="s">
        <v>79</v>
      </c>
      <c r="Q112"/>
      <c r="R112"/>
      <c r="S112"/>
      <c r="T112"/>
      <c r="U112"/>
      <c r="V112"/>
      <c r="W112"/>
      <c r="X112"/>
      <c r="Y112"/>
      <c r="Z112"/>
      <c r="AA112"/>
      <c r="AB112"/>
      <c r="AC112"/>
      <c r="AD112"/>
      <c r="AE112"/>
      <c r="AF112"/>
      <c r="AG112">
        <v>4</v>
      </c>
      <c r="AH112">
        <v>10000</v>
      </c>
    </row>
    <row r="113" spans="1:34" ht="15" x14ac:dyDescent="0.25">
      <c r="A113" t="s">
        <v>357</v>
      </c>
      <c r="B113" t="s">
        <v>358</v>
      </c>
      <c r="C113" t="s">
        <v>359</v>
      </c>
      <c r="D113">
        <v>33</v>
      </c>
      <c r="E113" s="138">
        <v>45280</v>
      </c>
      <c r="F113" s="138">
        <v>46011</v>
      </c>
      <c r="G113" t="s">
        <v>69</v>
      </c>
      <c r="H113" t="s">
        <v>70</v>
      </c>
      <c r="I113">
        <v>0</v>
      </c>
      <c r="J113" t="s">
        <v>16231</v>
      </c>
      <c r="K113">
        <v>0.8</v>
      </c>
      <c r="L113" t="s">
        <v>71</v>
      </c>
      <c r="M113"/>
      <c r="N113"/>
      <c r="O113"/>
      <c r="P113"/>
      <c r="Q113"/>
      <c r="R113"/>
      <c r="S113"/>
      <c r="T113"/>
      <c r="U113"/>
      <c r="V113"/>
      <c r="W113"/>
      <c r="X113"/>
      <c r="Y113"/>
      <c r="Z113"/>
      <c r="AA113"/>
      <c r="AB113"/>
      <c r="AC113"/>
      <c r="AD113"/>
      <c r="AE113"/>
      <c r="AF113"/>
      <c r="AG113">
        <v>2</v>
      </c>
      <c r="AH113">
        <v>13000</v>
      </c>
    </row>
    <row r="114" spans="1:34" ht="15" x14ac:dyDescent="0.25">
      <c r="A114" t="s">
        <v>360</v>
      </c>
      <c r="B114" t="s">
        <v>361</v>
      </c>
      <c r="C114" t="s">
        <v>326</v>
      </c>
      <c r="D114">
        <v>62</v>
      </c>
      <c r="E114" s="138">
        <v>45643</v>
      </c>
      <c r="F114" s="138">
        <v>45775</v>
      </c>
      <c r="G114" t="s">
        <v>16478</v>
      </c>
      <c r="H114" t="s">
        <v>70</v>
      </c>
      <c r="I114">
        <v>0.65</v>
      </c>
      <c r="J114" t="s">
        <v>16490</v>
      </c>
      <c r="K114">
        <v>0.68</v>
      </c>
      <c r="L114" t="s">
        <v>16491</v>
      </c>
      <c r="M114">
        <v>0.73</v>
      </c>
      <c r="N114" t="s">
        <v>16492</v>
      </c>
      <c r="O114">
        <v>0.8</v>
      </c>
      <c r="P114" t="s">
        <v>16349</v>
      </c>
      <c r="Q114"/>
      <c r="R114"/>
      <c r="S114"/>
      <c r="T114"/>
      <c r="U114"/>
      <c r="V114"/>
      <c r="W114"/>
      <c r="X114"/>
      <c r="Y114"/>
      <c r="Z114"/>
      <c r="AA114"/>
      <c r="AB114"/>
      <c r="AC114"/>
      <c r="AD114"/>
      <c r="AE114"/>
      <c r="AF114"/>
      <c r="AG114">
        <v>0</v>
      </c>
      <c r="AH114">
        <v>0</v>
      </c>
    </row>
    <row r="115" spans="1:34" ht="15" x14ac:dyDescent="0.25">
      <c r="A115" t="s">
        <v>362</v>
      </c>
      <c r="B115" t="s">
        <v>363</v>
      </c>
      <c r="C115" t="s">
        <v>182</v>
      </c>
      <c r="D115">
        <v>2</v>
      </c>
      <c r="E115" s="138">
        <v>45695</v>
      </c>
      <c r="F115" s="138">
        <v>45699</v>
      </c>
      <c r="G115" t="s">
        <v>69</v>
      </c>
      <c r="H115" t="s">
        <v>63</v>
      </c>
      <c r="I115">
        <v>0.45</v>
      </c>
      <c r="J115" t="s">
        <v>71</v>
      </c>
      <c r="K115"/>
      <c r="L115"/>
      <c r="M115"/>
      <c r="N115"/>
      <c r="O115"/>
      <c r="P115"/>
      <c r="Q115"/>
      <c r="R115"/>
      <c r="S115"/>
      <c r="T115"/>
      <c r="U115"/>
      <c r="V115"/>
      <c r="W115"/>
      <c r="X115"/>
      <c r="Y115"/>
      <c r="Z115"/>
      <c r="AA115"/>
      <c r="AB115"/>
      <c r="AC115"/>
      <c r="AD115"/>
      <c r="AE115"/>
      <c r="AF115"/>
      <c r="AG115">
        <v>1</v>
      </c>
      <c r="AH115">
        <v>0</v>
      </c>
    </row>
    <row r="116" spans="1:34" ht="15" x14ac:dyDescent="0.25">
      <c r="A116" t="s">
        <v>364</v>
      </c>
      <c r="B116" t="s">
        <v>365</v>
      </c>
      <c r="C116" t="s">
        <v>170</v>
      </c>
      <c r="D116">
        <v>3</v>
      </c>
      <c r="E116" s="138">
        <v>45680</v>
      </c>
      <c r="F116" s="138">
        <v>45758</v>
      </c>
      <c r="G116" t="s">
        <v>75</v>
      </c>
      <c r="H116" t="s">
        <v>70</v>
      </c>
      <c r="I116">
        <v>0</v>
      </c>
      <c r="J116" t="s">
        <v>16229</v>
      </c>
      <c r="K116">
        <v>0.65</v>
      </c>
      <c r="L116" t="s">
        <v>16270</v>
      </c>
      <c r="M116">
        <v>0.78</v>
      </c>
      <c r="N116" t="s">
        <v>78</v>
      </c>
      <c r="O116">
        <v>0.8</v>
      </c>
      <c r="P116" t="s">
        <v>79</v>
      </c>
      <c r="Q116"/>
      <c r="R116"/>
      <c r="S116"/>
      <c r="T116"/>
      <c r="U116"/>
      <c r="V116"/>
      <c r="W116"/>
      <c r="X116"/>
      <c r="Y116"/>
      <c r="Z116"/>
      <c r="AA116"/>
      <c r="AB116"/>
      <c r="AC116"/>
      <c r="AD116"/>
      <c r="AE116"/>
      <c r="AF116"/>
      <c r="AG116">
        <v>4</v>
      </c>
      <c r="AH116">
        <v>10000</v>
      </c>
    </row>
    <row r="117" spans="1:34" ht="15" x14ac:dyDescent="0.25">
      <c r="A117" t="s">
        <v>366</v>
      </c>
      <c r="B117" t="s">
        <v>367</v>
      </c>
      <c r="C117" t="s">
        <v>99</v>
      </c>
      <c r="D117">
        <v>3</v>
      </c>
      <c r="E117" s="138">
        <v>38754</v>
      </c>
      <c r="F117" s="138">
        <v>46011</v>
      </c>
      <c r="G117" t="s">
        <v>818</v>
      </c>
      <c r="H117" t="s">
        <v>63</v>
      </c>
      <c r="I117">
        <v>0</v>
      </c>
      <c r="J117" t="s">
        <v>71</v>
      </c>
      <c r="K117"/>
      <c r="L117"/>
      <c r="M117"/>
      <c r="N117"/>
      <c r="O117"/>
      <c r="P117"/>
      <c r="Q117"/>
      <c r="R117"/>
      <c r="S117"/>
      <c r="T117"/>
      <c r="U117"/>
      <c r="V117"/>
      <c r="W117"/>
      <c r="X117"/>
      <c r="Y117"/>
      <c r="Z117"/>
      <c r="AA117"/>
      <c r="AB117"/>
      <c r="AC117"/>
      <c r="AD117"/>
      <c r="AE117"/>
      <c r="AF117"/>
      <c r="AG117">
        <v>1</v>
      </c>
      <c r="AH117">
        <v>0</v>
      </c>
    </row>
    <row r="118" spans="1:34" ht="15" x14ac:dyDescent="0.25">
      <c r="A118" t="s">
        <v>368</v>
      </c>
      <c r="B118" t="s">
        <v>369</v>
      </c>
      <c r="C118" t="s">
        <v>359</v>
      </c>
      <c r="D118">
        <v>8</v>
      </c>
      <c r="E118" s="138">
        <v>43503</v>
      </c>
      <c r="F118" s="138">
        <v>46011</v>
      </c>
      <c r="G118" t="s">
        <v>69</v>
      </c>
      <c r="H118" t="s">
        <v>63</v>
      </c>
      <c r="I118">
        <v>0.5</v>
      </c>
      <c r="J118" t="s">
        <v>71</v>
      </c>
      <c r="K118"/>
      <c r="L118"/>
      <c r="M118"/>
      <c r="N118"/>
      <c r="O118"/>
      <c r="P118"/>
      <c r="Q118"/>
      <c r="R118"/>
      <c r="S118"/>
      <c r="T118"/>
      <c r="U118"/>
      <c r="V118"/>
      <c r="W118"/>
      <c r="X118"/>
      <c r="Y118"/>
      <c r="Z118"/>
      <c r="AA118"/>
      <c r="AB118"/>
      <c r="AC118"/>
      <c r="AD118"/>
      <c r="AE118"/>
      <c r="AF118"/>
      <c r="AG118">
        <v>1</v>
      </c>
      <c r="AH118">
        <v>0</v>
      </c>
    </row>
    <row r="119" spans="1:34" ht="15" x14ac:dyDescent="0.25">
      <c r="A119" t="s">
        <v>370</v>
      </c>
      <c r="B119" t="s">
        <v>371</v>
      </c>
      <c r="C119" t="s">
        <v>267</v>
      </c>
      <c r="D119">
        <v>17</v>
      </c>
      <c r="E119" s="138">
        <v>42205</v>
      </c>
      <c r="F119" s="138">
        <v>46011</v>
      </c>
      <c r="G119" t="s">
        <v>69</v>
      </c>
      <c r="H119" t="s">
        <v>70</v>
      </c>
      <c r="I119">
        <v>0</v>
      </c>
      <c r="J119" t="s">
        <v>16230</v>
      </c>
      <c r="K119">
        <v>0.5</v>
      </c>
      <c r="L119" t="s">
        <v>71</v>
      </c>
      <c r="M119"/>
      <c r="N119"/>
      <c r="O119"/>
      <c r="P119"/>
      <c r="Q119"/>
      <c r="R119"/>
      <c r="S119"/>
      <c r="T119"/>
      <c r="U119"/>
      <c r="V119"/>
      <c r="W119"/>
      <c r="X119"/>
      <c r="Y119"/>
      <c r="Z119"/>
      <c r="AA119"/>
      <c r="AB119"/>
      <c r="AC119"/>
      <c r="AD119"/>
      <c r="AE119"/>
      <c r="AF119"/>
      <c r="AG119">
        <v>2</v>
      </c>
      <c r="AH119">
        <v>15000</v>
      </c>
    </row>
    <row r="120" spans="1:34" ht="15" x14ac:dyDescent="0.25">
      <c r="A120" t="s">
        <v>372</v>
      </c>
      <c r="B120" t="s">
        <v>373</v>
      </c>
      <c r="C120" t="s">
        <v>374</v>
      </c>
      <c r="D120">
        <v>7</v>
      </c>
      <c r="E120" s="138">
        <v>43556</v>
      </c>
      <c r="F120" s="138">
        <v>46011</v>
      </c>
      <c r="G120" t="s">
        <v>69</v>
      </c>
      <c r="H120" t="s">
        <v>63</v>
      </c>
      <c r="I120">
        <v>0.6</v>
      </c>
      <c r="J120" t="s">
        <v>71</v>
      </c>
      <c r="K120"/>
      <c r="L120"/>
      <c r="M120"/>
      <c r="N120"/>
      <c r="O120"/>
      <c r="P120"/>
      <c r="Q120"/>
      <c r="R120"/>
      <c r="S120"/>
      <c r="T120"/>
      <c r="U120"/>
      <c r="V120"/>
      <c r="W120"/>
      <c r="X120"/>
      <c r="Y120"/>
      <c r="Z120"/>
      <c r="AA120"/>
      <c r="AB120"/>
      <c r="AC120"/>
      <c r="AD120"/>
      <c r="AE120"/>
      <c r="AF120"/>
      <c r="AG120">
        <v>1</v>
      </c>
      <c r="AH120">
        <v>0</v>
      </c>
    </row>
    <row r="121" spans="1:34" ht="15" x14ac:dyDescent="0.25">
      <c r="A121" t="s">
        <v>377</v>
      </c>
      <c r="B121" t="s">
        <v>378</v>
      </c>
      <c r="C121" t="s">
        <v>313</v>
      </c>
      <c r="D121"/>
      <c r="E121"/>
      <c r="F121"/>
      <c r="G121"/>
      <c r="H121" t="s">
        <v>63</v>
      </c>
      <c r="I121" t="s">
        <v>64</v>
      </c>
      <c r="J121"/>
      <c r="K121"/>
      <c r="L121"/>
      <c r="M121"/>
      <c r="N121"/>
      <c r="O121"/>
      <c r="P121"/>
      <c r="Q121"/>
      <c r="R121"/>
      <c r="S121"/>
      <c r="T121"/>
      <c r="U121"/>
      <c r="V121"/>
      <c r="W121"/>
      <c r="X121"/>
      <c r="Y121"/>
      <c r="Z121"/>
      <c r="AA121"/>
      <c r="AB121"/>
      <c r="AC121"/>
      <c r="AD121"/>
      <c r="AE121"/>
      <c r="AF121"/>
      <c r="AG121"/>
      <c r="AH121">
        <v>0</v>
      </c>
    </row>
    <row r="122" spans="1:34" ht="15" x14ac:dyDescent="0.25">
      <c r="A122" t="s">
        <v>375</v>
      </c>
      <c r="B122" t="s">
        <v>376</v>
      </c>
      <c r="C122" t="s">
        <v>231</v>
      </c>
      <c r="D122">
        <v>44</v>
      </c>
      <c r="E122" s="138">
        <v>45644</v>
      </c>
      <c r="F122" s="138">
        <v>45688</v>
      </c>
      <c r="G122" t="s">
        <v>16478</v>
      </c>
      <c r="H122" t="s">
        <v>70</v>
      </c>
      <c r="I122">
        <v>0.54</v>
      </c>
      <c r="J122" t="s">
        <v>16493</v>
      </c>
      <c r="K122">
        <v>0.61</v>
      </c>
      <c r="L122" t="s">
        <v>16494</v>
      </c>
      <c r="M122">
        <v>0.68</v>
      </c>
      <c r="N122" t="s">
        <v>16495</v>
      </c>
      <c r="O122">
        <v>0.75</v>
      </c>
      <c r="P122" t="s">
        <v>16311</v>
      </c>
      <c r="Q122"/>
      <c r="R122"/>
      <c r="S122"/>
      <c r="T122"/>
      <c r="U122"/>
      <c r="V122"/>
      <c r="W122"/>
      <c r="X122"/>
      <c r="Y122"/>
      <c r="Z122"/>
      <c r="AA122"/>
      <c r="AB122"/>
      <c r="AC122"/>
      <c r="AD122"/>
      <c r="AE122"/>
      <c r="AF122"/>
      <c r="AG122">
        <v>0</v>
      </c>
      <c r="AH122">
        <v>0</v>
      </c>
    </row>
    <row r="123" spans="1:34" ht="15" x14ac:dyDescent="0.25">
      <c r="A123" t="s">
        <v>379</v>
      </c>
      <c r="B123" t="s">
        <v>380</v>
      </c>
      <c r="C123" t="s">
        <v>254</v>
      </c>
      <c r="D123">
        <v>33</v>
      </c>
      <c r="E123" s="138">
        <v>45643</v>
      </c>
      <c r="F123" s="138">
        <v>45730</v>
      </c>
      <c r="G123" t="s">
        <v>69</v>
      </c>
      <c r="H123" t="s">
        <v>63</v>
      </c>
      <c r="I123">
        <v>0.8</v>
      </c>
      <c r="J123" t="s">
        <v>71</v>
      </c>
      <c r="K123"/>
      <c r="L123"/>
      <c r="M123"/>
      <c r="N123"/>
      <c r="O123"/>
      <c r="P123"/>
      <c r="Q123"/>
      <c r="R123"/>
      <c r="S123"/>
      <c r="T123"/>
      <c r="U123"/>
      <c r="V123"/>
      <c r="W123"/>
      <c r="X123"/>
      <c r="Y123"/>
      <c r="Z123"/>
      <c r="AA123"/>
      <c r="AB123"/>
      <c r="AC123"/>
      <c r="AD123"/>
      <c r="AE123"/>
      <c r="AF123"/>
      <c r="AG123">
        <v>1</v>
      </c>
      <c r="AH123">
        <v>0</v>
      </c>
    </row>
    <row r="124" spans="1:34" ht="15" x14ac:dyDescent="0.25">
      <c r="A124" t="s">
        <v>381</v>
      </c>
      <c r="B124" t="s">
        <v>382</v>
      </c>
      <c r="C124" t="s">
        <v>139</v>
      </c>
      <c r="D124">
        <v>6</v>
      </c>
      <c r="E124" s="138">
        <v>45674</v>
      </c>
      <c r="F124" s="138">
        <v>45758</v>
      </c>
      <c r="G124" t="s">
        <v>69</v>
      </c>
      <c r="H124" t="s">
        <v>63</v>
      </c>
      <c r="I124">
        <v>0.2</v>
      </c>
      <c r="J124" t="s">
        <v>71</v>
      </c>
      <c r="K124"/>
      <c r="L124"/>
      <c r="M124"/>
      <c r="N124"/>
      <c r="O124"/>
      <c r="P124"/>
      <c r="Q124"/>
      <c r="R124"/>
      <c r="S124"/>
      <c r="T124"/>
      <c r="U124"/>
      <c r="V124"/>
      <c r="W124"/>
      <c r="X124"/>
      <c r="Y124"/>
      <c r="Z124"/>
      <c r="AA124"/>
      <c r="AB124"/>
      <c r="AC124"/>
      <c r="AD124"/>
      <c r="AE124"/>
      <c r="AF124"/>
      <c r="AG124">
        <v>1</v>
      </c>
      <c r="AH124">
        <v>0</v>
      </c>
    </row>
    <row r="125" spans="1:34" ht="15" x14ac:dyDescent="0.25">
      <c r="A125" t="s">
        <v>383</v>
      </c>
      <c r="B125" t="s">
        <v>384</v>
      </c>
      <c r="C125" t="s">
        <v>62</v>
      </c>
      <c r="D125">
        <v>54</v>
      </c>
      <c r="E125" s="138">
        <v>45656</v>
      </c>
      <c r="F125" s="138">
        <v>45929</v>
      </c>
      <c r="G125" t="s">
        <v>75</v>
      </c>
      <c r="H125" t="s">
        <v>70</v>
      </c>
      <c r="I125">
        <v>0</v>
      </c>
      <c r="J125" t="s">
        <v>16496</v>
      </c>
      <c r="K125">
        <v>0.8</v>
      </c>
      <c r="L125" t="s">
        <v>71</v>
      </c>
      <c r="M125"/>
      <c r="N125"/>
      <c r="O125"/>
      <c r="P125"/>
      <c r="Q125"/>
      <c r="R125"/>
      <c r="S125"/>
      <c r="T125"/>
      <c r="U125"/>
      <c r="V125"/>
      <c r="W125"/>
      <c r="X125"/>
      <c r="Y125"/>
      <c r="Z125"/>
      <c r="AA125"/>
      <c r="AB125"/>
      <c r="AC125"/>
      <c r="AD125"/>
      <c r="AE125"/>
      <c r="AF125"/>
      <c r="AG125">
        <v>2</v>
      </c>
      <c r="AH125">
        <v>12873</v>
      </c>
    </row>
    <row r="126" spans="1:34" ht="15" x14ac:dyDescent="0.25">
      <c r="A126" t="s">
        <v>385</v>
      </c>
      <c r="B126" t="s">
        <v>386</v>
      </c>
      <c r="C126" t="s">
        <v>387</v>
      </c>
      <c r="D126">
        <v>59</v>
      </c>
      <c r="E126" s="138">
        <v>45645</v>
      </c>
      <c r="F126" s="138">
        <v>45684</v>
      </c>
      <c r="G126" t="s">
        <v>75</v>
      </c>
      <c r="H126" t="s">
        <v>70</v>
      </c>
      <c r="I126">
        <v>0</v>
      </c>
      <c r="J126" t="s">
        <v>16228</v>
      </c>
      <c r="K126">
        <v>0.55000000000000004</v>
      </c>
      <c r="L126" t="s">
        <v>16270</v>
      </c>
      <c r="M126">
        <v>0.7</v>
      </c>
      <c r="N126" t="s">
        <v>78</v>
      </c>
      <c r="O126">
        <v>0.8</v>
      </c>
      <c r="P126" t="s">
        <v>79</v>
      </c>
      <c r="Q126"/>
      <c r="R126"/>
      <c r="S126"/>
      <c r="T126"/>
      <c r="U126"/>
      <c r="V126"/>
      <c r="W126"/>
      <c r="X126"/>
      <c r="Y126"/>
      <c r="Z126"/>
      <c r="AA126"/>
      <c r="AB126"/>
      <c r="AC126"/>
      <c r="AD126"/>
      <c r="AE126"/>
      <c r="AF126"/>
      <c r="AG126">
        <v>4</v>
      </c>
      <c r="AH126">
        <v>12000</v>
      </c>
    </row>
    <row r="127" spans="1:34" ht="15" x14ac:dyDescent="0.25">
      <c r="A127" t="s">
        <v>388</v>
      </c>
      <c r="B127" t="s">
        <v>389</v>
      </c>
      <c r="C127" t="s">
        <v>193</v>
      </c>
      <c r="D127">
        <v>78</v>
      </c>
      <c r="E127" s="138">
        <v>45649</v>
      </c>
      <c r="F127" s="138">
        <v>45677</v>
      </c>
      <c r="G127" t="s">
        <v>75</v>
      </c>
      <c r="H127" t="s">
        <v>70</v>
      </c>
      <c r="I127">
        <v>0</v>
      </c>
      <c r="J127" t="s">
        <v>16228</v>
      </c>
      <c r="K127">
        <v>0.66</v>
      </c>
      <c r="L127" t="s">
        <v>16270</v>
      </c>
      <c r="M127">
        <v>0.78</v>
      </c>
      <c r="N127" t="s">
        <v>78</v>
      </c>
      <c r="O127">
        <v>0.8</v>
      </c>
      <c r="P127" t="s">
        <v>79</v>
      </c>
      <c r="Q127"/>
      <c r="R127"/>
      <c r="S127"/>
      <c r="T127"/>
      <c r="U127"/>
      <c r="V127"/>
      <c r="W127"/>
      <c r="X127"/>
      <c r="Y127"/>
      <c r="Z127"/>
      <c r="AA127"/>
      <c r="AB127"/>
      <c r="AC127"/>
      <c r="AD127"/>
      <c r="AE127"/>
      <c r="AF127"/>
      <c r="AG127">
        <v>4</v>
      </c>
      <c r="AH127">
        <v>12000</v>
      </c>
    </row>
    <row r="128" spans="1:34" ht="15" x14ac:dyDescent="0.25">
      <c r="A128" t="s">
        <v>390</v>
      </c>
      <c r="B128" t="s">
        <v>391</v>
      </c>
      <c r="C128" t="s">
        <v>359</v>
      </c>
      <c r="D128">
        <v>42</v>
      </c>
      <c r="E128" s="138">
        <v>45653</v>
      </c>
      <c r="F128" s="138">
        <v>45685</v>
      </c>
      <c r="G128" t="s">
        <v>69</v>
      </c>
      <c r="H128" t="s">
        <v>70</v>
      </c>
      <c r="I128">
        <v>0</v>
      </c>
      <c r="J128" t="s">
        <v>16230</v>
      </c>
      <c r="K128">
        <v>0.45</v>
      </c>
      <c r="L128" t="s">
        <v>16270</v>
      </c>
      <c r="M128">
        <v>0.5</v>
      </c>
      <c r="N128" t="s">
        <v>78</v>
      </c>
      <c r="O128">
        <v>0.6</v>
      </c>
      <c r="P128" t="s">
        <v>79</v>
      </c>
      <c r="Q128"/>
      <c r="R128"/>
      <c r="S128"/>
      <c r="T128"/>
      <c r="U128"/>
      <c r="V128"/>
      <c r="W128"/>
      <c r="X128"/>
      <c r="Y128"/>
      <c r="Z128"/>
      <c r="AA128"/>
      <c r="AB128"/>
      <c r="AC128"/>
      <c r="AD128"/>
      <c r="AE128"/>
      <c r="AF128"/>
      <c r="AG128">
        <v>4</v>
      </c>
      <c r="AH128">
        <v>15000</v>
      </c>
    </row>
    <row r="129" spans="1:34" ht="15" x14ac:dyDescent="0.25">
      <c r="A129" t="s">
        <v>394</v>
      </c>
      <c r="B129" t="s">
        <v>395</v>
      </c>
      <c r="C129" t="s">
        <v>326</v>
      </c>
      <c r="D129">
        <v>53</v>
      </c>
      <c r="E129" s="138">
        <v>45625</v>
      </c>
      <c r="F129" s="138">
        <v>45692</v>
      </c>
      <c r="G129" t="s">
        <v>69</v>
      </c>
      <c r="H129" t="s">
        <v>63</v>
      </c>
      <c r="I129">
        <v>0.8</v>
      </c>
      <c r="J129" t="s">
        <v>71</v>
      </c>
      <c r="K129"/>
      <c r="L129"/>
      <c r="M129"/>
      <c r="N129"/>
      <c r="O129"/>
      <c r="P129"/>
      <c r="Q129"/>
      <c r="R129"/>
      <c r="S129"/>
      <c r="T129"/>
      <c r="U129"/>
      <c r="V129"/>
      <c r="W129"/>
      <c r="X129"/>
      <c r="Y129"/>
      <c r="Z129"/>
      <c r="AA129"/>
      <c r="AB129"/>
      <c r="AC129"/>
      <c r="AD129"/>
      <c r="AE129"/>
      <c r="AF129"/>
      <c r="AG129">
        <v>1</v>
      </c>
      <c r="AH129">
        <v>0</v>
      </c>
    </row>
    <row r="130" spans="1:34" ht="15" x14ac:dyDescent="0.25">
      <c r="A130" t="s">
        <v>392</v>
      </c>
      <c r="B130" t="s">
        <v>393</v>
      </c>
      <c r="C130" t="s">
        <v>326</v>
      </c>
      <c r="D130">
        <v>44</v>
      </c>
      <c r="E130" s="138">
        <v>45649</v>
      </c>
      <c r="F130" s="138">
        <v>45673</v>
      </c>
      <c r="G130" t="s">
        <v>69</v>
      </c>
      <c r="H130" t="s">
        <v>70</v>
      </c>
      <c r="I130">
        <v>0</v>
      </c>
      <c r="J130" t="s">
        <v>16229</v>
      </c>
      <c r="K130">
        <v>0.8</v>
      </c>
      <c r="L130" t="s">
        <v>71</v>
      </c>
      <c r="M130"/>
      <c r="N130"/>
      <c r="O130"/>
      <c r="P130"/>
      <c r="Q130"/>
      <c r="R130"/>
      <c r="S130"/>
      <c r="T130"/>
      <c r="U130"/>
      <c r="V130"/>
      <c r="W130"/>
      <c r="X130"/>
      <c r="Y130"/>
      <c r="Z130"/>
      <c r="AA130"/>
      <c r="AB130"/>
      <c r="AC130"/>
      <c r="AD130"/>
      <c r="AE130"/>
      <c r="AF130"/>
      <c r="AG130">
        <v>2</v>
      </c>
      <c r="AH130">
        <v>10000</v>
      </c>
    </row>
    <row r="131" spans="1:34" ht="15" x14ac:dyDescent="0.25">
      <c r="A131" t="s">
        <v>396</v>
      </c>
      <c r="B131" t="s">
        <v>397</v>
      </c>
      <c r="C131" t="s">
        <v>251</v>
      </c>
      <c r="D131">
        <v>41</v>
      </c>
      <c r="E131" s="138">
        <v>45644</v>
      </c>
      <c r="F131" s="138">
        <v>45684</v>
      </c>
      <c r="G131" t="s">
        <v>69</v>
      </c>
      <c r="H131" t="s">
        <v>63</v>
      </c>
      <c r="I131">
        <v>0.8</v>
      </c>
      <c r="J131" t="s">
        <v>71</v>
      </c>
      <c r="K131"/>
      <c r="L131"/>
      <c r="M131"/>
      <c r="N131"/>
      <c r="O131"/>
      <c r="P131"/>
      <c r="Q131"/>
      <c r="R131"/>
      <c r="S131"/>
      <c r="T131"/>
      <c r="U131"/>
      <c r="V131"/>
      <c r="W131"/>
      <c r="X131"/>
      <c r="Y131"/>
      <c r="Z131"/>
      <c r="AA131"/>
      <c r="AB131"/>
      <c r="AC131"/>
      <c r="AD131"/>
      <c r="AE131"/>
      <c r="AF131"/>
      <c r="AG131">
        <v>1</v>
      </c>
      <c r="AH131">
        <v>0</v>
      </c>
    </row>
    <row r="132" spans="1:34" ht="15" x14ac:dyDescent="0.25">
      <c r="A132" t="s">
        <v>398</v>
      </c>
      <c r="B132" t="s">
        <v>399</v>
      </c>
      <c r="C132" t="s">
        <v>318</v>
      </c>
      <c r="D132"/>
      <c r="E132"/>
      <c r="F132"/>
      <c r="G132"/>
      <c r="H132" t="s">
        <v>63</v>
      </c>
      <c r="I132" t="s">
        <v>64</v>
      </c>
      <c r="J132"/>
      <c r="K132"/>
      <c r="L132"/>
      <c r="M132"/>
      <c r="N132"/>
      <c r="O132"/>
      <c r="P132"/>
      <c r="Q132"/>
      <c r="R132"/>
      <c r="S132"/>
      <c r="T132"/>
      <c r="U132"/>
      <c r="V132"/>
      <c r="W132"/>
      <c r="X132"/>
      <c r="Y132"/>
      <c r="Z132"/>
      <c r="AA132"/>
      <c r="AB132"/>
      <c r="AC132"/>
      <c r="AD132"/>
      <c r="AE132"/>
      <c r="AF132"/>
      <c r="AG132"/>
      <c r="AH132">
        <v>0</v>
      </c>
    </row>
    <row r="133" spans="1:34" ht="15" x14ac:dyDescent="0.25">
      <c r="A133" t="s">
        <v>400</v>
      </c>
      <c r="B133" t="s">
        <v>401</v>
      </c>
      <c r="C133" t="s">
        <v>350</v>
      </c>
      <c r="D133"/>
      <c r="E133"/>
      <c r="F133"/>
      <c r="G133"/>
      <c r="H133" t="s">
        <v>63</v>
      </c>
      <c r="I133" t="s">
        <v>64</v>
      </c>
      <c r="J133"/>
      <c r="K133"/>
      <c r="L133"/>
      <c r="M133"/>
      <c r="N133"/>
      <c r="O133"/>
      <c r="P133"/>
      <c r="Q133"/>
      <c r="R133"/>
      <c r="S133"/>
      <c r="T133"/>
      <c r="U133"/>
      <c r="V133"/>
      <c r="W133"/>
      <c r="X133"/>
      <c r="Y133"/>
      <c r="Z133"/>
      <c r="AA133"/>
      <c r="AB133"/>
      <c r="AC133"/>
      <c r="AD133"/>
      <c r="AE133"/>
      <c r="AF133"/>
      <c r="AG133"/>
      <c r="AH133">
        <v>0</v>
      </c>
    </row>
    <row r="134" spans="1:34" ht="15" x14ac:dyDescent="0.25">
      <c r="A134" t="s">
        <v>402</v>
      </c>
      <c r="B134" t="s">
        <v>403</v>
      </c>
      <c r="C134" t="s">
        <v>228</v>
      </c>
      <c r="D134">
        <v>28</v>
      </c>
      <c r="E134" s="138">
        <v>45630</v>
      </c>
      <c r="F134" s="138">
        <v>45818</v>
      </c>
      <c r="G134" t="s">
        <v>75</v>
      </c>
      <c r="H134" t="s">
        <v>63</v>
      </c>
      <c r="I134">
        <v>0.5</v>
      </c>
      <c r="J134" t="s">
        <v>71</v>
      </c>
      <c r="K134"/>
      <c r="L134"/>
      <c r="M134"/>
      <c r="N134"/>
      <c r="O134"/>
      <c r="P134"/>
      <c r="Q134"/>
      <c r="R134"/>
      <c r="S134"/>
      <c r="T134"/>
      <c r="U134"/>
      <c r="V134"/>
      <c r="W134"/>
      <c r="X134"/>
      <c r="Y134"/>
      <c r="Z134"/>
      <c r="AA134"/>
      <c r="AB134"/>
      <c r="AC134"/>
      <c r="AD134"/>
      <c r="AE134"/>
      <c r="AF134"/>
      <c r="AG134">
        <v>1</v>
      </c>
      <c r="AH134">
        <v>0</v>
      </c>
    </row>
    <row r="135" spans="1:34" ht="15" x14ac:dyDescent="0.25">
      <c r="A135" t="s">
        <v>404</v>
      </c>
      <c r="B135" t="s">
        <v>405</v>
      </c>
      <c r="C135" t="s">
        <v>318</v>
      </c>
      <c r="D135">
        <v>41</v>
      </c>
      <c r="E135" s="138">
        <v>45644</v>
      </c>
      <c r="F135" s="138">
        <v>45678</v>
      </c>
      <c r="G135" t="s">
        <v>69</v>
      </c>
      <c r="H135" t="s">
        <v>70</v>
      </c>
      <c r="I135">
        <v>0</v>
      </c>
      <c r="J135" t="s">
        <v>16251</v>
      </c>
      <c r="K135">
        <v>0.8</v>
      </c>
      <c r="L135" t="s">
        <v>71</v>
      </c>
      <c r="M135"/>
      <c r="N135"/>
      <c r="O135"/>
      <c r="P135"/>
      <c r="Q135"/>
      <c r="R135"/>
      <c r="S135"/>
      <c r="T135"/>
      <c r="U135"/>
      <c r="V135"/>
      <c r="W135"/>
      <c r="X135"/>
      <c r="Y135"/>
      <c r="Z135"/>
      <c r="AA135"/>
      <c r="AB135"/>
      <c r="AC135"/>
      <c r="AD135"/>
      <c r="AE135"/>
      <c r="AF135"/>
      <c r="AG135">
        <v>2</v>
      </c>
      <c r="AH135">
        <v>10999.99</v>
      </c>
    </row>
    <row r="136" spans="1:34" ht="15" x14ac:dyDescent="0.25">
      <c r="A136" t="s">
        <v>406</v>
      </c>
      <c r="B136" t="s">
        <v>407</v>
      </c>
      <c r="C136" t="s">
        <v>408</v>
      </c>
      <c r="D136">
        <v>75</v>
      </c>
      <c r="E136" s="138">
        <v>40359</v>
      </c>
      <c r="F136" s="138">
        <v>46011</v>
      </c>
      <c r="G136" t="s">
        <v>69</v>
      </c>
      <c r="H136" t="s">
        <v>70</v>
      </c>
      <c r="I136">
        <v>0</v>
      </c>
      <c r="J136" t="s">
        <v>16246</v>
      </c>
      <c r="K136">
        <v>0.8</v>
      </c>
      <c r="L136" t="s">
        <v>71</v>
      </c>
      <c r="M136"/>
      <c r="N136"/>
      <c r="O136"/>
      <c r="P136"/>
      <c r="Q136"/>
      <c r="R136"/>
      <c r="S136"/>
      <c r="T136"/>
      <c r="U136"/>
      <c r="V136"/>
      <c r="W136"/>
      <c r="X136"/>
      <c r="Y136"/>
      <c r="Z136"/>
      <c r="AA136"/>
      <c r="AB136"/>
      <c r="AC136"/>
      <c r="AD136"/>
      <c r="AE136"/>
      <c r="AF136"/>
      <c r="AG136">
        <v>2</v>
      </c>
      <c r="AH136">
        <v>7499.99</v>
      </c>
    </row>
    <row r="137" spans="1:34" ht="15" x14ac:dyDescent="0.25">
      <c r="A137" t="s">
        <v>409</v>
      </c>
      <c r="B137" t="s">
        <v>410</v>
      </c>
      <c r="C137" t="s">
        <v>411</v>
      </c>
      <c r="D137">
        <v>24</v>
      </c>
      <c r="E137" s="138">
        <v>43552</v>
      </c>
      <c r="F137" s="138">
        <v>46011</v>
      </c>
      <c r="G137" t="s">
        <v>69</v>
      </c>
      <c r="H137" t="s">
        <v>63</v>
      </c>
      <c r="I137">
        <v>0.6</v>
      </c>
      <c r="J137" t="s">
        <v>71</v>
      </c>
      <c r="K137"/>
      <c r="L137"/>
      <c r="M137"/>
      <c r="N137"/>
      <c r="O137"/>
      <c r="P137"/>
      <c r="Q137"/>
      <c r="R137"/>
      <c r="S137"/>
      <c r="T137"/>
      <c r="U137"/>
      <c r="V137"/>
      <c r="W137"/>
      <c r="X137"/>
      <c r="Y137"/>
      <c r="Z137"/>
      <c r="AA137"/>
      <c r="AB137"/>
      <c r="AC137"/>
      <c r="AD137"/>
      <c r="AE137"/>
      <c r="AF137"/>
      <c r="AG137">
        <v>1</v>
      </c>
      <c r="AH137">
        <v>0</v>
      </c>
    </row>
    <row r="138" spans="1:34" ht="15" x14ac:dyDescent="0.25">
      <c r="A138" t="s">
        <v>412</v>
      </c>
      <c r="B138" t="s">
        <v>413</v>
      </c>
      <c r="C138" t="s">
        <v>313</v>
      </c>
      <c r="D138"/>
      <c r="E138"/>
      <c r="F138"/>
      <c r="G138"/>
      <c r="H138" t="s">
        <v>63</v>
      </c>
      <c r="I138" t="s">
        <v>64</v>
      </c>
      <c r="J138"/>
      <c r="K138"/>
      <c r="L138"/>
      <c r="M138"/>
      <c r="N138"/>
      <c r="O138"/>
      <c r="P138"/>
      <c r="Q138"/>
      <c r="R138"/>
      <c r="S138"/>
      <c r="T138"/>
      <c r="U138"/>
      <c r="V138"/>
      <c r="W138"/>
      <c r="X138"/>
      <c r="Y138"/>
      <c r="Z138"/>
      <c r="AA138"/>
      <c r="AB138"/>
      <c r="AC138"/>
      <c r="AD138"/>
      <c r="AE138"/>
      <c r="AF138"/>
      <c r="AG138"/>
      <c r="AH138">
        <v>0</v>
      </c>
    </row>
    <row r="139" spans="1:34" ht="15" x14ac:dyDescent="0.25">
      <c r="A139" t="s">
        <v>414</v>
      </c>
      <c r="B139" t="s">
        <v>415</v>
      </c>
      <c r="C139" t="s">
        <v>116</v>
      </c>
      <c r="D139"/>
      <c r="E139"/>
      <c r="F139"/>
      <c r="G139"/>
      <c r="H139" t="s">
        <v>63</v>
      </c>
      <c r="I139" t="s">
        <v>64</v>
      </c>
      <c r="J139"/>
      <c r="K139"/>
      <c r="L139"/>
      <c r="M139"/>
      <c r="N139"/>
      <c r="O139"/>
      <c r="P139"/>
      <c r="Q139"/>
      <c r="R139"/>
      <c r="S139"/>
      <c r="T139"/>
      <c r="U139"/>
      <c r="V139"/>
      <c r="W139"/>
      <c r="X139"/>
      <c r="Y139"/>
      <c r="Z139"/>
      <c r="AA139"/>
      <c r="AB139"/>
      <c r="AC139"/>
      <c r="AD139"/>
      <c r="AE139"/>
      <c r="AF139"/>
      <c r="AG139"/>
      <c r="AH139">
        <v>0</v>
      </c>
    </row>
    <row r="140" spans="1:34" ht="15" x14ac:dyDescent="0.25">
      <c r="A140" t="s">
        <v>416</v>
      </c>
      <c r="B140" t="s">
        <v>417</v>
      </c>
      <c r="C140" t="s">
        <v>84</v>
      </c>
      <c r="D140"/>
      <c r="E140"/>
      <c r="F140"/>
      <c r="G140"/>
      <c r="H140" t="s">
        <v>63</v>
      </c>
      <c r="I140" t="s">
        <v>64</v>
      </c>
      <c r="J140"/>
      <c r="K140"/>
      <c r="L140"/>
      <c r="M140"/>
      <c r="N140"/>
      <c r="O140"/>
      <c r="P140"/>
      <c r="Q140"/>
      <c r="R140"/>
      <c r="S140"/>
      <c r="T140"/>
      <c r="U140"/>
      <c r="V140"/>
      <c r="W140"/>
      <c r="X140"/>
      <c r="Y140"/>
      <c r="Z140"/>
      <c r="AA140"/>
      <c r="AB140"/>
      <c r="AC140"/>
      <c r="AD140"/>
      <c r="AE140"/>
      <c r="AF140"/>
      <c r="AG140"/>
      <c r="AH140">
        <v>0</v>
      </c>
    </row>
    <row r="141" spans="1:34" ht="15" x14ac:dyDescent="0.25">
      <c r="A141" t="s">
        <v>420</v>
      </c>
      <c r="B141" t="s">
        <v>421</v>
      </c>
      <c r="C141" t="s">
        <v>182</v>
      </c>
      <c r="D141">
        <v>49</v>
      </c>
      <c r="E141" s="138">
        <v>45762</v>
      </c>
      <c r="F141" s="138">
        <v>45785</v>
      </c>
      <c r="G141" t="s">
        <v>75</v>
      </c>
      <c r="H141" t="s">
        <v>70</v>
      </c>
      <c r="I141">
        <v>0.8</v>
      </c>
      <c r="J141" t="s">
        <v>16270</v>
      </c>
      <c r="K141">
        <v>1.1000000000000001</v>
      </c>
      <c r="L141" t="s">
        <v>78</v>
      </c>
      <c r="M141">
        <v>1.2</v>
      </c>
      <c r="N141" t="s">
        <v>79</v>
      </c>
      <c r="O141"/>
      <c r="P141"/>
      <c r="Q141"/>
      <c r="R141"/>
      <c r="S141"/>
      <c r="T141"/>
      <c r="U141"/>
      <c r="V141"/>
      <c r="W141"/>
      <c r="X141"/>
      <c r="Y141"/>
      <c r="Z141"/>
      <c r="AA141"/>
      <c r="AB141"/>
      <c r="AC141"/>
      <c r="AD141"/>
      <c r="AE141"/>
      <c r="AF141"/>
      <c r="AG141">
        <v>3</v>
      </c>
      <c r="AH141">
        <v>0</v>
      </c>
    </row>
    <row r="142" spans="1:34" ht="15" x14ac:dyDescent="0.25">
      <c r="A142" t="s">
        <v>422</v>
      </c>
      <c r="B142" t="s">
        <v>423</v>
      </c>
      <c r="C142" t="s">
        <v>139</v>
      </c>
      <c r="D142">
        <v>5</v>
      </c>
      <c r="E142" s="138">
        <v>45716</v>
      </c>
      <c r="F142" s="138">
        <v>45786</v>
      </c>
      <c r="G142" t="s">
        <v>75</v>
      </c>
      <c r="H142" t="s">
        <v>63</v>
      </c>
      <c r="I142">
        <v>0.8</v>
      </c>
      <c r="J142" t="s">
        <v>71</v>
      </c>
      <c r="K142"/>
      <c r="L142"/>
      <c r="M142"/>
      <c r="N142"/>
      <c r="O142"/>
      <c r="P142"/>
      <c r="Q142"/>
      <c r="R142"/>
      <c r="S142"/>
      <c r="T142"/>
      <c r="U142"/>
      <c r="V142"/>
      <c r="W142"/>
      <c r="X142"/>
      <c r="Y142"/>
      <c r="Z142"/>
      <c r="AA142"/>
      <c r="AB142"/>
      <c r="AC142"/>
      <c r="AD142"/>
      <c r="AE142"/>
      <c r="AF142"/>
      <c r="AG142">
        <v>1</v>
      </c>
      <c r="AH142">
        <v>0</v>
      </c>
    </row>
    <row r="143" spans="1:34" ht="15" x14ac:dyDescent="0.25">
      <c r="A143" t="s">
        <v>418</v>
      </c>
      <c r="B143" t="s">
        <v>419</v>
      </c>
      <c r="C143" t="s">
        <v>259</v>
      </c>
      <c r="D143">
        <v>15</v>
      </c>
      <c r="E143" s="138">
        <v>45132</v>
      </c>
      <c r="F143" s="138">
        <v>46011</v>
      </c>
      <c r="G143" t="s">
        <v>16478</v>
      </c>
      <c r="H143" t="s">
        <v>70</v>
      </c>
      <c r="I143">
        <v>0.2</v>
      </c>
      <c r="J143" t="s">
        <v>76</v>
      </c>
      <c r="K143">
        <v>0.3</v>
      </c>
      <c r="L143" t="s">
        <v>77</v>
      </c>
      <c r="M143">
        <v>0.4</v>
      </c>
      <c r="N143" t="s">
        <v>78</v>
      </c>
      <c r="O143">
        <v>0.6</v>
      </c>
      <c r="P143" t="s">
        <v>79</v>
      </c>
      <c r="Q143">
        <v>0</v>
      </c>
      <c r="R143" t="s">
        <v>16232</v>
      </c>
      <c r="S143"/>
      <c r="T143"/>
      <c r="U143"/>
      <c r="V143"/>
      <c r="W143"/>
      <c r="X143"/>
      <c r="Y143"/>
      <c r="Z143"/>
      <c r="AA143"/>
      <c r="AB143"/>
      <c r="AC143"/>
      <c r="AD143"/>
      <c r="AE143"/>
      <c r="AF143"/>
      <c r="AG143">
        <v>0</v>
      </c>
      <c r="AH143">
        <v>0</v>
      </c>
    </row>
    <row r="144" spans="1:34" ht="15" x14ac:dyDescent="0.25">
      <c r="A144" t="s">
        <v>424</v>
      </c>
      <c r="B144" t="s">
        <v>425</v>
      </c>
      <c r="C144" t="s">
        <v>426</v>
      </c>
      <c r="D144">
        <v>47</v>
      </c>
      <c r="E144" s="138">
        <v>45646</v>
      </c>
      <c r="F144" s="138">
        <v>45916</v>
      </c>
      <c r="G144" t="s">
        <v>69</v>
      </c>
      <c r="H144" t="s">
        <v>63</v>
      </c>
      <c r="I144">
        <v>0.8</v>
      </c>
      <c r="J144" t="s">
        <v>71</v>
      </c>
      <c r="K144"/>
      <c r="L144"/>
      <c r="M144"/>
      <c r="N144"/>
      <c r="O144"/>
      <c r="P144"/>
      <c r="Q144"/>
      <c r="R144"/>
      <c r="S144"/>
      <c r="T144"/>
      <c r="U144"/>
      <c r="V144"/>
      <c r="W144"/>
      <c r="X144"/>
      <c r="Y144"/>
      <c r="Z144"/>
      <c r="AA144"/>
      <c r="AB144"/>
      <c r="AC144"/>
      <c r="AD144"/>
      <c r="AE144"/>
      <c r="AF144"/>
      <c r="AG144">
        <v>1</v>
      </c>
      <c r="AH144">
        <v>0</v>
      </c>
    </row>
    <row r="145" spans="1:34" ht="15" x14ac:dyDescent="0.25">
      <c r="A145" t="s">
        <v>427</v>
      </c>
      <c r="B145" t="s">
        <v>428</v>
      </c>
      <c r="C145" t="s">
        <v>426</v>
      </c>
      <c r="D145">
        <v>24</v>
      </c>
      <c r="E145" s="138">
        <v>42215</v>
      </c>
      <c r="F145" s="138">
        <v>46011</v>
      </c>
      <c r="G145" t="s">
        <v>69</v>
      </c>
      <c r="H145" t="s">
        <v>63</v>
      </c>
      <c r="I145">
        <v>0.8</v>
      </c>
      <c r="J145" t="s">
        <v>71</v>
      </c>
      <c r="K145"/>
      <c r="L145"/>
      <c r="M145"/>
      <c r="N145"/>
      <c r="O145"/>
      <c r="P145"/>
      <c r="Q145"/>
      <c r="R145"/>
      <c r="S145"/>
      <c r="T145"/>
      <c r="U145"/>
      <c r="V145"/>
      <c r="W145"/>
      <c r="X145"/>
      <c r="Y145"/>
      <c r="Z145"/>
      <c r="AA145"/>
      <c r="AB145"/>
      <c r="AC145"/>
      <c r="AD145"/>
      <c r="AE145"/>
      <c r="AF145"/>
      <c r="AG145">
        <v>1</v>
      </c>
      <c r="AH145">
        <v>0</v>
      </c>
    </row>
    <row r="146" spans="1:34" ht="15" x14ac:dyDescent="0.25">
      <c r="A146" t="s">
        <v>429</v>
      </c>
      <c r="B146" t="s">
        <v>430</v>
      </c>
      <c r="C146" t="s">
        <v>119</v>
      </c>
      <c r="D146">
        <v>6</v>
      </c>
      <c r="E146" s="138">
        <v>45715</v>
      </c>
      <c r="F146" s="138">
        <v>45740</v>
      </c>
      <c r="G146" t="s">
        <v>69</v>
      </c>
      <c r="H146" t="s">
        <v>63</v>
      </c>
      <c r="I146">
        <v>0.3</v>
      </c>
      <c r="J146" t="s">
        <v>71</v>
      </c>
      <c r="K146"/>
      <c r="L146"/>
      <c r="M146"/>
      <c r="N146"/>
      <c r="O146"/>
      <c r="P146"/>
      <c r="Q146"/>
      <c r="R146"/>
      <c r="S146"/>
      <c r="T146"/>
      <c r="U146"/>
      <c r="V146"/>
      <c r="W146"/>
      <c r="X146"/>
      <c r="Y146"/>
      <c r="Z146"/>
      <c r="AA146"/>
      <c r="AB146"/>
      <c r="AC146"/>
      <c r="AD146"/>
      <c r="AE146"/>
      <c r="AF146"/>
      <c r="AG146">
        <v>1</v>
      </c>
      <c r="AH146">
        <v>0</v>
      </c>
    </row>
    <row r="147" spans="1:34" ht="15" x14ac:dyDescent="0.25">
      <c r="A147" t="s">
        <v>431</v>
      </c>
      <c r="B147" t="s">
        <v>432</v>
      </c>
      <c r="C147" t="s">
        <v>108</v>
      </c>
      <c r="D147">
        <v>35</v>
      </c>
      <c r="E147" s="138">
        <v>45288</v>
      </c>
      <c r="F147" s="138">
        <v>46011</v>
      </c>
      <c r="G147" t="s">
        <v>69</v>
      </c>
      <c r="H147" t="s">
        <v>63</v>
      </c>
      <c r="I147">
        <v>0.4</v>
      </c>
      <c r="J147" t="s">
        <v>71</v>
      </c>
      <c r="K147"/>
      <c r="L147"/>
      <c r="M147"/>
      <c r="N147"/>
      <c r="O147"/>
      <c r="P147"/>
      <c r="Q147"/>
      <c r="R147"/>
      <c r="S147"/>
      <c r="T147"/>
      <c r="U147"/>
      <c r="V147"/>
      <c r="W147"/>
      <c r="X147"/>
      <c r="Y147"/>
      <c r="Z147"/>
      <c r="AA147"/>
      <c r="AB147"/>
      <c r="AC147"/>
      <c r="AD147"/>
      <c r="AE147"/>
      <c r="AF147"/>
      <c r="AG147">
        <v>1</v>
      </c>
      <c r="AH147">
        <v>0</v>
      </c>
    </row>
    <row r="148" spans="1:34" ht="15" x14ac:dyDescent="0.25">
      <c r="A148" t="s">
        <v>433</v>
      </c>
      <c r="B148" t="s">
        <v>434</v>
      </c>
      <c r="C148" t="s">
        <v>142</v>
      </c>
      <c r="D148">
        <v>43</v>
      </c>
      <c r="E148" s="138">
        <v>45649</v>
      </c>
      <c r="F148" s="138">
        <v>45678</v>
      </c>
      <c r="G148" t="s">
        <v>75</v>
      </c>
      <c r="H148" t="s">
        <v>70</v>
      </c>
      <c r="I148">
        <v>0</v>
      </c>
      <c r="J148" t="s">
        <v>16229</v>
      </c>
      <c r="K148">
        <v>0.8</v>
      </c>
      <c r="L148" t="s">
        <v>71</v>
      </c>
      <c r="M148"/>
      <c r="N148"/>
      <c r="O148"/>
      <c r="P148"/>
      <c r="Q148"/>
      <c r="R148"/>
      <c r="S148"/>
      <c r="T148"/>
      <c r="U148"/>
      <c r="V148"/>
      <c r="W148"/>
      <c r="X148"/>
      <c r="Y148"/>
      <c r="Z148"/>
      <c r="AA148"/>
      <c r="AB148"/>
      <c r="AC148"/>
      <c r="AD148"/>
      <c r="AE148"/>
      <c r="AF148"/>
      <c r="AG148">
        <v>2</v>
      </c>
      <c r="AH148">
        <v>10000</v>
      </c>
    </row>
    <row r="149" spans="1:34" ht="15" x14ac:dyDescent="0.25">
      <c r="A149" t="s">
        <v>435</v>
      </c>
      <c r="B149" t="s">
        <v>436</v>
      </c>
      <c r="C149" t="s">
        <v>182</v>
      </c>
      <c r="D149">
        <v>36</v>
      </c>
      <c r="E149" s="138">
        <v>45625</v>
      </c>
      <c r="F149" s="138">
        <v>45875</v>
      </c>
      <c r="G149" t="s">
        <v>69</v>
      </c>
      <c r="H149" t="s">
        <v>63</v>
      </c>
      <c r="I149">
        <v>0.5</v>
      </c>
      <c r="J149" t="s">
        <v>71</v>
      </c>
      <c r="K149"/>
      <c r="L149"/>
      <c r="M149"/>
      <c r="N149"/>
      <c r="O149"/>
      <c r="P149"/>
      <c r="Q149"/>
      <c r="R149"/>
      <c r="S149"/>
      <c r="T149"/>
      <c r="U149"/>
      <c r="V149"/>
      <c r="W149"/>
      <c r="X149"/>
      <c r="Y149"/>
      <c r="Z149"/>
      <c r="AA149"/>
      <c r="AB149"/>
      <c r="AC149"/>
      <c r="AD149"/>
      <c r="AE149"/>
      <c r="AF149"/>
      <c r="AG149">
        <v>1</v>
      </c>
      <c r="AH149">
        <v>0</v>
      </c>
    </row>
    <row r="150" spans="1:34" ht="15" x14ac:dyDescent="0.25">
      <c r="A150" t="s">
        <v>437</v>
      </c>
      <c r="B150" t="s">
        <v>438</v>
      </c>
      <c r="C150" t="s">
        <v>439</v>
      </c>
      <c r="D150">
        <v>8</v>
      </c>
      <c r="E150" s="138">
        <v>44985</v>
      </c>
      <c r="F150" s="138">
        <v>46011</v>
      </c>
      <c r="G150" t="s">
        <v>16478</v>
      </c>
      <c r="H150" t="s">
        <v>70</v>
      </c>
      <c r="I150">
        <v>0.7</v>
      </c>
      <c r="J150" t="s">
        <v>76</v>
      </c>
      <c r="K150">
        <v>0.73</v>
      </c>
      <c r="L150" t="s">
        <v>77</v>
      </c>
      <c r="M150">
        <v>0.77</v>
      </c>
      <c r="N150" t="s">
        <v>78</v>
      </c>
      <c r="O150">
        <v>0.8</v>
      </c>
      <c r="P150" t="s">
        <v>79</v>
      </c>
      <c r="Q150"/>
      <c r="R150"/>
      <c r="S150"/>
      <c r="T150"/>
      <c r="U150"/>
      <c r="V150"/>
      <c r="W150"/>
      <c r="X150"/>
      <c r="Y150"/>
      <c r="Z150"/>
      <c r="AA150"/>
      <c r="AB150"/>
      <c r="AC150"/>
      <c r="AD150"/>
      <c r="AE150"/>
      <c r="AF150"/>
      <c r="AG150">
        <v>0</v>
      </c>
      <c r="AH150">
        <v>0</v>
      </c>
    </row>
    <row r="151" spans="1:34" ht="15" x14ac:dyDescent="0.25">
      <c r="A151" t="s">
        <v>440</v>
      </c>
      <c r="B151" t="s">
        <v>441</v>
      </c>
      <c r="C151" t="s">
        <v>219</v>
      </c>
      <c r="D151">
        <v>15</v>
      </c>
      <c r="E151" s="138">
        <v>45693</v>
      </c>
      <c r="F151" s="138">
        <v>45793</v>
      </c>
      <c r="G151" t="s">
        <v>69</v>
      </c>
      <c r="H151" t="s">
        <v>63</v>
      </c>
      <c r="I151">
        <v>0.8</v>
      </c>
      <c r="J151" t="s">
        <v>71</v>
      </c>
      <c r="K151"/>
      <c r="L151"/>
      <c r="M151"/>
      <c r="N151"/>
      <c r="O151"/>
      <c r="P151"/>
      <c r="Q151"/>
      <c r="R151"/>
      <c r="S151"/>
      <c r="T151"/>
      <c r="U151"/>
      <c r="V151"/>
      <c r="W151"/>
      <c r="X151"/>
      <c r="Y151"/>
      <c r="Z151"/>
      <c r="AA151"/>
      <c r="AB151"/>
      <c r="AC151"/>
      <c r="AD151"/>
      <c r="AE151"/>
      <c r="AF151"/>
      <c r="AG151">
        <v>1</v>
      </c>
      <c r="AH151">
        <v>0</v>
      </c>
    </row>
    <row r="152" spans="1:34" ht="15" x14ac:dyDescent="0.25">
      <c r="A152" t="s">
        <v>442</v>
      </c>
      <c r="B152" t="s">
        <v>443</v>
      </c>
      <c r="C152" t="s">
        <v>193</v>
      </c>
      <c r="D152">
        <v>32</v>
      </c>
      <c r="E152" s="138">
        <v>45649</v>
      </c>
      <c r="F152" s="138">
        <v>45693</v>
      </c>
      <c r="G152" t="s">
        <v>69</v>
      </c>
      <c r="H152" t="s">
        <v>63</v>
      </c>
      <c r="I152">
        <v>0.8</v>
      </c>
      <c r="J152" t="s">
        <v>71</v>
      </c>
      <c r="K152"/>
      <c r="L152"/>
      <c r="M152"/>
      <c r="N152"/>
      <c r="O152"/>
      <c r="P152"/>
      <c r="Q152"/>
      <c r="R152"/>
      <c r="S152"/>
      <c r="T152"/>
      <c r="U152"/>
      <c r="V152"/>
      <c r="W152"/>
      <c r="X152"/>
      <c r="Y152"/>
      <c r="Z152"/>
      <c r="AA152"/>
      <c r="AB152"/>
      <c r="AC152"/>
      <c r="AD152"/>
      <c r="AE152"/>
      <c r="AF152"/>
      <c r="AG152">
        <v>1</v>
      </c>
      <c r="AH152">
        <v>0</v>
      </c>
    </row>
    <row r="153" spans="1:34" ht="15" x14ac:dyDescent="0.25">
      <c r="A153" t="s">
        <v>444</v>
      </c>
      <c r="B153" t="s">
        <v>445</v>
      </c>
      <c r="C153" t="s">
        <v>411</v>
      </c>
      <c r="D153">
        <v>37</v>
      </c>
      <c r="E153" s="138">
        <v>45656</v>
      </c>
      <c r="F153" s="138">
        <v>45943</v>
      </c>
      <c r="G153" t="s">
        <v>69</v>
      </c>
      <c r="H153" t="s">
        <v>70</v>
      </c>
      <c r="I153">
        <v>0</v>
      </c>
      <c r="J153" t="s">
        <v>16249</v>
      </c>
      <c r="K153">
        <v>0.8</v>
      </c>
      <c r="L153" t="s">
        <v>71</v>
      </c>
      <c r="M153"/>
      <c r="N153"/>
      <c r="O153"/>
      <c r="P153"/>
      <c r="Q153"/>
      <c r="R153"/>
      <c r="S153"/>
      <c r="T153"/>
      <c r="U153"/>
      <c r="V153"/>
      <c r="W153"/>
      <c r="X153"/>
      <c r="Y153"/>
      <c r="Z153"/>
      <c r="AA153"/>
      <c r="AB153"/>
      <c r="AC153"/>
      <c r="AD153"/>
      <c r="AE153"/>
      <c r="AF153"/>
      <c r="AG153">
        <v>2</v>
      </c>
      <c r="AH153">
        <v>8000</v>
      </c>
    </row>
    <row r="154" spans="1:34" ht="15" x14ac:dyDescent="0.25">
      <c r="A154" t="s">
        <v>457</v>
      </c>
      <c r="B154" t="s">
        <v>458</v>
      </c>
      <c r="C154" t="s">
        <v>411</v>
      </c>
      <c r="D154">
        <v>28</v>
      </c>
      <c r="E154" s="138">
        <v>41906</v>
      </c>
      <c r="F154" s="138">
        <v>46011</v>
      </c>
      <c r="G154" t="s">
        <v>69</v>
      </c>
      <c r="H154" t="s">
        <v>63</v>
      </c>
      <c r="I154">
        <v>0.8</v>
      </c>
      <c r="J154" t="s">
        <v>71</v>
      </c>
      <c r="K154"/>
      <c r="L154"/>
      <c r="M154"/>
      <c r="N154"/>
      <c r="O154"/>
      <c r="P154"/>
      <c r="Q154"/>
      <c r="R154"/>
      <c r="S154"/>
      <c r="T154"/>
      <c r="U154"/>
      <c r="V154"/>
      <c r="W154"/>
      <c r="X154"/>
      <c r="Y154"/>
      <c r="Z154"/>
      <c r="AA154"/>
      <c r="AB154"/>
      <c r="AC154"/>
      <c r="AD154"/>
      <c r="AE154"/>
      <c r="AF154"/>
      <c r="AG154">
        <v>1</v>
      </c>
      <c r="AH154">
        <v>0</v>
      </c>
    </row>
    <row r="155" spans="1:34" ht="15" x14ac:dyDescent="0.25">
      <c r="A155" t="s">
        <v>446</v>
      </c>
      <c r="B155" t="s">
        <v>447</v>
      </c>
      <c r="C155" t="s">
        <v>448</v>
      </c>
      <c r="D155">
        <v>22</v>
      </c>
      <c r="E155" s="138">
        <v>44347</v>
      </c>
      <c r="F155" s="138">
        <v>46011</v>
      </c>
      <c r="G155" t="s">
        <v>69</v>
      </c>
      <c r="H155" t="s">
        <v>63</v>
      </c>
      <c r="I155">
        <v>0.8</v>
      </c>
      <c r="J155" t="s">
        <v>71</v>
      </c>
      <c r="K155"/>
      <c r="L155"/>
      <c r="M155"/>
      <c r="N155"/>
      <c r="O155"/>
      <c r="P155"/>
      <c r="Q155"/>
      <c r="R155"/>
      <c r="S155"/>
      <c r="T155"/>
      <c r="U155"/>
      <c r="V155"/>
      <c r="W155"/>
      <c r="X155"/>
      <c r="Y155"/>
      <c r="Z155"/>
      <c r="AA155"/>
      <c r="AB155"/>
      <c r="AC155"/>
      <c r="AD155"/>
      <c r="AE155"/>
      <c r="AF155"/>
      <c r="AG155">
        <v>1</v>
      </c>
      <c r="AH155">
        <v>0</v>
      </c>
    </row>
    <row r="156" spans="1:34" ht="15" x14ac:dyDescent="0.25">
      <c r="A156" t="s">
        <v>449</v>
      </c>
      <c r="B156" t="s">
        <v>450</v>
      </c>
      <c r="C156" t="s">
        <v>105</v>
      </c>
      <c r="D156">
        <v>1</v>
      </c>
      <c r="E156" s="138">
        <v>44280</v>
      </c>
      <c r="F156" s="138">
        <v>46011</v>
      </c>
      <c r="G156" t="s">
        <v>69</v>
      </c>
      <c r="H156" t="s">
        <v>63</v>
      </c>
      <c r="I156">
        <v>0.8</v>
      </c>
      <c r="J156" t="s">
        <v>71</v>
      </c>
      <c r="K156"/>
      <c r="L156"/>
      <c r="M156"/>
      <c r="N156"/>
      <c r="O156"/>
      <c r="P156"/>
      <c r="Q156"/>
      <c r="R156"/>
      <c r="S156"/>
      <c r="T156"/>
      <c r="U156"/>
      <c r="V156"/>
      <c r="W156"/>
      <c r="X156"/>
      <c r="Y156"/>
      <c r="Z156"/>
      <c r="AA156"/>
      <c r="AB156"/>
      <c r="AC156"/>
      <c r="AD156"/>
      <c r="AE156"/>
      <c r="AF156"/>
      <c r="AG156">
        <v>1</v>
      </c>
      <c r="AH156">
        <v>0</v>
      </c>
    </row>
    <row r="157" spans="1:34" ht="15" x14ac:dyDescent="0.25">
      <c r="A157" t="s">
        <v>451</v>
      </c>
      <c r="B157" t="s">
        <v>452</v>
      </c>
      <c r="C157" t="s">
        <v>182</v>
      </c>
      <c r="D157">
        <v>21</v>
      </c>
      <c r="E157" s="138">
        <v>45644</v>
      </c>
      <c r="F157" s="138">
        <v>45796</v>
      </c>
      <c r="G157" t="s">
        <v>69</v>
      </c>
      <c r="H157" t="s">
        <v>63</v>
      </c>
      <c r="I157">
        <v>0.5</v>
      </c>
      <c r="J157" t="s">
        <v>71</v>
      </c>
      <c r="K157"/>
      <c r="L157"/>
      <c r="M157"/>
      <c r="N157"/>
      <c r="O157"/>
      <c r="P157"/>
      <c r="Q157"/>
      <c r="R157"/>
      <c r="S157"/>
      <c r="T157"/>
      <c r="U157"/>
      <c r="V157"/>
      <c r="W157"/>
      <c r="X157"/>
      <c r="Y157"/>
      <c r="Z157"/>
      <c r="AA157"/>
      <c r="AB157"/>
      <c r="AC157"/>
      <c r="AD157"/>
      <c r="AE157"/>
      <c r="AF157"/>
      <c r="AG157">
        <v>1</v>
      </c>
      <c r="AH157">
        <v>0</v>
      </c>
    </row>
    <row r="158" spans="1:34" ht="15" x14ac:dyDescent="0.25">
      <c r="A158" t="s">
        <v>453</v>
      </c>
      <c r="B158" t="s">
        <v>454</v>
      </c>
      <c r="C158" t="s">
        <v>321</v>
      </c>
      <c r="D158">
        <v>41</v>
      </c>
      <c r="E158" s="138">
        <v>45649</v>
      </c>
      <c r="F158" s="138">
        <v>45824</v>
      </c>
      <c r="G158" t="s">
        <v>75</v>
      </c>
      <c r="H158" t="s">
        <v>70</v>
      </c>
      <c r="I158">
        <v>0</v>
      </c>
      <c r="J158" t="s">
        <v>16236</v>
      </c>
      <c r="K158">
        <v>0.7</v>
      </c>
      <c r="L158" t="s">
        <v>71</v>
      </c>
      <c r="M158"/>
      <c r="N158"/>
      <c r="O158"/>
      <c r="P158"/>
      <c r="Q158"/>
      <c r="R158"/>
      <c r="S158"/>
      <c r="T158"/>
      <c r="U158"/>
      <c r="V158"/>
      <c r="W158"/>
      <c r="X158"/>
      <c r="Y158"/>
      <c r="Z158"/>
      <c r="AA158"/>
      <c r="AB158"/>
      <c r="AC158"/>
      <c r="AD158"/>
      <c r="AE158"/>
      <c r="AF158"/>
      <c r="AG158">
        <v>2</v>
      </c>
      <c r="AH158">
        <v>9999.99</v>
      </c>
    </row>
    <row r="159" spans="1:34" ht="15" x14ac:dyDescent="0.25">
      <c r="A159" t="s">
        <v>455</v>
      </c>
      <c r="B159" t="s">
        <v>456</v>
      </c>
      <c r="C159" t="s">
        <v>291</v>
      </c>
      <c r="D159">
        <v>45</v>
      </c>
      <c r="E159" s="138">
        <v>45649</v>
      </c>
      <c r="F159" s="138">
        <v>45813</v>
      </c>
      <c r="G159" t="s">
        <v>75</v>
      </c>
      <c r="H159" t="s">
        <v>63</v>
      </c>
      <c r="I159">
        <v>0.65</v>
      </c>
      <c r="J159" t="s">
        <v>71</v>
      </c>
      <c r="K159"/>
      <c r="L159"/>
      <c r="M159"/>
      <c r="N159"/>
      <c r="O159"/>
      <c r="P159"/>
      <c r="Q159"/>
      <c r="R159"/>
      <c r="S159"/>
      <c r="T159"/>
      <c r="U159"/>
      <c r="V159"/>
      <c r="W159"/>
      <c r="X159"/>
      <c r="Y159"/>
      <c r="Z159"/>
      <c r="AA159"/>
      <c r="AB159"/>
      <c r="AC159"/>
      <c r="AD159"/>
      <c r="AE159"/>
      <c r="AF159"/>
      <c r="AG159">
        <v>1</v>
      </c>
      <c r="AH159">
        <v>0</v>
      </c>
    </row>
    <row r="160" spans="1:34" ht="15" x14ac:dyDescent="0.25">
      <c r="A160" t="s">
        <v>459</v>
      </c>
      <c r="B160" t="s">
        <v>460</v>
      </c>
      <c r="C160" t="s">
        <v>448</v>
      </c>
      <c r="D160">
        <v>30</v>
      </c>
      <c r="E160" s="138">
        <v>41891</v>
      </c>
      <c r="F160" s="138">
        <v>46011</v>
      </c>
      <c r="G160" t="s">
        <v>69</v>
      </c>
      <c r="H160" t="s">
        <v>63</v>
      </c>
      <c r="I160">
        <v>0.5</v>
      </c>
      <c r="J160" t="s">
        <v>71</v>
      </c>
      <c r="K160"/>
      <c r="L160"/>
      <c r="M160"/>
      <c r="N160"/>
      <c r="O160"/>
      <c r="P160"/>
      <c r="Q160"/>
      <c r="R160"/>
      <c r="S160"/>
      <c r="T160"/>
      <c r="U160"/>
      <c r="V160"/>
      <c r="W160"/>
      <c r="X160"/>
      <c r="Y160"/>
      <c r="Z160"/>
      <c r="AA160"/>
      <c r="AB160"/>
      <c r="AC160"/>
      <c r="AD160"/>
      <c r="AE160"/>
      <c r="AF160"/>
      <c r="AG160">
        <v>1</v>
      </c>
      <c r="AH160">
        <v>0</v>
      </c>
    </row>
    <row r="161" spans="1:34" ht="15" x14ac:dyDescent="0.25">
      <c r="A161" t="s">
        <v>461</v>
      </c>
      <c r="B161" t="s">
        <v>462</v>
      </c>
      <c r="C161" t="s">
        <v>448</v>
      </c>
      <c r="D161">
        <v>3</v>
      </c>
      <c r="E161" s="138">
        <v>45685</v>
      </c>
      <c r="F161" s="138">
        <v>45700</v>
      </c>
      <c r="G161" t="s">
        <v>573</v>
      </c>
      <c r="H161" t="s">
        <v>63</v>
      </c>
      <c r="I161">
        <v>0.8</v>
      </c>
      <c r="J161" t="s">
        <v>71</v>
      </c>
      <c r="K161"/>
      <c r="L161"/>
      <c r="M161"/>
      <c r="N161"/>
      <c r="O161"/>
      <c r="P161"/>
      <c r="Q161"/>
      <c r="R161"/>
      <c r="S161"/>
      <c r="T161"/>
      <c r="U161"/>
      <c r="V161"/>
      <c r="W161"/>
      <c r="X161"/>
      <c r="Y161"/>
      <c r="Z161"/>
      <c r="AA161"/>
      <c r="AB161"/>
      <c r="AC161"/>
      <c r="AD161"/>
      <c r="AE161"/>
      <c r="AF161"/>
      <c r="AG161">
        <v>1</v>
      </c>
      <c r="AH161">
        <v>0</v>
      </c>
    </row>
    <row r="162" spans="1:34" ht="15" x14ac:dyDescent="0.25">
      <c r="A162" t="s">
        <v>463</v>
      </c>
      <c r="B162" t="s">
        <v>464</v>
      </c>
      <c r="C162" t="s">
        <v>84</v>
      </c>
      <c r="D162"/>
      <c r="E162"/>
      <c r="F162"/>
      <c r="G162"/>
      <c r="H162" t="s">
        <v>63</v>
      </c>
      <c r="I162" t="s">
        <v>64</v>
      </c>
      <c r="J162"/>
      <c r="K162"/>
      <c r="L162"/>
      <c r="M162"/>
      <c r="N162"/>
      <c r="O162"/>
      <c r="P162"/>
      <c r="Q162"/>
      <c r="R162"/>
      <c r="S162"/>
      <c r="T162"/>
      <c r="U162"/>
      <c r="V162"/>
      <c r="W162"/>
      <c r="X162"/>
      <c r="Y162"/>
      <c r="Z162"/>
      <c r="AA162"/>
      <c r="AB162"/>
      <c r="AC162"/>
      <c r="AD162"/>
      <c r="AE162"/>
      <c r="AF162"/>
      <c r="AG162"/>
      <c r="AH162">
        <v>0</v>
      </c>
    </row>
    <row r="163" spans="1:34" ht="15" x14ac:dyDescent="0.25">
      <c r="A163" t="s">
        <v>467</v>
      </c>
      <c r="B163" t="s">
        <v>468</v>
      </c>
      <c r="C163" t="s">
        <v>246</v>
      </c>
      <c r="D163">
        <v>52</v>
      </c>
      <c r="E163" s="138">
        <v>45639</v>
      </c>
      <c r="F163" s="138">
        <v>45691</v>
      </c>
      <c r="G163" t="s">
        <v>69</v>
      </c>
      <c r="H163" t="s">
        <v>63</v>
      </c>
      <c r="I163">
        <v>0.8</v>
      </c>
      <c r="J163" t="s">
        <v>71</v>
      </c>
      <c r="K163"/>
      <c r="L163"/>
      <c r="M163"/>
      <c r="N163"/>
      <c r="O163"/>
      <c r="P163"/>
      <c r="Q163"/>
      <c r="R163"/>
      <c r="S163"/>
      <c r="T163"/>
      <c r="U163"/>
      <c r="V163"/>
      <c r="W163"/>
      <c r="X163"/>
      <c r="Y163"/>
      <c r="Z163"/>
      <c r="AA163"/>
      <c r="AB163"/>
      <c r="AC163"/>
      <c r="AD163"/>
      <c r="AE163"/>
      <c r="AF163"/>
      <c r="AG163">
        <v>1</v>
      </c>
      <c r="AH163">
        <v>0</v>
      </c>
    </row>
    <row r="164" spans="1:34" ht="15" x14ac:dyDescent="0.25">
      <c r="A164" t="s">
        <v>465</v>
      </c>
      <c r="B164" t="s">
        <v>466</v>
      </c>
      <c r="C164" t="s">
        <v>270</v>
      </c>
      <c r="D164"/>
      <c r="E164"/>
      <c r="F164"/>
      <c r="G164"/>
      <c r="H164" t="s">
        <v>63</v>
      </c>
      <c r="I164" t="s">
        <v>64</v>
      </c>
      <c r="J164"/>
      <c r="K164"/>
      <c r="L164"/>
      <c r="M164"/>
      <c r="N164"/>
      <c r="O164"/>
      <c r="P164"/>
      <c r="Q164"/>
      <c r="R164"/>
      <c r="S164"/>
      <c r="T164"/>
      <c r="U164"/>
      <c r="V164"/>
      <c r="W164"/>
      <c r="X164"/>
      <c r="Y164"/>
      <c r="Z164"/>
      <c r="AA164"/>
      <c r="AB164"/>
      <c r="AC164"/>
      <c r="AD164"/>
      <c r="AE164"/>
      <c r="AF164"/>
      <c r="AG164"/>
      <c r="AH164">
        <v>0</v>
      </c>
    </row>
    <row r="165" spans="1:34" ht="15" x14ac:dyDescent="0.25">
      <c r="A165" t="s">
        <v>469</v>
      </c>
      <c r="B165" t="s">
        <v>470</v>
      </c>
      <c r="C165" t="s">
        <v>165</v>
      </c>
      <c r="D165">
        <v>40</v>
      </c>
      <c r="E165" s="138">
        <v>45656</v>
      </c>
      <c r="F165" s="138">
        <v>45904</v>
      </c>
      <c r="G165" t="s">
        <v>69</v>
      </c>
      <c r="H165" t="s">
        <v>63</v>
      </c>
      <c r="I165">
        <v>0.8</v>
      </c>
      <c r="J165" t="s">
        <v>71</v>
      </c>
      <c r="K165"/>
      <c r="L165"/>
      <c r="M165"/>
      <c r="N165"/>
      <c r="O165"/>
      <c r="P165"/>
      <c r="Q165"/>
      <c r="R165"/>
      <c r="S165"/>
      <c r="T165"/>
      <c r="U165"/>
      <c r="V165"/>
      <c r="W165"/>
      <c r="X165"/>
      <c r="Y165"/>
      <c r="Z165"/>
      <c r="AA165"/>
      <c r="AB165"/>
      <c r="AC165"/>
      <c r="AD165"/>
      <c r="AE165"/>
      <c r="AF165"/>
      <c r="AG165">
        <v>1</v>
      </c>
      <c r="AH165">
        <v>0</v>
      </c>
    </row>
    <row r="166" spans="1:34" ht="15" x14ac:dyDescent="0.25">
      <c r="A166" t="s">
        <v>471</v>
      </c>
      <c r="B166" t="s">
        <v>472</v>
      </c>
      <c r="C166" t="s">
        <v>426</v>
      </c>
      <c r="D166">
        <v>2</v>
      </c>
      <c r="E166" s="138">
        <v>45293</v>
      </c>
      <c r="F166" s="138">
        <v>46011</v>
      </c>
      <c r="G166" t="s">
        <v>69</v>
      </c>
      <c r="H166" t="s">
        <v>70</v>
      </c>
      <c r="I166">
        <v>0</v>
      </c>
      <c r="J166" t="s">
        <v>16248</v>
      </c>
      <c r="K166">
        <v>0.8</v>
      </c>
      <c r="L166" t="s">
        <v>71</v>
      </c>
      <c r="M166"/>
      <c r="N166"/>
      <c r="O166"/>
      <c r="P166"/>
      <c r="Q166"/>
      <c r="R166"/>
      <c r="S166"/>
      <c r="T166"/>
      <c r="U166"/>
      <c r="V166"/>
      <c r="W166"/>
      <c r="X166"/>
      <c r="Y166"/>
      <c r="Z166"/>
      <c r="AA166"/>
      <c r="AB166"/>
      <c r="AC166"/>
      <c r="AD166"/>
      <c r="AE166"/>
      <c r="AF166"/>
      <c r="AG166">
        <v>2</v>
      </c>
      <c r="AH166">
        <v>8500</v>
      </c>
    </row>
    <row r="167" spans="1:34" ht="15" x14ac:dyDescent="0.25">
      <c r="A167" t="s">
        <v>473</v>
      </c>
      <c r="B167" t="s">
        <v>474</v>
      </c>
      <c r="C167" t="s">
        <v>206</v>
      </c>
      <c r="D167">
        <v>36</v>
      </c>
      <c r="E167" s="138">
        <v>45649</v>
      </c>
      <c r="F167" s="138">
        <v>45840</v>
      </c>
      <c r="G167" t="s">
        <v>69</v>
      </c>
      <c r="H167" t="s">
        <v>63</v>
      </c>
      <c r="I167">
        <v>0.8</v>
      </c>
      <c r="J167" t="s">
        <v>71</v>
      </c>
      <c r="K167"/>
      <c r="L167"/>
      <c r="M167"/>
      <c r="N167"/>
      <c r="O167"/>
      <c r="P167"/>
      <c r="Q167"/>
      <c r="R167"/>
      <c r="S167"/>
      <c r="T167"/>
      <c r="U167"/>
      <c r="V167"/>
      <c r="W167"/>
      <c r="X167"/>
      <c r="Y167"/>
      <c r="Z167"/>
      <c r="AA167"/>
      <c r="AB167"/>
      <c r="AC167"/>
      <c r="AD167"/>
      <c r="AE167"/>
      <c r="AF167"/>
      <c r="AG167">
        <v>1</v>
      </c>
      <c r="AH167">
        <v>0</v>
      </c>
    </row>
    <row r="168" spans="1:34" ht="15" x14ac:dyDescent="0.25">
      <c r="A168" t="s">
        <v>15893</v>
      </c>
      <c r="B168" t="s">
        <v>15894</v>
      </c>
      <c r="C168" t="s">
        <v>182</v>
      </c>
      <c r="D168">
        <v>29</v>
      </c>
      <c r="E168" s="138">
        <v>45266</v>
      </c>
      <c r="F168" s="138">
        <v>46011</v>
      </c>
      <c r="G168" t="s">
        <v>16478</v>
      </c>
      <c r="H168" t="s">
        <v>70</v>
      </c>
      <c r="I168">
        <v>0.28999999999999998</v>
      </c>
      <c r="J168" t="s">
        <v>76</v>
      </c>
      <c r="K168">
        <v>0.3</v>
      </c>
      <c r="L168" t="s">
        <v>77</v>
      </c>
      <c r="M168">
        <v>0.5</v>
      </c>
      <c r="N168" t="s">
        <v>78</v>
      </c>
      <c r="O168">
        <v>0.8</v>
      </c>
      <c r="P168" t="s">
        <v>79</v>
      </c>
      <c r="Q168">
        <v>0</v>
      </c>
      <c r="R168" t="s">
        <v>16230</v>
      </c>
      <c r="S168"/>
      <c r="T168"/>
      <c r="U168"/>
      <c r="V168"/>
      <c r="W168"/>
      <c r="X168"/>
      <c r="Y168"/>
      <c r="Z168"/>
      <c r="AA168"/>
      <c r="AB168"/>
      <c r="AC168"/>
      <c r="AD168"/>
      <c r="AE168"/>
      <c r="AF168"/>
      <c r="AG168">
        <v>0</v>
      </c>
      <c r="AH168">
        <v>0</v>
      </c>
    </row>
    <row r="169" spans="1:34" ht="15" x14ac:dyDescent="0.25">
      <c r="A169" t="s">
        <v>475</v>
      </c>
      <c r="B169" t="s">
        <v>476</v>
      </c>
      <c r="C169" t="s">
        <v>193</v>
      </c>
      <c r="D169">
        <v>3</v>
      </c>
      <c r="E169" s="138">
        <v>45386</v>
      </c>
      <c r="F169" s="138">
        <v>46011</v>
      </c>
      <c r="G169" t="s">
        <v>69</v>
      </c>
      <c r="H169" t="s">
        <v>70</v>
      </c>
      <c r="I169">
        <v>0.74</v>
      </c>
      <c r="J169" t="s">
        <v>16252</v>
      </c>
      <c r="K169">
        <v>0.78</v>
      </c>
      <c r="L169" t="s">
        <v>16253</v>
      </c>
      <c r="M169">
        <v>0.8</v>
      </c>
      <c r="N169" t="s">
        <v>16254</v>
      </c>
      <c r="O169">
        <v>0</v>
      </c>
      <c r="P169" t="s">
        <v>16231</v>
      </c>
      <c r="Q169"/>
      <c r="R169"/>
      <c r="S169"/>
      <c r="T169"/>
      <c r="U169"/>
      <c r="V169"/>
      <c r="W169"/>
      <c r="X169"/>
      <c r="Y169"/>
      <c r="Z169"/>
      <c r="AA169"/>
      <c r="AB169"/>
      <c r="AC169"/>
      <c r="AD169"/>
      <c r="AE169"/>
      <c r="AF169"/>
      <c r="AG169">
        <v>0</v>
      </c>
      <c r="AH169">
        <v>0</v>
      </c>
    </row>
    <row r="170" spans="1:34" ht="15" x14ac:dyDescent="0.25">
      <c r="A170" t="s">
        <v>479</v>
      </c>
      <c r="B170" t="s">
        <v>480</v>
      </c>
      <c r="C170" t="s">
        <v>193</v>
      </c>
      <c r="D170">
        <v>28</v>
      </c>
      <c r="E170" s="138">
        <v>41495</v>
      </c>
      <c r="F170" s="138">
        <v>46011</v>
      </c>
      <c r="G170" t="s">
        <v>69</v>
      </c>
      <c r="H170" t="s">
        <v>63</v>
      </c>
      <c r="I170">
        <v>0.8</v>
      </c>
      <c r="J170" t="s">
        <v>71</v>
      </c>
      <c r="K170"/>
      <c r="L170"/>
      <c r="M170"/>
      <c r="N170"/>
      <c r="O170"/>
      <c r="P170"/>
      <c r="Q170"/>
      <c r="R170"/>
      <c r="S170"/>
      <c r="T170"/>
      <c r="U170"/>
      <c r="V170"/>
      <c r="W170"/>
      <c r="X170"/>
      <c r="Y170"/>
      <c r="Z170"/>
      <c r="AA170"/>
      <c r="AB170"/>
      <c r="AC170"/>
      <c r="AD170"/>
      <c r="AE170"/>
      <c r="AF170"/>
      <c r="AG170">
        <v>1</v>
      </c>
      <c r="AH170">
        <v>0</v>
      </c>
    </row>
    <row r="171" spans="1:34" ht="15" x14ac:dyDescent="0.25">
      <c r="A171" t="s">
        <v>481</v>
      </c>
      <c r="B171" t="s">
        <v>482</v>
      </c>
      <c r="C171" t="s">
        <v>193</v>
      </c>
      <c r="D171">
        <v>54</v>
      </c>
      <c r="E171" s="138">
        <v>45644</v>
      </c>
      <c r="F171" s="138">
        <v>45723</v>
      </c>
      <c r="G171" t="s">
        <v>75</v>
      </c>
      <c r="H171" t="s">
        <v>63</v>
      </c>
      <c r="I171">
        <v>0.8</v>
      </c>
      <c r="J171" t="s">
        <v>71</v>
      </c>
      <c r="K171"/>
      <c r="L171"/>
      <c r="M171"/>
      <c r="N171"/>
      <c r="O171"/>
      <c r="P171"/>
      <c r="Q171"/>
      <c r="R171"/>
      <c r="S171"/>
      <c r="T171"/>
      <c r="U171"/>
      <c r="V171"/>
      <c r="W171"/>
      <c r="X171"/>
      <c r="Y171"/>
      <c r="Z171"/>
      <c r="AA171"/>
      <c r="AB171"/>
      <c r="AC171"/>
      <c r="AD171"/>
      <c r="AE171"/>
      <c r="AF171"/>
      <c r="AG171">
        <v>1</v>
      </c>
      <c r="AH171">
        <v>0</v>
      </c>
    </row>
    <row r="172" spans="1:34" ht="15" x14ac:dyDescent="0.25">
      <c r="A172" t="s">
        <v>483</v>
      </c>
      <c r="B172" t="s">
        <v>484</v>
      </c>
      <c r="C172" t="s">
        <v>231</v>
      </c>
      <c r="D172">
        <v>35</v>
      </c>
      <c r="E172" s="138">
        <v>45644</v>
      </c>
      <c r="F172" s="138">
        <v>45691</v>
      </c>
      <c r="G172" t="s">
        <v>69</v>
      </c>
      <c r="H172" t="s">
        <v>63</v>
      </c>
      <c r="I172">
        <v>0.7</v>
      </c>
      <c r="J172" t="s">
        <v>71</v>
      </c>
      <c r="K172"/>
      <c r="L172"/>
      <c r="M172"/>
      <c r="N172"/>
      <c r="O172"/>
      <c r="P172"/>
      <c r="Q172"/>
      <c r="R172"/>
      <c r="S172"/>
      <c r="T172"/>
      <c r="U172"/>
      <c r="V172"/>
      <c r="W172"/>
      <c r="X172"/>
      <c r="Y172"/>
      <c r="Z172"/>
      <c r="AA172"/>
      <c r="AB172"/>
      <c r="AC172"/>
      <c r="AD172"/>
      <c r="AE172"/>
      <c r="AF172"/>
      <c r="AG172">
        <v>1</v>
      </c>
      <c r="AH172">
        <v>0</v>
      </c>
    </row>
    <row r="173" spans="1:34" ht="15" x14ac:dyDescent="0.25">
      <c r="A173" t="s">
        <v>485</v>
      </c>
      <c r="B173" t="s">
        <v>486</v>
      </c>
      <c r="C173" t="s">
        <v>267</v>
      </c>
      <c r="D173">
        <v>33</v>
      </c>
      <c r="E173" s="138">
        <v>45653</v>
      </c>
      <c r="F173" s="138">
        <v>45937</v>
      </c>
      <c r="G173" t="s">
        <v>75</v>
      </c>
      <c r="H173" t="s">
        <v>70</v>
      </c>
      <c r="I173">
        <v>0</v>
      </c>
      <c r="J173" t="s">
        <v>16271</v>
      </c>
      <c r="K173">
        <v>0.8</v>
      </c>
      <c r="L173" t="s">
        <v>71</v>
      </c>
      <c r="M173"/>
      <c r="N173"/>
      <c r="O173"/>
      <c r="P173"/>
      <c r="Q173"/>
      <c r="R173"/>
      <c r="S173"/>
      <c r="T173"/>
      <c r="U173"/>
      <c r="V173"/>
      <c r="W173"/>
      <c r="X173"/>
      <c r="Y173"/>
      <c r="Z173"/>
      <c r="AA173"/>
      <c r="AB173"/>
      <c r="AC173"/>
      <c r="AD173"/>
      <c r="AE173"/>
      <c r="AF173"/>
      <c r="AG173">
        <v>2</v>
      </c>
      <c r="AH173">
        <v>20000</v>
      </c>
    </row>
    <row r="174" spans="1:34" ht="15" x14ac:dyDescent="0.25">
      <c r="A174" t="s">
        <v>15849</v>
      </c>
      <c r="B174" t="s">
        <v>15850</v>
      </c>
      <c r="C174" t="s">
        <v>246</v>
      </c>
      <c r="D174">
        <v>4</v>
      </c>
      <c r="E174" s="138">
        <v>44960</v>
      </c>
      <c r="F174" s="138">
        <v>46011</v>
      </c>
      <c r="G174" t="s">
        <v>16478</v>
      </c>
      <c r="H174" t="s">
        <v>70</v>
      </c>
      <c r="I174">
        <v>0.65</v>
      </c>
      <c r="J174" t="s">
        <v>76</v>
      </c>
      <c r="K174">
        <v>0.65</v>
      </c>
      <c r="L174" t="s">
        <v>77</v>
      </c>
      <c r="M174">
        <v>0.72</v>
      </c>
      <c r="N174" t="s">
        <v>78</v>
      </c>
      <c r="O174">
        <v>0.78</v>
      </c>
      <c r="P174" t="s">
        <v>79</v>
      </c>
      <c r="Q174">
        <v>0</v>
      </c>
      <c r="R174" t="s">
        <v>16230</v>
      </c>
      <c r="S174"/>
      <c r="T174"/>
      <c r="U174"/>
      <c r="V174"/>
      <c r="W174"/>
      <c r="X174"/>
      <c r="Y174"/>
      <c r="Z174"/>
      <c r="AA174"/>
      <c r="AB174"/>
      <c r="AC174"/>
      <c r="AD174"/>
      <c r="AE174"/>
      <c r="AF174"/>
      <c r="AG174">
        <v>0</v>
      </c>
      <c r="AH174">
        <v>0</v>
      </c>
    </row>
    <row r="175" spans="1:34" ht="15" x14ac:dyDescent="0.25">
      <c r="A175" t="s">
        <v>487</v>
      </c>
      <c r="B175" t="s">
        <v>488</v>
      </c>
      <c r="C175" t="s">
        <v>231</v>
      </c>
      <c r="D175">
        <v>27</v>
      </c>
      <c r="E175" s="138">
        <v>45646</v>
      </c>
      <c r="F175" s="138">
        <v>45734</v>
      </c>
      <c r="G175" t="s">
        <v>69</v>
      </c>
      <c r="H175" t="s">
        <v>63</v>
      </c>
      <c r="I175">
        <v>0.1</v>
      </c>
      <c r="J175" t="s">
        <v>71</v>
      </c>
      <c r="K175"/>
      <c r="L175"/>
      <c r="M175"/>
      <c r="N175"/>
      <c r="O175"/>
      <c r="P175"/>
      <c r="Q175"/>
      <c r="R175"/>
      <c r="S175"/>
      <c r="T175"/>
      <c r="U175"/>
      <c r="V175"/>
      <c r="W175"/>
      <c r="X175"/>
      <c r="Y175"/>
      <c r="Z175"/>
      <c r="AA175"/>
      <c r="AB175"/>
      <c r="AC175"/>
      <c r="AD175"/>
      <c r="AE175"/>
      <c r="AF175"/>
      <c r="AG175">
        <v>1</v>
      </c>
      <c r="AH175">
        <v>0</v>
      </c>
    </row>
    <row r="176" spans="1:34" ht="15" x14ac:dyDescent="0.25">
      <c r="A176" t="s">
        <v>489</v>
      </c>
      <c r="B176" t="s">
        <v>490</v>
      </c>
      <c r="C176" t="s">
        <v>231</v>
      </c>
      <c r="D176">
        <v>62</v>
      </c>
      <c r="E176" s="138">
        <v>45643</v>
      </c>
      <c r="F176" s="138">
        <v>45981</v>
      </c>
      <c r="G176" t="s">
        <v>16478</v>
      </c>
      <c r="H176" t="s">
        <v>70</v>
      </c>
      <c r="I176">
        <v>0.55000000000000004</v>
      </c>
      <c r="J176" t="s">
        <v>76</v>
      </c>
      <c r="K176">
        <v>0.65</v>
      </c>
      <c r="L176" t="s">
        <v>77</v>
      </c>
      <c r="M176">
        <v>0.75</v>
      </c>
      <c r="N176" t="s">
        <v>78</v>
      </c>
      <c r="O176">
        <v>0.8</v>
      </c>
      <c r="P176" t="s">
        <v>79</v>
      </c>
      <c r="Q176">
        <v>0</v>
      </c>
      <c r="R176" t="s">
        <v>16228</v>
      </c>
      <c r="S176"/>
      <c r="T176"/>
      <c r="U176"/>
      <c r="V176"/>
      <c r="W176"/>
      <c r="X176"/>
      <c r="Y176"/>
      <c r="Z176"/>
      <c r="AA176"/>
      <c r="AB176"/>
      <c r="AC176"/>
      <c r="AD176"/>
      <c r="AE176"/>
      <c r="AF176"/>
      <c r="AG176">
        <v>0</v>
      </c>
      <c r="AH176">
        <v>0</v>
      </c>
    </row>
    <row r="177" spans="1:34" ht="15" x14ac:dyDescent="0.25">
      <c r="A177" t="s">
        <v>491</v>
      </c>
      <c r="B177" t="s">
        <v>492</v>
      </c>
      <c r="C177" t="s">
        <v>214</v>
      </c>
      <c r="D177">
        <v>51</v>
      </c>
      <c r="E177" s="138">
        <v>45649</v>
      </c>
      <c r="F177" s="138">
        <v>45747</v>
      </c>
      <c r="G177" t="s">
        <v>16478</v>
      </c>
      <c r="H177" t="s">
        <v>70</v>
      </c>
      <c r="I177">
        <v>0.74</v>
      </c>
      <c r="J177" t="s">
        <v>76</v>
      </c>
      <c r="K177">
        <v>0.76</v>
      </c>
      <c r="L177" t="s">
        <v>77</v>
      </c>
      <c r="M177">
        <v>0.78</v>
      </c>
      <c r="N177" t="s">
        <v>16497</v>
      </c>
      <c r="O177">
        <v>0.8</v>
      </c>
      <c r="P177" t="s">
        <v>79</v>
      </c>
      <c r="Q177">
        <v>0</v>
      </c>
      <c r="R177" t="s">
        <v>16236</v>
      </c>
      <c r="S177"/>
      <c r="T177"/>
      <c r="U177"/>
      <c r="V177"/>
      <c r="W177"/>
      <c r="X177"/>
      <c r="Y177"/>
      <c r="Z177"/>
      <c r="AA177"/>
      <c r="AB177"/>
      <c r="AC177"/>
      <c r="AD177"/>
      <c r="AE177"/>
      <c r="AF177"/>
      <c r="AG177">
        <v>0</v>
      </c>
      <c r="AH177">
        <v>0</v>
      </c>
    </row>
    <row r="178" spans="1:34" ht="15" x14ac:dyDescent="0.25">
      <c r="A178" t="s">
        <v>493</v>
      </c>
      <c r="B178" t="s">
        <v>494</v>
      </c>
      <c r="C178" t="s">
        <v>359</v>
      </c>
      <c r="D178">
        <v>50</v>
      </c>
      <c r="E178" s="138">
        <v>45645</v>
      </c>
      <c r="F178" s="138">
        <v>45694</v>
      </c>
      <c r="G178" t="s">
        <v>69</v>
      </c>
      <c r="H178" t="s">
        <v>70</v>
      </c>
      <c r="I178">
        <v>0</v>
      </c>
      <c r="J178" t="s">
        <v>16236</v>
      </c>
      <c r="K178">
        <v>0.8</v>
      </c>
      <c r="L178" t="s">
        <v>71</v>
      </c>
      <c r="M178"/>
      <c r="N178"/>
      <c r="O178"/>
      <c r="P178"/>
      <c r="Q178"/>
      <c r="R178"/>
      <c r="S178"/>
      <c r="T178"/>
      <c r="U178"/>
      <c r="V178"/>
      <c r="W178"/>
      <c r="X178"/>
      <c r="Y178"/>
      <c r="Z178"/>
      <c r="AA178"/>
      <c r="AB178"/>
      <c r="AC178"/>
      <c r="AD178"/>
      <c r="AE178"/>
      <c r="AF178"/>
      <c r="AG178">
        <v>2</v>
      </c>
      <c r="AH178">
        <v>9999.99</v>
      </c>
    </row>
    <row r="179" spans="1:34" ht="15" x14ac:dyDescent="0.25">
      <c r="A179" t="s">
        <v>15871</v>
      </c>
      <c r="B179" t="s">
        <v>15872</v>
      </c>
      <c r="C179" t="s">
        <v>214</v>
      </c>
      <c r="D179">
        <v>32</v>
      </c>
      <c r="E179" s="138">
        <v>45279</v>
      </c>
      <c r="F179" s="138">
        <v>46011</v>
      </c>
      <c r="G179" t="s">
        <v>16478</v>
      </c>
      <c r="H179" t="s">
        <v>70</v>
      </c>
      <c r="I179">
        <v>0.2</v>
      </c>
      <c r="J179" t="s">
        <v>76</v>
      </c>
      <c r="K179">
        <v>0.3</v>
      </c>
      <c r="L179" t="s">
        <v>77</v>
      </c>
      <c r="M179">
        <v>0.6</v>
      </c>
      <c r="N179" t="s">
        <v>78</v>
      </c>
      <c r="O179">
        <v>0.8</v>
      </c>
      <c r="P179" t="s">
        <v>79</v>
      </c>
      <c r="Q179">
        <v>0</v>
      </c>
      <c r="R179" t="s">
        <v>16229</v>
      </c>
      <c r="S179"/>
      <c r="T179"/>
      <c r="U179"/>
      <c r="V179"/>
      <c r="W179"/>
      <c r="X179"/>
      <c r="Y179"/>
      <c r="Z179"/>
      <c r="AA179"/>
      <c r="AB179"/>
      <c r="AC179"/>
      <c r="AD179"/>
      <c r="AE179"/>
      <c r="AF179"/>
      <c r="AG179">
        <v>0</v>
      </c>
      <c r="AH179">
        <v>0</v>
      </c>
    </row>
    <row r="180" spans="1:34" ht="15" x14ac:dyDescent="0.25">
      <c r="A180" t="s">
        <v>15865</v>
      </c>
      <c r="B180" t="s">
        <v>15866</v>
      </c>
      <c r="C180" t="s">
        <v>359</v>
      </c>
      <c r="D180">
        <v>30</v>
      </c>
      <c r="E180" s="138">
        <v>45654</v>
      </c>
      <c r="F180" s="138">
        <v>45685</v>
      </c>
      <c r="G180" t="s">
        <v>69</v>
      </c>
      <c r="H180" t="s">
        <v>63</v>
      </c>
      <c r="I180">
        <v>0.2</v>
      </c>
      <c r="J180" t="s">
        <v>71</v>
      </c>
      <c r="K180"/>
      <c r="L180"/>
      <c r="M180"/>
      <c r="N180"/>
      <c r="O180"/>
      <c r="P180"/>
      <c r="Q180"/>
      <c r="R180"/>
      <c r="S180"/>
      <c r="T180"/>
      <c r="U180"/>
      <c r="V180"/>
      <c r="W180"/>
      <c r="X180"/>
      <c r="Y180"/>
      <c r="Z180"/>
      <c r="AA180"/>
      <c r="AB180"/>
      <c r="AC180"/>
      <c r="AD180"/>
      <c r="AE180"/>
      <c r="AF180"/>
      <c r="AG180">
        <v>1</v>
      </c>
      <c r="AH180">
        <v>0</v>
      </c>
    </row>
    <row r="181" spans="1:34" ht="15" x14ac:dyDescent="0.25">
      <c r="A181" t="s">
        <v>495</v>
      </c>
      <c r="B181" t="s">
        <v>496</v>
      </c>
      <c r="C181" t="s">
        <v>170</v>
      </c>
      <c r="D181">
        <v>64</v>
      </c>
      <c r="E181" s="138">
        <v>41620</v>
      </c>
      <c r="F181" s="138">
        <v>46011</v>
      </c>
      <c r="G181" t="s">
        <v>69</v>
      </c>
      <c r="H181" t="s">
        <v>63</v>
      </c>
      <c r="I181">
        <v>0.8</v>
      </c>
      <c r="J181" t="s">
        <v>71</v>
      </c>
      <c r="K181"/>
      <c r="L181"/>
      <c r="M181"/>
      <c r="N181"/>
      <c r="O181"/>
      <c r="P181"/>
      <c r="Q181"/>
      <c r="R181"/>
      <c r="S181"/>
      <c r="T181"/>
      <c r="U181"/>
      <c r="V181"/>
      <c r="W181"/>
      <c r="X181"/>
      <c r="Y181"/>
      <c r="Z181"/>
      <c r="AA181"/>
      <c r="AB181"/>
      <c r="AC181"/>
      <c r="AD181"/>
      <c r="AE181"/>
      <c r="AF181"/>
      <c r="AG181">
        <v>1</v>
      </c>
      <c r="AH181">
        <v>0</v>
      </c>
    </row>
    <row r="182" spans="1:34" ht="15" x14ac:dyDescent="0.25">
      <c r="A182" t="s">
        <v>497</v>
      </c>
      <c r="B182" t="s">
        <v>498</v>
      </c>
      <c r="C182" t="s">
        <v>326</v>
      </c>
      <c r="D182">
        <v>39</v>
      </c>
      <c r="E182" s="138">
        <v>45646</v>
      </c>
      <c r="F182" s="138">
        <v>45667</v>
      </c>
      <c r="G182" t="s">
        <v>69</v>
      </c>
      <c r="H182" t="s">
        <v>63</v>
      </c>
      <c r="I182">
        <v>0.7</v>
      </c>
      <c r="J182" t="s">
        <v>71</v>
      </c>
      <c r="K182"/>
      <c r="L182"/>
      <c r="M182"/>
      <c r="N182"/>
      <c r="O182"/>
      <c r="P182"/>
      <c r="Q182"/>
      <c r="R182"/>
      <c r="S182"/>
      <c r="T182"/>
      <c r="U182"/>
      <c r="V182"/>
      <c r="W182"/>
      <c r="X182"/>
      <c r="Y182"/>
      <c r="Z182"/>
      <c r="AA182"/>
      <c r="AB182"/>
      <c r="AC182"/>
      <c r="AD182"/>
      <c r="AE182"/>
      <c r="AF182"/>
      <c r="AG182">
        <v>1</v>
      </c>
      <c r="AH182">
        <v>0</v>
      </c>
    </row>
    <row r="183" spans="1:34" ht="15" x14ac:dyDescent="0.25">
      <c r="A183" t="s">
        <v>15797</v>
      </c>
      <c r="B183" t="s">
        <v>15798</v>
      </c>
      <c r="C183" t="s">
        <v>313</v>
      </c>
      <c r="D183"/>
      <c r="E183"/>
      <c r="F183"/>
      <c r="G183"/>
      <c r="H183" t="s">
        <v>63</v>
      </c>
      <c r="I183" t="s">
        <v>64</v>
      </c>
      <c r="J183"/>
      <c r="K183"/>
      <c r="L183"/>
      <c r="M183"/>
      <c r="N183"/>
      <c r="O183"/>
      <c r="P183"/>
      <c r="Q183"/>
      <c r="R183"/>
      <c r="S183"/>
      <c r="T183"/>
      <c r="U183"/>
      <c r="V183"/>
      <c r="W183"/>
      <c r="X183"/>
      <c r="Y183"/>
      <c r="Z183"/>
      <c r="AA183"/>
      <c r="AB183"/>
      <c r="AC183"/>
      <c r="AD183"/>
      <c r="AE183"/>
      <c r="AF183"/>
      <c r="AG183"/>
      <c r="AH183">
        <v>0</v>
      </c>
    </row>
    <row r="184" spans="1:34" ht="15" x14ac:dyDescent="0.25">
      <c r="A184" t="s">
        <v>501</v>
      </c>
      <c r="B184" t="s">
        <v>502</v>
      </c>
      <c r="C184" t="s">
        <v>281</v>
      </c>
      <c r="D184">
        <v>31</v>
      </c>
      <c r="E184" s="138">
        <v>45288</v>
      </c>
      <c r="F184" s="138">
        <v>46011</v>
      </c>
      <c r="G184" t="s">
        <v>16478</v>
      </c>
      <c r="H184" t="s">
        <v>70</v>
      </c>
      <c r="I184">
        <v>0.55000000000000004</v>
      </c>
      <c r="J184" t="s">
        <v>76</v>
      </c>
      <c r="K184">
        <v>0.6</v>
      </c>
      <c r="L184" t="s">
        <v>77</v>
      </c>
      <c r="M184">
        <v>0.7</v>
      </c>
      <c r="N184" t="s">
        <v>78</v>
      </c>
      <c r="O184">
        <v>0.8</v>
      </c>
      <c r="P184" t="s">
        <v>79</v>
      </c>
      <c r="Q184">
        <v>0</v>
      </c>
      <c r="R184" t="s">
        <v>16256</v>
      </c>
      <c r="S184"/>
      <c r="T184"/>
      <c r="U184"/>
      <c r="V184"/>
      <c r="W184"/>
      <c r="X184"/>
      <c r="Y184"/>
      <c r="Z184"/>
      <c r="AA184"/>
      <c r="AB184"/>
      <c r="AC184"/>
      <c r="AD184"/>
      <c r="AE184"/>
      <c r="AF184"/>
      <c r="AG184">
        <v>0</v>
      </c>
      <c r="AH184">
        <v>0</v>
      </c>
    </row>
    <row r="185" spans="1:34" ht="15" x14ac:dyDescent="0.25">
      <c r="A185" t="s">
        <v>503</v>
      </c>
      <c r="B185" t="s">
        <v>504</v>
      </c>
      <c r="C185" t="s">
        <v>448</v>
      </c>
      <c r="D185">
        <v>105</v>
      </c>
      <c r="E185" s="138">
        <v>41912</v>
      </c>
      <c r="F185" s="138">
        <v>46011</v>
      </c>
      <c r="G185" t="s">
        <v>69</v>
      </c>
      <c r="H185" t="s">
        <v>63</v>
      </c>
      <c r="I185">
        <v>0.8</v>
      </c>
      <c r="J185" t="s">
        <v>71</v>
      </c>
      <c r="K185"/>
      <c r="L185"/>
      <c r="M185"/>
      <c r="N185"/>
      <c r="O185"/>
      <c r="P185"/>
      <c r="Q185"/>
      <c r="R185"/>
      <c r="S185"/>
      <c r="T185"/>
      <c r="U185"/>
      <c r="V185"/>
      <c r="W185"/>
      <c r="X185"/>
      <c r="Y185"/>
      <c r="Z185"/>
      <c r="AA185"/>
      <c r="AB185"/>
      <c r="AC185"/>
      <c r="AD185"/>
      <c r="AE185"/>
      <c r="AF185"/>
      <c r="AG185">
        <v>1</v>
      </c>
      <c r="AH185">
        <v>0</v>
      </c>
    </row>
    <row r="186" spans="1:34" ht="15" x14ac:dyDescent="0.25">
      <c r="A186" t="s">
        <v>499</v>
      </c>
      <c r="B186" t="s">
        <v>500</v>
      </c>
      <c r="C186" t="s">
        <v>182</v>
      </c>
      <c r="D186">
        <v>41</v>
      </c>
      <c r="E186" s="138">
        <v>45656</v>
      </c>
      <c r="F186" s="138">
        <v>45967</v>
      </c>
      <c r="G186" t="s">
        <v>69</v>
      </c>
      <c r="H186" t="s">
        <v>63</v>
      </c>
      <c r="I186">
        <v>0.6</v>
      </c>
      <c r="J186" t="s">
        <v>71</v>
      </c>
      <c r="K186"/>
      <c r="L186"/>
      <c r="M186"/>
      <c r="N186"/>
      <c r="O186"/>
      <c r="P186"/>
      <c r="Q186"/>
      <c r="R186"/>
      <c r="S186"/>
      <c r="T186"/>
      <c r="U186"/>
      <c r="V186"/>
      <c r="W186"/>
      <c r="X186"/>
      <c r="Y186"/>
      <c r="Z186"/>
      <c r="AA186"/>
      <c r="AB186"/>
      <c r="AC186"/>
      <c r="AD186"/>
      <c r="AE186"/>
      <c r="AF186"/>
      <c r="AG186">
        <v>1</v>
      </c>
      <c r="AH186">
        <v>0</v>
      </c>
    </row>
    <row r="187" spans="1:34" ht="15" x14ac:dyDescent="0.25">
      <c r="A187" t="s">
        <v>505</v>
      </c>
      <c r="B187" t="s">
        <v>506</v>
      </c>
      <c r="C187" t="s">
        <v>119</v>
      </c>
      <c r="D187">
        <v>9</v>
      </c>
      <c r="E187" s="138">
        <v>45716</v>
      </c>
      <c r="F187" s="138">
        <v>45793</v>
      </c>
      <c r="G187" t="s">
        <v>69</v>
      </c>
      <c r="H187" t="s">
        <v>63</v>
      </c>
      <c r="I187">
        <v>0.8</v>
      </c>
      <c r="J187" t="s">
        <v>71</v>
      </c>
      <c r="K187"/>
      <c r="L187"/>
      <c r="M187"/>
      <c r="N187"/>
      <c r="O187"/>
      <c r="P187"/>
      <c r="Q187"/>
      <c r="R187"/>
      <c r="S187"/>
      <c r="T187"/>
      <c r="U187"/>
      <c r="V187"/>
      <c r="W187"/>
      <c r="X187"/>
      <c r="Y187"/>
      <c r="Z187"/>
      <c r="AA187"/>
      <c r="AB187"/>
      <c r="AC187"/>
      <c r="AD187"/>
      <c r="AE187"/>
      <c r="AF187"/>
      <c r="AG187">
        <v>1</v>
      </c>
      <c r="AH187">
        <v>0</v>
      </c>
    </row>
    <row r="188" spans="1:34" ht="15" x14ac:dyDescent="0.25">
      <c r="A188" t="s">
        <v>507</v>
      </c>
      <c r="B188" t="s">
        <v>508</v>
      </c>
      <c r="C188" t="s">
        <v>267</v>
      </c>
      <c r="D188">
        <v>48</v>
      </c>
      <c r="E188" s="138">
        <v>45656</v>
      </c>
      <c r="F188" s="138">
        <v>45939</v>
      </c>
      <c r="G188" t="s">
        <v>69</v>
      </c>
      <c r="H188" t="s">
        <v>70</v>
      </c>
      <c r="I188">
        <v>0</v>
      </c>
      <c r="J188" t="s">
        <v>16228</v>
      </c>
      <c r="K188">
        <v>0.8</v>
      </c>
      <c r="L188" t="s">
        <v>71</v>
      </c>
      <c r="M188"/>
      <c r="N188"/>
      <c r="O188"/>
      <c r="P188"/>
      <c r="Q188"/>
      <c r="R188"/>
      <c r="S188"/>
      <c r="T188"/>
      <c r="U188"/>
      <c r="V188"/>
      <c r="W188"/>
      <c r="X188"/>
      <c r="Y188"/>
      <c r="Z188"/>
      <c r="AA188"/>
      <c r="AB188"/>
      <c r="AC188"/>
      <c r="AD188"/>
      <c r="AE188"/>
      <c r="AF188"/>
      <c r="AG188">
        <v>2</v>
      </c>
      <c r="AH188">
        <v>12000</v>
      </c>
    </row>
    <row r="189" spans="1:34" ht="15" x14ac:dyDescent="0.25">
      <c r="A189" t="s">
        <v>509</v>
      </c>
      <c r="B189" t="s">
        <v>510</v>
      </c>
      <c r="C189" t="s">
        <v>511</v>
      </c>
      <c r="D189">
        <v>41</v>
      </c>
      <c r="E189" s="138">
        <v>45644</v>
      </c>
      <c r="F189" s="138">
        <v>46007</v>
      </c>
      <c r="G189" t="s">
        <v>69</v>
      </c>
      <c r="H189" t="s">
        <v>70</v>
      </c>
      <c r="I189">
        <v>0</v>
      </c>
      <c r="J189" t="s">
        <v>16243</v>
      </c>
      <c r="K189">
        <v>0.8</v>
      </c>
      <c r="L189" t="s">
        <v>71</v>
      </c>
      <c r="M189"/>
      <c r="N189"/>
      <c r="O189"/>
      <c r="P189"/>
      <c r="Q189"/>
      <c r="R189"/>
      <c r="S189"/>
      <c r="T189"/>
      <c r="U189"/>
      <c r="V189"/>
      <c r="W189"/>
      <c r="X189"/>
      <c r="Y189"/>
      <c r="Z189"/>
      <c r="AA189"/>
      <c r="AB189"/>
      <c r="AC189"/>
      <c r="AD189"/>
      <c r="AE189"/>
      <c r="AF189"/>
      <c r="AG189">
        <v>2</v>
      </c>
      <c r="AH189">
        <v>7999.99</v>
      </c>
    </row>
    <row r="190" spans="1:34" ht="15" x14ac:dyDescent="0.25">
      <c r="A190" t="s">
        <v>512</v>
      </c>
      <c r="B190" t="s">
        <v>513</v>
      </c>
      <c r="C190" t="s">
        <v>139</v>
      </c>
      <c r="D190">
        <v>3</v>
      </c>
      <c r="E190" s="138">
        <v>44249</v>
      </c>
      <c r="F190" s="138">
        <v>46011</v>
      </c>
      <c r="G190" t="s">
        <v>69</v>
      </c>
      <c r="H190" t="s">
        <v>63</v>
      </c>
      <c r="I190">
        <v>0.8</v>
      </c>
      <c r="J190" t="s">
        <v>71</v>
      </c>
      <c r="K190"/>
      <c r="L190"/>
      <c r="M190"/>
      <c r="N190"/>
      <c r="O190"/>
      <c r="P190"/>
      <c r="Q190"/>
      <c r="R190"/>
      <c r="S190"/>
      <c r="T190"/>
      <c r="U190"/>
      <c r="V190"/>
      <c r="W190"/>
      <c r="X190"/>
      <c r="Y190"/>
      <c r="Z190"/>
      <c r="AA190"/>
      <c r="AB190"/>
      <c r="AC190"/>
      <c r="AD190"/>
      <c r="AE190"/>
      <c r="AF190"/>
      <c r="AG190">
        <v>1</v>
      </c>
      <c r="AH190">
        <v>0</v>
      </c>
    </row>
    <row r="191" spans="1:34" ht="15" x14ac:dyDescent="0.25">
      <c r="A191" t="s">
        <v>514</v>
      </c>
      <c r="B191" t="s">
        <v>515</v>
      </c>
      <c r="C191" t="s">
        <v>516</v>
      </c>
      <c r="D191">
        <v>5</v>
      </c>
      <c r="E191" s="138">
        <v>44680</v>
      </c>
      <c r="F191" s="138">
        <v>46011</v>
      </c>
      <c r="G191" t="s">
        <v>69</v>
      </c>
      <c r="H191" t="s">
        <v>70</v>
      </c>
      <c r="I191">
        <v>0</v>
      </c>
      <c r="J191" t="s">
        <v>16243</v>
      </c>
      <c r="K191">
        <v>0.8</v>
      </c>
      <c r="L191" t="s">
        <v>71</v>
      </c>
      <c r="M191"/>
      <c r="N191"/>
      <c r="O191"/>
      <c r="P191"/>
      <c r="Q191"/>
      <c r="R191"/>
      <c r="S191"/>
      <c r="T191"/>
      <c r="U191"/>
      <c r="V191"/>
      <c r="W191"/>
      <c r="X191"/>
      <c r="Y191"/>
      <c r="Z191"/>
      <c r="AA191"/>
      <c r="AB191"/>
      <c r="AC191"/>
      <c r="AD191"/>
      <c r="AE191"/>
      <c r="AF191"/>
      <c r="AG191">
        <v>2</v>
      </c>
      <c r="AH191">
        <v>7999.99</v>
      </c>
    </row>
    <row r="192" spans="1:34" ht="15" x14ac:dyDescent="0.25">
      <c r="A192" t="s">
        <v>517</v>
      </c>
      <c r="B192" t="s">
        <v>518</v>
      </c>
      <c r="C192" t="s">
        <v>267</v>
      </c>
      <c r="D192">
        <v>8</v>
      </c>
      <c r="E192" s="138">
        <v>44279</v>
      </c>
      <c r="F192" s="138">
        <v>46011</v>
      </c>
      <c r="G192" t="s">
        <v>69</v>
      </c>
      <c r="H192" t="s">
        <v>63</v>
      </c>
      <c r="I192">
        <v>0.8</v>
      </c>
      <c r="J192" t="s">
        <v>71</v>
      </c>
      <c r="K192"/>
      <c r="L192"/>
      <c r="M192"/>
      <c r="N192"/>
      <c r="O192"/>
      <c r="P192"/>
      <c r="Q192"/>
      <c r="R192"/>
      <c r="S192"/>
      <c r="T192"/>
      <c r="U192"/>
      <c r="V192"/>
      <c r="W192"/>
      <c r="X192"/>
      <c r="Y192"/>
      <c r="Z192"/>
      <c r="AA192"/>
      <c r="AB192"/>
      <c r="AC192"/>
      <c r="AD192"/>
      <c r="AE192"/>
      <c r="AF192"/>
      <c r="AG192">
        <v>1</v>
      </c>
      <c r="AH192">
        <v>0</v>
      </c>
    </row>
    <row r="193" spans="1:34" ht="15" x14ac:dyDescent="0.25">
      <c r="A193" t="s">
        <v>519</v>
      </c>
      <c r="B193" t="s">
        <v>520</v>
      </c>
      <c r="C193" t="s">
        <v>521</v>
      </c>
      <c r="D193">
        <v>5</v>
      </c>
      <c r="E193" s="138">
        <v>45762</v>
      </c>
      <c r="F193" s="138">
        <v>45775</v>
      </c>
      <c r="G193" t="s">
        <v>16478</v>
      </c>
      <c r="H193" t="s">
        <v>70</v>
      </c>
      <c r="I193">
        <v>0.4</v>
      </c>
      <c r="J193" t="s">
        <v>16498</v>
      </c>
      <c r="K193">
        <v>0.4</v>
      </c>
      <c r="L193" t="s">
        <v>16499</v>
      </c>
      <c r="M193">
        <v>0.4</v>
      </c>
      <c r="N193" t="s">
        <v>16500</v>
      </c>
      <c r="O193">
        <v>0.8</v>
      </c>
      <c r="P193" t="s">
        <v>16501</v>
      </c>
      <c r="Q193">
        <v>0</v>
      </c>
      <c r="R193" t="s">
        <v>16230</v>
      </c>
      <c r="S193"/>
      <c r="T193"/>
      <c r="U193"/>
      <c r="V193"/>
      <c r="W193"/>
      <c r="X193"/>
      <c r="Y193"/>
      <c r="Z193"/>
      <c r="AA193"/>
      <c r="AB193"/>
      <c r="AC193"/>
      <c r="AD193"/>
      <c r="AE193"/>
      <c r="AF193"/>
      <c r="AG193">
        <v>0</v>
      </c>
      <c r="AH193">
        <v>0</v>
      </c>
    </row>
    <row r="194" spans="1:34" ht="15" x14ac:dyDescent="0.25">
      <c r="A194" t="s">
        <v>522</v>
      </c>
      <c r="B194" t="s">
        <v>523</v>
      </c>
      <c r="C194" t="s">
        <v>102</v>
      </c>
      <c r="D194">
        <v>3</v>
      </c>
      <c r="E194" s="138">
        <v>45668</v>
      </c>
      <c r="F194" s="138">
        <v>45671</v>
      </c>
      <c r="G194" t="s">
        <v>69</v>
      </c>
      <c r="H194" t="s">
        <v>63</v>
      </c>
      <c r="I194">
        <v>0.8</v>
      </c>
      <c r="J194" t="s">
        <v>71</v>
      </c>
      <c r="K194"/>
      <c r="L194"/>
      <c r="M194"/>
      <c r="N194"/>
      <c r="O194"/>
      <c r="P194"/>
      <c r="Q194"/>
      <c r="R194"/>
      <c r="S194"/>
      <c r="T194"/>
      <c r="U194"/>
      <c r="V194"/>
      <c r="W194"/>
      <c r="X194"/>
      <c r="Y194"/>
      <c r="Z194"/>
      <c r="AA194"/>
      <c r="AB194"/>
      <c r="AC194"/>
      <c r="AD194"/>
      <c r="AE194"/>
      <c r="AF194"/>
      <c r="AG194">
        <v>1</v>
      </c>
      <c r="AH194">
        <v>0</v>
      </c>
    </row>
    <row r="195" spans="1:34" ht="15" x14ac:dyDescent="0.25">
      <c r="A195" t="s">
        <v>15837</v>
      </c>
      <c r="B195" t="s">
        <v>15838</v>
      </c>
      <c r="C195" t="s">
        <v>680</v>
      </c>
      <c r="D195">
        <v>46</v>
      </c>
      <c r="E195" s="138">
        <v>45288</v>
      </c>
      <c r="F195" s="138">
        <v>46011</v>
      </c>
      <c r="G195" t="s">
        <v>69</v>
      </c>
      <c r="H195" t="s">
        <v>70</v>
      </c>
      <c r="I195">
        <v>0</v>
      </c>
      <c r="J195" t="s">
        <v>16229</v>
      </c>
      <c r="K195">
        <v>0.8</v>
      </c>
      <c r="L195" t="s">
        <v>16238</v>
      </c>
      <c r="M195"/>
      <c r="N195"/>
      <c r="O195"/>
      <c r="P195"/>
      <c r="Q195"/>
      <c r="R195"/>
      <c r="S195"/>
      <c r="T195"/>
      <c r="U195"/>
      <c r="V195"/>
      <c r="W195"/>
      <c r="X195"/>
      <c r="Y195"/>
      <c r="Z195"/>
      <c r="AA195"/>
      <c r="AB195"/>
      <c r="AC195"/>
      <c r="AD195"/>
      <c r="AE195"/>
      <c r="AF195"/>
      <c r="AG195">
        <v>2</v>
      </c>
      <c r="AH195">
        <v>10000</v>
      </c>
    </row>
    <row r="196" spans="1:34" ht="15" x14ac:dyDescent="0.25">
      <c r="A196" t="s">
        <v>15877</v>
      </c>
      <c r="B196" t="s">
        <v>15878</v>
      </c>
      <c r="C196" t="s">
        <v>321</v>
      </c>
      <c r="D196">
        <v>6</v>
      </c>
      <c r="E196" s="138">
        <v>43181</v>
      </c>
      <c r="F196" s="138">
        <v>46011</v>
      </c>
      <c r="G196" t="s">
        <v>818</v>
      </c>
      <c r="H196" t="s">
        <v>63</v>
      </c>
      <c r="I196">
        <v>0</v>
      </c>
      <c r="J196" t="s">
        <v>71</v>
      </c>
      <c r="K196"/>
      <c r="L196"/>
      <c r="M196"/>
      <c r="N196"/>
      <c r="O196"/>
      <c r="P196"/>
      <c r="Q196"/>
      <c r="R196"/>
      <c r="S196"/>
      <c r="T196"/>
      <c r="U196"/>
      <c r="V196"/>
      <c r="W196"/>
      <c r="X196"/>
      <c r="Y196"/>
      <c r="Z196"/>
      <c r="AA196"/>
      <c r="AB196"/>
      <c r="AC196"/>
      <c r="AD196"/>
      <c r="AE196"/>
      <c r="AF196"/>
      <c r="AG196">
        <v>1</v>
      </c>
      <c r="AH196">
        <v>0</v>
      </c>
    </row>
    <row r="197" spans="1:34" ht="15" x14ac:dyDescent="0.25">
      <c r="A197" t="s">
        <v>524</v>
      </c>
      <c r="B197" t="s">
        <v>525</v>
      </c>
      <c r="C197" t="s">
        <v>448</v>
      </c>
      <c r="D197">
        <v>26</v>
      </c>
      <c r="E197" s="138">
        <v>41085</v>
      </c>
      <c r="F197" s="138">
        <v>46011</v>
      </c>
      <c r="G197" t="s">
        <v>69</v>
      </c>
      <c r="H197" t="s">
        <v>70</v>
      </c>
      <c r="I197">
        <v>0</v>
      </c>
      <c r="J197" t="s">
        <v>16246</v>
      </c>
      <c r="K197">
        <v>0.8</v>
      </c>
      <c r="L197" t="s">
        <v>71</v>
      </c>
      <c r="M197"/>
      <c r="N197"/>
      <c r="O197"/>
      <c r="P197"/>
      <c r="Q197"/>
      <c r="R197"/>
      <c r="S197"/>
      <c r="T197"/>
      <c r="U197"/>
      <c r="V197"/>
      <c r="W197"/>
      <c r="X197"/>
      <c r="Y197"/>
      <c r="Z197"/>
      <c r="AA197"/>
      <c r="AB197"/>
      <c r="AC197"/>
      <c r="AD197"/>
      <c r="AE197"/>
      <c r="AF197"/>
      <c r="AG197">
        <v>2</v>
      </c>
      <c r="AH197">
        <v>7499.99</v>
      </c>
    </row>
    <row r="198" spans="1:34" ht="15" x14ac:dyDescent="0.25">
      <c r="A198" t="s">
        <v>526</v>
      </c>
      <c r="B198" t="s">
        <v>527</v>
      </c>
      <c r="C198" t="s">
        <v>139</v>
      </c>
      <c r="D198">
        <v>3</v>
      </c>
      <c r="E198" s="138">
        <v>39849</v>
      </c>
      <c r="F198" s="138">
        <v>46011</v>
      </c>
      <c r="G198" t="s">
        <v>69</v>
      </c>
      <c r="H198" t="s">
        <v>63</v>
      </c>
      <c r="I198">
        <v>0.5</v>
      </c>
      <c r="J198" t="s">
        <v>71</v>
      </c>
      <c r="K198"/>
      <c r="L198"/>
      <c r="M198"/>
      <c r="N198"/>
      <c r="O198"/>
      <c r="P198"/>
      <c r="Q198"/>
      <c r="R198"/>
      <c r="S198"/>
      <c r="T198"/>
      <c r="U198"/>
      <c r="V198"/>
      <c r="W198"/>
      <c r="X198"/>
      <c r="Y198"/>
      <c r="Z198"/>
      <c r="AA198"/>
      <c r="AB198"/>
      <c r="AC198"/>
      <c r="AD198"/>
      <c r="AE198"/>
      <c r="AF198"/>
      <c r="AG198">
        <v>1</v>
      </c>
      <c r="AH198">
        <v>0</v>
      </c>
    </row>
    <row r="199" spans="1:34" ht="15" x14ac:dyDescent="0.25">
      <c r="A199" t="s">
        <v>528</v>
      </c>
      <c r="B199" t="s">
        <v>529</v>
      </c>
      <c r="C199" t="s">
        <v>530</v>
      </c>
      <c r="D199">
        <v>24</v>
      </c>
      <c r="E199" s="138">
        <v>45029</v>
      </c>
      <c r="F199" s="138">
        <v>46011</v>
      </c>
      <c r="G199" t="s">
        <v>69</v>
      </c>
      <c r="H199" t="s">
        <v>70</v>
      </c>
      <c r="I199">
        <v>0</v>
      </c>
      <c r="J199" t="s">
        <v>16230</v>
      </c>
      <c r="K199">
        <v>0.8</v>
      </c>
      <c r="L199" t="s">
        <v>71</v>
      </c>
      <c r="M199"/>
      <c r="N199"/>
      <c r="O199"/>
      <c r="P199"/>
      <c r="Q199"/>
      <c r="R199"/>
      <c r="S199"/>
      <c r="T199"/>
      <c r="U199"/>
      <c r="V199"/>
      <c r="W199"/>
      <c r="X199"/>
      <c r="Y199"/>
      <c r="Z199"/>
      <c r="AA199"/>
      <c r="AB199"/>
      <c r="AC199"/>
      <c r="AD199"/>
      <c r="AE199"/>
      <c r="AF199"/>
      <c r="AG199">
        <v>2</v>
      </c>
      <c r="AH199">
        <v>15000</v>
      </c>
    </row>
    <row r="200" spans="1:34" ht="15" x14ac:dyDescent="0.25">
      <c r="A200" t="s">
        <v>15799</v>
      </c>
      <c r="B200" t="s">
        <v>15800</v>
      </c>
      <c r="C200" t="s">
        <v>313</v>
      </c>
      <c r="D200"/>
      <c r="E200"/>
      <c r="F200"/>
      <c r="G200"/>
      <c r="H200" t="s">
        <v>63</v>
      </c>
      <c r="I200" t="s">
        <v>64</v>
      </c>
      <c r="J200"/>
      <c r="K200"/>
      <c r="L200"/>
      <c r="M200"/>
      <c r="N200"/>
      <c r="O200"/>
      <c r="P200"/>
      <c r="Q200"/>
      <c r="R200"/>
      <c r="S200"/>
      <c r="T200"/>
      <c r="U200"/>
      <c r="V200"/>
      <c r="W200"/>
      <c r="X200"/>
      <c r="Y200"/>
      <c r="Z200"/>
      <c r="AA200"/>
      <c r="AB200"/>
      <c r="AC200"/>
      <c r="AD200"/>
      <c r="AE200"/>
      <c r="AF200"/>
      <c r="AG200"/>
      <c r="AH200">
        <v>0</v>
      </c>
    </row>
    <row r="201" spans="1:34" ht="15" x14ac:dyDescent="0.25">
      <c r="A201" t="s">
        <v>531</v>
      </c>
      <c r="B201" t="s">
        <v>532</v>
      </c>
      <c r="C201" t="s">
        <v>165</v>
      </c>
      <c r="D201">
        <v>38</v>
      </c>
      <c r="E201" s="138">
        <v>45649</v>
      </c>
      <c r="F201" s="138">
        <v>45888</v>
      </c>
      <c r="G201" t="s">
        <v>69</v>
      </c>
      <c r="H201" t="s">
        <v>70</v>
      </c>
      <c r="I201">
        <v>0.6</v>
      </c>
      <c r="J201" t="s">
        <v>71</v>
      </c>
      <c r="K201">
        <v>0</v>
      </c>
      <c r="L201" t="s">
        <v>533</v>
      </c>
      <c r="M201"/>
      <c r="N201"/>
      <c r="O201"/>
      <c r="P201"/>
      <c r="Q201"/>
      <c r="R201"/>
      <c r="S201"/>
      <c r="T201"/>
      <c r="U201"/>
      <c r="V201"/>
      <c r="W201"/>
      <c r="X201"/>
      <c r="Y201"/>
      <c r="Z201"/>
      <c r="AA201"/>
      <c r="AB201"/>
      <c r="AC201"/>
      <c r="AD201"/>
      <c r="AE201"/>
      <c r="AF201"/>
      <c r="AG201">
        <v>5</v>
      </c>
      <c r="AH201">
        <v>0</v>
      </c>
    </row>
    <row r="202" spans="1:34" ht="15" x14ac:dyDescent="0.25">
      <c r="A202" t="s">
        <v>534</v>
      </c>
      <c r="B202" t="s">
        <v>535</v>
      </c>
      <c r="C202" t="s">
        <v>291</v>
      </c>
      <c r="D202">
        <v>3</v>
      </c>
      <c r="E202" s="138">
        <v>45715</v>
      </c>
      <c r="F202" s="138">
        <v>45734</v>
      </c>
      <c r="G202" t="s">
        <v>69</v>
      </c>
      <c r="H202" t="s">
        <v>63</v>
      </c>
      <c r="I202">
        <v>0.8</v>
      </c>
      <c r="J202" t="s">
        <v>71</v>
      </c>
      <c r="K202"/>
      <c r="L202"/>
      <c r="M202"/>
      <c r="N202"/>
      <c r="O202"/>
      <c r="P202"/>
      <c r="Q202"/>
      <c r="R202"/>
      <c r="S202"/>
      <c r="T202"/>
      <c r="U202"/>
      <c r="V202"/>
      <c r="W202"/>
      <c r="X202"/>
      <c r="Y202"/>
      <c r="Z202"/>
      <c r="AA202"/>
      <c r="AB202"/>
      <c r="AC202"/>
      <c r="AD202"/>
      <c r="AE202"/>
      <c r="AF202"/>
      <c r="AG202">
        <v>1</v>
      </c>
      <c r="AH202">
        <v>0</v>
      </c>
    </row>
    <row r="203" spans="1:34" ht="15" x14ac:dyDescent="0.25">
      <c r="A203" t="s">
        <v>536</v>
      </c>
      <c r="B203" t="s">
        <v>537</v>
      </c>
      <c r="C203" t="s">
        <v>136</v>
      </c>
      <c r="D203">
        <v>34</v>
      </c>
      <c r="E203" s="138">
        <v>45654</v>
      </c>
      <c r="F203" s="138">
        <v>45684</v>
      </c>
      <c r="G203" t="s">
        <v>69</v>
      </c>
      <c r="H203" t="s">
        <v>63</v>
      </c>
      <c r="I203">
        <v>0.8</v>
      </c>
      <c r="J203" t="s">
        <v>71</v>
      </c>
      <c r="K203"/>
      <c r="L203"/>
      <c r="M203"/>
      <c r="N203"/>
      <c r="O203"/>
      <c r="P203"/>
      <c r="Q203"/>
      <c r="R203"/>
      <c r="S203"/>
      <c r="T203"/>
      <c r="U203"/>
      <c r="V203"/>
      <c r="W203"/>
      <c r="X203"/>
      <c r="Y203"/>
      <c r="Z203"/>
      <c r="AA203"/>
      <c r="AB203"/>
      <c r="AC203"/>
      <c r="AD203"/>
      <c r="AE203"/>
      <c r="AF203"/>
      <c r="AG203">
        <v>1</v>
      </c>
      <c r="AH203">
        <v>0</v>
      </c>
    </row>
    <row r="204" spans="1:34" ht="15" x14ac:dyDescent="0.25">
      <c r="A204" t="s">
        <v>540</v>
      </c>
      <c r="B204" t="s">
        <v>541</v>
      </c>
      <c r="C204" t="s">
        <v>193</v>
      </c>
      <c r="D204">
        <v>53</v>
      </c>
      <c r="E204" s="138">
        <v>45643</v>
      </c>
      <c r="F204" s="138">
        <v>45944</v>
      </c>
      <c r="G204" t="s">
        <v>69</v>
      </c>
      <c r="H204" t="s">
        <v>70</v>
      </c>
      <c r="I204">
        <v>0</v>
      </c>
      <c r="J204" t="s">
        <v>16257</v>
      </c>
      <c r="K204">
        <v>0.8</v>
      </c>
      <c r="L204" t="s">
        <v>71</v>
      </c>
      <c r="M204"/>
      <c r="N204"/>
      <c r="O204"/>
      <c r="P204"/>
      <c r="Q204"/>
      <c r="R204"/>
      <c r="S204"/>
      <c r="T204"/>
      <c r="U204"/>
      <c r="V204"/>
      <c r="W204"/>
      <c r="X204"/>
      <c r="Y204"/>
      <c r="Z204"/>
      <c r="AA204"/>
      <c r="AB204"/>
      <c r="AC204"/>
      <c r="AD204"/>
      <c r="AE204"/>
      <c r="AF204"/>
      <c r="AG204">
        <v>2</v>
      </c>
      <c r="AH204">
        <v>14999.99</v>
      </c>
    </row>
    <row r="205" spans="1:34" ht="15" x14ac:dyDescent="0.25">
      <c r="A205" t="s">
        <v>538</v>
      </c>
      <c r="B205" t="s">
        <v>539</v>
      </c>
      <c r="C205" t="s">
        <v>182</v>
      </c>
      <c r="D205">
        <v>4</v>
      </c>
      <c r="E205" s="138">
        <v>42214</v>
      </c>
      <c r="F205" s="138">
        <v>46011</v>
      </c>
      <c r="G205" t="s">
        <v>69</v>
      </c>
      <c r="H205" t="s">
        <v>63</v>
      </c>
      <c r="I205">
        <v>0.8</v>
      </c>
      <c r="J205" t="s">
        <v>71</v>
      </c>
      <c r="K205"/>
      <c r="L205"/>
      <c r="M205"/>
      <c r="N205"/>
      <c r="O205"/>
      <c r="P205"/>
      <c r="Q205"/>
      <c r="R205"/>
      <c r="S205"/>
      <c r="T205"/>
      <c r="U205"/>
      <c r="V205"/>
      <c r="W205"/>
      <c r="X205"/>
      <c r="Y205"/>
      <c r="Z205"/>
      <c r="AA205"/>
      <c r="AB205"/>
      <c r="AC205"/>
      <c r="AD205"/>
      <c r="AE205"/>
      <c r="AF205"/>
      <c r="AG205">
        <v>1</v>
      </c>
      <c r="AH205">
        <v>0</v>
      </c>
    </row>
    <row r="206" spans="1:34" ht="15" x14ac:dyDescent="0.25">
      <c r="A206" t="s">
        <v>542</v>
      </c>
      <c r="B206" t="s">
        <v>543</v>
      </c>
      <c r="C206" t="s">
        <v>359</v>
      </c>
      <c r="D206">
        <v>33</v>
      </c>
      <c r="E206" s="138">
        <v>45644</v>
      </c>
      <c r="F206" s="138">
        <v>45804</v>
      </c>
      <c r="G206" t="s">
        <v>69</v>
      </c>
      <c r="H206" t="s">
        <v>70</v>
      </c>
      <c r="I206">
        <v>0</v>
      </c>
      <c r="J206" t="s">
        <v>16258</v>
      </c>
      <c r="K206">
        <v>0.8</v>
      </c>
      <c r="L206" t="s">
        <v>71</v>
      </c>
      <c r="M206"/>
      <c r="N206"/>
      <c r="O206"/>
      <c r="P206"/>
      <c r="Q206"/>
      <c r="R206"/>
      <c r="S206"/>
      <c r="T206"/>
      <c r="U206"/>
      <c r="V206"/>
      <c r="W206"/>
      <c r="X206"/>
      <c r="Y206"/>
      <c r="Z206"/>
      <c r="AA206"/>
      <c r="AB206"/>
      <c r="AC206"/>
      <c r="AD206"/>
      <c r="AE206"/>
      <c r="AF206"/>
      <c r="AG206">
        <v>2</v>
      </c>
      <c r="AH206">
        <v>5999.99</v>
      </c>
    </row>
    <row r="207" spans="1:34" ht="15" x14ac:dyDescent="0.25">
      <c r="A207" t="s">
        <v>544</v>
      </c>
      <c r="B207" t="s">
        <v>545</v>
      </c>
      <c r="C207" t="s">
        <v>119</v>
      </c>
      <c r="D207">
        <v>7</v>
      </c>
      <c r="E207" s="138">
        <v>44652</v>
      </c>
      <c r="F207" s="138">
        <v>46011</v>
      </c>
      <c r="G207" t="s">
        <v>69</v>
      </c>
      <c r="H207" t="s">
        <v>70</v>
      </c>
      <c r="I207">
        <v>0</v>
      </c>
      <c r="J207" t="s">
        <v>16230</v>
      </c>
      <c r="K207">
        <v>0.7</v>
      </c>
      <c r="L207" t="s">
        <v>71</v>
      </c>
      <c r="M207"/>
      <c r="N207"/>
      <c r="O207"/>
      <c r="P207"/>
      <c r="Q207"/>
      <c r="R207"/>
      <c r="S207"/>
      <c r="T207"/>
      <c r="U207"/>
      <c r="V207"/>
      <c r="W207"/>
      <c r="X207"/>
      <c r="Y207"/>
      <c r="Z207"/>
      <c r="AA207"/>
      <c r="AB207"/>
      <c r="AC207"/>
      <c r="AD207"/>
      <c r="AE207"/>
      <c r="AF207"/>
      <c r="AG207">
        <v>2</v>
      </c>
      <c r="AH207">
        <v>15000</v>
      </c>
    </row>
    <row r="208" spans="1:34" ht="15" x14ac:dyDescent="0.25">
      <c r="A208" t="s">
        <v>546</v>
      </c>
      <c r="B208" t="s">
        <v>547</v>
      </c>
      <c r="C208" t="s">
        <v>511</v>
      </c>
      <c r="D208">
        <v>3</v>
      </c>
      <c r="E208" s="138">
        <v>45715</v>
      </c>
      <c r="F208" s="138">
        <v>45775</v>
      </c>
      <c r="G208" t="s">
        <v>75</v>
      </c>
      <c r="H208" t="s">
        <v>63</v>
      </c>
      <c r="I208">
        <v>0.7</v>
      </c>
      <c r="J208" t="s">
        <v>71</v>
      </c>
      <c r="K208"/>
      <c r="L208"/>
      <c r="M208"/>
      <c r="N208"/>
      <c r="O208"/>
      <c r="P208"/>
      <c r="Q208"/>
      <c r="R208"/>
      <c r="S208"/>
      <c r="T208"/>
      <c r="U208"/>
      <c r="V208"/>
      <c r="W208"/>
      <c r="X208"/>
      <c r="Y208"/>
      <c r="Z208"/>
      <c r="AA208"/>
      <c r="AB208"/>
      <c r="AC208"/>
      <c r="AD208"/>
      <c r="AE208"/>
      <c r="AF208"/>
      <c r="AG208">
        <v>1</v>
      </c>
      <c r="AH208">
        <v>0</v>
      </c>
    </row>
    <row r="209" spans="1:34" ht="15" x14ac:dyDescent="0.25">
      <c r="A209" t="s">
        <v>548</v>
      </c>
      <c r="B209" t="s">
        <v>549</v>
      </c>
      <c r="C209" t="s">
        <v>139</v>
      </c>
      <c r="D209">
        <v>70</v>
      </c>
      <c r="E209" s="138">
        <v>42886</v>
      </c>
      <c r="F209" s="138">
        <v>46011</v>
      </c>
      <c r="G209" t="s">
        <v>69</v>
      </c>
      <c r="H209" t="s">
        <v>63</v>
      </c>
      <c r="I209">
        <v>0.8</v>
      </c>
      <c r="J209" t="s">
        <v>71</v>
      </c>
      <c r="K209"/>
      <c r="L209"/>
      <c r="M209"/>
      <c r="N209"/>
      <c r="O209"/>
      <c r="P209"/>
      <c r="Q209"/>
      <c r="R209"/>
      <c r="S209"/>
      <c r="T209"/>
      <c r="U209"/>
      <c r="V209"/>
      <c r="W209"/>
      <c r="X209"/>
      <c r="Y209"/>
      <c r="Z209"/>
      <c r="AA209"/>
      <c r="AB209"/>
      <c r="AC209"/>
      <c r="AD209"/>
      <c r="AE209"/>
      <c r="AF209"/>
      <c r="AG209">
        <v>1</v>
      </c>
      <c r="AH209">
        <v>0</v>
      </c>
    </row>
    <row r="210" spans="1:34" ht="15" x14ac:dyDescent="0.25">
      <c r="A210" t="s">
        <v>550</v>
      </c>
      <c r="B210" t="s">
        <v>551</v>
      </c>
      <c r="C210" t="s">
        <v>286</v>
      </c>
      <c r="D210"/>
      <c r="E210"/>
      <c r="F210"/>
      <c r="G210"/>
      <c r="H210" t="s">
        <v>63</v>
      </c>
      <c r="I210" t="s">
        <v>64</v>
      </c>
      <c r="J210"/>
      <c r="K210"/>
      <c r="L210"/>
      <c r="M210"/>
      <c r="N210"/>
      <c r="O210"/>
      <c r="P210"/>
      <c r="Q210"/>
      <c r="R210"/>
      <c r="S210"/>
      <c r="T210"/>
      <c r="U210"/>
      <c r="V210"/>
      <c r="W210"/>
      <c r="X210"/>
      <c r="Y210"/>
      <c r="Z210"/>
      <c r="AA210"/>
      <c r="AB210"/>
      <c r="AC210"/>
      <c r="AD210"/>
      <c r="AE210"/>
      <c r="AF210"/>
      <c r="AG210"/>
      <c r="AH210">
        <v>0</v>
      </c>
    </row>
    <row r="211" spans="1:34" ht="15" x14ac:dyDescent="0.25">
      <c r="A211" t="s">
        <v>552</v>
      </c>
      <c r="B211" t="s">
        <v>553</v>
      </c>
      <c r="C211" t="s">
        <v>374</v>
      </c>
      <c r="D211">
        <v>26</v>
      </c>
      <c r="E211" s="138">
        <v>40260</v>
      </c>
      <c r="F211" s="138">
        <v>46011</v>
      </c>
      <c r="G211" t="s">
        <v>69</v>
      </c>
      <c r="H211" t="s">
        <v>63</v>
      </c>
      <c r="I211">
        <v>0.4</v>
      </c>
      <c r="J211" t="s">
        <v>71</v>
      </c>
      <c r="K211"/>
      <c r="L211"/>
      <c r="M211"/>
      <c r="N211"/>
      <c r="O211"/>
      <c r="P211"/>
      <c r="Q211"/>
      <c r="R211"/>
      <c r="S211"/>
      <c r="T211"/>
      <c r="U211"/>
      <c r="V211"/>
      <c r="W211"/>
      <c r="X211"/>
      <c r="Y211"/>
      <c r="Z211"/>
      <c r="AA211"/>
      <c r="AB211"/>
      <c r="AC211"/>
      <c r="AD211"/>
      <c r="AE211"/>
      <c r="AF211"/>
      <c r="AG211">
        <v>1</v>
      </c>
      <c r="AH211">
        <v>0</v>
      </c>
    </row>
    <row r="212" spans="1:34" ht="15" x14ac:dyDescent="0.25">
      <c r="A212" t="s">
        <v>554</v>
      </c>
      <c r="B212" t="s">
        <v>555</v>
      </c>
      <c r="C212" t="s">
        <v>136</v>
      </c>
      <c r="D212">
        <v>39</v>
      </c>
      <c r="E212" s="138">
        <v>45288</v>
      </c>
      <c r="F212" s="138">
        <v>46011</v>
      </c>
      <c r="G212" t="s">
        <v>69</v>
      </c>
      <c r="H212" t="s">
        <v>63</v>
      </c>
      <c r="I212">
        <v>0.8</v>
      </c>
      <c r="J212" t="s">
        <v>71</v>
      </c>
      <c r="K212"/>
      <c r="L212"/>
      <c r="M212"/>
      <c r="N212"/>
      <c r="O212"/>
      <c r="P212"/>
      <c r="Q212"/>
      <c r="R212"/>
      <c r="S212"/>
      <c r="T212"/>
      <c r="U212"/>
      <c r="V212"/>
      <c r="W212"/>
      <c r="X212"/>
      <c r="Y212"/>
      <c r="Z212"/>
      <c r="AA212"/>
      <c r="AB212"/>
      <c r="AC212"/>
      <c r="AD212"/>
      <c r="AE212"/>
      <c r="AF212"/>
      <c r="AG212">
        <v>1</v>
      </c>
      <c r="AH212">
        <v>0</v>
      </c>
    </row>
    <row r="213" spans="1:34" ht="15" x14ac:dyDescent="0.25">
      <c r="A213" t="s">
        <v>556</v>
      </c>
      <c r="B213" t="s">
        <v>557</v>
      </c>
      <c r="C213" t="s">
        <v>374</v>
      </c>
      <c r="D213">
        <v>6</v>
      </c>
      <c r="E213" s="138">
        <v>43881</v>
      </c>
      <c r="F213" s="138">
        <v>46011</v>
      </c>
      <c r="G213" t="s">
        <v>69</v>
      </c>
      <c r="H213" t="s">
        <v>63</v>
      </c>
      <c r="I213">
        <v>0.8</v>
      </c>
      <c r="J213" t="s">
        <v>71</v>
      </c>
      <c r="K213"/>
      <c r="L213"/>
      <c r="M213"/>
      <c r="N213"/>
      <c r="O213"/>
      <c r="P213"/>
      <c r="Q213"/>
      <c r="R213"/>
      <c r="S213"/>
      <c r="T213"/>
      <c r="U213"/>
      <c r="V213"/>
      <c r="W213"/>
      <c r="X213"/>
      <c r="Y213"/>
      <c r="Z213"/>
      <c r="AA213"/>
      <c r="AB213"/>
      <c r="AC213"/>
      <c r="AD213"/>
      <c r="AE213"/>
      <c r="AF213"/>
      <c r="AG213">
        <v>1</v>
      </c>
      <c r="AH213">
        <v>0</v>
      </c>
    </row>
    <row r="214" spans="1:34" ht="15" x14ac:dyDescent="0.25">
      <c r="A214" t="s">
        <v>558</v>
      </c>
      <c r="B214" t="s">
        <v>559</v>
      </c>
      <c r="C214" t="s">
        <v>111</v>
      </c>
      <c r="D214">
        <v>74</v>
      </c>
      <c r="E214" s="138">
        <v>44690</v>
      </c>
      <c r="F214" s="138">
        <v>46011</v>
      </c>
      <c r="G214" t="s">
        <v>69</v>
      </c>
      <c r="H214" t="s">
        <v>70</v>
      </c>
      <c r="I214">
        <v>0</v>
      </c>
      <c r="J214" t="s">
        <v>16229</v>
      </c>
      <c r="K214">
        <v>0.8</v>
      </c>
      <c r="L214" t="s">
        <v>71</v>
      </c>
      <c r="M214"/>
      <c r="N214"/>
      <c r="O214"/>
      <c r="P214"/>
      <c r="Q214"/>
      <c r="R214"/>
      <c r="S214"/>
      <c r="T214"/>
      <c r="U214"/>
      <c r="V214"/>
      <c r="W214"/>
      <c r="X214"/>
      <c r="Y214"/>
      <c r="Z214"/>
      <c r="AA214"/>
      <c r="AB214"/>
      <c r="AC214"/>
      <c r="AD214"/>
      <c r="AE214"/>
      <c r="AF214"/>
      <c r="AG214">
        <v>2</v>
      </c>
      <c r="AH214">
        <v>10000</v>
      </c>
    </row>
    <row r="215" spans="1:34" ht="15" x14ac:dyDescent="0.25">
      <c r="A215" t="s">
        <v>560</v>
      </c>
      <c r="B215" t="s">
        <v>561</v>
      </c>
      <c r="C215" t="s">
        <v>193</v>
      </c>
      <c r="D215">
        <v>21</v>
      </c>
      <c r="E215" s="138">
        <v>45645</v>
      </c>
      <c r="F215" s="138">
        <v>45842</v>
      </c>
      <c r="G215" t="s">
        <v>69</v>
      </c>
      <c r="H215" t="s">
        <v>70</v>
      </c>
      <c r="I215">
        <v>0</v>
      </c>
      <c r="J215" t="s">
        <v>16229</v>
      </c>
      <c r="K215">
        <v>0.8</v>
      </c>
      <c r="L215" t="s">
        <v>71</v>
      </c>
      <c r="M215"/>
      <c r="N215"/>
      <c r="O215"/>
      <c r="P215"/>
      <c r="Q215"/>
      <c r="R215"/>
      <c r="S215"/>
      <c r="T215"/>
      <c r="U215"/>
      <c r="V215"/>
      <c r="W215"/>
      <c r="X215"/>
      <c r="Y215"/>
      <c r="Z215"/>
      <c r="AA215"/>
      <c r="AB215"/>
      <c r="AC215"/>
      <c r="AD215"/>
      <c r="AE215"/>
      <c r="AF215"/>
      <c r="AG215">
        <v>2</v>
      </c>
      <c r="AH215">
        <v>10000</v>
      </c>
    </row>
    <row r="216" spans="1:34" ht="15" x14ac:dyDescent="0.25">
      <c r="A216" t="s">
        <v>15801</v>
      </c>
      <c r="B216" t="s">
        <v>15802</v>
      </c>
      <c r="C216" t="s">
        <v>313</v>
      </c>
      <c r="D216"/>
      <c r="E216"/>
      <c r="F216"/>
      <c r="G216"/>
      <c r="H216" t="s">
        <v>63</v>
      </c>
      <c r="I216" t="s">
        <v>64</v>
      </c>
      <c r="J216"/>
      <c r="K216"/>
      <c r="L216"/>
      <c r="M216"/>
      <c r="N216"/>
      <c r="O216"/>
      <c r="P216"/>
      <c r="Q216"/>
      <c r="R216"/>
      <c r="S216"/>
      <c r="T216"/>
      <c r="U216"/>
      <c r="V216"/>
      <c r="W216"/>
      <c r="X216"/>
      <c r="Y216"/>
      <c r="Z216"/>
      <c r="AA216"/>
      <c r="AB216"/>
      <c r="AC216"/>
      <c r="AD216"/>
      <c r="AE216"/>
      <c r="AF216"/>
      <c r="AG216"/>
      <c r="AH216">
        <v>0</v>
      </c>
    </row>
    <row r="217" spans="1:34" ht="15" x14ac:dyDescent="0.25">
      <c r="A217" t="s">
        <v>562</v>
      </c>
      <c r="B217" t="s">
        <v>563</v>
      </c>
      <c r="C217" t="s">
        <v>564</v>
      </c>
      <c r="D217">
        <v>40</v>
      </c>
      <c r="E217" s="138">
        <v>45643</v>
      </c>
      <c r="F217" s="138">
        <v>45932</v>
      </c>
      <c r="G217" t="s">
        <v>16478</v>
      </c>
      <c r="H217" t="s">
        <v>70</v>
      </c>
      <c r="I217">
        <v>0.6</v>
      </c>
      <c r="J217" t="s">
        <v>76</v>
      </c>
      <c r="K217">
        <v>0.65</v>
      </c>
      <c r="L217" t="s">
        <v>77</v>
      </c>
      <c r="M217">
        <v>0.7</v>
      </c>
      <c r="N217" t="s">
        <v>78</v>
      </c>
      <c r="O217">
        <v>0.75</v>
      </c>
      <c r="P217" t="s">
        <v>79</v>
      </c>
      <c r="Q217">
        <v>0</v>
      </c>
      <c r="R217" t="s">
        <v>16229</v>
      </c>
      <c r="S217"/>
      <c r="T217"/>
      <c r="U217"/>
      <c r="V217"/>
      <c r="W217"/>
      <c r="X217"/>
      <c r="Y217"/>
      <c r="Z217"/>
      <c r="AA217"/>
      <c r="AB217"/>
      <c r="AC217"/>
      <c r="AD217"/>
      <c r="AE217"/>
      <c r="AF217"/>
      <c r="AG217">
        <v>0</v>
      </c>
      <c r="AH217">
        <v>0</v>
      </c>
    </row>
    <row r="218" spans="1:34" ht="15" x14ac:dyDescent="0.25">
      <c r="A218" t="s">
        <v>565</v>
      </c>
      <c r="B218" t="s">
        <v>566</v>
      </c>
      <c r="C218" t="s">
        <v>165</v>
      </c>
      <c r="D218">
        <v>2</v>
      </c>
      <c r="E218" s="138">
        <v>45715</v>
      </c>
      <c r="F218" s="138">
        <v>45716</v>
      </c>
      <c r="G218" t="s">
        <v>69</v>
      </c>
      <c r="H218" t="s">
        <v>70</v>
      </c>
      <c r="I218">
        <v>0</v>
      </c>
      <c r="J218" t="s">
        <v>16259</v>
      </c>
      <c r="K218">
        <v>0.8</v>
      </c>
      <c r="L218" t="s">
        <v>71</v>
      </c>
      <c r="M218"/>
      <c r="N218"/>
      <c r="O218"/>
      <c r="P218"/>
      <c r="Q218"/>
      <c r="R218"/>
      <c r="S218"/>
      <c r="T218"/>
      <c r="U218"/>
      <c r="V218"/>
      <c r="W218"/>
      <c r="X218"/>
      <c r="Y218"/>
      <c r="Z218"/>
      <c r="AA218"/>
      <c r="AB218"/>
      <c r="AC218"/>
      <c r="AD218"/>
      <c r="AE218"/>
      <c r="AF218"/>
      <c r="AG218">
        <v>2</v>
      </c>
      <c r="AH218">
        <v>11000</v>
      </c>
    </row>
    <row r="219" spans="1:34" ht="15" x14ac:dyDescent="0.25">
      <c r="A219" t="s">
        <v>567</v>
      </c>
      <c r="B219" t="s">
        <v>568</v>
      </c>
      <c r="C219" t="s">
        <v>139</v>
      </c>
      <c r="D219">
        <v>7</v>
      </c>
      <c r="E219" s="138">
        <v>45715</v>
      </c>
      <c r="F219" s="138">
        <v>45916</v>
      </c>
      <c r="G219" t="s">
        <v>69</v>
      </c>
      <c r="H219" t="s">
        <v>63</v>
      </c>
      <c r="I219">
        <v>0.8</v>
      </c>
      <c r="J219" t="s">
        <v>71</v>
      </c>
      <c r="K219"/>
      <c r="L219"/>
      <c r="M219"/>
      <c r="N219"/>
      <c r="O219"/>
      <c r="P219"/>
      <c r="Q219"/>
      <c r="R219"/>
      <c r="S219"/>
      <c r="T219"/>
      <c r="U219"/>
      <c r="V219"/>
      <c r="W219"/>
      <c r="X219"/>
      <c r="Y219"/>
      <c r="Z219"/>
      <c r="AA219"/>
      <c r="AB219"/>
      <c r="AC219"/>
      <c r="AD219"/>
      <c r="AE219"/>
      <c r="AF219"/>
      <c r="AG219">
        <v>1</v>
      </c>
      <c r="AH219">
        <v>0</v>
      </c>
    </row>
    <row r="220" spans="1:34" ht="15" x14ac:dyDescent="0.25">
      <c r="A220" t="s">
        <v>569</v>
      </c>
      <c r="B220" t="s">
        <v>570</v>
      </c>
      <c r="C220" t="s">
        <v>63</v>
      </c>
      <c r="D220">
        <v>21</v>
      </c>
      <c r="E220" s="138">
        <v>45653</v>
      </c>
      <c r="F220" s="138">
        <v>45678</v>
      </c>
      <c r="G220" t="s">
        <v>16478</v>
      </c>
      <c r="H220" t="s">
        <v>70</v>
      </c>
      <c r="I220">
        <v>0.2</v>
      </c>
      <c r="J220" t="s">
        <v>16502</v>
      </c>
      <c r="K220">
        <v>0.4</v>
      </c>
      <c r="L220" t="s">
        <v>16503</v>
      </c>
      <c r="M220">
        <v>0.6</v>
      </c>
      <c r="N220" t="s">
        <v>16504</v>
      </c>
      <c r="O220">
        <v>0.8</v>
      </c>
      <c r="P220" t="s">
        <v>16505</v>
      </c>
      <c r="Q220">
        <v>0</v>
      </c>
      <c r="R220" t="s">
        <v>16228</v>
      </c>
      <c r="S220"/>
      <c r="T220"/>
      <c r="U220"/>
      <c r="V220"/>
      <c r="W220"/>
      <c r="X220"/>
      <c r="Y220"/>
      <c r="Z220"/>
      <c r="AA220"/>
      <c r="AB220"/>
      <c r="AC220"/>
      <c r="AD220"/>
      <c r="AE220"/>
      <c r="AF220"/>
      <c r="AG220">
        <v>0</v>
      </c>
      <c r="AH220">
        <v>0</v>
      </c>
    </row>
    <row r="221" spans="1:34" ht="15" x14ac:dyDescent="0.25">
      <c r="A221" t="s">
        <v>571</v>
      </c>
      <c r="B221" t="s">
        <v>572</v>
      </c>
      <c r="C221" t="s">
        <v>301</v>
      </c>
      <c r="D221">
        <v>38</v>
      </c>
      <c r="E221" s="138">
        <v>44552</v>
      </c>
      <c r="F221" s="138">
        <v>46011</v>
      </c>
      <c r="G221" t="s">
        <v>69</v>
      </c>
      <c r="H221" t="s">
        <v>63</v>
      </c>
      <c r="I221">
        <v>0.8</v>
      </c>
      <c r="J221" t="s">
        <v>71</v>
      </c>
      <c r="K221"/>
      <c r="L221"/>
      <c r="M221"/>
      <c r="N221"/>
      <c r="O221"/>
      <c r="P221"/>
      <c r="Q221"/>
      <c r="R221"/>
      <c r="S221"/>
      <c r="T221"/>
      <c r="U221"/>
      <c r="V221"/>
      <c r="W221"/>
      <c r="X221"/>
      <c r="Y221"/>
      <c r="Z221"/>
      <c r="AA221"/>
      <c r="AB221"/>
      <c r="AC221"/>
      <c r="AD221"/>
      <c r="AE221"/>
      <c r="AF221"/>
      <c r="AG221">
        <v>1</v>
      </c>
      <c r="AH221">
        <v>0</v>
      </c>
    </row>
    <row r="222" spans="1:34" ht="15" x14ac:dyDescent="0.25">
      <c r="A222" t="s">
        <v>576</v>
      </c>
      <c r="B222" t="s">
        <v>577</v>
      </c>
      <c r="C222" t="s">
        <v>286</v>
      </c>
      <c r="D222">
        <v>54</v>
      </c>
      <c r="E222" s="138">
        <v>45653</v>
      </c>
      <c r="F222" s="138">
        <v>45693</v>
      </c>
      <c r="G222" t="s">
        <v>69</v>
      </c>
      <c r="H222" t="s">
        <v>63</v>
      </c>
      <c r="I222">
        <v>0.4</v>
      </c>
      <c r="J222" t="s">
        <v>71</v>
      </c>
      <c r="K222"/>
      <c r="L222"/>
      <c r="M222"/>
      <c r="N222"/>
      <c r="O222"/>
      <c r="P222"/>
      <c r="Q222"/>
      <c r="R222"/>
      <c r="S222"/>
      <c r="T222"/>
      <c r="U222"/>
      <c r="V222"/>
      <c r="W222"/>
      <c r="X222"/>
      <c r="Y222"/>
      <c r="Z222"/>
      <c r="AA222"/>
      <c r="AB222"/>
      <c r="AC222"/>
      <c r="AD222"/>
      <c r="AE222"/>
      <c r="AF222"/>
      <c r="AG222">
        <v>1</v>
      </c>
      <c r="AH222">
        <v>0</v>
      </c>
    </row>
    <row r="223" spans="1:34" ht="15" x14ac:dyDescent="0.25">
      <c r="A223" t="s">
        <v>578</v>
      </c>
      <c r="B223" t="s">
        <v>579</v>
      </c>
      <c r="C223" t="s">
        <v>122</v>
      </c>
      <c r="D223">
        <v>3</v>
      </c>
      <c r="E223" s="138">
        <v>45700</v>
      </c>
      <c r="F223" s="138">
        <v>45734</v>
      </c>
      <c r="G223" t="s">
        <v>75</v>
      </c>
      <c r="H223" t="s">
        <v>70</v>
      </c>
      <c r="I223">
        <v>0.4</v>
      </c>
      <c r="J223" t="s">
        <v>16270</v>
      </c>
      <c r="K223">
        <v>0.6</v>
      </c>
      <c r="L223" t="s">
        <v>78</v>
      </c>
      <c r="M223">
        <v>0.79</v>
      </c>
      <c r="N223" t="s">
        <v>79</v>
      </c>
      <c r="O223"/>
      <c r="P223"/>
      <c r="Q223"/>
      <c r="R223"/>
      <c r="S223"/>
      <c r="T223"/>
      <c r="U223"/>
      <c r="V223"/>
      <c r="W223"/>
      <c r="X223"/>
      <c r="Y223"/>
      <c r="Z223"/>
      <c r="AA223"/>
      <c r="AB223"/>
      <c r="AC223"/>
      <c r="AD223"/>
      <c r="AE223"/>
      <c r="AF223"/>
      <c r="AG223">
        <v>3</v>
      </c>
      <c r="AH223">
        <v>0</v>
      </c>
    </row>
    <row r="224" spans="1:34" ht="15" x14ac:dyDescent="0.25">
      <c r="A224" t="s">
        <v>580</v>
      </c>
      <c r="B224" t="s">
        <v>581</v>
      </c>
      <c r="C224" t="s">
        <v>136</v>
      </c>
      <c r="D224">
        <v>42</v>
      </c>
      <c r="E224" s="138">
        <v>45657</v>
      </c>
      <c r="F224" s="138">
        <v>45813</v>
      </c>
      <c r="G224" t="s">
        <v>69</v>
      </c>
      <c r="H224" t="s">
        <v>63</v>
      </c>
      <c r="I224">
        <v>0.8</v>
      </c>
      <c r="J224" t="s">
        <v>71</v>
      </c>
      <c r="K224"/>
      <c r="L224"/>
      <c r="M224"/>
      <c r="N224"/>
      <c r="O224"/>
      <c r="P224"/>
      <c r="Q224"/>
      <c r="R224"/>
      <c r="S224"/>
      <c r="T224"/>
      <c r="U224"/>
      <c r="V224"/>
      <c r="W224"/>
      <c r="X224"/>
      <c r="Y224"/>
      <c r="Z224"/>
      <c r="AA224"/>
      <c r="AB224"/>
      <c r="AC224"/>
      <c r="AD224"/>
      <c r="AE224"/>
      <c r="AF224"/>
      <c r="AG224">
        <v>1</v>
      </c>
      <c r="AH224">
        <v>0</v>
      </c>
    </row>
    <row r="225" spans="1:34" ht="15" x14ac:dyDescent="0.25">
      <c r="A225" t="s">
        <v>582</v>
      </c>
      <c r="B225" t="s">
        <v>583</v>
      </c>
      <c r="C225" t="s">
        <v>333</v>
      </c>
      <c r="D225">
        <v>13</v>
      </c>
      <c r="E225" s="138">
        <v>45715</v>
      </c>
      <c r="F225" s="138">
        <v>45716</v>
      </c>
      <c r="G225" t="s">
        <v>75</v>
      </c>
      <c r="H225" t="s">
        <v>70</v>
      </c>
      <c r="I225">
        <v>0</v>
      </c>
      <c r="J225" t="s">
        <v>16248</v>
      </c>
      <c r="K225">
        <v>0.8</v>
      </c>
      <c r="L225" t="s">
        <v>71</v>
      </c>
      <c r="M225"/>
      <c r="N225"/>
      <c r="O225"/>
      <c r="P225"/>
      <c r="Q225"/>
      <c r="R225"/>
      <c r="S225"/>
      <c r="T225"/>
      <c r="U225"/>
      <c r="V225"/>
      <c r="W225"/>
      <c r="X225"/>
      <c r="Y225"/>
      <c r="Z225"/>
      <c r="AA225"/>
      <c r="AB225"/>
      <c r="AC225"/>
      <c r="AD225"/>
      <c r="AE225"/>
      <c r="AF225"/>
      <c r="AG225">
        <v>2</v>
      </c>
      <c r="AH225">
        <v>8500</v>
      </c>
    </row>
    <row r="226" spans="1:34" ht="15" x14ac:dyDescent="0.25">
      <c r="A226" t="s">
        <v>584</v>
      </c>
      <c r="B226" t="s">
        <v>585</v>
      </c>
      <c r="C226" t="s">
        <v>264</v>
      </c>
      <c r="D226">
        <v>176</v>
      </c>
      <c r="E226" s="138">
        <v>39437</v>
      </c>
      <c r="F226" s="138">
        <v>46011</v>
      </c>
      <c r="G226" t="s">
        <v>69</v>
      </c>
      <c r="H226" t="s">
        <v>63</v>
      </c>
      <c r="I226">
        <v>0.8</v>
      </c>
      <c r="J226" t="s">
        <v>71</v>
      </c>
      <c r="K226"/>
      <c r="L226"/>
      <c r="M226"/>
      <c r="N226"/>
      <c r="O226"/>
      <c r="P226"/>
      <c r="Q226"/>
      <c r="R226"/>
      <c r="S226"/>
      <c r="T226"/>
      <c r="U226"/>
      <c r="V226"/>
      <c r="W226"/>
      <c r="X226"/>
      <c r="Y226"/>
      <c r="Z226"/>
      <c r="AA226"/>
      <c r="AB226"/>
      <c r="AC226"/>
      <c r="AD226"/>
      <c r="AE226"/>
      <c r="AF226"/>
      <c r="AG226">
        <v>1</v>
      </c>
      <c r="AH226">
        <v>0</v>
      </c>
    </row>
    <row r="227" spans="1:34" ht="15" x14ac:dyDescent="0.25">
      <c r="A227" t="s">
        <v>586</v>
      </c>
      <c r="B227" t="s">
        <v>587</v>
      </c>
      <c r="C227" t="s">
        <v>374</v>
      </c>
      <c r="D227"/>
      <c r="E227"/>
      <c r="F227"/>
      <c r="G227"/>
      <c r="H227" t="s">
        <v>63</v>
      </c>
      <c r="I227" t="s">
        <v>64</v>
      </c>
      <c r="J227"/>
      <c r="K227"/>
      <c r="L227"/>
      <c r="M227"/>
      <c r="N227"/>
      <c r="O227"/>
      <c r="P227"/>
      <c r="Q227"/>
      <c r="R227"/>
      <c r="S227"/>
      <c r="T227"/>
      <c r="U227"/>
      <c r="V227"/>
      <c r="W227"/>
      <c r="X227"/>
      <c r="Y227"/>
      <c r="Z227"/>
      <c r="AA227"/>
      <c r="AB227"/>
      <c r="AC227"/>
      <c r="AD227"/>
      <c r="AE227"/>
      <c r="AF227"/>
      <c r="AG227"/>
      <c r="AH227">
        <v>0</v>
      </c>
    </row>
    <row r="228" spans="1:34" ht="15" x14ac:dyDescent="0.25">
      <c r="A228" t="s">
        <v>590</v>
      </c>
      <c r="B228" t="s">
        <v>591</v>
      </c>
      <c r="C228" t="s">
        <v>313</v>
      </c>
      <c r="D228"/>
      <c r="E228"/>
      <c r="F228"/>
      <c r="G228"/>
      <c r="H228" t="s">
        <v>63</v>
      </c>
      <c r="I228" t="s">
        <v>64</v>
      </c>
      <c r="J228"/>
      <c r="K228"/>
      <c r="L228"/>
      <c r="M228"/>
      <c r="N228"/>
      <c r="O228"/>
      <c r="P228"/>
      <c r="Q228"/>
      <c r="R228"/>
      <c r="S228"/>
      <c r="T228"/>
      <c r="U228"/>
      <c r="V228"/>
      <c r="W228"/>
      <c r="X228"/>
      <c r="Y228"/>
      <c r="Z228"/>
      <c r="AA228"/>
      <c r="AB228"/>
      <c r="AC228"/>
      <c r="AD228"/>
      <c r="AE228"/>
      <c r="AF228"/>
      <c r="AG228"/>
      <c r="AH228">
        <v>0</v>
      </c>
    </row>
    <row r="229" spans="1:34" ht="15" x14ac:dyDescent="0.25">
      <c r="A229" t="s">
        <v>588</v>
      </c>
      <c r="B229" t="s">
        <v>589</v>
      </c>
      <c r="C229" t="s">
        <v>350</v>
      </c>
      <c r="D229"/>
      <c r="E229"/>
      <c r="F229"/>
      <c r="G229"/>
      <c r="H229" t="s">
        <v>63</v>
      </c>
      <c r="I229" t="s">
        <v>64</v>
      </c>
      <c r="J229"/>
      <c r="K229"/>
      <c r="L229"/>
      <c r="M229"/>
      <c r="N229"/>
      <c r="O229"/>
      <c r="P229"/>
      <c r="Q229"/>
      <c r="R229"/>
      <c r="S229"/>
      <c r="T229"/>
      <c r="U229"/>
      <c r="V229"/>
      <c r="W229"/>
      <c r="X229"/>
      <c r="Y229"/>
      <c r="Z229"/>
      <c r="AA229"/>
      <c r="AB229"/>
      <c r="AC229"/>
      <c r="AD229"/>
      <c r="AE229"/>
      <c r="AF229"/>
      <c r="AG229"/>
      <c r="AH229">
        <v>0</v>
      </c>
    </row>
    <row r="230" spans="1:34" ht="15" x14ac:dyDescent="0.25">
      <c r="A230" t="s">
        <v>592</v>
      </c>
      <c r="B230" t="s">
        <v>593</v>
      </c>
      <c r="C230" t="s">
        <v>231</v>
      </c>
      <c r="D230">
        <v>32</v>
      </c>
      <c r="E230" s="138">
        <v>45642</v>
      </c>
      <c r="F230" s="138">
        <v>45793</v>
      </c>
      <c r="G230" t="s">
        <v>69</v>
      </c>
      <c r="H230" t="s">
        <v>63</v>
      </c>
      <c r="I230">
        <v>0.75</v>
      </c>
      <c r="J230" t="s">
        <v>71</v>
      </c>
      <c r="K230"/>
      <c r="L230"/>
      <c r="M230"/>
      <c r="N230"/>
      <c r="O230"/>
      <c r="P230"/>
      <c r="Q230"/>
      <c r="R230"/>
      <c r="S230"/>
      <c r="T230"/>
      <c r="U230"/>
      <c r="V230"/>
      <c r="W230"/>
      <c r="X230"/>
      <c r="Y230"/>
      <c r="Z230"/>
      <c r="AA230"/>
      <c r="AB230"/>
      <c r="AC230"/>
      <c r="AD230"/>
      <c r="AE230"/>
      <c r="AF230"/>
      <c r="AG230">
        <v>1</v>
      </c>
      <c r="AH230">
        <v>0</v>
      </c>
    </row>
    <row r="231" spans="1:34" ht="15" x14ac:dyDescent="0.25">
      <c r="A231" t="s">
        <v>594</v>
      </c>
      <c r="B231" t="s">
        <v>595</v>
      </c>
      <c r="C231" t="s">
        <v>326</v>
      </c>
      <c r="D231"/>
      <c r="E231"/>
      <c r="F231"/>
      <c r="G231"/>
      <c r="H231" t="s">
        <v>63</v>
      </c>
      <c r="I231" t="s">
        <v>64</v>
      </c>
      <c r="J231"/>
      <c r="K231"/>
      <c r="L231"/>
      <c r="M231"/>
      <c r="N231"/>
      <c r="O231"/>
      <c r="P231"/>
      <c r="Q231"/>
      <c r="R231"/>
      <c r="S231"/>
      <c r="T231"/>
      <c r="U231"/>
      <c r="V231"/>
      <c r="W231"/>
      <c r="X231"/>
      <c r="Y231"/>
      <c r="Z231"/>
      <c r="AA231"/>
      <c r="AB231"/>
      <c r="AC231"/>
      <c r="AD231"/>
      <c r="AE231"/>
      <c r="AF231"/>
      <c r="AG231"/>
      <c r="AH231">
        <v>0</v>
      </c>
    </row>
    <row r="232" spans="1:34" ht="15" x14ac:dyDescent="0.25">
      <c r="A232" t="s">
        <v>596</v>
      </c>
      <c r="B232" t="s">
        <v>597</v>
      </c>
      <c r="C232" t="s">
        <v>294</v>
      </c>
      <c r="D232">
        <v>56</v>
      </c>
      <c r="E232" s="138">
        <v>45649</v>
      </c>
      <c r="F232" s="138">
        <v>45677</v>
      </c>
      <c r="G232" t="s">
        <v>69</v>
      </c>
      <c r="H232" t="s">
        <v>63</v>
      </c>
      <c r="I232">
        <v>0.8</v>
      </c>
      <c r="J232" t="s">
        <v>71</v>
      </c>
      <c r="K232"/>
      <c r="L232"/>
      <c r="M232"/>
      <c r="N232"/>
      <c r="O232"/>
      <c r="P232"/>
      <c r="Q232"/>
      <c r="R232"/>
      <c r="S232"/>
      <c r="T232"/>
      <c r="U232"/>
      <c r="V232"/>
      <c r="W232"/>
      <c r="X232"/>
      <c r="Y232"/>
      <c r="Z232"/>
      <c r="AA232"/>
      <c r="AB232"/>
      <c r="AC232"/>
      <c r="AD232"/>
      <c r="AE232"/>
      <c r="AF232"/>
      <c r="AG232">
        <v>1</v>
      </c>
      <c r="AH232">
        <v>0</v>
      </c>
    </row>
    <row r="233" spans="1:34" ht="15" x14ac:dyDescent="0.25">
      <c r="A233" t="s">
        <v>598</v>
      </c>
      <c r="B233" t="s">
        <v>599</v>
      </c>
      <c r="C233" t="s">
        <v>426</v>
      </c>
      <c r="D233">
        <v>15</v>
      </c>
      <c r="E233" s="138">
        <v>41152</v>
      </c>
      <c r="F233" s="138">
        <v>46011</v>
      </c>
      <c r="G233" t="s">
        <v>69</v>
      </c>
      <c r="H233" t="s">
        <v>63</v>
      </c>
      <c r="I233">
        <v>0.8</v>
      </c>
      <c r="J233" t="s">
        <v>71</v>
      </c>
      <c r="K233"/>
      <c r="L233"/>
      <c r="M233"/>
      <c r="N233"/>
      <c r="O233"/>
      <c r="P233"/>
      <c r="Q233"/>
      <c r="R233"/>
      <c r="S233"/>
      <c r="T233"/>
      <c r="U233"/>
      <c r="V233"/>
      <c r="W233"/>
      <c r="X233"/>
      <c r="Y233"/>
      <c r="Z233"/>
      <c r="AA233"/>
      <c r="AB233"/>
      <c r="AC233"/>
      <c r="AD233"/>
      <c r="AE233"/>
      <c r="AF233"/>
      <c r="AG233">
        <v>1</v>
      </c>
      <c r="AH233">
        <v>0</v>
      </c>
    </row>
    <row r="234" spans="1:34" ht="15" x14ac:dyDescent="0.25">
      <c r="A234" t="s">
        <v>600</v>
      </c>
      <c r="B234" t="s">
        <v>601</v>
      </c>
      <c r="C234" t="s">
        <v>231</v>
      </c>
      <c r="D234">
        <v>5</v>
      </c>
      <c r="E234" s="138">
        <v>44973</v>
      </c>
      <c r="F234" s="138">
        <v>46011</v>
      </c>
      <c r="G234" t="s">
        <v>69</v>
      </c>
      <c r="H234" t="s">
        <v>63</v>
      </c>
      <c r="I234">
        <v>0.8</v>
      </c>
      <c r="J234" t="s">
        <v>71</v>
      </c>
      <c r="K234"/>
      <c r="L234"/>
      <c r="M234"/>
      <c r="N234"/>
      <c r="O234"/>
      <c r="P234"/>
      <c r="Q234"/>
      <c r="R234"/>
      <c r="S234"/>
      <c r="T234"/>
      <c r="U234"/>
      <c r="V234"/>
      <c r="W234"/>
      <c r="X234"/>
      <c r="Y234"/>
      <c r="Z234"/>
      <c r="AA234"/>
      <c r="AB234"/>
      <c r="AC234"/>
      <c r="AD234"/>
      <c r="AE234"/>
      <c r="AF234"/>
      <c r="AG234">
        <v>1</v>
      </c>
      <c r="AH234">
        <v>0</v>
      </c>
    </row>
    <row r="235" spans="1:34" ht="15" x14ac:dyDescent="0.25">
      <c r="A235" t="s">
        <v>602</v>
      </c>
      <c r="B235" t="s">
        <v>603</v>
      </c>
      <c r="C235" t="s">
        <v>604</v>
      </c>
      <c r="D235"/>
      <c r="E235"/>
      <c r="F235"/>
      <c r="G235"/>
      <c r="H235" t="s">
        <v>63</v>
      </c>
      <c r="I235" t="s">
        <v>64</v>
      </c>
      <c r="J235"/>
      <c r="K235"/>
      <c r="L235"/>
      <c r="M235"/>
      <c r="N235"/>
      <c r="O235"/>
      <c r="P235"/>
      <c r="Q235"/>
      <c r="R235"/>
      <c r="S235"/>
      <c r="T235"/>
      <c r="U235"/>
      <c r="V235"/>
      <c r="W235"/>
      <c r="X235"/>
      <c r="Y235"/>
      <c r="Z235"/>
      <c r="AA235"/>
      <c r="AB235"/>
      <c r="AC235"/>
      <c r="AD235"/>
      <c r="AE235"/>
      <c r="AF235"/>
      <c r="AG235"/>
      <c r="AH235">
        <v>0</v>
      </c>
    </row>
    <row r="236" spans="1:34" ht="15" x14ac:dyDescent="0.25">
      <c r="A236" t="s">
        <v>605</v>
      </c>
      <c r="B236" t="s">
        <v>606</v>
      </c>
      <c r="C236" t="s">
        <v>281</v>
      </c>
      <c r="D236">
        <v>2</v>
      </c>
      <c r="E236" s="138">
        <v>45715</v>
      </c>
      <c r="F236" s="138">
        <v>45946</v>
      </c>
      <c r="G236" t="s">
        <v>69</v>
      </c>
      <c r="H236" t="s">
        <v>63</v>
      </c>
      <c r="I236">
        <v>0.8</v>
      </c>
      <c r="J236" t="s">
        <v>71</v>
      </c>
      <c r="K236"/>
      <c r="L236"/>
      <c r="M236"/>
      <c r="N236"/>
      <c r="O236"/>
      <c r="P236"/>
      <c r="Q236"/>
      <c r="R236"/>
      <c r="S236"/>
      <c r="T236"/>
      <c r="U236"/>
      <c r="V236"/>
      <c r="W236"/>
      <c r="X236"/>
      <c r="Y236"/>
      <c r="Z236"/>
      <c r="AA236"/>
      <c r="AB236"/>
      <c r="AC236"/>
      <c r="AD236"/>
      <c r="AE236"/>
      <c r="AF236"/>
      <c r="AG236">
        <v>1</v>
      </c>
      <c r="AH236">
        <v>0</v>
      </c>
    </row>
    <row r="237" spans="1:34" ht="15" x14ac:dyDescent="0.25">
      <c r="A237" t="s">
        <v>607</v>
      </c>
      <c r="B237" t="s">
        <v>608</v>
      </c>
      <c r="C237" t="s">
        <v>609</v>
      </c>
      <c r="D237">
        <v>96</v>
      </c>
      <c r="E237" s="138">
        <v>45272</v>
      </c>
      <c r="F237" s="138">
        <v>46011</v>
      </c>
      <c r="G237" t="s">
        <v>69</v>
      </c>
      <c r="H237" t="s">
        <v>70</v>
      </c>
      <c r="I237">
        <v>0</v>
      </c>
      <c r="J237" t="s">
        <v>16232</v>
      </c>
      <c r="K237">
        <v>0.8</v>
      </c>
      <c r="L237" t="s">
        <v>71</v>
      </c>
      <c r="M237"/>
      <c r="N237"/>
      <c r="O237"/>
      <c r="P237"/>
      <c r="Q237"/>
      <c r="R237"/>
      <c r="S237"/>
      <c r="T237"/>
      <c r="U237"/>
      <c r="V237"/>
      <c r="W237"/>
      <c r="X237"/>
      <c r="Y237"/>
      <c r="Z237"/>
      <c r="AA237"/>
      <c r="AB237"/>
      <c r="AC237"/>
      <c r="AD237"/>
      <c r="AE237"/>
      <c r="AF237"/>
      <c r="AG237">
        <v>2</v>
      </c>
      <c r="AH237">
        <v>7500</v>
      </c>
    </row>
    <row r="238" spans="1:34" ht="15" x14ac:dyDescent="0.25">
      <c r="A238" t="s">
        <v>610</v>
      </c>
      <c r="B238" t="s">
        <v>611</v>
      </c>
      <c r="C238" t="s">
        <v>116</v>
      </c>
      <c r="D238"/>
      <c r="E238"/>
      <c r="F238"/>
      <c r="G238"/>
      <c r="H238" t="s">
        <v>63</v>
      </c>
      <c r="I238" t="s">
        <v>64</v>
      </c>
      <c r="J238"/>
      <c r="K238"/>
      <c r="L238"/>
      <c r="M238"/>
      <c r="N238"/>
      <c r="O238"/>
      <c r="P238"/>
      <c r="Q238"/>
      <c r="R238"/>
      <c r="S238"/>
      <c r="T238"/>
      <c r="U238"/>
      <c r="V238"/>
      <c r="W238"/>
      <c r="X238"/>
      <c r="Y238"/>
      <c r="Z238"/>
      <c r="AA238"/>
      <c r="AB238"/>
      <c r="AC238"/>
      <c r="AD238"/>
      <c r="AE238"/>
      <c r="AF238"/>
      <c r="AG238"/>
      <c r="AH238">
        <v>0</v>
      </c>
    </row>
    <row r="239" spans="1:34" ht="15" x14ac:dyDescent="0.25">
      <c r="A239" t="s">
        <v>612</v>
      </c>
      <c r="B239" t="s">
        <v>613</v>
      </c>
      <c r="C239" t="s">
        <v>219</v>
      </c>
      <c r="D239"/>
      <c r="E239"/>
      <c r="F239"/>
      <c r="G239"/>
      <c r="H239" t="s">
        <v>63</v>
      </c>
      <c r="I239" t="s">
        <v>64</v>
      </c>
      <c r="J239"/>
      <c r="K239"/>
      <c r="L239"/>
      <c r="M239"/>
      <c r="N239"/>
      <c r="O239"/>
      <c r="P239"/>
      <c r="Q239"/>
      <c r="R239"/>
      <c r="S239"/>
      <c r="T239"/>
      <c r="U239"/>
      <c r="V239"/>
      <c r="W239"/>
      <c r="X239"/>
      <c r="Y239"/>
      <c r="Z239"/>
      <c r="AA239"/>
      <c r="AB239"/>
      <c r="AC239"/>
      <c r="AD239"/>
      <c r="AE239"/>
      <c r="AF239"/>
      <c r="AG239"/>
      <c r="AH239">
        <v>0</v>
      </c>
    </row>
    <row r="240" spans="1:34" ht="15" x14ac:dyDescent="0.25">
      <c r="A240" t="s">
        <v>614</v>
      </c>
      <c r="B240" t="s">
        <v>615</v>
      </c>
      <c r="C240" t="s">
        <v>142</v>
      </c>
      <c r="D240">
        <v>28</v>
      </c>
      <c r="E240" s="138">
        <v>45279</v>
      </c>
      <c r="F240" s="138">
        <v>46011</v>
      </c>
      <c r="G240" t="s">
        <v>69</v>
      </c>
      <c r="H240" t="s">
        <v>70</v>
      </c>
      <c r="I240">
        <v>0</v>
      </c>
      <c r="J240" t="s">
        <v>16229</v>
      </c>
      <c r="K240">
        <v>0.7</v>
      </c>
      <c r="L240" t="s">
        <v>71</v>
      </c>
      <c r="M240"/>
      <c r="N240"/>
      <c r="O240"/>
      <c r="P240"/>
      <c r="Q240"/>
      <c r="R240"/>
      <c r="S240"/>
      <c r="T240"/>
      <c r="U240"/>
      <c r="V240"/>
      <c r="W240"/>
      <c r="X240"/>
      <c r="Y240"/>
      <c r="Z240"/>
      <c r="AA240"/>
      <c r="AB240"/>
      <c r="AC240"/>
      <c r="AD240"/>
      <c r="AE240"/>
      <c r="AF240"/>
      <c r="AG240">
        <v>2</v>
      </c>
      <c r="AH240">
        <v>10000</v>
      </c>
    </row>
    <row r="241" spans="1:34" ht="15" x14ac:dyDescent="0.25">
      <c r="A241" t="s">
        <v>617</v>
      </c>
      <c r="B241" t="s">
        <v>618</v>
      </c>
      <c r="C241" t="s">
        <v>251</v>
      </c>
      <c r="D241">
        <v>74</v>
      </c>
      <c r="E241" s="138">
        <v>45653</v>
      </c>
      <c r="F241" s="138">
        <v>45694</v>
      </c>
      <c r="G241" t="s">
        <v>69</v>
      </c>
      <c r="H241" t="s">
        <v>70</v>
      </c>
      <c r="I241">
        <v>0</v>
      </c>
      <c r="J241" t="s">
        <v>16260</v>
      </c>
      <c r="K241">
        <v>0.7</v>
      </c>
      <c r="L241" t="s">
        <v>71</v>
      </c>
      <c r="M241"/>
      <c r="N241"/>
      <c r="O241"/>
      <c r="P241"/>
      <c r="Q241"/>
      <c r="R241"/>
      <c r="S241"/>
      <c r="T241"/>
      <c r="U241"/>
      <c r="V241"/>
      <c r="W241"/>
      <c r="X241"/>
      <c r="Y241"/>
      <c r="Z241"/>
      <c r="AA241"/>
      <c r="AB241"/>
      <c r="AC241"/>
      <c r="AD241"/>
      <c r="AE241"/>
      <c r="AF241"/>
      <c r="AG241">
        <v>2</v>
      </c>
      <c r="AH241">
        <v>10499.99</v>
      </c>
    </row>
    <row r="242" spans="1:34" ht="15" x14ac:dyDescent="0.25">
      <c r="A242" t="s">
        <v>619</v>
      </c>
      <c r="B242" t="s">
        <v>620</v>
      </c>
      <c r="C242" t="s">
        <v>621</v>
      </c>
      <c r="D242">
        <v>35</v>
      </c>
      <c r="E242" s="138">
        <v>44923</v>
      </c>
      <c r="F242" s="138">
        <v>46011</v>
      </c>
      <c r="G242" t="s">
        <v>69</v>
      </c>
      <c r="H242" t="s">
        <v>70</v>
      </c>
      <c r="I242">
        <v>0</v>
      </c>
      <c r="J242" t="s">
        <v>16229</v>
      </c>
      <c r="K242">
        <v>0.8</v>
      </c>
      <c r="L242" t="s">
        <v>71</v>
      </c>
      <c r="M242"/>
      <c r="N242"/>
      <c r="O242"/>
      <c r="P242"/>
      <c r="Q242"/>
      <c r="R242"/>
      <c r="S242"/>
      <c r="T242"/>
      <c r="U242"/>
      <c r="V242"/>
      <c r="W242"/>
      <c r="X242"/>
      <c r="Y242"/>
      <c r="Z242"/>
      <c r="AA242"/>
      <c r="AB242"/>
      <c r="AC242"/>
      <c r="AD242"/>
      <c r="AE242"/>
      <c r="AF242"/>
      <c r="AG242">
        <v>2</v>
      </c>
      <c r="AH242">
        <v>10000</v>
      </c>
    </row>
    <row r="243" spans="1:34" ht="15" x14ac:dyDescent="0.25">
      <c r="A243" t="s">
        <v>622</v>
      </c>
      <c r="B243" t="s">
        <v>623</v>
      </c>
      <c r="C243" t="s">
        <v>203</v>
      </c>
      <c r="D243">
        <v>31</v>
      </c>
      <c r="E243" s="138">
        <v>45649</v>
      </c>
      <c r="F243" s="138">
        <v>45691</v>
      </c>
      <c r="G243" t="s">
        <v>69</v>
      </c>
      <c r="H243" t="s">
        <v>63</v>
      </c>
      <c r="I243">
        <v>0.8</v>
      </c>
      <c r="J243" t="s">
        <v>71</v>
      </c>
      <c r="K243"/>
      <c r="L243"/>
      <c r="M243"/>
      <c r="N243"/>
      <c r="O243"/>
      <c r="P243"/>
      <c r="Q243"/>
      <c r="R243"/>
      <c r="S243"/>
      <c r="T243"/>
      <c r="U243"/>
      <c r="V243"/>
      <c r="W243"/>
      <c r="X243"/>
      <c r="Y243"/>
      <c r="Z243"/>
      <c r="AA243"/>
      <c r="AB243"/>
      <c r="AC243"/>
      <c r="AD243"/>
      <c r="AE243"/>
      <c r="AF243"/>
      <c r="AG243">
        <v>1</v>
      </c>
      <c r="AH243">
        <v>0</v>
      </c>
    </row>
    <row r="244" spans="1:34" ht="15" x14ac:dyDescent="0.25">
      <c r="A244" t="s">
        <v>624</v>
      </c>
      <c r="B244" t="s">
        <v>625</v>
      </c>
      <c r="C244" t="s">
        <v>142</v>
      </c>
      <c r="D244">
        <v>3</v>
      </c>
      <c r="E244" s="138">
        <v>45668</v>
      </c>
      <c r="F244" s="138">
        <v>45693</v>
      </c>
      <c r="G244" t="s">
        <v>69</v>
      </c>
      <c r="H244" t="s">
        <v>70</v>
      </c>
      <c r="I244">
        <v>0</v>
      </c>
      <c r="J244" t="s">
        <v>16228</v>
      </c>
      <c r="K244">
        <v>0.6</v>
      </c>
      <c r="L244" t="s">
        <v>16270</v>
      </c>
      <c r="M244">
        <v>0.7</v>
      </c>
      <c r="N244" t="s">
        <v>78</v>
      </c>
      <c r="O244">
        <v>0.8</v>
      </c>
      <c r="P244" t="s">
        <v>79</v>
      </c>
      <c r="Q244"/>
      <c r="R244"/>
      <c r="S244"/>
      <c r="T244"/>
      <c r="U244"/>
      <c r="V244"/>
      <c r="W244"/>
      <c r="X244"/>
      <c r="Y244"/>
      <c r="Z244"/>
      <c r="AA244"/>
      <c r="AB244"/>
      <c r="AC244"/>
      <c r="AD244"/>
      <c r="AE244"/>
      <c r="AF244"/>
      <c r="AG244">
        <v>4</v>
      </c>
      <c r="AH244">
        <v>12000</v>
      </c>
    </row>
    <row r="245" spans="1:34" ht="15" x14ac:dyDescent="0.25">
      <c r="A245" t="s">
        <v>626</v>
      </c>
      <c r="B245" t="s">
        <v>627</v>
      </c>
      <c r="C245" t="s">
        <v>119</v>
      </c>
      <c r="D245">
        <v>37</v>
      </c>
      <c r="E245" s="138">
        <v>42490</v>
      </c>
      <c r="F245" s="138">
        <v>46011</v>
      </c>
      <c r="G245" t="s">
        <v>69</v>
      </c>
      <c r="H245" t="s">
        <v>70</v>
      </c>
      <c r="I245">
        <v>0</v>
      </c>
      <c r="J245" t="s">
        <v>16228</v>
      </c>
      <c r="K245">
        <v>0.6</v>
      </c>
      <c r="L245" t="s">
        <v>71</v>
      </c>
      <c r="M245"/>
      <c r="N245"/>
      <c r="O245"/>
      <c r="P245"/>
      <c r="Q245"/>
      <c r="R245"/>
      <c r="S245"/>
      <c r="T245"/>
      <c r="U245"/>
      <c r="V245"/>
      <c r="W245"/>
      <c r="X245"/>
      <c r="Y245"/>
      <c r="Z245"/>
      <c r="AA245"/>
      <c r="AB245"/>
      <c r="AC245"/>
      <c r="AD245"/>
      <c r="AE245"/>
      <c r="AF245"/>
      <c r="AG245">
        <v>2</v>
      </c>
      <c r="AH245">
        <v>12000</v>
      </c>
    </row>
    <row r="246" spans="1:34" ht="15" x14ac:dyDescent="0.25">
      <c r="A246" t="s">
        <v>628</v>
      </c>
      <c r="B246" t="s">
        <v>629</v>
      </c>
      <c r="C246" t="s">
        <v>231</v>
      </c>
      <c r="D246">
        <v>62</v>
      </c>
      <c r="E246" s="138">
        <v>44912</v>
      </c>
      <c r="F246" s="138">
        <v>46011</v>
      </c>
      <c r="G246" t="s">
        <v>69</v>
      </c>
      <c r="H246" t="s">
        <v>63</v>
      </c>
      <c r="I246">
        <v>0.65</v>
      </c>
      <c r="J246" t="s">
        <v>71</v>
      </c>
      <c r="K246"/>
      <c r="L246"/>
      <c r="M246"/>
      <c r="N246"/>
      <c r="O246"/>
      <c r="P246"/>
      <c r="Q246"/>
      <c r="R246"/>
      <c r="S246"/>
      <c r="T246"/>
      <c r="U246"/>
      <c r="V246"/>
      <c r="W246"/>
      <c r="X246"/>
      <c r="Y246"/>
      <c r="Z246"/>
      <c r="AA246"/>
      <c r="AB246"/>
      <c r="AC246"/>
      <c r="AD246"/>
      <c r="AE246"/>
      <c r="AF246"/>
      <c r="AG246">
        <v>1</v>
      </c>
      <c r="AH246">
        <v>0</v>
      </c>
    </row>
    <row r="247" spans="1:34" ht="15" x14ac:dyDescent="0.25">
      <c r="A247" t="s">
        <v>632</v>
      </c>
      <c r="B247" t="s">
        <v>633</v>
      </c>
      <c r="C247" t="s">
        <v>206</v>
      </c>
      <c r="D247">
        <v>17</v>
      </c>
      <c r="E247" s="138">
        <v>43573</v>
      </c>
      <c r="F247" s="138">
        <v>46011</v>
      </c>
      <c r="G247" t="s">
        <v>69</v>
      </c>
      <c r="H247" t="s">
        <v>63</v>
      </c>
      <c r="I247">
        <v>0.8</v>
      </c>
      <c r="J247" t="s">
        <v>71</v>
      </c>
      <c r="K247"/>
      <c r="L247"/>
      <c r="M247"/>
      <c r="N247"/>
      <c r="O247"/>
      <c r="P247"/>
      <c r="Q247"/>
      <c r="R247"/>
      <c r="S247"/>
      <c r="T247"/>
      <c r="U247"/>
      <c r="V247"/>
      <c r="W247"/>
      <c r="X247"/>
      <c r="Y247"/>
      <c r="Z247"/>
      <c r="AA247"/>
      <c r="AB247"/>
      <c r="AC247"/>
      <c r="AD247"/>
      <c r="AE247"/>
      <c r="AF247"/>
      <c r="AG247">
        <v>1</v>
      </c>
      <c r="AH247">
        <v>0</v>
      </c>
    </row>
    <row r="248" spans="1:34" ht="15" x14ac:dyDescent="0.25">
      <c r="A248" t="s">
        <v>630</v>
      </c>
      <c r="B248" t="s">
        <v>631</v>
      </c>
      <c r="C248" t="s">
        <v>62</v>
      </c>
      <c r="D248">
        <v>31</v>
      </c>
      <c r="E248" s="138">
        <v>45656</v>
      </c>
      <c r="F248" s="138">
        <v>45939</v>
      </c>
      <c r="G248" t="s">
        <v>69</v>
      </c>
      <c r="H248" t="s">
        <v>70</v>
      </c>
      <c r="I248">
        <v>0</v>
      </c>
      <c r="J248" t="s">
        <v>16229</v>
      </c>
      <c r="K248">
        <v>0.79</v>
      </c>
      <c r="L248" t="s">
        <v>71</v>
      </c>
      <c r="M248"/>
      <c r="N248"/>
      <c r="O248"/>
      <c r="P248"/>
      <c r="Q248"/>
      <c r="R248"/>
      <c r="S248"/>
      <c r="T248"/>
      <c r="U248"/>
      <c r="V248"/>
      <c r="W248"/>
      <c r="X248"/>
      <c r="Y248"/>
      <c r="Z248"/>
      <c r="AA248"/>
      <c r="AB248"/>
      <c r="AC248"/>
      <c r="AD248"/>
      <c r="AE248"/>
      <c r="AF248"/>
      <c r="AG248">
        <v>2</v>
      </c>
      <c r="AH248">
        <v>10000</v>
      </c>
    </row>
    <row r="249" spans="1:34" ht="15" x14ac:dyDescent="0.25">
      <c r="A249" t="s">
        <v>634</v>
      </c>
      <c r="B249" t="s">
        <v>635</v>
      </c>
      <c r="C249" t="s">
        <v>151</v>
      </c>
      <c r="D249">
        <v>35</v>
      </c>
      <c r="E249" s="138">
        <v>45646</v>
      </c>
      <c r="F249" s="138">
        <v>45728</v>
      </c>
      <c r="G249" t="s">
        <v>69</v>
      </c>
      <c r="H249" t="s">
        <v>63</v>
      </c>
      <c r="I249">
        <v>0.8</v>
      </c>
      <c r="J249" t="s">
        <v>71</v>
      </c>
      <c r="K249"/>
      <c r="L249"/>
      <c r="M249"/>
      <c r="N249"/>
      <c r="O249"/>
      <c r="P249"/>
      <c r="Q249"/>
      <c r="R249"/>
      <c r="S249"/>
      <c r="T249"/>
      <c r="U249"/>
      <c r="V249"/>
      <c r="W249"/>
      <c r="X249"/>
      <c r="Y249"/>
      <c r="Z249"/>
      <c r="AA249"/>
      <c r="AB249"/>
      <c r="AC249"/>
      <c r="AD249"/>
      <c r="AE249"/>
      <c r="AF249"/>
      <c r="AG249">
        <v>1</v>
      </c>
      <c r="AH249">
        <v>0</v>
      </c>
    </row>
    <row r="250" spans="1:34" ht="15" x14ac:dyDescent="0.25">
      <c r="A250" t="s">
        <v>638</v>
      </c>
      <c r="B250" t="s">
        <v>639</v>
      </c>
      <c r="C250" t="s">
        <v>74</v>
      </c>
      <c r="D250">
        <v>59</v>
      </c>
      <c r="E250" s="138">
        <v>45623</v>
      </c>
      <c r="F250" s="138">
        <v>45691</v>
      </c>
      <c r="G250" t="s">
        <v>16478</v>
      </c>
      <c r="H250" t="s">
        <v>70</v>
      </c>
      <c r="I250">
        <v>0.5</v>
      </c>
      <c r="J250" t="s">
        <v>76</v>
      </c>
      <c r="K250">
        <v>0.55000000000000004</v>
      </c>
      <c r="L250" t="s">
        <v>77</v>
      </c>
      <c r="M250">
        <v>0.6</v>
      </c>
      <c r="N250" t="s">
        <v>78</v>
      </c>
      <c r="O250">
        <v>0.65</v>
      </c>
      <c r="P250" t="s">
        <v>79</v>
      </c>
      <c r="Q250">
        <v>0</v>
      </c>
      <c r="R250" t="s">
        <v>16230</v>
      </c>
      <c r="S250"/>
      <c r="T250"/>
      <c r="U250"/>
      <c r="V250"/>
      <c r="W250"/>
      <c r="X250"/>
      <c r="Y250"/>
      <c r="Z250"/>
      <c r="AA250"/>
      <c r="AB250"/>
      <c r="AC250"/>
      <c r="AD250"/>
      <c r="AE250"/>
      <c r="AF250"/>
      <c r="AG250">
        <v>0</v>
      </c>
      <c r="AH250">
        <v>0</v>
      </c>
    </row>
    <row r="251" spans="1:34" ht="15" x14ac:dyDescent="0.25">
      <c r="A251" t="s">
        <v>640</v>
      </c>
      <c r="B251" t="s">
        <v>641</v>
      </c>
      <c r="C251" t="s">
        <v>642</v>
      </c>
      <c r="D251">
        <v>7</v>
      </c>
      <c r="E251" s="138">
        <v>43927</v>
      </c>
      <c r="F251" s="138">
        <v>46011</v>
      </c>
      <c r="G251" t="s">
        <v>69</v>
      </c>
      <c r="H251" t="s">
        <v>70</v>
      </c>
      <c r="I251">
        <v>0</v>
      </c>
      <c r="J251" t="s">
        <v>16229</v>
      </c>
      <c r="K251">
        <v>0.8</v>
      </c>
      <c r="L251" t="s">
        <v>71</v>
      </c>
      <c r="M251"/>
      <c r="N251"/>
      <c r="O251"/>
      <c r="P251"/>
      <c r="Q251"/>
      <c r="R251"/>
      <c r="S251"/>
      <c r="T251"/>
      <c r="U251"/>
      <c r="V251"/>
      <c r="W251"/>
      <c r="X251"/>
      <c r="Y251"/>
      <c r="Z251"/>
      <c r="AA251"/>
      <c r="AB251"/>
      <c r="AC251"/>
      <c r="AD251"/>
      <c r="AE251"/>
      <c r="AF251"/>
      <c r="AG251">
        <v>2</v>
      </c>
      <c r="AH251">
        <v>10000</v>
      </c>
    </row>
    <row r="252" spans="1:34" ht="15" x14ac:dyDescent="0.25">
      <c r="A252" t="s">
        <v>643</v>
      </c>
      <c r="B252" t="s">
        <v>644</v>
      </c>
      <c r="C252" t="s">
        <v>211</v>
      </c>
      <c r="D252">
        <v>18</v>
      </c>
      <c r="E252" s="138">
        <v>45646</v>
      </c>
      <c r="F252" s="138">
        <v>45946</v>
      </c>
      <c r="G252" t="s">
        <v>69</v>
      </c>
      <c r="H252" t="s">
        <v>63</v>
      </c>
      <c r="I252">
        <v>0.8</v>
      </c>
      <c r="J252" t="s">
        <v>71</v>
      </c>
      <c r="K252"/>
      <c r="L252"/>
      <c r="M252"/>
      <c r="N252"/>
      <c r="O252"/>
      <c r="P252"/>
      <c r="Q252"/>
      <c r="R252"/>
      <c r="S252"/>
      <c r="T252"/>
      <c r="U252"/>
      <c r="V252"/>
      <c r="W252"/>
      <c r="X252"/>
      <c r="Y252"/>
      <c r="Z252"/>
      <c r="AA252"/>
      <c r="AB252"/>
      <c r="AC252"/>
      <c r="AD252"/>
      <c r="AE252"/>
      <c r="AF252"/>
      <c r="AG252">
        <v>1</v>
      </c>
      <c r="AH252">
        <v>0</v>
      </c>
    </row>
    <row r="253" spans="1:34" ht="15" x14ac:dyDescent="0.25">
      <c r="A253" t="s">
        <v>645</v>
      </c>
      <c r="B253" t="s">
        <v>646</v>
      </c>
      <c r="C253" t="s">
        <v>193</v>
      </c>
      <c r="D253">
        <v>33</v>
      </c>
      <c r="E253" s="138">
        <v>45642</v>
      </c>
      <c r="F253" s="138">
        <v>45677</v>
      </c>
      <c r="G253" t="s">
        <v>75</v>
      </c>
      <c r="H253" t="s">
        <v>70</v>
      </c>
      <c r="I253">
        <v>0</v>
      </c>
      <c r="J253" t="s">
        <v>16229</v>
      </c>
      <c r="K253">
        <v>0.78</v>
      </c>
      <c r="L253" t="s">
        <v>16270</v>
      </c>
      <c r="M253">
        <v>0.79</v>
      </c>
      <c r="N253" t="s">
        <v>78</v>
      </c>
      <c r="O253">
        <v>0.8</v>
      </c>
      <c r="P253" t="s">
        <v>79</v>
      </c>
      <c r="Q253"/>
      <c r="R253"/>
      <c r="S253"/>
      <c r="T253"/>
      <c r="U253"/>
      <c r="V253"/>
      <c r="W253"/>
      <c r="X253"/>
      <c r="Y253"/>
      <c r="Z253"/>
      <c r="AA253"/>
      <c r="AB253"/>
      <c r="AC253"/>
      <c r="AD253"/>
      <c r="AE253"/>
      <c r="AF253"/>
      <c r="AG253">
        <v>4</v>
      </c>
      <c r="AH253">
        <v>10000</v>
      </c>
    </row>
    <row r="254" spans="1:34" ht="15" x14ac:dyDescent="0.25">
      <c r="A254" t="s">
        <v>649</v>
      </c>
      <c r="B254" t="s">
        <v>650</v>
      </c>
      <c r="C254" t="s">
        <v>116</v>
      </c>
      <c r="D254"/>
      <c r="E254"/>
      <c r="F254"/>
      <c r="G254"/>
      <c r="H254" t="s">
        <v>63</v>
      </c>
      <c r="I254" t="s">
        <v>64</v>
      </c>
      <c r="J254"/>
      <c r="K254"/>
      <c r="L254"/>
      <c r="M254"/>
      <c r="N254"/>
      <c r="O254"/>
      <c r="P254"/>
      <c r="Q254"/>
      <c r="R254"/>
      <c r="S254"/>
      <c r="T254"/>
      <c r="U254"/>
      <c r="V254"/>
      <c r="W254"/>
      <c r="X254"/>
      <c r="Y254"/>
      <c r="Z254"/>
      <c r="AA254"/>
      <c r="AB254"/>
      <c r="AC254"/>
      <c r="AD254"/>
      <c r="AE254"/>
      <c r="AF254"/>
      <c r="AG254"/>
      <c r="AH254">
        <v>0</v>
      </c>
    </row>
    <row r="255" spans="1:34" ht="15" x14ac:dyDescent="0.25">
      <c r="A255" t="s">
        <v>647</v>
      </c>
      <c r="B255" t="s">
        <v>648</v>
      </c>
      <c r="C255" t="s">
        <v>270</v>
      </c>
      <c r="D255"/>
      <c r="E255"/>
      <c r="F255"/>
      <c r="G255"/>
      <c r="H255" t="s">
        <v>63</v>
      </c>
      <c r="I255" t="s">
        <v>64</v>
      </c>
      <c r="J255"/>
      <c r="K255"/>
      <c r="L255"/>
      <c r="M255"/>
      <c r="N255"/>
      <c r="O255"/>
      <c r="P255"/>
      <c r="Q255"/>
      <c r="R255"/>
      <c r="S255"/>
      <c r="T255"/>
      <c r="U255"/>
      <c r="V255"/>
      <c r="W255"/>
      <c r="X255"/>
      <c r="Y255"/>
      <c r="Z255"/>
      <c r="AA255"/>
      <c r="AB255"/>
      <c r="AC255"/>
      <c r="AD255"/>
      <c r="AE255"/>
      <c r="AF255"/>
      <c r="AG255"/>
      <c r="AH255">
        <v>0</v>
      </c>
    </row>
    <row r="256" spans="1:34" ht="15" x14ac:dyDescent="0.25">
      <c r="A256" t="s">
        <v>653</v>
      </c>
      <c r="B256" t="s">
        <v>654</v>
      </c>
      <c r="C256" t="s">
        <v>206</v>
      </c>
      <c r="D256">
        <v>31</v>
      </c>
      <c r="E256" s="138">
        <v>45646</v>
      </c>
      <c r="F256" s="138">
        <v>45734</v>
      </c>
      <c r="G256" t="s">
        <v>69</v>
      </c>
      <c r="H256" t="s">
        <v>63</v>
      </c>
      <c r="I256">
        <v>0.2</v>
      </c>
      <c r="J256" t="s">
        <v>71</v>
      </c>
      <c r="K256"/>
      <c r="L256"/>
      <c r="M256"/>
      <c r="N256"/>
      <c r="O256"/>
      <c r="P256"/>
      <c r="Q256"/>
      <c r="R256"/>
      <c r="S256"/>
      <c r="T256"/>
      <c r="U256"/>
      <c r="V256"/>
      <c r="W256"/>
      <c r="X256"/>
      <c r="Y256"/>
      <c r="Z256"/>
      <c r="AA256"/>
      <c r="AB256"/>
      <c r="AC256"/>
      <c r="AD256"/>
      <c r="AE256"/>
      <c r="AF256"/>
      <c r="AG256">
        <v>1</v>
      </c>
      <c r="AH256">
        <v>0</v>
      </c>
    </row>
    <row r="257" spans="1:34" ht="15" x14ac:dyDescent="0.25">
      <c r="A257" t="s">
        <v>657</v>
      </c>
      <c r="B257" t="s">
        <v>658</v>
      </c>
      <c r="C257" t="s">
        <v>228</v>
      </c>
      <c r="D257">
        <v>53</v>
      </c>
      <c r="E257" s="138">
        <v>45642</v>
      </c>
      <c r="F257" s="138">
        <v>45692</v>
      </c>
      <c r="G257" t="s">
        <v>69</v>
      </c>
      <c r="H257" t="s">
        <v>63</v>
      </c>
      <c r="I257">
        <v>0.6</v>
      </c>
      <c r="J257" t="s">
        <v>71</v>
      </c>
      <c r="K257"/>
      <c r="L257"/>
      <c r="M257"/>
      <c r="N257"/>
      <c r="O257"/>
      <c r="P257"/>
      <c r="Q257"/>
      <c r="R257"/>
      <c r="S257"/>
      <c r="T257"/>
      <c r="U257"/>
      <c r="V257"/>
      <c r="W257"/>
      <c r="X257"/>
      <c r="Y257"/>
      <c r="Z257"/>
      <c r="AA257"/>
      <c r="AB257"/>
      <c r="AC257"/>
      <c r="AD257"/>
      <c r="AE257"/>
      <c r="AF257"/>
      <c r="AG257">
        <v>1</v>
      </c>
      <c r="AH257">
        <v>0</v>
      </c>
    </row>
    <row r="258" spans="1:34" ht="15" x14ac:dyDescent="0.25">
      <c r="A258" t="s">
        <v>659</v>
      </c>
      <c r="B258" t="s">
        <v>660</v>
      </c>
      <c r="C258" t="s">
        <v>411</v>
      </c>
      <c r="D258">
        <v>32</v>
      </c>
      <c r="E258" s="138">
        <v>45729</v>
      </c>
      <c r="F258" s="138">
        <v>45922</v>
      </c>
      <c r="G258" t="s">
        <v>69</v>
      </c>
      <c r="H258" t="s">
        <v>63</v>
      </c>
      <c r="I258">
        <v>0.8</v>
      </c>
      <c r="J258" t="s">
        <v>71</v>
      </c>
      <c r="K258"/>
      <c r="L258"/>
      <c r="M258"/>
      <c r="N258"/>
      <c r="O258"/>
      <c r="P258"/>
      <c r="Q258"/>
      <c r="R258"/>
      <c r="S258"/>
      <c r="T258"/>
      <c r="U258"/>
      <c r="V258"/>
      <c r="W258"/>
      <c r="X258"/>
      <c r="Y258"/>
      <c r="Z258"/>
      <c r="AA258"/>
      <c r="AB258"/>
      <c r="AC258"/>
      <c r="AD258"/>
      <c r="AE258"/>
      <c r="AF258"/>
      <c r="AG258">
        <v>1</v>
      </c>
      <c r="AH258">
        <v>0</v>
      </c>
    </row>
    <row r="259" spans="1:34" ht="15" x14ac:dyDescent="0.25">
      <c r="A259" t="s">
        <v>661</v>
      </c>
      <c r="B259" t="s">
        <v>662</v>
      </c>
      <c r="C259" t="s">
        <v>211</v>
      </c>
      <c r="D259">
        <v>19</v>
      </c>
      <c r="E259" s="138">
        <v>45623</v>
      </c>
      <c r="F259" s="138">
        <v>45678</v>
      </c>
      <c r="G259" t="s">
        <v>69</v>
      </c>
      <c r="H259" t="s">
        <v>63</v>
      </c>
      <c r="I259">
        <v>0.4</v>
      </c>
      <c r="J259" t="s">
        <v>71</v>
      </c>
      <c r="K259"/>
      <c r="L259"/>
      <c r="M259"/>
      <c r="N259"/>
      <c r="O259"/>
      <c r="P259"/>
      <c r="Q259"/>
      <c r="R259"/>
      <c r="S259"/>
      <c r="T259"/>
      <c r="U259"/>
      <c r="V259"/>
      <c r="W259"/>
      <c r="X259"/>
      <c r="Y259"/>
      <c r="Z259"/>
      <c r="AA259"/>
      <c r="AB259"/>
      <c r="AC259"/>
      <c r="AD259"/>
      <c r="AE259"/>
      <c r="AF259"/>
      <c r="AG259">
        <v>1</v>
      </c>
      <c r="AH259">
        <v>0</v>
      </c>
    </row>
    <row r="260" spans="1:34" ht="15" x14ac:dyDescent="0.25">
      <c r="A260" t="s">
        <v>663</v>
      </c>
      <c r="B260" t="s">
        <v>664</v>
      </c>
      <c r="C260" t="s">
        <v>111</v>
      </c>
      <c r="D260">
        <v>5</v>
      </c>
      <c r="E260" s="138">
        <v>45345</v>
      </c>
      <c r="F260" s="138">
        <v>46011</v>
      </c>
      <c r="G260" t="s">
        <v>69</v>
      </c>
      <c r="H260" t="s">
        <v>63</v>
      </c>
      <c r="I260">
        <v>0.8</v>
      </c>
      <c r="J260" t="s">
        <v>71</v>
      </c>
      <c r="K260"/>
      <c r="L260"/>
      <c r="M260"/>
      <c r="N260"/>
      <c r="O260"/>
      <c r="P260"/>
      <c r="Q260"/>
      <c r="R260"/>
      <c r="S260"/>
      <c r="T260"/>
      <c r="U260"/>
      <c r="V260"/>
      <c r="W260"/>
      <c r="X260"/>
      <c r="Y260"/>
      <c r="Z260"/>
      <c r="AA260"/>
      <c r="AB260"/>
      <c r="AC260"/>
      <c r="AD260"/>
      <c r="AE260"/>
      <c r="AF260"/>
      <c r="AG260">
        <v>1</v>
      </c>
      <c r="AH260">
        <v>0</v>
      </c>
    </row>
    <row r="261" spans="1:34" ht="15" x14ac:dyDescent="0.25">
      <c r="A261" t="s">
        <v>665</v>
      </c>
      <c r="B261" t="s">
        <v>666</v>
      </c>
      <c r="C261" t="s">
        <v>667</v>
      </c>
      <c r="D261"/>
      <c r="E261"/>
      <c r="F261"/>
      <c r="G261"/>
      <c r="H261" t="s">
        <v>63</v>
      </c>
      <c r="I261" t="s">
        <v>64</v>
      </c>
      <c r="J261"/>
      <c r="K261"/>
      <c r="L261"/>
      <c r="M261"/>
      <c r="N261"/>
      <c r="O261"/>
      <c r="P261"/>
      <c r="Q261"/>
      <c r="R261"/>
      <c r="S261"/>
      <c r="T261"/>
      <c r="U261"/>
      <c r="V261"/>
      <c r="W261"/>
      <c r="X261"/>
      <c r="Y261"/>
      <c r="Z261"/>
      <c r="AA261"/>
      <c r="AB261"/>
      <c r="AC261"/>
      <c r="AD261"/>
      <c r="AE261"/>
      <c r="AF261"/>
      <c r="AG261"/>
      <c r="AH261">
        <v>0</v>
      </c>
    </row>
    <row r="262" spans="1:34" ht="15" x14ac:dyDescent="0.25">
      <c r="A262" t="s">
        <v>668</v>
      </c>
      <c r="B262" t="s">
        <v>669</v>
      </c>
      <c r="C262" t="s">
        <v>108</v>
      </c>
      <c r="D262">
        <v>27</v>
      </c>
      <c r="E262" s="138">
        <v>45647</v>
      </c>
      <c r="F262" s="138">
        <v>45685</v>
      </c>
      <c r="G262" t="s">
        <v>818</v>
      </c>
      <c r="H262" t="s">
        <v>63</v>
      </c>
      <c r="I262">
        <v>0</v>
      </c>
      <c r="J262" t="s">
        <v>71</v>
      </c>
      <c r="K262"/>
      <c r="L262"/>
      <c r="M262"/>
      <c r="N262"/>
      <c r="O262"/>
      <c r="P262"/>
      <c r="Q262"/>
      <c r="R262"/>
      <c r="S262"/>
      <c r="T262"/>
      <c r="U262"/>
      <c r="V262"/>
      <c r="W262"/>
      <c r="X262"/>
      <c r="Y262"/>
      <c r="Z262"/>
      <c r="AA262"/>
      <c r="AB262"/>
      <c r="AC262"/>
      <c r="AD262"/>
      <c r="AE262"/>
      <c r="AF262"/>
      <c r="AG262">
        <v>1</v>
      </c>
      <c r="AH262">
        <v>0</v>
      </c>
    </row>
    <row r="263" spans="1:34" ht="15" x14ac:dyDescent="0.25">
      <c r="A263" t="s">
        <v>670</v>
      </c>
      <c r="B263" t="s">
        <v>671</v>
      </c>
      <c r="C263" t="s">
        <v>359</v>
      </c>
      <c r="D263">
        <v>40</v>
      </c>
      <c r="E263" s="138">
        <v>45647</v>
      </c>
      <c r="F263" s="138">
        <v>45678</v>
      </c>
      <c r="G263" t="s">
        <v>16478</v>
      </c>
      <c r="H263" t="s">
        <v>70</v>
      </c>
      <c r="I263">
        <v>0.4</v>
      </c>
      <c r="J263" t="s">
        <v>76</v>
      </c>
      <c r="K263">
        <v>0.4</v>
      </c>
      <c r="L263" t="s">
        <v>77</v>
      </c>
      <c r="M263">
        <v>0.4</v>
      </c>
      <c r="N263" t="s">
        <v>78</v>
      </c>
      <c r="O263">
        <v>0.6</v>
      </c>
      <c r="P263" t="s">
        <v>79</v>
      </c>
      <c r="Q263">
        <v>0</v>
      </c>
      <c r="R263" t="s">
        <v>16230</v>
      </c>
      <c r="S263"/>
      <c r="T263"/>
      <c r="U263"/>
      <c r="V263"/>
      <c r="W263"/>
      <c r="X263"/>
      <c r="Y263"/>
      <c r="Z263"/>
      <c r="AA263"/>
      <c r="AB263"/>
      <c r="AC263"/>
      <c r="AD263"/>
      <c r="AE263"/>
      <c r="AF263"/>
      <c r="AG263">
        <v>0</v>
      </c>
      <c r="AH263">
        <v>0</v>
      </c>
    </row>
    <row r="264" spans="1:34" ht="15" x14ac:dyDescent="0.25">
      <c r="A264" t="s">
        <v>672</v>
      </c>
      <c r="B264" t="s">
        <v>673</v>
      </c>
      <c r="C264" t="s">
        <v>99</v>
      </c>
      <c r="D264">
        <v>6</v>
      </c>
      <c r="E264" s="138">
        <v>44712</v>
      </c>
      <c r="F264" s="138">
        <v>46011</v>
      </c>
      <c r="G264" t="s">
        <v>16478</v>
      </c>
      <c r="H264" t="s">
        <v>70</v>
      </c>
      <c r="I264">
        <v>0.6</v>
      </c>
      <c r="J264" t="s">
        <v>76</v>
      </c>
      <c r="K264">
        <v>0.65</v>
      </c>
      <c r="L264" t="s">
        <v>77</v>
      </c>
      <c r="M264">
        <v>0.75</v>
      </c>
      <c r="N264" t="s">
        <v>78</v>
      </c>
      <c r="O264">
        <v>0.8</v>
      </c>
      <c r="P264" t="s">
        <v>79</v>
      </c>
      <c r="Q264"/>
      <c r="R264"/>
      <c r="S264"/>
      <c r="T264"/>
      <c r="U264"/>
      <c r="V264"/>
      <c r="W264"/>
      <c r="X264"/>
      <c r="Y264"/>
      <c r="Z264"/>
      <c r="AA264"/>
      <c r="AB264"/>
      <c r="AC264"/>
      <c r="AD264"/>
      <c r="AE264"/>
      <c r="AF264"/>
      <c r="AG264">
        <v>0</v>
      </c>
      <c r="AH264">
        <v>0</v>
      </c>
    </row>
    <row r="265" spans="1:34" ht="15" x14ac:dyDescent="0.25">
      <c r="A265" t="s">
        <v>674</v>
      </c>
      <c r="B265" t="s">
        <v>675</v>
      </c>
      <c r="C265" t="s">
        <v>93</v>
      </c>
      <c r="D265">
        <v>34</v>
      </c>
      <c r="E265" s="138">
        <v>45646</v>
      </c>
      <c r="F265" s="138">
        <v>45693</v>
      </c>
      <c r="G265" t="s">
        <v>69</v>
      </c>
      <c r="H265" t="s">
        <v>63</v>
      </c>
      <c r="I265">
        <v>0.4</v>
      </c>
      <c r="J265" t="s">
        <v>71</v>
      </c>
      <c r="K265"/>
      <c r="L265"/>
      <c r="M265"/>
      <c r="N265"/>
      <c r="O265"/>
      <c r="P265"/>
      <c r="Q265"/>
      <c r="R265"/>
      <c r="S265"/>
      <c r="T265"/>
      <c r="U265"/>
      <c r="V265"/>
      <c r="W265"/>
      <c r="X265"/>
      <c r="Y265"/>
      <c r="Z265"/>
      <c r="AA265"/>
      <c r="AB265"/>
      <c r="AC265"/>
      <c r="AD265"/>
      <c r="AE265"/>
      <c r="AF265"/>
      <c r="AG265">
        <v>1</v>
      </c>
      <c r="AH265">
        <v>0</v>
      </c>
    </row>
    <row r="266" spans="1:34" ht="15" x14ac:dyDescent="0.25">
      <c r="A266" t="s">
        <v>676</v>
      </c>
      <c r="B266" t="s">
        <v>677</v>
      </c>
      <c r="C266" t="s">
        <v>206</v>
      </c>
      <c r="D266">
        <v>10</v>
      </c>
      <c r="E266" s="138">
        <v>45716</v>
      </c>
      <c r="F266" s="138">
        <v>45734</v>
      </c>
      <c r="G266" t="s">
        <v>69</v>
      </c>
      <c r="H266" t="s">
        <v>70</v>
      </c>
      <c r="I266">
        <v>0</v>
      </c>
      <c r="J266" t="s">
        <v>16228</v>
      </c>
      <c r="K266">
        <v>0.8</v>
      </c>
      <c r="L266" t="s">
        <v>71</v>
      </c>
      <c r="M266"/>
      <c r="N266"/>
      <c r="O266"/>
      <c r="P266"/>
      <c r="Q266"/>
      <c r="R266"/>
      <c r="S266"/>
      <c r="T266"/>
      <c r="U266"/>
      <c r="V266"/>
      <c r="W266"/>
      <c r="X266"/>
      <c r="Y266"/>
      <c r="Z266"/>
      <c r="AA266"/>
      <c r="AB266"/>
      <c r="AC266"/>
      <c r="AD266"/>
      <c r="AE266"/>
      <c r="AF266"/>
      <c r="AG266">
        <v>2</v>
      </c>
      <c r="AH266">
        <v>12000</v>
      </c>
    </row>
    <row r="267" spans="1:34" ht="15" x14ac:dyDescent="0.25">
      <c r="A267" t="s">
        <v>678</v>
      </c>
      <c r="B267" t="s">
        <v>679</v>
      </c>
      <c r="C267" t="s">
        <v>680</v>
      </c>
      <c r="D267">
        <v>74</v>
      </c>
      <c r="E267" s="138">
        <v>45642</v>
      </c>
      <c r="F267" s="138">
        <v>45684</v>
      </c>
      <c r="G267" t="s">
        <v>69</v>
      </c>
      <c r="H267" t="s">
        <v>70</v>
      </c>
      <c r="I267">
        <v>0</v>
      </c>
      <c r="J267" t="s">
        <v>16231</v>
      </c>
      <c r="K267">
        <v>0.8</v>
      </c>
      <c r="L267" t="s">
        <v>71</v>
      </c>
      <c r="M267"/>
      <c r="N267"/>
      <c r="O267"/>
      <c r="P267"/>
      <c r="Q267"/>
      <c r="R267"/>
      <c r="S267"/>
      <c r="T267"/>
      <c r="U267"/>
      <c r="V267"/>
      <c r="W267"/>
      <c r="X267"/>
      <c r="Y267"/>
      <c r="Z267"/>
      <c r="AA267"/>
      <c r="AB267"/>
      <c r="AC267"/>
      <c r="AD267"/>
      <c r="AE267"/>
      <c r="AF267"/>
      <c r="AG267">
        <v>2</v>
      </c>
      <c r="AH267">
        <v>13000</v>
      </c>
    </row>
    <row r="268" spans="1:34" ht="15" x14ac:dyDescent="0.25">
      <c r="A268" t="s">
        <v>681</v>
      </c>
      <c r="B268" t="s">
        <v>682</v>
      </c>
      <c r="C268" t="s">
        <v>667</v>
      </c>
      <c r="D268">
        <v>29</v>
      </c>
      <c r="E268" s="138">
        <v>45289</v>
      </c>
      <c r="F268" s="138">
        <v>46011</v>
      </c>
      <c r="G268" t="s">
        <v>16478</v>
      </c>
      <c r="H268" t="s">
        <v>70</v>
      </c>
      <c r="I268">
        <v>0.45</v>
      </c>
      <c r="J268" t="s">
        <v>76</v>
      </c>
      <c r="K268">
        <v>0.55000000000000004</v>
      </c>
      <c r="L268" t="s">
        <v>77</v>
      </c>
      <c r="M268">
        <v>0.65</v>
      </c>
      <c r="N268" t="s">
        <v>78</v>
      </c>
      <c r="O268">
        <v>0.8</v>
      </c>
      <c r="P268" t="s">
        <v>79</v>
      </c>
      <c r="Q268">
        <v>0</v>
      </c>
      <c r="R268" t="s">
        <v>16229</v>
      </c>
      <c r="S268"/>
      <c r="T268"/>
      <c r="U268"/>
      <c r="V268"/>
      <c r="W268"/>
      <c r="X268"/>
      <c r="Y268"/>
      <c r="Z268"/>
      <c r="AA268"/>
      <c r="AB268"/>
      <c r="AC268"/>
      <c r="AD268"/>
      <c r="AE268"/>
      <c r="AF268"/>
      <c r="AG268">
        <v>0</v>
      </c>
      <c r="AH268">
        <v>0</v>
      </c>
    </row>
    <row r="269" spans="1:34" ht="15" x14ac:dyDescent="0.25">
      <c r="A269" t="s">
        <v>683</v>
      </c>
      <c r="B269" t="s">
        <v>684</v>
      </c>
      <c r="C269" t="s">
        <v>270</v>
      </c>
      <c r="D269">
        <v>32</v>
      </c>
      <c r="E269" s="138">
        <v>44272</v>
      </c>
      <c r="F269" s="138">
        <v>46011</v>
      </c>
      <c r="G269" t="s">
        <v>69</v>
      </c>
      <c r="H269" t="s">
        <v>70</v>
      </c>
      <c r="I269">
        <v>0</v>
      </c>
      <c r="J269" t="s">
        <v>16236</v>
      </c>
      <c r="K269">
        <v>0.5</v>
      </c>
      <c r="L269" t="s">
        <v>71</v>
      </c>
      <c r="M269"/>
      <c r="N269"/>
      <c r="O269"/>
      <c r="P269"/>
      <c r="Q269"/>
      <c r="R269"/>
      <c r="S269"/>
      <c r="T269"/>
      <c r="U269"/>
      <c r="V269"/>
      <c r="W269"/>
      <c r="X269"/>
      <c r="Y269"/>
      <c r="Z269"/>
      <c r="AA269"/>
      <c r="AB269"/>
      <c r="AC269"/>
      <c r="AD269"/>
      <c r="AE269"/>
      <c r="AF269"/>
      <c r="AG269">
        <v>2</v>
      </c>
      <c r="AH269">
        <v>9999.99</v>
      </c>
    </row>
    <row r="270" spans="1:34" ht="15" x14ac:dyDescent="0.25">
      <c r="A270" t="s">
        <v>685</v>
      </c>
      <c r="B270" t="s">
        <v>686</v>
      </c>
      <c r="C270" t="s">
        <v>145</v>
      </c>
      <c r="D270">
        <v>6</v>
      </c>
      <c r="E270" s="138">
        <v>45716</v>
      </c>
      <c r="F270" s="138">
        <v>45866</v>
      </c>
      <c r="G270" t="s">
        <v>75</v>
      </c>
      <c r="H270" t="s">
        <v>63</v>
      </c>
      <c r="I270">
        <v>0.8</v>
      </c>
      <c r="J270" t="s">
        <v>71</v>
      </c>
      <c r="K270"/>
      <c r="L270"/>
      <c r="M270"/>
      <c r="N270"/>
      <c r="O270"/>
      <c r="P270"/>
      <c r="Q270"/>
      <c r="R270"/>
      <c r="S270"/>
      <c r="T270"/>
      <c r="U270"/>
      <c r="V270"/>
      <c r="W270"/>
      <c r="X270"/>
      <c r="Y270"/>
      <c r="Z270"/>
      <c r="AA270"/>
      <c r="AB270"/>
      <c r="AC270"/>
      <c r="AD270"/>
      <c r="AE270"/>
      <c r="AF270"/>
      <c r="AG270">
        <v>1</v>
      </c>
      <c r="AH270">
        <v>0</v>
      </c>
    </row>
    <row r="271" spans="1:34" ht="15" x14ac:dyDescent="0.25">
      <c r="A271" t="s">
        <v>687</v>
      </c>
      <c r="B271" t="s">
        <v>688</v>
      </c>
      <c r="C271" t="s">
        <v>301</v>
      </c>
      <c r="D271">
        <v>35</v>
      </c>
      <c r="E271" s="138">
        <v>45645</v>
      </c>
      <c r="F271" s="138">
        <v>45702</v>
      </c>
      <c r="G271" t="s">
        <v>69</v>
      </c>
      <c r="H271" t="s">
        <v>63</v>
      </c>
      <c r="I271">
        <v>0.8</v>
      </c>
      <c r="J271" t="s">
        <v>71</v>
      </c>
      <c r="K271"/>
      <c r="L271"/>
      <c r="M271"/>
      <c r="N271"/>
      <c r="O271"/>
      <c r="P271"/>
      <c r="Q271"/>
      <c r="R271"/>
      <c r="S271"/>
      <c r="T271"/>
      <c r="U271"/>
      <c r="V271"/>
      <c r="W271"/>
      <c r="X271"/>
      <c r="Y271"/>
      <c r="Z271"/>
      <c r="AA271"/>
      <c r="AB271"/>
      <c r="AC271"/>
      <c r="AD271"/>
      <c r="AE271"/>
      <c r="AF271"/>
      <c r="AG271">
        <v>1</v>
      </c>
      <c r="AH271">
        <v>0</v>
      </c>
    </row>
    <row r="272" spans="1:34" ht="15" x14ac:dyDescent="0.25">
      <c r="A272" t="s">
        <v>689</v>
      </c>
      <c r="B272" t="s">
        <v>690</v>
      </c>
      <c r="C272" t="s">
        <v>691</v>
      </c>
      <c r="D272">
        <v>48</v>
      </c>
      <c r="E272" s="138">
        <v>45278</v>
      </c>
      <c r="F272" s="138">
        <v>46011</v>
      </c>
      <c r="G272" t="s">
        <v>69</v>
      </c>
      <c r="H272" t="s">
        <v>63</v>
      </c>
      <c r="I272">
        <v>0.8</v>
      </c>
      <c r="J272" t="s">
        <v>71</v>
      </c>
      <c r="K272"/>
      <c r="L272"/>
      <c r="M272"/>
      <c r="N272"/>
      <c r="O272"/>
      <c r="P272"/>
      <c r="Q272"/>
      <c r="R272"/>
      <c r="S272"/>
      <c r="T272"/>
      <c r="U272"/>
      <c r="V272"/>
      <c r="W272"/>
      <c r="X272"/>
      <c r="Y272"/>
      <c r="Z272"/>
      <c r="AA272"/>
      <c r="AB272"/>
      <c r="AC272"/>
      <c r="AD272"/>
      <c r="AE272"/>
      <c r="AF272"/>
      <c r="AG272">
        <v>1</v>
      </c>
      <c r="AH272">
        <v>0</v>
      </c>
    </row>
    <row r="273" spans="1:34" ht="15" x14ac:dyDescent="0.25">
      <c r="A273" t="s">
        <v>692</v>
      </c>
      <c r="B273" t="s">
        <v>693</v>
      </c>
      <c r="C273" t="s">
        <v>301</v>
      </c>
      <c r="D273">
        <v>3</v>
      </c>
      <c r="E273" s="138">
        <v>45708</v>
      </c>
      <c r="F273" s="138">
        <v>45744</v>
      </c>
      <c r="G273" t="s">
        <v>75</v>
      </c>
      <c r="H273" t="s">
        <v>63</v>
      </c>
      <c r="I273">
        <v>0.8</v>
      </c>
      <c r="J273" t="s">
        <v>71</v>
      </c>
      <c r="K273"/>
      <c r="L273"/>
      <c r="M273"/>
      <c r="N273"/>
      <c r="O273"/>
      <c r="P273"/>
      <c r="Q273"/>
      <c r="R273"/>
      <c r="S273"/>
      <c r="T273"/>
      <c r="U273"/>
      <c r="V273"/>
      <c r="W273"/>
      <c r="X273"/>
      <c r="Y273"/>
      <c r="Z273"/>
      <c r="AA273"/>
      <c r="AB273"/>
      <c r="AC273"/>
      <c r="AD273"/>
      <c r="AE273"/>
      <c r="AF273"/>
      <c r="AG273">
        <v>1</v>
      </c>
      <c r="AH273">
        <v>0</v>
      </c>
    </row>
    <row r="274" spans="1:34" ht="15" x14ac:dyDescent="0.25">
      <c r="A274" t="s">
        <v>696</v>
      </c>
      <c r="B274" t="s">
        <v>697</v>
      </c>
      <c r="C274" t="s">
        <v>359</v>
      </c>
      <c r="D274">
        <v>46</v>
      </c>
      <c r="E274" s="138">
        <v>45653</v>
      </c>
      <c r="F274" s="138">
        <v>45702</v>
      </c>
      <c r="G274" t="s">
        <v>69</v>
      </c>
      <c r="H274" t="s">
        <v>70</v>
      </c>
      <c r="I274">
        <v>0.27</v>
      </c>
      <c r="J274" t="s">
        <v>16270</v>
      </c>
      <c r="K274">
        <v>0.6</v>
      </c>
      <c r="L274" t="s">
        <v>78</v>
      </c>
      <c r="M274">
        <v>0.8</v>
      </c>
      <c r="N274" t="s">
        <v>79</v>
      </c>
      <c r="O274"/>
      <c r="P274"/>
      <c r="Q274"/>
      <c r="R274"/>
      <c r="S274"/>
      <c r="T274"/>
      <c r="U274"/>
      <c r="V274"/>
      <c r="W274"/>
      <c r="X274"/>
      <c r="Y274"/>
      <c r="Z274"/>
      <c r="AA274"/>
      <c r="AB274"/>
      <c r="AC274"/>
      <c r="AD274"/>
      <c r="AE274"/>
      <c r="AF274"/>
      <c r="AG274">
        <v>3</v>
      </c>
      <c r="AH274">
        <v>0</v>
      </c>
    </row>
    <row r="275" spans="1:34" ht="15" x14ac:dyDescent="0.25">
      <c r="A275" t="s">
        <v>694</v>
      </c>
      <c r="B275" t="s">
        <v>695</v>
      </c>
      <c r="C275" t="s">
        <v>116</v>
      </c>
      <c r="D275">
        <v>94</v>
      </c>
      <c r="E275" s="138">
        <v>45267</v>
      </c>
      <c r="F275" s="138">
        <v>46011</v>
      </c>
      <c r="G275" t="s">
        <v>16478</v>
      </c>
      <c r="H275" t="s">
        <v>70</v>
      </c>
      <c r="I275">
        <v>0.15</v>
      </c>
      <c r="J275" t="s">
        <v>76</v>
      </c>
      <c r="K275">
        <v>0.35</v>
      </c>
      <c r="L275" t="s">
        <v>77</v>
      </c>
      <c r="M275">
        <v>0.55000000000000004</v>
      </c>
      <c r="N275" t="s">
        <v>78</v>
      </c>
      <c r="O275">
        <v>0.8</v>
      </c>
      <c r="P275" t="s">
        <v>79</v>
      </c>
      <c r="Q275">
        <v>0</v>
      </c>
      <c r="R275" t="s">
        <v>16262</v>
      </c>
      <c r="S275"/>
      <c r="T275"/>
      <c r="U275"/>
      <c r="V275"/>
      <c r="W275"/>
      <c r="X275"/>
      <c r="Y275"/>
      <c r="Z275"/>
      <c r="AA275"/>
      <c r="AB275"/>
      <c r="AC275"/>
      <c r="AD275"/>
      <c r="AE275"/>
      <c r="AF275"/>
      <c r="AG275">
        <v>0</v>
      </c>
      <c r="AH275">
        <v>0</v>
      </c>
    </row>
    <row r="276" spans="1:34" ht="15" x14ac:dyDescent="0.25">
      <c r="A276" t="s">
        <v>698</v>
      </c>
      <c r="B276" t="s">
        <v>699</v>
      </c>
      <c r="C276" t="s">
        <v>691</v>
      </c>
      <c r="D276">
        <v>50</v>
      </c>
      <c r="E276" s="138">
        <v>44923</v>
      </c>
      <c r="F276" s="138">
        <v>46011</v>
      </c>
      <c r="G276" t="s">
        <v>69</v>
      </c>
      <c r="H276" t="s">
        <v>63</v>
      </c>
      <c r="I276">
        <v>0.65</v>
      </c>
      <c r="J276" t="s">
        <v>71</v>
      </c>
      <c r="K276"/>
      <c r="L276"/>
      <c r="M276"/>
      <c r="N276"/>
      <c r="O276"/>
      <c r="P276"/>
      <c r="Q276"/>
      <c r="R276"/>
      <c r="S276"/>
      <c r="T276"/>
      <c r="U276"/>
      <c r="V276"/>
      <c r="W276"/>
      <c r="X276"/>
      <c r="Y276"/>
      <c r="Z276"/>
      <c r="AA276"/>
      <c r="AB276"/>
      <c r="AC276"/>
      <c r="AD276"/>
      <c r="AE276"/>
      <c r="AF276"/>
      <c r="AG276">
        <v>1</v>
      </c>
      <c r="AH276">
        <v>0</v>
      </c>
    </row>
    <row r="277" spans="1:34" ht="15" x14ac:dyDescent="0.25">
      <c r="A277" t="s">
        <v>700</v>
      </c>
      <c r="B277" t="s">
        <v>701</v>
      </c>
      <c r="C277" t="s">
        <v>162</v>
      </c>
      <c r="D277">
        <v>5</v>
      </c>
      <c r="E277" s="138">
        <v>44224</v>
      </c>
      <c r="F277" s="138">
        <v>46011</v>
      </c>
      <c r="G277" t="s">
        <v>69</v>
      </c>
      <c r="H277" t="s">
        <v>63</v>
      </c>
      <c r="I277">
        <v>0.8</v>
      </c>
      <c r="J277" t="s">
        <v>71</v>
      </c>
      <c r="K277"/>
      <c r="L277"/>
      <c r="M277"/>
      <c r="N277"/>
      <c r="O277"/>
      <c r="P277"/>
      <c r="Q277"/>
      <c r="R277"/>
      <c r="S277"/>
      <c r="T277"/>
      <c r="U277"/>
      <c r="V277"/>
      <c r="W277"/>
      <c r="X277"/>
      <c r="Y277"/>
      <c r="Z277"/>
      <c r="AA277"/>
      <c r="AB277"/>
      <c r="AC277"/>
      <c r="AD277"/>
      <c r="AE277"/>
      <c r="AF277"/>
      <c r="AG277">
        <v>1</v>
      </c>
      <c r="AH277">
        <v>0</v>
      </c>
    </row>
    <row r="278" spans="1:34" ht="15" x14ac:dyDescent="0.25">
      <c r="A278" t="s">
        <v>702</v>
      </c>
      <c r="B278" t="s">
        <v>703</v>
      </c>
      <c r="C278" t="s">
        <v>350</v>
      </c>
      <c r="D278">
        <v>27</v>
      </c>
      <c r="E278" s="138">
        <v>45649</v>
      </c>
      <c r="F278" s="138">
        <v>45665</v>
      </c>
      <c r="G278" t="s">
        <v>69</v>
      </c>
      <c r="H278" t="s">
        <v>70</v>
      </c>
      <c r="I278">
        <v>0</v>
      </c>
      <c r="J278" t="s">
        <v>16237</v>
      </c>
      <c r="K278">
        <v>0.8</v>
      </c>
      <c r="L278" t="s">
        <v>71</v>
      </c>
      <c r="M278"/>
      <c r="N278"/>
      <c r="O278"/>
      <c r="P278"/>
      <c r="Q278"/>
      <c r="R278"/>
      <c r="S278"/>
      <c r="T278"/>
      <c r="U278"/>
      <c r="V278"/>
      <c r="W278"/>
      <c r="X278"/>
      <c r="Y278"/>
      <c r="Z278"/>
      <c r="AA278"/>
      <c r="AB278"/>
      <c r="AC278"/>
      <c r="AD278"/>
      <c r="AE278"/>
      <c r="AF278"/>
      <c r="AG278">
        <v>2</v>
      </c>
      <c r="AH278">
        <v>9000</v>
      </c>
    </row>
    <row r="279" spans="1:34" ht="15" x14ac:dyDescent="0.25">
      <c r="A279" t="s">
        <v>704</v>
      </c>
      <c r="B279" t="s">
        <v>705</v>
      </c>
      <c r="C279" t="s">
        <v>304</v>
      </c>
      <c r="D279">
        <v>3</v>
      </c>
      <c r="E279" s="138">
        <v>44343</v>
      </c>
      <c r="F279" s="138">
        <v>46011</v>
      </c>
      <c r="G279" t="s">
        <v>69</v>
      </c>
      <c r="H279" t="s">
        <v>63</v>
      </c>
      <c r="I279">
        <v>0.8</v>
      </c>
      <c r="J279" t="s">
        <v>71</v>
      </c>
      <c r="K279"/>
      <c r="L279"/>
      <c r="M279"/>
      <c r="N279"/>
      <c r="O279"/>
      <c r="P279"/>
      <c r="Q279"/>
      <c r="R279"/>
      <c r="S279"/>
      <c r="T279"/>
      <c r="U279"/>
      <c r="V279"/>
      <c r="W279"/>
      <c r="X279"/>
      <c r="Y279"/>
      <c r="Z279"/>
      <c r="AA279"/>
      <c r="AB279"/>
      <c r="AC279"/>
      <c r="AD279"/>
      <c r="AE279"/>
      <c r="AF279"/>
      <c r="AG279">
        <v>1</v>
      </c>
      <c r="AH279">
        <v>0</v>
      </c>
    </row>
    <row r="280" spans="1:34" ht="15" x14ac:dyDescent="0.25">
      <c r="A280" t="s">
        <v>706</v>
      </c>
      <c r="B280" t="s">
        <v>707</v>
      </c>
      <c r="C280" t="s">
        <v>99</v>
      </c>
      <c r="D280">
        <v>16</v>
      </c>
      <c r="E280" s="138">
        <v>42803</v>
      </c>
      <c r="F280" s="138">
        <v>46011</v>
      </c>
      <c r="G280" t="s">
        <v>69</v>
      </c>
      <c r="H280" t="s">
        <v>63</v>
      </c>
      <c r="I280">
        <v>0.7</v>
      </c>
      <c r="J280" t="s">
        <v>71</v>
      </c>
      <c r="K280"/>
      <c r="L280"/>
      <c r="M280"/>
      <c r="N280"/>
      <c r="O280"/>
      <c r="P280"/>
      <c r="Q280"/>
      <c r="R280"/>
      <c r="S280"/>
      <c r="T280"/>
      <c r="U280"/>
      <c r="V280"/>
      <c r="W280"/>
      <c r="X280"/>
      <c r="Y280"/>
      <c r="Z280"/>
      <c r="AA280"/>
      <c r="AB280"/>
      <c r="AC280"/>
      <c r="AD280"/>
      <c r="AE280"/>
      <c r="AF280"/>
      <c r="AG280">
        <v>1</v>
      </c>
      <c r="AH280">
        <v>0</v>
      </c>
    </row>
    <row r="281" spans="1:34" ht="15" x14ac:dyDescent="0.25">
      <c r="A281" t="s">
        <v>708</v>
      </c>
      <c r="B281" t="s">
        <v>709</v>
      </c>
      <c r="C281" t="s">
        <v>139</v>
      </c>
      <c r="D281">
        <v>40</v>
      </c>
      <c r="E281" s="138">
        <v>45622</v>
      </c>
      <c r="F281" s="138">
        <v>45730</v>
      </c>
      <c r="G281" t="s">
        <v>75</v>
      </c>
      <c r="H281" t="s">
        <v>63</v>
      </c>
      <c r="I281">
        <v>0.8</v>
      </c>
      <c r="J281" t="s">
        <v>71</v>
      </c>
      <c r="K281"/>
      <c r="L281"/>
      <c r="M281"/>
      <c r="N281"/>
      <c r="O281"/>
      <c r="P281"/>
      <c r="Q281"/>
      <c r="R281"/>
      <c r="S281"/>
      <c r="T281"/>
      <c r="U281"/>
      <c r="V281"/>
      <c r="W281"/>
      <c r="X281"/>
      <c r="Y281"/>
      <c r="Z281"/>
      <c r="AA281"/>
      <c r="AB281"/>
      <c r="AC281"/>
      <c r="AD281"/>
      <c r="AE281"/>
      <c r="AF281"/>
      <c r="AG281">
        <v>1</v>
      </c>
      <c r="AH281">
        <v>0</v>
      </c>
    </row>
    <row r="282" spans="1:34" ht="15" x14ac:dyDescent="0.25">
      <c r="A282" t="s">
        <v>710</v>
      </c>
      <c r="B282" t="s">
        <v>711</v>
      </c>
      <c r="C282" t="s">
        <v>712</v>
      </c>
      <c r="D282">
        <v>25</v>
      </c>
      <c r="E282" s="138">
        <v>45645</v>
      </c>
      <c r="F282" s="138">
        <v>45665</v>
      </c>
      <c r="G282" t="s">
        <v>69</v>
      </c>
      <c r="H282" t="s">
        <v>70</v>
      </c>
      <c r="I282">
        <v>0</v>
      </c>
      <c r="J282" t="s">
        <v>16248</v>
      </c>
      <c r="K282">
        <v>0.8</v>
      </c>
      <c r="L282" t="s">
        <v>71</v>
      </c>
      <c r="M282"/>
      <c r="N282"/>
      <c r="O282"/>
      <c r="P282"/>
      <c r="Q282"/>
      <c r="R282"/>
      <c r="S282"/>
      <c r="T282"/>
      <c r="U282"/>
      <c r="V282"/>
      <c r="W282"/>
      <c r="X282"/>
      <c r="Y282"/>
      <c r="Z282"/>
      <c r="AA282"/>
      <c r="AB282"/>
      <c r="AC282"/>
      <c r="AD282"/>
      <c r="AE282"/>
      <c r="AF282"/>
      <c r="AG282">
        <v>2</v>
      </c>
      <c r="AH282">
        <v>8500</v>
      </c>
    </row>
    <row r="283" spans="1:34" ht="15" x14ac:dyDescent="0.25">
      <c r="A283" t="s">
        <v>713</v>
      </c>
      <c r="B283" t="s">
        <v>714</v>
      </c>
      <c r="C283" t="s">
        <v>119</v>
      </c>
      <c r="D283">
        <v>54</v>
      </c>
      <c r="E283" s="138">
        <v>45641</v>
      </c>
      <c r="F283" s="138">
        <v>45944</v>
      </c>
      <c r="G283" t="s">
        <v>69</v>
      </c>
      <c r="H283" t="s">
        <v>63</v>
      </c>
      <c r="I283">
        <v>0.8</v>
      </c>
      <c r="J283" t="s">
        <v>71</v>
      </c>
      <c r="K283"/>
      <c r="L283"/>
      <c r="M283"/>
      <c r="N283"/>
      <c r="O283"/>
      <c r="P283"/>
      <c r="Q283"/>
      <c r="R283"/>
      <c r="S283"/>
      <c r="T283"/>
      <c r="U283"/>
      <c r="V283"/>
      <c r="W283"/>
      <c r="X283"/>
      <c r="Y283"/>
      <c r="Z283"/>
      <c r="AA283"/>
      <c r="AB283"/>
      <c r="AC283"/>
      <c r="AD283"/>
      <c r="AE283"/>
      <c r="AF283"/>
      <c r="AG283">
        <v>1</v>
      </c>
      <c r="AH283">
        <v>0</v>
      </c>
    </row>
    <row r="284" spans="1:34" ht="15" x14ac:dyDescent="0.25">
      <c r="A284" t="s">
        <v>715</v>
      </c>
      <c r="B284" t="s">
        <v>716</v>
      </c>
      <c r="C284" t="s">
        <v>304</v>
      </c>
      <c r="D284">
        <v>38</v>
      </c>
      <c r="E284" s="138">
        <v>45653</v>
      </c>
      <c r="F284" s="138">
        <v>45672</v>
      </c>
      <c r="G284" t="s">
        <v>69</v>
      </c>
      <c r="H284" t="s">
        <v>63</v>
      </c>
      <c r="I284">
        <v>0.8</v>
      </c>
      <c r="J284" t="s">
        <v>71</v>
      </c>
      <c r="K284"/>
      <c r="L284"/>
      <c r="M284"/>
      <c r="N284"/>
      <c r="O284"/>
      <c r="P284"/>
      <c r="Q284"/>
      <c r="R284"/>
      <c r="S284"/>
      <c r="T284"/>
      <c r="U284"/>
      <c r="V284"/>
      <c r="W284"/>
      <c r="X284"/>
      <c r="Y284"/>
      <c r="Z284"/>
      <c r="AA284"/>
      <c r="AB284"/>
      <c r="AC284"/>
      <c r="AD284"/>
      <c r="AE284"/>
      <c r="AF284"/>
      <c r="AG284">
        <v>1</v>
      </c>
      <c r="AH284">
        <v>0</v>
      </c>
    </row>
    <row r="285" spans="1:34" ht="15" x14ac:dyDescent="0.25">
      <c r="A285" t="s">
        <v>719</v>
      </c>
      <c r="B285" t="s">
        <v>720</v>
      </c>
      <c r="C285" t="s">
        <v>286</v>
      </c>
      <c r="D285">
        <v>60</v>
      </c>
      <c r="E285" s="138">
        <v>45649</v>
      </c>
      <c r="F285" s="138">
        <v>45783</v>
      </c>
      <c r="G285" t="s">
        <v>16478</v>
      </c>
      <c r="H285" t="s">
        <v>70</v>
      </c>
      <c r="I285">
        <v>0.3</v>
      </c>
      <c r="J285" t="s">
        <v>76</v>
      </c>
      <c r="K285">
        <v>0.4</v>
      </c>
      <c r="L285" t="s">
        <v>77</v>
      </c>
      <c r="M285">
        <v>0.6</v>
      </c>
      <c r="N285" t="s">
        <v>78</v>
      </c>
      <c r="O285">
        <v>0.78</v>
      </c>
      <c r="P285" t="s">
        <v>79</v>
      </c>
      <c r="Q285">
        <v>0</v>
      </c>
      <c r="R285" t="s">
        <v>16230</v>
      </c>
      <c r="S285"/>
      <c r="T285"/>
      <c r="U285"/>
      <c r="V285"/>
      <c r="W285"/>
      <c r="X285"/>
      <c r="Y285"/>
      <c r="Z285"/>
      <c r="AA285"/>
      <c r="AB285"/>
      <c r="AC285"/>
      <c r="AD285"/>
      <c r="AE285"/>
      <c r="AF285"/>
      <c r="AG285">
        <v>0</v>
      </c>
      <c r="AH285">
        <v>0</v>
      </c>
    </row>
    <row r="286" spans="1:34" ht="15" x14ac:dyDescent="0.25">
      <c r="A286" t="s">
        <v>721</v>
      </c>
      <c r="B286" t="s">
        <v>722</v>
      </c>
      <c r="C286" t="s">
        <v>281</v>
      </c>
      <c r="D286"/>
      <c r="E286"/>
      <c r="F286"/>
      <c r="G286"/>
      <c r="H286" t="s">
        <v>63</v>
      </c>
      <c r="I286" t="s">
        <v>64</v>
      </c>
      <c r="J286"/>
      <c r="K286"/>
      <c r="L286"/>
      <c r="M286"/>
      <c r="N286"/>
      <c r="O286"/>
      <c r="P286"/>
      <c r="Q286"/>
      <c r="R286"/>
      <c r="S286"/>
      <c r="T286"/>
      <c r="U286"/>
      <c r="V286"/>
      <c r="W286"/>
      <c r="X286"/>
      <c r="Y286"/>
      <c r="Z286"/>
      <c r="AA286"/>
      <c r="AB286"/>
      <c r="AC286"/>
      <c r="AD286"/>
      <c r="AE286"/>
      <c r="AF286"/>
      <c r="AG286"/>
      <c r="AH286">
        <v>0</v>
      </c>
    </row>
    <row r="287" spans="1:34" ht="15" x14ac:dyDescent="0.25">
      <c r="A287" t="s">
        <v>723</v>
      </c>
      <c r="B287" t="s">
        <v>724</v>
      </c>
      <c r="C287" t="s">
        <v>136</v>
      </c>
      <c r="D287">
        <v>40</v>
      </c>
      <c r="E287" s="138">
        <v>45741</v>
      </c>
      <c r="F287" s="138">
        <v>45947</v>
      </c>
      <c r="G287" t="s">
        <v>69</v>
      </c>
      <c r="H287" t="s">
        <v>70</v>
      </c>
      <c r="I287">
        <v>0</v>
      </c>
      <c r="J287" t="s">
        <v>16249</v>
      </c>
      <c r="K287">
        <v>0.8</v>
      </c>
      <c r="L287" t="s">
        <v>71</v>
      </c>
      <c r="M287"/>
      <c r="N287"/>
      <c r="O287"/>
      <c r="P287"/>
      <c r="Q287"/>
      <c r="R287"/>
      <c r="S287"/>
      <c r="T287"/>
      <c r="U287"/>
      <c r="V287"/>
      <c r="W287"/>
      <c r="X287"/>
      <c r="Y287"/>
      <c r="Z287"/>
      <c r="AA287"/>
      <c r="AB287"/>
      <c r="AC287"/>
      <c r="AD287"/>
      <c r="AE287"/>
      <c r="AF287"/>
      <c r="AG287">
        <v>2</v>
      </c>
      <c r="AH287">
        <v>8000</v>
      </c>
    </row>
    <row r="288" spans="1:34" ht="15" x14ac:dyDescent="0.25">
      <c r="A288" t="s">
        <v>725</v>
      </c>
      <c r="B288" t="s">
        <v>726</v>
      </c>
      <c r="C288" t="s">
        <v>426</v>
      </c>
      <c r="D288">
        <v>52</v>
      </c>
      <c r="E288" s="138">
        <v>45656</v>
      </c>
      <c r="F288" s="138">
        <v>45712</v>
      </c>
      <c r="G288" t="s">
        <v>69</v>
      </c>
      <c r="H288" t="s">
        <v>63</v>
      </c>
      <c r="I288">
        <v>0.8</v>
      </c>
      <c r="J288" t="s">
        <v>71</v>
      </c>
      <c r="K288"/>
      <c r="L288"/>
      <c r="M288"/>
      <c r="N288"/>
      <c r="O288"/>
      <c r="P288"/>
      <c r="Q288"/>
      <c r="R288"/>
      <c r="S288"/>
      <c r="T288"/>
      <c r="U288"/>
      <c r="V288"/>
      <c r="W288"/>
      <c r="X288"/>
      <c r="Y288"/>
      <c r="Z288"/>
      <c r="AA288"/>
      <c r="AB288"/>
      <c r="AC288"/>
      <c r="AD288"/>
      <c r="AE288"/>
      <c r="AF288"/>
      <c r="AG288">
        <v>1</v>
      </c>
      <c r="AH288">
        <v>0</v>
      </c>
    </row>
    <row r="289" spans="1:34" ht="15" x14ac:dyDescent="0.25">
      <c r="A289" t="s">
        <v>727</v>
      </c>
      <c r="B289" t="s">
        <v>728</v>
      </c>
      <c r="C289" t="s">
        <v>259</v>
      </c>
      <c r="D289" t="s">
        <v>16084</v>
      </c>
      <c r="E289" s="138">
        <v>41898</v>
      </c>
      <c r="F289" s="138">
        <v>46011</v>
      </c>
      <c r="G289" t="s">
        <v>69</v>
      </c>
      <c r="H289" t="s">
        <v>63</v>
      </c>
      <c r="I289">
        <v>0.8</v>
      </c>
      <c r="J289" t="s">
        <v>71</v>
      </c>
      <c r="K289"/>
      <c r="L289"/>
      <c r="M289"/>
      <c r="N289"/>
      <c r="O289"/>
      <c r="P289"/>
      <c r="Q289"/>
      <c r="R289"/>
      <c r="S289"/>
      <c r="T289"/>
      <c r="U289"/>
      <c r="V289"/>
      <c r="W289"/>
      <c r="X289"/>
      <c r="Y289"/>
      <c r="Z289"/>
      <c r="AA289"/>
      <c r="AB289"/>
      <c r="AC289"/>
      <c r="AD289"/>
      <c r="AE289"/>
      <c r="AF289"/>
      <c r="AG289">
        <v>1</v>
      </c>
      <c r="AH289">
        <v>0</v>
      </c>
    </row>
    <row r="290" spans="1:34" ht="15" x14ac:dyDescent="0.25">
      <c r="A290" t="s">
        <v>729</v>
      </c>
      <c r="B290" t="s">
        <v>730</v>
      </c>
      <c r="C290" t="s">
        <v>228</v>
      </c>
      <c r="D290">
        <v>39</v>
      </c>
      <c r="E290" s="138">
        <v>45647</v>
      </c>
      <c r="F290" s="138">
        <v>45800</v>
      </c>
      <c r="G290" t="s">
        <v>75</v>
      </c>
      <c r="H290" t="s">
        <v>63</v>
      </c>
      <c r="I290">
        <v>0.6</v>
      </c>
      <c r="J290" t="s">
        <v>71</v>
      </c>
      <c r="K290"/>
      <c r="L290"/>
      <c r="M290"/>
      <c r="N290"/>
      <c r="O290"/>
      <c r="P290"/>
      <c r="Q290"/>
      <c r="R290"/>
      <c r="S290"/>
      <c r="T290"/>
      <c r="U290"/>
      <c r="V290"/>
      <c r="W290"/>
      <c r="X290"/>
      <c r="Y290"/>
      <c r="Z290"/>
      <c r="AA290"/>
      <c r="AB290"/>
      <c r="AC290"/>
      <c r="AD290"/>
      <c r="AE290"/>
      <c r="AF290"/>
      <c r="AG290">
        <v>1</v>
      </c>
      <c r="AH290">
        <v>0</v>
      </c>
    </row>
    <row r="291" spans="1:34" ht="15" x14ac:dyDescent="0.25">
      <c r="A291" t="s">
        <v>731</v>
      </c>
      <c r="B291" t="s">
        <v>732</v>
      </c>
      <c r="C291" t="s">
        <v>604</v>
      </c>
      <c r="D291">
        <v>29</v>
      </c>
      <c r="E291" s="138">
        <v>45644</v>
      </c>
      <c r="F291" s="138">
        <v>45938</v>
      </c>
      <c r="G291" t="s">
        <v>69</v>
      </c>
      <c r="H291" t="s">
        <v>70</v>
      </c>
      <c r="I291">
        <v>0</v>
      </c>
      <c r="J291" t="s">
        <v>16229</v>
      </c>
      <c r="K291">
        <v>0.5</v>
      </c>
      <c r="L291" t="s">
        <v>71</v>
      </c>
      <c r="M291"/>
      <c r="N291"/>
      <c r="O291"/>
      <c r="P291"/>
      <c r="Q291"/>
      <c r="R291"/>
      <c r="S291"/>
      <c r="T291"/>
      <c r="U291"/>
      <c r="V291"/>
      <c r="W291"/>
      <c r="X291"/>
      <c r="Y291"/>
      <c r="Z291"/>
      <c r="AA291"/>
      <c r="AB291"/>
      <c r="AC291"/>
      <c r="AD291"/>
      <c r="AE291"/>
      <c r="AF291"/>
      <c r="AG291">
        <v>2</v>
      </c>
      <c r="AH291">
        <v>10000</v>
      </c>
    </row>
    <row r="292" spans="1:34" ht="15" x14ac:dyDescent="0.25">
      <c r="A292" t="s">
        <v>736</v>
      </c>
      <c r="B292" t="s">
        <v>737</v>
      </c>
      <c r="C292" t="s">
        <v>84</v>
      </c>
      <c r="D292">
        <v>15</v>
      </c>
      <c r="E292" s="138">
        <v>45762</v>
      </c>
      <c r="F292" s="138">
        <v>45848</v>
      </c>
      <c r="G292" t="s">
        <v>16478</v>
      </c>
      <c r="H292" t="s">
        <v>70</v>
      </c>
      <c r="I292">
        <v>0.2</v>
      </c>
      <c r="J292" t="s">
        <v>76</v>
      </c>
      <c r="K292">
        <v>0.4</v>
      </c>
      <c r="L292" t="s">
        <v>77</v>
      </c>
      <c r="M292">
        <v>0.55000000000000004</v>
      </c>
      <c r="N292" t="s">
        <v>78</v>
      </c>
      <c r="O292">
        <v>0.75</v>
      </c>
      <c r="P292" t="s">
        <v>79</v>
      </c>
      <c r="Q292">
        <v>0</v>
      </c>
      <c r="R292" t="s">
        <v>16229</v>
      </c>
      <c r="S292"/>
      <c r="T292"/>
      <c r="U292"/>
      <c r="V292"/>
      <c r="W292"/>
      <c r="X292"/>
      <c r="Y292"/>
      <c r="Z292"/>
      <c r="AA292"/>
      <c r="AB292"/>
      <c r="AC292"/>
      <c r="AD292"/>
      <c r="AE292"/>
      <c r="AF292"/>
      <c r="AG292">
        <v>0</v>
      </c>
      <c r="AH292">
        <v>0</v>
      </c>
    </row>
    <row r="293" spans="1:34" ht="15" x14ac:dyDescent="0.25">
      <c r="A293" t="s">
        <v>738</v>
      </c>
      <c r="B293" t="s">
        <v>739</v>
      </c>
      <c r="C293" t="s">
        <v>321</v>
      </c>
      <c r="D293">
        <v>27</v>
      </c>
      <c r="E293" s="138">
        <v>45637</v>
      </c>
      <c r="F293" s="138">
        <v>45681</v>
      </c>
      <c r="G293" t="s">
        <v>69</v>
      </c>
      <c r="H293" t="s">
        <v>63</v>
      </c>
      <c r="I293">
        <v>0.8</v>
      </c>
      <c r="J293" t="s">
        <v>71</v>
      </c>
      <c r="K293"/>
      <c r="L293"/>
      <c r="M293"/>
      <c r="N293"/>
      <c r="O293"/>
      <c r="P293"/>
      <c r="Q293"/>
      <c r="R293"/>
      <c r="S293"/>
      <c r="T293"/>
      <c r="U293"/>
      <c r="V293"/>
      <c r="W293"/>
      <c r="X293"/>
      <c r="Y293"/>
      <c r="Z293"/>
      <c r="AA293"/>
      <c r="AB293"/>
      <c r="AC293"/>
      <c r="AD293"/>
      <c r="AE293"/>
      <c r="AF293"/>
      <c r="AG293">
        <v>1</v>
      </c>
      <c r="AH293">
        <v>0</v>
      </c>
    </row>
    <row r="294" spans="1:34" ht="15" x14ac:dyDescent="0.25">
      <c r="A294" t="s">
        <v>740</v>
      </c>
      <c r="B294" t="s">
        <v>741</v>
      </c>
      <c r="C294" t="s">
        <v>742</v>
      </c>
      <c r="D294">
        <v>8</v>
      </c>
      <c r="E294" s="138">
        <v>45014</v>
      </c>
      <c r="F294" s="138">
        <v>46011</v>
      </c>
      <c r="G294" t="s">
        <v>69</v>
      </c>
      <c r="H294" t="s">
        <v>63</v>
      </c>
      <c r="I294">
        <v>0.1</v>
      </c>
      <c r="J294" t="s">
        <v>71</v>
      </c>
      <c r="K294"/>
      <c r="L294"/>
      <c r="M294"/>
      <c r="N294"/>
      <c r="O294"/>
      <c r="P294"/>
      <c r="Q294"/>
      <c r="R294"/>
      <c r="S294"/>
      <c r="T294"/>
      <c r="U294"/>
      <c r="V294"/>
      <c r="W294"/>
      <c r="X294"/>
      <c r="Y294"/>
      <c r="Z294"/>
      <c r="AA294"/>
      <c r="AB294"/>
      <c r="AC294"/>
      <c r="AD294"/>
      <c r="AE294"/>
      <c r="AF294"/>
      <c r="AG294">
        <v>1</v>
      </c>
      <c r="AH294">
        <v>0</v>
      </c>
    </row>
    <row r="295" spans="1:34" ht="15" x14ac:dyDescent="0.25">
      <c r="A295" t="s">
        <v>743</v>
      </c>
      <c r="B295" t="s">
        <v>744</v>
      </c>
      <c r="C295" t="s">
        <v>521</v>
      </c>
      <c r="D295">
        <v>7</v>
      </c>
      <c r="E295" s="138">
        <v>41382</v>
      </c>
      <c r="F295" s="138">
        <v>46011</v>
      </c>
      <c r="G295" t="s">
        <v>16478</v>
      </c>
      <c r="H295" t="s">
        <v>70</v>
      </c>
      <c r="I295">
        <v>0.6</v>
      </c>
      <c r="J295" t="s">
        <v>76</v>
      </c>
      <c r="K295">
        <v>0.65</v>
      </c>
      <c r="L295" t="s">
        <v>77</v>
      </c>
      <c r="M295">
        <v>0.7</v>
      </c>
      <c r="N295" t="s">
        <v>78</v>
      </c>
      <c r="O295">
        <v>0.75</v>
      </c>
      <c r="P295" t="s">
        <v>79</v>
      </c>
      <c r="Q295">
        <v>0</v>
      </c>
      <c r="R295" t="s">
        <v>16229</v>
      </c>
      <c r="S295"/>
      <c r="T295"/>
      <c r="U295"/>
      <c r="V295"/>
      <c r="W295"/>
      <c r="X295"/>
      <c r="Y295"/>
      <c r="Z295"/>
      <c r="AA295"/>
      <c r="AB295"/>
      <c r="AC295"/>
      <c r="AD295"/>
      <c r="AE295"/>
      <c r="AF295"/>
      <c r="AG295">
        <v>0</v>
      </c>
      <c r="AH295">
        <v>0</v>
      </c>
    </row>
    <row r="296" spans="1:34" ht="15" x14ac:dyDescent="0.25">
      <c r="A296" t="s">
        <v>745</v>
      </c>
      <c r="B296" t="s">
        <v>746</v>
      </c>
      <c r="C296" t="s">
        <v>136</v>
      </c>
      <c r="D296">
        <v>50</v>
      </c>
      <c r="E296" s="138">
        <v>45656</v>
      </c>
      <c r="F296" s="138">
        <v>45712</v>
      </c>
      <c r="G296" t="s">
        <v>69</v>
      </c>
      <c r="H296" t="s">
        <v>70</v>
      </c>
      <c r="I296">
        <v>0</v>
      </c>
      <c r="J296" t="s">
        <v>16263</v>
      </c>
      <c r="K296">
        <v>0.8</v>
      </c>
      <c r="L296" t="s">
        <v>71</v>
      </c>
      <c r="M296"/>
      <c r="N296"/>
      <c r="O296"/>
      <c r="P296"/>
      <c r="Q296"/>
      <c r="R296"/>
      <c r="S296"/>
      <c r="T296"/>
      <c r="U296"/>
      <c r="V296"/>
      <c r="W296"/>
      <c r="X296"/>
      <c r="Y296"/>
      <c r="Z296"/>
      <c r="AA296"/>
      <c r="AB296"/>
      <c r="AC296"/>
      <c r="AD296"/>
      <c r="AE296"/>
      <c r="AF296"/>
      <c r="AG296">
        <v>2</v>
      </c>
      <c r="AH296">
        <v>6500</v>
      </c>
    </row>
    <row r="297" spans="1:34" ht="15" x14ac:dyDescent="0.25">
      <c r="A297" t="s">
        <v>747</v>
      </c>
      <c r="B297" t="s">
        <v>748</v>
      </c>
      <c r="C297" t="s">
        <v>193</v>
      </c>
      <c r="D297">
        <v>45</v>
      </c>
      <c r="E297" s="138">
        <v>45642</v>
      </c>
      <c r="F297" s="138">
        <v>45685</v>
      </c>
      <c r="G297" t="s">
        <v>16478</v>
      </c>
      <c r="H297" t="s">
        <v>70</v>
      </c>
      <c r="I297">
        <v>0.65</v>
      </c>
      <c r="J297" t="s">
        <v>76</v>
      </c>
      <c r="K297">
        <v>0.68</v>
      </c>
      <c r="L297" t="s">
        <v>77</v>
      </c>
      <c r="M297">
        <v>0.72</v>
      </c>
      <c r="N297" t="s">
        <v>78</v>
      </c>
      <c r="O297">
        <v>0.8</v>
      </c>
      <c r="P297" t="s">
        <v>79</v>
      </c>
      <c r="Q297">
        <v>0</v>
      </c>
      <c r="R297" t="s">
        <v>16232</v>
      </c>
      <c r="S297"/>
      <c r="T297"/>
      <c r="U297"/>
      <c r="V297"/>
      <c r="W297"/>
      <c r="X297"/>
      <c r="Y297"/>
      <c r="Z297"/>
      <c r="AA297"/>
      <c r="AB297"/>
      <c r="AC297"/>
      <c r="AD297"/>
      <c r="AE297"/>
      <c r="AF297"/>
      <c r="AG297">
        <v>0</v>
      </c>
      <c r="AH297">
        <v>0</v>
      </c>
    </row>
    <row r="298" spans="1:34" ht="15" x14ac:dyDescent="0.25">
      <c r="A298" t="s">
        <v>749</v>
      </c>
      <c r="B298" t="s">
        <v>750</v>
      </c>
      <c r="C298" t="s">
        <v>264</v>
      </c>
      <c r="D298">
        <v>37</v>
      </c>
      <c r="E298" s="138">
        <v>45624</v>
      </c>
      <c r="F298" s="138">
        <v>45754</v>
      </c>
      <c r="G298" t="s">
        <v>69</v>
      </c>
      <c r="H298" t="s">
        <v>63</v>
      </c>
      <c r="I298">
        <v>0.8</v>
      </c>
      <c r="J298" t="s">
        <v>71</v>
      </c>
      <c r="K298"/>
      <c r="L298"/>
      <c r="M298"/>
      <c r="N298"/>
      <c r="O298"/>
      <c r="P298"/>
      <c r="Q298"/>
      <c r="R298"/>
      <c r="S298"/>
      <c r="T298"/>
      <c r="U298"/>
      <c r="V298"/>
      <c r="W298"/>
      <c r="X298"/>
      <c r="Y298"/>
      <c r="Z298"/>
      <c r="AA298"/>
      <c r="AB298"/>
      <c r="AC298"/>
      <c r="AD298"/>
      <c r="AE298"/>
      <c r="AF298"/>
      <c r="AG298">
        <v>1</v>
      </c>
      <c r="AH298">
        <v>0</v>
      </c>
    </row>
    <row r="299" spans="1:34" ht="15" x14ac:dyDescent="0.25">
      <c r="A299" t="s">
        <v>751</v>
      </c>
      <c r="B299" t="s">
        <v>752</v>
      </c>
      <c r="C299" t="s">
        <v>516</v>
      </c>
      <c r="D299">
        <v>11</v>
      </c>
      <c r="E299" s="138">
        <v>44308</v>
      </c>
      <c r="F299" s="138">
        <v>46011</v>
      </c>
      <c r="G299" t="s">
        <v>69</v>
      </c>
      <c r="H299" t="s">
        <v>63</v>
      </c>
      <c r="I299">
        <v>0.8</v>
      </c>
      <c r="J299" t="s">
        <v>71</v>
      </c>
      <c r="K299"/>
      <c r="L299"/>
      <c r="M299"/>
      <c r="N299"/>
      <c r="O299"/>
      <c r="P299"/>
      <c r="Q299"/>
      <c r="R299"/>
      <c r="S299"/>
      <c r="T299"/>
      <c r="U299"/>
      <c r="V299"/>
      <c r="W299"/>
      <c r="X299"/>
      <c r="Y299"/>
      <c r="Z299"/>
      <c r="AA299"/>
      <c r="AB299"/>
      <c r="AC299"/>
      <c r="AD299"/>
      <c r="AE299"/>
      <c r="AF299"/>
      <c r="AG299">
        <v>1</v>
      </c>
      <c r="AH299">
        <v>0</v>
      </c>
    </row>
    <row r="300" spans="1:34" ht="15" x14ac:dyDescent="0.25">
      <c r="A300" t="s">
        <v>755</v>
      </c>
      <c r="B300" t="s">
        <v>756</v>
      </c>
      <c r="C300" t="s">
        <v>757</v>
      </c>
      <c r="D300">
        <v>65</v>
      </c>
      <c r="E300" s="138">
        <v>45623</v>
      </c>
      <c r="F300" s="138">
        <v>45684</v>
      </c>
      <c r="G300" t="s">
        <v>69</v>
      </c>
      <c r="H300" t="s">
        <v>63</v>
      </c>
      <c r="I300">
        <v>0.6</v>
      </c>
      <c r="J300" t="s">
        <v>71</v>
      </c>
      <c r="K300"/>
      <c r="L300"/>
      <c r="M300"/>
      <c r="N300"/>
      <c r="O300"/>
      <c r="P300"/>
      <c r="Q300"/>
      <c r="R300"/>
      <c r="S300"/>
      <c r="T300"/>
      <c r="U300"/>
      <c r="V300"/>
      <c r="W300"/>
      <c r="X300"/>
      <c r="Y300"/>
      <c r="Z300"/>
      <c r="AA300"/>
      <c r="AB300"/>
      <c r="AC300"/>
      <c r="AD300"/>
      <c r="AE300"/>
      <c r="AF300"/>
      <c r="AG300">
        <v>1</v>
      </c>
      <c r="AH300">
        <v>0</v>
      </c>
    </row>
    <row r="301" spans="1:34" ht="15" x14ac:dyDescent="0.25">
      <c r="A301" t="s">
        <v>758</v>
      </c>
      <c r="B301" t="s">
        <v>759</v>
      </c>
      <c r="C301" t="s">
        <v>206</v>
      </c>
      <c r="D301">
        <v>29</v>
      </c>
      <c r="E301" s="138">
        <v>45281</v>
      </c>
      <c r="F301" s="138">
        <v>46011</v>
      </c>
      <c r="G301" t="s">
        <v>69</v>
      </c>
      <c r="H301" t="s">
        <v>63</v>
      </c>
      <c r="I301">
        <v>0.6</v>
      </c>
      <c r="J301" t="s">
        <v>71</v>
      </c>
      <c r="K301"/>
      <c r="L301"/>
      <c r="M301"/>
      <c r="N301"/>
      <c r="O301"/>
      <c r="P301"/>
      <c r="Q301"/>
      <c r="R301"/>
      <c r="S301"/>
      <c r="T301"/>
      <c r="U301"/>
      <c r="V301"/>
      <c r="W301"/>
      <c r="X301"/>
      <c r="Y301"/>
      <c r="Z301"/>
      <c r="AA301"/>
      <c r="AB301"/>
      <c r="AC301"/>
      <c r="AD301"/>
      <c r="AE301"/>
      <c r="AF301"/>
      <c r="AG301">
        <v>1</v>
      </c>
      <c r="AH301">
        <v>0</v>
      </c>
    </row>
    <row r="302" spans="1:34" ht="15" x14ac:dyDescent="0.25">
      <c r="A302" t="s">
        <v>760</v>
      </c>
      <c r="B302" t="s">
        <v>761</v>
      </c>
      <c r="C302" t="s">
        <v>251</v>
      </c>
      <c r="D302">
        <v>3</v>
      </c>
      <c r="E302" s="138">
        <v>45706</v>
      </c>
      <c r="F302" s="138">
        <v>45730</v>
      </c>
      <c r="G302" t="s">
        <v>69</v>
      </c>
      <c r="H302" t="s">
        <v>70</v>
      </c>
      <c r="I302">
        <v>0</v>
      </c>
      <c r="J302" t="s">
        <v>16229</v>
      </c>
      <c r="K302">
        <v>0.6</v>
      </c>
      <c r="L302" t="s">
        <v>71</v>
      </c>
      <c r="M302"/>
      <c r="N302"/>
      <c r="O302"/>
      <c r="P302"/>
      <c r="Q302"/>
      <c r="R302"/>
      <c r="S302"/>
      <c r="T302"/>
      <c r="U302"/>
      <c r="V302"/>
      <c r="W302"/>
      <c r="X302"/>
      <c r="Y302"/>
      <c r="Z302"/>
      <c r="AA302"/>
      <c r="AB302"/>
      <c r="AC302"/>
      <c r="AD302"/>
      <c r="AE302"/>
      <c r="AF302"/>
      <c r="AG302">
        <v>2</v>
      </c>
      <c r="AH302">
        <v>10000</v>
      </c>
    </row>
    <row r="303" spans="1:34" ht="15" x14ac:dyDescent="0.25">
      <c r="A303" t="s">
        <v>762</v>
      </c>
      <c r="B303" t="s">
        <v>763</v>
      </c>
      <c r="C303" t="s">
        <v>313</v>
      </c>
      <c r="D303"/>
      <c r="E303"/>
      <c r="F303"/>
      <c r="G303"/>
      <c r="H303" t="s">
        <v>63</v>
      </c>
      <c r="I303" t="s">
        <v>64</v>
      </c>
      <c r="J303"/>
      <c r="K303"/>
      <c r="L303"/>
      <c r="M303"/>
      <c r="N303"/>
      <c r="O303"/>
      <c r="P303"/>
      <c r="Q303"/>
      <c r="R303"/>
      <c r="S303"/>
      <c r="T303"/>
      <c r="U303"/>
      <c r="V303"/>
      <c r="W303"/>
      <c r="X303"/>
      <c r="Y303"/>
      <c r="Z303"/>
      <c r="AA303"/>
      <c r="AB303"/>
      <c r="AC303"/>
      <c r="AD303"/>
      <c r="AE303"/>
      <c r="AF303"/>
      <c r="AG303"/>
      <c r="AH303">
        <v>0</v>
      </c>
    </row>
    <row r="304" spans="1:34" ht="15" x14ac:dyDescent="0.25">
      <c r="A304" t="s">
        <v>764</v>
      </c>
      <c r="B304" t="s">
        <v>765</v>
      </c>
      <c r="C304" t="s">
        <v>564</v>
      </c>
      <c r="D304">
        <v>90</v>
      </c>
      <c r="E304" s="138">
        <v>45644</v>
      </c>
      <c r="F304" s="138">
        <v>45671</v>
      </c>
      <c r="G304" t="s">
        <v>69</v>
      </c>
      <c r="H304" t="s">
        <v>70</v>
      </c>
      <c r="I304">
        <v>0</v>
      </c>
      <c r="J304" t="s">
        <v>16228</v>
      </c>
      <c r="K304">
        <v>0.8</v>
      </c>
      <c r="L304" t="s">
        <v>71</v>
      </c>
      <c r="M304"/>
      <c r="N304"/>
      <c r="O304"/>
      <c r="P304"/>
      <c r="Q304"/>
      <c r="R304"/>
      <c r="S304"/>
      <c r="T304"/>
      <c r="U304"/>
      <c r="V304"/>
      <c r="W304"/>
      <c r="X304"/>
      <c r="Y304"/>
      <c r="Z304"/>
      <c r="AA304"/>
      <c r="AB304"/>
      <c r="AC304"/>
      <c r="AD304"/>
      <c r="AE304"/>
      <c r="AF304"/>
      <c r="AG304">
        <v>2</v>
      </c>
      <c r="AH304">
        <v>12000</v>
      </c>
    </row>
    <row r="305" spans="1:34" ht="15" x14ac:dyDescent="0.25">
      <c r="A305" t="s">
        <v>766</v>
      </c>
      <c r="B305" t="s">
        <v>767</v>
      </c>
      <c r="C305" t="s">
        <v>203</v>
      </c>
      <c r="D305">
        <v>3</v>
      </c>
      <c r="E305" s="138">
        <v>45699</v>
      </c>
      <c r="F305" s="138">
        <v>45855</v>
      </c>
      <c r="G305" t="s">
        <v>75</v>
      </c>
      <c r="H305" t="s">
        <v>70</v>
      </c>
      <c r="I305">
        <v>0.47</v>
      </c>
      <c r="J305" t="s">
        <v>16270</v>
      </c>
      <c r="K305">
        <v>0.62</v>
      </c>
      <c r="L305" t="s">
        <v>78</v>
      </c>
      <c r="M305">
        <v>0.8</v>
      </c>
      <c r="N305" t="s">
        <v>79</v>
      </c>
      <c r="O305"/>
      <c r="P305"/>
      <c r="Q305"/>
      <c r="R305"/>
      <c r="S305"/>
      <c r="T305"/>
      <c r="U305"/>
      <c r="V305"/>
      <c r="W305"/>
      <c r="X305"/>
      <c r="Y305"/>
      <c r="Z305"/>
      <c r="AA305"/>
      <c r="AB305"/>
      <c r="AC305"/>
      <c r="AD305"/>
      <c r="AE305"/>
      <c r="AF305"/>
      <c r="AG305">
        <v>3</v>
      </c>
      <c r="AH305">
        <v>0</v>
      </c>
    </row>
    <row r="306" spans="1:34" ht="15" x14ac:dyDescent="0.25">
      <c r="A306" t="s">
        <v>768</v>
      </c>
      <c r="B306" t="s">
        <v>769</v>
      </c>
      <c r="C306" t="s">
        <v>90</v>
      </c>
      <c r="D306">
        <v>47</v>
      </c>
      <c r="E306" s="138">
        <v>45649</v>
      </c>
      <c r="F306" s="138">
        <v>45677</v>
      </c>
      <c r="G306" t="s">
        <v>69</v>
      </c>
      <c r="H306" t="s">
        <v>70</v>
      </c>
      <c r="I306">
        <v>0</v>
      </c>
      <c r="J306" t="s">
        <v>16229</v>
      </c>
      <c r="K306">
        <v>0.8</v>
      </c>
      <c r="L306" t="s">
        <v>71</v>
      </c>
      <c r="M306"/>
      <c r="N306"/>
      <c r="O306"/>
      <c r="P306"/>
      <c r="Q306"/>
      <c r="R306"/>
      <c r="S306"/>
      <c r="T306"/>
      <c r="U306"/>
      <c r="V306"/>
      <c r="W306"/>
      <c r="X306"/>
      <c r="Y306"/>
      <c r="Z306"/>
      <c r="AA306"/>
      <c r="AB306"/>
      <c r="AC306"/>
      <c r="AD306"/>
      <c r="AE306"/>
      <c r="AF306"/>
      <c r="AG306">
        <v>2</v>
      </c>
      <c r="AH306">
        <v>10000</v>
      </c>
    </row>
    <row r="307" spans="1:34" ht="15" x14ac:dyDescent="0.25">
      <c r="A307" t="s">
        <v>770</v>
      </c>
      <c r="B307" t="s">
        <v>771</v>
      </c>
      <c r="C307" t="s">
        <v>254</v>
      </c>
      <c r="D307">
        <v>71</v>
      </c>
      <c r="E307" s="138">
        <v>45645</v>
      </c>
      <c r="F307" s="138">
        <v>45936</v>
      </c>
      <c r="G307" t="s">
        <v>69</v>
      </c>
      <c r="H307" t="s">
        <v>70</v>
      </c>
      <c r="I307">
        <v>0</v>
      </c>
      <c r="J307" t="s">
        <v>16257</v>
      </c>
      <c r="K307">
        <v>0.8</v>
      </c>
      <c r="L307" t="s">
        <v>71</v>
      </c>
      <c r="M307"/>
      <c r="N307"/>
      <c r="O307"/>
      <c r="P307"/>
      <c r="Q307"/>
      <c r="R307"/>
      <c r="S307"/>
      <c r="T307"/>
      <c r="U307"/>
      <c r="V307"/>
      <c r="W307"/>
      <c r="X307"/>
      <c r="Y307"/>
      <c r="Z307"/>
      <c r="AA307"/>
      <c r="AB307"/>
      <c r="AC307"/>
      <c r="AD307"/>
      <c r="AE307"/>
      <c r="AF307"/>
      <c r="AG307">
        <v>2</v>
      </c>
      <c r="AH307">
        <v>14999.99</v>
      </c>
    </row>
    <row r="308" spans="1:34" ht="15" x14ac:dyDescent="0.25">
      <c r="A308" t="s">
        <v>772</v>
      </c>
      <c r="B308" t="s">
        <v>773</v>
      </c>
      <c r="C308" t="s">
        <v>267</v>
      </c>
      <c r="D308">
        <v>4</v>
      </c>
      <c r="E308" s="138">
        <v>45307</v>
      </c>
      <c r="F308" s="138">
        <v>46011</v>
      </c>
      <c r="G308" t="s">
        <v>16478</v>
      </c>
      <c r="H308" t="s">
        <v>70</v>
      </c>
      <c r="I308">
        <v>0.7</v>
      </c>
      <c r="J308" t="s">
        <v>76</v>
      </c>
      <c r="K308">
        <v>0.77</v>
      </c>
      <c r="L308" t="s">
        <v>77</v>
      </c>
      <c r="M308">
        <v>0.78</v>
      </c>
      <c r="N308" t="s">
        <v>78</v>
      </c>
      <c r="O308">
        <v>0.8</v>
      </c>
      <c r="P308" t="s">
        <v>79</v>
      </c>
      <c r="Q308">
        <v>0</v>
      </c>
      <c r="R308" t="s">
        <v>16229</v>
      </c>
      <c r="S308"/>
      <c r="T308"/>
      <c r="U308"/>
      <c r="V308"/>
      <c r="W308"/>
      <c r="X308"/>
      <c r="Y308"/>
      <c r="Z308"/>
      <c r="AA308"/>
      <c r="AB308"/>
      <c r="AC308"/>
      <c r="AD308"/>
      <c r="AE308"/>
      <c r="AF308"/>
      <c r="AG308">
        <v>0</v>
      </c>
      <c r="AH308">
        <v>0</v>
      </c>
    </row>
    <row r="309" spans="1:34" ht="15" x14ac:dyDescent="0.25">
      <c r="A309" t="s">
        <v>774</v>
      </c>
      <c r="B309" t="s">
        <v>775</v>
      </c>
      <c r="C309" t="s">
        <v>219</v>
      </c>
      <c r="D309"/>
      <c r="E309"/>
      <c r="F309"/>
      <c r="G309"/>
      <c r="H309" t="s">
        <v>63</v>
      </c>
      <c r="I309" t="s">
        <v>64</v>
      </c>
      <c r="J309"/>
      <c r="K309"/>
      <c r="L309"/>
      <c r="M309"/>
      <c r="N309"/>
      <c r="O309"/>
      <c r="P309"/>
      <c r="Q309"/>
      <c r="R309"/>
      <c r="S309"/>
      <c r="T309"/>
      <c r="U309"/>
      <c r="V309"/>
      <c r="W309"/>
      <c r="X309"/>
      <c r="Y309"/>
      <c r="Z309"/>
      <c r="AA309"/>
      <c r="AB309"/>
      <c r="AC309"/>
      <c r="AD309"/>
      <c r="AE309"/>
      <c r="AF309"/>
      <c r="AG309"/>
      <c r="AH309">
        <v>0</v>
      </c>
    </row>
    <row r="310" spans="1:34" ht="15" x14ac:dyDescent="0.25">
      <c r="A310" t="s">
        <v>776</v>
      </c>
      <c r="B310" t="s">
        <v>777</v>
      </c>
      <c r="C310" t="s">
        <v>84</v>
      </c>
      <c r="D310"/>
      <c r="E310"/>
      <c r="F310"/>
      <c r="G310"/>
      <c r="H310" t="s">
        <v>63</v>
      </c>
      <c r="I310" t="s">
        <v>64</v>
      </c>
      <c r="J310"/>
      <c r="K310"/>
      <c r="L310"/>
      <c r="M310"/>
      <c r="N310"/>
      <c r="O310"/>
      <c r="P310"/>
      <c r="Q310"/>
      <c r="R310"/>
      <c r="S310"/>
      <c r="T310"/>
      <c r="U310"/>
      <c r="V310"/>
      <c r="W310"/>
      <c r="X310"/>
      <c r="Y310"/>
      <c r="Z310"/>
      <c r="AA310"/>
      <c r="AB310"/>
      <c r="AC310"/>
      <c r="AD310"/>
      <c r="AE310"/>
      <c r="AF310"/>
      <c r="AG310"/>
      <c r="AH310">
        <v>0</v>
      </c>
    </row>
    <row r="311" spans="1:34" ht="15" x14ac:dyDescent="0.25">
      <c r="A311" t="s">
        <v>15622</v>
      </c>
      <c r="B311" t="s">
        <v>15623</v>
      </c>
      <c r="C311" t="s">
        <v>206</v>
      </c>
      <c r="D311">
        <v>90</v>
      </c>
      <c r="E311" s="138">
        <v>45288</v>
      </c>
      <c r="F311" s="138">
        <v>46011</v>
      </c>
      <c r="G311" t="s">
        <v>69</v>
      </c>
      <c r="H311" t="s">
        <v>63</v>
      </c>
      <c r="I311">
        <v>0.8</v>
      </c>
      <c r="J311" t="s">
        <v>71</v>
      </c>
      <c r="K311"/>
      <c r="L311"/>
      <c r="M311"/>
      <c r="N311"/>
      <c r="O311"/>
      <c r="P311"/>
      <c r="Q311"/>
      <c r="R311"/>
      <c r="S311"/>
      <c r="T311"/>
      <c r="U311"/>
      <c r="V311"/>
      <c r="W311"/>
      <c r="X311"/>
      <c r="Y311"/>
      <c r="Z311"/>
      <c r="AA311"/>
      <c r="AB311"/>
      <c r="AC311"/>
      <c r="AD311"/>
      <c r="AE311"/>
      <c r="AF311"/>
      <c r="AG311">
        <v>1</v>
      </c>
      <c r="AH311">
        <v>0</v>
      </c>
    </row>
    <row r="312" spans="1:34" ht="15" x14ac:dyDescent="0.25">
      <c r="A312" t="s">
        <v>778</v>
      </c>
      <c r="B312" t="s">
        <v>779</v>
      </c>
      <c r="C312" t="s">
        <v>350</v>
      </c>
      <c r="D312"/>
      <c r="E312"/>
      <c r="F312"/>
      <c r="G312"/>
      <c r="H312" t="s">
        <v>63</v>
      </c>
      <c r="I312" t="s">
        <v>64</v>
      </c>
      <c r="J312"/>
      <c r="K312"/>
      <c r="L312"/>
      <c r="M312"/>
      <c r="N312"/>
      <c r="O312"/>
      <c r="P312"/>
      <c r="Q312"/>
      <c r="R312"/>
      <c r="S312"/>
      <c r="T312"/>
      <c r="U312"/>
      <c r="V312"/>
      <c r="W312"/>
      <c r="X312"/>
      <c r="Y312"/>
      <c r="Z312"/>
      <c r="AA312"/>
      <c r="AB312"/>
      <c r="AC312"/>
      <c r="AD312"/>
      <c r="AE312"/>
      <c r="AF312"/>
      <c r="AG312"/>
      <c r="AH312">
        <v>0</v>
      </c>
    </row>
    <row r="313" spans="1:34" ht="15" x14ac:dyDescent="0.25">
      <c r="A313" t="s">
        <v>780</v>
      </c>
      <c r="B313" t="s">
        <v>781</v>
      </c>
      <c r="C313" t="s">
        <v>193</v>
      </c>
      <c r="D313">
        <v>30</v>
      </c>
      <c r="E313" s="138">
        <v>45646</v>
      </c>
      <c r="F313" s="138">
        <v>45684</v>
      </c>
      <c r="G313" t="s">
        <v>69</v>
      </c>
      <c r="H313" t="s">
        <v>63</v>
      </c>
      <c r="I313">
        <v>0.8</v>
      </c>
      <c r="J313" t="s">
        <v>71</v>
      </c>
      <c r="K313"/>
      <c r="L313"/>
      <c r="M313"/>
      <c r="N313"/>
      <c r="O313"/>
      <c r="P313"/>
      <c r="Q313"/>
      <c r="R313"/>
      <c r="S313"/>
      <c r="T313"/>
      <c r="U313"/>
      <c r="V313"/>
      <c r="W313"/>
      <c r="X313"/>
      <c r="Y313"/>
      <c r="Z313"/>
      <c r="AA313"/>
      <c r="AB313"/>
      <c r="AC313"/>
      <c r="AD313"/>
      <c r="AE313"/>
      <c r="AF313"/>
      <c r="AG313">
        <v>1</v>
      </c>
      <c r="AH313">
        <v>0</v>
      </c>
    </row>
    <row r="314" spans="1:34" ht="15" x14ac:dyDescent="0.25">
      <c r="A314" t="s">
        <v>782</v>
      </c>
      <c r="B314" t="s">
        <v>783</v>
      </c>
      <c r="C314" t="s">
        <v>211</v>
      </c>
      <c r="D314">
        <v>16</v>
      </c>
      <c r="E314" s="138">
        <v>42825</v>
      </c>
      <c r="F314" s="138">
        <v>46011</v>
      </c>
      <c r="G314" t="s">
        <v>69</v>
      </c>
      <c r="H314" t="s">
        <v>70</v>
      </c>
      <c r="I314">
        <v>0</v>
      </c>
      <c r="J314" t="s">
        <v>16246</v>
      </c>
      <c r="K314">
        <v>0.7</v>
      </c>
      <c r="L314" t="s">
        <v>71</v>
      </c>
      <c r="M314"/>
      <c r="N314"/>
      <c r="O314"/>
      <c r="P314"/>
      <c r="Q314"/>
      <c r="R314"/>
      <c r="S314"/>
      <c r="T314"/>
      <c r="U314"/>
      <c r="V314"/>
      <c r="W314"/>
      <c r="X314"/>
      <c r="Y314"/>
      <c r="Z314"/>
      <c r="AA314"/>
      <c r="AB314"/>
      <c r="AC314"/>
      <c r="AD314"/>
      <c r="AE314"/>
      <c r="AF314"/>
      <c r="AG314">
        <v>2</v>
      </c>
      <c r="AH314">
        <v>7499.99</v>
      </c>
    </row>
    <row r="315" spans="1:34" ht="15" x14ac:dyDescent="0.25">
      <c r="A315" t="s">
        <v>784</v>
      </c>
      <c r="B315" t="s">
        <v>785</v>
      </c>
      <c r="C315" t="s">
        <v>159</v>
      </c>
      <c r="D315">
        <v>33</v>
      </c>
      <c r="E315" s="138">
        <v>41253</v>
      </c>
      <c r="F315" s="138">
        <v>46011</v>
      </c>
      <c r="G315" t="s">
        <v>16478</v>
      </c>
      <c r="H315" t="s">
        <v>70</v>
      </c>
      <c r="I315">
        <v>0.4</v>
      </c>
      <c r="J315" t="s">
        <v>76</v>
      </c>
      <c r="K315">
        <v>0.5</v>
      </c>
      <c r="L315" t="s">
        <v>77</v>
      </c>
      <c r="M315">
        <v>0.6</v>
      </c>
      <c r="N315" t="s">
        <v>78</v>
      </c>
      <c r="O315">
        <v>0.7</v>
      </c>
      <c r="P315" t="s">
        <v>79</v>
      </c>
      <c r="Q315">
        <v>0</v>
      </c>
      <c r="R315" t="s">
        <v>16264</v>
      </c>
      <c r="S315"/>
      <c r="T315"/>
      <c r="U315"/>
      <c r="V315"/>
      <c r="W315"/>
      <c r="X315"/>
      <c r="Y315"/>
      <c r="Z315"/>
      <c r="AA315"/>
      <c r="AB315"/>
      <c r="AC315"/>
      <c r="AD315"/>
      <c r="AE315"/>
      <c r="AF315"/>
      <c r="AG315">
        <v>0</v>
      </c>
      <c r="AH315">
        <v>0</v>
      </c>
    </row>
    <row r="316" spans="1:34" ht="15" x14ac:dyDescent="0.25">
      <c r="A316" t="s">
        <v>786</v>
      </c>
      <c r="B316" t="s">
        <v>787</v>
      </c>
      <c r="C316" t="s">
        <v>318</v>
      </c>
      <c r="D316">
        <v>34</v>
      </c>
      <c r="E316" s="138">
        <v>45626</v>
      </c>
      <c r="F316" s="138">
        <v>45695</v>
      </c>
      <c r="G316" t="s">
        <v>75</v>
      </c>
      <c r="H316" t="s">
        <v>70</v>
      </c>
      <c r="I316">
        <v>0</v>
      </c>
      <c r="J316" t="s">
        <v>16265</v>
      </c>
      <c r="K316">
        <v>0.8</v>
      </c>
      <c r="L316" t="s">
        <v>71</v>
      </c>
      <c r="M316"/>
      <c r="N316"/>
      <c r="O316"/>
      <c r="P316"/>
      <c r="Q316"/>
      <c r="R316"/>
      <c r="S316"/>
      <c r="T316"/>
      <c r="U316"/>
      <c r="V316"/>
      <c r="W316"/>
      <c r="X316"/>
      <c r="Y316"/>
      <c r="Z316"/>
      <c r="AA316"/>
      <c r="AB316"/>
      <c r="AC316"/>
      <c r="AD316"/>
      <c r="AE316"/>
      <c r="AF316"/>
      <c r="AG316">
        <v>2</v>
      </c>
      <c r="AH316">
        <v>10500</v>
      </c>
    </row>
    <row r="317" spans="1:34" ht="15" x14ac:dyDescent="0.25">
      <c r="A317" t="s">
        <v>788</v>
      </c>
      <c r="B317" t="s">
        <v>789</v>
      </c>
      <c r="C317" t="s">
        <v>790</v>
      </c>
      <c r="D317">
        <v>31</v>
      </c>
      <c r="E317" s="138">
        <v>45656</v>
      </c>
      <c r="F317" s="138">
        <v>45728</v>
      </c>
      <c r="G317" t="s">
        <v>75</v>
      </c>
      <c r="H317" t="s">
        <v>70</v>
      </c>
      <c r="I317">
        <v>0</v>
      </c>
      <c r="J317" t="s">
        <v>16229</v>
      </c>
      <c r="K317">
        <v>0.2</v>
      </c>
      <c r="L317" t="s">
        <v>71</v>
      </c>
      <c r="M317"/>
      <c r="N317"/>
      <c r="O317"/>
      <c r="P317"/>
      <c r="Q317"/>
      <c r="R317"/>
      <c r="S317"/>
      <c r="T317"/>
      <c r="U317"/>
      <c r="V317"/>
      <c r="W317"/>
      <c r="X317"/>
      <c r="Y317"/>
      <c r="Z317"/>
      <c r="AA317"/>
      <c r="AB317"/>
      <c r="AC317"/>
      <c r="AD317"/>
      <c r="AE317"/>
      <c r="AF317"/>
      <c r="AG317">
        <v>2</v>
      </c>
      <c r="AH317">
        <v>10000</v>
      </c>
    </row>
    <row r="318" spans="1:34" ht="15" x14ac:dyDescent="0.25">
      <c r="A318" t="s">
        <v>791</v>
      </c>
      <c r="B318" t="s">
        <v>792</v>
      </c>
      <c r="C318" t="s">
        <v>90</v>
      </c>
      <c r="D318">
        <v>89</v>
      </c>
      <c r="E318" s="138">
        <v>45643</v>
      </c>
      <c r="F318" s="138">
        <v>45666</v>
      </c>
      <c r="G318" t="s">
        <v>75</v>
      </c>
      <c r="H318" t="s">
        <v>70</v>
      </c>
      <c r="I318">
        <v>0</v>
      </c>
      <c r="J318" t="s">
        <v>16506</v>
      </c>
      <c r="K318">
        <v>0.8</v>
      </c>
      <c r="L318" t="s">
        <v>71</v>
      </c>
      <c r="M318"/>
      <c r="N318"/>
      <c r="O318"/>
      <c r="P318"/>
      <c r="Q318"/>
      <c r="R318"/>
      <c r="S318"/>
      <c r="T318"/>
      <c r="U318"/>
      <c r="V318"/>
      <c r="W318"/>
      <c r="X318"/>
      <c r="Y318"/>
      <c r="Z318"/>
      <c r="AA318"/>
      <c r="AB318"/>
      <c r="AC318"/>
      <c r="AD318"/>
      <c r="AE318"/>
      <c r="AF318"/>
      <c r="AG318">
        <v>2</v>
      </c>
      <c r="AH318">
        <v>19999.990000000002</v>
      </c>
    </row>
    <row r="319" spans="1:34" ht="15" x14ac:dyDescent="0.25">
      <c r="A319" t="s">
        <v>793</v>
      </c>
      <c r="B319" t="s">
        <v>794</v>
      </c>
      <c r="C319" t="s">
        <v>621</v>
      </c>
      <c r="D319">
        <v>36</v>
      </c>
      <c r="E319" s="138">
        <v>44616</v>
      </c>
      <c r="F319" s="138">
        <v>46011</v>
      </c>
      <c r="G319" t="s">
        <v>16478</v>
      </c>
      <c r="H319" t="s">
        <v>70</v>
      </c>
      <c r="I319">
        <v>0.48</v>
      </c>
      <c r="J319" t="s">
        <v>76</v>
      </c>
      <c r="K319">
        <v>0.49</v>
      </c>
      <c r="L319" t="s">
        <v>77</v>
      </c>
      <c r="M319">
        <v>0.78</v>
      </c>
      <c r="N319" t="s">
        <v>78</v>
      </c>
      <c r="O319">
        <v>0.79</v>
      </c>
      <c r="P319" t="s">
        <v>79</v>
      </c>
      <c r="Q319">
        <v>0</v>
      </c>
      <c r="R319" t="s">
        <v>16267</v>
      </c>
      <c r="S319"/>
      <c r="T319"/>
      <c r="U319"/>
      <c r="V319"/>
      <c r="W319"/>
      <c r="X319"/>
      <c r="Y319"/>
      <c r="Z319"/>
      <c r="AA319"/>
      <c r="AB319"/>
      <c r="AC319"/>
      <c r="AD319"/>
      <c r="AE319"/>
      <c r="AF319"/>
      <c r="AG319">
        <v>0</v>
      </c>
      <c r="AH319">
        <v>0</v>
      </c>
    </row>
    <row r="320" spans="1:34" ht="15" x14ac:dyDescent="0.25">
      <c r="A320" t="s">
        <v>795</v>
      </c>
      <c r="B320" t="s">
        <v>796</v>
      </c>
      <c r="C320" t="s">
        <v>359</v>
      </c>
      <c r="D320">
        <v>2</v>
      </c>
      <c r="E320" s="138">
        <v>45715</v>
      </c>
      <c r="F320" s="138">
        <v>45734</v>
      </c>
      <c r="G320" t="s">
        <v>69</v>
      </c>
      <c r="H320" t="s">
        <v>70</v>
      </c>
      <c r="I320">
        <v>0</v>
      </c>
      <c r="J320" t="s">
        <v>16229</v>
      </c>
      <c r="K320">
        <v>0.6</v>
      </c>
      <c r="L320" t="s">
        <v>71</v>
      </c>
      <c r="M320"/>
      <c r="N320"/>
      <c r="O320"/>
      <c r="P320"/>
      <c r="Q320"/>
      <c r="R320"/>
      <c r="S320"/>
      <c r="T320"/>
      <c r="U320"/>
      <c r="V320"/>
      <c r="W320"/>
      <c r="X320"/>
      <c r="Y320"/>
      <c r="Z320"/>
      <c r="AA320"/>
      <c r="AB320"/>
      <c r="AC320"/>
      <c r="AD320"/>
      <c r="AE320"/>
      <c r="AF320"/>
      <c r="AG320">
        <v>2</v>
      </c>
      <c r="AH320">
        <v>10000</v>
      </c>
    </row>
    <row r="321" spans="1:34" ht="15" x14ac:dyDescent="0.25">
      <c r="A321" t="s">
        <v>797</v>
      </c>
      <c r="B321" t="s">
        <v>798</v>
      </c>
      <c r="C321" t="s">
        <v>680</v>
      </c>
      <c r="D321">
        <v>48</v>
      </c>
      <c r="E321" s="138">
        <v>45644</v>
      </c>
      <c r="F321" s="138">
        <v>45678</v>
      </c>
      <c r="G321" t="s">
        <v>69</v>
      </c>
      <c r="H321" t="s">
        <v>63</v>
      </c>
      <c r="I321">
        <v>0.8</v>
      </c>
      <c r="J321" t="s">
        <v>71</v>
      </c>
      <c r="K321"/>
      <c r="L321"/>
      <c r="M321"/>
      <c r="N321"/>
      <c r="O321"/>
      <c r="P321"/>
      <c r="Q321"/>
      <c r="R321"/>
      <c r="S321"/>
      <c r="T321"/>
      <c r="U321"/>
      <c r="V321"/>
      <c r="W321"/>
      <c r="X321"/>
      <c r="Y321"/>
      <c r="Z321"/>
      <c r="AA321"/>
      <c r="AB321"/>
      <c r="AC321"/>
      <c r="AD321"/>
      <c r="AE321"/>
      <c r="AF321"/>
      <c r="AG321">
        <v>1</v>
      </c>
      <c r="AH321">
        <v>0</v>
      </c>
    </row>
    <row r="322" spans="1:34" ht="15" x14ac:dyDescent="0.25">
      <c r="A322" t="s">
        <v>799</v>
      </c>
      <c r="B322" t="s">
        <v>800</v>
      </c>
      <c r="C322" t="s">
        <v>801</v>
      </c>
      <c r="D322">
        <v>121</v>
      </c>
      <c r="E322" s="138">
        <v>41260</v>
      </c>
      <c r="F322" s="138">
        <v>46011</v>
      </c>
      <c r="G322" t="s">
        <v>69</v>
      </c>
      <c r="H322" t="s">
        <v>70</v>
      </c>
      <c r="I322">
        <v>0</v>
      </c>
      <c r="J322" t="s">
        <v>16243</v>
      </c>
      <c r="K322">
        <v>0.8</v>
      </c>
      <c r="L322" t="s">
        <v>71</v>
      </c>
      <c r="M322"/>
      <c r="N322"/>
      <c r="O322"/>
      <c r="P322"/>
      <c r="Q322"/>
      <c r="R322"/>
      <c r="S322"/>
      <c r="T322"/>
      <c r="U322"/>
      <c r="V322"/>
      <c r="W322"/>
      <c r="X322"/>
      <c r="Y322"/>
      <c r="Z322"/>
      <c r="AA322"/>
      <c r="AB322"/>
      <c r="AC322"/>
      <c r="AD322"/>
      <c r="AE322"/>
      <c r="AF322"/>
      <c r="AG322">
        <v>2</v>
      </c>
      <c r="AH322">
        <v>7999.99</v>
      </c>
    </row>
    <row r="323" spans="1:34" ht="15" x14ac:dyDescent="0.25">
      <c r="A323" t="s">
        <v>802</v>
      </c>
      <c r="B323" t="s">
        <v>803</v>
      </c>
      <c r="C323" t="s">
        <v>102</v>
      </c>
      <c r="D323">
        <v>33</v>
      </c>
      <c r="E323" s="138">
        <v>45656</v>
      </c>
      <c r="F323" s="138">
        <v>45686</v>
      </c>
      <c r="G323" t="s">
        <v>69</v>
      </c>
      <c r="H323" t="s">
        <v>63</v>
      </c>
      <c r="I323">
        <v>0.8</v>
      </c>
      <c r="J323" t="s">
        <v>71</v>
      </c>
      <c r="K323"/>
      <c r="L323"/>
      <c r="M323"/>
      <c r="N323"/>
      <c r="O323"/>
      <c r="P323"/>
      <c r="Q323"/>
      <c r="R323"/>
      <c r="S323"/>
      <c r="T323"/>
      <c r="U323"/>
      <c r="V323"/>
      <c r="W323"/>
      <c r="X323"/>
      <c r="Y323"/>
      <c r="Z323"/>
      <c r="AA323"/>
      <c r="AB323"/>
      <c r="AC323"/>
      <c r="AD323"/>
      <c r="AE323"/>
      <c r="AF323"/>
      <c r="AG323">
        <v>1</v>
      </c>
      <c r="AH323">
        <v>0</v>
      </c>
    </row>
    <row r="324" spans="1:34" ht="15" x14ac:dyDescent="0.25">
      <c r="A324" t="s">
        <v>804</v>
      </c>
      <c r="B324" t="s">
        <v>805</v>
      </c>
      <c r="C324" t="s">
        <v>102</v>
      </c>
      <c r="D324">
        <v>22</v>
      </c>
      <c r="E324" s="138">
        <v>44918</v>
      </c>
      <c r="F324" s="138">
        <v>46011</v>
      </c>
      <c r="G324" t="s">
        <v>69</v>
      </c>
      <c r="H324" t="s">
        <v>63</v>
      </c>
      <c r="I324">
        <v>0.8</v>
      </c>
      <c r="J324" t="s">
        <v>71</v>
      </c>
      <c r="K324"/>
      <c r="L324"/>
      <c r="M324"/>
      <c r="N324"/>
      <c r="O324"/>
      <c r="P324"/>
      <c r="Q324"/>
      <c r="R324"/>
      <c r="S324"/>
      <c r="T324"/>
      <c r="U324"/>
      <c r="V324"/>
      <c r="W324"/>
      <c r="X324"/>
      <c r="Y324"/>
      <c r="Z324"/>
      <c r="AA324"/>
      <c r="AB324"/>
      <c r="AC324"/>
      <c r="AD324"/>
      <c r="AE324"/>
      <c r="AF324"/>
      <c r="AG324">
        <v>1</v>
      </c>
      <c r="AH324">
        <v>0</v>
      </c>
    </row>
    <row r="325" spans="1:34" ht="15" x14ac:dyDescent="0.25">
      <c r="A325" t="s">
        <v>806</v>
      </c>
      <c r="B325" t="s">
        <v>807</v>
      </c>
      <c r="C325" t="s">
        <v>374</v>
      </c>
      <c r="D325"/>
      <c r="E325"/>
      <c r="F325"/>
      <c r="G325"/>
      <c r="H325" t="s">
        <v>63</v>
      </c>
      <c r="I325" t="s">
        <v>64</v>
      </c>
      <c r="J325"/>
      <c r="K325"/>
      <c r="L325"/>
      <c r="M325"/>
      <c r="N325"/>
      <c r="O325"/>
      <c r="P325"/>
      <c r="Q325"/>
      <c r="R325"/>
      <c r="S325"/>
      <c r="T325"/>
      <c r="U325"/>
      <c r="V325"/>
      <c r="W325"/>
      <c r="X325"/>
      <c r="Y325"/>
      <c r="Z325"/>
      <c r="AA325"/>
      <c r="AB325"/>
      <c r="AC325"/>
      <c r="AD325"/>
      <c r="AE325"/>
      <c r="AF325"/>
      <c r="AG325"/>
      <c r="AH325">
        <v>0</v>
      </c>
    </row>
    <row r="326" spans="1:34" ht="15" x14ac:dyDescent="0.25">
      <c r="A326" t="s">
        <v>808</v>
      </c>
      <c r="B326" t="s">
        <v>809</v>
      </c>
      <c r="C326" t="s">
        <v>516</v>
      </c>
      <c r="D326">
        <v>6</v>
      </c>
      <c r="E326" s="138">
        <v>45362</v>
      </c>
      <c r="F326" s="138">
        <v>46011</v>
      </c>
      <c r="G326" t="s">
        <v>69</v>
      </c>
      <c r="H326" t="s">
        <v>63</v>
      </c>
      <c r="I326">
        <v>0.8</v>
      </c>
      <c r="J326" t="s">
        <v>71</v>
      </c>
      <c r="K326"/>
      <c r="L326"/>
      <c r="M326"/>
      <c r="N326"/>
      <c r="O326"/>
      <c r="P326"/>
      <c r="Q326"/>
      <c r="R326"/>
      <c r="S326"/>
      <c r="T326"/>
      <c r="U326"/>
      <c r="V326"/>
      <c r="W326"/>
      <c r="X326"/>
      <c r="Y326"/>
      <c r="Z326"/>
      <c r="AA326"/>
      <c r="AB326"/>
      <c r="AC326"/>
      <c r="AD326"/>
      <c r="AE326"/>
      <c r="AF326"/>
      <c r="AG326">
        <v>1</v>
      </c>
      <c r="AH326">
        <v>0</v>
      </c>
    </row>
    <row r="327" spans="1:34" ht="15" x14ac:dyDescent="0.25">
      <c r="A327" t="s">
        <v>810</v>
      </c>
      <c r="B327" t="s">
        <v>811</v>
      </c>
      <c r="C327" t="s">
        <v>281</v>
      </c>
      <c r="D327">
        <v>5</v>
      </c>
      <c r="E327" s="138">
        <v>45339</v>
      </c>
      <c r="F327" s="138">
        <v>46011</v>
      </c>
      <c r="G327" t="s">
        <v>69</v>
      </c>
      <c r="H327" t="s">
        <v>63</v>
      </c>
      <c r="I327">
        <v>0.8</v>
      </c>
      <c r="J327" t="s">
        <v>71</v>
      </c>
      <c r="K327"/>
      <c r="L327"/>
      <c r="M327"/>
      <c r="N327"/>
      <c r="O327"/>
      <c r="P327"/>
      <c r="Q327"/>
      <c r="R327"/>
      <c r="S327"/>
      <c r="T327"/>
      <c r="U327"/>
      <c r="V327"/>
      <c r="W327"/>
      <c r="X327"/>
      <c r="Y327"/>
      <c r="Z327"/>
      <c r="AA327"/>
      <c r="AB327"/>
      <c r="AC327"/>
      <c r="AD327"/>
      <c r="AE327"/>
      <c r="AF327"/>
      <c r="AG327">
        <v>1</v>
      </c>
      <c r="AH327">
        <v>0</v>
      </c>
    </row>
    <row r="328" spans="1:34" ht="15" x14ac:dyDescent="0.25">
      <c r="A328" t="s">
        <v>812</v>
      </c>
      <c r="B328" t="s">
        <v>813</v>
      </c>
      <c r="C328" t="s">
        <v>198</v>
      </c>
      <c r="D328">
        <v>53</v>
      </c>
      <c r="E328" s="138">
        <v>45623</v>
      </c>
      <c r="F328" s="138">
        <v>45673</v>
      </c>
      <c r="G328" t="s">
        <v>69</v>
      </c>
      <c r="H328" t="s">
        <v>63</v>
      </c>
      <c r="I328">
        <v>0.7</v>
      </c>
      <c r="J328" t="s">
        <v>71</v>
      </c>
      <c r="K328"/>
      <c r="L328"/>
      <c r="M328"/>
      <c r="N328"/>
      <c r="O328"/>
      <c r="P328"/>
      <c r="Q328"/>
      <c r="R328"/>
      <c r="S328"/>
      <c r="T328"/>
      <c r="U328"/>
      <c r="V328"/>
      <c r="W328"/>
      <c r="X328"/>
      <c r="Y328"/>
      <c r="Z328"/>
      <c r="AA328"/>
      <c r="AB328"/>
      <c r="AC328"/>
      <c r="AD328"/>
      <c r="AE328"/>
      <c r="AF328"/>
      <c r="AG328">
        <v>1</v>
      </c>
      <c r="AH328">
        <v>0</v>
      </c>
    </row>
    <row r="329" spans="1:34" ht="15" x14ac:dyDescent="0.25">
      <c r="A329" t="s">
        <v>814</v>
      </c>
      <c r="B329" t="s">
        <v>815</v>
      </c>
      <c r="C329" t="s">
        <v>206</v>
      </c>
      <c r="D329">
        <v>28</v>
      </c>
      <c r="E329" s="138">
        <v>41477</v>
      </c>
      <c r="F329" s="138">
        <v>46011</v>
      </c>
      <c r="G329" t="s">
        <v>69</v>
      </c>
      <c r="H329" t="s">
        <v>70</v>
      </c>
      <c r="I329">
        <v>0</v>
      </c>
      <c r="J329" t="s">
        <v>16228</v>
      </c>
      <c r="K329">
        <v>0.8</v>
      </c>
      <c r="L329" t="s">
        <v>71</v>
      </c>
      <c r="M329"/>
      <c r="N329"/>
      <c r="O329"/>
      <c r="P329"/>
      <c r="Q329"/>
      <c r="R329"/>
      <c r="S329"/>
      <c r="T329"/>
      <c r="U329"/>
      <c r="V329"/>
      <c r="W329"/>
      <c r="X329"/>
      <c r="Y329"/>
      <c r="Z329"/>
      <c r="AA329"/>
      <c r="AB329"/>
      <c r="AC329"/>
      <c r="AD329"/>
      <c r="AE329"/>
      <c r="AF329"/>
      <c r="AG329">
        <v>2</v>
      </c>
      <c r="AH329">
        <v>12000</v>
      </c>
    </row>
    <row r="330" spans="1:34" ht="15" x14ac:dyDescent="0.25">
      <c r="A330" t="s">
        <v>816</v>
      </c>
      <c r="B330" t="s">
        <v>817</v>
      </c>
      <c r="C330" t="s">
        <v>516</v>
      </c>
      <c r="D330">
        <v>22</v>
      </c>
      <c r="E330" s="138">
        <v>45280</v>
      </c>
      <c r="F330" s="138">
        <v>46011</v>
      </c>
      <c r="G330" t="s">
        <v>818</v>
      </c>
      <c r="H330" t="s">
        <v>63</v>
      </c>
      <c r="I330">
        <v>0</v>
      </c>
      <c r="J330" t="s">
        <v>16238</v>
      </c>
      <c r="K330"/>
      <c r="L330"/>
      <c r="M330"/>
      <c r="N330"/>
      <c r="O330"/>
      <c r="P330"/>
      <c r="Q330"/>
      <c r="R330"/>
      <c r="S330"/>
      <c r="T330"/>
      <c r="U330"/>
      <c r="V330"/>
      <c r="W330"/>
      <c r="X330"/>
      <c r="Y330"/>
      <c r="Z330"/>
      <c r="AA330"/>
      <c r="AB330"/>
      <c r="AC330"/>
      <c r="AD330"/>
      <c r="AE330"/>
      <c r="AF330"/>
      <c r="AG330">
        <v>1</v>
      </c>
      <c r="AH330">
        <v>0</v>
      </c>
    </row>
    <row r="331" spans="1:34" ht="15" x14ac:dyDescent="0.25">
      <c r="A331" t="s">
        <v>819</v>
      </c>
      <c r="B331" t="s">
        <v>820</v>
      </c>
      <c r="C331" t="s">
        <v>291</v>
      </c>
      <c r="D331">
        <v>4</v>
      </c>
      <c r="E331" s="138">
        <v>45716</v>
      </c>
      <c r="F331" s="138">
        <v>45824</v>
      </c>
      <c r="G331" t="s">
        <v>69</v>
      </c>
      <c r="H331" t="s">
        <v>63</v>
      </c>
      <c r="I331">
        <v>0.8</v>
      </c>
      <c r="J331" t="s">
        <v>71</v>
      </c>
      <c r="K331"/>
      <c r="L331"/>
      <c r="M331"/>
      <c r="N331"/>
      <c r="O331"/>
      <c r="P331"/>
      <c r="Q331"/>
      <c r="R331"/>
      <c r="S331"/>
      <c r="T331"/>
      <c r="U331"/>
      <c r="V331"/>
      <c r="W331"/>
      <c r="X331"/>
      <c r="Y331"/>
      <c r="Z331"/>
      <c r="AA331"/>
      <c r="AB331"/>
      <c r="AC331"/>
      <c r="AD331"/>
      <c r="AE331"/>
      <c r="AF331"/>
      <c r="AG331">
        <v>1</v>
      </c>
      <c r="AH331">
        <v>0</v>
      </c>
    </row>
    <row r="332" spans="1:34" ht="15" x14ac:dyDescent="0.25">
      <c r="A332" t="s">
        <v>821</v>
      </c>
      <c r="B332" t="s">
        <v>822</v>
      </c>
      <c r="C332" t="s">
        <v>231</v>
      </c>
      <c r="D332">
        <v>37</v>
      </c>
      <c r="E332" s="138">
        <v>45643</v>
      </c>
      <c r="F332" s="138">
        <v>45909</v>
      </c>
      <c r="G332" t="s">
        <v>69</v>
      </c>
      <c r="H332" t="s">
        <v>63</v>
      </c>
      <c r="I332">
        <v>0.5</v>
      </c>
      <c r="J332" t="s">
        <v>71</v>
      </c>
      <c r="K332"/>
      <c r="L332"/>
      <c r="M332"/>
      <c r="N332"/>
      <c r="O332"/>
      <c r="P332"/>
      <c r="Q332"/>
      <c r="R332"/>
      <c r="S332"/>
      <c r="T332"/>
      <c r="U332"/>
      <c r="V332"/>
      <c r="W332"/>
      <c r="X332"/>
      <c r="Y332"/>
      <c r="Z332"/>
      <c r="AA332"/>
      <c r="AB332"/>
      <c r="AC332"/>
      <c r="AD332"/>
      <c r="AE332"/>
      <c r="AF332"/>
      <c r="AG332">
        <v>1</v>
      </c>
      <c r="AH332">
        <v>0</v>
      </c>
    </row>
    <row r="333" spans="1:34" ht="15" x14ac:dyDescent="0.25">
      <c r="A333" t="s">
        <v>823</v>
      </c>
      <c r="B333" t="s">
        <v>824</v>
      </c>
      <c r="C333" t="s">
        <v>735</v>
      </c>
      <c r="D333">
        <v>39</v>
      </c>
      <c r="E333" s="138">
        <v>45646</v>
      </c>
      <c r="F333" s="138">
        <v>45938</v>
      </c>
      <c r="G333" t="s">
        <v>69</v>
      </c>
      <c r="H333" t="s">
        <v>63</v>
      </c>
      <c r="I333">
        <v>0.2</v>
      </c>
      <c r="J333" t="s">
        <v>71</v>
      </c>
      <c r="K333"/>
      <c r="L333"/>
      <c r="M333"/>
      <c r="N333"/>
      <c r="O333"/>
      <c r="P333"/>
      <c r="Q333"/>
      <c r="R333"/>
      <c r="S333"/>
      <c r="T333"/>
      <c r="U333"/>
      <c r="V333"/>
      <c r="W333"/>
      <c r="X333"/>
      <c r="Y333"/>
      <c r="Z333"/>
      <c r="AA333"/>
      <c r="AB333"/>
      <c r="AC333"/>
      <c r="AD333"/>
      <c r="AE333"/>
      <c r="AF333"/>
      <c r="AG333">
        <v>1</v>
      </c>
      <c r="AH333">
        <v>0</v>
      </c>
    </row>
    <row r="334" spans="1:34" ht="15" x14ac:dyDescent="0.25">
      <c r="A334" t="s">
        <v>825</v>
      </c>
      <c r="B334" t="s">
        <v>826</v>
      </c>
      <c r="C334" t="s">
        <v>667</v>
      </c>
      <c r="D334">
        <v>3</v>
      </c>
      <c r="E334" s="138">
        <v>45714</v>
      </c>
      <c r="F334" s="138">
        <v>45741</v>
      </c>
      <c r="G334" t="s">
        <v>69</v>
      </c>
      <c r="H334" t="s">
        <v>63</v>
      </c>
      <c r="I334">
        <v>0.5</v>
      </c>
      <c r="J334" t="s">
        <v>71</v>
      </c>
      <c r="K334"/>
      <c r="L334"/>
      <c r="M334"/>
      <c r="N334"/>
      <c r="O334"/>
      <c r="P334"/>
      <c r="Q334"/>
      <c r="R334"/>
      <c r="S334"/>
      <c r="T334"/>
      <c r="U334"/>
      <c r="V334"/>
      <c r="W334"/>
      <c r="X334"/>
      <c r="Y334"/>
      <c r="Z334"/>
      <c r="AA334"/>
      <c r="AB334"/>
      <c r="AC334"/>
      <c r="AD334"/>
      <c r="AE334"/>
      <c r="AF334"/>
      <c r="AG334">
        <v>1</v>
      </c>
      <c r="AH334">
        <v>0</v>
      </c>
    </row>
    <row r="335" spans="1:34" ht="15" x14ac:dyDescent="0.25">
      <c r="A335" t="s">
        <v>827</v>
      </c>
      <c r="B335" t="s">
        <v>828</v>
      </c>
      <c r="C335" t="s">
        <v>154</v>
      </c>
      <c r="D335">
        <v>3</v>
      </c>
      <c r="E335" s="138">
        <v>45301</v>
      </c>
      <c r="F335" s="138">
        <v>46011</v>
      </c>
      <c r="G335" t="s">
        <v>69</v>
      </c>
      <c r="H335" t="s">
        <v>63</v>
      </c>
      <c r="I335">
        <v>0.7</v>
      </c>
      <c r="J335" t="s">
        <v>71</v>
      </c>
      <c r="K335"/>
      <c r="L335"/>
      <c r="M335"/>
      <c r="N335"/>
      <c r="O335"/>
      <c r="P335"/>
      <c r="Q335"/>
      <c r="R335"/>
      <c r="S335"/>
      <c r="T335"/>
      <c r="U335"/>
      <c r="V335"/>
      <c r="W335"/>
      <c r="X335"/>
      <c r="Y335"/>
      <c r="Z335"/>
      <c r="AA335"/>
      <c r="AB335"/>
      <c r="AC335"/>
      <c r="AD335"/>
      <c r="AE335"/>
      <c r="AF335"/>
      <c r="AG335">
        <v>1</v>
      </c>
      <c r="AH335">
        <v>0</v>
      </c>
    </row>
    <row r="336" spans="1:34" ht="15" x14ac:dyDescent="0.25">
      <c r="A336" t="s">
        <v>829</v>
      </c>
      <c r="B336" t="s">
        <v>830</v>
      </c>
      <c r="C336" t="s">
        <v>90</v>
      </c>
      <c r="D336">
        <v>49</v>
      </c>
      <c r="E336" s="138">
        <v>45644</v>
      </c>
      <c r="F336" s="138">
        <v>45841</v>
      </c>
      <c r="G336" t="s">
        <v>69</v>
      </c>
      <c r="H336" t="s">
        <v>63</v>
      </c>
      <c r="I336">
        <v>0.8</v>
      </c>
      <c r="J336" t="s">
        <v>71</v>
      </c>
      <c r="K336"/>
      <c r="L336"/>
      <c r="M336"/>
      <c r="N336"/>
      <c r="O336"/>
      <c r="P336"/>
      <c r="Q336"/>
      <c r="R336"/>
      <c r="S336"/>
      <c r="T336"/>
      <c r="U336"/>
      <c r="V336"/>
      <c r="W336"/>
      <c r="X336"/>
      <c r="Y336"/>
      <c r="Z336"/>
      <c r="AA336"/>
      <c r="AB336"/>
      <c r="AC336"/>
      <c r="AD336"/>
      <c r="AE336"/>
      <c r="AF336"/>
      <c r="AG336">
        <v>1</v>
      </c>
      <c r="AH336">
        <v>0</v>
      </c>
    </row>
    <row r="337" spans="1:34" ht="15" x14ac:dyDescent="0.25">
      <c r="A337" t="s">
        <v>831</v>
      </c>
      <c r="B337" t="s">
        <v>832</v>
      </c>
      <c r="C337" t="s">
        <v>63</v>
      </c>
      <c r="D337">
        <v>40</v>
      </c>
      <c r="E337" s="138">
        <v>43461</v>
      </c>
      <c r="F337" s="138">
        <v>46011</v>
      </c>
      <c r="G337" t="s">
        <v>69</v>
      </c>
      <c r="H337" t="s">
        <v>63</v>
      </c>
      <c r="I337">
        <v>0.2</v>
      </c>
      <c r="J337" t="s">
        <v>71</v>
      </c>
      <c r="K337"/>
      <c r="L337"/>
      <c r="M337"/>
      <c r="N337"/>
      <c r="O337"/>
      <c r="P337"/>
      <c r="Q337"/>
      <c r="R337"/>
      <c r="S337"/>
      <c r="T337"/>
      <c r="U337"/>
      <c r="V337"/>
      <c r="W337"/>
      <c r="X337"/>
      <c r="Y337"/>
      <c r="Z337"/>
      <c r="AA337"/>
      <c r="AB337"/>
      <c r="AC337"/>
      <c r="AD337"/>
      <c r="AE337"/>
      <c r="AF337"/>
      <c r="AG337">
        <v>1</v>
      </c>
      <c r="AH337">
        <v>0</v>
      </c>
    </row>
    <row r="338" spans="1:34" ht="15" x14ac:dyDescent="0.25">
      <c r="A338" t="s">
        <v>833</v>
      </c>
      <c r="B338" t="s">
        <v>834</v>
      </c>
      <c r="C338" t="s">
        <v>93</v>
      </c>
      <c r="D338"/>
      <c r="E338"/>
      <c r="F338"/>
      <c r="G338"/>
      <c r="H338" t="s">
        <v>63</v>
      </c>
      <c r="I338" t="s">
        <v>64</v>
      </c>
      <c r="J338"/>
      <c r="K338"/>
      <c r="L338"/>
      <c r="M338"/>
      <c r="N338"/>
      <c r="O338"/>
      <c r="P338"/>
      <c r="Q338"/>
      <c r="R338"/>
      <c r="S338"/>
      <c r="T338"/>
      <c r="U338"/>
      <c r="V338"/>
      <c r="W338"/>
      <c r="X338"/>
      <c r="Y338"/>
      <c r="Z338"/>
      <c r="AA338"/>
      <c r="AB338"/>
      <c r="AC338"/>
      <c r="AD338"/>
      <c r="AE338"/>
      <c r="AF338"/>
      <c r="AG338"/>
      <c r="AH338">
        <v>0</v>
      </c>
    </row>
    <row r="339" spans="1:34" ht="15" x14ac:dyDescent="0.25">
      <c r="A339" t="s">
        <v>835</v>
      </c>
      <c r="B339" t="s">
        <v>836</v>
      </c>
      <c r="C339" t="s">
        <v>304</v>
      </c>
      <c r="D339">
        <v>17</v>
      </c>
      <c r="E339" s="138">
        <v>45625</v>
      </c>
      <c r="F339" s="138">
        <v>45706</v>
      </c>
      <c r="G339" t="s">
        <v>69</v>
      </c>
      <c r="H339" t="s">
        <v>63</v>
      </c>
      <c r="I339">
        <v>0.8</v>
      </c>
      <c r="J339" t="s">
        <v>71</v>
      </c>
      <c r="K339"/>
      <c r="L339"/>
      <c r="M339"/>
      <c r="N339"/>
      <c r="O339"/>
      <c r="P339"/>
      <c r="Q339"/>
      <c r="R339"/>
      <c r="S339"/>
      <c r="T339"/>
      <c r="U339"/>
      <c r="V339"/>
      <c r="W339"/>
      <c r="X339"/>
      <c r="Y339"/>
      <c r="Z339"/>
      <c r="AA339"/>
      <c r="AB339"/>
      <c r="AC339"/>
      <c r="AD339"/>
      <c r="AE339"/>
      <c r="AF339"/>
      <c r="AG339">
        <v>1</v>
      </c>
      <c r="AH339">
        <v>0</v>
      </c>
    </row>
    <row r="340" spans="1:34" ht="15" x14ac:dyDescent="0.25">
      <c r="A340" t="s">
        <v>837</v>
      </c>
      <c r="B340" t="s">
        <v>838</v>
      </c>
      <c r="C340" t="s">
        <v>742</v>
      </c>
      <c r="D340"/>
      <c r="E340"/>
      <c r="F340"/>
      <c r="G340"/>
      <c r="H340" t="s">
        <v>63</v>
      </c>
      <c r="I340" t="s">
        <v>64</v>
      </c>
      <c r="J340"/>
      <c r="K340"/>
      <c r="L340"/>
      <c r="M340"/>
      <c r="N340"/>
      <c r="O340"/>
      <c r="P340"/>
      <c r="Q340"/>
      <c r="R340"/>
      <c r="S340"/>
      <c r="T340"/>
      <c r="U340"/>
      <c r="V340"/>
      <c r="W340"/>
      <c r="X340"/>
      <c r="Y340"/>
      <c r="Z340"/>
      <c r="AA340"/>
      <c r="AB340"/>
      <c r="AC340"/>
      <c r="AD340"/>
      <c r="AE340"/>
      <c r="AF340"/>
      <c r="AG340"/>
      <c r="AH340">
        <v>0</v>
      </c>
    </row>
    <row r="341" spans="1:34" ht="15" x14ac:dyDescent="0.25">
      <c r="A341" t="s">
        <v>843</v>
      </c>
      <c r="B341" t="s">
        <v>844</v>
      </c>
      <c r="C341" t="s">
        <v>270</v>
      </c>
      <c r="D341"/>
      <c r="E341"/>
      <c r="F341"/>
      <c r="G341"/>
      <c r="H341" t="s">
        <v>63</v>
      </c>
      <c r="I341" t="s">
        <v>64</v>
      </c>
      <c r="J341"/>
      <c r="K341"/>
      <c r="L341"/>
      <c r="M341"/>
      <c r="N341"/>
      <c r="O341"/>
      <c r="P341"/>
      <c r="Q341"/>
      <c r="R341"/>
      <c r="S341"/>
      <c r="T341"/>
      <c r="U341"/>
      <c r="V341"/>
      <c r="W341"/>
      <c r="X341"/>
      <c r="Y341"/>
      <c r="Z341"/>
      <c r="AA341"/>
      <c r="AB341"/>
      <c r="AC341"/>
      <c r="AD341"/>
      <c r="AE341"/>
      <c r="AF341"/>
      <c r="AG341"/>
      <c r="AH341">
        <v>0</v>
      </c>
    </row>
    <row r="342" spans="1:34" ht="15" x14ac:dyDescent="0.25">
      <c r="A342" t="s">
        <v>839</v>
      </c>
      <c r="B342" t="s">
        <v>840</v>
      </c>
      <c r="C342" t="s">
        <v>136</v>
      </c>
      <c r="D342">
        <v>14</v>
      </c>
      <c r="E342" s="138">
        <v>44712</v>
      </c>
      <c r="F342" s="138">
        <v>46011</v>
      </c>
      <c r="G342" t="s">
        <v>16478</v>
      </c>
      <c r="H342" t="s">
        <v>70</v>
      </c>
      <c r="I342">
        <v>0.6</v>
      </c>
      <c r="J342" t="s">
        <v>76</v>
      </c>
      <c r="K342">
        <v>0.7</v>
      </c>
      <c r="L342" t="s">
        <v>77</v>
      </c>
      <c r="M342">
        <v>0.75</v>
      </c>
      <c r="N342" t="s">
        <v>78</v>
      </c>
      <c r="O342">
        <v>0.8</v>
      </c>
      <c r="P342" t="s">
        <v>79</v>
      </c>
      <c r="Q342"/>
      <c r="R342"/>
      <c r="S342"/>
      <c r="T342"/>
      <c r="U342"/>
      <c r="V342"/>
      <c r="W342"/>
      <c r="X342"/>
      <c r="Y342"/>
      <c r="Z342"/>
      <c r="AA342"/>
      <c r="AB342"/>
      <c r="AC342"/>
      <c r="AD342"/>
      <c r="AE342"/>
      <c r="AF342"/>
      <c r="AG342">
        <v>0</v>
      </c>
      <c r="AH342">
        <v>0</v>
      </c>
    </row>
    <row r="343" spans="1:34" ht="15" x14ac:dyDescent="0.25">
      <c r="A343" t="s">
        <v>841</v>
      </c>
      <c r="B343" t="s">
        <v>842</v>
      </c>
      <c r="C343" t="s">
        <v>326</v>
      </c>
      <c r="D343">
        <v>30</v>
      </c>
      <c r="E343" s="138">
        <v>45644</v>
      </c>
      <c r="F343" s="138">
        <v>45736</v>
      </c>
      <c r="G343" t="s">
        <v>69</v>
      </c>
      <c r="H343" t="s">
        <v>63</v>
      </c>
      <c r="I343">
        <v>0.8</v>
      </c>
      <c r="J343" t="s">
        <v>71</v>
      </c>
      <c r="K343"/>
      <c r="L343"/>
      <c r="M343"/>
      <c r="N343"/>
      <c r="O343"/>
      <c r="P343"/>
      <c r="Q343"/>
      <c r="R343"/>
      <c r="S343"/>
      <c r="T343"/>
      <c r="U343"/>
      <c r="V343"/>
      <c r="W343"/>
      <c r="X343"/>
      <c r="Y343"/>
      <c r="Z343"/>
      <c r="AA343"/>
      <c r="AB343"/>
      <c r="AC343"/>
      <c r="AD343"/>
      <c r="AE343"/>
      <c r="AF343"/>
      <c r="AG343">
        <v>1</v>
      </c>
      <c r="AH343">
        <v>0</v>
      </c>
    </row>
    <row r="344" spans="1:34" ht="15" x14ac:dyDescent="0.25">
      <c r="A344" t="s">
        <v>845</v>
      </c>
      <c r="B344" t="s">
        <v>846</v>
      </c>
      <c r="C344" t="s">
        <v>426</v>
      </c>
      <c r="D344">
        <v>8</v>
      </c>
      <c r="E344" s="138">
        <v>45394</v>
      </c>
      <c r="F344" s="138">
        <v>46011</v>
      </c>
      <c r="G344" t="s">
        <v>69</v>
      </c>
      <c r="H344" t="s">
        <v>70</v>
      </c>
      <c r="I344">
        <v>0.45</v>
      </c>
      <c r="J344" t="s">
        <v>16268</v>
      </c>
      <c r="K344">
        <v>0.5</v>
      </c>
      <c r="L344" t="s">
        <v>78</v>
      </c>
      <c r="M344">
        <v>0.8</v>
      </c>
      <c r="N344" t="s">
        <v>79</v>
      </c>
      <c r="O344">
        <v>0</v>
      </c>
      <c r="P344" t="s">
        <v>16229</v>
      </c>
      <c r="Q344"/>
      <c r="R344"/>
      <c r="S344"/>
      <c r="T344"/>
      <c r="U344"/>
      <c r="V344"/>
      <c r="W344"/>
      <c r="X344"/>
      <c r="Y344"/>
      <c r="Z344"/>
      <c r="AA344"/>
      <c r="AB344"/>
      <c r="AC344"/>
      <c r="AD344"/>
      <c r="AE344"/>
      <c r="AF344"/>
      <c r="AG344">
        <v>0</v>
      </c>
      <c r="AH344">
        <v>0</v>
      </c>
    </row>
    <row r="345" spans="1:34" ht="15" x14ac:dyDescent="0.25">
      <c r="A345" t="s">
        <v>847</v>
      </c>
      <c r="B345" t="s">
        <v>848</v>
      </c>
      <c r="C345" t="s">
        <v>667</v>
      </c>
      <c r="D345">
        <v>27</v>
      </c>
      <c r="E345" s="138">
        <v>45642</v>
      </c>
      <c r="F345" s="138">
        <v>45870</v>
      </c>
      <c r="G345" t="s">
        <v>69</v>
      </c>
      <c r="H345" t="s">
        <v>63</v>
      </c>
      <c r="I345">
        <v>0.4</v>
      </c>
      <c r="J345" t="s">
        <v>71</v>
      </c>
      <c r="K345"/>
      <c r="L345"/>
      <c r="M345"/>
      <c r="N345"/>
      <c r="O345"/>
      <c r="P345"/>
      <c r="Q345"/>
      <c r="R345"/>
      <c r="S345"/>
      <c r="T345"/>
      <c r="U345"/>
      <c r="V345"/>
      <c r="W345"/>
      <c r="X345"/>
      <c r="Y345"/>
      <c r="Z345"/>
      <c r="AA345"/>
      <c r="AB345"/>
      <c r="AC345"/>
      <c r="AD345"/>
      <c r="AE345"/>
      <c r="AF345"/>
      <c r="AG345">
        <v>1</v>
      </c>
      <c r="AH345">
        <v>0</v>
      </c>
    </row>
    <row r="346" spans="1:34" ht="15" x14ac:dyDescent="0.25">
      <c r="A346" t="s">
        <v>849</v>
      </c>
      <c r="B346" t="s">
        <v>850</v>
      </c>
      <c r="C346" t="s">
        <v>63</v>
      </c>
      <c r="D346">
        <v>71</v>
      </c>
      <c r="E346" s="138">
        <v>43826</v>
      </c>
      <c r="F346" s="138">
        <v>46011</v>
      </c>
      <c r="G346" t="s">
        <v>69</v>
      </c>
      <c r="H346" t="s">
        <v>70</v>
      </c>
      <c r="I346">
        <v>0</v>
      </c>
      <c r="J346" t="s">
        <v>16269</v>
      </c>
      <c r="K346">
        <v>0.8</v>
      </c>
      <c r="L346" t="s">
        <v>71</v>
      </c>
      <c r="M346"/>
      <c r="N346"/>
      <c r="O346"/>
      <c r="P346"/>
      <c r="Q346"/>
      <c r="R346"/>
      <c r="S346"/>
      <c r="T346"/>
      <c r="U346"/>
      <c r="V346"/>
      <c r="W346"/>
      <c r="X346"/>
      <c r="Y346"/>
      <c r="Z346"/>
      <c r="AA346"/>
      <c r="AB346"/>
      <c r="AC346"/>
      <c r="AD346"/>
      <c r="AE346"/>
      <c r="AF346"/>
      <c r="AG346">
        <v>2</v>
      </c>
      <c r="AH346">
        <v>12500</v>
      </c>
    </row>
    <row r="347" spans="1:34" ht="15" x14ac:dyDescent="0.25">
      <c r="A347" t="s">
        <v>851</v>
      </c>
      <c r="B347" t="s">
        <v>852</v>
      </c>
      <c r="C347" t="s">
        <v>359</v>
      </c>
      <c r="D347">
        <v>55</v>
      </c>
      <c r="E347" s="138">
        <v>45644</v>
      </c>
      <c r="F347" s="138">
        <v>45666</v>
      </c>
      <c r="G347" t="s">
        <v>69</v>
      </c>
      <c r="H347" t="s">
        <v>63</v>
      </c>
      <c r="I347">
        <v>0.8</v>
      </c>
      <c r="J347" t="s">
        <v>71</v>
      </c>
      <c r="K347"/>
      <c r="L347"/>
      <c r="M347"/>
      <c r="N347"/>
      <c r="O347"/>
      <c r="P347"/>
      <c r="Q347"/>
      <c r="R347"/>
      <c r="S347"/>
      <c r="T347"/>
      <c r="U347"/>
      <c r="V347"/>
      <c r="W347"/>
      <c r="X347"/>
      <c r="Y347"/>
      <c r="Z347"/>
      <c r="AA347"/>
      <c r="AB347"/>
      <c r="AC347"/>
      <c r="AD347"/>
      <c r="AE347"/>
      <c r="AF347"/>
      <c r="AG347">
        <v>1</v>
      </c>
      <c r="AH347">
        <v>0</v>
      </c>
    </row>
    <row r="348" spans="1:34" ht="15" x14ac:dyDescent="0.25">
      <c r="A348" t="s">
        <v>853</v>
      </c>
      <c r="B348" t="s">
        <v>854</v>
      </c>
      <c r="C348" t="s">
        <v>301</v>
      </c>
      <c r="D348">
        <v>10</v>
      </c>
      <c r="E348" s="138">
        <v>44401</v>
      </c>
      <c r="F348" s="138">
        <v>46011</v>
      </c>
      <c r="G348" t="s">
        <v>69</v>
      </c>
      <c r="H348" t="s">
        <v>63</v>
      </c>
      <c r="I348">
        <v>0.8</v>
      </c>
      <c r="J348" t="s">
        <v>71</v>
      </c>
      <c r="K348"/>
      <c r="L348"/>
      <c r="M348"/>
      <c r="N348"/>
      <c r="O348"/>
      <c r="P348"/>
      <c r="Q348"/>
      <c r="R348"/>
      <c r="S348"/>
      <c r="T348"/>
      <c r="U348"/>
      <c r="V348"/>
      <c r="W348"/>
      <c r="X348"/>
      <c r="Y348"/>
      <c r="Z348"/>
      <c r="AA348"/>
      <c r="AB348"/>
      <c r="AC348"/>
      <c r="AD348"/>
      <c r="AE348"/>
      <c r="AF348"/>
      <c r="AG348">
        <v>1</v>
      </c>
      <c r="AH348">
        <v>0</v>
      </c>
    </row>
    <row r="349" spans="1:34" ht="15" x14ac:dyDescent="0.25">
      <c r="A349" t="s">
        <v>855</v>
      </c>
      <c r="B349" t="s">
        <v>856</v>
      </c>
      <c r="C349" t="s">
        <v>301</v>
      </c>
      <c r="D349">
        <v>21</v>
      </c>
      <c r="E349" s="138">
        <v>45653</v>
      </c>
      <c r="F349" s="138">
        <v>45728</v>
      </c>
      <c r="G349" t="s">
        <v>75</v>
      </c>
      <c r="H349" t="s">
        <v>63</v>
      </c>
      <c r="I349">
        <v>0.7</v>
      </c>
      <c r="J349" t="s">
        <v>71</v>
      </c>
      <c r="K349"/>
      <c r="L349"/>
      <c r="M349"/>
      <c r="N349"/>
      <c r="O349"/>
      <c r="P349"/>
      <c r="Q349"/>
      <c r="R349"/>
      <c r="S349"/>
      <c r="T349"/>
      <c r="U349"/>
      <c r="V349"/>
      <c r="W349"/>
      <c r="X349"/>
      <c r="Y349"/>
      <c r="Z349"/>
      <c r="AA349"/>
      <c r="AB349"/>
      <c r="AC349"/>
      <c r="AD349"/>
      <c r="AE349"/>
      <c r="AF349"/>
      <c r="AG349">
        <v>1</v>
      </c>
      <c r="AH349">
        <v>0</v>
      </c>
    </row>
    <row r="350" spans="1:34" ht="15" x14ac:dyDescent="0.25">
      <c r="A350" t="s">
        <v>857</v>
      </c>
      <c r="B350" t="s">
        <v>858</v>
      </c>
      <c r="C350" t="s">
        <v>136</v>
      </c>
      <c r="D350">
        <v>21</v>
      </c>
      <c r="E350" s="138">
        <v>44184</v>
      </c>
      <c r="F350" s="138">
        <v>46011</v>
      </c>
      <c r="G350" t="s">
        <v>69</v>
      </c>
      <c r="H350" t="s">
        <v>63</v>
      </c>
      <c r="I350">
        <v>0.8</v>
      </c>
      <c r="J350" t="s">
        <v>71</v>
      </c>
      <c r="K350"/>
      <c r="L350"/>
      <c r="M350"/>
      <c r="N350"/>
      <c r="O350"/>
      <c r="P350"/>
      <c r="Q350"/>
      <c r="R350"/>
      <c r="S350"/>
      <c r="T350"/>
      <c r="U350"/>
      <c r="V350"/>
      <c r="W350"/>
      <c r="X350"/>
      <c r="Y350"/>
      <c r="Z350"/>
      <c r="AA350"/>
      <c r="AB350"/>
      <c r="AC350"/>
      <c r="AD350"/>
      <c r="AE350"/>
      <c r="AF350"/>
      <c r="AG350">
        <v>1</v>
      </c>
      <c r="AH350">
        <v>0</v>
      </c>
    </row>
    <row r="351" spans="1:34" ht="15" x14ac:dyDescent="0.25">
      <c r="A351" t="s">
        <v>859</v>
      </c>
      <c r="B351" t="s">
        <v>860</v>
      </c>
      <c r="C351" t="s">
        <v>62</v>
      </c>
      <c r="D351">
        <v>66</v>
      </c>
      <c r="E351" s="138">
        <v>45645</v>
      </c>
      <c r="F351" s="138">
        <v>45721</v>
      </c>
      <c r="G351" t="s">
        <v>69</v>
      </c>
      <c r="H351" t="s">
        <v>70</v>
      </c>
      <c r="I351">
        <v>0</v>
      </c>
      <c r="J351" t="s">
        <v>16229</v>
      </c>
      <c r="K351">
        <v>0.65</v>
      </c>
      <c r="L351" t="s">
        <v>16270</v>
      </c>
      <c r="M351">
        <v>0.72</v>
      </c>
      <c r="N351" t="s">
        <v>78</v>
      </c>
      <c r="O351">
        <v>0.74</v>
      </c>
      <c r="P351" t="s">
        <v>79</v>
      </c>
      <c r="Q351"/>
      <c r="R351"/>
      <c r="S351"/>
      <c r="T351"/>
      <c r="U351"/>
      <c r="V351"/>
      <c r="W351"/>
      <c r="X351"/>
      <c r="Y351"/>
      <c r="Z351"/>
      <c r="AA351"/>
      <c r="AB351"/>
      <c r="AC351"/>
      <c r="AD351"/>
      <c r="AE351"/>
      <c r="AF351"/>
      <c r="AG351">
        <v>4</v>
      </c>
      <c r="AH351">
        <v>10000</v>
      </c>
    </row>
    <row r="352" spans="1:34" ht="15" x14ac:dyDescent="0.25">
      <c r="A352" t="s">
        <v>861</v>
      </c>
      <c r="B352" t="s">
        <v>862</v>
      </c>
      <c r="C352" t="s">
        <v>198</v>
      </c>
      <c r="D352">
        <v>45</v>
      </c>
      <c r="E352" s="138">
        <v>45649</v>
      </c>
      <c r="F352" s="138">
        <v>45681</v>
      </c>
      <c r="G352" t="s">
        <v>69</v>
      </c>
      <c r="H352" t="s">
        <v>70</v>
      </c>
      <c r="I352">
        <v>0</v>
      </c>
      <c r="J352" t="s">
        <v>16236</v>
      </c>
      <c r="K352">
        <v>0.7</v>
      </c>
      <c r="L352" t="s">
        <v>71</v>
      </c>
      <c r="M352"/>
      <c r="N352"/>
      <c r="O352"/>
      <c r="P352"/>
      <c r="Q352"/>
      <c r="R352"/>
      <c r="S352"/>
      <c r="T352"/>
      <c r="U352"/>
      <c r="V352"/>
      <c r="W352"/>
      <c r="X352"/>
      <c r="Y352"/>
      <c r="Z352"/>
      <c r="AA352"/>
      <c r="AB352"/>
      <c r="AC352"/>
      <c r="AD352"/>
      <c r="AE352"/>
      <c r="AF352"/>
      <c r="AG352">
        <v>2</v>
      </c>
      <c r="AH352">
        <v>9999.99</v>
      </c>
    </row>
    <row r="353" spans="1:34" ht="15" x14ac:dyDescent="0.25">
      <c r="A353" t="s">
        <v>865</v>
      </c>
      <c r="B353" t="s">
        <v>866</v>
      </c>
      <c r="C353" t="s">
        <v>162</v>
      </c>
      <c r="D353">
        <v>41</v>
      </c>
      <c r="E353" s="138">
        <v>45656</v>
      </c>
      <c r="F353" s="138">
        <v>45916</v>
      </c>
      <c r="G353" t="s">
        <v>69</v>
      </c>
      <c r="H353" t="s">
        <v>70</v>
      </c>
      <c r="I353">
        <v>0</v>
      </c>
      <c r="J353" t="s">
        <v>16249</v>
      </c>
      <c r="K353">
        <v>0.6</v>
      </c>
      <c r="L353" t="s">
        <v>71</v>
      </c>
      <c r="M353"/>
      <c r="N353"/>
      <c r="O353"/>
      <c r="P353"/>
      <c r="Q353"/>
      <c r="R353"/>
      <c r="S353"/>
      <c r="T353"/>
      <c r="U353"/>
      <c r="V353"/>
      <c r="W353"/>
      <c r="X353"/>
      <c r="Y353"/>
      <c r="Z353"/>
      <c r="AA353"/>
      <c r="AB353"/>
      <c r="AC353"/>
      <c r="AD353"/>
      <c r="AE353"/>
      <c r="AF353"/>
      <c r="AG353">
        <v>2</v>
      </c>
      <c r="AH353">
        <v>8000</v>
      </c>
    </row>
    <row r="354" spans="1:34" ht="15" x14ac:dyDescent="0.25">
      <c r="A354" t="s">
        <v>863</v>
      </c>
      <c r="B354" t="s">
        <v>864</v>
      </c>
      <c r="C354" t="s">
        <v>182</v>
      </c>
      <c r="D354">
        <v>9</v>
      </c>
      <c r="E354" s="138">
        <v>45761</v>
      </c>
      <c r="F354" s="138">
        <v>45938</v>
      </c>
      <c r="G354" t="s">
        <v>69</v>
      </c>
      <c r="H354" t="s">
        <v>70</v>
      </c>
      <c r="I354">
        <v>0</v>
      </c>
      <c r="J354" t="s">
        <v>16229</v>
      </c>
      <c r="K354">
        <v>0.76</v>
      </c>
      <c r="L354" t="s">
        <v>16270</v>
      </c>
      <c r="M354">
        <v>0.77</v>
      </c>
      <c r="N354" t="s">
        <v>78</v>
      </c>
      <c r="O354">
        <v>0.8</v>
      </c>
      <c r="P354" t="s">
        <v>79</v>
      </c>
      <c r="Q354"/>
      <c r="R354"/>
      <c r="S354"/>
      <c r="T354"/>
      <c r="U354"/>
      <c r="V354"/>
      <c r="W354"/>
      <c r="X354"/>
      <c r="Y354"/>
      <c r="Z354"/>
      <c r="AA354"/>
      <c r="AB354"/>
      <c r="AC354"/>
      <c r="AD354"/>
      <c r="AE354"/>
      <c r="AF354"/>
      <c r="AG354">
        <v>4</v>
      </c>
      <c r="AH354">
        <v>10000</v>
      </c>
    </row>
    <row r="355" spans="1:34" ht="15" x14ac:dyDescent="0.25">
      <c r="A355" t="s">
        <v>867</v>
      </c>
      <c r="B355" t="s">
        <v>868</v>
      </c>
      <c r="C355" t="s">
        <v>62</v>
      </c>
      <c r="D355">
        <v>44</v>
      </c>
      <c r="E355" s="138">
        <v>45638</v>
      </c>
      <c r="F355" s="138">
        <v>45945</v>
      </c>
      <c r="G355" t="s">
        <v>69</v>
      </c>
      <c r="H355" t="s">
        <v>63</v>
      </c>
      <c r="I355">
        <v>0.8</v>
      </c>
      <c r="J355" t="s">
        <v>71</v>
      </c>
      <c r="K355"/>
      <c r="L355"/>
      <c r="M355"/>
      <c r="N355"/>
      <c r="O355"/>
      <c r="P355"/>
      <c r="Q355"/>
      <c r="R355"/>
      <c r="S355"/>
      <c r="T355"/>
      <c r="U355"/>
      <c r="V355"/>
      <c r="W355"/>
      <c r="X355"/>
      <c r="Y355"/>
      <c r="Z355"/>
      <c r="AA355"/>
      <c r="AB355"/>
      <c r="AC355"/>
      <c r="AD355"/>
      <c r="AE355"/>
      <c r="AF355"/>
      <c r="AG355">
        <v>1</v>
      </c>
      <c r="AH355">
        <v>0</v>
      </c>
    </row>
    <row r="356" spans="1:34" ht="15" x14ac:dyDescent="0.25">
      <c r="A356" t="s">
        <v>869</v>
      </c>
      <c r="B356" t="s">
        <v>870</v>
      </c>
      <c r="C356" t="s">
        <v>165</v>
      </c>
      <c r="D356">
        <v>48</v>
      </c>
      <c r="E356" s="138">
        <v>45623</v>
      </c>
      <c r="F356" s="138">
        <v>45664</v>
      </c>
      <c r="G356" t="s">
        <v>69</v>
      </c>
      <c r="H356" t="s">
        <v>70</v>
      </c>
      <c r="I356">
        <v>0</v>
      </c>
      <c r="J356" t="s">
        <v>16228</v>
      </c>
      <c r="K356">
        <v>0.8</v>
      </c>
      <c r="L356" t="s">
        <v>71</v>
      </c>
      <c r="M356"/>
      <c r="N356"/>
      <c r="O356"/>
      <c r="P356"/>
      <c r="Q356"/>
      <c r="R356"/>
      <c r="S356"/>
      <c r="T356"/>
      <c r="U356"/>
      <c r="V356"/>
      <c r="W356"/>
      <c r="X356"/>
      <c r="Y356"/>
      <c r="Z356"/>
      <c r="AA356"/>
      <c r="AB356"/>
      <c r="AC356"/>
      <c r="AD356"/>
      <c r="AE356"/>
      <c r="AF356"/>
      <c r="AG356">
        <v>2</v>
      </c>
      <c r="AH356">
        <v>12000</v>
      </c>
    </row>
    <row r="357" spans="1:34" ht="15" x14ac:dyDescent="0.25">
      <c r="A357" t="s">
        <v>873</v>
      </c>
      <c r="B357" t="s">
        <v>874</v>
      </c>
      <c r="C357" t="s">
        <v>251</v>
      </c>
      <c r="D357">
        <v>52</v>
      </c>
      <c r="E357" s="138">
        <v>45644</v>
      </c>
      <c r="F357" s="138">
        <v>45730</v>
      </c>
      <c r="G357" t="s">
        <v>69</v>
      </c>
      <c r="H357" t="s">
        <v>70</v>
      </c>
      <c r="I357">
        <v>0</v>
      </c>
      <c r="J357" t="s">
        <v>16228</v>
      </c>
      <c r="K357">
        <v>0.8</v>
      </c>
      <c r="L357" t="s">
        <v>71</v>
      </c>
      <c r="M357"/>
      <c r="N357"/>
      <c r="O357"/>
      <c r="P357"/>
      <c r="Q357"/>
      <c r="R357"/>
      <c r="S357"/>
      <c r="T357"/>
      <c r="U357"/>
      <c r="V357"/>
      <c r="W357"/>
      <c r="X357"/>
      <c r="Y357"/>
      <c r="Z357"/>
      <c r="AA357"/>
      <c r="AB357"/>
      <c r="AC357"/>
      <c r="AD357"/>
      <c r="AE357"/>
      <c r="AF357"/>
      <c r="AG357">
        <v>2</v>
      </c>
      <c r="AH357">
        <v>12000</v>
      </c>
    </row>
    <row r="358" spans="1:34" ht="15" x14ac:dyDescent="0.25">
      <c r="A358" t="s">
        <v>875</v>
      </c>
      <c r="B358" t="s">
        <v>876</v>
      </c>
      <c r="C358" t="s">
        <v>246</v>
      </c>
      <c r="D358">
        <v>68</v>
      </c>
      <c r="E358" s="138">
        <v>45645</v>
      </c>
      <c r="F358" s="138">
        <v>45749</v>
      </c>
      <c r="G358" t="s">
        <v>69</v>
      </c>
      <c r="H358" t="s">
        <v>63</v>
      </c>
      <c r="I358">
        <v>0.8</v>
      </c>
      <c r="J358" t="s">
        <v>71</v>
      </c>
      <c r="K358"/>
      <c r="L358"/>
      <c r="M358"/>
      <c r="N358"/>
      <c r="O358"/>
      <c r="P358"/>
      <c r="Q358"/>
      <c r="R358"/>
      <c r="S358"/>
      <c r="T358"/>
      <c r="U358"/>
      <c r="V358"/>
      <c r="W358"/>
      <c r="X358"/>
      <c r="Y358"/>
      <c r="Z358"/>
      <c r="AA358"/>
      <c r="AB358"/>
      <c r="AC358"/>
      <c r="AD358"/>
      <c r="AE358"/>
      <c r="AF358"/>
      <c r="AG358">
        <v>1</v>
      </c>
      <c r="AH358">
        <v>0</v>
      </c>
    </row>
    <row r="359" spans="1:34" ht="15" x14ac:dyDescent="0.25">
      <c r="A359" t="s">
        <v>877</v>
      </c>
      <c r="B359" t="s">
        <v>878</v>
      </c>
      <c r="C359" t="s">
        <v>267</v>
      </c>
      <c r="D359">
        <v>48</v>
      </c>
      <c r="E359" s="138">
        <v>45653</v>
      </c>
      <c r="F359" s="138">
        <v>45792</v>
      </c>
      <c r="G359" t="s">
        <v>16478</v>
      </c>
      <c r="H359" t="s">
        <v>70</v>
      </c>
      <c r="I359">
        <v>0.73</v>
      </c>
      <c r="J359" t="s">
        <v>16507</v>
      </c>
      <c r="K359">
        <v>0.76</v>
      </c>
      <c r="L359" t="s">
        <v>77</v>
      </c>
      <c r="M359">
        <v>0.78</v>
      </c>
      <c r="N359" t="s">
        <v>78</v>
      </c>
      <c r="O359">
        <v>0.8</v>
      </c>
      <c r="P359" t="s">
        <v>79</v>
      </c>
      <c r="Q359">
        <v>0</v>
      </c>
      <c r="R359" t="s">
        <v>16230</v>
      </c>
      <c r="S359"/>
      <c r="T359"/>
      <c r="U359"/>
      <c r="V359"/>
      <c r="W359"/>
      <c r="X359"/>
      <c r="Y359"/>
      <c r="Z359"/>
      <c r="AA359"/>
      <c r="AB359"/>
      <c r="AC359"/>
      <c r="AD359"/>
      <c r="AE359"/>
      <c r="AF359"/>
      <c r="AG359">
        <v>0</v>
      </c>
      <c r="AH359">
        <v>0</v>
      </c>
    </row>
    <row r="360" spans="1:34" ht="15" x14ac:dyDescent="0.25">
      <c r="A360" t="s">
        <v>879</v>
      </c>
      <c r="B360" t="s">
        <v>880</v>
      </c>
      <c r="C360" t="s">
        <v>333</v>
      </c>
      <c r="D360">
        <v>20</v>
      </c>
      <c r="E360" s="138">
        <v>45656</v>
      </c>
      <c r="F360" s="138">
        <v>45938</v>
      </c>
      <c r="G360" t="s">
        <v>69</v>
      </c>
      <c r="H360" t="s">
        <v>63</v>
      </c>
      <c r="I360">
        <v>0.6</v>
      </c>
      <c r="J360" t="s">
        <v>71</v>
      </c>
      <c r="K360"/>
      <c r="L360"/>
      <c r="M360"/>
      <c r="N360"/>
      <c r="O360"/>
      <c r="P360"/>
      <c r="Q360"/>
      <c r="R360"/>
      <c r="S360"/>
      <c r="T360"/>
      <c r="U360"/>
      <c r="V360"/>
      <c r="W360"/>
      <c r="X360"/>
      <c r="Y360"/>
      <c r="Z360"/>
      <c r="AA360"/>
      <c r="AB360"/>
      <c r="AC360"/>
      <c r="AD360"/>
      <c r="AE360"/>
      <c r="AF360"/>
      <c r="AG360">
        <v>1</v>
      </c>
      <c r="AH360">
        <v>0</v>
      </c>
    </row>
    <row r="361" spans="1:34" ht="15" x14ac:dyDescent="0.25">
      <c r="A361" t="s">
        <v>881</v>
      </c>
      <c r="B361" t="s">
        <v>882</v>
      </c>
      <c r="C361" t="s">
        <v>206</v>
      </c>
      <c r="D361">
        <v>37</v>
      </c>
      <c r="E361" s="138">
        <v>45653</v>
      </c>
      <c r="F361" s="138">
        <v>45691</v>
      </c>
      <c r="G361" t="s">
        <v>75</v>
      </c>
      <c r="H361" t="s">
        <v>63</v>
      </c>
      <c r="I361">
        <v>0.8</v>
      </c>
      <c r="J361" t="s">
        <v>71</v>
      </c>
      <c r="K361"/>
      <c r="L361"/>
      <c r="M361"/>
      <c r="N361"/>
      <c r="O361"/>
      <c r="P361"/>
      <c r="Q361"/>
      <c r="R361"/>
      <c r="S361"/>
      <c r="T361"/>
      <c r="U361"/>
      <c r="V361"/>
      <c r="W361"/>
      <c r="X361"/>
      <c r="Y361"/>
      <c r="Z361"/>
      <c r="AA361"/>
      <c r="AB361"/>
      <c r="AC361"/>
      <c r="AD361"/>
      <c r="AE361"/>
      <c r="AF361"/>
      <c r="AG361">
        <v>1</v>
      </c>
      <c r="AH361">
        <v>0</v>
      </c>
    </row>
    <row r="362" spans="1:34" ht="15" x14ac:dyDescent="0.25">
      <c r="A362" t="s">
        <v>883</v>
      </c>
      <c r="B362" t="s">
        <v>884</v>
      </c>
      <c r="C362" t="s">
        <v>286</v>
      </c>
      <c r="D362">
        <v>52</v>
      </c>
      <c r="E362" s="138">
        <v>45287</v>
      </c>
      <c r="F362" s="138">
        <v>46011</v>
      </c>
      <c r="G362" t="s">
        <v>69</v>
      </c>
      <c r="H362" t="s">
        <v>63</v>
      </c>
      <c r="I362">
        <v>0.6</v>
      </c>
      <c r="J362" t="s">
        <v>71</v>
      </c>
      <c r="K362"/>
      <c r="L362"/>
      <c r="M362"/>
      <c r="N362"/>
      <c r="O362"/>
      <c r="P362"/>
      <c r="Q362"/>
      <c r="R362"/>
      <c r="S362"/>
      <c r="T362"/>
      <c r="U362"/>
      <c r="V362"/>
      <c r="W362"/>
      <c r="X362"/>
      <c r="Y362"/>
      <c r="Z362"/>
      <c r="AA362"/>
      <c r="AB362"/>
      <c r="AC362"/>
      <c r="AD362"/>
      <c r="AE362"/>
      <c r="AF362"/>
      <c r="AG362">
        <v>1</v>
      </c>
      <c r="AH362">
        <v>0</v>
      </c>
    </row>
    <row r="363" spans="1:34" ht="15" x14ac:dyDescent="0.25">
      <c r="A363" t="s">
        <v>885</v>
      </c>
      <c r="B363" t="s">
        <v>886</v>
      </c>
      <c r="C363" t="s">
        <v>286</v>
      </c>
      <c r="D363">
        <v>37</v>
      </c>
      <c r="E363" s="138">
        <v>45643</v>
      </c>
      <c r="F363" s="138">
        <v>45649</v>
      </c>
      <c r="G363" t="s">
        <v>69</v>
      </c>
      <c r="H363" t="s">
        <v>63</v>
      </c>
      <c r="I363">
        <v>0.5</v>
      </c>
      <c r="J363" t="s">
        <v>71</v>
      </c>
      <c r="K363"/>
      <c r="L363"/>
      <c r="M363"/>
      <c r="N363"/>
      <c r="O363"/>
      <c r="P363"/>
      <c r="Q363"/>
      <c r="R363"/>
      <c r="S363"/>
      <c r="T363"/>
      <c r="U363"/>
      <c r="V363"/>
      <c r="W363"/>
      <c r="X363"/>
      <c r="Y363"/>
      <c r="Z363"/>
      <c r="AA363"/>
      <c r="AB363"/>
      <c r="AC363"/>
      <c r="AD363"/>
      <c r="AE363"/>
      <c r="AF363"/>
      <c r="AG363">
        <v>1</v>
      </c>
      <c r="AH363">
        <v>0</v>
      </c>
    </row>
    <row r="364" spans="1:34" ht="15" x14ac:dyDescent="0.25">
      <c r="A364" t="s">
        <v>887</v>
      </c>
      <c r="B364" t="s">
        <v>888</v>
      </c>
      <c r="C364" t="s">
        <v>206</v>
      </c>
      <c r="D364">
        <v>40</v>
      </c>
      <c r="E364" s="138">
        <v>45653</v>
      </c>
      <c r="F364" s="138">
        <v>45860</v>
      </c>
      <c r="G364" t="s">
        <v>69</v>
      </c>
      <c r="H364" t="s">
        <v>63</v>
      </c>
      <c r="I364">
        <v>0.8</v>
      </c>
      <c r="J364" t="s">
        <v>71</v>
      </c>
      <c r="K364"/>
      <c r="L364"/>
      <c r="M364"/>
      <c r="N364"/>
      <c r="O364"/>
      <c r="P364"/>
      <c r="Q364"/>
      <c r="R364"/>
      <c r="S364"/>
      <c r="T364"/>
      <c r="U364"/>
      <c r="V364"/>
      <c r="W364"/>
      <c r="X364"/>
      <c r="Y364"/>
      <c r="Z364"/>
      <c r="AA364"/>
      <c r="AB364"/>
      <c r="AC364"/>
      <c r="AD364"/>
      <c r="AE364"/>
      <c r="AF364"/>
      <c r="AG364">
        <v>1</v>
      </c>
      <c r="AH364">
        <v>0</v>
      </c>
    </row>
    <row r="365" spans="1:34" ht="15" x14ac:dyDescent="0.25">
      <c r="A365" t="s">
        <v>889</v>
      </c>
      <c r="B365" t="s">
        <v>890</v>
      </c>
      <c r="C365" t="s">
        <v>142</v>
      </c>
      <c r="D365">
        <v>11</v>
      </c>
      <c r="E365" s="138">
        <v>43552</v>
      </c>
      <c r="F365" s="138">
        <v>46011</v>
      </c>
      <c r="G365" t="s">
        <v>69</v>
      </c>
      <c r="H365" t="s">
        <v>63</v>
      </c>
      <c r="I365">
        <v>0.8</v>
      </c>
      <c r="J365" t="s">
        <v>71</v>
      </c>
      <c r="K365"/>
      <c r="L365"/>
      <c r="M365"/>
      <c r="N365"/>
      <c r="O365"/>
      <c r="P365"/>
      <c r="Q365"/>
      <c r="R365"/>
      <c r="S365"/>
      <c r="T365"/>
      <c r="U365"/>
      <c r="V365"/>
      <c r="W365"/>
      <c r="X365"/>
      <c r="Y365"/>
      <c r="Z365"/>
      <c r="AA365"/>
      <c r="AB365"/>
      <c r="AC365"/>
      <c r="AD365"/>
      <c r="AE365"/>
      <c r="AF365"/>
      <c r="AG365">
        <v>1</v>
      </c>
      <c r="AH365">
        <v>0</v>
      </c>
    </row>
    <row r="366" spans="1:34" ht="15" x14ac:dyDescent="0.25">
      <c r="A366" t="s">
        <v>891</v>
      </c>
      <c r="B366" t="s">
        <v>892</v>
      </c>
      <c r="C366" t="s">
        <v>270</v>
      </c>
      <c r="D366"/>
      <c r="E366"/>
      <c r="F366"/>
      <c r="G366"/>
      <c r="H366" t="s">
        <v>63</v>
      </c>
      <c r="I366" t="s">
        <v>64</v>
      </c>
      <c r="J366"/>
      <c r="K366"/>
      <c r="L366"/>
      <c r="M366"/>
      <c r="N366"/>
      <c r="O366"/>
      <c r="P366"/>
      <c r="Q366"/>
      <c r="R366"/>
      <c r="S366"/>
      <c r="T366"/>
      <c r="U366"/>
      <c r="V366"/>
      <c r="W366"/>
      <c r="X366"/>
      <c r="Y366"/>
      <c r="Z366"/>
      <c r="AA366"/>
      <c r="AB366"/>
      <c r="AC366"/>
      <c r="AD366"/>
      <c r="AE366"/>
      <c r="AF366"/>
      <c r="AG366"/>
      <c r="AH366">
        <v>0</v>
      </c>
    </row>
    <row r="367" spans="1:34" ht="15" x14ac:dyDescent="0.25">
      <c r="A367" t="s">
        <v>893</v>
      </c>
      <c r="B367" t="s">
        <v>894</v>
      </c>
      <c r="C367" t="s">
        <v>219</v>
      </c>
      <c r="D367"/>
      <c r="E367"/>
      <c r="F367"/>
      <c r="G367"/>
      <c r="H367" t="s">
        <v>63</v>
      </c>
      <c r="I367" t="s">
        <v>64</v>
      </c>
      <c r="J367"/>
      <c r="K367"/>
      <c r="L367"/>
      <c r="M367"/>
      <c r="N367"/>
      <c r="O367"/>
      <c r="P367"/>
      <c r="Q367"/>
      <c r="R367"/>
      <c r="S367"/>
      <c r="T367"/>
      <c r="U367"/>
      <c r="V367"/>
      <c r="W367"/>
      <c r="X367"/>
      <c r="Y367"/>
      <c r="Z367"/>
      <c r="AA367"/>
      <c r="AB367"/>
      <c r="AC367"/>
      <c r="AD367"/>
      <c r="AE367"/>
      <c r="AF367"/>
      <c r="AG367"/>
      <c r="AH367">
        <v>0</v>
      </c>
    </row>
    <row r="368" spans="1:34" ht="15" x14ac:dyDescent="0.25">
      <c r="A368" t="s">
        <v>871</v>
      </c>
      <c r="B368" t="s">
        <v>872</v>
      </c>
      <c r="C368" t="s">
        <v>193</v>
      </c>
      <c r="D368">
        <v>2</v>
      </c>
      <c r="E368" s="138">
        <v>45716</v>
      </c>
      <c r="F368" s="138">
        <v>45926</v>
      </c>
      <c r="G368" t="s">
        <v>69</v>
      </c>
      <c r="H368" t="s">
        <v>70</v>
      </c>
      <c r="I368">
        <v>0</v>
      </c>
      <c r="J368" t="s">
        <v>16229</v>
      </c>
      <c r="K368">
        <v>0.8</v>
      </c>
      <c r="L368" t="s">
        <v>71</v>
      </c>
      <c r="M368"/>
      <c r="N368"/>
      <c r="O368"/>
      <c r="P368"/>
      <c r="Q368"/>
      <c r="R368"/>
      <c r="S368"/>
      <c r="T368"/>
      <c r="U368"/>
      <c r="V368"/>
      <c r="W368"/>
      <c r="X368"/>
      <c r="Y368"/>
      <c r="Z368"/>
      <c r="AA368"/>
      <c r="AB368"/>
      <c r="AC368"/>
      <c r="AD368"/>
      <c r="AE368"/>
      <c r="AF368"/>
      <c r="AG368">
        <v>2</v>
      </c>
      <c r="AH368">
        <v>10000</v>
      </c>
    </row>
    <row r="369" spans="1:34" ht="15" x14ac:dyDescent="0.25">
      <c r="A369" t="s">
        <v>895</v>
      </c>
      <c r="B369" t="s">
        <v>896</v>
      </c>
      <c r="C369" t="s">
        <v>735</v>
      </c>
      <c r="D369"/>
      <c r="E369"/>
      <c r="F369"/>
      <c r="G369"/>
      <c r="H369" t="s">
        <v>63</v>
      </c>
      <c r="I369" t="s">
        <v>64</v>
      </c>
      <c r="J369"/>
      <c r="K369"/>
      <c r="L369"/>
      <c r="M369"/>
      <c r="N369"/>
      <c r="O369"/>
      <c r="P369"/>
      <c r="Q369"/>
      <c r="R369"/>
      <c r="S369"/>
      <c r="T369"/>
      <c r="U369"/>
      <c r="V369"/>
      <c r="W369"/>
      <c r="X369"/>
      <c r="Y369"/>
      <c r="Z369"/>
      <c r="AA369"/>
      <c r="AB369"/>
      <c r="AC369"/>
      <c r="AD369"/>
      <c r="AE369"/>
      <c r="AF369"/>
      <c r="AG369"/>
      <c r="AH369">
        <v>0</v>
      </c>
    </row>
    <row r="370" spans="1:34" ht="15" x14ac:dyDescent="0.25">
      <c r="A370" t="s">
        <v>897</v>
      </c>
      <c r="B370" t="s">
        <v>898</v>
      </c>
      <c r="C370" t="s">
        <v>122</v>
      </c>
      <c r="D370">
        <v>8</v>
      </c>
      <c r="E370" s="138">
        <v>45075</v>
      </c>
      <c r="F370" s="138">
        <v>46011</v>
      </c>
      <c r="G370" t="s">
        <v>69</v>
      </c>
      <c r="H370" t="s">
        <v>70</v>
      </c>
      <c r="I370">
        <v>0</v>
      </c>
      <c r="J370" t="s">
        <v>16256</v>
      </c>
      <c r="K370">
        <v>0.8</v>
      </c>
      <c r="L370" t="s">
        <v>71</v>
      </c>
      <c r="M370"/>
      <c r="N370"/>
      <c r="O370"/>
      <c r="P370"/>
      <c r="Q370"/>
      <c r="R370"/>
      <c r="S370"/>
      <c r="T370"/>
      <c r="U370"/>
      <c r="V370"/>
      <c r="W370"/>
      <c r="X370"/>
      <c r="Y370"/>
      <c r="Z370"/>
      <c r="AA370"/>
      <c r="AB370"/>
      <c r="AC370"/>
      <c r="AD370"/>
      <c r="AE370"/>
      <c r="AF370"/>
      <c r="AG370">
        <v>2</v>
      </c>
      <c r="AH370">
        <v>6000</v>
      </c>
    </row>
    <row r="371" spans="1:34" ht="15" x14ac:dyDescent="0.25">
      <c r="A371" t="s">
        <v>899</v>
      </c>
      <c r="B371" t="s">
        <v>900</v>
      </c>
      <c r="C371" t="s">
        <v>62</v>
      </c>
      <c r="D371">
        <v>40</v>
      </c>
      <c r="E371" s="138">
        <v>45625</v>
      </c>
      <c r="F371" s="138">
        <v>45672</v>
      </c>
      <c r="G371" t="s">
        <v>69</v>
      </c>
      <c r="H371" t="s">
        <v>63</v>
      </c>
      <c r="I371">
        <v>0.8</v>
      </c>
      <c r="J371" t="s">
        <v>71</v>
      </c>
      <c r="K371"/>
      <c r="L371"/>
      <c r="M371"/>
      <c r="N371"/>
      <c r="O371"/>
      <c r="P371"/>
      <c r="Q371"/>
      <c r="R371"/>
      <c r="S371"/>
      <c r="T371"/>
      <c r="U371"/>
      <c r="V371"/>
      <c r="W371"/>
      <c r="X371"/>
      <c r="Y371"/>
      <c r="Z371"/>
      <c r="AA371"/>
      <c r="AB371"/>
      <c r="AC371"/>
      <c r="AD371"/>
      <c r="AE371"/>
      <c r="AF371"/>
      <c r="AG371">
        <v>1</v>
      </c>
      <c r="AH371">
        <v>0</v>
      </c>
    </row>
    <row r="372" spans="1:34" ht="15" x14ac:dyDescent="0.25">
      <c r="A372" t="s">
        <v>901</v>
      </c>
      <c r="B372" t="s">
        <v>902</v>
      </c>
      <c r="C372" t="s">
        <v>267</v>
      </c>
      <c r="D372">
        <v>94</v>
      </c>
      <c r="E372" s="138">
        <v>45645</v>
      </c>
      <c r="F372" s="138">
        <v>45729</v>
      </c>
      <c r="G372" t="s">
        <v>69</v>
      </c>
      <c r="H372" t="s">
        <v>63</v>
      </c>
      <c r="I372">
        <v>0.8</v>
      </c>
      <c r="J372" t="s">
        <v>71</v>
      </c>
      <c r="K372"/>
      <c r="L372"/>
      <c r="M372"/>
      <c r="N372"/>
      <c r="O372"/>
      <c r="P372"/>
      <c r="Q372"/>
      <c r="R372"/>
      <c r="S372"/>
      <c r="T372"/>
      <c r="U372"/>
      <c r="V372"/>
      <c r="W372"/>
      <c r="X372"/>
      <c r="Y372"/>
      <c r="Z372"/>
      <c r="AA372"/>
      <c r="AB372"/>
      <c r="AC372"/>
      <c r="AD372"/>
      <c r="AE372"/>
      <c r="AF372"/>
      <c r="AG372">
        <v>1</v>
      </c>
      <c r="AH372">
        <v>0</v>
      </c>
    </row>
    <row r="373" spans="1:34" ht="15" x14ac:dyDescent="0.25">
      <c r="A373" t="s">
        <v>903</v>
      </c>
      <c r="B373" t="s">
        <v>904</v>
      </c>
      <c r="C373" t="s">
        <v>119</v>
      </c>
      <c r="D373">
        <v>48</v>
      </c>
      <c r="E373" s="138">
        <v>45649</v>
      </c>
      <c r="F373" s="138">
        <v>45840</v>
      </c>
      <c r="G373" t="s">
        <v>69</v>
      </c>
      <c r="H373" t="s">
        <v>63</v>
      </c>
      <c r="I373">
        <v>0.8</v>
      </c>
      <c r="J373" t="s">
        <v>71</v>
      </c>
      <c r="K373"/>
      <c r="L373"/>
      <c r="M373"/>
      <c r="N373"/>
      <c r="O373"/>
      <c r="P373"/>
      <c r="Q373"/>
      <c r="R373"/>
      <c r="S373"/>
      <c r="T373"/>
      <c r="U373"/>
      <c r="V373"/>
      <c r="W373"/>
      <c r="X373"/>
      <c r="Y373"/>
      <c r="Z373"/>
      <c r="AA373"/>
      <c r="AB373"/>
      <c r="AC373"/>
      <c r="AD373"/>
      <c r="AE373"/>
      <c r="AF373"/>
      <c r="AG373">
        <v>1</v>
      </c>
      <c r="AH373">
        <v>0</v>
      </c>
    </row>
    <row r="374" spans="1:34" ht="15" x14ac:dyDescent="0.25">
      <c r="A374" t="s">
        <v>905</v>
      </c>
      <c r="B374" t="s">
        <v>906</v>
      </c>
      <c r="C374" t="s">
        <v>70</v>
      </c>
      <c r="D374">
        <v>69</v>
      </c>
      <c r="E374" s="138">
        <v>45656</v>
      </c>
      <c r="F374" s="138">
        <v>45702</v>
      </c>
      <c r="G374" t="s">
        <v>75</v>
      </c>
      <c r="H374" t="s">
        <v>70</v>
      </c>
      <c r="I374">
        <v>0</v>
      </c>
      <c r="J374" t="s">
        <v>16248</v>
      </c>
      <c r="K374">
        <v>0.8</v>
      </c>
      <c r="L374" t="s">
        <v>71</v>
      </c>
      <c r="M374"/>
      <c r="N374"/>
      <c r="O374"/>
      <c r="P374"/>
      <c r="Q374"/>
      <c r="R374"/>
      <c r="S374"/>
      <c r="T374"/>
      <c r="U374"/>
      <c r="V374"/>
      <c r="W374"/>
      <c r="X374"/>
      <c r="Y374"/>
      <c r="Z374"/>
      <c r="AA374"/>
      <c r="AB374"/>
      <c r="AC374"/>
      <c r="AD374"/>
      <c r="AE374"/>
      <c r="AF374"/>
      <c r="AG374">
        <v>2</v>
      </c>
      <c r="AH374">
        <v>8500</v>
      </c>
    </row>
    <row r="375" spans="1:34" ht="15" x14ac:dyDescent="0.25">
      <c r="A375" t="s">
        <v>907</v>
      </c>
      <c r="B375" t="s">
        <v>908</v>
      </c>
      <c r="C375" t="s">
        <v>162</v>
      </c>
      <c r="D375">
        <v>109</v>
      </c>
      <c r="E375" s="138">
        <v>41432</v>
      </c>
      <c r="F375" s="138">
        <v>46011</v>
      </c>
      <c r="G375" t="s">
        <v>69</v>
      </c>
      <c r="H375" t="s">
        <v>70</v>
      </c>
      <c r="I375">
        <v>0</v>
      </c>
      <c r="J375" t="s">
        <v>16248</v>
      </c>
      <c r="K375">
        <v>0.8</v>
      </c>
      <c r="L375" t="s">
        <v>71</v>
      </c>
      <c r="M375"/>
      <c r="N375"/>
      <c r="O375"/>
      <c r="P375"/>
      <c r="Q375"/>
      <c r="R375"/>
      <c r="S375"/>
      <c r="T375"/>
      <c r="U375"/>
      <c r="V375"/>
      <c r="W375"/>
      <c r="X375"/>
      <c r="Y375"/>
      <c r="Z375"/>
      <c r="AA375"/>
      <c r="AB375"/>
      <c r="AC375"/>
      <c r="AD375"/>
      <c r="AE375"/>
      <c r="AF375"/>
      <c r="AG375">
        <v>2</v>
      </c>
      <c r="AH375">
        <v>8500</v>
      </c>
    </row>
    <row r="376" spans="1:34" ht="15" x14ac:dyDescent="0.25">
      <c r="A376" t="s">
        <v>909</v>
      </c>
      <c r="B376" t="s">
        <v>910</v>
      </c>
      <c r="C376" t="s">
        <v>99</v>
      </c>
      <c r="D376">
        <v>40</v>
      </c>
      <c r="E376" s="138">
        <v>45654</v>
      </c>
      <c r="F376" s="138">
        <v>45740</v>
      </c>
      <c r="G376" t="s">
        <v>75</v>
      </c>
      <c r="H376" t="s">
        <v>63</v>
      </c>
      <c r="I376">
        <v>0.6</v>
      </c>
      <c r="J376" t="s">
        <v>71</v>
      </c>
      <c r="K376"/>
      <c r="L376"/>
      <c r="M376"/>
      <c r="N376"/>
      <c r="O376"/>
      <c r="P376"/>
      <c r="Q376"/>
      <c r="R376"/>
      <c r="S376"/>
      <c r="T376"/>
      <c r="U376"/>
      <c r="V376"/>
      <c r="W376"/>
      <c r="X376"/>
      <c r="Y376"/>
      <c r="Z376"/>
      <c r="AA376"/>
      <c r="AB376"/>
      <c r="AC376"/>
      <c r="AD376"/>
      <c r="AE376"/>
      <c r="AF376"/>
      <c r="AG376">
        <v>1</v>
      </c>
      <c r="AH376">
        <v>0</v>
      </c>
    </row>
    <row r="377" spans="1:34" ht="15" x14ac:dyDescent="0.25">
      <c r="A377" t="s">
        <v>911</v>
      </c>
      <c r="B377" t="s">
        <v>912</v>
      </c>
      <c r="C377" t="s">
        <v>111</v>
      </c>
      <c r="D377">
        <v>18</v>
      </c>
      <c r="E377" s="138">
        <v>44698</v>
      </c>
      <c r="F377" s="138">
        <v>46011</v>
      </c>
      <c r="G377" t="s">
        <v>69</v>
      </c>
      <c r="H377" t="s">
        <v>63</v>
      </c>
      <c r="I377">
        <v>0.7</v>
      </c>
      <c r="J377" t="s">
        <v>71</v>
      </c>
      <c r="K377"/>
      <c r="L377"/>
      <c r="M377"/>
      <c r="N377"/>
      <c r="O377"/>
      <c r="P377"/>
      <c r="Q377"/>
      <c r="R377"/>
      <c r="S377"/>
      <c r="T377"/>
      <c r="U377"/>
      <c r="V377"/>
      <c r="W377"/>
      <c r="X377"/>
      <c r="Y377"/>
      <c r="Z377"/>
      <c r="AA377"/>
      <c r="AB377"/>
      <c r="AC377"/>
      <c r="AD377"/>
      <c r="AE377"/>
      <c r="AF377"/>
      <c r="AG377">
        <v>1</v>
      </c>
      <c r="AH377">
        <v>0</v>
      </c>
    </row>
    <row r="378" spans="1:34" ht="15" x14ac:dyDescent="0.25">
      <c r="A378" t="s">
        <v>913</v>
      </c>
      <c r="B378" t="s">
        <v>914</v>
      </c>
      <c r="C378" t="s">
        <v>267</v>
      </c>
      <c r="D378">
        <v>61</v>
      </c>
      <c r="E378" s="138">
        <v>45656</v>
      </c>
      <c r="F378" s="138">
        <v>45685</v>
      </c>
      <c r="G378" t="s">
        <v>69</v>
      </c>
      <c r="H378" t="s">
        <v>63</v>
      </c>
      <c r="I378">
        <v>0.8</v>
      </c>
      <c r="J378" t="s">
        <v>71</v>
      </c>
      <c r="K378"/>
      <c r="L378"/>
      <c r="M378"/>
      <c r="N378"/>
      <c r="O378"/>
      <c r="P378"/>
      <c r="Q378"/>
      <c r="R378"/>
      <c r="S378"/>
      <c r="T378"/>
      <c r="U378"/>
      <c r="V378"/>
      <c r="W378"/>
      <c r="X378"/>
      <c r="Y378"/>
      <c r="Z378"/>
      <c r="AA378"/>
      <c r="AB378"/>
      <c r="AC378"/>
      <c r="AD378"/>
      <c r="AE378"/>
      <c r="AF378"/>
      <c r="AG378">
        <v>1</v>
      </c>
      <c r="AH378">
        <v>0</v>
      </c>
    </row>
    <row r="379" spans="1:34" ht="15" x14ac:dyDescent="0.25">
      <c r="A379" t="s">
        <v>917</v>
      </c>
      <c r="B379" t="s">
        <v>918</v>
      </c>
      <c r="C379" t="s">
        <v>267</v>
      </c>
      <c r="D379">
        <v>21</v>
      </c>
      <c r="E379" s="138">
        <v>45642</v>
      </c>
      <c r="F379" s="138">
        <v>45807</v>
      </c>
      <c r="G379" t="s">
        <v>69</v>
      </c>
      <c r="H379" t="s">
        <v>70</v>
      </c>
      <c r="I379">
        <v>0</v>
      </c>
      <c r="J379" t="s">
        <v>16230</v>
      </c>
      <c r="K379">
        <v>0.3</v>
      </c>
      <c r="L379" t="s">
        <v>71</v>
      </c>
      <c r="M379"/>
      <c r="N379"/>
      <c r="O379"/>
      <c r="P379"/>
      <c r="Q379"/>
      <c r="R379"/>
      <c r="S379"/>
      <c r="T379"/>
      <c r="U379"/>
      <c r="V379"/>
      <c r="W379"/>
      <c r="X379"/>
      <c r="Y379"/>
      <c r="Z379"/>
      <c r="AA379"/>
      <c r="AB379"/>
      <c r="AC379"/>
      <c r="AD379"/>
      <c r="AE379"/>
      <c r="AF379"/>
      <c r="AG379">
        <v>2</v>
      </c>
      <c r="AH379">
        <v>15000</v>
      </c>
    </row>
    <row r="380" spans="1:34" ht="15" x14ac:dyDescent="0.25">
      <c r="A380" t="s">
        <v>915</v>
      </c>
      <c r="B380" t="s">
        <v>916</v>
      </c>
      <c r="C380" t="s">
        <v>321</v>
      </c>
      <c r="D380">
        <v>36</v>
      </c>
      <c r="E380" s="138">
        <v>45280</v>
      </c>
      <c r="F380" s="138">
        <v>46011</v>
      </c>
      <c r="G380" t="s">
        <v>69</v>
      </c>
      <c r="H380" t="s">
        <v>63</v>
      </c>
      <c r="I380">
        <v>0.48</v>
      </c>
      <c r="J380" t="s">
        <v>71</v>
      </c>
      <c r="K380"/>
      <c r="L380"/>
      <c r="M380"/>
      <c r="N380"/>
      <c r="O380"/>
      <c r="P380"/>
      <c r="Q380"/>
      <c r="R380"/>
      <c r="S380"/>
      <c r="T380"/>
      <c r="U380"/>
      <c r="V380"/>
      <c r="W380"/>
      <c r="X380"/>
      <c r="Y380"/>
      <c r="Z380"/>
      <c r="AA380"/>
      <c r="AB380"/>
      <c r="AC380"/>
      <c r="AD380"/>
      <c r="AE380"/>
      <c r="AF380"/>
      <c r="AG380">
        <v>1</v>
      </c>
      <c r="AH380">
        <v>0</v>
      </c>
    </row>
    <row r="381" spans="1:34" ht="15" x14ac:dyDescent="0.25">
      <c r="A381" t="s">
        <v>922</v>
      </c>
      <c r="B381" t="s">
        <v>923</v>
      </c>
      <c r="C381" t="s">
        <v>148</v>
      </c>
      <c r="D381">
        <v>59</v>
      </c>
      <c r="E381" s="138">
        <v>45649</v>
      </c>
      <c r="F381" s="138">
        <v>45840</v>
      </c>
      <c r="G381" t="s">
        <v>69</v>
      </c>
      <c r="H381" t="s">
        <v>70</v>
      </c>
      <c r="I381">
        <v>0</v>
      </c>
      <c r="J381" t="s">
        <v>16245</v>
      </c>
      <c r="K381">
        <v>0.65</v>
      </c>
      <c r="L381" t="s">
        <v>16270</v>
      </c>
      <c r="M381">
        <v>0.79</v>
      </c>
      <c r="N381" t="s">
        <v>78</v>
      </c>
      <c r="O381">
        <v>0.8</v>
      </c>
      <c r="P381" t="s">
        <v>79</v>
      </c>
      <c r="Q381"/>
      <c r="R381"/>
      <c r="S381"/>
      <c r="T381"/>
      <c r="U381"/>
      <c r="V381"/>
      <c r="W381"/>
      <c r="X381"/>
      <c r="Y381"/>
      <c r="Z381"/>
      <c r="AA381"/>
      <c r="AB381"/>
      <c r="AC381"/>
      <c r="AD381"/>
      <c r="AE381"/>
      <c r="AF381"/>
      <c r="AG381">
        <v>4</v>
      </c>
      <c r="AH381">
        <v>16000</v>
      </c>
    </row>
    <row r="382" spans="1:34" ht="15" x14ac:dyDescent="0.25">
      <c r="A382" t="s">
        <v>924</v>
      </c>
      <c r="B382" t="s">
        <v>925</v>
      </c>
      <c r="C382" t="s">
        <v>521</v>
      </c>
      <c r="D382">
        <v>12</v>
      </c>
      <c r="E382" s="138">
        <v>45750</v>
      </c>
      <c r="F382" s="138">
        <v>45804</v>
      </c>
      <c r="G382" t="s">
        <v>75</v>
      </c>
      <c r="H382" t="s">
        <v>70</v>
      </c>
      <c r="I382">
        <v>0</v>
      </c>
      <c r="J382" t="s">
        <v>16229</v>
      </c>
      <c r="K382">
        <v>0.4</v>
      </c>
      <c r="L382" t="s">
        <v>16270</v>
      </c>
      <c r="M382">
        <v>0.6</v>
      </c>
      <c r="N382" t="s">
        <v>78</v>
      </c>
      <c r="O382">
        <v>0.8</v>
      </c>
      <c r="P382" t="s">
        <v>79</v>
      </c>
      <c r="Q382"/>
      <c r="R382"/>
      <c r="S382"/>
      <c r="T382"/>
      <c r="U382"/>
      <c r="V382"/>
      <c r="W382"/>
      <c r="X382"/>
      <c r="Y382"/>
      <c r="Z382"/>
      <c r="AA382"/>
      <c r="AB382"/>
      <c r="AC382"/>
      <c r="AD382"/>
      <c r="AE382"/>
      <c r="AF382"/>
      <c r="AG382">
        <v>4</v>
      </c>
      <c r="AH382">
        <v>10000</v>
      </c>
    </row>
    <row r="383" spans="1:34" ht="15" x14ac:dyDescent="0.25">
      <c r="A383" t="s">
        <v>928</v>
      </c>
      <c r="B383" t="s">
        <v>929</v>
      </c>
      <c r="C383" t="s">
        <v>90</v>
      </c>
      <c r="D383"/>
      <c r="E383"/>
      <c r="F383"/>
      <c r="G383"/>
      <c r="H383" t="s">
        <v>63</v>
      </c>
      <c r="I383" t="s">
        <v>64</v>
      </c>
      <c r="J383"/>
      <c r="K383"/>
      <c r="L383"/>
      <c r="M383"/>
      <c r="N383"/>
      <c r="O383"/>
      <c r="P383"/>
      <c r="Q383"/>
      <c r="R383"/>
      <c r="S383"/>
      <c r="T383"/>
      <c r="U383"/>
      <c r="V383"/>
      <c r="W383"/>
      <c r="X383"/>
      <c r="Y383"/>
      <c r="Z383"/>
      <c r="AA383"/>
      <c r="AB383"/>
      <c r="AC383"/>
      <c r="AD383"/>
      <c r="AE383"/>
      <c r="AF383"/>
      <c r="AG383"/>
      <c r="AH383">
        <v>0</v>
      </c>
    </row>
    <row r="384" spans="1:34" ht="15" x14ac:dyDescent="0.25">
      <c r="A384" t="s">
        <v>930</v>
      </c>
      <c r="B384" t="s">
        <v>931</v>
      </c>
      <c r="C384" t="s">
        <v>932</v>
      </c>
      <c r="D384">
        <v>5</v>
      </c>
      <c r="E384" s="138">
        <v>45315</v>
      </c>
      <c r="F384" s="138">
        <v>46011</v>
      </c>
      <c r="G384" t="s">
        <v>69</v>
      </c>
      <c r="H384" t="s">
        <v>63</v>
      </c>
      <c r="I384">
        <v>0.4</v>
      </c>
      <c r="J384" t="s">
        <v>71</v>
      </c>
      <c r="K384"/>
      <c r="L384"/>
      <c r="M384"/>
      <c r="N384"/>
      <c r="O384"/>
      <c r="P384"/>
      <c r="Q384"/>
      <c r="R384"/>
      <c r="S384"/>
      <c r="T384"/>
      <c r="U384"/>
      <c r="V384"/>
      <c r="W384"/>
      <c r="X384"/>
      <c r="Y384"/>
      <c r="Z384"/>
      <c r="AA384"/>
      <c r="AB384"/>
      <c r="AC384"/>
      <c r="AD384"/>
      <c r="AE384"/>
      <c r="AF384"/>
      <c r="AG384">
        <v>1</v>
      </c>
      <c r="AH384">
        <v>0</v>
      </c>
    </row>
    <row r="385" spans="1:34" ht="15" x14ac:dyDescent="0.25">
      <c r="A385" t="s">
        <v>933</v>
      </c>
      <c r="B385" t="s">
        <v>934</v>
      </c>
      <c r="C385" t="s">
        <v>935</v>
      </c>
      <c r="D385"/>
      <c r="E385"/>
      <c r="F385"/>
      <c r="G385"/>
      <c r="H385" t="s">
        <v>63</v>
      </c>
      <c r="I385" t="s">
        <v>64</v>
      </c>
      <c r="J385"/>
      <c r="K385"/>
      <c r="L385"/>
      <c r="M385"/>
      <c r="N385"/>
      <c r="O385"/>
      <c r="P385"/>
      <c r="Q385"/>
      <c r="R385"/>
      <c r="S385"/>
      <c r="T385"/>
      <c r="U385"/>
      <c r="V385"/>
      <c r="W385"/>
      <c r="X385"/>
      <c r="Y385"/>
      <c r="Z385"/>
      <c r="AA385"/>
      <c r="AB385"/>
      <c r="AC385"/>
      <c r="AD385"/>
      <c r="AE385"/>
      <c r="AF385"/>
      <c r="AG385"/>
      <c r="AH385">
        <v>0</v>
      </c>
    </row>
    <row r="386" spans="1:34" ht="15" x14ac:dyDescent="0.25">
      <c r="A386" t="s">
        <v>936</v>
      </c>
      <c r="B386" t="s">
        <v>937</v>
      </c>
      <c r="C386" t="s">
        <v>359</v>
      </c>
      <c r="D386">
        <v>1</v>
      </c>
      <c r="E386" s="138">
        <v>45715</v>
      </c>
      <c r="F386" s="138">
        <v>45902</v>
      </c>
      <c r="G386" t="s">
        <v>75</v>
      </c>
      <c r="H386" t="s">
        <v>70</v>
      </c>
      <c r="I386">
        <v>0</v>
      </c>
      <c r="J386" t="s">
        <v>16228</v>
      </c>
      <c r="K386">
        <v>0.7</v>
      </c>
      <c r="L386" t="s">
        <v>71</v>
      </c>
      <c r="M386"/>
      <c r="N386"/>
      <c r="O386"/>
      <c r="P386"/>
      <c r="Q386"/>
      <c r="R386"/>
      <c r="S386"/>
      <c r="T386"/>
      <c r="U386"/>
      <c r="V386"/>
      <c r="W386"/>
      <c r="X386"/>
      <c r="Y386"/>
      <c r="Z386"/>
      <c r="AA386"/>
      <c r="AB386"/>
      <c r="AC386"/>
      <c r="AD386"/>
      <c r="AE386"/>
      <c r="AF386"/>
      <c r="AG386">
        <v>2</v>
      </c>
      <c r="AH386">
        <v>12000</v>
      </c>
    </row>
    <row r="387" spans="1:34" ht="15" x14ac:dyDescent="0.25">
      <c r="A387" t="s">
        <v>938</v>
      </c>
      <c r="B387" t="s">
        <v>939</v>
      </c>
      <c r="C387" t="s">
        <v>84</v>
      </c>
      <c r="D387">
        <v>2</v>
      </c>
      <c r="E387" s="138">
        <v>44628</v>
      </c>
      <c r="F387" s="138">
        <v>46011</v>
      </c>
      <c r="G387" t="s">
        <v>69</v>
      </c>
      <c r="H387" t="s">
        <v>63</v>
      </c>
      <c r="I387">
        <v>0.5</v>
      </c>
      <c r="J387" t="s">
        <v>71</v>
      </c>
      <c r="K387"/>
      <c r="L387"/>
      <c r="M387"/>
      <c r="N387"/>
      <c r="O387"/>
      <c r="P387"/>
      <c r="Q387"/>
      <c r="R387"/>
      <c r="S387"/>
      <c r="T387"/>
      <c r="U387"/>
      <c r="V387"/>
      <c r="W387"/>
      <c r="X387"/>
      <c r="Y387"/>
      <c r="Z387"/>
      <c r="AA387"/>
      <c r="AB387"/>
      <c r="AC387"/>
      <c r="AD387"/>
      <c r="AE387"/>
      <c r="AF387"/>
      <c r="AG387">
        <v>1</v>
      </c>
      <c r="AH387">
        <v>0</v>
      </c>
    </row>
    <row r="388" spans="1:34" ht="15" x14ac:dyDescent="0.25">
      <c r="A388" t="s">
        <v>940</v>
      </c>
      <c r="B388" t="s">
        <v>941</v>
      </c>
      <c r="C388" t="s">
        <v>222</v>
      </c>
      <c r="D388">
        <v>69</v>
      </c>
      <c r="E388" s="138">
        <v>45645</v>
      </c>
      <c r="F388" s="138">
        <v>45723</v>
      </c>
      <c r="G388" t="s">
        <v>69</v>
      </c>
      <c r="H388" t="s">
        <v>70</v>
      </c>
      <c r="I388">
        <v>0</v>
      </c>
      <c r="J388" t="s">
        <v>16229</v>
      </c>
      <c r="K388">
        <v>0.8</v>
      </c>
      <c r="L388" t="s">
        <v>71</v>
      </c>
      <c r="M388"/>
      <c r="N388"/>
      <c r="O388"/>
      <c r="P388"/>
      <c r="Q388"/>
      <c r="R388"/>
      <c r="S388"/>
      <c r="T388"/>
      <c r="U388"/>
      <c r="V388"/>
      <c r="W388"/>
      <c r="X388"/>
      <c r="Y388"/>
      <c r="Z388"/>
      <c r="AA388"/>
      <c r="AB388"/>
      <c r="AC388"/>
      <c r="AD388"/>
      <c r="AE388"/>
      <c r="AF388"/>
      <c r="AG388">
        <v>2</v>
      </c>
      <c r="AH388">
        <v>10000</v>
      </c>
    </row>
    <row r="389" spans="1:34" ht="15" x14ac:dyDescent="0.25">
      <c r="A389" t="s">
        <v>942</v>
      </c>
      <c r="B389" t="s">
        <v>943</v>
      </c>
      <c r="C389" t="s">
        <v>228</v>
      </c>
      <c r="D389">
        <v>4</v>
      </c>
      <c r="E389" s="138">
        <v>45750</v>
      </c>
      <c r="F389" s="138">
        <v>45791</v>
      </c>
      <c r="G389" t="s">
        <v>75</v>
      </c>
      <c r="H389" t="s">
        <v>70</v>
      </c>
      <c r="I389">
        <v>0</v>
      </c>
      <c r="J389" t="s">
        <v>16232</v>
      </c>
      <c r="K389">
        <v>0.54</v>
      </c>
      <c r="L389" t="s">
        <v>16270</v>
      </c>
      <c r="M389">
        <v>0.78</v>
      </c>
      <c r="N389" t="s">
        <v>78</v>
      </c>
      <c r="O389">
        <v>0.79</v>
      </c>
      <c r="P389" t="s">
        <v>79</v>
      </c>
      <c r="Q389"/>
      <c r="R389"/>
      <c r="S389"/>
      <c r="T389"/>
      <c r="U389"/>
      <c r="V389"/>
      <c r="W389"/>
      <c r="X389"/>
      <c r="Y389"/>
      <c r="Z389"/>
      <c r="AA389"/>
      <c r="AB389"/>
      <c r="AC389"/>
      <c r="AD389"/>
      <c r="AE389"/>
      <c r="AF389"/>
      <c r="AG389">
        <v>4</v>
      </c>
      <c r="AH389">
        <v>7500</v>
      </c>
    </row>
    <row r="390" spans="1:34" ht="15" x14ac:dyDescent="0.25">
      <c r="A390" t="s">
        <v>944</v>
      </c>
      <c r="B390" t="s">
        <v>945</v>
      </c>
      <c r="C390" t="s">
        <v>84</v>
      </c>
      <c r="D390"/>
      <c r="E390"/>
      <c r="F390"/>
      <c r="G390"/>
      <c r="H390" t="s">
        <v>63</v>
      </c>
      <c r="I390" t="s">
        <v>64</v>
      </c>
      <c r="J390"/>
      <c r="K390"/>
      <c r="L390"/>
      <c r="M390"/>
      <c r="N390"/>
      <c r="O390"/>
      <c r="P390"/>
      <c r="Q390"/>
      <c r="R390"/>
      <c r="S390"/>
      <c r="T390"/>
      <c r="U390"/>
      <c r="V390"/>
      <c r="W390"/>
      <c r="X390"/>
      <c r="Y390"/>
      <c r="Z390"/>
      <c r="AA390"/>
      <c r="AB390"/>
      <c r="AC390"/>
      <c r="AD390"/>
      <c r="AE390"/>
      <c r="AF390"/>
      <c r="AG390"/>
      <c r="AH390">
        <v>0</v>
      </c>
    </row>
    <row r="391" spans="1:34" ht="15" x14ac:dyDescent="0.25">
      <c r="A391" t="s">
        <v>946</v>
      </c>
      <c r="B391" t="s">
        <v>947</v>
      </c>
      <c r="C391" t="s">
        <v>108</v>
      </c>
      <c r="D391">
        <v>23</v>
      </c>
      <c r="E391" s="138">
        <v>45642</v>
      </c>
      <c r="F391" s="138">
        <v>45685</v>
      </c>
      <c r="G391" t="s">
        <v>69</v>
      </c>
      <c r="H391" t="s">
        <v>63</v>
      </c>
      <c r="I391">
        <v>0.4</v>
      </c>
      <c r="J391" t="s">
        <v>71</v>
      </c>
      <c r="K391"/>
      <c r="L391"/>
      <c r="M391"/>
      <c r="N391"/>
      <c r="O391"/>
      <c r="P391"/>
      <c r="Q391"/>
      <c r="R391"/>
      <c r="S391"/>
      <c r="T391"/>
      <c r="U391"/>
      <c r="V391"/>
      <c r="W391"/>
      <c r="X391"/>
      <c r="Y391"/>
      <c r="Z391"/>
      <c r="AA391"/>
      <c r="AB391"/>
      <c r="AC391"/>
      <c r="AD391"/>
      <c r="AE391"/>
      <c r="AF391"/>
      <c r="AG391">
        <v>1</v>
      </c>
      <c r="AH391">
        <v>0</v>
      </c>
    </row>
    <row r="392" spans="1:34" ht="15" x14ac:dyDescent="0.25">
      <c r="A392" t="s">
        <v>948</v>
      </c>
      <c r="B392" t="s">
        <v>949</v>
      </c>
      <c r="C392" t="s">
        <v>93</v>
      </c>
      <c r="D392">
        <v>1</v>
      </c>
      <c r="E392" s="138">
        <v>45670</v>
      </c>
      <c r="F392" s="138">
        <v>45733</v>
      </c>
      <c r="G392" t="s">
        <v>69</v>
      </c>
      <c r="H392" t="s">
        <v>63</v>
      </c>
      <c r="I392">
        <v>0.6</v>
      </c>
      <c r="J392" t="s">
        <v>71</v>
      </c>
      <c r="K392"/>
      <c r="L392"/>
      <c r="M392"/>
      <c r="N392"/>
      <c r="O392"/>
      <c r="P392"/>
      <c r="Q392"/>
      <c r="R392"/>
      <c r="S392"/>
      <c r="T392"/>
      <c r="U392"/>
      <c r="V392"/>
      <c r="W392"/>
      <c r="X392"/>
      <c r="Y392"/>
      <c r="Z392"/>
      <c r="AA392"/>
      <c r="AB392"/>
      <c r="AC392"/>
      <c r="AD392"/>
      <c r="AE392"/>
      <c r="AF392"/>
      <c r="AG392">
        <v>1</v>
      </c>
      <c r="AH392">
        <v>0</v>
      </c>
    </row>
    <row r="393" spans="1:34" ht="15" x14ac:dyDescent="0.25">
      <c r="A393" t="s">
        <v>950</v>
      </c>
      <c r="B393" t="s">
        <v>951</v>
      </c>
      <c r="C393" t="s">
        <v>119</v>
      </c>
      <c r="D393">
        <v>7</v>
      </c>
      <c r="E393" s="138">
        <v>44741</v>
      </c>
      <c r="F393" s="138">
        <v>46011</v>
      </c>
      <c r="G393" t="s">
        <v>69</v>
      </c>
      <c r="H393" t="s">
        <v>70</v>
      </c>
      <c r="I393">
        <v>0</v>
      </c>
      <c r="J393" t="s">
        <v>16229</v>
      </c>
      <c r="K393">
        <v>0.5</v>
      </c>
      <c r="L393" t="s">
        <v>71</v>
      </c>
      <c r="M393"/>
      <c r="N393"/>
      <c r="O393"/>
      <c r="P393"/>
      <c r="Q393"/>
      <c r="R393"/>
      <c r="S393"/>
      <c r="T393"/>
      <c r="U393"/>
      <c r="V393"/>
      <c r="W393"/>
      <c r="X393"/>
      <c r="Y393"/>
      <c r="Z393"/>
      <c r="AA393"/>
      <c r="AB393"/>
      <c r="AC393"/>
      <c r="AD393"/>
      <c r="AE393"/>
      <c r="AF393"/>
      <c r="AG393">
        <v>2</v>
      </c>
      <c r="AH393">
        <v>10000</v>
      </c>
    </row>
    <row r="394" spans="1:34" ht="15" x14ac:dyDescent="0.25">
      <c r="A394" t="s">
        <v>952</v>
      </c>
      <c r="B394" t="s">
        <v>953</v>
      </c>
      <c r="C394" t="s">
        <v>516</v>
      </c>
      <c r="D394">
        <v>15</v>
      </c>
      <c r="E394" s="138">
        <v>45044</v>
      </c>
      <c r="F394" s="138">
        <v>46011</v>
      </c>
      <c r="G394" t="s">
        <v>16478</v>
      </c>
      <c r="H394" t="s">
        <v>70</v>
      </c>
      <c r="I394">
        <v>0.5</v>
      </c>
      <c r="J394" t="s">
        <v>76</v>
      </c>
      <c r="K394">
        <v>0.7</v>
      </c>
      <c r="L394" t="s">
        <v>77</v>
      </c>
      <c r="M394">
        <v>0.75</v>
      </c>
      <c r="N394" t="s">
        <v>78</v>
      </c>
      <c r="O394">
        <v>0.8</v>
      </c>
      <c r="P394" t="s">
        <v>79</v>
      </c>
      <c r="Q394">
        <v>0</v>
      </c>
      <c r="R394" t="s">
        <v>16231</v>
      </c>
      <c r="S394"/>
      <c r="T394"/>
      <c r="U394"/>
      <c r="V394"/>
      <c r="W394"/>
      <c r="X394"/>
      <c r="Y394"/>
      <c r="Z394"/>
      <c r="AA394"/>
      <c r="AB394"/>
      <c r="AC394"/>
      <c r="AD394"/>
      <c r="AE394"/>
      <c r="AF394"/>
      <c r="AG394">
        <v>0</v>
      </c>
      <c r="AH394">
        <v>0</v>
      </c>
    </row>
    <row r="395" spans="1:34" ht="15" x14ac:dyDescent="0.25">
      <c r="A395" t="s">
        <v>954</v>
      </c>
      <c r="B395" t="s">
        <v>955</v>
      </c>
      <c r="C395" t="s">
        <v>136</v>
      </c>
      <c r="D395">
        <v>7</v>
      </c>
      <c r="E395" s="138">
        <v>45737</v>
      </c>
      <c r="F395" s="138">
        <v>45803</v>
      </c>
      <c r="G395" t="s">
        <v>69</v>
      </c>
      <c r="H395" t="s">
        <v>70</v>
      </c>
      <c r="I395">
        <v>0</v>
      </c>
      <c r="J395" t="s">
        <v>16243</v>
      </c>
      <c r="K395">
        <v>0.8</v>
      </c>
      <c r="L395" t="s">
        <v>71</v>
      </c>
      <c r="M395"/>
      <c r="N395"/>
      <c r="O395"/>
      <c r="P395"/>
      <c r="Q395"/>
      <c r="R395"/>
      <c r="S395"/>
      <c r="T395"/>
      <c r="U395"/>
      <c r="V395"/>
      <c r="W395"/>
      <c r="X395"/>
      <c r="Y395"/>
      <c r="Z395"/>
      <c r="AA395"/>
      <c r="AB395"/>
      <c r="AC395"/>
      <c r="AD395"/>
      <c r="AE395"/>
      <c r="AF395"/>
      <c r="AG395">
        <v>2</v>
      </c>
      <c r="AH395">
        <v>7999.99</v>
      </c>
    </row>
    <row r="396" spans="1:34" ht="15" x14ac:dyDescent="0.25">
      <c r="A396" t="s">
        <v>956</v>
      </c>
      <c r="B396" t="s">
        <v>957</v>
      </c>
      <c r="C396" t="s">
        <v>119</v>
      </c>
      <c r="D396">
        <v>6</v>
      </c>
      <c r="E396" s="138">
        <v>45715</v>
      </c>
      <c r="F396" s="138">
        <v>45944</v>
      </c>
      <c r="G396" t="s">
        <v>69</v>
      </c>
      <c r="H396" t="s">
        <v>63</v>
      </c>
      <c r="I396">
        <v>0.5</v>
      </c>
      <c r="J396" t="s">
        <v>71</v>
      </c>
      <c r="K396"/>
      <c r="L396"/>
      <c r="M396"/>
      <c r="N396"/>
      <c r="O396"/>
      <c r="P396"/>
      <c r="Q396"/>
      <c r="R396"/>
      <c r="S396"/>
      <c r="T396"/>
      <c r="U396"/>
      <c r="V396"/>
      <c r="W396"/>
      <c r="X396"/>
      <c r="Y396"/>
      <c r="Z396"/>
      <c r="AA396"/>
      <c r="AB396"/>
      <c r="AC396"/>
      <c r="AD396"/>
      <c r="AE396"/>
      <c r="AF396"/>
      <c r="AG396">
        <v>1</v>
      </c>
      <c r="AH396">
        <v>0</v>
      </c>
    </row>
    <row r="397" spans="1:34" ht="15" x14ac:dyDescent="0.25">
      <c r="A397" t="s">
        <v>958</v>
      </c>
      <c r="B397" t="s">
        <v>959</v>
      </c>
      <c r="C397" t="s">
        <v>333</v>
      </c>
      <c r="D397">
        <v>2</v>
      </c>
      <c r="E397" s="138">
        <v>45716</v>
      </c>
      <c r="F397" s="138">
        <v>45944</v>
      </c>
      <c r="G397" t="s">
        <v>69</v>
      </c>
      <c r="H397" t="s">
        <v>63</v>
      </c>
      <c r="I397">
        <v>0.8</v>
      </c>
      <c r="J397" t="s">
        <v>71</v>
      </c>
      <c r="K397"/>
      <c r="L397"/>
      <c r="M397"/>
      <c r="N397"/>
      <c r="O397"/>
      <c r="P397"/>
      <c r="Q397"/>
      <c r="R397"/>
      <c r="S397"/>
      <c r="T397"/>
      <c r="U397"/>
      <c r="V397"/>
      <c r="W397"/>
      <c r="X397"/>
      <c r="Y397"/>
      <c r="Z397"/>
      <c r="AA397"/>
      <c r="AB397"/>
      <c r="AC397"/>
      <c r="AD397"/>
      <c r="AE397"/>
      <c r="AF397"/>
      <c r="AG397">
        <v>1</v>
      </c>
      <c r="AH397">
        <v>0</v>
      </c>
    </row>
    <row r="398" spans="1:34" ht="15" x14ac:dyDescent="0.25">
      <c r="A398" t="s">
        <v>960</v>
      </c>
      <c r="B398" t="s">
        <v>961</v>
      </c>
      <c r="C398" t="s">
        <v>281</v>
      </c>
      <c r="D398">
        <v>46</v>
      </c>
      <c r="E398" s="138">
        <v>45646</v>
      </c>
      <c r="F398" s="138">
        <v>45678</v>
      </c>
      <c r="G398" t="s">
        <v>69</v>
      </c>
      <c r="H398" t="s">
        <v>63</v>
      </c>
      <c r="I398">
        <v>0.8</v>
      </c>
      <c r="J398" t="s">
        <v>71</v>
      </c>
      <c r="K398"/>
      <c r="L398"/>
      <c r="M398"/>
      <c r="N398"/>
      <c r="O398"/>
      <c r="P398"/>
      <c r="Q398"/>
      <c r="R398"/>
      <c r="S398"/>
      <c r="T398"/>
      <c r="U398"/>
      <c r="V398"/>
      <c r="W398"/>
      <c r="X398"/>
      <c r="Y398"/>
      <c r="Z398"/>
      <c r="AA398"/>
      <c r="AB398"/>
      <c r="AC398"/>
      <c r="AD398"/>
      <c r="AE398"/>
      <c r="AF398"/>
      <c r="AG398">
        <v>1</v>
      </c>
      <c r="AH398">
        <v>0</v>
      </c>
    </row>
    <row r="399" spans="1:34" ht="15" x14ac:dyDescent="0.25">
      <c r="A399" t="s">
        <v>962</v>
      </c>
      <c r="B399" t="s">
        <v>963</v>
      </c>
      <c r="C399" t="s">
        <v>165</v>
      </c>
      <c r="D399">
        <v>17</v>
      </c>
      <c r="E399" s="138">
        <v>45077</v>
      </c>
      <c r="F399" s="138">
        <v>46011</v>
      </c>
      <c r="G399" t="s">
        <v>69</v>
      </c>
      <c r="H399" t="s">
        <v>63</v>
      </c>
      <c r="I399">
        <v>0.8</v>
      </c>
      <c r="J399" t="s">
        <v>71</v>
      </c>
      <c r="K399"/>
      <c r="L399"/>
      <c r="M399"/>
      <c r="N399"/>
      <c r="O399"/>
      <c r="P399"/>
      <c r="Q399"/>
      <c r="R399"/>
      <c r="S399"/>
      <c r="T399"/>
      <c r="U399"/>
      <c r="V399"/>
      <c r="W399"/>
      <c r="X399"/>
      <c r="Y399"/>
      <c r="Z399"/>
      <c r="AA399"/>
      <c r="AB399"/>
      <c r="AC399"/>
      <c r="AD399"/>
      <c r="AE399"/>
      <c r="AF399"/>
      <c r="AG399">
        <v>1</v>
      </c>
      <c r="AH399">
        <v>0</v>
      </c>
    </row>
    <row r="400" spans="1:34" ht="15" x14ac:dyDescent="0.25">
      <c r="A400" t="s">
        <v>964</v>
      </c>
      <c r="B400" t="s">
        <v>965</v>
      </c>
      <c r="C400" t="s">
        <v>286</v>
      </c>
      <c r="D400">
        <v>1</v>
      </c>
      <c r="E400" s="138">
        <v>45714</v>
      </c>
      <c r="F400" s="138">
        <v>45722</v>
      </c>
      <c r="G400" t="s">
        <v>75</v>
      </c>
      <c r="H400" t="s">
        <v>70</v>
      </c>
      <c r="I400">
        <v>0</v>
      </c>
      <c r="J400" t="s">
        <v>16269</v>
      </c>
      <c r="K400">
        <v>0.55000000000000004</v>
      </c>
      <c r="L400" t="s">
        <v>71</v>
      </c>
      <c r="M400"/>
      <c r="N400"/>
      <c r="O400"/>
      <c r="P400"/>
      <c r="Q400"/>
      <c r="R400"/>
      <c r="S400"/>
      <c r="T400"/>
      <c r="U400"/>
      <c r="V400"/>
      <c r="W400"/>
      <c r="X400"/>
      <c r="Y400"/>
      <c r="Z400"/>
      <c r="AA400"/>
      <c r="AB400"/>
      <c r="AC400"/>
      <c r="AD400"/>
      <c r="AE400"/>
      <c r="AF400"/>
      <c r="AG400">
        <v>2</v>
      </c>
      <c r="AH400">
        <v>12500</v>
      </c>
    </row>
    <row r="401" spans="1:34" ht="15" x14ac:dyDescent="0.25">
      <c r="A401" t="s">
        <v>966</v>
      </c>
      <c r="B401" t="s">
        <v>967</v>
      </c>
      <c r="C401" t="s">
        <v>735</v>
      </c>
      <c r="D401"/>
      <c r="E401"/>
      <c r="F401"/>
      <c r="G401"/>
      <c r="H401" t="s">
        <v>63</v>
      </c>
      <c r="I401" t="s">
        <v>64</v>
      </c>
      <c r="J401"/>
      <c r="K401"/>
      <c r="L401"/>
      <c r="M401"/>
      <c r="N401"/>
      <c r="O401"/>
      <c r="P401"/>
      <c r="Q401"/>
      <c r="R401"/>
      <c r="S401"/>
      <c r="T401"/>
      <c r="U401"/>
      <c r="V401"/>
      <c r="W401"/>
      <c r="X401"/>
      <c r="Y401"/>
      <c r="Z401"/>
      <c r="AA401"/>
      <c r="AB401"/>
      <c r="AC401"/>
      <c r="AD401"/>
      <c r="AE401"/>
      <c r="AF401"/>
      <c r="AG401"/>
      <c r="AH401">
        <v>0</v>
      </c>
    </row>
    <row r="402" spans="1:34" ht="15" x14ac:dyDescent="0.25">
      <c r="A402" t="s">
        <v>968</v>
      </c>
      <c r="B402" t="s">
        <v>969</v>
      </c>
      <c r="C402" t="s">
        <v>970</v>
      </c>
      <c r="D402">
        <v>46</v>
      </c>
      <c r="E402" s="138">
        <v>41212</v>
      </c>
      <c r="F402" s="138">
        <v>46011</v>
      </c>
      <c r="G402" t="s">
        <v>69</v>
      </c>
      <c r="H402" t="s">
        <v>63</v>
      </c>
      <c r="I402">
        <v>0.8</v>
      </c>
      <c r="J402" t="s">
        <v>71</v>
      </c>
      <c r="K402"/>
      <c r="L402"/>
      <c r="M402"/>
      <c r="N402"/>
      <c r="O402"/>
      <c r="P402"/>
      <c r="Q402"/>
      <c r="R402"/>
      <c r="S402"/>
      <c r="T402"/>
      <c r="U402"/>
      <c r="V402"/>
      <c r="W402"/>
      <c r="X402"/>
      <c r="Y402"/>
      <c r="Z402"/>
      <c r="AA402"/>
      <c r="AB402"/>
      <c r="AC402"/>
      <c r="AD402"/>
      <c r="AE402"/>
      <c r="AF402"/>
      <c r="AG402">
        <v>1</v>
      </c>
      <c r="AH402">
        <v>0</v>
      </c>
    </row>
    <row r="403" spans="1:34" ht="15" x14ac:dyDescent="0.25">
      <c r="A403" t="s">
        <v>971</v>
      </c>
      <c r="B403" t="s">
        <v>972</v>
      </c>
      <c r="C403" t="s">
        <v>119</v>
      </c>
      <c r="D403">
        <v>29</v>
      </c>
      <c r="E403" s="138">
        <v>41912</v>
      </c>
      <c r="F403" s="138">
        <v>46011</v>
      </c>
      <c r="G403" t="s">
        <v>69</v>
      </c>
      <c r="H403" t="s">
        <v>63</v>
      </c>
      <c r="I403">
        <v>0.8</v>
      </c>
      <c r="J403" t="s">
        <v>71</v>
      </c>
      <c r="K403"/>
      <c r="L403"/>
      <c r="M403"/>
      <c r="N403"/>
      <c r="O403"/>
      <c r="P403"/>
      <c r="Q403"/>
      <c r="R403"/>
      <c r="S403"/>
      <c r="T403"/>
      <c r="U403"/>
      <c r="V403"/>
      <c r="W403"/>
      <c r="X403"/>
      <c r="Y403"/>
      <c r="Z403"/>
      <c r="AA403"/>
      <c r="AB403"/>
      <c r="AC403"/>
      <c r="AD403"/>
      <c r="AE403"/>
      <c r="AF403"/>
      <c r="AG403">
        <v>1</v>
      </c>
      <c r="AH403">
        <v>0</v>
      </c>
    </row>
    <row r="404" spans="1:34" ht="15" x14ac:dyDescent="0.25">
      <c r="A404" t="s">
        <v>973</v>
      </c>
      <c r="B404" t="s">
        <v>974</v>
      </c>
      <c r="C404" t="s">
        <v>975</v>
      </c>
      <c r="D404">
        <v>41</v>
      </c>
      <c r="E404" s="138">
        <v>45656</v>
      </c>
      <c r="F404" s="138">
        <v>45684</v>
      </c>
      <c r="G404" t="s">
        <v>69</v>
      </c>
      <c r="H404" t="s">
        <v>70</v>
      </c>
      <c r="I404">
        <v>0</v>
      </c>
      <c r="J404" t="s">
        <v>16243</v>
      </c>
      <c r="K404">
        <v>0.8</v>
      </c>
      <c r="L404" t="s">
        <v>71</v>
      </c>
      <c r="M404"/>
      <c r="N404"/>
      <c r="O404"/>
      <c r="P404"/>
      <c r="Q404"/>
      <c r="R404"/>
      <c r="S404"/>
      <c r="T404"/>
      <c r="U404"/>
      <c r="V404"/>
      <c r="W404"/>
      <c r="X404"/>
      <c r="Y404"/>
      <c r="Z404"/>
      <c r="AA404"/>
      <c r="AB404"/>
      <c r="AC404"/>
      <c r="AD404"/>
      <c r="AE404"/>
      <c r="AF404"/>
      <c r="AG404">
        <v>2</v>
      </c>
      <c r="AH404">
        <v>7999.99</v>
      </c>
    </row>
    <row r="405" spans="1:34" ht="15" x14ac:dyDescent="0.25">
      <c r="A405" t="s">
        <v>976</v>
      </c>
      <c r="B405" t="s">
        <v>977</v>
      </c>
      <c r="C405" t="s">
        <v>667</v>
      </c>
      <c r="D405"/>
      <c r="E405"/>
      <c r="F405"/>
      <c r="G405"/>
      <c r="H405" t="s">
        <v>63</v>
      </c>
      <c r="I405" t="s">
        <v>64</v>
      </c>
      <c r="J405"/>
      <c r="K405"/>
      <c r="L405"/>
      <c r="M405"/>
      <c r="N405"/>
      <c r="O405"/>
      <c r="P405"/>
      <c r="Q405"/>
      <c r="R405"/>
      <c r="S405"/>
      <c r="T405"/>
      <c r="U405"/>
      <c r="V405"/>
      <c r="W405"/>
      <c r="X405"/>
      <c r="Y405"/>
      <c r="Z405"/>
      <c r="AA405"/>
      <c r="AB405"/>
      <c r="AC405"/>
      <c r="AD405"/>
      <c r="AE405"/>
      <c r="AF405"/>
      <c r="AG405"/>
      <c r="AH405">
        <v>0</v>
      </c>
    </row>
    <row r="406" spans="1:34" ht="15" x14ac:dyDescent="0.25">
      <c r="A406" t="s">
        <v>978</v>
      </c>
      <c r="B406" t="s">
        <v>979</v>
      </c>
      <c r="C406" t="s">
        <v>304</v>
      </c>
      <c r="D406">
        <v>3</v>
      </c>
      <c r="E406" s="138">
        <v>45035</v>
      </c>
      <c r="F406" s="138">
        <v>46011</v>
      </c>
      <c r="G406" t="s">
        <v>69</v>
      </c>
      <c r="H406" t="s">
        <v>63</v>
      </c>
      <c r="I406">
        <v>0.8</v>
      </c>
      <c r="J406" t="s">
        <v>71</v>
      </c>
      <c r="K406"/>
      <c r="L406"/>
      <c r="M406"/>
      <c r="N406"/>
      <c r="O406"/>
      <c r="P406"/>
      <c r="Q406"/>
      <c r="R406"/>
      <c r="S406"/>
      <c r="T406"/>
      <c r="U406"/>
      <c r="V406"/>
      <c r="W406"/>
      <c r="X406"/>
      <c r="Y406"/>
      <c r="Z406"/>
      <c r="AA406"/>
      <c r="AB406"/>
      <c r="AC406"/>
      <c r="AD406"/>
      <c r="AE406"/>
      <c r="AF406"/>
      <c r="AG406">
        <v>1</v>
      </c>
      <c r="AH406">
        <v>0</v>
      </c>
    </row>
    <row r="407" spans="1:34" ht="15" x14ac:dyDescent="0.25">
      <c r="A407" t="s">
        <v>980</v>
      </c>
      <c r="B407" t="s">
        <v>981</v>
      </c>
      <c r="C407" t="s">
        <v>246</v>
      </c>
      <c r="D407">
        <v>2</v>
      </c>
      <c r="E407" s="138">
        <v>45729</v>
      </c>
      <c r="F407" s="138">
        <v>45993</v>
      </c>
      <c r="G407" t="s">
        <v>69</v>
      </c>
      <c r="H407" t="s">
        <v>70</v>
      </c>
      <c r="I407">
        <v>0</v>
      </c>
      <c r="J407" t="s">
        <v>16258</v>
      </c>
      <c r="K407">
        <v>0.4</v>
      </c>
      <c r="L407" t="s">
        <v>71</v>
      </c>
      <c r="M407"/>
      <c r="N407"/>
      <c r="O407"/>
      <c r="P407"/>
      <c r="Q407"/>
      <c r="R407"/>
      <c r="S407"/>
      <c r="T407"/>
      <c r="U407"/>
      <c r="V407"/>
      <c r="W407"/>
      <c r="X407"/>
      <c r="Y407"/>
      <c r="Z407"/>
      <c r="AA407"/>
      <c r="AB407"/>
      <c r="AC407"/>
      <c r="AD407"/>
      <c r="AE407"/>
      <c r="AF407"/>
      <c r="AG407">
        <v>2</v>
      </c>
      <c r="AH407">
        <v>5999.99</v>
      </c>
    </row>
    <row r="408" spans="1:34" ht="15" x14ac:dyDescent="0.25">
      <c r="A408" t="s">
        <v>982</v>
      </c>
      <c r="B408" t="s">
        <v>983</v>
      </c>
      <c r="C408" t="s">
        <v>136</v>
      </c>
      <c r="D408">
        <v>10</v>
      </c>
      <c r="E408" s="138">
        <v>42845</v>
      </c>
      <c r="F408" s="138">
        <v>46011</v>
      </c>
      <c r="G408" t="s">
        <v>69</v>
      </c>
      <c r="H408" t="s">
        <v>63</v>
      </c>
      <c r="I408">
        <v>0.8</v>
      </c>
      <c r="J408" t="s">
        <v>71</v>
      </c>
      <c r="K408"/>
      <c r="L408"/>
      <c r="M408"/>
      <c r="N408"/>
      <c r="O408"/>
      <c r="P408"/>
      <c r="Q408"/>
      <c r="R408"/>
      <c r="S408"/>
      <c r="T408"/>
      <c r="U408"/>
      <c r="V408"/>
      <c r="W408"/>
      <c r="X408"/>
      <c r="Y408"/>
      <c r="Z408"/>
      <c r="AA408"/>
      <c r="AB408"/>
      <c r="AC408"/>
      <c r="AD408"/>
      <c r="AE408"/>
      <c r="AF408"/>
      <c r="AG408">
        <v>1</v>
      </c>
      <c r="AH408">
        <v>0</v>
      </c>
    </row>
    <row r="409" spans="1:34" ht="15" x14ac:dyDescent="0.25">
      <c r="A409" t="s">
        <v>984</v>
      </c>
      <c r="B409" t="s">
        <v>985</v>
      </c>
      <c r="C409" t="s">
        <v>735</v>
      </c>
      <c r="D409">
        <v>44</v>
      </c>
      <c r="E409" s="138">
        <v>43977</v>
      </c>
      <c r="F409" s="138">
        <v>46011</v>
      </c>
      <c r="G409" t="s">
        <v>69</v>
      </c>
      <c r="H409" t="s">
        <v>63</v>
      </c>
      <c r="I409">
        <v>0.5</v>
      </c>
      <c r="J409" t="s">
        <v>71</v>
      </c>
      <c r="K409"/>
      <c r="L409"/>
      <c r="M409"/>
      <c r="N409"/>
      <c r="O409"/>
      <c r="P409"/>
      <c r="Q409"/>
      <c r="R409"/>
      <c r="S409"/>
      <c r="T409"/>
      <c r="U409"/>
      <c r="V409"/>
      <c r="W409"/>
      <c r="X409"/>
      <c r="Y409"/>
      <c r="Z409"/>
      <c r="AA409"/>
      <c r="AB409"/>
      <c r="AC409"/>
      <c r="AD409"/>
      <c r="AE409"/>
      <c r="AF409"/>
      <c r="AG409">
        <v>1</v>
      </c>
      <c r="AH409">
        <v>0</v>
      </c>
    </row>
    <row r="410" spans="1:34" ht="15" x14ac:dyDescent="0.25">
      <c r="A410" t="s">
        <v>986</v>
      </c>
      <c r="B410" t="s">
        <v>987</v>
      </c>
      <c r="C410" t="s">
        <v>790</v>
      </c>
      <c r="D410">
        <v>2</v>
      </c>
      <c r="E410" s="138">
        <v>45015</v>
      </c>
      <c r="F410" s="138">
        <v>46011</v>
      </c>
      <c r="G410" t="s">
        <v>69</v>
      </c>
      <c r="H410" t="s">
        <v>63</v>
      </c>
      <c r="I410">
        <v>0.8</v>
      </c>
      <c r="J410" t="s">
        <v>71</v>
      </c>
      <c r="K410"/>
      <c r="L410"/>
      <c r="M410"/>
      <c r="N410"/>
      <c r="O410"/>
      <c r="P410"/>
      <c r="Q410"/>
      <c r="R410"/>
      <c r="S410"/>
      <c r="T410"/>
      <c r="U410"/>
      <c r="V410"/>
      <c r="W410"/>
      <c r="X410"/>
      <c r="Y410"/>
      <c r="Z410"/>
      <c r="AA410"/>
      <c r="AB410"/>
      <c r="AC410"/>
      <c r="AD410"/>
      <c r="AE410"/>
      <c r="AF410"/>
      <c r="AG410">
        <v>1</v>
      </c>
      <c r="AH410">
        <v>0</v>
      </c>
    </row>
    <row r="411" spans="1:34" ht="15" x14ac:dyDescent="0.25">
      <c r="A411" t="s">
        <v>988</v>
      </c>
      <c r="B411" t="s">
        <v>989</v>
      </c>
      <c r="C411" t="s">
        <v>116</v>
      </c>
      <c r="D411"/>
      <c r="E411"/>
      <c r="F411"/>
      <c r="G411"/>
      <c r="H411" t="s">
        <v>63</v>
      </c>
      <c r="I411" t="s">
        <v>64</v>
      </c>
      <c r="J411"/>
      <c r="K411"/>
      <c r="L411"/>
      <c r="M411"/>
      <c r="N411"/>
      <c r="O411"/>
      <c r="P411"/>
      <c r="Q411"/>
      <c r="R411"/>
      <c r="S411"/>
      <c r="T411"/>
      <c r="U411"/>
      <c r="V411"/>
      <c r="W411"/>
      <c r="X411"/>
      <c r="Y411"/>
      <c r="Z411"/>
      <c r="AA411"/>
      <c r="AB411"/>
      <c r="AC411"/>
      <c r="AD411"/>
      <c r="AE411"/>
      <c r="AF411"/>
      <c r="AG411"/>
      <c r="AH411">
        <v>0</v>
      </c>
    </row>
    <row r="412" spans="1:34" ht="15" x14ac:dyDescent="0.25">
      <c r="A412" t="s">
        <v>990</v>
      </c>
      <c r="B412" t="s">
        <v>991</v>
      </c>
      <c r="C412" t="s">
        <v>281</v>
      </c>
      <c r="D412">
        <v>5</v>
      </c>
      <c r="E412" s="138">
        <v>45721</v>
      </c>
      <c r="F412" s="138">
        <v>45742</v>
      </c>
      <c r="G412" t="s">
        <v>69</v>
      </c>
      <c r="H412" t="s">
        <v>63</v>
      </c>
      <c r="I412">
        <v>0.8</v>
      </c>
      <c r="J412" t="s">
        <v>71</v>
      </c>
      <c r="K412"/>
      <c r="L412"/>
      <c r="M412"/>
      <c r="N412"/>
      <c r="O412"/>
      <c r="P412"/>
      <c r="Q412"/>
      <c r="R412"/>
      <c r="S412"/>
      <c r="T412"/>
      <c r="U412"/>
      <c r="V412"/>
      <c r="W412"/>
      <c r="X412"/>
      <c r="Y412"/>
      <c r="Z412"/>
      <c r="AA412"/>
      <c r="AB412"/>
      <c r="AC412"/>
      <c r="AD412"/>
      <c r="AE412"/>
      <c r="AF412"/>
      <c r="AG412">
        <v>1</v>
      </c>
      <c r="AH412">
        <v>0</v>
      </c>
    </row>
    <row r="413" spans="1:34" ht="15" x14ac:dyDescent="0.25">
      <c r="A413" t="s">
        <v>992</v>
      </c>
      <c r="B413" t="s">
        <v>993</v>
      </c>
      <c r="C413" t="s">
        <v>281</v>
      </c>
      <c r="D413">
        <v>59</v>
      </c>
      <c r="E413" s="138">
        <v>45639</v>
      </c>
      <c r="F413" s="138">
        <v>45909</v>
      </c>
      <c r="G413" t="s">
        <v>69</v>
      </c>
      <c r="H413" t="s">
        <v>70</v>
      </c>
      <c r="I413">
        <v>0</v>
      </c>
      <c r="J413" t="s">
        <v>16271</v>
      </c>
      <c r="K413">
        <v>1</v>
      </c>
      <c r="L413" t="s">
        <v>71</v>
      </c>
      <c r="M413"/>
      <c r="N413"/>
      <c r="O413"/>
      <c r="P413"/>
      <c r="Q413"/>
      <c r="R413"/>
      <c r="S413"/>
      <c r="T413"/>
      <c r="U413"/>
      <c r="V413"/>
      <c r="W413"/>
      <c r="X413"/>
      <c r="Y413"/>
      <c r="Z413"/>
      <c r="AA413"/>
      <c r="AB413"/>
      <c r="AC413"/>
      <c r="AD413"/>
      <c r="AE413"/>
      <c r="AF413"/>
      <c r="AG413">
        <v>2</v>
      </c>
      <c r="AH413">
        <v>20000</v>
      </c>
    </row>
    <row r="414" spans="1:34" ht="15" x14ac:dyDescent="0.25">
      <c r="A414" t="s">
        <v>994</v>
      </c>
      <c r="B414" t="s">
        <v>995</v>
      </c>
      <c r="C414" t="s">
        <v>193</v>
      </c>
      <c r="D414">
        <v>26</v>
      </c>
      <c r="E414" s="138">
        <v>45643</v>
      </c>
      <c r="F414" s="138">
        <v>45678</v>
      </c>
      <c r="G414" t="s">
        <v>69</v>
      </c>
      <c r="H414" t="s">
        <v>63</v>
      </c>
      <c r="I414">
        <v>0.4</v>
      </c>
      <c r="J414" t="s">
        <v>71</v>
      </c>
      <c r="K414"/>
      <c r="L414"/>
      <c r="M414"/>
      <c r="N414"/>
      <c r="O414"/>
      <c r="P414"/>
      <c r="Q414"/>
      <c r="R414"/>
      <c r="S414"/>
      <c r="T414"/>
      <c r="U414"/>
      <c r="V414"/>
      <c r="W414"/>
      <c r="X414"/>
      <c r="Y414"/>
      <c r="Z414"/>
      <c r="AA414"/>
      <c r="AB414"/>
      <c r="AC414"/>
      <c r="AD414"/>
      <c r="AE414"/>
      <c r="AF414"/>
      <c r="AG414">
        <v>1</v>
      </c>
      <c r="AH414">
        <v>0</v>
      </c>
    </row>
    <row r="415" spans="1:34" ht="15" x14ac:dyDescent="0.25">
      <c r="A415" t="s">
        <v>996</v>
      </c>
      <c r="B415" t="s">
        <v>997</v>
      </c>
      <c r="C415" t="s">
        <v>291</v>
      </c>
      <c r="D415">
        <v>12</v>
      </c>
      <c r="E415" s="138">
        <v>45716</v>
      </c>
      <c r="F415" s="138">
        <v>45734</v>
      </c>
      <c r="G415" t="s">
        <v>69</v>
      </c>
      <c r="H415" t="s">
        <v>63</v>
      </c>
      <c r="I415">
        <v>0.8</v>
      </c>
      <c r="J415" t="s">
        <v>71</v>
      </c>
      <c r="K415"/>
      <c r="L415"/>
      <c r="M415"/>
      <c r="N415"/>
      <c r="O415"/>
      <c r="P415"/>
      <c r="Q415"/>
      <c r="R415"/>
      <c r="S415"/>
      <c r="T415"/>
      <c r="U415"/>
      <c r="V415"/>
      <c r="W415"/>
      <c r="X415"/>
      <c r="Y415"/>
      <c r="Z415"/>
      <c r="AA415"/>
      <c r="AB415"/>
      <c r="AC415"/>
      <c r="AD415"/>
      <c r="AE415"/>
      <c r="AF415"/>
      <c r="AG415">
        <v>1</v>
      </c>
      <c r="AH415">
        <v>0</v>
      </c>
    </row>
    <row r="416" spans="1:34" ht="15" x14ac:dyDescent="0.25">
      <c r="A416" t="s">
        <v>998</v>
      </c>
      <c r="B416" t="s">
        <v>999</v>
      </c>
      <c r="C416" t="s">
        <v>1000</v>
      </c>
      <c r="D416">
        <v>60</v>
      </c>
      <c r="E416" s="138">
        <v>45624</v>
      </c>
      <c r="F416" s="138">
        <v>45819</v>
      </c>
      <c r="G416" t="s">
        <v>69</v>
      </c>
      <c r="H416" t="s">
        <v>63</v>
      </c>
      <c r="I416">
        <v>0.8</v>
      </c>
      <c r="J416" t="s">
        <v>71</v>
      </c>
      <c r="K416"/>
      <c r="L416"/>
      <c r="M416"/>
      <c r="N416"/>
      <c r="O416"/>
      <c r="P416"/>
      <c r="Q416"/>
      <c r="R416"/>
      <c r="S416"/>
      <c r="T416"/>
      <c r="U416"/>
      <c r="V416"/>
      <c r="W416"/>
      <c r="X416"/>
      <c r="Y416"/>
      <c r="Z416"/>
      <c r="AA416"/>
      <c r="AB416"/>
      <c r="AC416"/>
      <c r="AD416"/>
      <c r="AE416"/>
      <c r="AF416"/>
      <c r="AG416">
        <v>1</v>
      </c>
      <c r="AH416">
        <v>0</v>
      </c>
    </row>
    <row r="417" spans="1:34" ht="15" x14ac:dyDescent="0.25">
      <c r="A417" t="s">
        <v>1001</v>
      </c>
      <c r="B417" t="s">
        <v>1002</v>
      </c>
      <c r="C417" t="s">
        <v>108</v>
      </c>
      <c r="D417">
        <v>72</v>
      </c>
      <c r="E417" s="138">
        <v>45656</v>
      </c>
      <c r="F417" s="138">
        <v>45709</v>
      </c>
      <c r="G417" t="s">
        <v>69</v>
      </c>
      <c r="H417" t="s">
        <v>70</v>
      </c>
      <c r="I417">
        <v>0</v>
      </c>
      <c r="J417" t="s">
        <v>16236</v>
      </c>
      <c r="K417">
        <v>0.8</v>
      </c>
      <c r="L417" t="s">
        <v>71</v>
      </c>
      <c r="M417"/>
      <c r="N417"/>
      <c r="O417"/>
      <c r="P417"/>
      <c r="Q417"/>
      <c r="R417"/>
      <c r="S417"/>
      <c r="T417"/>
      <c r="U417"/>
      <c r="V417"/>
      <c r="W417"/>
      <c r="X417"/>
      <c r="Y417"/>
      <c r="Z417"/>
      <c r="AA417"/>
      <c r="AB417"/>
      <c r="AC417"/>
      <c r="AD417"/>
      <c r="AE417"/>
      <c r="AF417"/>
      <c r="AG417">
        <v>2</v>
      </c>
      <c r="AH417">
        <v>9999.99</v>
      </c>
    </row>
    <row r="418" spans="1:34" ht="15" x14ac:dyDescent="0.25">
      <c r="A418" t="s">
        <v>1003</v>
      </c>
      <c r="B418" t="s">
        <v>1004</v>
      </c>
      <c r="C418" t="s">
        <v>604</v>
      </c>
      <c r="D418">
        <v>110</v>
      </c>
      <c r="E418" s="138">
        <v>45649</v>
      </c>
      <c r="F418" s="138">
        <v>45672</v>
      </c>
      <c r="G418" t="s">
        <v>75</v>
      </c>
      <c r="H418" t="s">
        <v>70</v>
      </c>
      <c r="I418">
        <v>0</v>
      </c>
      <c r="J418" t="s">
        <v>16230</v>
      </c>
      <c r="K418">
        <v>0.28000000000000003</v>
      </c>
      <c r="L418" t="s">
        <v>16270</v>
      </c>
      <c r="M418">
        <v>0.42</v>
      </c>
      <c r="N418" t="s">
        <v>78</v>
      </c>
      <c r="O418">
        <v>0.54</v>
      </c>
      <c r="P418" t="s">
        <v>79</v>
      </c>
      <c r="Q418"/>
      <c r="R418"/>
      <c r="S418"/>
      <c r="T418"/>
      <c r="U418"/>
      <c r="V418"/>
      <c r="W418"/>
      <c r="X418"/>
      <c r="Y418"/>
      <c r="Z418"/>
      <c r="AA418"/>
      <c r="AB418"/>
      <c r="AC418"/>
      <c r="AD418"/>
      <c r="AE418"/>
      <c r="AF418"/>
      <c r="AG418">
        <v>4</v>
      </c>
      <c r="AH418">
        <v>15000</v>
      </c>
    </row>
    <row r="419" spans="1:34" ht="15" x14ac:dyDescent="0.25">
      <c r="A419" t="s">
        <v>1005</v>
      </c>
      <c r="B419" t="s">
        <v>1006</v>
      </c>
      <c r="C419" t="s">
        <v>193</v>
      </c>
      <c r="D419">
        <v>33</v>
      </c>
      <c r="E419" s="138">
        <v>45654</v>
      </c>
      <c r="F419" s="138">
        <v>45695</v>
      </c>
      <c r="G419" t="s">
        <v>69</v>
      </c>
      <c r="H419" t="s">
        <v>63</v>
      </c>
      <c r="I419">
        <v>0.8</v>
      </c>
      <c r="J419" t="s">
        <v>71</v>
      </c>
      <c r="K419"/>
      <c r="L419"/>
      <c r="M419"/>
      <c r="N419"/>
      <c r="O419"/>
      <c r="P419"/>
      <c r="Q419"/>
      <c r="R419"/>
      <c r="S419"/>
      <c r="T419"/>
      <c r="U419"/>
      <c r="V419"/>
      <c r="W419"/>
      <c r="X419"/>
      <c r="Y419"/>
      <c r="Z419"/>
      <c r="AA419"/>
      <c r="AB419"/>
      <c r="AC419"/>
      <c r="AD419"/>
      <c r="AE419"/>
      <c r="AF419"/>
      <c r="AG419">
        <v>1</v>
      </c>
      <c r="AH419">
        <v>0</v>
      </c>
    </row>
    <row r="420" spans="1:34" ht="15" x14ac:dyDescent="0.25">
      <c r="A420" t="s">
        <v>1007</v>
      </c>
      <c r="B420" t="s">
        <v>1008</v>
      </c>
      <c r="C420" t="s">
        <v>231</v>
      </c>
      <c r="D420">
        <v>82</v>
      </c>
      <c r="E420" s="138">
        <v>45280</v>
      </c>
      <c r="F420" s="138">
        <v>46011</v>
      </c>
      <c r="G420" t="s">
        <v>69</v>
      </c>
      <c r="H420" t="s">
        <v>70</v>
      </c>
      <c r="I420">
        <v>0.75</v>
      </c>
      <c r="J420" t="s">
        <v>16273</v>
      </c>
      <c r="K420">
        <v>0.78</v>
      </c>
      <c r="L420" t="s">
        <v>16274</v>
      </c>
      <c r="M420">
        <v>0.8</v>
      </c>
      <c r="N420" t="s">
        <v>16275</v>
      </c>
      <c r="O420"/>
      <c r="P420"/>
      <c r="Q420"/>
      <c r="R420"/>
      <c r="S420"/>
      <c r="T420"/>
      <c r="U420"/>
      <c r="V420"/>
      <c r="W420"/>
      <c r="X420"/>
      <c r="Y420"/>
      <c r="Z420"/>
      <c r="AA420"/>
      <c r="AB420"/>
      <c r="AC420"/>
      <c r="AD420"/>
      <c r="AE420"/>
      <c r="AF420"/>
      <c r="AG420">
        <v>0</v>
      </c>
      <c r="AH420">
        <v>0</v>
      </c>
    </row>
    <row r="421" spans="1:34" ht="15" x14ac:dyDescent="0.25">
      <c r="A421" t="s">
        <v>1009</v>
      </c>
      <c r="B421" t="s">
        <v>1010</v>
      </c>
      <c r="C421" t="s">
        <v>93</v>
      </c>
      <c r="D421">
        <v>33</v>
      </c>
      <c r="E421" s="138">
        <v>43552</v>
      </c>
      <c r="F421" s="138">
        <v>46011</v>
      </c>
      <c r="G421" t="s">
        <v>69</v>
      </c>
      <c r="H421" t="s">
        <v>70</v>
      </c>
      <c r="I421">
        <v>0</v>
      </c>
      <c r="J421" t="s">
        <v>16249</v>
      </c>
      <c r="K421">
        <v>0.7</v>
      </c>
      <c r="L421" t="s">
        <v>71</v>
      </c>
      <c r="M421"/>
      <c r="N421"/>
      <c r="O421"/>
      <c r="P421"/>
      <c r="Q421"/>
      <c r="R421"/>
      <c r="S421"/>
      <c r="T421"/>
      <c r="U421"/>
      <c r="V421"/>
      <c r="W421"/>
      <c r="X421"/>
      <c r="Y421"/>
      <c r="Z421"/>
      <c r="AA421"/>
      <c r="AB421"/>
      <c r="AC421"/>
      <c r="AD421"/>
      <c r="AE421"/>
      <c r="AF421"/>
      <c r="AG421">
        <v>2</v>
      </c>
      <c r="AH421">
        <v>8000</v>
      </c>
    </row>
    <row r="422" spans="1:34" ht="15" x14ac:dyDescent="0.25">
      <c r="A422" t="s">
        <v>15634</v>
      </c>
      <c r="B422" t="s">
        <v>15635</v>
      </c>
      <c r="C422" t="s">
        <v>165</v>
      </c>
      <c r="D422">
        <v>52</v>
      </c>
      <c r="E422" s="138">
        <v>45656</v>
      </c>
      <c r="F422" s="138">
        <v>45692</v>
      </c>
      <c r="G422" t="s">
        <v>69</v>
      </c>
      <c r="H422" t="s">
        <v>63</v>
      </c>
      <c r="I422">
        <v>0.8</v>
      </c>
      <c r="J422" t="s">
        <v>71</v>
      </c>
      <c r="K422"/>
      <c r="L422"/>
      <c r="M422"/>
      <c r="N422"/>
      <c r="O422"/>
      <c r="P422"/>
      <c r="Q422"/>
      <c r="R422"/>
      <c r="S422"/>
      <c r="T422"/>
      <c r="U422"/>
      <c r="V422"/>
      <c r="W422"/>
      <c r="X422"/>
      <c r="Y422"/>
      <c r="Z422"/>
      <c r="AA422"/>
      <c r="AB422"/>
      <c r="AC422"/>
      <c r="AD422"/>
      <c r="AE422"/>
      <c r="AF422"/>
      <c r="AG422">
        <v>1</v>
      </c>
      <c r="AH422">
        <v>0</v>
      </c>
    </row>
    <row r="423" spans="1:34" ht="15" x14ac:dyDescent="0.25">
      <c r="A423" t="s">
        <v>1011</v>
      </c>
      <c r="B423" t="s">
        <v>1012</v>
      </c>
      <c r="C423" t="s">
        <v>313</v>
      </c>
      <c r="D423"/>
      <c r="E423"/>
      <c r="F423"/>
      <c r="G423"/>
      <c r="H423" t="s">
        <v>63</v>
      </c>
      <c r="I423" t="s">
        <v>64</v>
      </c>
      <c r="J423"/>
      <c r="K423"/>
      <c r="L423"/>
      <c r="M423"/>
      <c r="N423"/>
      <c r="O423"/>
      <c r="P423"/>
      <c r="Q423"/>
      <c r="R423"/>
      <c r="S423"/>
      <c r="T423"/>
      <c r="U423"/>
      <c r="V423"/>
      <c r="W423"/>
      <c r="X423"/>
      <c r="Y423"/>
      <c r="Z423"/>
      <c r="AA423"/>
      <c r="AB423"/>
      <c r="AC423"/>
      <c r="AD423"/>
      <c r="AE423"/>
      <c r="AF423"/>
      <c r="AG423"/>
      <c r="AH423">
        <v>0</v>
      </c>
    </row>
    <row r="424" spans="1:34" ht="15" x14ac:dyDescent="0.25">
      <c r="A424" t="s">
        <v>1013</v>
      </c>
      <c r="B424" t="s">
        <v>1014</v>
      </c>
      <c r="C424" t="s">
        <v>270</v>
      </c>
      <c r="D424">
        <v>19</v>
      </c>
      <c r="E424" s="138">
        <v>38776</v>
      </c>
      <c r="F424" s="138">
        <v>46011</v>
      </c>
      <c r="G424" t="s">
        <v>818</v>
      </c>
      <c r="H424" t="s">
        <v>63</v>
      </c>
      <c r="I424">
        <v>0</v>
      </c>
      <c r="J424" t="s">
        <v>71</v>
      </c>
      <c r="K424"/>
      <c r="L424"/>
      <c r="M424"/>
      <c r="N424"/>
      <c r="O424"/>
      <c r="P424"/>
      <c r="Q424"/>
      <c r="R424"/>
      <c r="S424"/>
      <c r="T424"/>
      <c r="U424"/>
      <c r="V424"/>
      <c r="W424"/>
      <c r="X424"/>
      <c r="Y424"/>
      <c r="Z424"/>
      <c r="AA424"/>
      <c r="AB424"/>
      <c r="AC424"/>
      <c r="AD424"/>
      <c r="AE424"/>
      <c r="AF424"/>
      <c r="AG424">
        <v>1</v>
      </c>
      <c r="AH424">
        <v>0</v>
      </c>
    </row>
    <row r="425" spans="1:34" ht="15" x14ac:dyDescent="0.25">
      <c r="A425" t="s">
        <v>1015</v>
      </c>
      <c r="B425" t="s">
        <v>1016</v>
      </c>
      <c r="C425" t="s">
        <v>970</v>
      </c>
      <c r="D425">
        <v>16</v>
      </c>
      <c r="E425" s="138">
        <v>41123</v>
      </c>
      <c r="F425" s="138">
        <v>46011</v>
      </c>
      <c r="G425" t="s">
        <v>69</v>
      </c>
      <c r="H425" t="s">
        <v>63</v>
      </c>
      <c r="I425">
        <v>0.8</v>
      </c>
      <c r="J425" t="s">
        <v>71</v>
      </c>
      <c r="K425"/>
      <c r="L425"/>
      <c r="M425"/>
      <c r="N425"/>
      <c r="O425"/>
      <c r="P425"/>
      <c r="Q425"/>
      <c r="R425"/>
      <c r="S425"/>
      <c r="T425"/>
      <c r="U425"/>
      <c r="V425"/>
      <c r="W425"/>
      <c r="X425"/>
      <c r="Y425"/>
      <c r="Z425"/>
      <c r="AA425"/>
      <c r="AB425"/>
      <c r="AC425"/>
      <c r="AD425"/>
      <c r="AE425"/>
      <c r="AF425"/>
      <c r="AG425">
        <v>1</v>
      </c>
      <c r="AH425">
        <v>0</v>
      </c>
    </row>
    <row r="426" spans="1:34" ht="15" x14ac:dyDescent="0.25">
      <c r="A426" t="s">
        <v>1017</v>
      </c>
      <c r="B426" t="s">
        <v>1018</v>
      </c>
      <c r="C426" t="s">
        <v>182</v>
      </c>
      <c r="D426">
        <v>4</v>
      </c>
      <c r="E426" s="138">
        <v>44028</v>
      </c>
      <c r="F426" s="138">
        <v>46011</v>
      </c>
      <c r="G426" t="s">
        <v>69</v>
      </c>
      <c r="H426" t="s">
        <v>63</v>
      </c>
      <c r="I426">
        <v>0.8</v>
      </c>
      <c r="J426" t="s">
        <v>71</v>
      </c>
      <c r="K426"/>
      <c r="L426"/>
      <c r="M426"/>
      <c r="N426"/>
      <c r="O426"/>
      <c r="P426"/>
      <c r="Q426"/>
      <c r="R426"/>
      <c r="S426"/>
      <c r="T426"/>
      <c r="U426"/>
      <c r="V426"/>
      <c r="W426"/>
      <c r="X426"/>
      <c r="Y426"/>
      <c r="Z426"/>
      <c r="AA426"/>
      <c r="AB426"/>
      <c r="AC426"/>
      <c r="AD426"/>
      <c r="AE426"/>
      <c r="AF426"/>
      <c r="AG426">
        <v>1</v>
      </c>
      <c r="AH426">
        <v>0</v>
      </c>
    </row>
    <row r="427" spans="1:34" ht="15" x14ac:dyDescent="0.25">
      <c r="A427" t="s">
        <v>268</v>
      </c>
      <c r="B427" t="s">
        <v>269</v>
      </c>
      <c r="C427" t="s">
        <v>270</v>
      </c>
      <c r="D427"/>
      <c r="E427"/>
      <c r="F427"/>
      <c r="G427"/>
      <c r="H427" t="s">
        <v>63</v>
      </c>
      <c r="I427" t="s">
        <v>64</v>
      </c>
      <c r="J427"/>
      <c r="K427"/>
      <c r="L427"/>
      <c r="M427"/>
      <c r="N427"/>
      <c r="O427"/>
      <c r="P427"/>
      <c r="Q427"/>
      <c r="R427"/>
      <c r="S427"/>
      <c r="T427"/>
      <c r="U427"/>
      <c r="V427"/>
      <c r="W427"/>
      <c r="X427"/>
      <c r="Y427"/>
      <c r="Z427"/>
      <c r="AA427"/>
      <c r="AB427"/>
      <c r="AC427"/>
      <c r="AD427"/>
      <c r="AE427"/>
      <c r="AF427"/>
      <c r="AG427"/>
      <c r="AH427">
        <v>0</v>
      </c>
    </row>
    <row r="428" spans="1:34" ht="15" x14ac:dyDescent="0.25">
      <c r="A428" t="s">
        <v>295</v>
      </c>
      <c r="B428" t="s">
        <v>296</v>
      </c>
      <c r="C428" t="s">
        <v>270</v>
      </c>
      <c r="D428">
        <v>41</v>
      </c>
      <c r="E428" s="138">
        <v>45644</v>
      </c>
      <c r="F428" s="138">
        <v>45685</v>
      </c>
      <c r="G428" t="s">
        <v>69</v>
      </c>
      <c r="H428" t="s">
        <v>70</v>
      </c>
      <c r="I428">
        <v>0</v>
      </c>
      <c r="J428" t="s">
        <v>16276</v>
      </c>
      <c r="K428">
        <v>0.15</v>
      </c>
      <c r="L428" t="s">
        <v>71</v>
      </c>
      <c r="M428"/>
      <c r="N428"/>
      <c r="O428"/>
      <c r="P428"/>
      <c r="Q428"/>
      <c r="R428"/>
      <c r="S428"/>
      <c r="T428"/>
      <c r="U428"/>
      <c r="V428"/>
      <c r="W428"/>
      <c r="X428"/>
      <c r="Y428"/>
      <c r="Z428"/>
      <c r="AA428"/>
      <c r="AB428"/>
      <c r="AC428"/>
      <c r="AD428"/>
      <c r="AE428"/>
      <c r="AF428"/>
      <c r="AG428">
        <v>2</v>
      </c>
      <c r="AH428">
        <v>18000</v>
      </c>
    </row>
    <row r="429" spans="1:34" ht="15" x14ac:dyDescent="0.25">
      <c r="A429" t="s">
        <v>1019</v>
      </c>
      <c r="B429" t="s">
        <v>1020</v>
      </c>
      <c r="C429" t="s">
        <v>231</v>
      </c>
      <c r="D429">
        <v>6</v>
      </c>
      <c r="E429" s="138">
        <v>44313</v>
      </c>
      <c r="F429" s="138">
        <v>46011</v>
      </c>
      <c r="G429" t="s">
        <v>69</v>
      </c>
      <c r="H429" t="s">
        <v>63</v>
      </c>
      <c r="I429">
        <v>0.7</v>
      </c>
      <c r="J429" t="s">
        <v>71</v>
      </c>
      <c r="K429"/>
      <c r="L429"/>
      <c r="M429"/>
      <c r="N429"/>
      <c r="O429"/>
      <c r="P429"/>
      <c r="Q429"/>
      <c r="R429"/>
      <c r="S429"/>
      <c r="T429"/>
      <c r="U429"/>
      <c r="V429"/>
      <c r="W429"/>
      <c r="X429"/>
      <c r="Y429"/>
      <c r="Z429"/>
      <c r="AA429"/>
      <c r="AB429"/>
      <c r="AC429"/>
      <c r="AD429"/>
      <c r="AE429"/>
      <c r="AF429"/>
      <c r="AG429">
        <v>1</v>
      </c>
      <c r="AH429">
        <v>0</v>
      </c>
    </row>
    <row r="430" spans="1:34" ht="15" x14ac:dyDescent="0.25">
      <c r="A430" t="s">
        <v>1021</v>
      </c>
      <c r="B430" t="s">
        <v>1022</v>
      </c>
      <c r="C430" t="s">
        <v>151</v>
      </c>
      <c r="D430">
        <v>28</v>
      </c>
      <c r="E430" s="138">
        <v>45644</v>
      </c>
      <c r="F430" s="138">
        <v>46009</v>
      </c>
      <c r="G430" t="s">
        <v>69</v>
      </c>
      <c r="H430" t="s">
        <v>63</v>
      </c>
      <c r="I430">
        <v>0.8</v>
      </c>
      <c r="J430" t="s">
        <v>71</v>
      </c>
      <c r="K430"/>
      <c r="L430"/>
      <c r="M430"/>
      <c r="N430"/>
      <c r="O430"/>
      <c r="P430"/>
      <c r="Q430"/>
      <c r="R430"/>
      <c r="S430"/>
      <c r="T430"/>
      <c r="U430"/>
      <c r="V430"/>
      <c r="W430"/>
      <c r="X430"/>
      <c r="Y430"/>
      <c r="Z430"/>
      <c r="AA430"/>
      <c r="AB430"/>
      <c r="AC430"/>
      <c r="AD430"/>
      <c r="AE430"/>
      <c r="AF430"/>
      <c r="AG430">
        <v>1</v>
      </c>
      <c r="AH430">
        <v>0</v>
      </c>
    </row>
    <row r="431" spans="1:34" ht="15" x14ac:dyDescent="0.25">
      <c r="A431" t="s">
        <v>1023</v>
      </c>
      <c r="B431" t="s">
        <v>1024</v>
      </c>
      <c r="C431" t="s">
        <v>228</v>
      </c>
      <c r="D431">
        <v>25</v>
      </c>
      <c r="E431" s="138">
        <v>45635</v>
      </c>
      <c r="F431" s="138">
        <v>45756</v>
      </c>
      <c r="G431" t="s">
        <v>75</v>
      </c>
      <c r="H431" t="s">
        <v>63</v>
      </c>
      <c r="I431">
        <v>0.75</v>
      </c>
      <c r="J431" t="s">
        <v>71</v>
      </c>
      <c r="K431"/>
      <c r="L431"/>
      <c r="M431"/>
      <c r="N431"/>
      <c r="O431"/>
      <c r="P431"/>
      <c r="Q431"/>
      <c r="R431"/>
      <c r="S431"/>
      <c r="T431"/>
      <c r="U431"/>
      <c r="V431"/>
      <c r="W431"/>
      <c r="X431"/>
      <c r="Y431"/>
      <c r="Z431"/>
      <c r="AA431"/>
      <c r="AB431"/>
      <c r="AC431"/>
      <c r="AD431"/>
      <c r="AE431"/>
      <c r="AF431"/>
      <c r="AG431">
        <v>1</v>
      </c>
      <c r="AH431">
        <v>0</v>
      </c>
    </row>
    <row r="432" spans="1:34" ht="15" x14ac:dyDescent="0.25">
      <c r="A432" t="s">
        <v>1029</v>
      </c>
      <c r="B432" t="s">
        <v>1030</v>
      </c>
      <c r="C432" t="s">
        <v>604</v>
      </c>
      <c r="D432">
        <v>13</v>
      </c>
      <c r="E432" s="138">
        <v>44679</v>
      </c>
      <c r="F432" s="138">
        <v>46011</v>
      </c>
      <c r="G432" t="s">
        <v>16478</v>
      </c>
      <c r="H432" t="s">
        <v>70</v>
      </c>
      <c r="I432">
        <v>0.45</v>
      </c>
      <c r="J432" t="s">
        <v>76</v>
      </c>
      <c r="K432">
        <v>0.55000000000000004</v>
      </c>
      <c r="L432" t="s">
        <v>77</v>
      </c>
      <c r="M432">
        <v>0.65</v>
      </c>
      <c r="N432" t="s">
        <v>78</v>
      </c>
      <c r="O432">
        <v>0.75</v>
      </c>
      <c r="P432" t="s">
        <v>79</v>
      </c>
      <c r="Q432">
        <v>0</v>
      </c>
      <c r="R432" t="s">
        <v>16230</v>
      </c>
      <c r="S432"/>
      <c r="T432"/>
      <c r="U432"/>
      <c r="V432"/>
      <c r="W432"/>
      <c r="X432"/>
      <c r="Y432"/>
      <c r="Z432"/>
      <c r="AA432"/>
      <c r="AB432"/>
      <c r="AC432"/>
      <c r="AD432"/>
      <c r="AE432"/>
      <c r="AF432"/>
      <c r="AG432">
        <v>0</v>
      </c>
      <c r="AH432">
        <v>0</v>
      </c>
    </row>
    <row r="433" spans="1:34" ht="15" x14ac:dyDescent="0.25">
      <c r="A433" t="s">
        <v>1027</v>
      </c>
      <c r="B433" t="s">
        <v>1028</v>
      </c>
      <c r="C433" t="s">
        <v>142</v>
      </c>
      <c r="D433">
        <v>14</v>
      </c>
      <c r="E433" s="138">
        <v>44642</v>
      </c>
      <c r="F433" s="138">
        <v>46011</v>
      </c>
      <c r="G433" t="s">
        <v>69</v>
      </c>
      <c r="H433" t="s">
        <v>70</v>
      </c>
      <c r="I433">
        <v>0</v>
      </c>
      <c r="J433" t="s">
        <v>16256</v>
      </c>
      <c r="K433">
        <v>0.8</v>
      </c>
      <c r="L433" t="s">
        <v>71</v>
      </c>
      <c r="M433"/>
      <c r="N433"/>
      <c r="O433"/>
      <c r="P433"/>
      <c r="Q433"/>
      <c r="R433"/>
      <c r="S433"/>
      <c r="T433"/>
      <c r="U433"/>
      <c r="V433"/>
      <c r="W433"/>
      <c r="X433"/>
      <c r="Y433"/>
      <c r="Z433"/>
      <c r="AA433"/>
      <c r="AB433"/>
      <c r="AC433"/>
      <c r="AD433"/>
      <c r="AE433"/>
      <c r="AF433"/>
      <c r="AG433">
        <v>2</v>
      </c>
      <c r="AH433">
        <v>6000</v>
      </c>
    </row>
    <row r="434" spans="1:34" ht="15" x14ac:dyDescent="0.25">
      <c r="A434" t="s">
        <v>1025</v>
      </c>
      <c r="B434" t="s">
        <v>1026</v>
      </c>
      <c r="C434" t="s">
        <v>193</v>
      </c>
      <c r="D434">
        <v>8</v>
      </c>
      <c r="E434" s="138">
        <v>45716</v>
      </c>
      <c r="F434" s="138">
        <v>45723</v>
      </c>
      <c r="G434" t="s">
        <v>75</v>
      </c>
      <c r="H434" t="s">
        <v>70</v>
      </c>
      <c r="I434">
        <v>0</v>
      </c>
      <c r="J434" t="s">
        <v>16229</v>
      </c>
      <c r="K434">
        <v>0.64</v>
      </c>
      <c r="L434" t="s">
        <v>16270</v>
      </c>
      <c r="M434">
        <v>0.66</v>
      </c>
      <c r="N434" t="s">
        <v>78</v>
      </c>
      <c r="O434">
        <v>0.7</v>
      </c>
      <c r="P434" t="s">
        <v>79</v>
      </c>
      <c r="Q434"/>
      <c r="R434"/>
      <c r="S434"/>
      <c r="T434"/>
      <c r="U434"/>
      <c r="V434"/>
      <c r="W434"/>
      <c r="X434"/>
      <c r="Y434"/>
      <c r="Z434"/>
      <c r="AA434"/>
      <c r="AB434"/>
      <c r="AC434"/>
      <c r="AD434"/>
      <c r="AE434"/>
      <c r="AF434"/>
      <c r="AG434">
        <v>4</v>
      </c>
      <c r="AH434">
        <v>10000</v>
      </c>
    </row>
    <row r="435" spans="1:34" ht="15" x14ac:dyDescent="0.25">
      <c r="A435" t="s">
        <v>1031</v>
      </c>
      <c r="B435" t="s">
        <v>1032</v>
      </c>
      <c r="C435" t="s">
        <v>251</v>
      </c>
      <c r="D435">
        <v>8</v>
      </c>
      <c r="E435" s="138">
        <v>45001</v>
      </c>
      <c r="F435" s="138">
        <v>46011</v>
      </c>
      <c r="G435" t="s">
        <v>16478</v>
      </c>
      <c r="H435" t="s">
        <v>70</v>
      </c>
      <c r="I435">
        <v>0.75</v>
      </c>
      <c r="J435" t="s">
        <v>76</v>
      </c>
      <c r="K435">
        <v>0.75</v>
      </c>
      <c r="L435" t="s">
        <v>77</v>
      </c>
      <c r="M435">
        <v>0.8</v>
      </c>
      <c r="N435" t="s">
        <v>78</v>
      </c>
      <c r="O435">
        <v>0.8</v>
      </c>
      <c r="P435" t="s">
        <v>79</v>
      </c>
      <c r="Q435">
        <v>0</v>
      </c>
      <c r="R435" t="s">
        <v>16245</v>
      </c>
      <c r="S435"/>
      <c r="T435"/>
      <c r="U435"/>
      <c r="V435"/>
      <c r="W435"/>
      <c r="X435"/>
      <c r="Y435"/>
      <c r="Z435"/>
      <c r="AA435"/>
      <c r="AB435"/>
      <c r="AC435"/>
      <c r="AD435"/>
      <c r="AE435"/>
      <c r="AF435"/>
      <c r="AG435">
        <v>0</v>
      </c>
      <c r="AH435">
        <v>0</v>
      </c>
    </row>
    <row r="436" spans="1:34" ht="15" x14ac:dyDescent="0.25">
      <c r="A436" t="s">
        <v>1033</v>
      </c>
      <c r="B436" t="s">
        <v>1034</v>
      </c>
      <c r="C436" t="s">
        <v>251</v>
      </c>
      <c r="D436">
        <v>30</v>
      </c>
      <c r="E436" s="138">
        <v>45278</v>
      </c>
      <c r="F436" s="138">
        <v>46011</v>
      </c>
      <c r="G436" t="s">
        <v>69</v>
      </c>
      <c r="H436" t="s">
        <v>70</v>
      </c>
      <c r="I436">
        <v>0</v>
      </c>
      <c r="J436" t="s">
        <v>16229</v>
      </c>
      <c r="K436">
        <v>0.7</v>
      </c>
      <c r="L436" t="s">
        <v>71</v>
      </c>
      <c r="M436"/>
      <c r="N436"/>
      <c r="O436"/>
      <c r="P436"/>
      <c r="Q436"/>
      <c r="R436"/>
      <c r="S436"/>
      <c r="T436"/>
      <c r="U436"/>
      <c r="V436"/>
      <c r="W436"/>
      <c r="X436"/>
      <c r="Y436"/>
      <c r="Z436"/>
      <c r="AA436"/>
      <c r="AB436"/>
      <c r="AC436"/>
      <c r="AD436"/>
      <c r="AE436"/>
      <c r="AF436"/>
      <c r="AG436">
        <v>2</v>
      </c>
      <c r="AH436">
        <v>10000</v>
      </c>
    </row>
    <row r="437" spans="1:34" ht="15" x14ac:dyDescent="0.25">
      <c r="A437" t="s">
        <v>1035</v>
      </c>
      <c r="B437" t="s">
        <v>1036</v>
      </c>
      <c r="C437" t="s">
        <v>193</v>
      </c>
      <c r="D437">
        <v>2</v>
      </c>
      <c r="E437" s="138">
        <v>39836</v>
      </c>
      <c r="F437" s="138">
        <v>46011</v>
      </c>
      <c r="G437" t="s">
        <v>69</v>
      </c>
      <c r="H437" t="s">
        <v>63</v>
      </c>
      <c r="I437">
        <v>0.6</v>
      </c>
      <c r="J437" t="s">
        <v>71</v>
      </c>
      <c r="K437"/>
      <c r="L437"/>
      <c r="M437"/>
      <c r="N437"/>
      <c r="O437"/>
      <c r="P437"/>
      <c r="Q437"/>
      <c r="R437"/>
      <c r="S437"/>
      <c r="T437"/>
      <c r="U437"/>
      <c r="V437"/>
      <c r="W437"/>
      <c r="X437"/>
      <c r="Y437"/>
      <c r="Z437"/>
      <c r="AA437"/>
      <c r="AB437"/>
      <c r="AC437"/>
      <c r="AD437"/>
      <c r="AE437"/>
      <c r="AF437"/>
      <c r="AG437">
        <v>1</v>
      </c>
      <c r="AH437">
        <v>0</v>
      </c>
    </row>
    <row r="438" spans="1:34" ht="15" x14ac:dyDescent="0.25">
      <c r="A438" t="s">
        <v>1037</v>
      </c>
      <c r="B438" t="s">
        <v>1038</v>
      </c>
      <c r="C438" t="s">
        <v>667</v>
      </c>
      <c r="D438"/>
      <c r="E438"/>
      <c r="F438"/>
      <c r="G438"/>
      <c r="H438" t="s">
        <v>63</v>
      </c>
      <c r="I438" t="s">
        <v>64</v>
      </c>
      <c r="J438"/>
      <c r="K438"/>
      <c r="L438"/>
      <c r="M438"/>
      <c r="N438"/>
      <c r="O438"/>
      <c r="P438"/>
      <c r="Q438"/>
      <c r="R438"/>
      <c r="S438"/>
      <c r="T438"/>
      <c r="U438"/>
      <c r="V438"/>
      <c r="W438"/>
      <c r="X438"/>
      <c r="Y438"/>
      <c r="Z438"/>
      <c r="AA438"/>
      <c r="AB438"/>
      <c r="AC438"/>
      <c r="AD438"/>
      <c r="AE438"/>
      <c r="AF438"/>
      <c r="AG438"/>
      <c r="AH438">
        <v>0</v>
      </c>
    </row>
    <row r="439" spans="1:34" ht="15" x14ac:dyDescent="0.25">
      <c r="A439" t="s">
        <v>1039</v>
      </c>
      <c r="B439" t="s">
        <v>1040</v>
      </c>
      <c r="C439" t="s">
        <v>122</v>
      </c>
      <c r="D439">
        <v>7</v>
      </c>
      <c r="E439" s="138">
        <v>45687</v>
      </c>
      <c r="F439" s="138">
        <v>45947</v>
      </c>
      <c r="G439" t="s">
        <v>69</v>
      </c>
      <c r="H439" t="s">
        <v>70</v>
      </c>
      <c r="I439">
        <v>0.8</v>
      </c>
      <c r="J439" t="s">
        <v>71</v>
      </c>
      <c r="K439">
        <v>0</v>
      </c>
      <c r="L439" t="s">
        <v>16277</v>
      </c>
      <c r="M439">
        <v>0</v>
      </c>
      <c r="N439" t="s">
        <v>16278</v>
      </c>
      <c r="O439"/>
      <c r="P439"/>
      <c r="Q439"/>
      <c r="R439"/>
      <c r="S439"/>
      <c r="T439"/>
      <c r="U439"/>
      <c r="V439"/>
      <c r="W439"/>
      <c r="X439"/>
      <c r="Y439"/>
      <c r="Z439"/>
      <c r="AA439"/>
      <c r="AB439"/>
      <c r="AC439"/>
      <c r="AD439"/>
      <c r="AE439"/>
      <c r="AF439"/>
      <c r="AG439">
        <v>5</v>
      </c>
      <c r="AH439">
        <v>0</v>
      </c>
    </row>
    <row r="440" spans="1:34" ht="15" x14ac:dyDescent="0.25">
      <c r="A440" t="s">
        <v>1041</v>
      </c>
      <c r="B440" t="s">
        <v>1042</v>
      </c>
      <c r="C440" t="s">
        <v>304</v>
      </c>
      <c r="D440">
        <v>40</v>
      </c>
      <c r="E440" s="138">
        <v>45643</v>
      </c>
      <c r="F440" s="138">
        <v>45924</v>
      </c>
      <c r="G440" t="s">
        <v>69</v>
      </c>
      <c r="H440" t="s">
        <v>63</v>
      </c>
      <c r="I440">
        <v>0.8</v>
      </c>
      <c r="J440" t="s">
        <v>71</v>
      </c>
      <c r="K440"/>
      <c r="L440"/>
      <c r="M440"/>
      <c r="N440"/>
      <c r="O440"/>
      <c r="P440"/>
      <c r="Q440"/>
      <c r="R440"/>
      <c r="S440"/>
      <c r="T440"/>
      <c r="U440"/>
      <c r="V440"/>
      <c r="W440"/>
      <c r="X440"/>
      <c r="Y440"/>
      <c r="Z440"/>
      <c r="AA440"/>
      <c r="AB440"/>
      <c r="AC440"/>
      <c r="AD440"/>
      <c r="AE440"/>
      <c r="AF440"/>
      <c r="AG440">
        <v>1</v>
      </c>
      <c r="AH440">
        <v>0</v>
      </c>
    </row>
    <row r="441" spans="1:34" ht="15" x14ac:dyDescent="0.25">
      <c r="A441" t="s">
        <v>15624</v>
      </c>
      <c r="B441" t="s">
        <v>15625</v>
      </c>
      <c r="C441" t="s">
        <v>219</v>
      </c>
      <c r="D441"/>
      <c r="E441"/>
      <c r="F441"/>
      <c r="G441"/>
      <c r="H441" t="s">
        <v>63</v>
      </c>
      <c r="I441" t="s">
        <v>64</v>
      </c>
      <c r="J441"/>
      <c r="K441"/>
      <c r="L441"/>
      <c r="M441"/>
      <c r="N441"/>
      <c r="O441"/>
      <c r="P441"/>
      <c r="Q441"/>
      <c r="R441"/>
      <c r="S441"/>
      <c r="T441"/>
      <c r="U441"/>
      <c r="V441"/>
      <c r="W441"/>
      <c r="X441"/>
      <c r="Y441"/>
      <c r="Z441"/>
      <c r="AA441"/>
      <c r="AB441"/>
      <c r="AC441"/>
      <c r="AD441"/>
      <c r="AE441"/>
      <c r="AF441"/>
      <c r="AG441"/>
      <c r="AH441">
        <v>0</v>
      </c>
    </row>
    <row r="442" spans="1:34" ht="15" x14ac:dyDescent="0.25">
      <c r="A442" t="s">
        <v>1043</v>
      </c>
      <c r="B442" t="s">
        <v>1044</v>
      </c>
      <c r="C442" t="s">
        <v>116</v>
      </c>
      <c r="D442"/>
      <c r="E442"/>
      <c r="F442"/>
      <c r="G442"/>
      <c r="H442" t="s">
        <v>63</v>
      </c>
      <c r="I442" t="s">
        <v>64</v>
      </c>
      <c r="J442"/>
      <c r="K442"/>
      <c r="L442"/>
      <c r="M442"/>
      <c r="N442"/>
      <c r="O442"/>
      <c r="P442"/>
      <c r="Q442"/>
      <c r="R442"/>
      <c r="S442"/>
      <c r="T442"/>
      <c r="U442"/>
      <c r="V442"/>
      <c r="W442"/>
      <c r="X442"/>
      <c r="Y442"/>
      <c r="Z442"/>
      <c r="AA442"/>
      <c r="AB442"/>
      <c r="AC442"/>
      <c r="AD442"/>
      <c r="AE442"/>
      <c r="AF442"/>
      <c r="AG442"/>
      <c r="AH442">
        <v>0</v>
      </c>
    </row>
    <row r="443" spans="1:34" ht="15" x14ac:dyDescent="0.25">
      <c r="A443" t="s">
        <v>1049</v>
      </c>
      <c r="B443" t="s">
        <v>1050</v>
      </c>
      <c r="C443" t="s">
        <v>203</v>
      </c>
      <c r="D443">
        <v>3</v>
      </c>
      <c r="E443" s="138">
        <v>45714</v>
      </c>
      <c r="F443" s="138">
        <v>45783</v>
      </c>
      <c r="G443" t="s">
        <v>69</v>
      </c>
      <c r="H443" t="s">
        <v>63</v>
      </c>
      <c r="I443">
        <v>0.8</v>
      </c>
      <c r="J443" t="s">
        <v>71</v>
      </c>
      <c r="K443"/>
      <c r="L443"/>
      <c r="M443"/>
      <c r="N443"/>
      <c r="O443"/>
      <c r="P443"/>
      <c r="Q443"/>
      <c r="R443"/>
      <c r="S443"/>
      <c r="T443"/>
      <c r="U443"/>
      <c r="V443"/>
      <c r="W443"/>
      <c r="X443"/>
      <c r="Y443"/>
      <c r="Z443"/>
      <c r="AA443"/>
      <c r="AB443"/>
      <c r="AC443"/>
      <c r="AD443"/>
      <c r="AE443"/>
      <c r="AF443"/>
      <c r="AG443">
        <v>1</v>
      </c>
      <c r="AH443">
        <v>0</v>
      </c>
    </row>
    <row r="444" spans="1:34" ht="15" x14ac:dyDescent="0.25">
      <c r="A444" t="s">
        <v>1045</v>
      </c>
      <c r="B444" t="s">
        <v>1046</v>
      </c>
      <c r="C444" t="s">
        <v>318</v>
      </c>
      <c r="D444">
        <v>13</v>
      </c>
      <c r="E444" s="138">
        <v>45643</v>
      </c>
      <c r="F444" s="138">
        <v>45665</v>
      </c>
      <c r="G444" t="s">
        <v>69</v>
      </c>
      <c r="H444" t="s">
        <v>70</v>
      </c>
      <c r="I444">
        <v>0</v>
      </c>
      <c r="J444" t="s">
        <v>16279</v>
      </c>
      <c r="K444">
        <v>0.8</v>
      </c>
      <c r="L444" t="s">
        <v>71</v>
      </c>
      <c r="M444"/>
      <c r="N444"/>
      <c r="O444"/>
      <c r="P444"/>
      <c r="Q444"/>
      <c r="R444"/>
      <c r="S444"/>
      <c r="T444"/>
      <c r="U444"/>
      <c r="V444"/>
      <c r="W444"/>
      <c r="X444"/>
      <c r="Y444"/>
      <c r="Z444"/>
      <c r="AA444"/>
      <c r="AB444"/>
      <c r="AC444"/>
      <c r="AD444"/>
      <c r="AE444"/>
      <c r="AF444"/>
      <c r="AG444">
        <v>2</v>
      </c>
      <c r="AH444">
        <v>12999.99</v>
      </c>
    </row>
    <row r="445" spans="1:34" ht="15" x14ac:dyDescent="0.25">
      <c r="A445" t="s">
        <v>1047</v>
      </c>
      <c r="B445" t="s">
        <v>1048</v>
      </c>
      <c r="C445" t="s">
        <v>198</v>
      </c>
      <c r="D445">
        <v>53</v>
      </c>
      <c r="E445" s="138">
        <v>45287</v>
      </c>
      <c r="F445" s="138">
        <v>46011</v>
      </c>
      <c r="G445" t="s">
        <v>69</v>
      </c>
      <c r="H445" t="s">
        <v>63</v>
      </c>
      <c r="I445">
        <v>0.8</v>
      </c>
      <c r="J445" t="s">
        <v>71</v>
      </c>
      <c r="K445"/>
      <c r="L445"/>
      <c r="M445"/>
      <c r="N445"/>
      <c r="O445"/>
      <c r="P445"/>
      <c r="Q445"/>
      <c r="R445"/>
      <c r="S445"/>
      <c r="T445"/>
      <c r="U445"/>
      <c r="V445"/>
      <c r="W445"/>
      <c r="X445"/>
      <c r="Y445"/>
      <c r="Z445"/>
      <c r="AA445"/>
      <c r="AB445"/>
      <c r="AC445"/>
      <c r="AD445"/>
      <c r="AE445"/>
      <c r="AF445"/>
      <c r="AG445">
        <v>1</v>
      </c>
      <c r="AH445">
        <v>0</v>
      </c>
    </row>
    <row r="446" spans="1:34" ht="15" x14ac:dyDescent="0.25">
      <c r="A446" t="s">
        <v>1051</v>
      </c>
      <c r="B446" t="s">
        <v>1052</v>
      </c>
      <c r="C446" t="s">
        <v>621</v>
      </c>
      <c r="D446"/>
      <c r="E446"/>
      <c r="F446"/>
      <c r="G446"/>
      <c r="H446" t="s">
        <v>63</v>
      </c>
      <c r="I446" t="s">
        <v>64</v>
      </c>
      <c r="J446"/>
      <c r="K446"/>
      <c r="L446"/>
      <c r="M446"/>
      <c r="N446"/>
      <c r="O446"/>
      <c r="P446"/>
      <c r="Q446"/>
      <c r="R446"/>
      <c r="S446"/>
      <c r="T446"/>
      <c r="U446"/>
      <c r="V446"/>
      <c r="W446"/>
      <c r="X446"/>
      <c r="Y446"/>
      <c r="Z446"/>
      <c r="AA446"/>
      <c r="AB446"/>
      <c r="AC446"/>
      <c r="AD446"/>
      <c r="AE446"/>
      <c r="AF446"/>
      <c r="AG446"/>
      <c r="AH446">
        <v>0</v>
      </c>
    </row>
    <row r="447" spans="1:34" ht="15" x14ac:dyDescent="0.25">
      <c r="A447" t="s">
        <v>1053</v>
      </c>
      <c r="B447" t="s">
        <v>1054</v>
      </c>
      <c r="C447" t="s">
        <v>374</v>
      </c>
      <c r="D447">
        <v>5</v>
      </c>
      <c r="E447" s="138">
        <v>43178</v>
      </c>
      <c r="F447" s="138">
        <v>46011</v>
      </c>
      <c r="G447" t="s">
        <v>69</v>
      </c>
      <c r="H447" t="s">
        <v>63</v>
      </c>
      <c r="I447">
        <v>0.8</v>
      </c>
      <c r="J447" t="s">
        <v>71</v>
      </c>
      <c r="K447"/>
      <c r="L447"/>
      <c r="M447"/>
      <c r="N447"/>
      <c r="O447"/>
      <c r="P447"/>
      <c r="Q447"/>
      <c r="R447"/>
      <c r="S447"/>
      <c r="T447"/>
      <c r="U447"/>
      <c r="V447"/>
      <c r="W447"/>
      <c r="X447"/>
      <c r="Y447"/>
      <c r="Z447"/>
      <c r="AA447"/>
      <c r="AB447"/>
      <c r="AC447"/>
      <c r="AD447"/>
      <c r="AE447"/>
      <c r="AF447"/>
      <c r="AG447">
        <v>1</v>
      </c>
      <c r="AH447">
        <v>0</v>
      </c>
    </row>
    <row r="448" spans="1:34" ht="15" x14ac:dyDescent="0.25">
      <c r="A448" t="s">
        <v>1055</v>
      </c>
      <c r="B448" t="s">
        <v>1056</v>
      </c>
      <c r="C448" t="s">
        <v>211</v>
      </c>
      <c r="D448">
        <v>23</v>
      </c>
      <c r="E448" s="138">
        <v>42473</v>
      </c>
      <c r="F448" s="138">
        <v>46011</v>
      </c>
      <c r="G448" t="s">
        <v>69</v>
      </c>
      <c r="H448" t="s">
        <v>63</v>
      </c>
      <c r="I448">
        <v>0.8</v>
      </c>
      <c r="J448" t="s">
        <v>71</v>
      </c>
      <c r="K448"/>
      <c r="L448"/>
      <c r="M448"/>
      <c r="N448"/>
      <c r="O448"/>
      <c r="P448"/>
      <c r="Q448"/>
      <c r="R448"/>
      <c r="S448"/>
      <c r="T448"/>
      <c r="U448"/>
      <c r="V448"/>
      <c r="W448"/>
      <c r="X448"/>
      <c r="Y448"/>
      <c r="Z448"/>
      <c r="AA448"/>
      <c r="AB448"/>
      <c r="AC448"/>
      <c r="AD448"/>
      <c r="AE448"/>
      <c r="AF448"/>
      <c r="AG448">
        <v>1</v>
      </c>
      <c r="AH448">
        <v>0</v>
      </c>
    </row>
    <row r="449" spans="1:34" ht="15" x14ac:dyDescent="0.25">
      <c r="A449" t="s">
        <v>1057</v>
      </c>
      <c r="B449" t="s">
        <v>1058</v>
      </c>
      <c r="C449" t="s">
        <v>448</v>
      </c>
      <c r="D449">
        <v>23</v>
      </c>
      <c r="E449" s="138">
        <v>42044</v>
      </c>
      <c r="F449" s="138">
        <v>46011</v>
      </c>
      <c r="G449" t="s">
        <v>69</v>
      </c>
      <c r="H449" t="s">
        <v>63</v>
      </c>
      <c r="I449">
        <v>0.8</v>
      </c>
      <c r="J449" t="s">
        <v>71</v>
      </c>
      <c r="K449"/>
      <c r="L449"/>
      <c r="M449"/>
      <c r="N449"/>
      <c r="O449"/>
      <c r="P449"/>
      <c r="Q449"/>
      <c r="R449"/>
      <c r="S449"/>
      <c r="T449"/>
      <c r="U449"/>
      <c r="V449"/>
      <c r="W449"/>
      <c r="X449"/>
      <c r="Y449"/>
      <c r="Z449"/>
      <c r="AA449"/>
      <c r="AB449"/>
      <c r="AC449"/>
      <c r="AD449"/>
      <c r="AE449"/>
      <c r="AF449"/>
      <c r="AG449">
        <v>1</v>
      </c>
      <c r="AH449">
        <v>0</v>
      </c>
    </row>
    <row r="450" spans="1:34" ht="15" x14ac:dyDescent="0.25">
      <c r="A450" t="s">
        <v>1059</v>
      </c>
      <c r="B450" t="s">
        <v>1060</v>
      </c>
      <c r="C450" t="s">
        <v>439</v>
      </c>
      <c r="D450">
        <v>20</v>
      </c>
      <c r="E450" s="138">
        <v>41025</v>
      </c>
      <c r="F450" s="138">
        <v>46011</v>
      </c>
      <c r="G450" t="s">
        <v>69</v>
      </c>
      <c r="H450" t="s">
        <v>70</v>
      </c>
      <c r="I450">
        <v>0</v>
      </c>
      <c r="J450" t="s">
        <v>16249</v>
      </c>
      <c r="K450">
        <v>0.8</v>
      </c>
      <c r="L450" t="s">
        <v>71</v>
      </c>
      <c r="M450"/>
      <c r="N450"/>
      <c r="O450"/>
      <c r="P450"/>
      <c r="Q450"/>
      <c r="R450"/>
      <c r="S450"/>
      <c r="T450"/>
      <c r="U450"/>
      <c r="V450"/>
      <c r="W450"/>
      <c r="X450"/>
      <c r="Y450"/>
      <c r="Z450"/>
      <c r="AA450"/>
      <c r="AB450"/>
      <c r="AC450"/>
      <c r="AD450"/>
      <c r="AE450"/>
      <c r="AF450"/>
      <c r="AG450">
        <v>2</v>
      </c>
      <c r="AH450">
        <v>8000</v>
      </c>
    </row>
    <row r="451" spans="1:34" ht="15" x14ac:dyDescent="0.25">
      <c r="A451" t="s">
        <v>1065</v>
      </c>
      <c r="B451" t="s">
        <v>1066</v>
      </c>
      <c r="C451" t="s">
        <v>211</v>
      </c>
      <c r="D451">
        <v>11</v>
      </c>
      <c r="E451" s="138">
        <v>45671</v>
      </c>
      <c r="F451" s="138">
        <v>45987</v>
      </c>
      <c r="G451" t="s">
        <v>16478</v>
      </c>
      <c r="H451" t="s">
        <v>70</v>
      </c>
      <c r="I451">
        <v>0.65</v>
      </c>
      <c r="J451" t="s">
        <v>16507</v>
      </c>
      <c r="K451">
        <v>0.7</v>
      </c>
      <c r="L451" t="s">
        <v>77</v>
      </c>
      <c r="M451">
        <v>0.75</v>
      </c>
      <c r="N451" t="s">
        <v>78</v>
      </c>
      <c r="O451">
        <v>0.8</v>
      </c>
      <c r="P451" t="s">
        <v>79</v>
      </c>
      <c r="Q451">
        <v>0</v>
      </c>
      <c r="R451" t="s">
        <v>16237</v>
      </c>
      <c r="S451"/>
      <c r="T451"/>
      <c r="U451"/>
      <c r="V451"/>
      <c r="W451"/>
      <c r="X451"/>
      <c r="Y451"/>
      <c r="Z451"/>
      <c r="AA451"/>
      <c r="AB451"/>
      <c r="AC451"/>
      <c r="AD451"/>
      <c r="AE451"/>
      <c r="AF451"/>
      <c r="AG451">
        <v>0</v>
      </c>
      <c r="AH451">
        <v>0</v>
      </c>
    </row>
    <row r="452" spans="1:34" ht="15" x14ac:dyDescent="0.25">
      <c r="A452" t="s">
        <v>1063</v>
      </c>
      <c r="B452" t="s">
        <v>1064</v>
      </c>
      <c r="C452" t="s">
        <v>439</v>
      </c>
      <c r="D452">
        <v>7</v>
      </c>
      <c r="E452" s="138">
        <v>45350</v>
      </c>
      <c r="F452" s="138">
        <v>46011</v>
      </c>
      <c r="G452" t="s">
        <v>69</v>
      </c>
      <c r="H452" t="s">
        <v>63</v>
      </c>
      <c r="I452">
        <v>0.8</v>
      </c>
      <c r="J452" t="s">
        <v>71</v>
      </c>
      <c r="K452"/>
      <c r="L452"/>
      <c r="M452"/>
      <c r="N452"/>
      <c r="O452"/>
      <c r="P452"/>
      <c r="Q452"/>
      <c r="R452"/>
      <c r="S452"/>
      <c r="T452"/>
      <c r="U452"/>
      <c r="V452"/>
      <c r="W452"/>
      <c r="X452"/>
      <c r="Y452"/>
      <c r="Z452"/>
      <c r="AA452"/>
      <c r="AB452"/>
      <c r="AC452"/>
      <c r="AD452"/>
      <c r="AE452"/>
      <c r="AF452"/>
      <c r="AG452">
        <v>1</v>
      </c>
      <c r="AH452">
        <v>0</v>
      </c>
    </row>
    <row r="453" spans="1:34" ht="15" x14ac:dyDescent="0.25">
      <c r="A453" t="s">
        <v>1061</v>
      </c>
      <c r="B453" t="s">
        <v>1062</v>
      </c>
      <c r="C453" t="s">
        <v>318</v>
      </c>
      <c r="D453">
        <v>31</v>
      </c>
      <c r="E453" s="138">
        <v>45639</v>
      </c>
      <c r="F453" s="138">
        <v>45678</v>
      </c>
      <c r="G453" t="s">
        <v>16478</v>
      </c>
      <c r="H453" t="s">
        <v>70</v>
      </c>
      <c r="I453">
        <v>0.7</v>
      </c>
      <c r="J453" t="s">
        <v>76</v>
      </c>
      <c r="K453">
        <v>0.7</v>
      </c>
      <c r="L453" t="s">
        <v>77</v>
      </c>
      <c r="M453">
        <v>0.7</v>
      </c>
      <c r="N453" t="s">
        <v>78</v>
      </c>
      <c r="O453">
        <v>0.8</v>
      </c>
      <c r="P453" t="s">
        <v>79</v>
      </c>
      <c r="Q453">
        <v>0</v>
      </c>
      <c r="R453" t="s">
        <v>16229</v>
      </c>
      <c r="S453"/>
      <c r="T453"/>
      <c r="U453"/>
      <c r="V453"/>
      <c r="W453"/>
      <c r="X453"/>
      <c r="Y453"/>
      <c r="Z453"/>
      <c r="AA453"/>
      <c r="AB453"/>
      <c r="AC453"/>
      <c r="AD453"/>
      <c r="AE453"/>
      <c r="AF453"/>
      <c r="AG453">
        <v>0</v>
      </c>
      <c r="AH453">
        <v>0</v>
      </c>
    </row>
    <row r="454" spans="1:34" ht="15" x14ac:dyDescent="0.25">
      <c r="A454" t="s">
        <v>1067</v>
      </c>
      <c r="B454" t="s">
        <v>1068</v>
      </c>
      <c r="C454" t="s">
        <v>286</v>
      </c>
      <c r="D454">
        <v>2</v>
      </c>
      <c r="E454" s="138">
        <v>45365</v>
      </c>
      <c r="F454" s="138">
        <v>46011</v>
      </c>
      <c r="G454" t="s">
        <v>69</v>
      </c>
      <c r="H454" t="s">
        <v>70</v>
      </c>
      <c r="I454">
        <v>0</v>
      </c>
      <c r="J454" t="s">
        <v>16230</v>
      </c>
      <c r="K454">
        <v>0.5</v>
      </c>
      <c r="L454" t="s">
        <v>16270</v>
      </c>
      <c r="M454">
        <v>0.75</v>
      </c>
      <c r="N454" t="s">
        <v>78</v>
      </c>
      <c r="O454">
        <v>0.8</v>
      </c>
      <c r="P454" t="s">
        <v>79</v>
      </c>
      <c r="Q454"/>
      <c r="R454"/>
      <c r="S454"/>
      <c r="T454"/>
      <c r="U454"/>
      <c r="V454"/>
      <c r="W454"/>
      <c r="X454"/>
      <c r="Y454"/>
      <c r="Z454"/>
      <c r="AA454"/>
      <c r="AB454"/>
      <c r="AC454"/>
      <c r="AD454"/>
      <c r="AE454"/>
      <c r="AF454"/>
      <c r="AG454">
        <v>4</v>
      </c>
      <c r="AH454">
        <v>15000</v>
      </c>
    </row>
    <row r="455" spans="1:34" ht="15" x14ac:dyDescent="0.25">
      <c r="A455" t="s">
        <v>1069</v>
      </c>
      <c r="B455" t="s">
        <v>1070</v>
      </c>
      <c r="C455" t="s">
        <v>102</v>
      </c>
      <c r="D455">
        <v>28</v>
      </c>
      <c r="E455" s="138">
        <v>45654</v>
      </c>
      <c r="F455" s="138">
        <v>45666</v>
      </c>
      <c r="G455" t="s">
        <v>69</v>
      </c>
      <c r="H455" t="s">
        <v>63</v>
      </c>
      <c r="I455">
        <v>0.75</v>
      </c>
      <c r="J455" t="s">
        <v>71</v>
      </c>
      <c r="K455"/>
      <c r="L455"/>
      <c r="M455"/>
      <c r="N455"/>
      <c r="O455"/>
      <c r="P455"/>
      <c r="Q455"/>
      <c r="R455"/>
      <c r="S455"/>
      <c r="T455"/>
      <c r="U455"/>
      <c r="V455"/>
      <c r="W455"/>
      <c r="X455"/>
      <c r="Y455"/>
      <c r="Z455"/>
      <c r="AA455"/>
      <c r="AB455"/>
      <c r="AC455"/>
      <c r="AD455"/>
      <c r="AE455"/>
      <c r="AF455"/>
      <c r="AG455">
        <v>1</v>
      </c>
      <c r="AH455">
        <v>0</v>
      </c>
    </row>
    <row r="456" spans="1:34" ht="15" x14ac:dyDescent="0.25">
      <c r="A456" t="s">
        <v>1071</v>
      </c>
      <c r="B456" t="s">
        <v>1072</v>
      </c>
      <c r="C456" t="s">
        <v>193</v>
      </c>
      <c r="D456">
        <v>35</v>
      </c>
      <c r="E456" s="138">
        <v>45644</v>
      </c>
      <c r="F456" s="138">
        <v>45666</v>
      </c>
      <c r="G456" t="s">
        <v>75</v>
      </c>
      <c r="H456" t="s">
        <v>70</v>
      </c>
      <c r="I456">
        <v>0</v>
      </c>
      <c r="J456" t="s">
        <v>16230</v>
      </c>
      <c r="K456">
        <v>0.6</v>
      </c>
      <c r="L456" t="s">
        <v>16270</v>
      </c>
      <c r="M456">
        <v>0.7</v>
      </c>
      <c r="N456" t="s">
        <v>78</v>
      </c>
      <c r="O456">
        <v>0.8</v>
      </c>
      <c r="P456" t="s">
        <v>79</v>
      </c>
      <c r="Q456"/>
      <c r="R456"/>
      <c r="S456"/>
      <c r="T456"/>
      <c r="U456"/>
      <c r="V456"/>
      <c r="W456"/>
      <c r="X456"/>
      <c r="Y456"/>
      <c r="Z456"/>
      <c r="AA456"/>
      <c r="AB456"/>
      <c r="AC456"/>
      <c r="AD456"/>
      <c r="AE456"/>
      <c r="AF456"/>
      <c r="AG456">
        <v>4</v>
      </c>
      <c r="AH456">
        <v>15000</v>
      </c>
    </row>
    <row r="457" spans="1:34" ht="15" x14ac:dyDescent="0.25">
      <c r="A457" t="s">
        <v>1073</v>
      </c>
      <c r="B457" t="s">
        <v>1074</v>
      </c>
      <c r="C457" t="s">
        <v>530</v>
      </c>
      <c r="D457">
        <v>63</v>
      </c>
      <c r="E457" s="138">
        <v>45259</v>
      </c>
      <c r="F457" s="138">
        <v>46011</v>
      </c>
      <c r="G457" t="s">
        <v>69</v>
      </c>
      <c r="H457" t="s">
        <v>70</v>
      </c>
      <c r="I457">
        <v>0</v>
      </c>
      <c r="J457" t="s">
        <v>16229</v>
      </c>
      <c r="K457">
        <v>0.8</v>
      </c>
      <c r="L457" t="s">
        <v>71</v>
      </c>
      <c r="M457"/>
      <c r="N457"/>
      <c r="O457"/>
      <c r="P457"/>
      <c r="Q457"/>
      <c r="R457"/>
      <c r="S457"/>
      <c r="T457"/>
      <c r="U457"/>
      <c r="V457"/>
      <c r="W457"/>
      <c r="X457"/>
      <c r="Y457"/>
      <c r="Z457"/>
      <c r="AA457"/>
      <c r="AB457"/>
      <c r="AC457"/>
      <c r="AD457"/>
      <c r="AE457"/>
      <c r="AF457"/>
      <c r="AG457">
        <v>2</v>
      </c>
      <c r="AH457">
        <v>10000</v>
      </c>
    </row>
    <row r="458" spans="1:34" ht="15" x14ac:dyDescent="0.25">
      <c r="A458" t="s">
        <v>1080</v>
      </c>
      <c r="B458" t="s">
        <v>1081</v>
      </c>
      <c r="C458" t="s">
        <v>1082</v>
      </c>
      <c r="D458">
        <v>42</v>
      </c>
      <c r="E458" s="138">
        <v>41059</v>
      </c>
      <c r="F458" s="138">
        <v>46011</v>
      </c>
      <c r="G458" t="s">
        <v>69</v>
      </c>
      <c r="H458" t="s">
        <v>70</v>
      </c>
      <c r="I458">
        <v>0</v>
      </c>
      <c r="J458" t="s">
        <v>16232</v>
      </c>
      <c r="K458">
        <v>0.8</v>
      </c>
      <c r="L458" t="s">
        <v>71</v>
      </c>
      <c r="M458"/>
      <c r="N458"/>
      <c r="O458"/>
      <c r="P458"/>
      <c r="Q458"/>
      <c r="R458"/>
      <c r="S458"/>
      <c r="T458"/>
      <c r="U458"/>
      <c r="V458"/>
      <c r="W458"/>
      <c r="X458"/>
      <c r="Y458"/>
      <c r="Z458"/>
      <c r="AA458"/>
      <c r="AB458"/>
      <c r="AC458"/>
      <c r="AD458"/>
      <c r="AE458"/>
      <c r="AF458"/>
      <c r="AG458">
        <v>2</v>
      </c>
      <c r="AH458">
        <v>7500</v>
      </c>
    </row>
    <row r="459" spans="1:34" ht="15" x14ac:dyDescent="0.25">
      <c r="A459" t="s">
        <v>1083</v>
      </c>
      <c r="B459" t="s">
        <v>1084</v>
      </c>
      <c r="C459" t="s">
        <v>1085</v>
      </c>
      <c r="D459">
        <v>2</v>
      </c>
      <c r="E459" s="138">
        <v>45364</v>
      </c>
      <c r="F459" s="138">
        <v>46011</v>
      </c>
      <c r="G459" t="s">
        <v>69</v>
      </c>
      <c r="H459" t="s">
        <v>70</v>
      </c>
      <c r="I459">
        <v>0.63</v>
      </c>
      <c r="J459" t="s">
        <v>16252</v>
      </c>
      <c r="K459">
        <v>0.78</v>
      </c>
      <c r="L459" t="s">
        <v>16253</v>
      </c>
      <c r="M459">
        <v>0.8</v>
      </c>
      <c r="N459" t="s">
        <v>16254</v>
      </c>
      <c r="O459">
        <v>0</v>
      </c>
      <c r="P459" t="s">
        <v>16228</v>
      </c>
      <c r="Q459"/>
      <c r="R459"/>
      <c r="S459"/>
      <c r="T459"/>
      <c r="U459"/>
      <c r="V459"/>
      <c r="W459"/>
      <c r="X459"/>
      <c r="Y459"/>
      <c r="Z459"/>
      <c r="AA459"/>
      <c r="AB459"/>
      <c r="AC459"/>
      <c r="AD459"/>
      <c r="AE459"/>
      <c r="AF459"/>
      <c r="AG459">
        <v>0</v>
      </c>
      <c r="AH459">
        <v>0</v>
      </c>
    </row>
    <row r="460" spans="1:34" ht="15" x14ac:dyDescent="0.25">
      <c r="A460" t="s">
        <v>1088</v>
      </c>
      <c r="B460" t="s">
        <v>1089</v>
      </c>
      <c r="C460" t="s">
        <v>179</v>
      </c>
      <c r="D460">
        <v>21</v>
      </c>
      <c r="E460" s="138">
        <v>45612</v>
      </c>
      <c r="F460" s="138">
        <v>45666</v>
      </c>
      <c r="G460" t="s">
        <v>69</v>
      </c>
      <c r="H460" t="s">
        <v>63</v>
      </c>
      <c r="I460">
        <v>0.4</v>
      </c>
      <c r="J460" t="s">
        <v>71</v>
      </c>
      <c r="K460"/>
      <c r="L460"/>
      <c r="M460"/>
      <c r="N460"/>
      <c r="O460"/>
      <c r="P460"/>
      <c r="Q460"/>
      <c r="R460"/>
      <c r="S460"/>
      <c r="T460"/>
      <c r="U460"/>
      <c r="V460"/>
      <c r="W460"/>
      <c r="X460"/>
      <c r="Y460"/>
      <c r="Z460"/>
      <c r="AA460"/>
      <c r="AB460"/>
      <c r="AC460"/>
      <c r="AD460"/>
      <c r="AE460"/>
      <c r="AF460"/>
      <c r="AG460">
        <v>1</v>
      </c>
      <c r="AH460">
        <v>0</v>
      </c>
    </row>
    <row r="461" spans="1:34" ht="15" x14ac:dyDescent="0.25">
      <c r="A461" t="s">
        <v>1090</v>
      </c>
      <c r="B461" t="s">
        <v>1091</v>
      </c>
      <c r="C461" t="s">
        <v>62</v>
      </c>
      <c r="D461">
        <v>40</v>
      </c>
      <c r="E461" s="138">
        <v>45653</v>
      </c>
      <c r="F461" s="138">
        <v>45673</v>
      </c>
      <c r="G461" t="s">
        <v>69</v>
      </c>
      <c r="H461" t="s">
        <v>70</v>
      </c>
      <c r="I461">
        <v>0.6</v>
      </c>
      <c r="J461" t="s">
        <v>71</v>
      </c>
      <c r="K461">
        <v>0</v>
      </c>
      <c r="L461" t="s">
        <v>1092</v>
      </c>
      <c r="M461"/>
      <c r="N461"/>
      <c r="O461"/>
      <c r="P461"/>
      <c r="Q461"/>
      <c r="R461"/>
      <c r="S461"/>
      <c r="T461"/>
      <c r="U461"/>
      <c r="V461"/>
      <c r="W461"/>
      <c r="X461"/>
      <c r="Y461"/>
      <c r="Z461"/>
      <c r="AA461"/>
      <c r="AB461"/>
      <c r="AC461"/>
      <c r="AD461"/>
      <c r="AE461"/>
      <c r="AF461"/>
      <c r="AG461">
        <v>5</v>
      </c>
      <c r="AH461">
        <v>0</v>
      </c>
    </row>
    <row r="462" spans="1:34" ht="15" x14ac:dyDescent="0.25">
      <c r="A462" t="s">
        <v>1086</v>
      </c>
      <c r="B462" t="s">
        <v>1087</v>
      </c>
      <c r="C462" t="s">
        <v>281</v>
      </c>
      <c r="D462">
        <v>35</v>
      </c>
      <c r="E462" s="138">
        <v>45618</v>
      </c>
      <c r="F462" s="138">
        <v>45707</v>
      </c>
      <c r="G462" t="s">
        <v>69</v>
      </c>
      <c r="H462" t="s">
        <v>63</v>
      </c>
      <c r="I462">
        <v>0.8</v>
      </c>
      <c r="J462" t="s">
        <v>71</v>
      </c>
      <c r="K462"/>
      <c r="L462"/>
      <c r="M462"/>
      <c r="N462"/>
      <c r="O462"/>
      <c r="P462"/>
      <c r="Q462"/>
      <c r="R462"/>
      <c r="S462"/>
      <c r="T462"/>
      <c r="U462"/>
      <c r="V462"/>
      <c r="W462"/>
      <c r="X462"/>
      <c r="Y462"/>
      <c r="Z462"/>
      <c r="AA462"/>
      <c r="AB462"/>
      <c r="AC462"/>
      <c r="AD462"/>
      <c r="AE462"/>
      <c r="AF462"/>
      <c r="AG462">
        <v>1</v>
      </c>
      <c r="AH462">
        <v>0</v>
      </c>
    </row>
    <row r="463" spans="1:34" ht="15" x14ac:dyDescent="0.25">
      <c r="A463" t="s">
        <v>1095</v>
      </c>
      <c r="B463" t="s">
        <v>1096</v>
      </c>
      <c r="C463" t="s">
        <v>151</v>
      </c>
      <c r="D463">
        <v>37</v>
      </c>
      <c r="E463" s="138">
        <v>45645</v>
      </c>
      <c r="F463" s="138">
        <v>45677</v>
      </c>
      <c r="G463" t="s">
        <v>69</v>
      </c>
      <c r="H463" t="s">
        <v>70</v>
      </c>
      <c r="I463">
        <v>0</v>
      </c>
      <c r="J463" t="s">
        <v>16231</v>
      </c>
      <c r="K463">
        <v>0.68</v>
      </c>
      <c r="L463" t="s">
        <v>16270</v>
      </c>
      <c r="M463">
        <v>0.75</v>
      </c>
      <c r="N463" t="s">
        <v>78</v>
      </c>
      <c r="O463">
        <v>0.8</v>
      </c>
      <c r="P463" t="s">
        <v>79</v>
      </c>
      <c r="Q463"/>
      <c r="R463"/>
      <c r="S463"/>
      <c r="T463"/>
      <c r="U463"/>
      <c r="V463"/>
      <c r="W463"/>
      <c r="X463"/>
      <c r="Y463"/>
      <c r="Z463"/>
      <c r="AA463"/>
      <c r="AB463"/>
      <c r="AC463"/>
      <c r="AD463"/>
      <c r="AE463"/>
      <c r="AF463"/>
      <c r="AG463">
        <v>4</v>
      </c>
      <c r="AH463">
        <v>13000</v>
      </c>
    </row>
    <row r="464" spans="1:34" ht="15" x14ac:dyDescent="0.25">
      <c r="A464" t="s">
        <v>1099</v>
      </c>
      <c r="B464" t="s">
        <v>1100</v>
      </c>
      <c r="C464" t="s">
        <v>426</v>
      </c>
      <c r="D464">
        <v>27</v>
      </c>
      <c r="E464" s="138">
        <v>45649</v>
      </c>
      <c r="F464" s="138">
        <v>45917</v>
      </c>
      <c r="G464" t="s">
        <v>75</v>
      </c>
      <c r="H464" t="s">
        <v>70</v>
      </c>
      <c r="I464">
        <v>0</v>
      </c>
      <c r="J464" t="s">
        <v>16228</v>
      </c>
      <c r="K464">
        <v>0.7</v>
      </c>
      <c r="L464" t="s">
        <v>71</v>
      </c>
      <c r="M464"/>
      <c r="N464"/>
      <c r="O464"/>
      <c r="P464"/>
      <c r="Q464"/>
      <c r="R464"/>
      <c r="S464"/>
      <c r="T464"/>
      <c r="U464"/>
      <c r="V464"/>
      <c r="W464"/>
      <c r="X464"/>
      <c r="Y464"/>
      <c r="Z464"/>
      <c r="AA464"/>
      <c r="AB464"/>
      <c r="AC464"/>
      <c r="AD464"/>
      <c r="AE464"/>
      <c r="AF464"/>
      <c r="AG464">
        <v>2</v>
      </c>
      <c r="AH464">
        <v>12000</v>
      </c>
    </row>
    <row r="465" spans="1:34" ht="15" x14ac:dyDescent="0.25">
      <c r="A465" t="s">
        <v>1103</v>
      </c>
      <c r="B465" t="s">
        <v>1104</v>
      </c>
      <c r="C465" t="s">
        <v>198</v>
      </c>
      <c r="D465">
        <v>44</v>
      </c>
      <c r="E465" s="138">
        <v>45656</v>
      </c>
      <c r="F465" s="138">
        <v>45853</v>
      </c>
      <c r="G465" t="s">
        <v>69</v>
      </c>
      <c r="H465" t="s">
        <v>63</v>
      </c>
      <c r="I465">
        <v>0.7</v>
      </c>
      <c r="J465" t="s">
        <v>71</v>
      </c>
      <c r="K465"/>
      <c r="L465"/>
      <c r="M465"/>
      <c r="N465"/>
      <c r="O465"/>
      <c r="P465"/>
      <c r="Q465"/>
      <c r="R465"/>
      <c r="S465"/>
      <c r="T465"/>
      <c r="U465"/>
      <c r="V465"/>
      <c r="W465"/>
      <c r="X465"/>
      <c r="Y465"/>
      <c r="Z465"/>
      <c r="AA465"/>
      <c r="AB465"/>
      <c r="AC465"/>
      <c r="AD465"/>
      <c r="AE465"/>
      <c r="AF465"/>
      <c r="AG465">
        <v>1</v>
      </c>
      <c r="AH465">
        <v>0</v>
      </c>
    </row>
    <row r="466" spans="1:34" ht="15" x14ac:dyDescent="0.25">
      <c r="A466" t="s">
        <v>1101</v>
      </c>
      <c r="B466" t="s">
        <v>1102</v>
      </c>
      <c r="C466" t="s">
        <v>387</v>
      </c>
      <c r="D466">
        <v>6</v>
      </c>
      <c r="E466" s="138">
        <v>45714</v>
      </c>
      <c r="F466" s="138">
        <v>45734</v>
      </c>
      <c r="G466" t="s">
        <v>69</v>
      </c>
      <c r="H466" t="s">
        <v>70</v>
      </c>
      <c r="I466">
        <v>0</v>
      </c>
      <c r="J466" t="s">
        <v>16229</v>
      </c>
      <c r="K466">
        <v>0.8</v>
      </c>
      <c r="L466" t="s">
        <v>71</v>
      </c>
      <c r="M466"/>
      <c r="N466"/>
      <c r="O466"/>
      <c r="P466"/>
      <c r="Q466"/>
      <c r="R466"/>
      <c r="S466"/>
      <c r="T466"/>
      <c r="U466"/>
      <c r="V466"/>
      <c r="W466"/>
      <c r="X466"/>
      <c r="Y466"/>
      <c r="Z466"/>
      <c r="AA466"/>
      <c r="AB466"/>
      <c r="AC466"/>
      <c r="AD466"/>
      <c r="AE466"/>
      <c r="AF466"/>
      <c r="AG466">
        <v>2</v>
      </c>
      <c r="AH466">
        <v>10000</v>
      </c>
    </row>
    <row r="467" spans="1:34" ht="15" x14ac:dyDescent="0.25">
      <c r="A467" t="s">
        <v>1093</v>
      </c>
      <c r="B467" t="s">
        <v>1094</v>
      </c>
      <c r="C467" t="s">
        <v>142</v>
      </c>
      <c r="D467">
        <v>51</v>
      </c>
      <c r="E467" s="138">
        <v>45656</v>
      </c>
      <c r="F467" s="138">
        <v>45693</v>
      </c>
      <c r="G467" t="s">
        <v>75</v>
      </c>
      <c r="H467" t="s">
        <v>70</v>
      </c>
      <c r="I467">
        <v>0</v>
      </c>
      <c r="J467" t="s">
        <v>16281</v>
      </c>
      <c r="K467">
        <v>0.78</v>
      </c>
      <c r="L467" t="s">
        <v>71</v>
      </c>
      <c r="M467"/>
      <c r="N467"/>
      <c r="O467"/>
      <c r="P467"/>
      <c r="Q467"/>
      <c r="R467"/>
      <c r="S467"/>
      <c r="T467"/>
      <c r="U467"/>
      <c r="V467"/>
      <c r="W467"/>
      <c r="X467"/>
      <c r="Y467"/>
      <c r="Z467"/>
      <c r="AA467"/>
      <c r="AB467"/>
      <c r="AC467"/>
      <c r="AD467"/>
      <c r="AE467"/>
      <c r="AF467"/>
      <c r="AG467">
        <v>2</v>
      </c>
      <c r="AH467">
        <v>11500</v>
      </c>
    </row>
    <row r="468" spans="1:34" ht="15" x14ac:dyDescent="0.25">
      <c r="A468" t="s">
        <v>1097</v>
      </c>
      <c r="B468" t="s">
        <v>1098</v>
      </c>
      <c r="C468" t="s">
        <v>102</v>
      </c>
      <c r="D468"/>
      <c r="E468"/>
      <c r="F468"/>
      <c r="G468"/>
      <c r="H468" t="s">
        <v>63</v>
      </c>
      <c r="I468" t="s">
        <v>64</v>
      </c>
      <c r="J468"/>
      <c r="K468"/>
      <c r="L468"/>
      <c r="M468"/>
      <c r="N468"/>
      <c r="O468"/>
      <c r="P468"/>
      <c r="Q468"/>
      <c r="R468"/>
      <c r="S468"/>
      <c r="T468"/>
      <c r="U468"/>
      <c r="V468"/>
      <c r="W468"/>
      <c r="X468"/>
      <c r="Y468"/>
      <c r="Z468"/>
      <c r="AA468"/>
      <c r="AB468"/>
      <c r="AC468"/>
      <c r="AD468"/>
      <c r="AE468"/>
      <c r="AF468"/>
      <c r="AG468"/>
      <c r="AH468">
        <v>0</v>
      </c>
    </row>
    <row r="469" spans="1:34" ht="15" x14ac:dyDescent="0.25">
      <c r="A469" t="s">
        <v>1105</v>
      </c>
      <c r="B469" t="s">
        <v>1106</v>
      </c>
      <c r="C469" t="s">
        <v>148</v>
      </c>
      <c r="D469">
        <v>47</v>
      </c>
      <c r="E469" s="138">
        <v>45653</v>
      </c>
      <c r="F469" s="138">
        <v>45666</v>
      </c>
      <c r="G469" t="s">
        <v>69</v>
      </c>
      <c r="H469" t="s">
        <v>70</v>
      </c>
      <c r="I469">
        <v>0</v>
      </c>
      <c r="J469" t="s">
        <v>16230</v>
      </c>
      <c r="K469">
        <v>0.7</v>
      </c>
      <c r="L469" t="s">
        <v>71</v>
      </c>
      <c r="M469"/>
      <c r="N469"/>
      <c r="O469"/>
      <c r="P469"/>
      <c r="Q469"/>
      <c r="R469"/>
      <c r="S469"/>
      <c r="T469"/>
      <c r="U469"/>
      <c r="V469"/>
      <c r="W469"/>
      <c r="X469"/>
      <c r="Y469"/>
      <c r="Z469"/>
      <c r="AA469"/>
      <c r="AB469"/>
      <c r="AC469"/>
      <c r="AD469"/>
      <c r="AE469"/>
      <c r="AF469"/>
      <c r="AG469">
        <v>2</v>
      </c>
      <c r="AH469">
        <v>15000</v>
      </c>
    </row>
    <row r="470" spans="1:34" ht="15" x14ac:dyDescent="0.25">
      <c r="A470" t="s">
        <v>1107</v>
      </c>
      <c r="B470" t="s">
        <v>1108</v>
      </c>
      <c r="C470" t="s">
        <v>975</v>
      </c>
      <c r="D470">
        <v>9</v>
      </c>
      <c r="E470" s="138">
        <v>44285</v>
      </c>
      <c r="F470" s="138">
        <v>46011</v>
      </c>
      <c r="G470" t="s">
        <v>69</v>
      </c>
      <c r="H470" t="s">
        <v>63</v>
      </c>
      <c r="I470">
        <v>0.8</v>
      </c>
      <c r="J470" t="s">
        <v>71</v>
      </c>
      <c r="K470"/>
      <c r="L470"/>
      <c r="M470"/>
      <c r="N470"/>
      <c r="O470"/>
      <c r="P470"/>
      <c r="Q470"/>
      <c r="R470"/>
      <c r="S470"/>
      <c r="T470"/>
      <c r="U470"/>
      <c r="V470"/>
      <c r="W470"/>
      <c r="X470"/>
      <c r="Y470"/>
      <c r="Z470"/>
      <c r="AA470"/>
      <c r="AB470"/>
      <c r="AC470"/>
      <c r="AD470"/>
      <c r="AE470"/>
      <c r="AF470"/>
      <c r="AG470">
        <v>1</v>
      </c>
      <c r="AH470">
        <v>0</v>
      </c>
    </row>
    <row r="471" spans="1:34" ht="15" x14ac:dyDescent="0.25">
      <c r="A471" t="s">
        <v>1109</v>
      </c>
      <c r="B471" t="s">
        <v>1110</v>
      </c>
      <c r="C471" t="s">
        <v>154</v>
      </c>
      <c r="D471">
        <v>58</v>
      </c>
      <c r="E471" s="138">
        <v>45656</v>
      </c>
      <c r="F471" s="138">
        <v>45944</v>
      </c>
      <c r="G471" t="s">
        <v>69</v>
      </c>
      <c r="H471" t="s">
        <v>63</v>
      </c>
      <c r="I471">
        <v>0.8</v>
      </c>
      <c r="J471" t="s">
        <v>71</v>
      </c>
      <c r="K471"/>
      <c r="L471"/>
      <c r="M471"/>
      <c r="N471"/>
      <c r="O471"/>
      <c r="P471"/>
      <c r="Q471"/>
      <c r="R471"/>
      <c r="S471"/>
      <c r="T471"/>
      <c r="U471"/>
      <c r="V471"/>
      <c r="W471"/>
      <c r="X471"/>
      <c r="Y471"/>
      <c r="Z471"/>
      <c r="AA471"/>
      <c r="AB471"/>
      <c r="AC471"/>
      <c r="AD471"/>
      <c r="AE471"/>
      <c r="AF471"/>
      <c r="AG471">
        <v>1</v>
      </c>
      <c r="AH471">
        <v>0</v>
      </c>
    </row>
    <row r="472" spans="1:34" ht="15" x14ac:dyDescent="0.25">
      <c r="A472" t="s">
        <v>1111</v>
      </c>
      <c r="B472" t="s">
        <v>1112</v>
      </c>
      <c r="C472" t="s">
        <v>142</v>
      </c>
      <c r="D472">
        <v>3</v>
      </c>
      <c r="E472" s="138">
        <v>45713</v>
      </c>
      <c r="F472" s="138">
        <v>45827</v>
      </c>
      <c r="G472" t="s">
        <v>69</v>
      </c>
      <c r="H472" t="s">
        <v>70</v>
      </c>
      <c r="I472">
        <v>0</v>
      </c>
      <c r="J472" t="s">
        <v>16236</v>
      </c>
      <c r="K472">
        <v>0.7</v>
      </c>
      <c r="L472" t="s">
        <v>71</v>
      </c>
      <c r="M472"/>
      <c r="N472"/>
      <c r="O472"/>
      <c r="P472"/>
      <c r="Q472"/>
      <c r="R472"/>
      <c r="S472"/>
      <c r="T472"/>
      <c r="U472"/>
      <c r="V472"/>
      <c r="W472"/>
      <c r="X472"/>
      <c r="Y472"/>
      <c r="Z472"/>
      <c r="AA472"/>
      <c r="AB472"/>
      <c r="AC472"/>
      <c r="AD472"/>
      <c r="AE472"/>
      <c r="AF472"/>
      <c r="AG472">
        <v>2</v>
      </c>
      <c r="AH472">
        <v>9999.99</v>
      </c>
    </row>
    <row r="473" spans="1:34" ht="15" x14ac:dyDescent="0.25">
      <c r="A473" t="s">
        <v>1113</v>
      </c>
      <c r="B473" t="s">
        <v>1114</v>
      </c>
      <c r="C473" t="s">
        <v>291</v>
      </c>
      <c r="D473">
        <v>29</v>
      </c>
      <c r="E473" s="138">
        <v>45654</v>
      </c>
      <c r="F473" s="138">
        <v>45684</v>
      </c>
      <c r="G473" t="s">
        <v>69</v>
      </c>
      <c r="H473" t="s">
        <v>63</v>
      </c>
      <c r="I473">
        <v>0.8</v>
      </c>
      <c r="J473" t="s">
        <v>71</v>
      </c>
      <c r="K473"/>
      <c r="L473"/>
      <c r="M473"/>
      <c r="N473"/>
      <c r="O473"/>
      <c r="P473"/>
      <c r="Q473"/>
      <c r="R473"/>
      <c r="S473"/>
      <c r="T473"/>
      <c r="U473"/>
      <c r="V473"/>
      <c r="W473"/>
      <c r="X473"/>
      <c r="Y473"/>
      <c r="Z473"/>
      <c r="AA473"/>
      <c r="AB473"/>
      <c r="AC473"/>
      <c r="AD473"/>
      <c r="AE473"/>
      <c r="AF473"/>
      <c r="AG473">
        <v>1</v>
      </c>
      <c r="AH473">
        <v>0</v>
      </c>
    </row>
    <row r="474" spans="1:34" ht="15" x14ac:dyDescent="0.25">
      <c r="A474" t="s">
        <v>1115</v>
      </c>
      <c r="B474" t="s">
        <v>1116</v>
      </c>
      <c r="C474" t="s">
        <v>281</v>
      </c>
      <c r="D474">
        <v>4</v>
      </c>
      <c r="E474" s="138">
        <v>45714</v>
      </c>
      <c r="F474" s="138">
        <v>45764</v>
      </c>
      <c r="G474" t="s">
        <v>69</v>
      </c>
      <c r="H474" t="s">
        <v>63</v>
      </c>
      <c r="I474">
        <v>0.7</v>
      </c>
      <c r="J474" t="s">
        <v>71</v>
      </c>
      <c r="K474"/>
      <c r="L474"/>
      <c r="M474"/>
      <c r="N474"/>
      <c r="O474"/>
      <c r="P474"/>
      <c r="Q474"/>
      <c r="R474"/>
      <c r="S474"/>
      <c r="T474"/>
      <c r="U474"/>
      <c r="V474"/>
      <c r="W474"/>
      <c r="X474"/>
      <c r="Y474"/>
      <c r="Z474"/>
      <c r="AA474"/>
      <c r="AB474"/>
      <c r="AC474"/>
      <c r="AD474"/>
      <c r="AE474"/>
      <c r="AF474"/>
      <c r="AG474">
        <v>1</v>
      </c>
      <c r="AH474">
        <v>0</v>
      </c>
    </row>
    <row r="475" spans="1:34" ht="15" x14ac:dyDescent="0.25">
      <c r="A475" t="s">
        <v>1117</v>
      </c>
      <c r="B475" t="s">
        <v>1118</v>
      </c>
      <c r="C475" t="s">
        <v>304</v>
      </c>
      <c r="D475">
        <v>6</v>
      </c>
      <c r="E475" s="138">
        <v>44285</v>
      </c>
      <c r="F475" s="138">
        <v>46011</v>
      </c>
      <c r="G475" t="s">
        <v>69</v>
      </c>
      <c r="H475" t="s">
        <v>63</v>
      </c>
      <c r="I475">
        <v>0.8</v>
      </c>
      <c r="J475" t="s">
        <v>71</v>
      </c>
      <c r="K475"/>
      <c r="L475"/>
      <c r="M475"/>
      <c r="N475"/>
      <c r="O475"/>
      <c r="P475"/>
      <c r="Q475"/>
      <c r="R475"/>
      <c r="S475"/>
      <c r="T475"/>
      <c r="U475"/>
      <c r="V475"/>
      <c r="W475"/>
      <c r="X475"/>
      <c r="Y475"/>
      <c r="Z475"/>
      <c r="AA475"/>
      <c r="AB475"/>
      <c r="AC475"/>
      <c r="AD475"/>
      <c r="AE475"/>
      <c r="AF475"/>
      <c r="AG475">
        <v>1</v>
      </c>
      <c r="AH475">
        <v>0</v>
      </c>
    </row>
    <row r="476" spans="1:34" ht="15" x14ac:dyDescent="0.25">
      <c r="A476" t="s">
        <v>1119</v>
      </c>
      <c r="B476" t="s">
        <v>1120</v>
      </c>
      <c r="C476" t="s">
        <v>231</v>
      </c>
      <c r="D476">
        <v>19</v>
      </c>
      <c r="E476" s="138">
        <v>45645</v>
      </c>
      <c r="F476" s="138">
        <v>45685</v>
      </c>
      <c r="G476" t="s">
        <v>75</v>
      </c>
      <c r="H476" t="s">
        <v>63</v>
      </c>
      <c r="I476">
        <v>0.8</v>
      </c>
      <c r="J476" t="s">
        <v>71</v>
      </c>
      <c r="K476"/>
      <c r="L476"/>
      <c r="M476"/>
      <c r="N476"/>
      <c r="O476"/>
      <c r="P476"/>
      <c r="Q476"/>
      <c r="R476"/>
      <c r="S476"/>
      <c r="T476"/>
      <c r="U476"/>
      <c r="V476"/>
      <c r="W476"/>
      <c r="X476"/>
      <c r="Y476"/>
      <c r="Z476"/>
      <c r="AA476"/>
      <c r="AB476"/>
      <c r="AC476"/>
      <c r="AD476"/>
      <c r="AE476"/>
      <c r="AF476"/>
      <c r="AG476">
        <v>1</v>
      </c>
      <c r="AH476">
        <v>0</v>
      </c>
    </row>
    <row r="477" spans="1:34" ht="15" x14ac:dyDescent="0.25">
      <c r="A477" t="s">
        <v>1121</v>
      </c>
      <c r="B477" t="s">
        <v>1122</v>
      </c>
      <c r="C477" t="s">
        <v>387</v>
      </c>
      <c r="D477">
        <v>46</v>
      </c>
      <c r="E477" s="138">
        <v>45649</v>
      </c>
      <c r="F477" s="138">
        <v>45684</v>
      </c>
      <c r="G477" t="s">
        <v>75</v>
      </c>
      <c r="H477" t="s">
        <v>70</v>
      </c>
      <c r="I477">
        <v>0</v>
      </c>
      <c r="J477" t="s">
        <v>16229</v>
      </c>
      <c r="K477">
        <v>0.7</v>
      </c>
      <c r="L477" t="s">
        <v>16270</v>
      </c>
      <c r="M477">
        <v>0.77</v>
      </c>
      <c r="N477" t="s">
        <v>78</v>
      </c>
      <c r="O477">
        <v>0.8</v>
      </c>
      <c r="P477" t="s">
        <v>79</v>
      </c>
      <c r="Q477"/>
      <c r="R477"/>
      <c r="S477"/>
      <c r="T477"/>
      <c r="U477"/>
      <c r="V477"/>
      <c r="W477"/>
      <c r="X477"/>
      <c r="Y477"/>
      <c r="Z477"/>
      <c r="AA477"/>
      <c r="AB477"/>
      <c r="AC477"/>
      <c r="AD477"/>
      <c r="AE477"/>
      <c r="AF477"/>
      <c r="AG477">
        <v>4</v>
      </c>
      <c r="AH477">
        <v>10000</v>
      </c>
    </row>
    <row r="478" spans="1:34" ht="15" x14ac:dyDescent="0.25">
      <c r="A478" t="s">
        <v>1123</v>
      </c>
      <c r="B478" t="s">
        <v>1124</v>
      </c>
      <c r="C478" t="s">
        <v>231</v>
      </c>
      <c r="D478">
        <v>39</v>
      </c>
      <c r="E478" s="138">
        <v>44917</v>
      </c>
      <c r="F478" s="138">
        <v>46011</v>
      </c>
      <c r="G478" t="s">
        <v>16478</v>
      </c>
      <c r="H478" t="s">
        <v>70</v>
      </c>
      <c r="I478">
        <v>0.5</v>
      </c>
      <c r="J478" t="s">
        <v>76</v>
      </c>
      <c r="K478">
        <v>0.77</v>
      </c>
      <c r="L478" t="s">
        <v>77</v>
      </c>
      <c r="M478">
        <v>0.78</v>
      </c>
      <c r="N478" t="s">
        <v>78</v>
      </c>
      <c r="O478">
        <v>0.8</v>
      </c>
      <c r="P478" t="s">
        <v>79</v>
      </c>
      <c r="Q478"/>
      <c r="R478"/>
      <c r="S478"/>
      <c r="T478"/>
      <c r="U478"/>
      <c r="V478"/>
      <c r="W478"/>
      <c r="X478"/>
      <c r="Y478"/>
      <c r="Z478"/>
      <c r="AA478"/>
      <c r="AB478"/>
      <c r="AC478"/>
      <c r="AD478"/>
      <c r="AE478"/>
      <c r="AF478"/>
      <c r="AG478">
        <v>0</v>
      </c>
      <c r="AH478">
        <v>0</v>
      </c>
    </row>
    <row r="479" spans="1:34" ht="15" x14ac:dyDescent="0.25">
      <c r="A479" t="s">
        <v>1125</v>
      </c>
      <c r="B479" t="s">
        <v>1126</v>
      </c>
      <c r="C479" t="s">
        <v>228</v>
      </c>
      <c r="D479">
        <v>4</v>
      </c>
      <c r="E479" s="138">
        <v>45037</v>
      </c>
      <c r="F479" s="138">
        <v>46011</v>
      </c>
      <c r="G479" t="s">
        <v>69</v>
      </c>
      <c r="H479" t="s">
        <v>63</v>
      </c>
      <c r="I479">
        <v>0.8</v>
      </c>
      <c r="J479" t="s">
        <v>71</v>
      </c>
      <c r="K479"/>
      <c r="L479"/>
      <c r="M479"/>
      <c r="N479"/>
      <c r="O479"/>
      <c r="P479"/>
      <c r="Q479"/>
      <c r="R479"/>
      <c r="S479"/>
      <c r="T479"/>
      <c r="U479"/>
      <c r="V479"/>
      <c r="W479"/>
      <c r="X479"/>
      <c r="Y479"/>
      <c r="Z479"/>
      <c r="AA479"/>
      <c r="AB479"/>
      <c r="AC479"/>
      <c r="AD479"/>
      <c r="AE479"/>
      <c r="AF479"/>
      <c r="AG479">
        <v>1</v>
      </c>
      <c r="AH479">
        <v>0</v>
      </c>
    </row>
    <row r="480" spans="1:34" ht="15" x14ac:dyDescent="0.25">
      <c r="A480" t="s">
        <v>1129</v>
      </c>
      <c r="B480" t="s">
        <v>1130</v>
      </c>
      <c r="C480" t="s">
        <v>231</v>
      </c>
      <c r="D480">
        <v>23</v>
      </c>
      <c r="E480" s="138">
        <v>45281</v>
      </c>
      <c r="F480" s="138">
        <v>46011</v>
      </c>
      <c r="G480" t="s">
        <v>69</v>
      </c>
      <c r="H480" t="s">
        <v>63</v>
      </c>
      <c r="I480">
        <v>0.4</v>
      </c>
      <c r="J480" t="s">
        <v>71</v>
      </c>
      <c r="K480"/>
      <c r="L480"/>
      <c r="M480"/>
      <c r="N480"/>
      <c r="O480"/>
      <c r="P480"/>
      <c r="Q480"/>
      <c r="R480"/>
      <c r="S480"/>
      <c r="T480"/>
      <c r="U480"/>
      <c r="V480"/>
      <c r="W480"/>
      <c r="X480"/>
      <c r="Y480"/>
      <c r="Z480"/>
      <c r="AA480"/>
      <c r="AB480"/>
      <c r="AC480"/>
      <c r="AD480"/>
      <c r="AE480"/>
      <c r="AF480"/>
      <c r="AG480">
        <v>1</v>
      </c>
      <c r="AH480">
        <v>0</v>
      </c>
    </row>
    <row r="481" spans="1:34" ht="15" x14ac:dyDescent="0.25">
      <c r="A481" t="s">
        <v>1127</v>
      </c>
      <c r="B481" t="s">
        <v>1128</v>
      </c>
      <c r="C481" t="s">
        <v>102</v>
      </c>
      <c r="D481">
        <v>39</v>
      </c>
      <c r="E481" s="138">
        <v>45643</v>
      </c>
      <c r="F481" s="138">
        <v>45670</v>
      </c>
      <c r="G481" t="s">
        <v>69</v>
      </c>
      <c r="H481" t="s">
        <v>63</v>
      </c>
      <c r="I481">
        <v>0.8</v>
      </c>
      <c r="J481" t="s">
        <v>71</v>
      </c>
      <c r="K481"/>
      <c r="L481"/>
      <c r="M481"/>
      <c r="N481"/>
      <c r="O481"/>
      <c r="P481"/>
      <c r="Q481"/>
      <c r="R481"/>
      <c r="S481"/>
      <c r="T481"/>
      <c r="U481"/>
      <c r="V481"/>
      <c r="W481"/>
      <c r="X481"/>
      <c r="Y481"/>
      <c r="Z481"/>
      <c r="AA481"/>
      <c r="AB481"/>
      <c r="AC481"/>
      <c r="AD481"/>
      <c r="AE481"/>
      <c r="AF481"/>
      <c r="AG481">
        <v>1</v>
      </c>
      <c r="AH481">
        <v>0</v>
      </c>
    </row>
    <row r="482" spans="1:34" ht="15" x14ac:dyDescent="0.25">
      <c r="A482" t="s">
        <v>1131</v>
      </c>
      <c r="B482" t="s">
        <v>1132</v>
      </c>
      <c r="C482" t="s">
        <v>231</v>
      </c>
      <c r="D482">
        <v>39</v>
      </c>
      <c r="E482" s="138">
        <v>45645</v>
      </c>
      <c r="F482" s="138">
        <v>45702</v>
      </c>
      <c r="G482" t="s">
        <v>16478</v>
      </c>
      <c r="H482" t="s">
        <v>70</v>
      </c>
      <c r="I482">
        <v>0.5</v>
      </c>
      <c r="J482" t="s">
        <v>76</v>
      </c>
      <c r="K482">
        <v>0.6</v>
      </c>
      <c r="L482" t="s">
        <v>77</v>
      </c>
      <c r="M482">
        <v>0.75</v>
      </c>
      <c r="N482" t="s">
        <v>77</v>
      </c>
      <c r="O482">
        <v>0.8</v>
      </c>
      <c r="P482" t="s">
        <v>79</v>
      </c>
      <c r="Q482">
        <v>0</v>
      </c>
      <c r="R482" t="s">
        <v>16236</v>
      </c>
      <c r="S482"/>
      <c r="T482"/>
      <c r="U482"/>
      <c r="V482"/>
      <c r="W482"/>
      <c r="X482"/>
      <c r="Y482"/>
      <c r="Z482"/>
      <c r="AA482"/>
      <c r="AB482"/>
      <c r="AC482"/>
      <c r="AD482"/>
      <c r="AE482"/>
      <c r="AF482"/>
      <c r="AG482">
        <v>0</v>
      </c>
      <c r="AH482">
        <v>0</v>
      </c>
    </row>
    <row r="483" spans="1:34" ht="15" x14ac:dyDescent="0.25">
      <c r="A483" t="s">
        <v>1133</v>
      </c>
      <c r="B483" t="s">
        <v>1134</v>
      </c>
      <c r="C483" t="s">
        <v>448</v>
      </c>
      <c r="D483">
        <v>45</v>
      </c>
      <c r="E483" s="138">
        <v>41172</v>
      </c>
      <c r="F483" s="138">
        <v>46011</v>
      </c>
      <c r="G483" t="s">
        <v>69</v>
      </c>
      <c r="H483" t="s">
        <v>70</v>
      </c>
      <c r="I483">
        <v>0</v>
      </c>
      <c r="J483" t="s">
        <v>16237</v>
      </c>
      <c r="K483">
        <v>0.6</v>
      </c>
      <c r="L483" t="s">
        <v>71</v>
      </c>
      <c r="M483"/>
      <c r="N483"/>
      <c r="O483"/>
      <c r="P483"/>
      <c r="Q483"/>
      <c r="R483"/>
      <c r="S483"/>
      <c r="T483"/>
      <c r="U483"/>
      <c r="V483"/>
      <c r="W483"/>
      <c r="X483"/>
      <c r="Y483"/>
      <c r="Z483"/>
      <c r="AA483"/>
      <c r="AB483"/>
      <c r="AC483"/>
      <c r="AD483"/>
      <c r="AE483"/>
      <c r="AF483"/>
      <c r="AG483">
        <v>2</v>
      </c>
      <c r="AH483">
        <v>9000</v>
      </c>
    </row>
    <row r="484" spans="1:34" ht="15" x14ac:dyDescent="0.25">
      <c r="A484" t="s">
        <v>1135</v>
      </c>
      <c r="B484" t="s">
        <v>1136</v>
      </c>
      <c r="C484" t="s">
        <v>326</v>
      </c>
      <c r="D484">
        <v>14</v>
      </c>
      <c r="E484" s="138">
        <v>45639</v>
      </c>
      <c r="F484" s="138">
        <v>45713</v>
      </c>
      <c r="G484" t="s">
        <v>69</v>
      </c>
      <c r="H484" t="s">
        <v>63</v>
      </c>
      <c r="I484">
        <v>0.8</v>
      </c>
      <c r="J484" t="s">
        <v>71</v>
      </c>
      <c r="K484"/>
      <c r="L484"/>
      <c r="M484"/>
      <c r="N484"/>
      <c r="O484"/>
      <c r="P484"/>
      <c r="Q484"/>
      <c r="R484"/>
      <c r="S484"/>
      <c r="T484"/>
      <c r="U484"/>
      <c r="V484"/>
      <c r="W484"/>
      <c r="X484"/>
      <c r="Y484"/>
      <c r="Z484"/>
      <c r="AA484"/>
      <c r="AB484"/>
      <c r="AC484"/>
      <c r="AD484"/>
      <c r="AE484"/>
      <c r="AF484"/>
      <c r="AG484">
        <v>1</v>
      </c>
      <c r="AH484">
        <v>0</v>
      </c>
    </row>
    <row r="485" spans="1:34" ht="15" x14ac:dyDescent="0.25">
      <c r="A485" t="s">
        <v>1137</v>
      </c>
      <c r="B485" t="s">
        <v>1138</v>
      </c>
      <c r="C485" t="s">
        <v>74</v>
      </c>
      <c r="D485">
        <v>57</v>
      </c>
      <c r="E485" s="138">
        <v>45649</v>
      </c>
      <c r="F485" s="138">
        <v>45873</v>
      </c>
      <c r="G485" t="s">
        <v>16478</v>
      </c>
      <c r="H485" t="s">
        <v>70</v>
      </c>
      <c r="I485">
        <v>0.35</v>
      </c>
      <c r="J485" t="s">
        <v>76</v>
      </c>
      <c r="K485">
        <v>0.4</v>
      </c>
      <c r="L485" t="s">
        <v>77</v>
      </c>
      <c r="M485">
        <v>0.5</v>
      </c>
      <c r="N485" t="s">
        <v>78</v>
      </c>
      <c r="O485">
        <v>0.8</v>
      </c>
      <c r="P485" t="s">
        <v>79</v>
      </c>
      <c r="Q485">
        <v>0</v>
      </c>
      <c r="R485" t="s">
        <v>16249</v>
      </c>
      <c r="S485"/>
      <c r="T485"/>
      <c r="U485"/>
      <c r="V485"/>
      <c r="W485"/>
      <c r="X485"/>
      <c r="Y485"/>
      <c r="Z485"/>
      <c r="AA485"/>
      <c r="AB485"/>
      <c r="AC485"/>
      <c r="AD485"/>
      <c r="AE485"/>
      <c r="AF485"/>
      <c r="AG485">
        <v>0</v>
      </c>
      <c r="AH485">
        <v>0</v>
      </c>
    </row>
    <row r="486" spans="1:34" ht="15" x14ac:dyDescent="0.25">
      <c r="A486" t="s">
        <v>1139</v>
      </c>
      <c r="B486" t="s">
        <v>1140</v>
      </c>
      <c r="C486" t="s">
        <v>742</v>
      </c>
      <c r="D486"/>
      <c r="E486"/>
      <c r="F486"/>
      <c r="G486"/>
      <c r="H486" t="s">
        <v>63</v>
      </c>
      <c r="I486" t="s">
        <v>64</v>
      </c>
      <c r="J486"/>
      <c r="K486"/>
      <c r="L486"/>
      <c r="M486"/>
      <c r="N486"/>
      <c r="O486"/>
      <c r="P486"/>
      <c r="Q486"/>
      <c r="R486"/>
      <c r="S486"/>
      <c r="T486"/>
      <c r="U486"/>
      <c r="V486"/>
      <c r="W486"/>
      <c r="X486"/>
      <c r="Y486"/>
      <c r="Z486"/>
      <c r="AA486"/>
      <c r="AB486"/>
      <c r="AC486"/>
      <c r="AD486"/>
      <c r="AE486"/>
      <c r="AF486"/>
      <c r="AG486"/>
      <c r="AH486">
        <v>0</v>
      </c>
    </row>
    <row r="487" spans="1:34" ht="15" x14ac:dyDescent="0.25">
      <c r="A487" t="s">
        <v>1141</v>
      </c>
      <c r="B487" t="s">
        <v>1142</v>
      </c>
      <c r="C487" t="s">
        <v>231</v>
      </c>
      <c r="D487"/>
      <c r="E487"/>
      <c r="F487"/>
      <c r="G487"/>
      <c r="H487" t="s">
        <v>63</v>
      </c>
      <c r="I487" t="s">
        <v>64</v>
      </c>
      <c r="J487"/>
      <c r="K487"/>
      <c r="L487"/>
      <c r="M487"/>
      <c r="N487"/>
      <c r="O487"/>
      <c r="P487"/>
      <c r="Q487"/>
      <c r="R487"/>
      <c r="S487"/>
      <c r="T487"/>
      <c r="U487"/>
      <c r="V487"/>
      <c r="W487"/>
      <c r="X487"/>
      <c r="Y487"/>
      <c r="Z487"/>
      <c r="AA487"/>
      <c r="AB487"/>
      <c r="AC487"/>
      <c r="AD487"/>
      <c r="AE487"/>
      <c r="AF487"/>
      <c r="AG487"/>
      <c r="AH487">
        <v>0</v>
      </c>
    </row>
    <row r="488" spans="1:34" ht="15" x14ac:dyDescent="0.25">
      <c r="A488" t="s">
        <v>1143</v>
      </c>
      <c r="B488" t="s">
        <v>1144</v>
      </c>
      <c r="C488" t="s">
        <v>321</v>
      </c>
      <c r="D488"/>
      <c r="E488"/>
      <c r="F488"/>
      <c r="G488"/>
      <c r="H488" t="s">
        <v>63</v>
      </c>
      <c r="I488" t="s">
        <v>64</v>
      </c>
      <c r="J488"/>
      <c r="K488"/>
      <c r="L488"/>
      <c r="M488"/>
      <c r="N488"/>
      <c r="O488"/>
      <c r="P488"/>
      <c r="Q488"/>
      <c r="R488"/>
      <c r="S488"/>
      <c r="T488"/>
      <c r="U488"/>
      <c r="V488"/>
      <c r="W488"/>
      <c r="X488"/>
      <c r="Y488"/>
      <c r="Z488"/>
      <c r="AA488"/>
      <c r="AB488"/>
      <c r="AC488"/>
      <c r="AD488"/>
      <c r="AE488"/>
      <c r="AF488"/>
      <c r="AG488"/>
      <c r="AH488">
        <v>0</v>
      </c>
    </row>
    <row r="489" spans="1:34" ht="15" x14ac:dyDescent="0.25">
      <c r="A489" t="s">
        <v>1145</v>
      </c>
      <c r="B489" t="s">
        <v>1146</v>
      </c>
      <c r="C489" t="s">
        <v>321</v>
      </c>
      <c r="D489"/>
      <c r="E489"/>
      <c r="F489"/>
      <c r="G489"/>
      <c r="H489" t="s">
        <v>63</v>
      </c>
      <c r="I489" t="s">
        <v>64</v>
      </c>
      <c r="J489"/>
      <c r="K489"/>
      <c r="L489"/>
      <c r="M489"/>
      <c r="N489"/>
      <c r="O489"/>
      <c r="P489"/>
      <c r="Q489"/>
      <c r="R489"/>
      <c r="S489"/>
      <c r="T489"/>
      <c r="U489"/>
      <c r="V489"/>
      <c r="W489"/>
      <c r="X489"/>
      <c r="Y489"/>
      <c r="Z489"/>
      <c r="AA489"/>
      <c r="AB489"/>
      <c r="AC489"/>
      <c r="AD489"/>
      <c r="AE489"/>
      <c r="AF489"/>
      <c r="AG489"/>
      <c r="AH489">
        <v>0</v>
      </c>
    </row>
    <row r="490" spans="1:34" ht="15" x14ac:dyDescent="0.25">
      <c r="A490" t="s">
        <v>1147</v>
      </c>
      <c r="B490" t="s">
        <v>1148</v>
      </c>
      <c r="C490" t="s">
        <v>108</v>
      </c>
      <c r="D490">
        <v>34</v>
      </c>
      <c r="E490" s="138">
        <v>45288</v>
      </c>
      <c r="F490" s="138">
        <v>46011</v>
      </c>
      <c r="G490" t="s">
        <v>69</v>
      </c>
      <c r="H490" t="s">
        <v>70</v>
      </c>
      <c r="I490">
        <v>0</v>
      </c>
      <c r="J490" t="s">
        <v>16282</v>
      </c>
      <c r="K490">
        <v>0.6</v>
      </c>
      <c r="L490" t="s">
        <v>71</v>
      </c>
      <c r="M490"/>
      <c r="N490"/>
      <c r="O490"/>
      <c r="P490"/>
      <c r="Q490"/>
      <c r="R490"/>
      <c r="S490"/>
      <c r="T490"/>
      <c r="U490"/>
      <c r="V490"/>
      <c r="W490"/>
      <c r="X490"/>
      <c r="Y490"/>
      <c r="Z490"/>
      <c r="AA490"/>
      <c r="AB490"/>
      <c r="AC490"/>
      <c r="AD490"/>
      <c r="AE490"/>
      <c r="AF490"/>
      <c r="AG490">
        <v>2</v>
      </c>
      <c r="AH490">
        <v>7000</v>
      </c>
    </row>
    <row r="491" spans="1:34" ht="15" x14ac:dyDescent="0.25">
      <c r="A491" t="s">
        <v>1149</v>
      </c>
      <c r="B491" t="s">
        <v>1150</v>
      </c>
      <c r="C491" t="s">
        <v>93</v>
      </c>
      <c r="D491">
        <v>2</v>
      </c>
      <c r="E491" s="138">
        <v>43551</v>
      </c>
      <c r="F491" s="138">
        <v>46011</v>
      </c>
      <c r="G491" t="s">
        <v>69</v>
      </c>
      <c r="H491" t="s">
        <v>63</v>
      </c>
      <c r="I491">
        <v>0.6</v>
      </c>
      <c r="J491" t="s">
        <v>71</v>
      </c>
      <c r="K491"/>
      <c r="L491"/>
      <c r="M491"/>
      <c r="N491"/>
      <c r="O491"/>
      <c r="P491"/>
      <c r="Q491"/>
      <c r="R491"/>
      <c r="S491"/>
      <c r="T491"/>
      <c r="U491"/>
      <c r="V491"/>
      <c r="W491"/>
      <c r="X491"/>
      <c r="Y491"/>
      <c r="Z491"/>
      <c r="AA491"/>
      <c r="AB491"/>
      <c r="AC491"/>
      <c r="AD491"/>
      <c r="AE491"/>
      <c r="AF491"/>
      <c r="AG491">
        <v>1</v>
      </c>
      <c r="AH491">
        <v>0</v>
      </c>
    </row>
    <row r="492" spans="1:34" ht="15" x14ac:dyDescent="0.25">
      <c r="A492" t="s">
        <v>1151</v>
      </c>
      <c r="B492" t="s">
        <v>1152</v>
      </c>
      <c r="C492" t="s">
        <v>182</v>
      </c>
      <c r="D492">
        <v>43</v>
      </c>
      <c r="E492" s="138">
        <v>45637</v>
      </c>
      <c r="F492" s="138">
        <v>45672</v>
      </c>
      <c r="G492" t="s">
        <v>75</v>
      </c>
      <c r="H492" t="s">
        <v>70</v>
      </c>
      <c r="I492">
        <v>0.5</v>
      </c>
      <c r="J492" t="s">
        <v>16270</v>
      </c>
      <c r="K492">
        <v>0.7</v>
      </c>
      <c r="L492" t="s">
        <v>78</v>
      </c>
      <c r="M492">
        <v>0.8</v>
      </c>
      <c r="N492" t="s">
        <v>79</v>
      </c>
      <c r="O492"/>
      <c r="P492"/>
      <c r="Q492"/>
      <c r="R492"/>
      <c r="S492"/>
      <c r="T492"/>
      <c r="U492"/>
      <c r="V492"/>
      <c r="W492"/>
      <c r="X492"/>
      <c r="Y492"/>
      <c r="Z492"/>
      <c r="AA492"/>
      <c r="AB492"/>
      <c r="AC492"/>
      <c r="AD492"/>
      <c r="AE492"/>
      <c r="AF492"/>
      <c r="AG492">
        <v>3</v>
      </c>
      <c r="AH492">
        <v>0</v>
      </c>
    </row>
    <row r="493" spans="1:34" ht="15" x14ac:dyDescent="0.25">
      <c r="A493" t="s">
        <v>1153</v>
      </c>
      <c r="B493" t="s">
        <v>1154</v>
      </c>
      <c r="C493" t="s">
        <v>219</v>
      </c>
      <c r="D493"/>
      <c r="E493"/>
      <c r="F493"/>
      <c r="G493"/>
      <c r="H493" t="s">
        <v>63</v>
      </c>
      <c r="I493" t="s">
        <v>64</v>
      </c>
      <c r="J493"/>
      <c r="K493"/>
      <c r="L493"/>
      <c r="M493"/>
      <c r="N493"/>
      <c r="O493"/>
      <c r="P493"/>
      <c r="Q493"/>
      <c r="R493"/>
      <c r="S493"/>
      <c r="T493"/>
      <c r="U493"/>
      <c r="V493"/>
      <c r="W493"/>
      <c r="X493"/>
      <c r="Y493"/>
      <c r="Z493"/>
      <c r="AA493"/>
      <c r="AB493"/>
      <c r="AC493"/>
      <c r="AD493"/>
      <c r="AE493"/>
      <c r="AF493"/>
      <c r="AG493"/>
      <c r="AH493">
        <v>0</v>
      </c>
    </row>
    <row r="494" spans="1:34" ht="15" x14ac:dyDescent="0.25">
      <c r="A494" t="s">
        <v>1155</v>
      </c>
      <c r="B494" t="s">
        <v>1156</v>
      </c>
      <c r="C494" t="s">
        <v>231</v>
      </c>
      <c r="D494">
        <v>34</v>
      </c>
      <c r="E494" s="138">
        <v>45643</v>
      </c>
      <c r="F494" s="138">
        <v>45673</v>
      </c>
      <c r="G494" t="s">
        <v>69</v>
      </c>
      <c r="H494" t="s">
        <v>63</v>
      </c>
      <c r="I494">
        <v>0.8</v>
      </c>
      <c r="J494" t="s">
        <v>71</v>
      </c>
      <c r="K494"/>
      <c r="L494"/>
      <c r="M494"/>
      <c r="N494"/>
      <c r="O494"/>
      <c r="P494"/>
      <c r="Q494"/>
      <c r="R494"/>
      <c r="S494"/>
      <c r="T494"/>
      <c r="U494"/>
      <c r="V494"/>
      <c r="W494"/>
      <c r="X494"/>
      <c r="Y494"/>
      <c r="Z494"/>
      <c r="AA494"/>
      <c r="AB494"/>
      <c r="AC494"/>
      <c r="AD494"/>
      <c r="AE494"/>
      <c r="AF494"/>
      <c r="AG494">
        <v>1</v>
      </c>
      <c r="AH494">
        <v>0</v>
      </c>
    </row>
    <row r="495" spans="1:34" ht="15" x14ac:dyDescent="0.25">
      <c r="A495" t="s">
        <v>1159</v>
      </c>
      <c r="B495" t="s">
        <v>1160</v>
      </c>
      <c r="C495" t="s">
        <v>667</v>
      </c>
      <c r="D495">
        <v>2</v>
      </c>
      <c r="E495" s="138">
        <v>45713</v>
      </c>
      <c r="F495" s="138">
        <v>45728</v>
      </c>
      <c r="G495" t="s">
        <v>69</v>
      </c>
      <c r="H495" t="s">
        <v>70</v>
      </c>
      <c r="I495">
        <v>0</v>
      </c>
      <c r="J495" t="s">
        <v>16243</v>
      </c>
      <c r="K495">
        <v>0.4</v>
      </c>
      <c r="L495" t="s">
        <v>71</v>
      </c>
      <c r="M495"/>
      <c r="N495"/>
      <c r="O495"/>
      <c r="P495"/>
      <c r="Q495"/>
      <c r="R495"/>
      <c r="S495"/>
      <c r="T495"/>
      <c r="U495"/>
      <c r="V495"/>
      <c r="W495"/>
      <c r="X495"/>
      <c r="Y495"/>
      <c r="Z495"/>
      <c r="AA495"/>
      <c r="AB495"/>
      <c r="AC495"/>
      <c r="AD495"/>
      <c r="AE495"/>
      <c r="AF495"/>
      <c r="AG495">
        <v>2</v>
      </c>
      <c r="AH495">
        <v>7999.99</v>
      </c>
    </row>
    <row r="496" spans="1:34" ht="15" x14ac:dyDescent="0.25">
      <c r="A496" t="s">
        <v>1161</v>
      </c>
      <c r="B496" t="s">
        <v>1162</v>
      </c>
      <c r="C496" t="s">
        <v>93</v>
      </c>
      <c r="D496">
        <v>4</v>
      </c>
      <c r="E496" s="138">
        <v>45042</v>
      </c>
      <c r="F496" s="138">
        <v>45791</v>
      </c>
      <c r="G496" t="s">
        <v>16508</v>
      </c>
      <c r="H496" t="s">
        <v>70</v>
      </c>
      <c r="I496">
        <v>0</v>
      </c>
      <c r="J496" t="s">
        <v>16282</v>
      </c>
      <c r="K496">
        <v>0.5</v>
      </c>
      <c r="L496" t="s">
        <v>71</v>
      </c>
      <c r="M496"/>
      <c r="N496"/>
      <c r="O496"/>
      <c r="P496"/>
      <c r="Q496"/>
      <c r="R496"/>
      <c r="S496"/>
      <c r="T496"/>
      <c r="U496"/>
      <c r="V496"/>
      <c r="W496"/>
      <c r="X496"/>
      <c r="Y496"/>
      <c r="Z496"/>
      <c r="AA496"/>
      <c r="AB496"/>
      <c r="AC496"/>
      <c r="AD496"/>
      <c r="AE496"/>
      <c r="AF496"/>
      <c r="AG496">
        <v>2</v>
      </c>
      <c r="AH496">
        <v>7000</v>
      </c>
    </row>
    <row r="497" spans="1:34" ht="15" x14ac:dyDescent="0.25">
      <c r="A497" t="s">
        <v>1163</v>
      </c>
      <c r="B497" t="s">
        <v>1164</v>
      </c>
      <c r="C497" t="s">
        <v>62</v>
      </c>
      <c r="D497">
        <v>41</v>
      </c>
      <c r="E497" s="138">
        <v>43738</v>
      </c>
      <c r="F497" s="138">
        <v>46011</v>
      </c>
      <c r="G497" t="s">
        <v>69</v>
      </c>
      <c r="H497" t="s">
        <v>70</v>
      </c>
      <c r="I497">
        <v>0</v>
      </c>
      <c r="J497" t="s">
        <v>16230</v>
      </c>
      <c r="K497">
        <v>0.8</v>
      </c>
      <c r="L497" t="s">
        <v>71</v>
      </c>
      <c r="M497"/>
      <c r="N497"/>
      <c r="O497"/>
      <c r="P497"/>
      <c r="Q497"/>
      <c r="R497"/>
      <c r="S497"/>
      <c r="T497"/>
      <c r="U497"/>
      <c r="V497"/>
      <c r="W497"/>
      <c r="X497"/>
      <c r="Y497"/>
      <c r="Z497"/>
      <c r="AA497"/>
      <c r="AB497"/>
      <c r="AC497"/>
      <c r="AD497"/>
      <c r="AE497"/>
      <c r="AF497"/>
      <c r="AG497">
        <v>2</v>
      </c>
      <c r="AH497">
        <v>15000</v>
      </c>
    </row>
    <row r="498" spans="1:34" ht="15" x14ac:dyDescent="0.25">
      <c r="A498" t="s">
        <v>1165</v>
      </c>
      <c r="B498" t="s">
        <v>1166</v>
      </c>
      <c r="C498" t="s">
        <v>84</v>
      </c>
      <c r="D498"/>
      <c r="E498"/>
      <c r="F498"/>
      <c r="G498"/>
      <c r="H498" t="s">
        <v>63</v>
      </c>
      <c r="I498" t="s">
        <v>64</v>
      </c>
      <c r="J498"/>
      <c r="K498"/>
      <c r="L498"/>
      <c r="M498"/>
      <c r="N498"/>
      <c r="O498"/>
      <c r="P498"/>
      <c r="Q498"/>
      <c r="R498"/>
      <c r="S498"/>
      <c r="T498"/>
      <c r="U498"/>
      <c r="V498"/>
      <c r="W498"/>
      <c r="X498"/>
      <c r="Y498"/>
      <c r="Z498"/>
      <c r="AA498"/>
      <c r="AB498"/>
      <c r="AC498"/>
      <c r="AD498"/>
      <c r="AE498"/>
      <c r="AF498"/>
      <c r="AG498"/>
      <c r="AH498">
        <v>0</v>
      </c>
    </row>
    <row r="499" spans="1:34" ht="15" x14ac:dyDescent="0.25">
      <c r="A499" t="s">
        <v>1167</v>
      </c>
      <c r="B499" t="s">
        <v>1168</v>
      </c>
      <c r="C499" t="s">
        <v>93</v>
      </c>
      <c r="D499">
        <v>30</v>
      </c>
      <c r="E499" s="138">
        <v>45656</v>
      </c>
      <c r="F499" s="138">
        <v>45908</v>
      </c>
      <c r="G499" t="s">
        <v>69</v>
      </c>
      <c r="H499" t="s">
        <v>63</v>
      </c>
      <c r="I499">
        <v>0.8</v>
      </c>
      <c r="J499" t="s">
        <v>71</v>
      </c>
      <c r="K499"/>
      <c r="L499"/>
      <c r="M499"/>
      <c r="N499"/>
      <c r="O499"/>
      <c r="P499"/>
      <c r="Q499"/>
      <c r="R499"/>
      <c r="S499"/>
      <c r="T499"/>
      <c r="U499"/>
      <c r="V499"/>
      <c r="W499"/>
      <c r="X499"/>
      <c r="Y499"/>
      <c r="Z499"/>
      <c r="AA499"/>
      <c r="AB499"/>
      <c r="AC499"/>
      <c r="AD499"/>
      <c r="AE499"/>
      <c r="AF499"/>
      <c r="AG499">
        <v>1</v>
      </c>
      <c r="AH499">
        <v>0</v>
      </c>
    </row>
    <row r="500" spans="1:34" ht="15" x14ac:dyDescent="0.25">
      <c r="A500" t="s">
        <v>1169</v>
      </c>
      <c r="B500" t="s">
        <v>1170</v>
      </c>
      <c r="C500" t="s">
        <v>176</v>
      </c>
      <c r="D500">
        <v>30</v>
      </c>
      <c r="E500" s="138">
        <v>45625</v>
      </c>
      <c r="F500" s="138">
        <v>45685</v>
      </c>
      <c r="G500" t="s">
        <v>69</v>
      </c>
      <c r="H500" t="s">
        <v>70</v>
      </c>
      <c r="I500">
        <v>0.8</v>
      </c>
      <c r="J500" t="s">
        <v>71</v>
      </c>
      <c r="K500">
        <v>0</v>
      </c>
      <c r="L500" t="s">
        <v>16085</v>
      </c>
      <c r="M500">
        <v>0</v>
      </c>
      <c r="N500" t="s">
        <v>16086</v>
      </c>
      <c r="O500"/>
      <c r="P500"/>
      <c r="Q500"/>
      <c r="R500"/>
      <c r="S500"/>
      <c r="T500"/>
      <c r="U500"/>
      <c r="V500"/>
      <c r="W500"/>
      <c r="X500"/>
      <c r="Y500"/>
      <c r="Z500"/>
      <c r="AA500"/>
      <c r="AB500"/>
      <c r="AC500"/>
      <c r="AD500"/>
      <c r="AE500"/>
      <c r="AF500"/>
      <c r="AG500">
        <v>5</v>
      </c>
      <c r="AH500">
        <v>0</v>
      </c>
    </row>
    <row r="501" spans="1:34" ht="15" x14ac:dyDescent="0.25">
      <c r="A501" t="s">
        <v>1171</v>
      </c>
      <c r="B501" t="s">
        <v>1172</v>
      </c>
      <c r="C501" t="s">
        <v>122</v>
      </c>
      <c r="D501">
        <v>23</v>
      </c>
      <c r="E501" s="138">
        <v>45653</v>
      </c>
      <c r="F501" s="138">
        <v>45693</v>
      </c>
      <c r="G501" t="s">
        <v>69</v>
      </c>
      <c r="H501" t="s">
        <v>63</v>
      </c>
      <c r="I501">
        <v>0.8</v>
      </c>
      <c r="J501" t="s">
        <v>71</v>
      </c>
      <c r="K501"/>
      <c r="L501"/>
      <c r="M501"/>
      <c r="N501"/>
      <c r="O501"/>
      <c r="P501"/>
      <c r="Q501"/>
      <c r="R501"/>
      <c r="S501"/>
      <c r="T501"/>
      <c r="U501"/>
      <c r="V501"/>
      <c r="W501"/>
      <c r="X501"/>
      <c r="Y501"/>
      <c r="Z501"/>
      <c r="AA501"/>
      <c r="AB501"/>
      <c r="AC501"/>
      <c r="AD501"/>
      <c r="AE501"/>
      <c r="AF501"/>
      <c r="AG501">
        <v>1</v>
      </c>
      <c r="AH501">
        <v>0</v>
      </c>
    </row>
    <row r="502" spans="1:34" ht="15" x14ac:dyDescent="0.25">
      <c r="A502" t="s">
        <v>1173</v>
      </c>
      <c r="B502" t="s">
        <v>1174</v>
      </c>
      <c r="C502" t="s">
        <v>90</v>
      </c>
      <c r="D502">
        <v>2</v>
      </c>
      <c r="E502" s="138">
        <v>45666</v>
      </c>
      <c r="F502" s="138">
        <v>45694</v>
      </c>
      <c r="G502" t="s">
        <v>69</v>
      </c>
      <c r="H502" t="s">
        <v>70</v>
      </c>
      <c r="I502">
        <v>0</v>
      </c>
      <c r="J502" t="s">
        <v>16229</v>
      </c>
      <c r="K502">
        <v>0.8</v>
      </c>
      <c r="L502" t="s">
        <v>71</v>
      </c>
      <c r="M502"/>
      <c r="N502"/>
      <c r="O502"/>
      <c r="P502"/>
      <c r="Q502"/>
      <c r="R502"/>
      <c r="S502"/>
      <c r="T502"/>
      <c r="U502"/>
      <c r="V502"/>
      <c r="W502"/>
      <c r="X502"/>
      <c r="Y502"/>
      <c r="Z502"/>
      <c r="AA502"/>
      <c r="AB502"/>
      <c r="AC502"/>
      <c r="AD502"/>
      <c r="AE502"/>
      <c r="AF502"/>
      <c r="AG502">
        <v>2</v>
      </c>
      <c r="AH502">
        <v>10000</v>
      </c>
    </row>
    <row r="503" spans="1:34" ht="15" x14ac:dyDescent="0.25">
      <c r="A503" t="s">
        <v>1175</v>
      </c>
      <c r="B503" t="s">
        <v>1176</v>
      </c>
      <c r="C503" t="s">
        <v>251</v>
      </c>
      <c r="D503">
        <v>29</v>
      </c>
      <c r="E503" s="138">
        <v>45645</v>
      </c>
      <c r="F503" s="138">
        <v>45685</v>
      </c>
      <c r="G503" t="s">
        <v>75</v>
      </c>
      <c r="H503" t="s">
        <v>63</v>
      </c>
      <c r="I503">
        <v>0.6</v>
      </c>
      <c r="J503" t="s">
        <v>71</v>
      </c>
      <c r="K503"/>
      <c r="L503"/>
      <c r="M503"/>
      <c r="N503"/>
      <c r="O503"/>
      <c r="P503"/>
      <c r="Q503"/>
      <c r="R503"/>
      <c r="S503"/>
      <c r="T503"/>
      <c r="U503"/>
      <c r="V503"/>
      <c r="W503"/>
      <c r="X503"/>
      <c r="Y503"/>
      <c r="Z503"/>
      <c r="AA503"/>
      <c r="AB503"/>
      <c r="AC503"/>
      <c r="AD503"/>
      <c r="AE503"/>
      <c r="AF503"/>
      <c r="AG503">
        <v>1</v>
      </c>
      <c r="AH503">
        <v>0</v>
      </c>
    </row>
    <row r="504" spans="1:34" ht="15" x14ac:dyDescent="0.25">
      <c r="A504" t="s">
        <v>1177</v>
      </c>
      <c r="B504" t="s">
        <v>1178</v>
      </c>
      <c r="C504" t="s">
        <v>84</v>
      </c>
      <c r="D504"/>
      <c r="E504"/>
      <c r="F504"/>
      <c r="G504"/>
      <c r="H504" t="s">
        <v>63</v>
      </c>
      <c r="I504" t="s">
        <v>64</v>
      </c>
      <c r="J504"/>
      <c r="K504"/>
      <c r="L504"/>
      <c r="M504"/>
      <c r="N504"/>
      <c r="O504"/>
      <c r="P504"/>
      <c r="Q504"/>
      <c r="R504"/>
      <c r="S504"/>
      <c r="T504"/>
      <c r="U504"/>
      <c r="V504"/>
      <c r="W504"/>
      <c r="X504"/>
      <c r="Y504"/>
      <c r="Z504"/>
      <c r="AA504"/>
      <c r="AB504"/>
      <c r="AC504"/>
      <c r="AD504"/>
      <c r="AE504"/>
      <c r="AF504"/>
      <c r="AG504"/>
      <c r="AH504">
        <v>0</v>
      </c>
    </row>
    <row r="505" spans="1:34" ht="15" x14ac:dyDescent="0.25">
      <c r="A505" t="s">
        <v>1179</v>
      </c>
      <c r="B505" t="s">
        <v>1180</v>
      </c>
      <c r="C505" t="s">
        <v>231</v>
      </c>
      <c r="D505">
        <v>36</v>
      </c>
      <c r="E505" s="138">
        <v>45647</v>
      </c>
      <c r="F505" s="138">
        <v>45693</v>
      </c>
      <c r="G505" t="s">
        <v>75</v>
      </c>
      <c r="H505" t="s">
        <v>70</v>
      </c>
      <c r="I505">
        <v>0</v>
      </c>
      <c r="J505" t="s">
        <v>16236</v>
      </c>
      <c r="K505">
        <v>0.6</v>
      </c>
      <c r="L505" t="s">
        <v>71</v>
      </c>
      <c r="M505"/>
      <c r="N505"/>
      <c r="O505"/>
      <c r="P505"/>
      <c r="Q505"/>
      <c r="R505"/>
      <c r="S505"/>
      <c r="T505"/>
      <c r="U505"/>
      <c r="V505"/>
      <c r="W505"/>
      <c r="X505"/>
      <c r="Y505"/>
      <c r="Z505"/>
      <c r="AA505"/>
      <c r="AB505"/>
      <c r="AC505"/>
      <c r="AD505"/>
      <c r="AE505"/>
      <c r="AF505"/>
      <c r="AG505">
        <v>2</v>
      </c>
      <c r="AH505">
        <v>9999.99</v>
      </c>
    </row>
    <row r="506" spans="1:34" ht="15" x14ac:dyDescent="0.25">
      <c r="A506" t="s">
        <v>1181</v>
      </c>
      <c r="B506" t="s">
        <v>1182</v>
      </c>
      <c r="C506" t="s">
        <v>264</v>
      </c>
      <c r="D506">
        <v>39</v>
      </c>
      <c r="E506" s="138">
        <v>45646</v>
      </c>
      <c r="F506" s="138">
        <v>45686</v>
      </c>
      <c r="G506" t="s">
        <v>69</v>
      </c>
      <c r="H506" t="s">
        <v>63</v>
      </c>
      <c r="I506">
        <v>0.8</v>
      </c>
      <c r="J506" t="s">
        <v>71</v>
      </c>
      <c r="K506"/>
      <c r="L506"/>
      <c r="M506"/>
      <c r="N506"/>
      <c r="O506"/>
      <c r="P506"/>
      <c r="Q506"/>
      <c r="R506"/>
      <c r="S506"/>
      <c r="T506"/>
      <c r="U506"/>
      <c r="V506"/>
      <c r="W506"/>
      <c r="X506"/>
      <c r="Y506"/>
      <c r="Z506"/>
      <c r="AA506"/>
      <c r="AB506"/>
      <c r="AC506"/>
      <c r="AD506"/>
      <c r="AE506"/>
      <c r="AF506"/>
      <c r="AG506">
        <v>1</v>
      </c>
      <c r="AH506">
        <v>0</v>
      </c>
    </row>
    <row r="507" spans="1:34" ht="15" x14ac:dyDescent="0.25">
      <c r="A507" t="s">
        <v>15901</v>
      </c>
      <c r="B507" t="s">
        <v>15902</v>
      </c>
      <c r="C507" t="s">
        <v>267</v>
      </c>
      <c r="D507">
        <v>36</v>
      </c>
      <c r="E507" s="138">
        <v>45644</v>
      </c>
      <c r="F507" s="138">
        <v>45750</v>
      </c>
      <c r="G507" t="s">
        <v>69</v>
      </c>
      <c r="H507" t="s">
        <v>63</v>
      </c>
      <c r="I507">
        <v>0.65</v>
      </c>
      <c r="J507" t="s">
        <v>71</v>
      </c>
      <c r="K507"/>
      <c r="L507"/>
      <c r="M507"/>
      <c r="N507"/>
      <c r="O507"/>
      <c r="P507"/>
      <c r="Q507"/>
      <c r="R507"/>
      <c r="S507"/>
      <c r="T507"/>
      <c r="U507"/>
      <c r="V507"/>
      <c r="W507"/>
      <c r="X507"/>
      <c r="Y507"/>
      <c r="Z507"/>
      <c r="AA507"/>
      <c r="AB507"/>
      <c r="AC507"/>
      <c r="AD507"/>
      <c r="AE507"/>
      <c r="AF507"/>
      <c r="AG507">
        <v>1</v>
      </c>
      <c r="AH507">
        <v>0</v>
      </c>
    </row>
    <row r="508" spans="1:34" ht="15" x14ac:dyDescent="0.25">
      <c r="A508" t="s">
        <v>1183</v>
      </c>
      <c r="B508" t="s">
        <v>1184</v>
      </c>
      <c r="C508" t="s">
        <v>154</v>
      </c>
      <c r="D508">
        <v>35</v>
      </c>
      <c r="E508" s="138">
        <v>41635</v>
      </c>
      <c r="F508" s="138">
        <v>46011</v>
      </c>
      <c r="G508" t="s">
        <v>16478</v>
      </c>
      <c r="H508" t="s">
        <v>70</v>
      </c>
      <c r="I508">
        <v>0.2</v>
      </c>
      <c r="J508" t="s">
        <v>76</v>
      </c>
      <c r="K508">
        <v>0.3</v>
      </c>
      <c r="L508" t="s">
        <v>77</v>
      </c>
      <c r="M508">
        <v>0.4</v>
      </c>
      <c r="N508" t="s">
        <v>78</v>
      </c>
      <c r="O508">
        <v>0.5</v>
      </c>
      <c r="P508" t="s">
        <v>79</v>
      </c>
      <c r="Q508">
        <v>0</v>
      </c>
      <c r="R508" t="s">
        <v>16230</v>
      </c>
      <c r="S508"/>
      <c r="T508"/>
      <c r="U508"/>
      <c r="V508"/>
      <c r="W508"/>
      <c r="X508"/>
      <c r="Y508"/>
      <c r="Z508"/>
      <c r="AA508"/>
      <c r="AB508"/>
      <c r="AC508"/>
      <c r="AD508"/>
      <c r="AE508"/>
      <c r="AF508"/>
      <c r="AG508">
        <v>0</v>
      </c>
      <c r="AH508">
        <v>0</v>
      </c>
    </row>
    <row r="509" spans="1:34" ht="15" x14ac:dyDescent="0.25">
      <c r="A509" t="s">
        <v>1185</v>
      </c>
      <c r="B509" t="s">
        <v>1186</v>
      </c>
      <c r="C509" t="s">
        <v>102</v>
      </c>
      <c r="D509">
        <v>30</v>
      </c>
      <c r="E509" s="138">
        <v>45609</v>
      </c>
      <c r="F509" s="138">
        <v>45919</v>
      </c>
      <c r="G509" t="s">
        <v>69</v>
      </c>
      <c r="H509" t="s">
        <v>63</v>
      </c>
      <c r="I509">
        <v>0.8</v>
      </c>
      <c r="J509" t="s">
        <v>71</v>
      </c>
      <c r="K509"/>
      <c r="L509"/>
      <c r="M509"/>
      <c r="N509"/>
      <c r="O509"/>
      <c r="P509"/>
      <c r="Q509"/>
      <c r="R509"/>
      <c r="S509"/>
      <c r="T509"/>
      <c r="U509"/>
      <c r="V509"/>
      <c r="W509"/>
      <c r="X509"/>
      <c r="Y509"/>
      <c r="Z509"/>
      <c r="AA509"/>
      <c r="AB509"/>
      <c r="AC509"/>
      <c r="AD509"/>
      <c r="AE509"/>
      <c r="AF509"/>
      <c r="AG509">
        <v>1</v>
      </c>
      <c r="AH509">
        <v>0</v>
      </c>
    </row>
    <row r="510" spans="1:34" ht="15" x14ac:dyDescent="0.25">
      <c r="A510" t="s">
        <v>1187</v>
      </c>
      <c r="B510" t="s">
        <v>1188</v>
      </c>
      <c r="C510" t="s">
        <v>142</v>
      </c>
      <c r="D510">
        <v>58</v>
      </c>
      <c r="E510" s="138">
        <v>45644</v>
      </c>
      <c r="F510" s="138">
        <v>45684</v>
      </c>
      <c r="G510" t="s">
        <v>69</v>
      </c>
      <c r="H510" t="s">
        <v>63</v>
      </c>
      <c r="I510">
        <v>0.8</v>
      </c>
      <c r="J510" t="s">
        <v>71</v>
      </c>
      <c r="K510"/>
      <c r="L510"/>
      <c r="M510"/>
      <c r="N510"/>
      <c r="O510"/>
      <c r="P510"/>
      <c r="Q510"/>
      <c r="R510"/>
      <c r="S510"/>
      <c r="T510"/>
      <c r="U510"/>
      <c r="V510"/>
      <c r="W510"/>
      <c r="X510"/>
      <c r="Y510"/>
      <c r="Z510"/>
      <c r="AA510"/>
      <c r="AB510"/>
      <c r="AC510"/>
      <c r="AD510"/>
      <c r="AE510"/>
      <c r="AF510"/>
      <c r="AG510">
        <v>1</v>
      </c>
      <c r="AH510">
        <v>0</v>
      </c>
    </row>
    <row r="511" spans="1:34" ht="15" x14ac:dyDescent="0.25">
      <c r="A511" t="s">
        <v>1189</v>
      </c>
      <c r="B511" t="s">
        <v>1190</v>
      </c>
      <c r="C511" t="s">
        <v>193</v>
      </c>
      <c r="D511">
        <v>38</v>
      </c>
      <c r="E511" s="138">
        <v>45646</v>
      </c>
      <c r="F511" s="138">
        <v>45666</v>
      </c>
      <c r="G511" t="s">
        <v>69</v>
      </c>
      <c r="H511" t="s">
        <v>63</v>
      </c>
      <c r="I511">
        <v>0.8</v>
      </c>
      <c r="J511" t="s">
        <v>71</v>
      </c>
      <c r="K511"/>
      <c r="L511"/>
      <c r="M511"/>
      <c r="N511"/>
      <c r="O511"/>
      <c r="P511"/>
      <c r="Q511"/>
      <c r="R511"/>
      <c r="S511"/>
      <c r="T511"/>
      <c r="U511"/>
      <c r="V511"/>
      <c r="W511"/>
      <c r="X511"/>
      <c r="Y511"/>
      <c r="Z511"/>
      <c r="AA511"/>
      <c r="AB511"/>
      <c r="AC511"/>
      <c r="AD511"/>
      <c r="AE511"/>
      <c r="AF511"/>
      <c r="AG511">
        <v>1</v>
      </c>
      <c r="AH511">
        <v>0</v>
      </c>
    </row>
    <row r="512" spans="1:34" ht="15" x14ac:dyDescent="0.25">
      <c r="A512" t="s">
        <v>1191</v>
      </c>
      <c r="B512" t="s">
        <v>1192</v>
      </c>
      <c r="C512" t="s">
        <v>1082</v>
      </c>
      <c r="D512">
        <v>20</v>
      </c>
      <c r="E512" s="138">
        <v>44711</v>
      </c>
      <c r="F512" s="138">
        <v>46011</v>
      </c>
      <c r="G512" t="s">
        <v>16478</v>
      </c>
      <c r="H512" t="s">
        <v>70</v>
      </c>
      <c r="I512">
        <v>0.5</v>
      </c>
      <c r="J512" t="s">
        <v>76</v>
      </c>
      <c r="K512">
        <v>0.65</v>
      </c>
      <c r="L512" t="s">
        <v>77</v>
      </c>
      <c r="M512">
        <v>0.78</v>
      </c>
      <c r="N512" t="s">
        <v>78</v>
      </c>
      <c r="O512">
        <v>0.8</v>
      </c>
      <c r="P512" t="s">
        <v>79</v>
      </c>
      <c r="Q512"/>
      <c r="R512"/>
      <c r="S512"/>
      <c r="T512"/>
      <c r="U512"/>
      <c r="V512"/>
      <c r="W512"/>
      <c r="X512"/>
      <c r="Y512"/>
      <c r="Z512"/>
      <c r="AA512"/>
      <c r="AB512"/>
      <c r="AC512"/>
      <c r="AD512"/>
      <c r="AE512"/>
      <c r="AF512"/>
      <c r="AG512">
        <v>0</v>
      </c>
      <c r="AH512">
        <v>0</v>
      </c>
    </row>
    <row r="513" spans="1:34" ht="15" x14ac:dyDescent="0.25">
      <c r="A513" t="s">
        <v>15915</v>
      </c>
      <c r="B513" t="s">
        <v>15916</v>
      </c>
      <c r="C513" t="s">
        <v>1082</v>
      </c>
      <c r="D513">
        <v>72</v>
      </c>
      <c r="E513" s="138">
        <v>45649</v>
      </c>
      <c r="F513" s="138">
        <v>45678</v>
      </c>
      <c r="G513" t="s">
        <v>16478</v>
      </c>
      <c r="H513" t="s">
        <v>70</v>
      </c>
      <c r="I513">
        <v>0.5</v>
      </c>
      <c r="J513" t="s">
        <v>76</v>
      </c>
      <c r="K513">
        <v>0.5</v>
      </c>
      <c r="L513" t="s">
        <v>77</v>
      </c>
      <c r="M513">
        <v>0.75</v>
      </c>
      <c r="N513" t="s">
        <v>78</v>
      </c>
      <c r="O513">
        <v>0.8</v>
      </c>
      <c r="P513" t="s">
        <v>79</v>
      </c>
      <c r="Q513">
        <v>0</v>
      </c>
      <c r="R513" t="s">
        <v>16230</v>
      </c>
      <c r="S513"/>
      <c r="T513"/>
      <c r="U513"/>
      <c r="V513"/>
      <c r="W513"/>
      <c r="X513"/>
      <c r="Y513"/>
      <c r="Z513"/>
      <c r="AA513"/>
      <c r="AB513"/>
      <c r="AC513"/>
      <c r="AD513"/>
      <c r="AE513"/>
      <c r="AF513"/>
      <c r="AG513">
        <v>0</v>
      </c>
      <c r="AH513">
        <v>0</v>
      </c>
    </row>
    <row r="514" spans="1:34" ht="15" x14ac:dyDescent="0.25">
      <c r="A514" t="s">
        <v>1193</v>
      </c>
      <c r="B514" t="s">
        <v>1194</v>
      </c>
      <c r="C514" t="s">
        <v>318</v>
      </c>
      <c r="D514">
        <v>29</v>
      </c>
      <c r="E514" s="138">
        <v>45649</v>
      </c>
      <c r="F514" s="138">
        <v>45946</v>
      </c>
      <c r="G514" t="s">
        <v>75</v>
      </c>
      <c r="H514" t="s">
        <v>70</v>
      </c>
      <c r="I514">
        <v>0</v>
      </c>
      <c r="J514" t="s">
        <v>16232</v>
      </c>
      <c r="K514">
        <v>0.8</v>
      </c>
      <c r="L514" t="s">
        <v>71</v>
      </c>
      <c r="M514"/>
      <c r="N514"/>
      <c r="O514"/>
      <c r="P514"/>
      <c r="Q514"/>
      <c r="R514"/>
      <c r="S514"/>
      <c r="T514"/>
      <c r="U514"/>
      <c r="V514"/>
      <c r="W514"/>
      <c r="X514"/>
      <c r="Y514"/>
      <c r="Z514"/>
      <c r="AA514"/>
      <c r="AB514"/>
      <c r="AC514"/>
      <c r="AD514"/>
      <c r="AE514"/>
      <c r="AF514"/>
      <c r="AG514">
        <v>2</v>
      </c>
      <c r="AH514">
        <v>7500</v>
      </c>
    </row>
    <row r="515" spans="1:34" ht="15" x14ac:dyDescent="0.25">
      <c r="A515" t="s">
        <v>1195</v>
      </c>
      <c r="B515" t="s">
        <v>1196</v>
      </c>
      <c r="C515" t="s">
        <v>116</v>
      </c>
      <c r="D515"/>
      <c r="E515"/>
      <c r="F515"/>
      <c r="G515"/>
      <c r="H515" t="s">
        <v>63</v>
      </c>
      <c r="I515" t="s">
        <v>64</v>
      </c>
      <c r="J515"/>
      <c r="K515"/>
      <c r="L515"/>
      <c r="M515"/>
      <c r="N515"/>
      <c r="O515"/>
      <c r="P515"/>
      <c r="Q515"/>
      <c r="R515"/>
      <c r="S515"/>
      <c r="T515"/>
      <c r="U515"/>
      <c r="V515"/>
      <c r="W515"/>
      <c r="X515"/>
      <c r="Y515"/>
      <c r="Z515"/>
      <c r="AA515"/>
      <c r="AB515"/>
      <c r="AC515"/>
      <c r="AD515"/>
      <c r="AE515"/>
      <c r="AF515"/>
      <c r="AG515"/>
      <c r="AH515">
        <v>0</v>
      </c>
    </row>
    <row r="516" spans="1:34" ht="15" x14ac:dyDescent="0.25">
      <c r="A516" t="s">
        <v>1197</v>
      </c>
      <c r="B516" t="s">
        <v>1198</v>
      </c>
      <c r="C516" t="s">
        <v>62</v>
      </c>
      <c r="D516">
        <v>9</v>
      </c>
      <c r="E516" s="138">
        <v>44988</v>
      </c>
      <c r="F516" s="138">
        <v>46011</v>
      </c>
      <c r="G516" t="s">
        <v>69</v>
      </c>
      <c r="H516" t="s">
        <v>70</v>
      </c>
      <c r="I516">
        <v>0</v>
      </c>
      <c r="J516" t="s">
        <v>16283</v>
      </c>
      <c r="K516">
        <v>0.8</v>
      </c>
      <c r="L516" t="s">
        <v>71</v>
      </c>
      <c r="M516"/>
      <c r="N516"/>
      <c r="O516"/>
      <c r="P516"/>
      <c r="Q516"/>
      <c r="R516"/>
      <c r="S516"/>
      <c r="T516"/>
      <c r="U516"/>
      <c r="V516"/>
      <c r="W516"/>
      <c r="X516"/>
      <c r="Y516"/>
      <c r="Z516"/>
      <c r="AA516"/>
      <c r="AB516"/>
      <c r="AC516"/>
      <c r="AD516"/>
      <c r="AE516"/>
      <c r="AF516"/>
      <c r="AG516">
        <v>2</v>
      </c>
      <c r="AH516">
        <v>8173.99</v>
      </c>
    </row>
    <row r="517" spans="1:34" ht="15" x14ac:dyDescent="0.25">
      <c r="A517" t="s">
        <v>1199</v>
      </c>
      <c r="B517" t="s">
        <v>1200</v>
      </c>
      <c r="C517" t="s">
        <v>411</v>
      </c>
      <c r="D517">
        <v>36</v>
      </c>
      <c r="E517" s="138">
        <v>41207</v>
      </c>
      <c r="F517" s="138">
        <v>46011</v>
      </c>
      <c r="G517" t="s">
        <v>69</v>
      </c>
      <c r="H517" t="s">
        <v>63</v>
      </c>
      <c r="I517">
        <v>0.8</v>
      </c>
      <c r="J517" t="s">
        <v>71</v>
      </c>
      <c r="K517"/>
      <c r="L517"/>
      <c r="M517"/>
      <c r="N517"/>
      <c r="O517"/>
      <c r="P517"/>
      <c r="Q517"/>
      <c r="R517"/>
      <c r="S517"/>
      <c r="T517"/>
      <c r="U517"/>
      <c r="V517"/>
      <c r="W517"/>
      <c r="X517"/>
      <c r="Y517"/>
      <c r="Z517"/>
      <c r="AA517"/>
      <c r="AB517"/>
      <c r="AC517"/>
      <c r="AD517"/>
      <c r="AE517"/>
      <c r="AF517"/>
      <c r="AG517">
        <v>1</v>
      </c>
      <c r="AH517">
        <v>0</v>
      </c>
    </row>
    <row r="518" spans="1:34" ht="15" x14ac:dyDescent="0.25">
      <c r="A518" t="s">
        <v>1201</v>
      </c>
      <c r="B518" t="s">
        <v>1202</v>
      </c>
      <c r="C518" t="s">
        <v>604</v>
      </c>
      <c r="D518"/>
      <c r="E518"/>
      <c r="F518"/>
      <c r="G518"/>
      <c r="H518" t="s">
        <v>63</v>
      </c>
      <c r="I518" t="s">
        <v>64</v>
      </c>
      <c r="J518"/>
      <c r="K518"/>
      <c r="L518"/>
      <c r="M518"/>
      <c r="N518"/>
      <c r="O518"/>
      <c r="P518"/>
      <c r="Q518"/>
      <c r="R518"/>
      <c r="S518"/>
      <c r="T518"/>
      <c r="U518"/>
      <c r="V518"/>
      <c r="W518"/>
      <c r="X518"/>
      <c r="Y518"/>
      <c r="Z518"/>
      <c r="AA518"/>
      <c r="AB518"/>
      <c r="AC518"/>
      <c r="AD518"/>
      <c r="AE518"/>
      <c r="AF518"/>
      <c r="AG518"/>
      <c r="AH518">
        <v>0</v>
      </c>
    </row>
    <row r="519" spans="1:34" ht="15" x14ac:dyDescent="0.25">
      <c r="A519" t="s">
        <v>1203</v>
      </c>
      <c r="B519" t="s">
        <v>1204</v>
      </c>
      <c r="C519" t="s">
        <v>270</v>
      </c>
      <c r="D519"/>
      <c r="E519"/>
      <c r="F519"/>
      <c r="G519"/>
      <c r="H519" t="s">
        <v>63</v>
      </c>
      <c r="I519" t="s">
        <v>64</v>
      </c>
      <c r="J519"/>
      <c r="K519"/>
      <c r="L519"/>
      <c r="M519"/>
      <c r="N519"/>
      <c r="O519"/>
      <c r="P519"/>
      <c r="Q519"/>
      <c r="R519"/>
      <c r="S519"/>
      <c r="T519"/>
      <c r="U519"/>
      <c r="V519"/>
      <c r="W519"/>
      <c r="X519"/>
      <c r="Y519"/>
      <c r="Z519"/>
      <c r="AA519"/>
      <c r="AB519"/>
      <c r="AC519"/>
      <c r="AD519"/>
      <c r="AE519"/>
      <c r="AF519"/>
      <c r="AG519"/>
      <c r="AH519">
        <v>0</v>
      </c>
    </row>
    <row r="520" spans="1:34" ht="15" x14ac:dyDescent="0.25">
      <c r="A520" t="s">
        <v>16284</v>
      </c>
      <c r="B520" t="s">
        <v>16285</v>
      </c>
      <c r="C520" t="s">
        <v>251</v>
      </c>
      <c r="D520">
        <v>39</v>
      </c>
      <c r="E520" s="138">
        <v>45649</v>
      </c>
      <c r="F520" s="138">
        <v>45945</v>
      </c>
      <c r="G520" t="s">
        <v>75</v>
      </c>
      <c r="H520" t="s">
        <v>70</v>
      </c>
      <c r="I520">
        <v>0</v>
      </c>
      <c r="J520" t="s">
        <v>16230</v>
      </c>
      <c r="K520">
        <v>0.56000000000000005</v>
      </c>
      <c r="L520" t="s">
        <v>16270</v>
      </c>
      <c r="M520">
        <v>0.75</v>
      </c>
      <c r="N520" t="s">
        <v>78</v>
      </c>
      <c r="O520">
        <v>0.8</v>
      </c>
      <c r="P520" t="s">
        <v>79</v>
      </c>
      <c r="Q520"/>
      <c r="R520"/>
      <c r="S520"/>
      <c r="T520"/>
      <c r="U520"/>
      <c r="V520"/>
      <c r="W520"/>
      <c r="X520"/>
      <c r="Y520"/>
      <c r="Z520"/>
      <c r="AA520"/>
      <c r="AB520"/>
      <c r="AC520"/>
      <c r="AD520"/>
      <c r="AE520"/>
      <c r="AF520"/>
      <c r="AG520">
        <v>4</v>
      </c>
      <c r="AH520">
        <v>15000</v>
      </c>
    </row>
    <row r="521" spans="1:34" ht="15" x14ac:dyDescent="0.25">
      <c r="A521" t="s">
        <v>1205</v>
      </c>
      <c r="B521" t="s">
        <v>1206</v>
      </c>
      <c r="C521" t="s">
        <v>29</v>
      </c>
      <c r="D521">
        <v>40</v>
      </c>
      <c r="E521" s="138">
        <v>45288</v>
      </c>
      <c r="F521" s="138">
        <v>46011</v>
      </c>
      <c r="G521" t="s">
        <v>69</v>
      </c>
      <c r="H521" t="s">
        <v>63</v>
      </c>
      <c r="I521">
        <v>0.8</v>
      </c>
      <c r="J521" t="s">
        <v>71</v>
      </c>
      <c r="K521"/>
      <c r="L521"/>
      <c r="M521"/>
      <c r="N521"/>
      <c r="O521"/>
      <c r="P521"/>
      <c r="Q521"/>
      <c r="R521"/>
      <c r="S521"/>
      <c r="T521"/>
      <c r="U521"/>
      <c r="V521"/>
      <c r="W521"/>
      <c r="X521"/>
      <c r="Y521"/>
      <c r="Z521"/>
      <c r="AA521"/>
      <c r="AB521"/>
      <c r="AC521"/>
      <c r="AD521"/>
      <c r="AE521"/>
      <c r="AF521"/>
      <c r="AG521">
        <v>1</v>
      </c>
      <c r="AH521">
        <v>0</v>
      </c>
    </row>
    <row r="522" spans="1:34" ht="15" x14ac:dyDescent="0.25">
      <c r="A522" t="s">
        <v>1207</v>
      </c>
      <c r="B522" t="s">
        <v>1208</v>
      </c>
      <c r="C522" t="s">
        <v>326</v>
      </c>
      <c r="D522">
        <v>7</v>
      </c>
      <c r="E522" s="138">
        <v>45762</v>
      </c>
      <c r="F522" s="138">
        <v>45779</v>
      </c>
      <c r="G522" t="s">
        <v>75</v>
      </c>
      <c r="H522" t="s">
        <v>70</v>
      </c>
      <c r="I522">
        <v>0</v>
      </c>
      <c r="J522" t="s">
        <v>16229</v>
      </c>
      <c r="K522">
        <v>0.6</v>
      </c>
      <c r="L522" t="s">
        <v>16270</v>
      </c>
      <c r="M522">
        <v>0.75</v>
      </c>
      <c r="N522" t="s">
        <v>78</v>
      </c>
      <c r="O522">
        <v>0.8</v>
      </c>
      <c r="P522" t="s">
        <v>79</v>
      </c>
      <c r="Q522"/>
      <c r="R522"/>
      <c r="S522"/>
      <c r="T522"/>
      <c r="U522"/>
      <c r="V522"/>
      <c r="W522"/>
      <c r="X522"/>
      <c r="Y522"/>
      <c r="Z522"/>
      <c r="AA522"/>
      <c r="AB522"/>
      <c r="AC522"/>
      <c r="AD522"/>
      <c r="AE522"/>
      <c r="AF522"/>
      <c r="AG522">
        <v>4</v>
      </c>
      <c r="AH522">
        <v>10000</v>
      </c>
    </row>
    <row r="523" spans="1:34" ht="15" x14ac:dyDescent="0.25">
      <c r="A523" t="s">
        <v>1209</v>
      </c>
      <c r="B523" t="s">
        <v>1210</v>
      </c>
      <c r="C523" t="s">
        <v>203</v>
      </c>
      <c r="D523">
        <v>34</v>
      </c>
      <c r="E523" s="138">
        <v>45646</v>
      </c>
      <c r="F523" s="138">
        <v>45734</v>
      </c>
      <c r="G523" t="s">
        <v>69</v>
      </c>
      <c r="H523" t="s">
        <v>70</v>
      </c>
      <c r="I523">
        <v>0.4</v>
      </c>
      <c r="J523" t="s">
        <v>71</v>
      </c>
      <c r="K523">
        <v>0</v>
      </c>
      <c r="L523" t="s">
        <v>16509</v>
      </c>
      <c r="M523">
        <v>0</v>
      </c>
      <c r="N523" t="s">
        <v>16510</v>
      </c>
      <c r="O523"/>
      <c r="P523"/>
      <c r="Q523"/>
      <c r="R523"/>
      <c r="S523"/>
      <c r="T523"/>
      <c r="U523"/>
      <c r="V523"/>
      <c r="W523"/>
      <c r="X523"/>
      <c r="Y523"/>
      <c r="Z523"/>
      <c r="AA523"/>
      <c r="AB523"/>
      <c r="AC523"/>
      <c r="AD523"/>
      <c r="AE523"/>
      <c r="AF523"/>
      <c r="AG523">
        <v>5</v>
      </c>
      <c r="AH523">
        <v>0</v>
      </c>
    </row>
    <row r="524" spans="1:34" ht="15" x14ac:dyDescent="0.25">
      <c r="A524" t="s">
        <v>1211</v>
      </c>
      <c r="B524" t="s">
        <v>1212</v>
      </c>
      <c r="C524" t="s">
        <v>231</v>
      </c>
      <c r="D524"/>
      <c r="E524"/>
      <c r="F524"/>
      <c r="G524"/>
      <c r="H524" t="s">
        <v>63</v>
      </c>
      <c r="I524" t="s">
        <v>64</v>
      </c>
      <c r="J524"/>
      <c r="K524"/>
      <c r="L524"/>
      <c r="M524"/>
      <c r="N524"/>
      <c r="O524"/>
      <c r="P524"/>
      <c r="Q524"/>
      <c r="R524"/>
      <c r="S524"/>
      <c r="T524"/>
      <c r="U524"/>
      <c r="V524"/>
      <c r="W524"/>
      <c r="X524"/>
      <c r="Y524"/>
      <c r="Z524"/>
      <c r="AA524"/>
      <c r="AB524"/>
      <c r="AC524"/>
      <c r="AD524"/>
      <c r="AE524"/>
      <c r="AF524"/>
      <c r="AG524"/>
      <c r="AH524">
        <v>0</v>
      </c>
    </row>
    <row r="525" spans="1:34" ht="15" x14ac:dyDescent="0.25">
      <c r="A525" t="s">
        <v>1213</v>
      </c>
      <c r="B525" t="s">
        <v>1214</v>
      </c>
      <c r="C525" t="s">
        <v>90</v>
      </c>
      <c r="D525">
        <v>95</v>
      </c>
      <c r="E525" s="138">
        <v>45646</v>
      </c>
      <c r="F525" s="138">
        <v>45737</v>
      </c>
      <c r="G525" t="s">
        <v>69</v>
      </c>
      <c r="H525" t="s">
        <v>63</v>
      </c>
      <c r="I525">
        <v>0.8</v>
      </c>
      <c r="J525" t="s">
        <v>71</v>
      </c>
      <c r="K525"/>
      <c r="L525"/>
      <c r="M525"/>
      <c r="N525"/>
      <c r="O525"/>
      <c r="P525"/>
      <c r="Q525"/>
      <c r="R525"/>
      <c r="S525"/>
      <c r="T525"/>
      <c r="U525"/>
      <c r="V525"/>
      <c r="W525"/>
      <c r="X525"/>
      <c r="Y525"/>
      <c r="Z525"/>
      <c r="AA525"/>
      <c r="AB525"/>
      <c r="AC525"/>
      <c r="AD525"/>
      <c r="AE525"/>
      <c r="AF525"/>
      <c r="AG525">
        <v>1</v>
      </c>
      <c r="AH525">
        <v>0</v>
      </c>
    </row>
    <row r="526" spans="1:34" ht="15" x14ac:dyDescent="0.25">
      <c r="A526" t="s">
        <v>1215</v>
      </c>
      <c r="B526" t="s">
        <v>1216</v>
      </c>
      <c r="C526" t="s">
        <v>63</v>
      </c>
      <c r="D526">
        <v>43</v>
      </c>
      <c r="E526" s="138">
        <v>45654</v>
      </c>
      <c r="F526" s="138">
        <v>45720</v>
      </c>
      <c r="G526" t="s">
        <v>69</v>
      </c>
      <c r="H526" t="s">
        <v>63</v>
      </c>
      <c r="I526">
        <v>0.5</v>
      </c>
      <c r="J526" t="s">
        <v>71</v>
      </c>
      <c r="K526"/>
      <c r="L526"/>
      <c r="M526"/>
      <c r="N526"/>
      <c r="O526"/>
      <c r="P526"/>
      <c r="Q526"/>
      <c r="R526"/>
      <c r="S526"/>
      <c r="T526"/>
      <c r="U526"/>
      <c r="V526"/>
      <c r="W526"/>
      <c r="X526"/>
      <c r="Y526"/>
      <c r="Z526"/>
      <c r="AA526"/>
      <c r="AB526"/>
      <c r="AC526"/>
      <c r="AD526"/>
      <c r="AE526"/>
      <c r="AF526"/>
      <c r="AG526">
        <v>1</v>
      </c>
      <c r="AH526">
        <v>0</v>
      </c>
    </row>
    <row r="527" spans="1:34" ht="15" x14ac:dyDescent="0.25">
      <c r="A527" t="s">
        <v>1217</v>
      </c>
      <c r="B527" t="s">
        <v>1218</v>
      </c>
      <c r="C527" t="s">
        <v>84</v>
      </c>
      <c r="D527"/>
      <c r="E527"/>
      <c r="F527"/>
      <c r="G527"/>
      <c r="H527" t="s">
        <v>63</v>
      </c>
      <c r="I527" t="s">
        <v>64</v>
      </c>
      <c r="J527"/>
      <c r="K527"/>
      <c r="L527"/>
      <c r="M527"/>
      <c r="N527"/>
      <c r="O527"/>
      <c r="P527"/>
      <c r="Q527"/>
      <c r="R527"/>
      <c r="S527"/>
      <c r="T527"/>
      <c r="U527"/>
      <c r="V527"/>
      <c r="W527"/>
      <c r="X527"/>
      <c r="Y527"/>
      <c r="Z527"/>
      <c r="AA527"/>
      <c r="AB527"/>
      <c r="AC527"/>
      <c r="AD527"/>
      <c r="AE527"/>
      <c r="AF527"/>
      <c r="AG527"/>
      <c r="AH527">
        <v>0</v>
      </c>
    </row>
    <row r="528" spans="1:34" ht="15" x14ac:dyDescent="0.25">
      <c r="A528" t="s">
        <v>1219</v>
      </c>
      <c r="B528" t="s">
        <v>1220</v>
      </c>
      <c r="C528" t="s">
        <v>108</v>
      </c>
      <c r="D528"/>
      <c r="E528"/>
      <c r="F528"/>
      <c r="G528"/>
      <c r="H528" t="s">
        <v>63</v>
      </c>
      <c r="I528" t="s">
        <v>64</v>
      </c>
      <c r="J528"/>
      <c r="K528"/>
      <c r="L528"/>
      <c r="M528"/>
      <c r="N528"/>
      <c r="O528"/>
      <c r="P528"/>
      <c r="Q528"/>
      <c r="R528"/>
      <c r="S528"/>
      <c r="T528"/>
      <c r="U528"/>
      <c r="V528"/>
      <c r="W528"/>
      <c r="X528"/>
      <c r="Y528"/>
      <c r="Z528"/>
      <c r="AA528"/>
      <c r="AB528"/>
      <c r="AC528"/>
      <c r="AD528"/>
      <c r="AE528"/>
      <c r="AF528"/>
      <c r="AG528"/>
      <c r="AH528">
        <v>0</v>
      </c>
    </row>
    <row r="529" spans="1:34" ht="15" x14ac:dyDescent="0.25">
      <c r="A529" t="s">
        <v>1221</v>
      </c>
      <c r="B529" t="s">
        <v>1222</v>
      </c>
      <c r="C529" t="s">
        <v>530</v>
      </c>
      <c r="D529">
        <v>91</v>
      </c>
      <c r="E529" s="138">
        <v>45281</v>
      </c>
      <c r="F529" s="138">
        <v>46011</v>
      </c>
      <c r="G529" t="s">
        <v>69</v>
      </c>
      <c r="H529" t="s">
        <v>70</v>
      </c>
      <c r="I529">
        <v>0</v>
      </c>
      <c r="J529" t="s">
        <v>16231</v>
      </c>
      <c r="K529">
        <v>0.8</v>
      </c>
      <c r="L529" t="s">
        <v>71</v>
      </c>
      <c r="M529"/>
      <c r="N529"/>
      <c r="O529"/>
      <c r="P529"/>
      <c r="Q529"/>
      <c r="R529"/>
      <c r="S529"/>
      <c r="T529"/>
      <c r="U529"/>
      <c r="V529"/>
      <c r="W529"/>
      <c r="X529"/>
      <c r="Y529"/>
      <c r="Z529"/>
      <c r="AA529"/>
      <c r="AB529"/>
      <c r="AC529"/>
      <c r="AD529"/>
      <c r="AE529"/>
      <c r="AF529"/>
      <c r="AG529">
        <v>2</v>
      </c>
      <c r="AH529">
        <v>13000</v>
      </c>
    </row>
    <row r="530" spans="1:34" ht="15" x14ac:dyDescent="0.25">
      <c r="A530" t="s">
        <v>1223</v>
      </c>
      <c r="B530" t="s">
        <v>1224</v>
      </c>
      <c r="C530" t="s">
        <v>790</v>
      </c>
      <c r="D530">
        <v>63</v>
      </c>
      <c r="E530" s="138">
        <v>44165</v>
      </c>
      <c r="F530" s="138">
        <v>46011</v>
      </c>
      <c r="G530" t="s">
        <v>69</v>
      </c>
      <c r="H530" t="s">
        <v>63</v>
      </c>
      <c r="I530">
        <v>0.8</v>
      </c>
      <c r="J530" t="s">
        <v>71</v>
      </c>
      <c r="K530"/>
      <c r="L530"/>
      <c r="M530"/>
      <c r="N530"/>
      <c r="O530"/>
      <c r="P530"/>
      <c r="Q530"/>
      <c r="R530"/>
      <c r="S530"/>
      <c r="T530"/>
      <c r="U530"/>
      <c r="V530"/>
      <c r="W530"/>
      <c r="X530"/>
      <c r="Y530"/>
      <c r="Z530"/>
      <c r="AA530"/>
      <c r="AB530"/>
      <c r="AC530"/>
      <c r="AD530"/>
      <c r="AE530"/>
      <c r="AF530"/>
      <c r="AG530">
        <v>1</v>
      </c>
      <c r="AH530">
        <v>0</v>
      </c>
    </row>
    <row r="531" spans="1:34" ht="15" x14ac:dyDescent="0.25">
      <c r="A531" t="s">
        <v>1225</v>
      </c>
      <c r="B531" t="s">
        <v>1226</v>
      </c>
      <c r="C531" t="s">
        <v>102</v>
      </c>
      <c r="D531">
        <v>50</v>
      </c>
      <c r="E531" s="138">
        <v>45643</v>
      </c>
      <c r="F531" s="138">
        <v>45803</v>
      </c>
      <c r="G531" t="s">
        <v>69</v>
      </c>
      <c r="H531" t="s">
        <v>63</v>
      </c>
      <c r="I531">
        <v>0.75</v>
      </c>
      <c r="J531" t="s">
        <v>71</v>
      </c>
      <c r="K531"/>
      <c r="L531"/>
      <c r="M531"/>
      <c r="N531"/>
      <c r="O531"/>
      <c r="P531"/>
      <c r="Q531"/>
      <c r="R531"/>
      <c r="S531"/>
      <c r="T531"/>
      <c r="U531"/>
      <c r="V531"/>
      <c r="W531"/>
      <c r="X531"/>
      <c r="Y531"/>
      <c r="Z531"/>
      <c r="AA531"/>
      <c r="AB531"/>
      <c r="AC531"/>
      <c r="AD531"/>
      <c r="AE531"/>
      <c r="AF531"/>
      <c r="AG531">
        <v>1</v>
      </c>
      <c r="AH531">
        <v>0</v>
      </c>
    </row>
    <row r="532" spans="1:34" ht="15" x14ac:dyDescent="0.25">
      <c r="A532" t="s">
        <v>1227</v>
      </c>
      <c r="B532" t="s">
        <v>1228</v>
      </c>
      <c r="C532" t="s">
        <v>142</v>
      </c>
      <c r="D532">
        <v>50</v>
      </c>
      <c r="E532" s="138">
        <v>45645</v>
      </c>
      <c r="F532" s="138">
        <v>45803</v>
      </c>
      <c r="G532" t="s">
        <v>69</v>
      </c>
      <c r="H532" t="s">
        <v>63</v>
      </c>
      <c r="I532">
        <v>0.8</v>
      </c>
      <c r="J532" t="s">
        <v>71</v>
      </c>
      <c r="K532"/>
      <c r="L532"/>
      <c r="M532"/>
      <c r="N532"/>
      <c r="O532"/>
      <c r="P532"/>
      <c r="Q532"/>
      <c r="R532"/>
      <c r="S532"/>
      <c r="T532"/>
      <c r="U532"/>
      <c r="V532"/>
      <c r="W532"/>
      <c r="X532"/>
      <c r="Y532"/>
      <c r="Z532"/>
      <c r="AA532"/>
      <c r="AB532"/>
      <c r="AC532"/>
      <c r="AD532"/>
      <c r="AE532"/>
      <c r="AF532"/>
      <c r="AG532">
        <v>1</v>
      </c>
      <c r="AH532">
        <v>0</v>
      </c>
    </row>
    <row r="533" spans="1:34" ht="15" x14ac:dyDescent="0.25">
      <c r="A533" t="s">
        <v>1229</v>
      </c>
      <c r="B533" t="s">
        <v>1230</v>
      </c>
      <c r="C533" t="s">
        <v>170</v>
      </c>
      <c r="D533">
        <v>42</v>
      </c>
      <c r="E533" s="138">
        <v>41121</v>
      </c>
      <c r="F533" s="138">
        <v>46011</v>
      </c>
      <c r="G533" t="s">
        <v>69</v>
      </c>
      <c r="H533" t="s">
        <v>70</v>
      </c>
      <c r="I533">
        <v>0</v>
      </c>
      <c r="J533" t="s">
        <v>16230</v>
      </c>
      <c r="K533">
        <v>0.8</v>
      </c>
      <c r="L533" t="s">
        <v>71</v>
      </c>
      <c r="M533"/>
      <c r="N533"/>
      <c r="O533"/>
      <c r="P533"/>
      <c r="Q533"/>
      <c r="R533"/>
      <c r="S533"/>
      <c r="T533"/>
      <c r="U533"/>
      <c r="V533"/>
      <c r="W533"/>
      <c r="X533"/>
      <c r="Y533"/>
      <c r="Z533"/>
      <c r="AA533"/>
      <c r="AB533"/>
      <c r="AC533"/>
      <c r="AD533"/>
      <c r="AE533"/>
      <c r="AF533"/>
      <c r="AG533">
        <v>2</v>
      </c>
      <c r="AH533">
        <v>15000</v>
      </c>
    </row>
    <row r="534" spans="1:34" ht="15" x14ac:dyDescent="0.25">
      <c r="A534" t="s">
        <v>1231</v>
      </c>
      <c r="B534" t="s">
        <v>1232</v>
      </c>
      <c r="C534" t="s">
        <v>735</v>
      </c>
      <c r="D534">
        <v>3</v>
      </c>
      <c r="E534" s="138">
        <v>43523</v>
      </c>
      <c r="F534" s="138">
        <v>46011</v>
      </c>
      <c r="G534" t="s">
        <v>16478</v>
      </c>
      <c r="H534" t="s">
        <v>70</v>
      </c>
      <c r="I534">
        <v>0.5</v>
      </c>
      <c r="J534" t="s">
        <v>76</v>
      </c>
      <c r="K534">
        <v>0.7</v>
      </c>
      <c r="L534" t="s">
        <v>77</v>
      </c>
      <c r="M534">
        <v>0.8</v>
      </c>
      <c r="N534" t="s">
        <v>78</v>
      </c>
      <c r="O534">
        <v>0.8</v>
      </c>
      <c r="P534" t="s">
        <v>79</v>
      </c>
      <c r="Q534"/>
      <c r="R534"/>
      <c r="S534"/>
      <c r="T534"/>
      <c r="U534"/>
      <c r="V534"/>
      <c r="W534"/>
      <c r="X534"/>
      <c r="Y534"/>
      <c r="Z534"/>
      <c r="AA534"/>
      <c r="AB534"/>
      <c r="AC534"/>
      <c r="AD534"/>
      <c r="AE534"/>
      <c r="AF534"/>
      <c r="AG534">
        <v>0</v>
      </c>
      <c r="AH534">
        <v>0</v>
      </c>
    </row>
    <row r="535" spans="1:34" ht="15" x14ac:dyDescent="0.25">
      <c r="A535" t="s">
        <v>1233</v>
      </c>
      <c r="B535" t="s">
        <v>1234</v>
      </c>
      <c r="C535" t="s">
        <v>193</v>
      </c>
      <c r="D535">
        <v>45</v>
      </c>
      <c r="E535" s="138">
        <v>45656</v>
      </c>
      <c r="F535" s="138">
        <v>45684</v>
      </c>
      <c r="G535" t="s">
        <v>69</v>
      </c>
      <c r="H535" t="s">
        <v>70</v>
      </c>
      <c r="I535">
        <v>0</v>
      </c>
      <c r="J535" t="s">
        <v>16229</v>
      </c>
      <c r="K535">
        <v>0.8</v>
      </c>
      <c r="L535" t="s">
        <v>71</v>
      </c>
      <c r="M535"/>
      <c r="N535"/>
      <c r="O535"/>
      <c r="P535"/>
      <c r="Q535"/>
      <c r="R535"/>
      <c r="S535"/>
      <c r="T535"/>
      <c r="U535"/>
      <c r="V535"/>
      <c r="W535"/>
      <c r="X535"/>
      <c r="Y535"/>
      <c r="Z535"/>
      <c r="AA535"/>
      <c r="AB535"/>
      <c r="AC535"/>
      <c r="AD535"/>
      <c r="AE535"/>
      <c r="AF535"/>
      <c r="AG535">
        <v>2</v>
      </c>
      <c r="AH535">
        <v>10000</v>
      </c>
    </row>
    <row r="536" spans="1:34" ht="15" x14ac:dyDescent="0.25">
      <c r="A536" t="s">
        <v>1235</v>
      </c>
      <c r="B536" t="s">
        <v>1236</v>
      </c>
      <c r="C536" t="s">
        <v>680</v>
      </c>
      <c r="D536">
        <v>14</v>
      </c>
      <c r="E536" s="138">
        <v>41179</v>
      </c>
      <c r="F536" s="138">
        <v>46011</v>
      </c>
      <c r="G536" t="s">
        <v>69</v>
      </c>
      <c r="H536" t="s">
        <v>63</v>
      </c>
      <c r="I536">
        <v>0.8</v>
      </c>
      <c r="J536" t="s">
        <v>71</v>
      </c>
      <c r="K536"/>
      <c r="L536"/>
      <c r="M536"/>
      <c r="N536"/>
      <c r="O536"/>
      <c r="P536"/>
      <c r="Q536"/>
      <c r="R536"/>
      <c r="S536"/>
      <c r="T536"/>
      <c r="U536"/>
      <c r="V536"/>
      <c r="W536"/>
      <c r="X536"/>
      <c r="Y536"/>
      <c r="Z536"/>
      <c r="AA536"/>
      <c r="AB536"/>
      <c r="AC536"/>
      <c r="AD536"/>
      <c r="AE536"/>
      <c r="AF536"/>
      <c r="AG536">
        <v>1</v>
      </c>
      <c r="AH536">
        <v>0</v>
      </c>
    </row>
    <row r="537" spans="1:34" ht="15" x14ac:dyDescent="0.25">
      <c r="A537" t="s">
        <v>1237</v>
      </c>
      <c r="B537" t="s">
        <v>1238</v>
      </c>
      <c r="C537" t="s">
        <v>93</v>
      </c>
      <c r="D537">
        <v>2</v>
      </c>
      <c r="E537" s="138">
        <v>45714</v>
      </c>
      <c r="F537" s="138">
        <v>45944</v>
      </c>
      <c r="G537" t="s">
        <v>69</v>
      </c>
      <c r="H537" t="s">
        <v>63</v>
      </c>
      <c r="I537">
        <v>0.8</v>
      </c>
      <c r="J537" t="s">
        <v>71</v>
      </c>
      <c r="K537"/>
      <c r="L537"/>
      <c r="M537"/>
      <c r="N537"/>
      <c r="O537"/>
      <c r="P537"/>
      <c r="Q537"/>
      <c r="R537"/>
      <c r="S537"/>
      <c r="T537"/>
      <c r="U537"/>
      <c r="V537"/>
      <c r="W537"/>
      <c r="X537"/>
      <c r="Y537"/>
      <c r="Z537"/>
      <c r="AA537"/>
      <c r="AB537"/>
      <c r="AC537"/>
      <c r="AD537"/>
      <c r="AE537"/>
      <c r="AF537"/>
      <c r="AG537">
        <v>1</v>
      </c>
      <c r="AH537">
        <v>0</v>
      </c>
    </row>
    <row r="538" spans="1:34" ht="15" x14ac:dyDescent="0.25">
      <c r="A538" t="s">
        <v>1239</v>
      </c>
      <c r="B538" t="s">
        <v>1240</v>
      </c>
      <c r="C538" t="s">
        <v>108</v>
      </c>
      <c r="D538"/>
      <c r="E538"/>
      <c r="F538"/>
      <c r="G538"/>
      <c r="H538" t="s">
        <v>63</v>
      </c>
      <c r="I538" t="s">
        <v>64</v>
      </c>
      <c r="J538"/>
      <c r="K538"/>
      <c r="L538"/>
      <c r="M538"/>
      <c r="N538"/>
      <c r="O538"/>
      <c r="P538"/>
      <c r="Q538"/>
      <c r="R538"/>
      <c r="S538"/>
      <c r="T538"/>
      <c r="U538"/>
      <c r="V538"/>
      <c r="W538"/>
      <c r="X538"/>
      <c r="Y538"/>
      <c r="Z538"/>
      <c r="AA538"/>
      <c r="AB538"/>
      <c r="AC538"/>
      <c r="AD538"/>
      <c r="AE538"/>
      <c r="AF538"/>
      <c r="AG538"/>
      <c r="AH538">
        <v>0</v>
      </c>
    </row>
    <row r="539" spans="1:34" ht="15" x14ac:dyDescent="0.25">
      <c r="A539" t="s">
        <v>1241</v>
      </c>
      <c r="B539" t="s">
        <v>1242</v>
      </c>
      <c r="C539" t="s">
        <v>254</v>
      </c>
      <c r="D539">
        <v>75</v>
      </c>
      <c r="E539" s="138">
        <v>45621</v>
      </c>
      <c r="F539" s="138">
        <v>45762</v>
      </c>
      <c r="G539" t="s">
        <v>69</v>
      </c>
      <c r="H539" t="s">
        <v>70</v>
      </c>
      <c r="I539">
        <v>0</v>
      </c>
      <c r="J539" t="s">
        <v>16249</v>
      </c>
      <c r="K539">
        <v>0.8</v>
      </c>
      <c r="L539" t="s">
        <v>71</v>
      </c>
      <c r="M539"/>
      <c r="N539"/>
      <c r="O539"/>
      <c r="P539"/>
      <c r="Q539"/>
      <c r="R539"/>
      <c r="S539"/>
      <c r="T539"/>
      <c r="U539"/>
      <c r="V539"/>
      <c r="W539"/>
      <c r="X539"/>
      <c r="Y539"/>
      <c r="Z539"/>
      <c r="AA539"/>
      <c r="AB539"/>
      <c r="AC539"/>
      <c r="AD539"/>
      <c r="AE539"/>
      <c r="AF539"/>
      <c r="AG539">
        <v>2</v>
      </c>
      <c r="AH539">
        <v>8000</v>
      </c>
    </row>
    <row r="540" spans="1:34" ht="15" x14ac:dyDescent="0.25">
      <c r="A540" t="s">
        <v>1243</v>
      </c>
      <c r="B540" t="s">
        <v>1244</v>
      </c>
      <c r="C540" t="s">
        <v>609</v>
      </c>
      <c r="D540">
        <v>13</v>
      </c>
      <c r="E540" s="138">
        <v>45715</v>
      </c>
      <c r="F540" s="138">
        <v>45944</v>
      </c>
      <c r="G540" t="s">
        <v>75</v>
      </c>
      <c r="H540" t="s">
        <v>70</v>
      </c>
      <c r="I540">
        <v>0</v>
      </c>
      <c r="J540" t="s">
        <v>16237</v>
      </c>
      <c r="K540">
        <v>0.5</v>
      </c>
      <c r="L540" t="s">
        <v>16270</v>
      </c>
      <c r="M540">
        <v>0.79</v>
      </c>
      <c r="N540" t="s">
        <v>78</v>
      </c>
      <c r="O540">
        <v>0.8</v>
      </c>
      <c r="P540" t="s">
        <v>79</v>
      </c>
      <c r="Q540"/>
      <c r="R540"/>
      <c r="S540"/>
      <c r="T540"/>
      <c r="U540"/>
      <c r="V540"/>
      <c r="W540"/>
      <c r="X540"/>
      <c r="Y540"/>
      <c r="Z540"/>
      <c r="AA540"/>
      <c r="AB540"/>
      <c r="AC540"/>
      <c r="AD540"/>
      <c r="AE540"/>
      <c r="AF540"/>
      <c r="AG540">
        <v>4</v>
      </c>
      <c r="AH540">
        <v>9000</v>
      </c>
    </row>
    <row r="541" spans="1:34" ht="15" x14ac:dyDescent="0.25">
      <c r="A541" t="s">
        <v>1245</v>
      </c>
      <c r="B541" t="s">
        <v>1246</v>
      </c>
      <c r="C541" t="s">
        <v>359</v>
      </c>
      <c r="D541">
        <v>35</v>
      </c>
      <c r="E541" s="138">
        <v>45644</v>
      </c>
      <c r="F541" s="138">
        <v>45944</v>
      </c>
      <c r="G541" t="s">
        <v>69</v>
      </c>
      <c r="H541" t="s">
        <v>63</v>
      </c>
      <c r="I541">
        <v>0.8</v>
      </c>
      <c r="J541" t="s">
        <v>71</v>
      </c>
      <c r="K541"/>
      <c r="L541"/>
      <c r="M541"/>
      <c r="N541"/>
      <c r="O541"/>
      <c r="P541"/>
      <c r="Q541"/>
      <c r="R541"/>
      <c r="S541"/>
      <c r="T541"/>
      <c r="U541"/>
      <c r="V541"/>
      <c r="W541"/>
      <c r="X541"/>
      <c r="Y541"/>
      <c r="Z541"/>
      <c r="AA541"/>
      <c r="AB541"/>
      <c r="AC541"/>
      <c r="AD541"/>
      <c r="AE541"/>
      <c r="AF541"/>
      <c r="AG541">
        <v>1</v>
      </c>
      <c r="AH541">
        <v>0</v>
      </c>
    </row>
    <row r="542" spans="1:34" ht="15" x14ac:dyDescent="0.25">
      <c r="A542" t="s">
        <v>1247</v>
      </c>
      <c r="B542" t="s">
        <v>1248</v>
      </c>
      <c r="C542" t="s">
        <v>102</v>
      </c>
      <c r="D542">
        <v>69</v>
      </c>
      <c r="E542" s="138">
        <v>44491</v>
      </c>
      <c r="F542" s="138">
        <v>46011</v>
      </c>
      <c r="G542" t="s">
        <v>69</v>
      </c>
      <c r="H542" t="s">
        <v>63</v>
      </c>
      <c r="I542">
        <v>0.6</v>
      </c>
      <c r="J542" t="s">
        <v>71</v>
      </c>
      <c r="K542"/>
      <c r="L542"/>
      <c r="M542"/>
      <c r="N542"/>
      <c r="O542"/>
      <c r="P542"/>
      <c r="Q542"/>
      <c r="R542"/>
      <c r="S542"/>
      <c r="T542"/>
      <c r="U542"/>
      <c r="V542"/>
      <c r="W542"/>
      <c r="X542"/>
      <c r="Y542"/>
      <c r="Z542"/>
      <c r="AA542"/>
      <c r="AB542"/>
      <c r="AC542"/>
      <c r="AD542"/>
      <c r="AE542"/>
      <c r="AF542"/>
      <c r="AG542">
        <v>1</v>
      </c>
      <c r="AH542">
        <v>0</v>
      </c>
    </row>
    <row r="543" spans="1:34" ht="15" x14ac:dyDescent="0.25">
      <c r="A543" t="s">
        <v>1249</v>
      </c>
      <c r="B543" t="s">
        <v>1250</v>
      </c>
      <c r="C543" t="s">
        <v>231</v>
      </c>
      <c r="D543">
        <v>37</v>
      </c>
      <c r="E543" s="138">
        <v>45656</v>
      </c>
      <c r="F543" s="138">
        <v>45818</v>
      </c>
      <c r="G543" t="s">
        <v>69</v>
      </c>
      <c r="H543" t="s">
        <v>63</v>
      </c>
      <c r="I543">
        <v>0.8</v>
      </c>
      <c r="J543" t="s">
        <v>71</v>
      </c>
      <c r="K543"/>
      <c r="L543"/>
      <c r="M543"/>
      <c r="N543"/>
      <c r="O543"/>
      <c r="P543"/>
      <c r="Q543"/>
      <c r="R543"/>
      <c r="S543"/>
      <c r="T543"/>
      <c r="U543"/>
      <c r="V543"/>
      <c r="W543"/>
      <c r="X543"/>
      <c r="Y543"/>
      <c r="Z543"/>
      <c r="AA543"/>
      <c r="AB543"/>
      <c r="AC543"/>
      <c r="AD543"/>
      <c r="AE543"/>
      <c r="AF543"/>
      <c r="AG543">
        <v>1</v>
      </c>
      <c r="AH543">
        <v>0</v>
      </c>
    </row>
    <row r="544" spans="1:34" ht="15" x14ac:dyDescent="0.25">
      <c r="A544" t="s">
        <v>1251</v>
      </c>
      <c r="B544" t="s">
        <v>1252</v>
      </c>
      <c r="C544" t="s">
        <v>119</v>
      </c>
      <c r="D544">
        <v>41</v>
      </c>
      <c r="E544" s="138">
        <v>45653</v>
      </c>
      <c r="F544" s="138">
        <v>45944</v>
      </c>
      <c r="G544" t="s">
        <v>69</v>
      </c>
      <c r="H544" t="s">
        <v>63</v>
      </c>
      <c r="I544">
        <v>0.7</v>
      </c>
      <c r="J544" t="s">
        <v>71</v>
      </c>
      <c r="K544"/>
      <c r="L544"/>
      <c r="M544"/>
      <c r="N544"/>
      <c r="O544"/>
      <c r="P544"/>
      <c r="Q544"/>
      <c r="R544"/>
      <c r="S544"/>
      <c r="T544"/>
      <c r="U544"/>
      <c r="V544"/>
      <c r="W544"/>
      <c r="X544"/>
      <c r="Y544"/>
      <c r="Z544"/>
      <c r="AA544"/>
      <c r="AB544"/>
      <c r="AC544"/>
      <c r="AD544"/>
      <c r="AE544"/>
      <c r="AF544"/>
      <c r="AG544">
        <v>1</v>
      </c>
      <c r="AH544">
        <v>0</v>
      </c>
    </row>
    <row r="545" spans="1:34" ht="15" x14ac:dyDescent="0.25">
      <c r="A545" t="s">
        <v>1253</v>
      </c>
      <c r="B545" t="s">
        <v>1254</v>
      </c>
      <c r="C545" t="s">
        <v>222</v>
      </c>
      <c r="D545">
        <v>27</v>
      </c>
      <c r="E545" s="138">
        <v>42409</v>
      </c>
      <c r="F545" s="138">
        <v>46011</v>
      </c>
      <c r="G545" t="s">
        <v>69</v>
      </c>
      <c r="H545" t="s">
        <v>70</v>
      </c>
      <c r="I545">
        <v>0</v>
      </c>
      <c r="J545" t="s">
        <v>16243</v>
      </c>
      <c r="K545">
        <v>0.8</v>
      </c>
      <c r="L545" t="s">
        <v>71</v>
      </c>
      <c r="M545"/>
      <c r="N545"/>
      <c r="O545"/>
      <c r="P545"/>
      <c r="Q545"/>
      <c r="R545"/>
      <c r="S545"/>
      <c r="T545"/>
      <c r="U545"/>
      <c r="V545"/>
      <c r="W545"/>
      <c r="X545"/>
      <c r="Y545"/>
      <c r="Z545"/>
      <c r="AA545"/>
      <c r="AB545"/>
      <c r="AC545"/>
      <c r="AD545"/>
      <c r="AE545"/>
      <c r="AF545"/>
      <c r="AG545">
        <v>2</v>
      </c>
      <c r="AH545">
        <v>7999.99</v>
      </c>
    </row>
    <row r="546" spans="1:34" ht="15" x14ac:dyDescent="0.25">
      <c r="A546" t="s">
        <v>1255</v>
      </c>
      <c r="B546" t="s">
        <v>1256</v>
      </c>
      <c r="C546" t="s">
        <v>742</v>
      </c>
      <c r="D546">
        <v>20</v>
      </c>
      <c r="E546" s="138">
        <v>45604</v>
      </c>
      <c r="F546" s="138">
        <v>45677</v>
      </c>
      <c r="G546" t="s">
        <v>69</v>
      </c>
      <c r="H546" t="s">
        <v>63</v>
      </c>
      <c r="I546">
        <v>0.2</v>
      </c>
      <c r="J546" t="s">
        <v>71</v>
      </c>
      <c r="K546"/>
      <c r="L546"/>
      <c r="M546"/>
      <c r="N546"/>
      <c r="O546"/>
      <c r="P546"/>
      <c r="Q546"/>
      <c r="R546"/>
      <c r="S546"/>
      <c r="T546"/>
      <c r="U546"/>
      <c r="V546"/>
      <c r="W546"/>
      <c r="X546"/>
      <c r="Y546"/>
      <c r="Z546"/>
      <c r="AA546"/>
      <c r="AB546"/>
      <c r="AC546"/>
      <c r="AD546"/>
      <c r="AE546"/>
      <c r="AF546"/>
      <c r="AG546">
        <v>1</v>
      </c>
      <c r="AH546">
        <v>0</v>
      </c>
    </row>
    <row r="547" spans="1:34" ht="15" x14ac:dyDescent="0.25">
      <c r="A547" t="s">
        <v>1257</v>
      </c>
      <c r="B547" t="s">
        <v>1258</v>
      </c>
      <c r="C547" t="s">
        <v>108</v>
      </c>
      <c r="D547"/>
      <c r="E547"/>
      <c r="F547"/>
      <c r="G547"/>
      <c r="H547" t="s">
        <v>63</v>
      </c>
      <c r="I547" t="s">
        <v>64</v>
      </c>
      <c r="J547"/>
      <c r="K547"/>
      <c r="L547"/>
      <c r="M547"/>
      <c r="N547"/>
      <c r="O547"/>
      <c r="P547"/>
      <c r="Q547"/>
      <c r="R547"/>
      <c r="S547"/>
      <c r="T547"/>
      <c r="U547"/>
      <c r="V547"/>
      <c r="W547"/>
      <c r="X547"/>
      <c r="Y547"/>
      <c r="Z547"/>
      <c r="AA547"/>
      <c r="AB547"/>
      <c r="AC547"/>
      <c r="AD547"/>
      <c r="AE547"/>
      <c r="AF547"/>
      <c r="AG547"/>
      <c r="AH547">
        <v>0</v>
      </c>
    </row>
    <row r="548" spans="1:34" ht="15" x14ac:dyDescent="0.25">
      <c r="A548" t="s">
        <v>1259</v>
      </c>
      <c r="B548" t="s">
        <v>1260</v>
      </c>
      <c r="C548" t="s">
        <v>742</v>
      </c>
      <c r="D548">
        <v>38</v>
      </c>
      <c r="E548" s="138">
        <v>45644</v>
      </c>
      <c r="F548" s="138">
        <v>45859</v>
      </c>
      <c r="G548" t="s">
        <v>69</v>
      </c>
      <c r="H548" t="s">
        <v>70</v>
      </c>
      <c r="I548">
        <v>0</v>
      </c>
      <c r="J548" t="s">
        <v>16229</v>
      </c>
      <c r="K548">
        <v>0.65</v>
      </c>
      <c r="L548" t="s">
        <v>71</v>
      </c>
      <c r="M548"/>
      <c r="N548"/>
      <c r="O548"/>
      <c r="P548"/>
      <c r="Q548"/>
      <c r="R548"/>
      <c r="S548"/>
      <c r="T548"/>
      <c r="U548"/>
      <c r="V548"/>
      <c r="W548"/>
      <c r="X548"/>
      <c r="Y548"/>
      <c r="Z548"/>
      <c r="AA548"/>
      <c r="AB548"/>
      <c r="AC548"/>
      <c r="AD548"/>
      <c r="AE548"/>
      <c r="AF548"/>
      <c r="AG548">
        <v>2</v>
      </c>
      <c r="AH548">
        <v>10000</v>
      </c>
    </row>
    <row r="549" spans="1:34" ht="15" x14ac:dyDescent="0.25">
      <c r="A549" t="s">
        <v>1261</v>
      </c>
      <c r="B549" t="s">
        <v>1262</v>
      </c>
      <c r="C549" t="s">
        <v>74</v>
      </c>
      <c r="D549">
        <v>49</v>
      </c>
      <c r="E549" s="138">
        <v>45642</v>
      </c>
      <c r="F549" s="138">
        <v>45716</v>
      </c>
      <c r="G549" t="s">
        <v>75</v>
      </c>
      <c r="H549" t="s">
        <v>70</v>
      </c>
      <c r="I549">
        <v>0</v>
      </c>
      <c r="J549" t="s">
        <v>16230</v>
      </c>
      <c r="K549">
        <v>0.8</v>
      </c>
      <c r="L549" t="s">
        <v>71</v>
      </c>
      <c r="M549"/>
      <c r="N549"/>
      <c r="O549"/>
      <c r="P549"/>
      <c r="Q549"/>
      <c r="R549"/>
      <c r="S549"/>
      <c r="T549"/>
      <c r="U549"/>
      <c r="V549"/>
      <c r="W549"/>
      <c r="X549"/>
      <c r="Y549"/>
      <c r="Z549"/>
      <c r="AA549"/>
      <c r="AB549"/>
      <c r="AC549"/>
      <c r="AD549"/>
      <c r="AE549"/>
      <c r="AF549"/>
      <c r="AG549">
        <v>2</v>
      </c>
      <c r="AH549">
        <v>15000</v>
      </c>
    </row>
    <row r="550" spans="1:34" ht="15" x14ac:dyDescent="0.25">
      <c r="A550" t="s">
        <v>1263</v>
      </c>
      <c r="B550" t="s">
        <v>1264</v>
      </c>
      <c r="C550" t="s">
        <v>193</v>
      </c>
      <c r="D550">
        <v>47</v>
      </c>
      <c r="E550" s="138">
        <v>45654</v>
      </c>
      <c r="F550" s="138">
        <v>45677</v>
      </c>
      <c r="G550" t="s">
        <v>69</v>
      </c>
      <c r="H550" t="s">
        <v>70</v>
      </c>
      <c r="I550">
        <v>0</v>
      </c>
      <c r="J550" t="s">
        <v>16287</v>
      </c>
      <c r="K550">
        <v>0.5</v>
      </c>
      <c r="L550" t="s">
        <v>16270</v>
      </c>
      <c r="M550">
        <v>0.75</v>
      </c>
      <c r="N550" t="s">
        <v>78</v>
      </c>
      <c r="O550">
        <v>0.8</v>
      </c>
      <c r="P550" t="s">
        <v>79</v>
      </c>
      <c r="Q550"/>
      <c r="R550"/>
      <c r="S550"/>
      <c r="T550"/>
      <c r="U550"/>
      <c r="V550"/>
      <c r="W550"/>
      <c r="X550"/>
      <c r="Y550"/>
      <c r="Z550"/>
      <c r="AA550"/>
      <c r="AB550"/>
      <c r="AC550"/>
      <c r="AD550"/>
      <c r="AE550"/>
      <c r="AF550"/>
      <c r="AG550">
        <v>4</v>
      </c>
      <c r="AH550">
        <v>8499.99</v>
      </c>
    </row>
    <row r="551" spans="1:34" ht="15" x14ac:dyDescent="0.25">
      <c r="A551" t="s">
        <v>1265</v>
      </c>
      <c r="B551" t="s">
        <v>1266</v>
      </c>
      <c r="C551" t="s">
        <v>74</v>
      </c>
      <c r="D551">
        <v>3</v>
      </c>
      <c r="E551" s="138">
        <v>45727</v>
      </c>
      <c r="F551" s="138">
        <v>45747</v>
      </c>
      <c r="G551" t="s">
        <v>75</v>
      </c>
      <c r="H551" t="s">
        <v>70</v>
      </c>
      <c r="I551">
        <v>0</v>
      </c>
      <c r="J551" t="s">
        <v>16230</v>
      </c>
      <c r="K551">
        <v>0.5</v>
      </c>
      <c r="L551" t="s">
        <v>16270</v>
      </c>
      <c r="M551">
        <v>0.65</v>
      </c>
      <c r="N551" t="s">
        <v>78</v>
      </c>
      <c r="O551">
        <v>0.8</v>
      </c>
      <c r="P551" t="s">
        <v>79</v>
      </c>
      <c r="Q551"/>
      <c r="R551"/>
      <c r="S551"/>
      <c r="T551"/>
      <c r="U551"/>
      <c r="V551"/>
      <c r="W551"/>
      <c r="X551"/>
      <c r="Y551"/>
      <c r="Z551"/>
      <c r="AA551"/>
      <c r="AB551"/>
      <c r="AC551"/>
      <c r="AD551"/>
      <c r="AE551"/>
      <c r="AF551"/>
      <c r="AG551">
        <v>4</v>
      </c>
      <c r="AH551">
        <v>15000</v>
      </c>
    </row>
    <row r="552" spans="1:34" ht="15" x14ac:dyDescent="0.25">
      <c r="A552" t="s">
        <v>1267</v>
      </c>
      <c r="B552" t="s">
        <v>1268</v>
      </c>
      <c r="C552" t="s">
        <v>74</v>
      </c>
      <c r="D552">
        <v>75</v>
      </c>
      <c r="E552" s="138">
        <v>45644</v>
      </c>
      <c r="F552" s="138">
        <v>45694</v>
      </c>
      <c r="G552" t="s">
        <v>69</v>
      </c>
      <c r="H552" t="s">
        <v>63</v>
      </c>
      <c r="I552">
        <v>0.3</v>
      </c>
      <c r="J552" t="s">
        <v>71</v>
      </c>
      <c r="K552"/>
      <c r="L552"/>
      <c r="M552"/>
      <c r="N552"/>
      <c r="O552"/>
      <c r="P552"/>
      <c r="Q552"/>
      <c r="R552"/>
      <c r="S552"/>
      <c r="T552"/>
      <c r="U552"/>
      <c r="V552"/>
      <c r="W552"/>
      <c r="X552"/>
      <c r="Y552"/>
      <c r="Z552"/>
      <c r="AA552"/>
      <c r="AB552"/>
      <c r="AC552"/>
      <c r="AD552"/>
      <c r="AE552"/>
      <c r="AF552"/>
      <c r="AG552">
        <v>1</v>
      </c>
      <c r="AH552">
        <v>0</v>
      </c>
    </row>
    <row r="553" spans="1:34" ht="15" x14ac:dyDescent="0.25">
      <c r="A553" t="s">
        <v>1269</v>
      </c>
      <c r="B553" t="s">
        <v>1270</v>
      </c>
      <c r="C553" t="s">
        <v>182</v>
      </c>
      <c r="D553">
        <v>31</v>
      </c>
      <c r="E553" s="138">
        <v>45281</v>
      </c>
      <c r="F553" s="138">
        <v>46011</v>
      </c>
      <c r="G553" t="s">
        <v>69</v>
      </c>
      <c r="H553" t="s">
        <v>63</v>
      </c>
      <c r="I553">
        <v>0.6</v>
      </c>
      <c r="J553" t="s">
        <v>71</v>
      </c>
      <c r="K553"/>
      <c r="L553"/>
      <c r="M553"/>
      <c r="N553"/>
      <c r="O553"/>
      <c r="P553"/>
      <c r="Q553"/>
      <c r="R553"/>
      <c r="S553"/>
      <c r="T553"/>
      <c r="U553"/>
      <c r="V553"/>
      <c r="W553"/>
      <c r="X553"/>
      <c r="Y553"/>
      <c r="Z553"/>
      <c r="AA553"/>
      <c r="AB553"/>
      <c r="AC553"/>
      <c r="AD553"/>
      <c r="AE553"/>
      <c r="AF553"/>
      <c r="AG553">
        <v>1</v>
      </c>
      <c r="AH553">
        <v>0</v>
      </c>
    </row>
    <row r="554" spans="1:34" ht="15" x14ac:dyDescent="0.25">
      <c r="A554" t="s">
        <v>1271</v>
      </c>
      <c r="B554" t="s">
        <v>1272</v>
      </c>
      <c r="C554" t="s">
        <v>318</v>
      </c>
      <c r="D554">
        <v>3</v>
      </c>
      <c r="E554" s="138">
        <v>45714</v>
      </c>
      <c r="F554" s="138">
        <v>45740</v>
      </c>
      <c r="G554" t="s">
        <v>69</v>
      </c>
      <c r="H554" t="s">
        <v>70</v>
      </c>
      <c r="I554">
        <v>0</v>
      </c>
      <c r="J554" t="s">
        <v>16231</v>
      </c>
      <c r="K554">
        <v>0.7</v>
      </c>
      <c r="L554" t="s">
        <v>71</v>
      </c>
      <c r="M554"/>
      <c r="N554"/>
      <c r="O554"/>
      <c r="P554"/>
      <c r="Q554"/>
      <c r="R554"/>
      <c r="S554"/>
      <c r="T554"/>
      <c r="U554"/>
      <c r="V554"/>
      <c r="W554"/>
      <c r="X554"/>
      <c r="Y554"/>
      <c r="Z554"/>
      <c r="AA554"/>
      <c r="AB554"/>
      <c r="AC554"/>
      <c r="AD554"/>
      <c r="AE554"/>
      <c r="AF554"/>
      <c r="AG554">
        <v>2</v>
      </c>
      <c r="AH554">
        <v>13000</v>
      </c>
    </row>
    <row r="555" spans="1:34" ht="15" x14ac:dyDescent="0.25">
      <c r="A555" t="s">
        <v>1273</v>
      </c>
      <c r="B555" t="s">
        <v>1274</v>
      </c>
      <c r="C555" t="s">
        <v>165</v>
      </c>
      <c r="D555">
        <v>51</v>
      </c>
      <c r="E555" s="138">
        <v>45625</v>
      </c>
      <c r="F555" s="138">
        <v>45790</v>
      </c>
      <c r="G555" t="s">
        <v>75</v>
      </c>
      <c r="H555" t="s">
        <v>70</v>
      </c>
      <c r="I555">
        <v>0</v>
      </c>
      <c r="J555" t="s">
        <v>16248</v>
      </c>
      <c r="K555">
        <v>0.65</v>
      </c>
      <c r="L555" t="s">
        <v>16270</v>
      </c>
      <c r="M555">
        <v>0.75</v>
      </c>
      <c r="N555" t="s">
        <v>78</v>
      </c>
      <c r="O555">
        <v>0.8</v>
      </c>
      <c r="P555" t="s">
        <v>79</v>
      </c>
      <c r="Q555"/>
      <c r="R555"/>
      <c r="S555"/>
      <c r="T555"/>
      <c r="U555"/>
      <c r="V555"/>
      <c r="W555"/>
      <c r="X555"/>
      <c r="Y555"/>
      <c r="Z555"/>
      <c r="AA555"/>
      <c r="AB555"/>
      <c r="AC555"/>
      <c r="AD555"/>
      <c r="AE555"/>
      <c r="AF555"/>
      <c r="AG555">
        <v>4</v>
      </c>
      <c r="AH555">
        <v>8500</v>
      </c>
    </row>
    <row r="556" spans="1:34" ht="15" x14ac:dyDescent="0.25">
      <c r="A556" t="s">
        <v>1275</v>
      </c>
      <c r="B556" t="s">
        <v>1276</v>
      </c>
      <c r="C556" t="s">
        <v>333</v>
      </c>
      <c r="D556">
        <v>91</v>
      </c>
      <c r="E556" s="138">
        <v>45602</v>
      </c>
      <c r="F556" s="138">
        <v>45670</v>
      </c>
      <c r="G556" t="s">
        <v>69</v>
      </c>
      <c r="H556" t="s">
        <v>63</v>
      </c>
      <c r="I556">
        <v>0.6</v>
      </c>
      <c r="J556" t="s">
        <v>71</v>
      </c>
      <c r="K556"/>
      <c r="L556"/>
      <c r="M556"/>
      <c r="N556"/>
      <c r="O556"/>
      <c r="P556"/>
      <c r="Q556"/>
      <c r="R556"/>
      <c r="S556"/>
      <c r="T556"/>
      <c r="U556"/>
      <c r="V556"/>
      <c r="W556"/>
      <c r="X556"/>
      <c r="Y556"/>
      <c r="Z556"/>
      <c r="AA556"/>
      <c r="AB556"/>
      <c r="AC556"/>
      <c r="AD556"/>
      <c r="AE556"/>
      <c r="AF556"/>
      <c r="AG556">
        <v>1</v>
      </c>
      <c r="AH556">
        <v>0</v>
      </c>
    </row>
    <row r="557" spans="1:34" ht="15" x14ac:dyDescent="0.25">
      <c r="A557" t="s">
        <v>1277</v>
      </c>
      <c r="B557" t="s">
        <v>1278</v>
      </c>
      <c r="C557" t="s">
        <v>313</v>
      </c>
      <c r="D557"/>
      <c r="E557"/>
      <c r="F557"/>
      <c r="G557"/>
      <c r="H557" t="s">
        <v>63</v>
      </c>
      <c r="I557" t="s">
        <v>64</v>
      </c>
      <c r="J557"/>
      <c r="K557"/>
      <c r="L557"/>
      <c r="M557"/>
      <c r="N557"/>
      <c r="O557"/>
      <c r="P557"/>
      <c r="Q557"/>
      <c r="R557"/>
      <c r="S557"/>
      <c r="T557"/>
      <c r="U557"/>
      <c r="V557"/>
      <c r="W557"/>
      <c r="X557"/>
      <c r="Y557"/>
      <c r="Z557"/>
      <c r="AA557"/>
      <c r="AB557"/>
      <c r="AC557"/>
      <c r="AD557"/>
      <c r="AE557"/>
      <c r="AF557"/>
      <c r="AG557"/>
      <c r="AH557">
        <v>0</v>
      </c>
    </row>
    <row r="558" spans="1:34" ht="15" x14ac:dyDescent="0.25">
      <c r="A558" t="s">
        <v>1279</v>
      </c>
      <c r="B558" t="s">
        <v>1280</v>
      </c>
      <c r="C558" t="s">
        <v>301</v>
      </c>
      <c r="D558">
        <v>2</v>
      </c>
      <c r="E558" s="138">
        <v>45317</v>
      </c>
      <c r="F558" s="138">
        <v>46011</v>
      </c>
      <c r="G558" t="s">
        <v>69</v>
      </c>
      <c r="H558" t="s">
        <v>63</v>
      </c>
      <c r="I558">
        <v>0.4</v>
      </c>
      <c r="J558" t="s">
        <v>71</v>
      </c>
      <c r="K558"/>
      <c r="L558"/>
      <c r="M558"/>
      <c r="N558"/>
      <c r="O558"/>
      <c r="P558"/>
      <c r="Q558"/>
      <c r="R558"/>
      <c r="S558"/>
      <c r="T558"/>
      <c r="U558"/>
      <c r="V558"/>
      <c r="W558"/>
      <c r="X558"/>
      <c r="Y558"/>
      <c r="Z558"/>
      <c r="AA558"/>
      <c r="AB558"/>
      <c r="AC558"/>
      <c r="AD558"/>
      <c r="AE558"/>
      <c r="AF558"/>
      <c r="AG558">
        <v>1</v>
      </c>
      <c r="AH558">
        <v>0</v>
      </c>
    </row>
    <row r="559" spans="1:34" ht="15" x14ac:dyDescent="0.25">
      <c r="A559" t="s">
        <v>1281</v>
      </c>
      <c r="B559" t="s">
        <v>1282</v>
      </c>
      <c r="C559" t="s">
        <v>90</v>
      </c>
      <c r="D559">
        <v>35</v>
      </c>
      <c r="E559" s="138">
        <v>45644</v>
      </c>
      <c r="F559" s="138">
        <v>45678</v>
      </c>
      <c r="G559" t="s">
        <v>75</v>
      </c>
      <c r="H559" t="s">
        <v>70</v>
      </c>
      <c r="I559">
        <v>0</v>
      </c>
      <c r="J559" t="s">
        <v>16288</v>
      </c>
      <c r="K559">
        <v>0.8</v>
      </c>
      <c r="L559" t="s">
        <v>71</v>
      </c>
      <c r="M559"/>
      <c r="N559"/>
      <c r="O559"/>
      <c r="P559"/>
      <c r="Q559"/>
      <c r="R559"/>
      <c r="S559"/>
      <c r="T559"/>
      <c r="U559"/>
      <c r="V559"/>
      <c r="W559"/>
      <c r="X559"/>
      <c r="Y559"/>
      <c r="Z559"/>
      <c r="AA559"/>
      <c r="AB559"/>
      <c r="AC559"/>
      <c r="AD559"/>
      <c r="AE559"/>
      <c r="AF559"/>
      <c r="AG559">
        <v>2</v>
      </c>
      <c r="AH559">
        <v>17000</v>
      </c>
    </row>
    <row r="560" spans="1:34" ht="15" x14ac:dyDescent="0.25">
      <c r="A560" t="s">
        <v>1283</v>
      </c>
      <c r="B560" t="s">
        <v>1284</v>
      </c>
      <c r="C560" t="s">
        <v>411</v>
      </c>
      <c r="D560">
        <v>53</v>
      </c>
      <c r="E560" s="138">
        <v>44314</v>
      </c>
      <c r="F560" s="138">
        <v>46011</v>
      </c>
      <c r="G560" t="s">
        <v>69</v>
      </c>
      <c r="H560" t="s">
        <v>63</v>
      </c>
      <c r="I560">
        <v>0.5</v>
      </c>
      <c r="J560" t="s">
        <v>71</v>
      </c>
      <c r="K560"/>
      <c r="L560"/>
      <c r="M560"/>
      <c r="N560"/>
      <c r="O560"/>
      <c r="P560"/>
      <c r="Q560"/>
      <c r="R560"/>
      <c r="S560"/>
      <c r="T560"/>
      <c r="U560"/>
      <c r="V560"/>
      <c r="W560"/>
      <c r="X560"/>
      <c r="Y560"/>
      <c r="Z560"/>
      <c r="AA560"/>
      <c r="AB560"/>
      <c r="AC560"/>
      <c r="AD560"/>
      <c r="AE560"/>
      <c r="AF560"/>
      <c r="AG560">
        <v>1</v>
      </c>
      <c r="AH560">
        <v>0</v>
      </c>
    </row>
    <row r="561" spans="1:34" ht="15" x14ac:dyDescent="0.25">
      <c r="A561" t="s">
        <v>1285</v>
      </c>
      <c r="B561" t="s">
        <v>1286</v>
      </c>
      <c r="C561" t="s">
        <v>90</v>
      </c>
      <c r="D561">
        <v>38</v>
      </c>
      <c r="E561" s="138">
        <v>45643</v>
      </c>
      <c r="F561" s="138">
        <v>46009</v>
      </c>
      <c r="G561" t="s">
        <v>69</v>
      </c>
      <c r="H561" t="s">
        <v>70</v>
      </c>
      <c r="I561">
        <v>0</v>
      </c>
      <c r="J561" t="s">
        <v>16271</v>
      </c>
      <c r="K561">
        <v>0.8</v>
      </c>
      <c r="L561" t="s">
        <v>71</v>
      </c>
      <c r="M561"/>
      <c r="N561"/>
      <c r="O561"/>
      <c r="P561"/>
      <c r="Q561"/>
      <c r="R561"/>
      <c r="S561"/>
      <c r="T561"/>
      <c r="U561"/>
      <c r="V561"/>
      <c r="W561"/>
      <c r="X561"/>
      <c r="Y561"/>
      <c r="Z561"/>
      <c r="AA561"/>
      <c r="AB561"/>
      <c r="AC561"/>
      <c r="AD561"/>
      <c r="AE561"/>
      <c r="AF561"/>
      <c r="AG561">
        <v>2</v>
      </c>
      <c r="AH561">
        <v>20000</v>
      </c>
    </row>
    <row r="562" spans="1:34" ht="15" x14ac:dyDescent="0.25">
      <c r="A562" t="s">
        <v>1287</v>
      </c>
      <c r="B562" t="s">
        <v>1288</v>
      </c>
      <c r="C562" t="s">
        <v>286</v>
      </c>
      <c r="D562">
        <v>70</v>
      </c>
      <c r="E562" s="138">
        <v>45649</v>
      </c>
      <c r="F562" s="138">
        <v>45866</v>
      </c>
      <c r="G562" t="s">
        <v>69</v>
      </c>
      <c r="H562" t="s">
        <v>63</v>
      </c>
      <c r="I562">
        <v>0.6</v>
      </c>
      <c r="J562" t="s">
        <v>71</v>
      </c>
      <c r="K562"/>
      <c r="L562"/>
      <c r="M562"/>
      <c r="N562"/>
      <c r="O562"/>
      <c r="P562"/>
      <c r="Q562"/>
      <c r="R562"/>
      <c r="S562"/>
      <c r="T562"/>
      <c r="U562"/>
      <c r="V562"/>
      <c r="W562"/>
      <c r="X562"/>
      <c r="Y562"/>
      <c r="Z562"/>
      <c r="AA562"/>
      <c r="AB562"/>
      <c r="AC562"/>
      <c r="AD562"/>
      <c r="AE562"/>
      <c r="AF562"/>
      <c r="AG562">
        <v>1</v>
      </c>
      <c r="AH562">
        <v>0</v>
      </c>
    </row>
    <row r="563" spans="1:34" ht="15" x14ac:dyDescent="0.25">
      <c r="A563" t="s">
        <v>1291</v>
      </c>
      <c r="B563" t="s">
        <v>1292</v>
      </c>
      <c r="C563" t="s">
        <v>142</v>
      </c>
      <c r="D563">
        <v>40</v>
      </c>
      <c r="E563" s="138">
        <v>45281</v>
      </c>
      <c r="F563" s="138">
        <v>46011</v>
      </c>
      <c r="G563" t="s">
        <v>69</v>
      </c>
      <c r="H563" t="s">
        <v>70</v>
      </c>
      <c r="I563">
        <v>0</v>
      </c>
      <c r="J563" t="s">
        <v>16228</v>
      </c>
      <c r="K563">
        <v>0.6</v>
      </c>
      <c r="L563" t="s">
        <v>71</v>
      </c>
      <c r="M563"/>
      <c r="N563"/>
      <c r="O563"/>
      <c r="P563"/>
      <c r="Q563"/>
      <c r="R563"/>
      <c r="S563"/>
      <c r="T563"/>
      <c r="U563"/>
      <c r="V563"/>
      <c r="W563"/>
      <c r="X563"/>
      <c r="Y563"/>
      <c r="Z563"/>
      <c r="AA563"/>
      <c r="AB563"/>
      <c r="AC563"/>
      <c r="AD563"/>
      <c r="AE563"/>
      <c r="AF563"/>
      <c r="AG563">
        <v>2</v>
      </c>
      <c r="AH563">
        <v>12000</v>
      </c>
    </row>
    <row r="564" spans="1:34" ht="15" x14ac:dyDescent="0.25">
      <c r="A564" t="s">
        <v>1293</v>
      </c>
      <c r="B564" t="s">
        <v>1294</v>
      </c>
      <c r="C564" t="s">
        <v>267</v>
      </c>
      <c r="D564">
        <v>75</v>
      </c>
      <c r="E564" s="138">
        <v>45624</v>
      </c>
      <c r="F564" s="138">
        <v>45685</v>
      </c>
      <c r="G564" t="s">
        <v>69</v>
      </c>
      <c r="H564" t="s">
        <v>70</v>
      </c>
      <c r="I564">
        <v>0</v>
      </c>
      <c r="J564" t="s">
        <v>16230</v>
      </c>
      <c r="K564">
        <v>0.8</v>
      </c>
      <c r="L564" t="s">
        <v>71</v>
      </c>
      <c r="M564"/>
      <c r="N564"/>
      <c r="O564"/>
      <c r="P564"/>
      <c r="Q564"/>
      <c r="R564"/>
      <c r="S564"/>
      <c r="T564"/>
      <c r="U564"/>
      <c r="V564"/>
      <c r="W564"/>
      <c r="X564"/>
      <c r="Y564"/>
      <c r="Z564"/>
      <c r="AA564"/>
      <c r="AB564"/>
      <c r="AC564"/>
      <c r="AD564"/>
      <c r="AE564"/>
      <c r="AF564"/>
      <c r="AG564">
        <v>2</v>
      </c>
      <c r="AH564">
        <v>15000</v>
      </c>
    </row>
    <row r="565" spans="1:34" ht="15" x14ac:dyDescent="0.25">
      <c r="A565" t="s">
        <v>1299</v>
      </c>
      <c r="B565" t="s">
        <v>1300</v>
      </c>
      <c r="C565" t="s">
        <v>154</v>
      </c>
      <c r="D565">
        <v>27</v>
      </c>
      <c r="E565" s="138">
        <v>45656</v>
      </c>
      <c r="F565" s="138">
        <v>45716</v>
      </c>
      <c r="G565" t="s">
        <v>75</v>
      </c>
      <c r="H565" t="s">
        <v>63</v>
      </c>
      <c r="I565">
        <v>0.7</v>
      </c>
      <c r="J565" t="s">
        <v>71</v>
      </c>
      <c r="K565"/>
      <c r="L565"/>
      <c r="M565"/>
      <c r="N565"/>
      <c r="O565"/>
      <c r="P565"/>
      <c r="Q565"/>
      <c r="R565"/>
      <c r="S565"/>
      <c r="T565"/>
      <c r="U565"/>
      <c r="V565"/>
      <c r="W565"/>
      <c r="X565"/>
      <c r="Y565"/>
      <c r="Z565"/>
      <c r="AA565"/>
      <c r="AB565"/>
      <c r="AC565"/>
      <c r="AD565"/>
      <c r="AE565"/>
      <c r="AF565"/>
      <c r="AG565">
        <v>1</v>
      </c>
      <c r="AH565">
        <v>0</v>
      </c>
    </row>
    <row r="566" spans="1:34" ht="15" x14ac:dyDescent="0.25">
      <c r="A566" t="s">
        <v>1295</v>
      </c>
      <c r="B566" t="s">
        <v>1296</v>
      </c>
      <c r="C566" t="s">
        <v>154</v>
      </c>
      <c r="D566">
        <v>22</v>
      </c>
      <c r="E566" s="138">
        <v>44303</v>
      </c>
      <c r="F566" s="138">
        <v>46011</v>
      </c>
      <c r="G566" t="s">
        <v>69</v>
      </c>
      <c r="H566" t="s">
        <v>70</v>
      </c>
      <c r="I566">
        <v>0</v>
      </c>
      <c r="J566" t="s">
        <v>16276</v>
      </c>
      <c r="K566">
        <v>0.8</v>
      </c>
      <c r="L566" t="s">
        <v>71</v>
      </c>
      <c r="M566"/>
      <c r="N566"/>
      <c r="O566"/>
      <c r="P566"/>
      <c r="Q566"/>
      <c r="R566"/>
      <c r="S566"/>
      <c r="T566"/>
      <c r="U566"/>
      <c r="V566"/>
      <c r="W566"/>
      <c r="X566"/>
      <c r="Y566"/>
      <c r="Z566"/>
      <c r="AA566"/>
      <c r="AB566"/>
      <c r="AC566"/>
      <c r="AD566"/>
      <c r="AE566"/>
      <c r="AF566"/>
      <c r="AG566">
        <v>2</v>
      </c>
      <c r="AH566">
        <v>18000</v>
      </c>
    </row>
    <row r="567" spans="1:34" ht="15" x14ac:dyDescent="0.25">
      <c r="A567" t="s">
        <v>1301</v>
      </c>
      <c r="B567" t="s">
        <v>1302</v>
      </c>
      <c r="C567" t="s">
        <v>712</v>
      </c>
      <c r="D567">
        <v>33</v>
      </c>
      <c r="E567" s="138">
        <v>45287</v>
      </c>
      <c r="F567" s="138">
        <v>46011</v>
      </c>
      <c r="G567" t="s">
        <v>69</v>
      </c>
      <c r="H567" t="s">
        <v>63</v>
      </c>
      <c r="I567">
        <v>0.8</v>
      </c>
      <c r="J567" t="s">
        <v>71</v>
      </c>
      <c r="K567"/>
      <c r="L567"/>
      <c r="M567"/>
      <c r="N567"/>
      <c r="O567"/>
      <c r="P567"/>
      <c r="Q567"/>
      <c r="R567"/>
      <c r="S567"/>
      <c r="T567"/>
      <c r="U567"/>
      <c r="V567"/>
      <c r="W567"/>
      <c r="X567"/>
      <c r="Y567"/>
      <c r="Z567"/>
      <c r="AA567"/>
      <c r="AB567"/>
      <c r="AC567"/>
      <c r="AD567"/>
      <c r="AE567"/>
      <c r="AF567"/>
      <c r="AG567">
        <v>1</v>
      </c>
      <c r="AH567">
        <v>0</v>
      </c>
    </row>
    <row r="568" spans="1:34" ht="15" x14ac:dyDescent="0.25">
      <c r="A568" t="s">
        <v>1303</v>
      </c>
      <c r="B568" t="s">
        <v>1304</v>
      </c>
      <c r="C568" t="s">
        <v>182</v>
      </c>
      <c r="D568">
        <v>25</v>
      </c>
      <c r="E568" s="138">
        <v>45282</v>
      </c>
      <c r="F568" s="138">
        <v>46011</v>
      </c>
      <c r="G568" t="s">
        <v>69</v>
      </c>
      <c r="H568" t="s">
        <v>63</v>
      </c>
      <c r="I568">
        <v>0.8</v>
      </c>
      <c r="J568" t="s">
        <v>71</v>
      </c>
      <c r="K568"/>
      <c r="L568"/>
      <c r="M568"/>
      <c r="N568"/>
      <c r="O568"/>
      <c r="P568"/>
      <c r="Q568"/>
      <c r="R568"/>
      <c r="S568"/>
      <c r="T568"/>
      <c r="U568"/>
      <c r="V568"/>
      <c r="W568"/>
      <c r="X568"/>
      <c r="Y568"/>
      <c r="Z568"/>
      <c r="AA568"/>
      <c r="AB568"/>
      <c r="AC568"/>
      <c r="AD568"/>
      <c r="AE568"/>
      <c r="AF568"/>
      <c r="AG568">
        <v>1</v>
      </c>
      <c r="AH568">
        <v>0</v>
      </c>
    </row>
    <row r="569" spans="1:34" ht="15" x14ac:dyDescent="0.25">
      <c r="A569" t="s">
        <v>1305</v>
      </c>
      <c r="B569" t="s">
        <v>1306</v>
      </c>
      <c r="C569" t="s">
        <v>102</v>
      </c>
      <c r="D569">
        <v>41</v>
      </c>
      <c r="E569" s="138">
        <v>45656</v>
      </c>
      <c r="F569" s="138">
        <v>45672</v>
      </c>
      <c r="G569" t="s">
        <v>69</v>
      </c>
      <c r="H569" t="s">
        <v>63</v>
      </c>
      <c r="I569">
        <v>0.8</v>
      </c>
      <c r="J569" t="s">
        <v>71</v>
      </c>
      <c r="K569"/>
      <c r="L569"/>
      <c r="M569"/>
      <c r="N569"/>
      <c r="O569"/>
      <c r="P569"/>
      <c r="Q569"/>
      <c r="R569"/>
      <c r="S569"/>
      <c r="T569"/>
      <c r="U569"/>
      <c r="V569"/>
      <c r="W569"/>
      <c r="X569"/>
      <c r="Y569"/>
      <c r="Z569"/>
      <c r="AA569"/>
      <c r="AB569"/>
      <c r="AC569"/>
      <c r="AD569"/>
      <c r="AE569"/>
      <c r="AF569"/>
      <c r="AG569">
        <v>1</v>
      </c>
      <c r="AH569">
        <v>0</v>
      </c>
    </row>
    <row r="570" spans="1:34" ht="15" x14ac:dyDescent="0.25">
      <c r="A570" t="s">
        <v>1307</v>
      </c>
      <c r="B570" t="s">
        <v>1308</v>
      </c>
      <c r="C570" t="s">
        <v>935</v>
      </c>
      <c r="D570">
        <v>71</v>
      </c>
      <c r="E570" s="138">
        <v>45649</v>
      </c>
      <c r="F570" s="138">
        <v>45677</v>
      </c>
      <c r="G570" t="s">
        <v>69</v>
      </c>
      <c r="H570" t="s">
        <v>70</v>
      </c>
      <c r="I570">
        <v>0</v>
      </c>
      <c r="J570" t="s">
        <v>16259</v>
      </c>
      <c r="K570">
        <v>0.8</v>
      </c>
      <c r="L570" t="s">
        <v>71</v>
      </c>
      <c r="M570"/>
      <c r="N570"/>
      <c r="O570"/>
      <c r="P570"/>
      <c r="Q570"/>
      <c r="R570"/>
      <c r="S570"/>
      <c r="T570"/>
      <c r="U570"/>
      <c r="V570"/>
      <c r="W570"/>
      <c r="X570"/>
      <c r="Y570"/>
      <c r="Z570"/>
      <c r="AA570"/>
      <c r="AB570"/>
      <c r="AC570"/>
      <c r="AD570"/>
      <c r="AE570"/>
      <c r="AF570"/>
      <c r="AG570">
        <v>2</v>
      </c>
      <c r="AH570">
        <v>11000</v>
      </c>
    </row>
    <row r="571" spans="1:34" ht="15" x14ac:dyDescent="0.25">
      <c r="A571" t="s">
        <v>1309</v>
      </c>
      <c r="B571" t="s">
        <v>1310</v>
      </c>
      <c r="C571" t="s">
        <v>318</v>
      </c>
      <c r="D571">
        <v>7</v>
      </c>
      <c r="E571" s="138">
        <v>45756</v>
      </c>
      <c r="F571" s="138">
        <v>45790</v>
      </c>
      <c r="G571" t="s">
        <v>75</v>
      </c>
      <c r="H571" t="s">
        <v>70</v>
      </c>
      <c r="I571">
        <v>0</v>
      </c>
      <c r="J571" t="s">
        <v>16229</v>
      </c>
      <c r="K571">
        <v>0.8</v>
      </c>
      <c r="L571" t="s">
        <v>71</v>
      </c>
      <c r="M571"/>
      <c r="N571"/>
      <c r="O571"/>
      <c r="P571"/>
      <c r="Q571"/>
      <c r="R571"/>
      <c r="S571"/>
      <c r="T571"/>
      <c r="U571"/>
      <c r="V571"/>
      <c r="W571"/>
      <c r="X571"/>
      <c r="Y571"/>
      <c r="Z571"/>
      <c r="AA571"/>
      <c r="AB571"/>
      <c r="AC571"/>
      <c r="AD571"/>
      <c r="AE571"/>
      <c r="AF571"/>
      <c r="AG571">
        <v>2</v>
      </c>
      <c r="AH571">
        <v>10000</v>
      </c>
    </row>
    <row r="572" spans="1:34" ht="15" x14ac:dyDescent="0.25">
      <c r="A572" t="s">
        <v>1311</v>
      </c>
      <c r="B572" t="s">
        <v>1312</v>
      </c>
      <c r="C572" t="s">
        <v>1313</v>
      </c>
      <c r="D572">
        <v>5</v>
      </c>
      <c r="E572" s="138">
        <v>45716</v>
      </c>
      <c r="F572" s="138">
        <v>45765</v>
      </c>
      <c r="G572" t="s">
        <v>75</v>
      </c>
      <c r="H572" t="s">
        <v>70</v>
      </c>
      <c r="I572">
        <v>0</v>
      </c>
      <c r="J572" t="s">
        <v>16228</v>
      </c>
      <c r="K572">
        <v>0.7</v>
      </c>
      <c r="L572" t="s">
        <v>71</v>
      </c>
      <c r="M572"/>
      <c r="N572"/>
      <c r="O572"/>
      <c r="P572"/>
      <c r="Q572"/>
      <c r="R572"/>
      <c r="S572"/>
      <c r="T572"/>
      <c r="U572"/>
      <c r="V572"/>
      <c r="W572"/>
      <c r="X572"/>
      <c r="Y572"/>
      <c r="Z572"/>
      <c r="AA572"/>
      <c r="AB572"/>
      <c r="AC572"/>
      <c r="AD572"/>
      <c r="AE572"/>
      <c r="AF572"/>
      <c r="AG572">
        <v>2</v>
      </c>
      <c r="AH572">
        <v>12000</v>
      </c>
    </row>
    <row r="573" spans="1:34" ht="15" x14ac:dyDescent="0.25">
      <c r="A573" t="s">
        <v>1314</v>
      </c>
      <c r="B573" t="s">
        <v>1315</v>
      </c>
      <c r="C573" t="s">
        <v>62</v>
      </c>
      <c r="D573">
        <v>36</v>
      </c>
      <c r="E573" s="138">
        <v>45646</v>
      </c>
      <c r="F573" s="138">
        <v>45943</v>
      </c>
      <c r="G573" t="s">
        <v>69</v>
      </c>
      <c r="H573" t="s">
        <v>63</v>
      </c>
      <c r="I573">
        <v>0.7</v>
      </c>
      <c r="J573" t="s">
        <v>71</v>
      </c>
      <c r="K573"/>
      <c r="L573"/>
      <c r="M573"/>
      <c r="N573"/>
      <c r="O573"/>
      <c r="P573"/>
      <c r="Q573"/>
      <c r="R573"/>
      <c r="S573"/>
      <c r="T573"/>
      <c r="U573"/>
      <c r="V573"/>
      <c r="W573"/>
      <c r="X573"/>
      <c r="Y573"/>
      <c r="Z573"/>
      <c r="AA573"/>
      <c r="AB573"/>
      <c r="AC573"/>
      <c r="AD573"/>
      <c r="AE573"/>
      <c r="AF573"/>
      <c r="AG573">
        <v>1</v>
      </c>
      <c r="AH573">
        <v>0</v>
      </c>
    </row>
    <row r="574" spans="1:34" ht="15" x14ac:dyDescent="0.25">
      <c r="A574" t="s">
        <v>1316</v>
      </c>
      <c r="B574" t="s">
        <v>1317</v>
      </c>
      <c r="C574" t="s">
        <v>102</v>
      </c>
      <c r="D574">
        <v>30</v>
      </c>
      <c r="E574" s="138">
        <v>45639</v>
      </c>
      <c r="F574" s="138">
        <v>45677</v>
      </c>
      <c r="G574" t="s">
        <v>69</v>
      </c>
      <c r="H574" t="s">
        <v>63</v>
      </c>
      <c r="I574">
        <v>0.8</v>
      </c>
      <c r="J574" t="s">
        <v>71</v>
      </c>
      <c r="K574"/>
      <c r="L574"/>
      <c r="M574"/>
      <c r="N574"/>
      <c r="O574"/>
      <c r="P574"/>
      <c r="Q574"/>
      <c r="R574"/>
      <c r="S574"/>
      <c r="T574"/>
      <c r="U574"/>
      <c r="V574"/>
      <c r="W574"/>
      <c r="X574"/>
      <c r="Y574"/>
      <c r="Z574"/>
      <c r="AA574"/>
      <c r="AB574"/>
      <c r="AC574"/>
      <c r="AD574"/>
      <c r="AE574"/>
      <c r="AF574"/>
      <c r="AG574">
        <v>1</v>
      </c>
      <c r="AH574">
        <v>0</v>
      </c>
    </row>
    <row r="575" spans="1:34" ht="15" x14ac:dyDescent="0.25">
      <c r="A575" t="s">
        <v>1318</v>
      </c>
      <c r="B575" t="s">
        <v>1319</v>
      </c>
      <c r="C575" t="s">
        <v>119</v>
      </c>
      <c r="D575">
        <v>92</v>
      </c>
      <c r="E575" s="138">
        <v>45622</v>
      </c>
      <c r="F575" s="138">
        <v>45665</v>
      </c>
      <c r="G575" t="s">
        <v>69</v>
      </c>
      <c r="H575" t="s">
        <v>70</v>
      </c>
      <c r="I575">
        <v>0</v>
      </c>
      <c r="J575" t="s">
        <v>16246</v>
      </c>
      <c r="K575">
        <v>0.8</v>
      </c>
      <c r="L575" t="s">
        <v>71</v>
      </c>
      <c r="M575"/>
      <c r="N575"/>
      <c r="O575"/>
      <c r="P575"/>
      <c r="Q575"/>
      <c r="R575"/>
      <c r="S575"/>
      <c r="T575"/>
      <c r="U575"/>
      <c r="V575"/>
      <c r="W575"/>
      <c r="X575"/>
      <c r="Y575"/>
      <c r="Z575"/>
      <c r="AA575"/>
      <c r="AB575"/>
      <c r="AC575"/>
      <c r="AD575"/>
      <c r="AE575"/>
      <c r="AF575"/>
      <c r="AG575">
        <v>2</v>
      </c>
      <c r="AH575">
        <v>7499.99</v>
      </c>
    </row>
    <row r="576" spans="1:34" ht="15" x14ac:dyDescent="0.25">
      <c r="A576" t="s">
        <v>1320</v>
      </c>
      <c r="B576" t="s">
        <v>1321</v>
      </c>
      <c r="C576" t="s">
        <v>318</v>
      </c>
      <c r="D576">
        <v>5</v>
      </c>
      <c r="E576" s="138">
        <v>45710</v>
      </c>
      <c r="F576" s="138">
        <v>45917</v>
      </c>
      <c r="G576" t="s">
        <v>69</v>
      </c>
      <c r="H576" t="s">
        <v>70</v>
      </c>
      <c r="I576">
        <v>0.45</v>
      </c>
      <c r="J576" t="s">
        <v>16511</v>
      </c>
      <c r="K576">
        <v>0.55000000000000004</v>
      </c>
      <c r="L576" t="s">
        <v>77</v>
      </c>
      <c r="M576">
        <v>0.65</v>
      </c>
      <c r="N576" t="s">
        <v>16408</v>
      </c>
      <c r="O576">
        <v>0.8</v>
      </c>
      <c r="P576" t="s">
        <v>16512</v>
      </c>
      <c r="Q576"/>
      <c r="R576"/>
      <c r="S576"/>
      <c r="T576"/>
      <c r="U576"/>
      <c r="V576"/>
      <c r="W576"/>
      <c r="X576"/>
      <c r="Y576"/>
      <c r="Z576"/>
      <c r="AA576"/>
      <c r="AB576"/>
      <c r="AC576"/>
      <c r="AD576"/>
      <c r="AE576"/>
      <c r="AF576"/>
      <c r="AG576">
        <v>0</v>
      </c>
      <c r="AH576">
        <v>0</v>
      </c>
    </row>
    <row r="577" spans="1:34" ht="15" x14ac:dyDescent="0.25">
      <c r="A577" t="s">
        <v>1322</v>
      </c>
      <c r="B577" t="s">
        <v>1323</v>
      </c>
      <c r="C577" t="s">
        <v>448</v>
      </c>
      <c r="D577">
        <v>22</v>
      </c>
      <c r="E577" s="138">
        <v>41604</v>
      </c>
      <c r="F577" s="138">
        <v>46011</v>
      </c>
      <c r="G577" t="s">
        <v>69</v>
      </c>
      <c r="H577" t="s">
        <v>63</v>
      </c>
      <c r="I577">
        <v>0.8</v>
      </c>
      <c r="J577" t="s">
        <v>71</v>
      </c>
      <c r="K577"/>
      <c r="L577"/>
      <c r="M577"/>
      <c r="N577"/>
      <c r="O577"/>
      <c r="P577"/>
      <c r="Q577"/>
      <c r="R577"/>
      <c r="S577"/>
      <c r="T577"/>
      <c r="U577"/>
      <c r="V577"/>
      <c r="W577"/>
      <c r="X577"/>
      <c r="Y577"/>
      <c r="Z577"/>
      <c r="AA577"/>
      <c r="AB577"/>
      <c r="AC577"/>
      <c r="AD577"/>
      <c r="AE577"/>
      <c r="AF577"/>
      <c r="AG577">
        <v>1</v>
      </c>
      <c r="AH577">
        <v>0</v>
      </c>
    </row>
    <row r="578" spans="1:34" ht="15" x14ac:dyDescent="0.25">
      <c r="A578" t="s">
        <v>1326</v>
      </c>
      <c r="B578" t="s">
        <v>1327</v>
      </c>
      <c r="C578" t="s">
        <v>84</v>
      </c>
      <c r="D578"/>
      <c r="E578"/>
      <c r="F578"/>
      <c r="G578"/>
      <c r="H578" t="s">
        <v>63</v>
      </c>
      <c r="I578" t="s">
        <v>64</v>
      </c>
      <c r="J578"/>
      <c r="K578"/>
      <c r="L578"/>
      <c r="M578"/>
      <c r="N578"/>
      <c r="O578"/>
      <c r="P578"/>
      <c r="Q578"/>
      <c r="R578"/>
      <c r="S578"/>
      <c r="T578"/>
      <c r="U578"/>
      <c r="V578"/>
      <c r="W578"/>
      <c r="X578"/>
      <c r="Y578"/>
      <c r="Z578"/>
      <c r="AA578"/>
      <c r="AB578"/>
      <c r="AC578"/>
      <c r="AD578"/>
      <c r="AE578"/>
      <c r="AF578"/>
      <c r="AG578"/>
      <c r="AH578">
        <v>0</v>
      </c>
    </row>
    <row r="579" spans="1:34" ht="15" x14ac:dyDescent="0.25">
      <c r="A579" t="s">
        <v>1328</v>
      </c>
      <c r="B579" t="s">
        <v>1329</v>
      </c>
      <c r="C579" t="s">
        <v>735</v>
      </c>
      <c r="D579"/>
      <c r="E579"/>
      <c r="F579"/>
      <c r="G579"/>
      <c r="H579" t="s">
        <v>63</v>
      </c>
      <c r="I579" t="s">
        <v>64</v>
      </c>
      <c r="J579"/>
      <c r="K579"/>
      <c r="L579"/>
      <c r="M579"/>
      <c r="N579"/>
      <c r="O579"/>
      <c r="P579"/>
      <c r="Q579"/>
      <c r="R579"/>
      <c r="S579"/>
      <c r="T579"/>
      <c r="U579"/>
      <c r="V579"/>
      <c r="W579"/>
      <c r="X579"/>
      <c r="Y579"/>
      <c r="Z579"/>
      <c r="AA579"/>
      <c r="AB579"/>
      <c r="AC579"/>
      <c r="AD579"/>
      <c r="AE579"/>
      <c r="AF579"/>
      <c r="AG579"/>
      <c r="AH579">
        <v>0</v>
      </c>
    </row>
    <row r="580" spans="1:34" ht="15" x14ac:dyDescent="0.25">
      <c r="A580" t="s">
        <v>1330</v>
      </c>
      <c r="B580" t="s">
        <v>1331</v>
      </c>
      <c r="C580" t="s">
        <v>667</v>
      </c>
      <c r="D580">
        <v>6</v>
      </c>
      <c r="E580" s="138">
        <v>44644</v>
      </c>
      <c r="F580" s="138">
        <v>46011</v>
      </c>
      <c r="G580" t="s">
        <v>16478</v>
      </c>
      <c r="H580" t="s">
        <v>70</v>
      </c>
      <c r="I580">
        <v>0.54</v>
      </c>
      <c r="J580" t="s">
        <v>76</v>
      </c>
      <c r="K580">
        <v>0.6</v>
      </c>
      <c r="L580" t="s">
        <v>77</v>
      </c>
      <c r="M580">
        <v>0.65</v>
      </c>
      <c r="N580" t="s">
        <v>78</v>
      </c>
      <c r="O580">
        <v>0.8</v>
      </c>
      <c r="P580" t="s">
        <v>79</v>
      </c>
      <c r="Q580">
        <v>0</v>
      </c>
      <c r="R580" t="s">
        <v>16229</v>
      </c>
      <c r="S580"/>
      <c r="T580"/>
      <c r="U580"/>
      <c r="V580"/>
      <c r="W580"/>
      <c r="X580"/>
      <c r="Y580"/>
      <c r="Z580"/>
      <c r="AA580"/>
      <c r="AB580"/>
      <c r="AC580"/>
      <c r="AD580"/>
      <c r="AE580"/>
      <c r="AF580"/>
      <c r="AG580">
        <v>0</v>
      </c>
      <c r="AH580">
        <v>0</v>
      </c>
    </row>
    <row r="581" spans="1:34" ht="15" x14ac:dyDescent="0.25">
      <c r="A581" t="s">
        <v>1332</v>
      </c>
      <c r="B581" t="s">
        <v>1333</v>
      </c>
      <c r="C581" t="s">
        <v>251</v>
      </c>
      <c r="D581">
        <v>25</v>
      </c>
      <c r="E581" s="138">
        <v>45639</v>
      </c>
      <c r="F581" s="138">
        <v>45707</v>
      </c>
      <c r="G581" t="s">
        <v>69</v>
      </c>
      <c r="H581" t="s">
        <v>70</v>
      </c>
      <c r="I581">
        <v>0</v>
      </c>
      <c r="J581" t="s">
        <v>16236</v>
      </c>
      <c r="K581">
        <v>0.6</v>
      </c>
      <c r="L581" t="s">
        <v>71</v>
      </c>
      <c r="M581"/>
      <c r="N581"/>
      <c r="O581"/>
      <c r="P581"/>
      <c r="Q581"/>
      <c r="R581"/>
      <c r="S581"/>
      <c r="T581"/>
      <c r="U581"/>
      <c r="V581"/>
      <c r="W581"/>
      <c r="X581"/>
      <c r="Y581"/>
      <c r="Z581"/>
      <c r="AA581"/>
      <c r="AB581"/>
      <c r="AC581"/>
      <c r="AD581"/>
      <c r="AE581"/>
      <c r="AF581"/>
      <c r="AG581">
        <v>2</v>
      </c>
      <c r="AH581">
        <v>9999.99</v>
      </c>
    </row>
    <row r="582" spans="1:34" ht="15" x14ac:dyDescent="0.25">
      <c r="A582" t="s">
        <v>1334</v>
      </c>
      <c r="B582" t="s">
        <v>1335</v>
      </c>
      <c r="C582" t="s">
        <v>142</v>
      </c>
      <c r="D582">
        <v>11</v>
      </c>
      <c r="E582" s="138">
        <v>45712</v>
      </c>
      <c r="F582" s="138">
        <v>45944</v>
      </c>
      <c r="G582" t="s">
        <v>69</v>
      </c>
      <c r="H582" t="s">
        <v>70</v>
      </c>
      <c r="I582">
        <v>0.5</v>
      </c>
      <c r="J582" t="s">
        <v>16513</v>
      </c>
      <c r="K582">
        <v>0.65</v>
      </c>
      <c r="L582" t="s">
        <v>16514</v>
      </c>
      <c r="M582">
        <v>0.7</v>
      </c>
      <c r="N582" t="s">
        <v>16515</v>
      </c>
      <c r="O582">
        <v>0.8</v>
      </c>
      <c r="P582" t="s">
        <v>16512</v>
      </c>
      <c r="Q582">
        <v>0</v>
      </c>
      <c r="R582" t="s">
        <v>16230</v>
      </c>
      <c r="S582"/>
      <c r="T582"/>
      <c r="U582"/>
      <c r="V582"/>
      <c r="W582"/>
      <c r="X582"/>
      <c r="Y582"/>
      <c r="Z582"/>
      <c r="AA582"/>
      <c r="AB582"/>
      <c r="AC582"/>
      <c r="AD582"/>
      <c r="AE582"/>
      <c r="AF582"/>
      <c r="AG582">
        <v>0</v>
      </c>
      <c r="AH582">
        <v>0</v>
      </c>
    </row>
    <row r="583" spans="1:34" ht="15" x14ac:dyDescent="0.25">
      <c r="A583" t="s">
        <v>1336</v>
      </c>
      <c r="B583" t="s">
        <v>1337</v>
      </c>
      <c r="C583" t="s">
        <v>313</v>
      </c>
      <c r="D583"/>
      <c r="E583"/>
      <c r="F583"/>
      <c r="G583"/>
      <c r="H583" t="s">
        <v>63</v>
      </c>
      <c r="I583" t="s">
        <v>64</v>
      </c>
      <c r="J583"/>
      <c r="K583"/>
      <c r="L583"/>
      <c r="M583"/>
      <c r="N583"/>
      <c r="O583"/>
      <c r="P583"/>
      <c r="Q583"/>
      <c r="R583"/>
      <c r="S583"/>
      <c r="T583"/>
      <c r="U583"/>
      <c r="V583"/>
      <c r="W583"/>
      <c r="X583"/>
      <c r="Y583"/>
      <c r="Z583"/>
      <c r="AA583"/>
      <c r="AB583"/>
      <c r="AC583"/>
      <c r="AD583"/>
      <c r="AE583"/>
      <c r="AF583"/>
      <c r="AG583"/>
      <c r="AH583">
        <v>0</v>
      </c>
    </row>
    <row r="584" spans="1:34" ht="15" x14ac:dyDescent="0.25">
      <c r="A584" t="s">
        <v>1338</v>
      </c>
      <c r="B584" t="s">
        <v>1339</v>
      </c>
      <c r="C584" t="s">
        <v>29</v>
      </c>
      <c r="D584">
        <v>51</v>
      </c>
      <c r="E584" s="138">
        <v>45645</v>
      </c>
      <c r="F584" s="138">
        <v>45695</v>
      </c>
      <c r="G584" t="s">
        <v>69</v>
      </c>
      <c r="H584" t="s">
        <v>63</v>
      </c>
      <c r="I584">
        <v>0.8</v>
      </c>
      <c r="J584" t="s">
        <v>71</v>
      </c>
      <c r="K584"/>
      <c r="L584"/>
      <c r="M584"/>
      <c r="N584"/>
      <c r="O584"/>
      <c r="P584"/>
      <c r="Q584"/>
      <c r="R584"/>
      <c r="S584"/>
      <c r="T584"/>
      <c r="U584"/>
      <c r="V584"/>
      <c r="W584"/>
      <c r="X584"/>
      <c r="Y584"/>
      <c r="Z584"/>
      <c r="AA584"/>
      <c r="AB584"/>
      <c r="AC584"/>
      <c r="AD584"/>
      <c r="AE584"/>
      <c r="AF584"/>
      <c r="AG584">
        <v>1</v>
      </c>
      <c r="AH584">
        <v>0</v>
      </c>
    </row>
    <row r="585" spans="1:34" ht="15" x14ac:dyDescent="0.25">
      <c r="A585" t="s">
        <v>1340</v>
      </c>
      <c r="B585" t="s">
        <v>1341</v>
      </c>
      <c r="C585" t="s">
        <v>193</v>
      </c>
      <c r="D585">
        <v>28</v>
      </c>
      <c r="E585" s="138">
        <v>45656</v>
      </c>
      <c r="F585" s="138">
        <v>45730</v>
      </c>
      <c r="G585" t="s">
        <v>69</v>
      </c>
      <c r="H585" t="s">
        <v>63</v>
      </c>
      <c r="I585">
        <v>0.7</v>
      </c>
      <c r="J585" t="s">
        <v>71</v>
      </c>
      <c r="K585"/>
      <c r="L585"/>
      <c r="M585"/>
      <c r="N585"/>
      <c r="O585"/>
      <c r="P585"/>
      <c r="Q585"/>
      <c r="R585"/>
      <c r="S585"/>
      <c r="T585"/>
      <c r="U585"/>
      <c r="V585"/>
      <c r="W585"/>
      <c r="X585"/>
      <c r="Y585"/>
      <c r="Z585"/>
      <c r="AA585"/>
      <c r="AB585"/>
      <c r="AC585"/>
      <c r="AD585"/>
      <c r="AE585"/>
      <c r="AF585"/>
      <c r="AG585">
        <v>1</v>
      </c>
      <c r="AH585">
        <v>0</v>
      </c>
    </row>
    <row r="586" spans="1:34" ht="15" x14ac:dyDescent="0.25">
      <c r="A586" t="s">
        <v>1342</v>
      </c>
      <c r="B586" t="s">
        <v>1343</v>
      </c>
      <c r="C586" t="s">
        <v>667</v>
      </c>
      <c r="D586">
        <v>38</v>
      </c>
      <c r="E586" s="138">
        <v>45645</v>
      </c>
      <c r="F586" s="138">
        <v>45684</v>
      </c>
      <c r="G586" t="s">
        <v>69</v>
      </c>
      <c r="H586" t="s">
        <v>63</v>
      </c>
      <c r="I586">
        <v>0.65</v>
      </c>
      <c r="J586" t="s">
        <v>71</v>
      </c>
      <c r="K586"/>
      <c r="L586"/>
      <c r="M586"/>
      <c r="N586"/>
      <c r="O586"/>
      <c r="P586"/>
      <c r="Q586"/>
      <c r="R586"/>
      <c r="S586"/>
      <c r="T586"/>
      <c r="U586"/>
      <c r="V586"/>
      <c r="W586"/>
      <c r="X586"/>
      <c r="Y586"/>
      <c r="Z586"/>
      <c r="AA586"/>
      <c r="AB586"/>
      <c r="AC586"/>
      <c r="AD586"/>
      <c r="AE586"/>
      <c r="AF586"/>
      <c r="AG586">
        <v>1</v>
      </c>
      <c r="AH586">
        <v>0</v>
      </c>
    </row>
    <row r="587" spans="1:34" ht="15" x14ac:dyDescent="0.25">
      <c r="A587" t="s">
        <v>1344</v>
      </c>
      <c r="B587" t="s">
        <v>1345</v>
      </c>
      <c r="C587" t="s">
        <v>231</v>
      </c>
      <c r="D587">
        <v>68</v>
      </c>
      <c r="E587" s="138">
        <v>45645</v>
      </c>
      <c r="F587" s="138">
        <v>45679</v>
      </c>
      <c r="G587" t="s">
        <v>75</v>
      </c>
      <c r="H587" t="s">
        <v>70</v>
      </c>
      <c r="I587">
        <v>0</v>
      </c>
      <c r="J587" t="s">
        <v>16229</v>
      </c>
      <c r="K587">
        <v>0.6</v>
      </c>
      <c r="L587" t="s">
        <v>16270</v>
      </c>
      <c r="M587">
        <v>0.75</v>
      </c>
      <c r="N587" t="s">
        <v>78</v>
      </c>
      <c r="O587">
        <v>0.8</v>
      </c>
      <c r="P587" t="s">
        <v>79</v>
      </c>
      <c r="Q587"/>
      <c r="R587"/>
      <c r="S587"/>
      <c r="T587"/>
      <c r="U587"/>
      <c r="V587"/>
      <c r="W587"/>
      <c r="X587"/>
      <c r="Y587"/>
      <c r="Z587"/>
      <c r="AA587"/>
      <c r="AB587"/>
      <c r="AC587"/>
      <c r="AD587"/>
      <c r="AE587"/>
      <c r="AF587"/>
      <c r="AG587">
        <v>4</v>
      </c>
      <c r="AH587">
        <v>10000</v>
      </c>
    </row>
    <row r="588" spans="1:34" ht="15" x14ac:dyDescent="0.25">
      <c r="A588" t="s">
        <v>1346</v>
      </c>
      <c r="B588" t="s">
        <v>1347</v>
      </c>
      <c r="C588" t="s">
        <v>102</v>
      </c>
      <c r="D588">
        <v>40</v>
      </c>
      <c r="E588" s="138">
        <v>45646</v>
      </c>
      <c r="F588" s="138">
        <v>45686</v>
      </c>
      <c r="G588" t="s">
        <v>69</v>
      </c>
      <c r="H588" t="s">
        <v>63</v>
      </c>
      <c r="I588">
        <v>0.8</v>
      </c>
      <c r="J588" t="s">
        <v>71</v>
      </c>
      <c r="K588"/>
      <c r="L588"/>
      <c r="M588"/>
      <c r="N588"/>
      <c r="O588"/>
      <c r="P588"/>
      <c r="Q588"/>
      <c r="R588"/>
      <c r="S588"/>
      <c r="T588"/>
      <c r="U588"/>
      <c r="V588"/>
      <c r="W588"/>
      <c r="X588"/>
      <c r="Y588"/>
      <c r="Z588"/>
      <c r="AA588"/>
      <c r="AB588"/>
      <c r="AC588"/>
      <c r="AD588"/>
      <c r="AE588"/>
      <c r="AF588"/>
      <c r="AG588">
        <v>1</v>
      </c>
      <c r="AH588">
        <v>0</v>
      </c>
    </row>
    <row r="589" spans="1:34" ht="15" x14ac:dyDescent="0.25">
      <c r="A589" t="s">
        <v>1348</v>
      </c>
      <c r="B589" t="s">
        <v>1349</v>
      </c>
      <c r="C589" t="s">
        <v>374</v>
      </c>
      <c r="D589">
        <v>4</v>
      </c>
      <c r="E589" s="138">
        <v>45748</v>
      </c>
      <c r="F589" s="138">
        <v>45945</v>
      </c>
      <c r="G589" t="s">
        <v>69</v>
      </c>
      <c r="H589" t="s">
        <v>63</v>
      </c>
      <c r="I589">
        <v>0.8</v>
      </c>
      <c r="J589" t="s">
        <v>71</v>
      </c>
      <c r="K589"/>
      <c r="L589"/>
      <c r="M589"/>
      <c r="N589"/>
      <c r="O589"/>
      <c r="P589"/>
      <c r="Q589"/>
      <c r="R589"/>
      <c r="S589"/>
      <c r="T589"/>
      <c r="U589"/>
      <c r="V589"/>
      <c r="W589"/>
      <c r="X589"/>
      <c r="Y589"/>
      <c r="Z589"/>
      <c r="AA589"/>
      <c r="AB589"/>
      <c r="AC589"/>
      <c r="AD589"/>
      <c r="AE589"/>
      <c r="AF589"/>
      <c r="AG589">
        <v>1</v>
      </c>
      <c r="AH589">
        <v>0</v>
      </c>
    </row>
    <row r="590" spans="1:34" ht="15" x14ac:dyDescent="0.25">
      <c r="A590" t="s">
        <v>1350</v>
      </c>
      <c r="B590" t="s">
        <v>1351</v>
      </c>
      <c r="C590" t="s">
        <v>203</v>
      </c>
      <c r="D590">
        <v>23</v>
      </c>
      <c r="E590" s="138">
        <v>45654</v>
      </c>
      <c r="F590" s="138">
        <v>45672</v>
      </c>
      <c r="G590" t="s">
        <v>69</v>
      </c>
      <c r="H590" t="s">
        <v>63</v>
      </c>
      <c r="I590">
        <v>0.7</v>
      </c>
      <c r="J590" t="s">
        <v>71</v>
      </c>
      <c r="K590"/>
      <c r="L590"/>
      <c r="M590"/>
      <c r="N590"/>
      <c r="O590"/>
      <c r="P590"/>
      <c r="Q590"/>
      <c r="R590"/>
      <c r="S590"/>
      <c r="T590"/>
      <c r="U590"/>
      <c r="V590"/>
      <c r="W590"/>
      <c r="X590"/>
      <c r="Y590"/>
      <c r="Z590"/>
      <c r="AA590"/>
      <c r="AB590"/>
      <c r="AC590"/>
      <c r="AD590"/>
      <c r="AE590"/>
      <c r="AF590"/>
      <c r="AG590">
        <v>1</v>
      </c>
      <c r="AH590">
        <v>0</v>
      </c>
    </row>
    <row r="591" spans="1:34" ht="15" x14ac:dyDescent="0.25">
      <c r="A591" t="s">
        <v>1356</v>
      </c>
      <c r="B591" t="s">
        <v>1357</v>
      </c>
      <c r="C591" t="s">
        <v>145</v>
      </c>
      <c r="D591">
        <v>45</v>
      </c>
      <c r="E591" s="138">
        <v>45644</v>
      </c>
      <c r="F591" s="138">
        <v>45666</v>
      </c>
      <c r="G591" t="s">
        <v>69</v>
      </c>
      <c r="H591" t="s">
        <v>63</v>
      </c>
      <c r="I591">
        <v>0.8</v>
      </c>
      <c r="J591" t="s">
        <v>71</v>
      </c>
      <c r="K591"/>
      <c r="L591"/>
      <c r="M591"/>
      <c r="N591"/>
      <c r="O591"/>
      <c r="P591"/>
      <c r="Q591"/>
      <c r="R591"/>
      <c r="S591"/>
      <c r="T591"/>
      <c r="U591"/>
      <c r="V591"/>
      <c r="W591"/>
      <c r="X591"/>
      <c r="Y591"/>
      <c r="Z591"/>
      <c r="AA591"/>
      <c r="AB591"/>
      <c r="AC591"/>
      <c r="AD591"/>
      <c r="AE591"/>
      <c r="AF591"/>
      <c r="AG591">
        <v>1</v>
      </c>
      <c r="AH591">
        <v>0</v>
      </c>
    </row>
    <row r="592" spans="1:34" ht="15" x14ac:dyDescent="0.25">
      <c r="A592" t="s">
        <v>1354</v>
      </c>
      <c r="B592" t="s">
        <v>1355</v>
      </c>
      <c r="C592" t="s">
        <v>691</v>
      </c>
      <c r="D592">
        <v>47</v>
      </c>
      <c r="E592" s="138">
        <v>45653</v>
      </c>
      <c r="F592" s="138">
        <v>45735</v>
      </c>
      <c r="G592" t="s">
        <v>75</v>
      </c>
      <c r="H592" t="s">
        <v>63</v>
      </c>
      <c r="I592">
        <v>0.8</v>
      </c>
      <c r="J592" t="s">
        <v>71</v>
      </c>
      <c r="K592"/>
      <c r="L592"/>
      <c r="M592"/>
      <c r="N592"/>
      <c r="O592"/>
      <c r="P592"/>
      <c r="Q592"/>
      <c r="R592"/>
      <c r="S592"/>
      <c r="T592"/>
      <c r="U592"/>
      <c r="V592"/>
      <c r="W592"/>
      <c r="X592"/>
      <c r="Y592"/>
      <c r="Z592"/>
      <c r="AA592"/>
      <c r="AB592"/>
      <c r="AC592"/>
      <c r="AD592"/>
      <c r="AE592"/>
      <c r="AF592"/>
      <c r="AG592">
        <v>1</v>
      </c>
      <c r="AH592">
        <v>0</v>
      </c>
    </row>
    <row r="593" spans="1:34" ht="15" x14ac:dyDescent="0.25">
      <c r="A593" t="s">
        <v>1352</v>
      </c>
      <c r="B593" t="s">
        <v>1353</v>
      </c>
      <c r="C593" t="s">
        <v>182</v>
      </c>
      <c r="D593">
        <v>3</v>
      </c>
      <c r="E593" s="138">
        <v>44249</v>
      </c>
      <c r="F593" s="138">
        <v>46011</v>
      </c>
      <c r="G593" t="s">
        <v>69</v>
      </c>
      <c r="H593" t="s">
        <v>70</v>
      </c>
      <c r="I593">
        <v>0</v>
      </c>
      <c r="J593" t="s">
        <v>16230</v>
      </c>
      <c r="K593">
        <v>0.8</v>
      </c>
      <c r="L593" t="s">
        <v>71</v>
      </c>
      <c r="M593"/>
      <c r="N593"/>
      <c r="O593"/>
      <c r="P593"/>
      <c r="Q593"/>
      <c r="R593"/>
      <c r="S593"/>
      <c r="T593"/>
      <c r="U593"/>
      <c r="V593"/>
      <c r="W593"/>
      <c r="X593"/>
      <c r="Y593"/>
      <c r="Z593"/>
      <c r="AA593"/>
      <c r="AB593"/>
      <c r="AC593"/>
      <c r="AD593"/>
      <c r="AE593"/>
      <c r="AF593"/>
      <c r="AG593">
        <v>2</v>
      </c>
      <c r="AH593">
        <v>15000</v>
      </c>
    </row>
    <row r="594" spans="1:34" ht="15" x14ac:dyDescent="0.25">
      <c r="A594" t="s">
        <v>1358</v>
      </c>
      <c r="B594" t="s">
        <v>1359</v>
      </c>
      <c r="C594" t="s">
        <v>318</v>
      </c>
      <c r="D594">
        <v>44</v>
      </c>
      <c r="E594" s="138">
        <v>45275</v>
      </c>
      <c r="F594" s="138">
        <v>46011</v>
      </c>
      <c r="G594" t="s">
        <v>69</v>
      </c>
      <c r="H594" t="s">
        <v>70</v>
      </c>
      <c r="I594">
        <v>0</v>
      </c>
      <c r="J594" t="s">
        <v>16229</v>
      </c>
      <c r="K594">
        <v>0.8</v>
      </c>
      <c r="L594" t="s">
        <v>71</v>
      </c>
      <c r="M594"/>
      <c r="N594"/>
      <c r="O594"/>
      <c r="P594"/>
      <c r="Q594"/>
      <c r="R594"/>
      <c r="S594"/>
      <c r="T594"/>
      <c r="U594"/>
      <c r="V594"/>
      <c r="W594"/>
      <c r="X594"/>
      <c r="Y594"/>
      <c r="Z594"/>
      <c r="AA594"/>
      <c r="AB594"/>
      <c r="AC594"/>
      <c r="AD594"/>
      <c r="AE594"/>
      <c r="AF594"/>
      <c r="AG594">
        <v>2</v>
      </c>
      <c r="AH594">
        <v>10000</v>
      </c>
    </row>
    <row r="595" spans="1:34" ht="15" x14ac:dyDescent="0.25">
      <c r="A595" t="s">
        <v>1360</v>
      </c>
      <c r="B595" t="s">
        <v>1361</v>
      </c>
      <c r="C595" t="s">
        <v>667</v>
      </c>
      <c r="D595">
        <v>38</v>
      </c>
      <c r="E595" s="138">
        <v>45643</v>
      </c>
      <c r="F595" s="138">
        <v>45685</v>
      </c>
      <c r="G595" t="s">
        <v>69</v>
      </c>
      <c r="H595" t="s">
        <v>70</v>
      </c>
      <c r="I595">
        <v>0</v>
      </c>
      <c r="J595" t="s">
        <v>16271</v>
      </c>
      <c r="K595">
        <v>0.8</v>
      </c>
      <c r="L595" t="s">
        <v>71</v>
      </c>
      <c r="M595"/>
      <c r="N595"/>
      <c r="O595"/>
      <c r="P595"/>
      <c r="Q595"/>
      <c r="R595"/>
      <c r="S595"/>
      <c r="T595"/>
      <c r="U595"/>
      <c r="V595"/>
      <c r="W595"/>
      <c r="X595"/>
      <c r="Y595"/>
      <c r="Z595"/>
      <c r="AA595"/>
      <c r="AB595"/>
      <c r="AC595"/>
      <c r="AD595"/>
      <c r="AE595"/>
      <c r="AF595"/>
      <c r="AG595">
        <v>2</v>
      </c>
      <c r="AH595">
        <v>20000</v>
      </c>
    </row>
    <row r="596" spans="1:34" ht="15" x14ac:dyDescent="0.25">
      <c r="A596" t="s">
        <v>1362</v>
      </c>
      <c r="B596" t="s">
        <v>1363</v>
      </c>
      <c r="C596" t="s">
        <v>93</v>
      </c>
      <c r="D596">
        <v>3</v>
      </c>
      <c r="E596" s="138">
        <v>43977</v>
      </c>
      <c r="F596" s="138">
        <v>46011</v>
      </c>
      <c r="G596" t="s">
        <v>69</v>
      </c>
      <c r="H596" t="s">
        <v>63</v>
      </c>
      <c r="I596">
        <v>0.8</v>
      </c>
      <c r="J596" t="s">
        <v>71</v>
      </c>
      <c r="K596"/>
      <c r="L596"/>
      <c r="M596"/>
      <c r="N596"/>
      <c r="O596"/>
      <c r="P596"/>
      <c r="Q596"/>
      <c r="R596"/>
      <c r="S596"/>
      <c r="T596"/>
      <c r="U596"/>
      <c r="V596"/>
      <c r="W596"/>
      <c r="X596"/>
      <c r="Y596"/>
      <c r="Z596"/>
      <c r="AA596"/>
      <c r="AB596"/>
      <c r="AC596"/>
      <c r="AD596"/>
      <c r="AE596"/>
      <c r="AF596"/>
      <c r="AG596">
        <v>1</v>
      </c>
      <c r="AH596">
        <v>0</v>
      </c>
    </row>
    <row r="597" spans="1:34" ht="15" x14ac:dyDescent="0.25">
      <c r="A597" t="s">
        <v>15769</v>
      </c>
      <c r="B597" t="s">
        <v>15770</v>
      </c>
      <c r="C597" t="s">
        <v>359</v>
      </c>
      <c r="D597">
        <v>15</v>
      </c>
      <c r="E597" s="138">
        <v>41862</v>
      </c>
      <c r="F597" s="138">
        <v>46011</v>
      </c>
      <c r="G597" t="s">
        <v>818</v>
      </c>
      <c r="H597" t="s">
        <v>63</v>
      </c>
      <c r="I597">
        <v>0</v>
      </c>
      <c r="J597" t="s">
        <v>71</v>
      </c>
      <c r="K597"/>
      <c r="L597"/>
      <c r="M597"/>
      <c r="N597"/>
      <c r="O597"/>
      <c r="P597"/>
      <c r="Q597"/>
      <c r="R597"/>
      <c r="S597"/>
      <c r="T597"/>
      <c r="U597"/>
      <c r="V597"/>
      <c r="W597"/>
      <c r="X597"/>
      <c r="Y597"/>
      <c r="Z597"/>
      <c r="AA597"/>
      <c r="AB597"/>
      <c r="AC597"/>
      <c r="AD597"/>
      <c r="AE597"/>
      <c r="AF597"/>
      <c r="AG597">
        <v>1</v>
      </c>
      <c r="AH597">
        <v>0</v>
      </c>
    </row>
    <row r="598" spans="1:34" ht="15" x14ac:dyDescent="0.25">
      <c r="A598" t="s">
        <v>1364</v>
      </c>
      <c r="B598" t="s">
        <v>1365</v>
      </c>
      <c r="C598" t="s">
        <v>74</v>
      </c>
      <c r="D598">
        <v>38</v>
      </c>
      <c r="E598" s="138">
        <v>45645</v>
      </c>
      <c r="F598" s="138">
        <v>45840</v>
      </c>
      <c r="G598" t="s">
        <v>16478</v>
      </c>
      <c r="H598" t="s">
        <v>70</v>
      </c>
      <c r="I598">
        <v>0.5</v>
      </c>
      <c r="J598" t="s">
        <v>16516</v>
      </c>
      <c r="K598">
        <v>0.55000000000000004</v>
      </c>
      <c r="L598" t="s">
        <v>16517</v>
      </c>
      <c r="M598">
        <v>0.6</v>
      </c>
      <c r="N598" t="s">
        <v>16253</v>
      </c>
      <c r="O598">
        <v>0.8</v>
      </c>
      <c r="P598" t="s">
        <v>16254</v>
      </c>
      <c r="Q598"/>
      <c r="R598"/>
      <c r="S598"/>
      <c r="T598"/>
      <c r="U598"/>
      <c r="V598"/>
      <c r="W598"/>
      <c r="X598"/>
      <c r="Y598"/>
      <c r="Z598"/>
      <c r="AA598"/>
      <c r="AB598"/>
      <c r="AC598"/>
      <c r="AD598"/>
      <c r="AE598"/>
      <c r="AF598"/>
      <c r="AG598">
        <v>0</v>
      </c>
      <c r="AH598">
        <v>0</v>
      </c>
    </row>
    <row r="599" spans="1:34" ht="15" x14ac:dyDescent="0.25">
      <c r="A599" t="s">
        <v>1366</v>
      </c>
      <c r="B599" t="s">
        <v>1367</v>
      </c>
      <c r="C599" t="s">
        <v>333</v>
      </c>
      <c r="D599">
        <v>20</v>
      </c>
      <c r="E599" s="138">
        <v>42803</v>
      </c>
      <c r="F599" s="138">
        <v>46011</v>
      </c>
      <c r="G599" t="s">
        <v>69</v>
      </c>
      <c r="H599" t="s">
        <v>63</v>
      </c>
      <c r="I599">
        <v>0.8</v>
      </c>
      <c r="J599" t="s">
        <v>71</v>
      </c>
      <c r="K599"/>
      <c r="L599"/>
      <c r="M599"/>
      <c r="N599"/>
      <c r="O599"/>
      <c r="P599"/>
      <c r="Q599"/>
      <c r="R599"/>
      <c r="S599"/>
      <c r="T599"/>
      <c r="U599"/>
      <c r="V599"/>
      <c r="W599"/>
      <c r="X599"/>
      <c r="Y599"/>
      <c r="Z599"/>
      <c r="AA599"/>
      <c r="AB599"/>
      <c r="AC599"/>
      <c r="AD599"/>
      <c r="AE599"/>
      <c r="AF599"/>
      <c r="AG599">
        <v>1</v>
      </c>
      <c r="AH599">
        <v>0</v>
      </c>
    </row>
    <row r="600" spans="1:34" ht="15" x14ac:dyDescent="0.25">
      <c r="A600" t="s">
        <v>1368</v>
      </c>
      <c r="B600" t="s">
        <v>1369</v>
      </c>
      <c r="C600" t="s">
        <v>1370</v>
      </c>
      <c r="D600">
        <v>72</v>
      </c>
      <c r="E600" s="138">
        <v>45644</v>
      </c>
      <c r="F600" s="138">
        <v>45678</v>
      </c>
      <c r="G600" t="s">
        <v>75</v>
      </c>
      <c r="H600" t="s">
        <v>70</v>
      </c>
      <c r="I600">
        <v>0</v>
      </c>
      <c r="J600" t="s">
        <v>16230</v>
      </c>
      <c r="K600">
        <v>0.5</v>
      </c>
      <c r="L600" t="s">
        <v>16270</v>
      </c>
      <c r="M600">
        <v>0.55000000000000004</v>
      </c>
      <c r="N600" t="s">
        <v>78</v>
      </c>
      <c r="O600">
        <v>0.8</v>
      </c>
      <c r="P600" t="s">
        <v>79</v>
      </c>
      <c r="Q600"/>
      <c r="R600"/>
      <c r="S600"/>
      <c r="T600"/>
      <c r="U600"/>
      <c r="V600"/>
      <c r="W600"/>
      <c r="X600"/>
      <c r="Y600"/>
      <c r="Z600"/>
      <c r="AA600"/>
      <c r="AB600"/>
      <c r="AC600"/>
      <c r="AD600"/>
      <c r="AE600"/>
      <c r="AF600"/>
      <c r="AG600">
        <v>4</v>
      </c>
      <c r="AH600">
        <v>15000</v>
      </c>
    </row>
    <row r="601" spans="1:34" ht="15" x14ac:dyDescent="0.25">
      <c r="A601" t="s">
        <v>1371</v>
      </c>
      <c r="B601" t="s">
        <v>1372</v>
      </c>
      <c r="C601" t="s">
        <v>206</v>
      </c>
      <c r="D601">
        <v>3</v>
      </c>
      <c r="E601" s="138">
        <v>45395</v>
      </c>
      <c r="F601" s="138">
        <v>46011</v>
      </c>
      <c r="G601" t="s">
        <v>69</v>
      </c>
      <c r="H601" t="s">
        <v>70</v>
      </c>
      <c r="I601">
        <v>0</v>
      </c>
      <c r="J601" t="s">
        <v>16232</v>
      </c>
      <c r="K601">
        <v>0.8</v>
      </c>
      <c r="L601" t="s">
        <v>71</v>
      </c>
      <c r="M601"/>
      <c r="N601"/>
      <c r="O601"/>
      <c r="P601"/>
      <c r="Q601"/>
      <c r="R601"/>
      <c r="S601"/>
      <c r="T601"/>
      <c r="U601"/>
      <c r="V601"/>
      <c r="W601"/>
      <c r="X601"/>
      <c r="Y601"/>
      <c r="Z601"/>
      <c r="AA601"/>
      <c r="AB601"/>
      <c r="AC601"/>
      <c r="AD601"/>
      <c r="AE601"/>
      <c r="AF601"/>
      <c r="AG601">
        <v>2</v>
      </c>
      <c r="AH601">
        <v>7500</v>
      </c>
    </row>
    <row r="602" spans="1:34" ht="15" x14ac:dyDescent="0.25">
      <c r="A602" t="s">
        <v>1373</v>
      </c>
      <c r="B602" t="s">
        <v>1374</v>
      </c>
      <c r="C602" t="s">
        <v>102</v>
      </c>
      <c r="D602"/>
      <c r="E602"/>
      <c r="F602"/>
      <c r="G602"/>
      <c r="H602" t="s">
        <v>63</v>
      </c>
      <c r="I602" t="s">
        <v>64</v>
      </c>
      <c r="J602"/>
      <c r="K602"/>
      <c r="L602"/>
      <c r="M602"/>
      <c r="N602"/>
      <c r="O602"/>
      <c r="P602"/>
      <c r="Q602"/>
      <c r="R602"/>
      <c r="S602"/>
      <c r="T602"/>
      <c r="U602"/>
      <c r="V602"/>
      <c r="W602"/>
      <c r="X602"/>
      <c r="Y602"/>
      <c r="Z602"/>
      <c r="AA602"/>
      <c r="AB602"/>
      <c r="AC602"/>
      <c r="AD602"/>
      <c r="AE602"/>
      <c r="AF602"/>
      <c r="AG602"/>
      <c r="AH602">
        <v>0</v>
      </c>
    </row>
    <row r="603" spans="1:34" ht="15" x14ac:dyDescent="0.25">
      <c r="A603" t="s">
        <v>1375</v>
      </c>
      <c r="B603" t="s">
        <v>1376</v>
      </c>
      <c r="C603" t="s">
        <v>90</v>
      </c>
      <c r="D603">
        <v>30</v>
      </c>
      <c r="E603" s="138">
        <v>45643</v>
      </c>
      <c r="F603" s="138">
        <v>45673</v>
      </c>
      <c r="G603" t="s">
        <v>69</v>
      </c>
      <c r="H603" t="s">
        <v>63</v>
      </c>
      <c r="I603">
        <v>0.8</v>
      </c>
      <c r="J603" t="s">
        <v>71</v>
      </c>
      <c r="K603"/>
      <c r="L603"/>
      <c r="M603"/>
      <c r="N603"/>
      <c r="O603"/>
      <c r="P603"/>
      <c r="Q603"/>
      <c r="R603"/>
      <c r="S603"/>
      <c r="T603"/>
      <c r="U603"/>
      <c r="V603"/>
      <c r="W603"/>
      <c r="X603"/>
      <c r="Y603"/>
      <c r="Z603"/>
      <c r="AA603"/>
      <c r="AB603"/>
      <c r="AC603"/>
      <c r="AD603"/>
      <c r="AE603"/>
      <c r="AF603"/>
      <c r="AG603">
        <v>1</v>
      </c>
      <c r="AH603">
        <v>0</v>
      </c>
    </row>
    <row r="604" spans="1:34" ht="15" x14ac:dyDescent="0.25">
      <c r="A604" t="s">
        <v>1377</v>
      </c>
      <c r="B604" t="s">
        <v>1378</v>
      </c>
      <c r="C604" t="s">
        <v>63</v>
      </c>
      <c r="D604">
        <v>54</v>
      </c>
      <c r="E604" s="138">
        <v>45644</v>
      </c>
      <c r="F604" s="138">
        <v>45693</v>
      </c>
      <c r="G604" t="s">
        <v>69</v>
      </c>
      <c r="H604" t="s">
        <v>70</v>
      </c>
      <c r="I604">
        <v>0</v>
      </c>
      <c r="J604" t="s">
        <v>16269</v>
      </c>
      <c r="K604">
        <v>0.8</v>
      </c>
      <c r="L604" t="s">
        <v>71</v>
      </c>
      <c r="M604"/>
      <c r="N604"/>
      <c r="O604"/>
      <c r="P604"/>
      <c r="Q604"/>
      <c r="R604"/>
      <c r="S604"/>
      <c r="T604"/>
      <c r="U604"/>
      <c r="V604"/>
      <c r="W604"/>
      <c r="X604"/>
      <c r="Y604"/>
      <c r="Z604"/>
      <c r="AA604"/>
      <c r="AB604"/>
      <c r="AC604"/>
      <c r="AD604"/>
      <c r="AE604"/>
      <c r="AF604"/>
      <c r="AG604">
        <v>2</v>
      </c>
      <c r="AH604">
        <v>12500</v>
      </c>
    </row>
    <row r="605" spans="1:34" ht="15" x14ac:dyDescent="0.25">
      <c r="A605" t="s">
        <v>15703</v>
      </c>
      <c r="B605" t="s">
        <v>15704</v>
      </c>
      <c r="C605" t="s">
        <v>119</v>
      </c>
      <c r="D605">
        <v>40</v>
      </c>
      <c r="E605" s="138">
        <v>45649</v>
      </c>
      <c r="F605" s="138">
        <v>45966</v>
      </c>
      <c r="G605" t="s">
        <v>69</v>
      </c>
      <c r="H605" t="s">
        <v>70</v>
      </c>
      <c r="I605">
        <v>0</v>
      </c>
      <c r="J605" t="s">
        <v>16232</v>
      </c>
      <c r="K605">
        <v>0.8</v>
      </c>
      <c r="L605" t="s">
        <v>71</v>
      </c>
      <c r="M605"/>
      <c r="N605"/>
      <c r="O605"/>
      <c r="P605"/>
      <c r="Q605"/>
      <c r="R605"/>
      <c r="S605"/>
      <c r="T605"/>
      <c r="U605"/>
      <c r="V605"/>
      <c r="W605"/>
      <c r="X605"/>
      <c r="Y605"/>
      <c r="Z605"/>
      <c r="AA605"/>
      <c r="AB605"/>
      <c r="AC605"/>
      <c r="AD605"/>
      <c r="AE605"/>
      <c r="AF605"/>
      <c r="AG605">
        <v>2</v>
      </c>
      <c r="AH605">
        <v>7500</v>
      </c>
    </row>
    <row r="606" spans="1:34" ht="15" x14ac:dyDescent="0.25">
      <c r="A606" t="s">
        <v>1379</v>
      </c>
      <c r="B606" t="s">
        <v>1380</v>
      </c>
      <c r="C606" t="s">
        <v>291</v>
      </c>
      <c r="D606">
        <v>2</v>
      </c>
      <c r="E606" s="138">
        <v>44680</v>
      </c>
      <c r="F606" s="138">
        <v>46011</v>
      </c>
      <c r="G606" t="s">
        <v>69</v>
      </c>
      <c r="H606" t="s">
        <v>63</v>
      </c>
      <c r="I606">
        <v>0.8</v>
      </c>
      <c r="J606" t="s">
        <v>71</v>
      </c>
      <c r="K606"/>
      <c r="L606"/>
      <c r="M606"/>
      <c r="N606"/>
      <c r="O606"/>
      <c r="P606"/>
      <c r="Q606"/>
      <c r="R606"/>
      <c r="S606"/>
      <c r="T606"/>
      <c r="U606"/>
      <c r="V606"/>
      <c r="W606"/>
      <c r="X606"/>
      <c r="Y606"/>
      <c r="Z606"/>
      <c r="AA606"/>
      <c r="AB606"/>
      <c r="AC606"/>
      <c r="AD606"/>
      <c r="AE606"/>
      <c r="AF606"/>
      <c r="AG606">
        <v>1</v>
      </c>
      <c r="AH606">
        <v>0</v>
      </c>
    </row>
    <row r="607" spans="1:34" ht="15" x14ac:dyDescent="0.25">
      <c r="A607" t="s">
        <v>1381</v>
      </c>
      <c r="B607" t="s">
        <v>1382</v>
      </c>
      <c r="C607" t="s">
        <v>119</v>
      </c>
      <c r="D607">
        <v>7</v>
      </c>
      <c r="E607" s="138">
        <v>43969</v>
      </c>
      <c r="F607" s="138">
        <v>46011</v>
      </c>
      <c r="G607" t="s">
        <v>69</v>
      </c>
      <c r="H607" t="s">
        <v>63</v>
      </c>
      <c r="I607">
        <v>0.2</v>
      </c>
      <c r="J607" t="s">
        <v>71</v>
      </c>
      <c r="K607"/>
      <c r="L607"/>
      <c r="M607"/>
      <c r="N607"/>
      <c r="O607"/>
      <c r="P607"/>
      <c r="Q607"/>
      <c r="R607"/>
      <c r="S607"/>
      <c r="T607"/>
      <c r="U607"/>
      <c r="V607"/>
      <c r="W607"/>
      <c r="X607"/>
      <c r="Y607"/>
      <c r="Z607"/>
      <c r="AA607"/>
      <c r="AB607"/>
      <c r="AC607"/>
      <c r="AD607"/>
      <c r="AE607"/>
      <c r="AF607"/>
      <c r="AG607">
        <v>1</v>
      </c>
      <c r="AH607">
        <v>0</v>
      </c>
    </row>
    <row r="608" spans="1:34" ht="15" x14ac:dyDescent="0.25">
      <c r="A608" t="s">
        <v>1383</v>
      </c>
      <c r="B608" t="s">
        <v>1384</v>
      </c>
      <c r="C608" t="s">
        <v>246</v>
      </c>
      <c r="D608">
        <v>73</v>
      </c>
      <c r="E608" s="138">
        <v>45625</v>
      </c>
      <c r="F608" s="138">
        <v>45742</v>
      </c>
      <c r="G608" t="s">
        <v>75</v>
      </c>
      <c r="H608" t="s">
        <v>70</v>
      </c>
      <c r="I608">
        <v>0</v>
      </c>
      <c r="J608" t="s">
        <v>16228</v>
      </c>
      <c r="K608">
        <v>0.8</v>
      </c>
      <c r="L608" t="s">
        <v>71</v>
      </c>
      <c r="M608"/>
      <c r="N608"/>
      <c r="O608"/>
      <c r="P608"/>
      <c r="Q608"/>
      <c r="R608"/>
      <c r="S608"/>
      <c r="T608"/>
      <c r="U608"/>
      <c r="V608"/>
      <c r="W608"/>
      <c r="X608"/>
      <c r="Y608"/>
      <c r="Z608"/>
      <c r="AA608"/>
      <c r="AB608"/>
      <c r="AC608"/>
      <c r="AD608"/>
      <c r="AE608"/>
      <c r="AF608"/>
      <c r="AG608">
        <v>2</v>
      </c>
      <c r="AH608">
        <v>12000</v>
      </c>
    </row>
    <row r="609" spans="1:34" ht="15" x14ac:dyDescent="0.25">
      <c r="A609" t="s">
        <v>1385</v>
      </c>
      <c r="B609" t="s">
        <v>1386</v>
      </c>
      <c r="C609" t="s">
        <v>254</v>
      </c>
      <c r="D609">
        <v>69</v>
      </c>
      <c r="E609" s="138">
        <v>45646</v>
      </c>
      <c r="F609" s="138">
        <v>45677</v>
      </c>
      <c r="G609" t="s">
        <v>75</v>
      </c>
      <c r="H609" t="s">
        <v>70</v>
      </c>
      <c r="I609">
        <v>0</v>
      </c>
      <c r="J609" t="s">
        <v>16230</v>
      </c>
      <c r="K609">
        <v>0.7</v>
      </c>
      <c r="L609" t="s">
        <v>16270</v>
      </c>
      <c r="M609">
        <v>0.75</v>
      </c>
      <c r="N609" t="s">
        <v>78</v>
      </c>
      <c r="O609">
        <v>0.8</v>
      </c>
      <c r="P609" t="s">
        <v>79</v>
      </c>
      <c r="Q609"/>
      <c r="R609"/>
      <c r="S609"/>
      <c r="T609"/>
      <c r="U609"/>
      <c r="V609"/>
      <c r="W609"/>
      <c r="X609"/>
      <c r="Y609"/>
      <c r="Z609"/>
      <c r="AA609"/>
      <c r="AB609"/>
      <c r="AC609"/>
      <c r="AD609"/>
      <c r="AE609"/>
      <c r="AF609"/>
      <c r="AG609">
        <v>4</v>
      </c>
      <c r="AH609">
        <v>15000</v>
      </c>
    </row>
    <row r="610" spans="1:34" ht="15" x14ac:dyDescent="0.25">
      <c r="A610" t="s">
        <v>1391</v>
      </c>
      <c r="B610" t="s">
        <v>1392</v>
      </c>
      <c r="C610" t="s">
        <v>139</v>
      </c>
      <c r="D610">
        <v>4</v>
      </c>
      <c r="E610" s="138">
        <v>39583</v>
      </c>
      <c r="F610" s="138">
        <v>46011</v>
      </c>
      <c r="G610" t="s">
        <v>69</v>
      </c>
      <c r="H610" t="s">
        <v>63</v>
      </c>
      <c r="I610">
        <v>0.8</v>
      </c>
      <c r="J610" t="s">
        <v>71</v>
      </c>
      <c r="K610"/>
      <c r="L610"/>
      <c r="M610"/>
      <c r="N610"/>
      <c r="O610"/>
      <c r="P610"/>
      <c r="Q610"/>
      <c r="R610"/>
      <c r="S610"/>
      <c r="T610"/>
      <c r="U610"/>
      <c r="V610"/>
      <c r="W610"/>
      <c r="X610"/>
      <c r="Y610"/>
      <c r="Z610"/>
      <c r="AA610"/>
      <c r="AB610"/>
      <c r="AC610"/>
      <c r="AD610"/>
      <c r="AE610"/>
      <c r="AF610"/>
      <c r="AG610">
        <v>1</v>
      </c>
      <c r="AH610">
        <v>0</v>
      </c>
    </row>
    <row r="611" spans="1:34" ht="15" x14ac:dyDescent="0.25">
      <c r="A611" t="s">
        <v>1393</v>
      </c>
      <c r="B611" t="s">
        <v>1394</v>
      </c>
      <c r="C611" t="s">
        <v>136</v>
      </c>
      <c r="D611">
        <v>27</v>
      </c>
      <c r="E611" s="138">
        <v>45653</v>
      </c>
      <c r="F611" s="138">
        <v>45677</v>
      </c>
      <c r="G611" t="s">
        <v>69</v>
      </c>
      <c r="H611" t="s">
        <v>70</v>
      </c>
      <c r="I611">
        <v>0</v>
      </c>
      <c r="J611" t="s">
        <v>16249</v>
      </c>
      <c r="K611">
        <v>0.6</v>
      </c>
      <c r="L611" t="s">
        <v>71</v>
      </c>
      <c r="M611"/>
      <c r="N611"/>
      <c r="O611"/>
      <c r="P611"/>
      <c r="Q611"/>
      <c r="R611"/>
      <c r="S611"/>
      <c r="T611"/>
      <c r="U611"/>
      <c r="V611"/>
      <c r="W611"/>
      <c r="X611"/>
      <c r="Y611"/>
      <c r="Z611"/>
      <c r="AA611"/>
      <c r="AB611"/>
      <c r="AC611"/>
      <c r="AD611"/>
      <c r="AE611"/>
      <c r="AF611"/>
      <c r="AG611">
        <v>2</v>
      </c>
      <c r="AH611">
        <v>8000</v>
      </c>
    </row>
    <row r="612" spans="1:34" ht="15" x14ac:dyDescent="0.25">
      <c r="A612" t="s">
        <v>1389</v>
      </c>
      <c r="B612" t="s">
        <v>1390</v>
      </c>
      <c r="C612" t="s">
        <v>179</v>
      </c>
      <c r="D612"/>
      <c r="E612"/>
      <c r="F612"/>
      <c r="G612"/>
      <c r="H612" t="s">
        <v>63</v>
      </c>
      <c r="I612" t="s">
        <v>64</v>
      </c>
      <c r="J612"/>
      <c r="K612"/>
      <c r="L612"/>
      <c r="M612"/>
      <c r="N612"/>
      <c r="O612"/>
      <c r="P612"/>
      <c r="Q612"/>
      <c r="R612"/>
      <c r="S612"/>
      <c r="T612"/>
      <c r="U612"/>
      <c r="V612"/>
      <c r="W612"/>
      <c r="X612"/>
      <c r="Y612"/>
      <c r="Z612"/>
      <c r="AA612"/>
      <c r="AB612"/>
      <c r="AC612"/>
      <c r="AD612"/>
      <c r="AE612"/>
      <c r="AF612"/>
      <c r="AG612"/>
      <c r="AH612">
        <v>0</v>
      </c>
    </row>
    <row r="613" spans="1:34" ht="15" x14ac:dyDescent="0.25">
      <c r="A613" t="s">
        <v>1397</v>
      </c>
      <c r="B613" t="s">
        <v>1398</v>
      </c>
      <c r="C613" t="s">
        <v>111</v>
      </c>
      <c r="D613">
        <v>12</v>
      </c>
      <c r="E613" s="138">
        <v>45077</v>
      </c>
      <c r="F613" s="138">
        <v>46011</v>
      </c>
      <c r="G613" t="s">
        <v>69</v>
      </c>
      <c r="H613" t="s">
        <v>63</v>
      </c>
      <c r="I613">
        <v>0.8</v>
      </c>
      <c r="J613" t="s">
        <v>71</v>
      </c>
      <c r="K613"/>
      <c r="L613"/>
      <c r="M613"/>
      <c r="N613"/>
      <c r="O613"/>
      <c r="P613"/>
      <c r="Q613"/>
      <c r="R613"/>
      <c r="S613"/>
      <c r="T613"/>
      <c r="U613"/>
      <c r="V613"/>
      <c r="W613"/>
      <c r="X613"/>
      <c r="Y613"/>
      <c r="Z613"/>
      <c r="AA613"/>
      <c r="AB613"/>
      <c r="AC613"/>
      <c r="AD613"/>
      <c r="AE613"/>
      <c r="AF613"/>
      <c r="AG613">
        <v>1</v>
      </c>
      <c r="AH613">
        <v>0</v>
      </c>
    </row>
    <row r="614" spans="1:34" ht="15" x14ac:dyDescent="0.25">
      <c r="A614" t="s">
        <v>1395</v>
      </c>
      <c r="B614" t="s">
        <v>1396</v>
      </c>
      <c r="C614" t="s">
        <v>448</v>
      </c>
      <c r="D614">
        <v>28</v>
      </c>
      <c r="E614" s="138">
        <v>41085</v>
      </c>
      <c r="F614" s="138">
        <v>46011</v>
      </c>
      <c r="G614" t="s">
        <v>69</v>
      </c>
      <c r="H614" t="s">
        <v>63</v>
      </c>
      <c r="I614">
        <v>0.8</v>
      </c>
      <c r="J614" t="s">
        <v>71</v>
      </c>
      <c r="K614"/>
      <c r="L614"/>
      <c r="M614"/>
      <c r="N614"/>
      <c r="O614"/>
      <c r="P614"/>
      <c r="Q614"/>
      <c r="R614"/>
      <c r="S614"/>
      <c r="T614"/>
      <c r="U614"/>
      <c r="V614"/>
      <c r="W614"/>
      <c r="X614"/>
      <c r="Y614"/>
      <c r="Z614"/>
      <c r="AA614"/>
      <c r="AB614"/>
      <c r="AC614"/>
      <c r="AD614"/>
      <c r="AE614"/>
      <c r="AF614"/>
      <c r="AG614">
        <v>1</v>
      </c>
      <c r="AH614">
        <v>0</v>
      </c>
    </row>
    <row r="615" spans="1:34" ht="15" x14ac:dyDescent="0.25">
      <c r="A615" t="s">
        <v>1387</v>
      </c>
      <c r="B615" t="s">
        <v>1388</v>
      </c>
      <c r="C615" t="s">
        <v>511</v>
      </c>
      <c r="D615">
        <v>8</v>
      </c>
      <c r="E615" s="138">
        <v>45713</v>
      </c>
      <c r="F615" s="138">
        <v>45944</v>
      </c>
      <c r="G615" t="s">
        <v>69</v>
      </c>
      <c r="H615" t="s">
        <v>63</v>
      </c>
      <c r="I615">
        <v>0.7</v>
      </c>
      <c r="J615" t="s">
        <v>71</v>
      </c>
      <c r="K615"/>
      <c r="L615"/>
      <c r="M615"/>
      <c r="N615"/>
      <c r="O615"/>
      <c r="P615"/>
      <c r="Q615"/>
      <c r="R615"/>
      <c r="S615"/>
      <c r="T615"/>
      <c r="U615"/>
      <c r="V615"/>
      <c r="W615"/>
      <c r="X615"/>
      <c r="Y615"/>
      <c r="Z615"/>
      <c r="AA615"/>
      <c r="AB615"/>
      <c r="AC615"/>
      <c r="AD615"/>
      <c r="AE615"/>
      <c r="AF615"/>
      <c r="AG615">
        <v>1</v>
      </c>
      <c r="AH615">
        <v>0</v>
      </c>
    </row>
    <row r="616" spans="1:34" ht="15" x14ac:dyDescent="0.25">
      <c r="A616" t="s">
        <v>1399</v>
      </c>
      <c r="B616" t="s">
        <v>1400</v>
      </c>
      <c r="C616" t="s">
        <v>125</v>
      </c>
      <c r="D616">
        <v>72</v>
      </c>
      <c r="E616" s="138">
        <v>41907</v>
      </c>
      <c r="F616" s="138">
        <v>46011</v>
      </c>
      <c r="G616" t="s">
        <v>69</v>
      </c>
      <c r="H616" t="s">
        <v>70</v>
      </c>
      <c r="I616">
        <v>0</v>
      </c>
      <c r="J616" t="s">
        <v>16236</v>
      </c>
      <c r="K616">
        <v>0.6</v>
      </c>
      <c r="L616" t="s">
        <v>71</v>
      </c>
      <c r="M616"/>
      <c r="N616"/>
      <c r="O616"/>
      <c r="P616"/>
      <c r="Q616"/>
      <c r="R616"/>
      <c r="S616"/>
      <c r="T616"/>
      <c r="U616"/>
      <c r="V616"/>
      <c r="W616"/>
      <c r="X616"/>
      <c r="Y616"/>
      <c r="Z616"/>
      <c r="AA616"/>
      <c r="AB616"/>
      <c r="AC616"/>
      <c r="AD616"/>
      <c r="AE616"/>
      <c r="AF616"/>
      <c r="AG616">
        <v>2</v>
      </c>
      <c r="AH616">
        <v>9999.99</v>
      </c>
    </row>
    <row r="617" spans="1:34" ht="15" x14ac:dyDescent="0.25">
      <c r="A617" t="s">
        <v>1401</v>
      </c>
      <c r="B617" t="s">
        <v>1402</v>
      </c>
      <c r="C617" t="s">
        <v>139</v>
      </c>
      <c r="D617">
        <v>22</v>
      </c>
      <c r="E617" s="138">
        <v>45654</v>
      </c>
      <c r="F617" s="138">
        <v>45723</v>
      </c>
      <c r="G617" t="s">
        <v>69</v>
      </c>
      <c r="H617" t="s">
        <v>63</v>
      </c>
      <c r="I617">
        <v>0.8</v>
      </c>
      <c r="J617" t="s">
        <v>71</v>
      </c>
      <c r="K617"/>
      <c r="L617"/>
      <c r="M617"/>
      <c r="N617"/>
      <c r="O617"/>
      <c r="P617"/>
      <c r="Q617"/>
      <c r="R617"/>
      <c r="S617"/>
      <c r="T617"/>
      <c r="U617"/>
      <c r="V617"/>
      <c r="W617"/>
      <c r="X617"/>
      <c r="Y617"/>
      <c r="Z617"/>
      <c r="AA617"/>
      <c r="AB617"/>
      <c r="AC617"/>
      <c r="AD617"/>
      <c r="AE617"/>
      <c r="AF617"/>
      <c r="AG617">
        <v>1</v>
      </c>
      <c r="AH617">
        <v>0</v>
      </c>
    </row>
    <row r="618" spans="1:34" ht="15" x14ac:dyDescent="0.25">
      <c r="A618" t="s">
        <v>1409</v>
      </c>
      <c r="B618" t="s">
        <v>1410</v>
      </c>
      <c r="C618" t="s">
        <v>1411</v>
      </c>
      <c r="D618">
        <v>12</v>
      </c>
      <c r="E618" s="138">
        <v>44047</v>
      </c>
      <c r="F618" s="138">
        <v>46011</v>
      </c>
      <c r="G618" t="s">
        <v>69</v>
      </c>
      <c r="H618" t="s">
        <v>70</v>
      </c>
      <c r="I618">
        <v>0</v>
      </c>
      <c r="J618" t="s">
        <v>16246</v>
      </c>
      <c r="K618">
        <v>0.8</v>
      </c>
      <c r="L618" t="s">
        <v>71</v>
      </c>
      <c r="M618"/>
      <c r="N618"/>
      <c r="O618"/>
      <c r="P618"/>
      <c r="Q618"/>
      <c r="R618"/>
      <c r="S618"/>
      <c r="T618"/>
      <c r="U618"/>
      <c r="V618"/>
      <c r="W618"/>
      <c r="X618"/>
      <c r="Y618"/>
      <c r="Z618"/>
      <c r="AA618"/>
      <c r="AB618"/>
      <c r="AC618"/>
      <c r="AD618"/>
      <c r="AE618"/>
      <c r="AF618"/>
      <c r="AG618">
        <v>2</v>
      </c>
      <c r="AH618">
        <v>7499.99</v>
      </c>
    </row>
    <row r="619" spans="1:34" ht="15" x14ac:dyDescent="0.25">
      <c r="A619" t="s">
        <v>1414</v>
      </c>
      <c r="B619" t="s">
        <v>1415</v>
      </c>
      <c r="C619" t="s">
        <v>102</v>
      </c>
      <c r="D619">
        <v>27</v>
      </c>
      <c r="E619" s="138">
        <v>45290</v>
      </c>
      <c r="F619" s="138">
        <v>46011</v>
      </c>
      <c r="G619" t="s">
        <v>69</v>
      </c>
      <c r="H619" t="s">
        <v>63</v>
      </c>
      <c r="I619">
        <v>0.7</v>
      </c>
      <c r="J619" t="s">
        <v>71</v>
      </c>
      <c r="K619"/>
      <c r="L619"/>
      <c r="M619"/>
      <c r="N619"/>
      <c r="O619"/>
      <c r="P619"/>
      <c r="Q619"/>
      <c r="R619"/>
      <c r="S619"/>
      <c r="T619"/>
      <c r="U619"/>
      <c r="V619"/>
      <c r="W619"/>
      <c r="X619"/>
      <c r="Y619"/>
      <c r="Z619"/>
      <c r="AA619"/>
      <c r="AB619"/>
      <c r="AC619"/>
      <c r="AD619"/>
      <c r="AE619"/>
      <c r="AF619"/>
      <c r="AG619">
        <v>1</v>
      </c>
      <c r="AH619">
        <v>0</v>
      </c>
    </row>
    <row r="620" spans="1:34" ht="15" x14ac:dyDescent="0.25">
      <c r="A620" t="s">
        <v>1412</v>
      </c>
      <c r="B620" t="s">
        <v>1413</v>
      </c>
      <c r="C620" t="s">
        <v>139</v>
      </c>
      <c r="D620">
        <v>72</v>
      </c>
      <c r="E620" s="138">
        <v>43797</v>
      </c>
      <c r="F620" s="138">
        <v>46011</v>
      </c>
      <c r="G620" t="s">
        <v>69</v>
      </c>
      <c r="H620" t="s">
        <v>63</v>
      </c>
      <c r="I620">
        <v>0.8</v>
      </c>
      <c r="J620" t="s">
        <v>71</v>
      </c>
      <c r="K620"/>
      <c r="L620"/>
      <c r="M620"/>
      <c r="N620"/>
      <c r="O620"/>
      <c r="P620"/>
      <c r="Q620"/>
      <c r="R620"/>
      <c r="S620"/>
      <c r="T620"/>
      <c r="U620"/>
      <c r="V620"/>
      <c r="W620"/>
      <c r="X620"/>
      <c r="Y620"/>
      <c r="Z620"/>
      <c r="AA620"/>
      <c r="AB620"/>
      <c r="AC620"/>
      <c r="AD620"/>
      <c r="AE620"/>
      <c r="AF620"/>
      <c r="AG620">
        <v>1</v>
      </c>
      <c r="AH620">
        <v>0</v>
      </c>
    </row>
    <row r="621" spans="1:34" ht="15" x14ac:dyDescent="0.25">
      <c r="A621" t="s">
        <v>1403</v>
      </c>
      <c r="B621" t="s">
        <v>1404</v>
      </c>
      <c r="C621" t="s">
        <v>264</v>
      </c>
      <c r="D621">
        <v>36</v>
      </c>
      <c r="E621" s="138">
        <v>45649</v>
      </c>
      <c r="F621" s="138">
        <v>45719</v>
      </c>
      <c r="G621" t="s">
        <v>69</v>
      </c>
      <c r="H621" t="s">
        <v>63</v>
      </c>
      <c r="I621">
        <v>0.7</v>
      </c>
      <c r="J621" t="s">
        <v>71</v>
      </c>
      <c r="K621"/>
      <c r="L621"/>
      <c r="M621"/>
      <c r="N621"/>
      <c r="O621"/>
      <c r="P621"/>
      <c r="Q621"/>
      <c r="R621"/>
      <c r="S621"/>
      <c r="T621"/>
      <c r="U621"/>
      <c r="V621"/>
      <c r="W621"/>
      <c r="X621"/>
      <c r="Y621"/>
      <c r="Z621"/>
      <c r="AA621"/>
      <c r="AB621"/>
      <c r="AC621"/>
      <c r="AD621"/>
      <c r="AE621"/>
      <c r="AF621"/>
      <c r="AG621">
        <v>1</v>
      </c>
      <c r="AH621">
        <v>0</v>
      </c>
    </row>
    <row r="622" spans="1:34" ht="15" x14ac:dyDescent="0.25">
      <c r="A622" t="s">
        <v>1405</v>
      </c>
      <c r="B622" t="s">
        <v>1406</v>
      </c>
      <c r="C622" t="s">
        <v>228</v>
      </c>
      <c r="D622">
        <v>41</v>
      </c>
      <c r="E622" s="138">
        <v>45636</v>
      </c>
      <c r="F622" s="138">
        <v>45889</v>
      </c>
      <c r="G622" t="s">
        <v>69</v>
      </c>
      <c r="H622" t="s">
        <v>63</v>
      </c>
      <c r="I622">
        <v>0.8</v>
      </c>
      <c r="J622" t="s">
        <v>71</v>
      </c>
      <c r="K622"/>
      <c r="L622"/>
      <c r="M622"/>
      <c r="N622"/>
      <c r="O622"/>
      <c r="P622"/>
      <c r="Q622"/>
      <c r="R622"/>
      <c r="S622"/>
      <c r="T622"/>
      <c r="U622"/>
      <c r="V622"/>
      <c r="W622"/>
      <c r="X622"/>
      <c r="Y622"/>
      <c r="Z622"/>
      <c r="AA622"/>
      <c r="AB622"/>
      <c r="AC622"/>
      <c r="AD622"/>
      <c r="AE622"/>
      <c r="AF622"/>
      <c r="AG622">
        <v>1</v>
      </c>
      <c r="AH622">
        <v>0</v>
      </c>
    </row>
    <row r="623" spans="1:34" ht="15" x14ac:dyDescent="0.25">
      <c r="A623" t="s">
        <v>1416</v>
      </c>
      <c r="B623" t="s">
        <v>1417</v>
      </c>
      <c r="C623" t="s">
        <v>735</v>
      </c>
      <c r="D623"/>
      <c r="E623"/>
      <c r="F623"/>
      <c r="G623"/>
      <c r="H623" t="s">
        <v>63</v>
      </c>
      <c r="I623" t="s">
        <v>64</v>
      </c>
      <c r="J623"/>
      <c r="K623"/>
      <c r="L623"/>
      <c r="M623"/>
      <c r="N623"/>
      <c r="O623"/>
      <c r="P623"/>
      <c r="Q623"/>
      <c r="R623"/>
      <c r="S623"/>
      <c r="T623"/>
      <c r="U623"/>
      <c r="V623"/>
      <c r="W623"/>
      <c r="X623"/>
      <c r="Y623"/>
      <c r="Z623"/>
      <c r="AA623"/>
      <c r="AB623"/>
      <c r="AC623"/>
      <c r="AD623"/>
      <c r="AE623"/>
      <c r="AF623"/>
      <c r="AG623"/>
      <c r="AH623">
        <v>0</v>
      </c>
    </row>
    <row r="624" spans="1:34" ht="15" x14ac:dyDescent="0.25">
      <c r="A624" t="s">
        <v>1418</v>
      </c>
      <c r="B624" t="s">
        <v>1419</v>
      </c>
      <c r="C624" t="s">
        <v>350</v>
      </c>
      <c r="D624"/>
      <c r="E624"/>
      <c r="F624"/>
      <c r="G624"/>
      <c r="H624" t="s">
        <v>63</v>
      </c>
      <c r="I624" t="s">
        <v>64</v>
      </c>
      <c r="J624"/>
      <c r="K624"/>
      <c r="L624"/>
      <c r="M624"/>
      <c r="N624"/>
      <c r="O624"/>
      <c r="P624"/>
      <c r="Q624"/>
      <c r="R624"/>
      <c r="S624"/>
      <c r="T624"/>
      <c r="U624"/>
      <c r="V624"/>
      <c r="W624"/>
      <c r="X624"/>
      <c r="Y624"/>
      <c r="Z624"/>
      <c r="AA624"/>
      <c r="AB624"/>
      <c r="AC624"/>
      <c r="AD624"/>
      <c r="AE624"/>
      <c r="AF624"/>
      <c r="AG624"/>
      <c r="AH624">
        <v>0</v>
      </c>
    </row>
    <row r="625" spans="1:34" ht="15" x14ac:dyDescent="0.25">
      <c r="A625" t="s">
        <v>1420</v>
      </c>
      <c r="B625" t="s">
        <v>1421</v>
      </c>
      <c r="C625" t="s">
        <v>359</v>
      </c>
      <c r="D625">
        <v>41</v>
      </c>
      <c r="E625" s="138">
        <v>45638</v>
      </c>
      <c r="F625" s="138">
        <v>45783</v>
      </c>
      <c r="G625" t="s">
        <v>69</v>
      </c>
      <c r="H625" t="s">
        <v>70</v>
      </c>
      <c r="I625">
        <v>0</v>
      </c>
      <c r="J625" t="s">
        <v>16232</v>
      </c>
      <c r="K625">
        <v>0.6</v>
      </c>
      <c r="L625" t="s">
        <v>71</v>
      </c>
      <c r="M625"/>
      <c r="N625"/>
      <c r="O625"/>
      <c r="P625"/>
      <c r="Q625"/>
      <c r="R625"/>
      <c r="S625"/>
      <c r="T625"/>
      <c r="U625"/>
      <c r="V625"/>
      <c r="W625"/>
      <c r="X625"/>
      <c r="Y625"/>
      <c r="Z625"/>
      <c r="AA625"/>
      <c r="AB625"/>
      <c r="AC625"/>
      <c r="AD625"/>
      <c r="AE625"/>
      <c r="AF625"/>
      <c r="AG625">
        <v>2</v>
      </c>
      <c r="AH625">
        <v>7500</v>
      </c>
    </row>
    <row r="626" spans="1:34" ht="15" x14ac:dyDescent="0.25">
      <c r="A626" t="s">
        <v>1422</v>
      </c>
      <c r="B626" t="s">
        <v>1423</v>
      </c>
      <c r="C626" t="s">
        <v>102</v>
      </c>
      <c r="D626">
        <v>33</v>
      </c>
      <c r="E626" s="138">
        <v>44551</v>
      </c>
      <c r="F626" s="138">
        <v>46011</v>
      </c>
      <c r="G626" t="s">
        <v>69</v>
      </c>
      <c r="H626" t="s">
        <v>63</v>
      </c>
      <c r="I626">
        <v>0.8</v>
      </c>
      <c r="J626" t="s">
        <v>71</v>
      </c>
      <c r="K626"/>
      <c r="L626"/>
      <c r="M626"/>
      <c r="N626"/>
      <c r="O626"/>
      <c r="P626"/>
      <c r="Q626"/>
      <c r="R626"/>
      <c r="S626"/>
      <c r="T626"/>
      <c r="U626"/>
      <c r="V626"/>
      <c r="W626"/>
      <c r="X626"/>
      <c r="Y626"/>
      <c r="Z626"/>
      <c r="AA626"/>
      <c r="AB626"/>
      <c r="AC626"/>
      <c r="AD626"/>
      <c r="AE626"/>
      <c r="AF626"/>
      <c r="AG626">
        <v>1</v>
      </c>
      <c r="AH626">
        <v>0</v>
      </c>
    </row>
    <row r="627" spans="1:34" ht="15" x14ac:dyDescent="0.25">
      <c r="A627" t="s">
        <v>1424</v>
      </c>
      <c r="B627" t="s">
        <v>1425</v>
      </c>
      <c r="C627" t="s">
        <v>211</v>
      </c>
      <c r="D627">
        <v>13</v>
      </c>
      <c r="E627" s="138">
        <v>45045</v>
      </c>
      <c r="F627" s="138">
        <v>46011</v>
      </c>
      <c r="G627" t="s">
        <v>69</v>
      </c>
      <c r="H627" t="s">
        <v>63</v>
      </c>
      <c r="I627">
        <v>0.8</v>
      </c>
      <c r="J627" t="s">
        <v>71</v>
      </c>
      <c r="K627"/>
      <c r="L627"/>
      <c r="M627"/>
      <c r="N627"/>
      <c r="O627"/>
      <c r="P627"/>
      <c r="Q627"/>
      <c r="R627"/>
      <c r="S627"/>
      <c r="T627"/>
      <c r="U627"/>
      <c r="V627"/>
      <c r="W627"/>
      <c r="X627"/>
      <c r="Y627"/>
      <c r="Z627"/>
      <c r="AA627"/>
      <c r="AB627"/>
      <c r="AC627"/>
      <c r="AD627"/>
      <c r="AE627"/>
      <c r="AF627"/>
      <c r="AG627">
        <v>1</v>
      </c>
      <c r="AH627">
        <v>0</v>
      </c>
    </row>
    <row r="628" spans="1:34" ht="15" x14ac:dyDescent="0.25">
      <c r="A628" t="s">
        <v>1426</v>
      </c>
      <c r="B628" t="s">
        <v>1427</v>
      </c>
      <c r="C628" t="s">
        <v>219</v>
      </c>
      <c r="D628"/>
      <c r="E628"/>
      <c r="F628"/>
      <c r="G628"/>
      <c r="H628" t="s">
        <v>63</v>
      </c>
      <c r="I628" t="s">
        <v>64</v>
      </c>
      <c r="J628"/>
      <c r="K628"/>
      <c r="L628"/>
      <c r="M628"/>
      <c r="N628"/>
      <c r="O628"/>
      <c r="P628"/>
      <c r="Q628"/>
      <c r="R628"/>
      <c r="S628"/>
      <c r="T628"/>
      <c r="U628"/>
      <c r="V628"/>
      <c r="W628"/>
      <c r="X628"/>
      <c r="Y628"/>
      <c r="Z628"/>
      <c r="AA628"/>
      <c r="AB628"/>
      <c r="AC628"/>
      <c r="AD628"/>
      <c r="AE628"/>
      <c r="AF628"/>
      <c r="AG628"/>
      <c r="AH628">
        <v>0</v>
      </c>
    </row>
    <row r="629" spans="1:34" ht="15" x14ac:dyDescent="0.25">
      <c r="A629" t="s">
        <v>1428</v>
      </c>
      <c r="B629" t="s">
        <v>1429</v>
      </c>
      <c r="C629" t="s">
        <v>102</v>
      </c>
      <c r="D629">
        <v>20</v>
      </c>
      <c r="E629" s="138">
        <v>45282</v>
      </c>
      <c r="F629" s="138">
        <v>46011</v>
      </c>
      <c r="G629" t="s">
        <v>69</v>
      </c>
      <c r="H629" t="s">
        <v>63</v>
      </c>
      <c r="I629">
        <v>0.7</v>
      </c>
      <c r="J629" t="s">
        <v>71</v>
      </c>
      <c r="K629"/>
      <c r="L629"/>
      <c r="M629"/>
      <c r="N629"/>
      <c r="O629"/>
      <c r="P629"/>
      <c r="Q629"/>
      <c r="R629"/>
      <c r="S629"/>
      <c r="T629"/>
      <c r="U629"/>
      <c r="V629"/>
      <c r="W629"/>
      <c r="X629"/>
      <c r="Y629"/>
      <c r="Z629"/>
      <c r="AA629"/>
      <c r="AB629"/>
      <c r="AC629"/>
      <c r="AD629"/>
      <c r="AE629"/>
      <c r="AF629"/>
      <c r="AG629">
        <v>1</v>
      </c>
      <c r="AH629">
        <v>0</v>
      </c>
    </row>
    <row r="630" spans="1:34" ht="15" x14ac:dyDescent="0.25">
      <c r="A630" t="s">
        <v>1430</v>
      </c>
      <c r="B630" t="s">
        <v>1431</v>
      </c>
      <c r="C630" t="s">
        <v>301</v>
      </c>
      <c r="D630">
        <v>22</v>
      </c>
      <c r="E630" s="138">
        <v>40738</v>
      </c>
      <c r="F630" s="138">
        <v>46011</v>
      </c>
      <c r="G630" t="s">
        <v>69</v>
      </c>
      <c r="H630" t="s">
        <v>63</v>
      </c>
      <c r="I630">
        <v>0.8</v>
      </c>
      <c r="J630" t="s">
        <v>71</v>
      </c>
      <c r="K630"/>
      <c r="L630"/>
      <c r="M630"/>
      <c r="N630"/>
      <c r="O630"/>
      <c r="P630"/>
      <c r="Q630"/>
      <c r="R630"/>
      <c r="S630"/>
      <c r="T630"/>
      <c r="U630"/>
      <c r="V630"/>
      <c r="W630"/>
      <c r="X630"/>
      <c r="Y630"/>
      <c r="Z630"/>
      <c r="AA630"/>
      <c r="AB630"/>
      <c r="AC630"/>
      <c r="AD630"/>
      <c r="AE630"/>
      <c r="AF630"/>
      <c r="AG630">
        <v>1</v>
      </c>
      <c r="AH630">
        <v>0</v>
      </c>
    </row>
    <row r="631" spans="1:34" ht="15" x14ac:dyDescent="0.25">
      <c r="A631" t="s">
        <v>1432</v>
      </c>
      <c r="B631" t="s">
        <v>1433</v>
      </c>
      <c r="C631" t="s">
        <v>294</v>
      </c>
      <c r="D631">
        <v>30</v>
      </c>
      <c r="E631" s="138">
        <v>45645</v>
      </c>
      <c r="F631" s="138">
        <v>45777</v>
      </c>
      <c r="G631" t="s">
        <v>69</v>
      </c>
      <c r="H631" t="s">
        <v>63</v>
      </c>
      <c r="I631">
        <v>0.6</v>
      </c>
      <c r="J631" t="s">
        <v>71</v>
      </c>
      <c r="K631"/>
      <c r="L631"/>
      <c r="M631"/>
      <c r="N631"/>
      <c r="O631"/>
      <c r="P631"/>
      <c r="Q631"/>
      <c r="R631"/>
      <c r="S631"/>
      <c r="T631"/>
      <c r="U631"/>
      <c r="V631"/>
      <c r="W631"/>
      <c r="X631"/>
      <c r="Y631"/>
      <c r="Z631"/>
      <c r="AA631"/>
      <c r="AB631"/>
      <c r="AC631"/>
      <c r="AD631"/>
      <c r="AE631"/>
      <c r="AF631"/>
      <c r="AG631">
        <v>1</v>
      </c>
      <c r="AH631">
        <v>0</v>
      </c>
    </row>
    <row r="632" spans="1:34" ht="15" x14ac:dyDescent="0.25">
      <c r="A632" t="s">
        <v>1434</v>
      </c>
      <c r="B632" t="s">
        <v>1435</v>
      </c>
      <c r="C632" t="s">
        <v>680</v>
      </c>
      <c r="D632">
        <v>15</v>
      </c>
      <c r="E632" s="138">
        <v>45747</v>
      </c>
      <c r="F632" s="138">
        <v>45764</v>
      </c>
      <c r="G632" t="s">
        <v>16478</v>
      </c>
      <c r="H632" t="s">
        <v>70</v>
      </c>
      <c r="I632">
        <v>0.4</v>
      </c>
      <c r="J632" t="s">
        <v>76</v>
      </c>
      <c r="K632">
        <v>0.5</v>
      </c>
      <c r="L632" t="s">
        <v>77</v>
      </c>
      <c r="M632">
        <v>0.55000000000000004</v>
      </c>
      <c r="N632" t="s">
        <v>78</v>
      </c>
      <c r="O632">
        <v>0.65</v>
      </c>
      <c r="P632" t="s">
        <v>79</v>
      </c>
      <c r="Q632">
        <v>0</v>
      </c>
      <c r="R632" t="s">
        <v>16246</v>
      </c>
      <c r="S632"/>
      <c r="T632"/>
      <c r="U632"/>
      <c r="V632"/>
      <c r="W632"/>
      <c r="X632"/>
      <c r="Y632"/>
      <c r="Z632"/>
      <c r="AA632"/>
      <c r="AB632"/>
      <c r="AC632"/>
      <c r="AD632"/>
      <c r="AE632"/>
      <c r="AF632"/>
      <c r="AG632">
        <v>0</v>
      </c>
      <c r="AH632">
        <v>0</v>
      </c>
    </row>
    <row r="633" spans="1:34" ht="15" x14ac:dyDescent="0.25">
      <c r="A633" t="s">
        <v>1436</v>
      </c>
      <c r="B633" t="s">
        <v>1437</v>
      </c>
      <c r="C633" t="s">
        <v>193</v>
      </c>
      <c r="D633">
        <v>55</v>
      </c>
      <c r="E633" s="138">
        <v>45647</v>
      </c>
      <c r="F633" s="138">
        <v>45723</v>
      </c>
      <c r="G633" t="s">
        <v>75</v>
      </c>
      <c r="H633" t="s">
        <v>70</v>
      </c>
      <c r="I633">
        <v>0</v>
      </c>
      <c r="J633" t="s">
        <v>16229</v>
      </c>
      <c r="K633">
        <v>0.8</v>
      </c>
      <c r="L633" t="s">
        <v>71</v>
      </c>
      <c r="M633"/>
      <c r="N633"/>
      <c r="O633"/>
      <c r="P633"/>
      <c r="Q633"/>
      <c r="R633"/>
      <c r="S633"/>
      <c r="T633"/>
      <c r="U633"/>
      <c r="V633"/>
      <c r="W633"/>
      <c r="X633"/>
      <c r="Y633"/>
      <c r="Z633"/>
      <c r="AA633"/>
      <c r="AB633"/>
      <c r="AC633"/>
      <c r="AD633"/>
      <c r="AE633"/>
      <c r="AF633"/>
      <c r="AG633">
        <v>2</v>
      </c>
      <c r="AH633">
        <v>10000</v>
      </c>
    </row>
    <row r="634" spans="1:34" ht="15" x14ac:dyDescent="0.25">
      <c r="A634" t="s">
        <v>1438</v>
      </c>
      <c r="B634" t="s">
        <v>1439</v>
      </c>
      <c r="C634" t="s">
        <v>350</v>
      </c>
      <c r="D634">
        <v>113</v>
      </c>
      <c r="E634" s="138">
        <v>45637</v>
      </c>
      <c r="F634" s="138">
        <v>45805</v>
      </c>
      <c r="G634" t="s">
        <v>69</v>
      </c>
      <c r="H634" t="s">
        <v>70</v>
      </c>
      <c r="I634">
        <v>0</v>
      </c>
      <c r="J634" t="s">
        <v>16229</v>
      </c>
      <c r="K634">
        <v>0.3</v>
      </c>
      <c r="L634" t="s">
        <v>71</v>
      </c>
      <c r="M634"/>
      <c r="N634"/>
      <c r="O634"/>
      <c r="P634"/>
      <c r="Q634"/>
      <c r="R634"/>
      <c r="S634"/>
      <c r="T634"/>
      <c r="U634"/>
      <c r="V634"/>
      <c r="W634"/>
      <c r="X634"/>
      <c r="Y634"/>
      <c r="Z634"/>
      <c r="AA634"/>
      <c r="AB634"/>
      <c r="AC634"/>
      <c r="AD634"/>
      <c r="AE634"/>
      <c r="AF634"/>
      <c r="AG634">
        <v>2</v>
      </c>
      <c r="AH634">
        <v>10000</v>
      </c>
    </row>
    <row r="635" spans="1:34" ht="15" x14ac:dyDescent="0.25">
      <c r="A635" t="s">
        <v>1440</v>
      </c>
      <c r="B635" t="s">
        <v>1441</v>
      </c>
      <c r="C635" t="s">
        <v>29</v>
      </c>
      <c r="D635">
        <v>123</v>
      </c>
      <c r="E635" s="138">
        <v>42002</v>
      </c>
      <c r="F635" s="138">
        <v>46011</v>
      </c>
      <c r="G635" t="s">
        <v>69</v>
      </c>
      <c r="H635" t="s">
        <v>70</v>
      </c>
      <c r="I635">
        <v>0</v>
      </c>
      <c r="J635" t="s">
        <v>16236</v>
      </c>
      <c r="K635">
        <v>0.8</v>
      </c>
      <c r="L635" t="s">
        <v>71</v>
      </c>
      <c r="M635"/>
      <c r="N635"/>
      <c r="O635"/>
      <c r="P635"/>
      <c r="Q635"/>
      <c r="R635"/>
      <c r="S635"/>
      <c r="T635"/>
      <c r="U635"/>
      <c r="V635"/>
      <c r="W635"/>
      <c r="X635"/>
      <c r="Y635"/>
      <c r="Z635"/>
      <c r="AA635"/>
      <c r="AB635"/>
      <c r="AC635"/>
      <c r="AD635"/>
      <c r="AE635"/>
      <c r="AF635"/>
      <c r="AG635">
        <v>2</v>
      </c>
      <c r="AH635">
        <v>9999.99</v>
      </c>
    </row>
    <row r="636" spans="1:34" ht="15" x14ac:dyDescent="0.25">
      <c r="A636" t="s">
        <v>1442</v>
      </c>
      <c r="B636" t="s">
        <v>1443</v>
      </c>
      <c r="C636" t="s">
        <v>219</v>
      </c>
      <c r="D636"/>
      <c r="E636"/>
      <c r="F636"/>
      <c r="G636"/>
      <c r="H636" t="s">
        <v>63</v>
      </c>
      <c r="I636" t="s">
        <v>64</v>
      </c>
      <c r="J636"/>
      <c r="K636"/>
      <c r="L636"/>
      <c r="M636"/>
      <c r="N636"/>
      <c r="O636"/>
      <c r="P636"/>
      <c r="Q636"/>
      <c r="R636"/>
      <c r="S636"/>
      <c r="T636"/>
      <c r="U636"/>
      <c r="V636"/>
      <c r="W636"/>
      <c r="X636"/>
      <c r="Y636"/>
      <c r="Z636"/>
      <c r="AA636"/>
      <c r="AB636"/>
      <c r="AC636"/>
      <c r="AD636"/>
      <c r="AE636"/>
      <c r="AF636"/>
      <c r="AG636"/>
      <c r="AH636">
        <v>0</v>
      </c>
    </row>
    <row r="637" spans="1:34" ht="15" x14ac:dyDescent="0.25">
      <c r="A637" t="s">
        <v>1444</v>
      </c>
      <c r="B637" t="s">
        <v>1445</v>
      </c>
      <c r="C637" t="s">
        <v>359</v>
      </c>
      <c r="D637">
        <v>27</v>
      </c>
      <c r="E637" s="138">
        <v>45643</v>
      </c>
      <c r="F637" s="138">
        <v>45694</v>
      </c>
      <c r="G637" t="s">
        <v>69</v>
      </c>
      <c r="H637" t="s">
        <v>63</v>
      </c>
      <c r="I637">
        <v>0.2</v>
      </c>
      <c r="J637" t="s">
        <v>71</v>
      </c>
      <c r="K637"/>
      <c r="L637"/>
      <c r="M637"/>
      <c r="N637"/>
      <c r="O637"/>
      <c r="P637"/>
      <c r="Q637"/>
      <c r="R637"/>
      <c r="S637"/>
      <c r="T637"/>
      <c r="U637"/>
      <c r="V637"/>
      <c r="W637"/>
      <c r="X637"/>
      <c r="Y637"/>
      <c r="Z637"/>
      <c r="AA637"/>
      <c r="AB637"/>
      <c r="AC637"/>
      <c r="AD637"/>
      <c r="AE637"/>
      <c r="AF637"/>
      <c r="AG637">
        <v>1</v>
      </c>
      <c r="AH637">
        <v>0</v>
      </c>
    </row>
    <row r="638" spans="1:34" ht="15" x14ac:dyDescent="0.25">
      <c r="A638" t="s">
        <v>1446</v>
      </c>
      <c r="B638" t="s">
        <v>1447</v>
      </c>
      <c r="C638" t="s">
        <v>318</v>
      </c>
      <c r="D638">
        <v>3</v>
      </c>
      <c r="E638" s="138">
        <v>45715</v>
      </c>
      <c r="F638" s="138">
        <v>45728</v>
      </c>
      <c r="G638" t="s">
        <v>75</v>
      </c>
      <c r="H638" t="s">
        <v>70</v>
      </c>
      <c r="I638">
        <v>0</v>
      </c>
      <c r="J638" t="s">
        <v>16256</v>
      </c>
      <c r="K638">
        <v>0.8</v>
      </c>
      <c r="L638" t="s">
        <v>71</v>
      </c>
      <c r="M638"/>
      <c r="N638"/>
      <c r="O638"/>
      <c r="P638"/>
      <c r="Q638"/>
      <c r="R638"/>
      <c r="S638"/>
      <c r="T638"/>
      <c r="U638"/>
      <c r="V638"/>
      <c r="W638"/>
      <c r="X638"/>
      <c r="Y638"/>
      <c r="Z638"/>
      <c r="AA638"/>
      <c r="AB638"/>
      <c r="AC638"/>
      <c r="AD638"/>
      <c r="AE638"/>
      <c r="AF638"/>
      <c r="AG638">
        <v>2</v>
      </c>
      <c r="AH638">
        <v>6000</v>
      </c>
    </row>
    <row r="639" spans="1:34" ht="15" x14ac:dyDescent="0.25">
      <c r="A639" t="s">
        <v>1448</v>
      </c>
      <c r="B639" t="s">
        <v>1449</v>
      </c>
      <c r="C639" t="s">
        <v>182</v>
      </c>
      <c r="D639">
        <v>28</v>
      </c>
      <c r="E639" s="138">
        <v>45645</v>
      </c>
      <c r="F639" s="138">
        <v>45666</v>
      </c>
      <c r="G639" t="s">
        <v>69</v>
      </c>
      <c r="H639" t="s">
        <v>70</v>
      </c>
      <c r="I639">
        <v>0</v>
      </c>
      <c r="J639" t="s">
        <v>16231</v>
      </c>
      <c r="K639">
        <v>0.8</v>
      </c>
      <c r="L639" t="s">
        <v>71</v>
      </c>
      <c r="M639"/>
      <c r="N639"/>
      <c r="O639"/>
      <c r="P639"/>
      <c r="Q639"/>
      <c r="R639"/>
      <c r="S639"/>
      <c r="T639"/>
      <c r="U639"/>
      <c r="V639"/>
      <c r="W639"/>
      <c r="X639"/>
      <c r="Y639"/>
      <c r="Z639"/>
      <c r="AA639"/>
      <c r="AB639"/>
      <c r="AC639"/>
      <c r="AD639"/>
      <c r="AE639"/>
      <c r="AF639"/>
      <c r="AG639">
        <v>2</v>
      </c>
      <c r="AH639">
        <v>13000</v>
      </c>
    </row>
    <row r="640" spans="1:34" ht="15" x14ac:dyDescent="0.25">
      <c r="A640" t="s">
        <v>1450</v>
      </c>
      <c r="B640" t="s">
        <v>1451</v>
      </c>
      <c r="C640" t="s">
        <v>193</v>
      </c>
      <c r="D640">
        <v>37</v>
      </c>
      <c r="E640" s="138">
        <v>44657</v>
      </c>
      <c r="F640" s="138">
        <v>46011</v>
      </c>
      <c r="G640" t="s">
        <v>69</v>
      </c>
      <c r="H640" t="s">
        <v>63</v>
      </c>
      <c r="I640">
        <v>0.8</v>
      </c>
      <c r="J640" t="s">
        <v>71</v>
      </c>
      <c r="K640"/>
      <c r="L640"/>
      <c r="M640"/>
      <c r="N640"/>
      <c r="O640"/>
      <c r="P640"/>
      <c r="Q640"/>
      <c r="R640"/>
      <c r="S640"/>
      <c r="T640"/>
      <c r="U640"/>
      <c r="V640"/>
      <c r="W640"/>
      <c r="X640"/>
      <c r="Y640"/>
      <c r="Z640"/>
      <c r="AA640"/>
      <c r="AB640"/>
      <c r="AC640"/>
      <c r="AD640"/>
      <c r="AE640"/>
      <c r="AF640"/>
      <c r="AG640">
        <v>1</v>
      </c>
      <c r="AH640">
        <v>0</v>
      </c>
    </row>
    <row r="641" spans="1:34" ht="15" x14ac:dyDescent="0.25">
      <c r="A641" t="s">
        <v>1452</v>
      </c>
      <c r="B641" t="s">
        <v>1453</v>
      </c>
      <c r="C641" t="s">
        <v>198</v>
      </c>
      <c r="D641">
        <v>38</v>
      </c>
      <c r="E641" s="138">
        <v>45572</v>
      </c>
      <c r="F641" s="138">
        <v>45664</v>
      </c>
      <c r="G641" t="s">
        <v>69</v>
      </c>
      <c r="H641" t="s">
        <v>70</v>
      </c>
      <c r="I641">
        <v>0</v>
      </c>
      <c r="J641" t="s">
        <v>16256</v>
      </c>
      <c r="K641">
        <v>0.8</v>
      </c>
      <c r="L641" t="s">
        <v>71</v>
      </c>
      <c r="M641"/>
      <c r="N641"/>
      <c r="O641"/>
      <c r="P641"/>
      <c r="Q641"/>
      <c r="R641"/>
      <c r="S641"/>
      <c r="T641"/>
      <c r="U641"/>
      <c r="V641"/>
      <c r="W641"/>
      <c r="X641"/>
      <c r="Y641"/>
      <c r="Z641"/>
      <c r="AA641"/>
      <c r="AB641"/>
      <c r="AC641"/>
      <c r="AD641"/>
      <c r="AE641"/>
      <c r="AF641"/>
      <c r="AG641">
        <v>2</v>
      </c>
      <c r="AH641">
        <v>6000</v>
      </c>
    </row>
    <row r="642" spans="1:34" ht="15" x14ac:dyDescent="0.25">
      <c r="A642" t="s">
        <v>1454</v>
      </c>
      <c r="B642" t="s">
        <v>1455</v>
      </c>
      <c r="C642" t="s">
        <v>326</v>
      </c>
      <c r="D642">
        <v>35</v>
      </c>
      <c r="E642" s="138">
        <v>45643</v>
      </c>
      <c r="F642" s="138">
        <v>45967</v>
      </c>
      <c r="G642" t="s">
        <v>16478</v>
      </c>
      <c r="H642" t="s">
        <v>70</v>
      </c>
      <c r="I642">
        <v>0.5</v>
      </c>
      <c r="J642" t="s">
        <v>16507</v>
      </c>
      <c r="K642">
        <v>0.65</v>
      </c>
      <c r="L642" t="s">
        <v>77</v>
      </c>
      <c r="M642">
        <v>0.78</v>
      </c>
      <c r="N642" t="s">
        <v>78</v>
      </c>
      <c r="O642">
        <v>0.8</v>
      </c>
      <c r="P642" t="s">
        <v>79</v>
      </c>
      <c r="Q642">
        <v>0</v>
      </c>
      <c r="R642" t="s">
        <v>16230</v>
      </c>
      <c r="S642"/>
      <c r="T642"/>
      <c r="U642"/>
      <c r="V642"/>
      <c r="W642"/>
      <c r="X642"/>
      <c r="Y642"/>
      <c r="Z642"/>
      <c r="AA642"/>
      <c r="AB642"/>
      <c r="AC642"/>
      <c r="AD642"/>
      <c r="AE642"/>
      <c r="AF642"/>
      <c r="AG642">
        <v>0</v>
      </c>
      <c r="AH642">
        <v>0</v>
      </c>
    </row>
    <row r="643" spans="1:34" ht="15" x14ac:dyDescent="0.25">
      <c r="A643" t="s">
        <v>1456</v>
      </c>
      <c r="B643" t="s">
        <v>1457</v>
      </c>
      <c r="C643" t="s">
        <v>102</v>
      </c>
      <c r="D643">
        <v>10</v>
      </c>
      <c r="E643" s="138">
        <v>45645</v>
      </c>
      <c r="F643" s="138">
        <v>45708</v>
      </c>
      <c r="G643" t="s">
        <v>69</v>
      </c>
      <c r="H643" t="s">
        <v>63</v>
      </c>
      <c r="I643">
        <v>0.8</v>
      </c>
      <c r="J643" t="s">
        <v>71</v>
      </c>
      <c r="K643"/>
      <c r="L643"/>
      <c r="M643"/>
      <c r="N643"/>
      <c r="O643"/>
      <c r="P643"/>
      <c r="Q643"/>
      <c r="R643"/>
      <c r="S643"/>
      <c r="T643"/>
      <c r="U643"/>
      <c r="V643"/>
      <c r="W643"/>
      <c r="X643"/>
      <c r="Y643"/>
      <c r="Z643"/>
      <c r="AA643"/>
      <c r="AB643"/>
      <c r="AC643"/>
      <c r="AD643"/>
      <c r="AE643"/>
      <c r="AF643"/>
      <c r="AG643">
        <v>1</v>
      </c>
      <c r="AH643">
        <v>0</v>
      </c>
    </row>
    <row r="644" spans="1:34" ht="15" x14ac:dyDescent="0.25">
      <c r="A644" t="s">
        <v>1458</v>
      </c>
      <c r="B644" t="s">
        <v>1459</v>
      </c>
      <c r="C644" t="s">
        <v>142</v>
      </c>
      <c r="D644">
        <v>4</v>
      </c>
      <c r="E644" s="138">
        <v>45365</v>
      </c>
      <c r="F644" s="138">
        <v>46011</v>
      </c>
      <c r="G644" t="s">
        <v>69</v>
      </c>
      <c r="H644" t="s">
        <v>70</v>
      </c>
      <c r="I644">
        <v>0.3</v>
      </c>
      <c r="J644" t="s">
        <v>16252</v>
      </c>
      <c r="K644">
        <v>0.7</v>
      </c>
      <c r="L644" t="s">
        <v>16253</v>
      </c>
      <c r="M644">
        <v>0.8</v>
      </c>
      <c r="N644" t="s">
        <v>16254</v>
      </c>
      <c r="O644">
        <v>0</v>
      </c>
      <c r="P644" t="s">
        <v>16229</v>
      </c>
      <c r="Q644"/>
      <c r="R644"/>
      <c r="S644"/>
      <c r="T644"/>
      <c r="U644"/>
      <c r="V644"/>
      <c r="W644"/>
      <c r="X644"/>
      <c r="Y644"/>
      <c r="Z644"/>
      <c r="AA644"/>
      <c r="AB644"/>
      <c r="AC644"/>
      <c r="AD644"/>
      <c r="AE644"/>
      <c r="AF644"/>
      <c r="AG644">
        <v>0</v>
      </c>
      <c r="AH644">
        <v>0</v>
      </c>
    </row>
    <row r="645" spans="1:34" ht="15" x14ac:dyDescent="0.25">
      <c r="A645" t="s">
        <v>1460</v>
      </c>
      <c r="B645" t="s">
        <v>1461</v>
      </c>
      <c r="C645" t="s">
        <v>105</v>
      </c>
      <c r="D645">
        <v>4</v>
      </c>
      <c r="E645" s="138">
        <v>43188</v>
      </c>
      <c r="F645" s="138">
        <v>46011</v>
      </c>
      <c r="G645" t="s">
        <v>69</v>
      </c>
      <c r="H645" t="s">
        <v>63</v>
      </c>
      <c r="I645">
        <v>0.8</v>
      </c>
      <c r="J645" t="s">
        <v>71</v>
      </c>
      <c r="K645"/>
      <c r="L645"/>
      <c r="M645"/>
      <c r="N645"/>
      <c r="O645"/>
      <c r="P645"/>
      <c r="Q645"/>
      <c r="R645"/>
      <c r="S645"/>
      <c r="T645"/>
      <c r="U645"/>
      <c r="V645"/>
      <c r="W645"/>
      <c r="X645"/>
      <c r="Y645"/>
      <c r="Z645"/>
      <c r="AA645"/>
      <c r="AB645"/>
      <c r="AC645"/>
      <c r="AD645"/>
      <c r="AE645"/>
      <c r="AF645"/>
      <c r="AG645">
        <v>1</v>
      </c>
      <c r="AH645">
        <v>0</v>
      </c>
    </row>
    <row r="646" spans="1:34" ht="15" x14ac:dyDescent="0.25">
      <c r="A646" t="s">
        <v>1462</v>
      </c>
      <c r="B646" t="s">
        <v>1463</v>
      </c>
      <c r="C646" t="s">
        <v>254</v>
      </c>
      <c r="D646">
        <v>78</v>
      </c>
      <c r="E646" s="138">
        <v>45646</v>
      </c>
      <c r="F646" s="138">
        <v>45666</v>
      </c>
      <c r="G646" t="s">
        <v>16478</v>
      </c>
      <c r="H646" t="s">
        <v>70</v>
      </c>
      <c r="I646">
        <v>0.5</v>
      </c>
      <c r="J646" t="s">
        <v>76</v>
      </c>
      <c r="K646">
        <v>0.65</v>
      </c>
      <c r="L646" t="s">
        <v>77</v>
      </c>
      <c r="M646">
        <v>0.78</v>
      </c>
      <c r="N646" t="s">
        <v>78</v>
      </c>
      <c r="O646">
        <v>0.8</v>
      </c>
      <c r="P646" t="s">
        <v>79</v>
      </c>
      <c r="Q646">
        <v>0</v>
      </c>
      <c r="R646" t="s">
        <v>16230</v>
      </c>
      <c r="S646"/>
      <c r="T646"/>
      <c r="U646"/>
      <c r="V646"/>
      <c r="W646"/>
      <c r="X646"/>
      <c r="Y646"/>
      <c r="Z646"/>
      <c r="AA646"/>
      <c r="AB646"/>
      <c r="AC646"/>
      <c r="AD646"/>
      <c r="AE646"/>
      <c r="AF646"/>
      <c r="AG646">
        <v>0</v>
      </c>
      <c r="AH646">
        <v>0</v>
      </c>
    </row>
    <row r="647" spans="1:34" ht="15" x14ac:dyDescent="0.25">
      <c r="A647" t="s">
        <v>1465</v>
      </c>
      <c r="B647" t="s">
        <v>1466</v>
      </c>
      <c r="C647" t="s">
        <v>90</v>
      </c>
      <c r="D647">
        <v>49</v>
      </c>
      <c r="E647" s="138">
        <v>45656</v>
      </c>
      <c r="F647" s="138">
        <v>45716</v>
      </c>
      <c r="G647" t="s">
        <v>69</v>
      </c>
      <c r="H647" t="s">
        <v>70</v>
      </c>
      <c r="I647">
        <v>0</v>
      </c>
      <c r="J647" t="s">
        <v>16232</v>
      </c>
      <c r="K647">
        <v>0.5</v>
      </c>
      <c r="L647" t="s">
        <v>71</v>
      </c>
      <c r="M647"/>
      <c r="N647"/>
      <c r="O647"/>
      <c r="P647"/>
      <c r="Q647"/>
      <c r="R647"/>
      <c r="S647"/>
      <c r="T647"/>
      <c r="U647"/>
      <c r="V647"/>
      <c r="W647"/>
      <c r="X647"/>
      <c r="Y647"/>
      <c r="Z647"/>
      <c r="AA647"/>
      <c r="AB647"/>
      <c r="AC647"/>
      <c r="AD647"/>
      <c r="AE647"/>
      <c r="AF647"/>
      <c r="AG647">
        <v>2</v>
      </c>
      <c r="AH647">
        <v>7500</v>
      </c>
    </row>
    <row r="648" spans="1:34" ht="15" x14ac:dyDescent="0.25">
      <c r="A648" t="s">
        <v>1467</v>
      </c>
      <c r="B648" t="s">
        <v>1468</v>
      </c>
      <c r="C648" t="s">
        <v>102</v>
      </c>
      <c r="D648">
        <v>46</v>
      </c>
      <c r="E648" s="138">
        <v>45644</v>
      </c>
      <c r="F648" s="138">
        <v>45737</v>
      </c>
      <c r="G648" t="s">
        <v>69</v>
      </c>
      <c r="H648" t="s">
        <v>63</v>
      </c>
      <c r="I648">
        <v>0.8</v>
      </c>
      <c r="J648" t="s">
        <v>71</v>
      </c>
      <c r="K648"/>
      <c r="L648"/>
      <c r="M648"/>
      <c r="N648"/>
      <c r="O648"/>
      <c r="P648"/>
      <c r="Q648"/>
      <c r="R648"/>
      <c r="S648"/>
      <c r="T648"/>
      <c r="U648"/>
      <c r="V648"/>
      <c r="W648"/>
      <c r="X648"/>
      <c r="Y648"/>
      <c r="Z648"/>
      <c r="AA648"/>
      <c r="AB648"/>
      <c r="AC648"/>
      <c r="AD648"/>
      <c r="AE648"/>
      <c r="AF648"/>
      <c r="AG648">
        <v>1</v>
      </c>
      <c r="AH648">
        <v>0</v>
      </c>
    </row>
    <row r="649" spans="1:34" ht="15" x14ac:dyDescent="0.25">
      <c r="A649" t="s">
        <v>1469</v>
      </c>
      <c r="B649" t="s">
        <v>1470</v>
      </c>
      <c r="C649" t="s">
        <v>1085</v>
      </c>
      <c r="D649">
        <v>73</v>
      </c>
      <c r="E649" s="138">
        <v>45649</v>
      </c>
      <c r="F649" s="138">
        <v>45765</v>
      </c>
      <c r="G649" t="s">
        <v>75</v>
      </c>
      <c r="H649" t="s">
        <v>70</v>
      </c>
      <c r="I649">
        <v>0</v>
      </c>
      <c r="J649" t="s">
        <v>16228</v>
      </c>
      <c r="K649">
        <v>0.7</v>
      </c>
      <c r="L649" t="s">
        <v>16270</v>
      </c>
      <c r="M649">
        <v>0.75</v>
      </c>
      <c r="N649" t="s">
        <v>78</v>
      </c>
      <c r="O649">
        <v>0.8</v>
      </c>
      <c r="P649" t="s">
        <v>79</v>
      </c>
      <c r="Q649"/>
      <c r="R649"/>
      <c r="S649"/>
      <c r="T649"/>
      <c r="U649"/>
      <c r="V649"/>
      <c r="W649"/>
      <c r="X649"/>
      <c r="Y649"/>
      <c r="Z649"/>
      <c r="AA649"/>
      <c r="AB649"/>
      <c r="AC649"/>
      <c r="AD649"/>
      <c r="AE649"/>
      <c r="AF649"/>
      <c r="AG649">
        <v>4</v>
      </c>
      <c r="AH649">
        <v>12000</v>
      </c>
    </row>
    <row r="650" spans="1:34" ht="15" x14ac:dyDescent="0.25">
      <c r="A650" t="s">
        <v>1471</v>
      </c>
      <c r="B650" t="s">
        <v>1472</v>
      </c>
      <c r="C650" t="s">
        <v>286</v>
      </c>
      <c r="D650">
        <v>4</v>
      </c>
      <c r="E650" s="138">
        <v>45713</v>
      </c>
      <c r="F650" s="138">
        <v>45926</v>
      </c>
      <c r="G650" t="s">
        <v>16478</v>
      </c>
      <c r="H650" t="s">
        <v>70</v>
      </c>
      <c r="I650">
        <v>0.55000000000000004</v>
      </c>
      <c r="J650" t="s">
        <v>76</v>
      </c>
      <c r="K650">
        <v>0.6</v>
      </c>
      <c r="L650" t="s">
        <v>77</v>
      </c>
      <c r="M650">
        <v>0.65</v>
      </c>
      <c r="N650" t="s">
        <v>78</v>
      </c>
      <c r="O650">
        <v>0.75</v>
      </c>
      <c r="P650" t="s">
        <v>79</v>
      </c>
      <c r="Q650"/>
      <c r="R650"/>
      <c r="S650"/>
      <c r="T650"/>
      <c r="U650"/>
      <c r="V650"/>
      <c r="W650"/>
      <c r="X650"/>
      <c r="Y650"/>
      <c r="Z650"/>
      <c r="AA650"/>
      <c r="AB650"/>
      <c r="AC650"/>
      <c r="AD650"/>
      <c r="AE650"/>
      <c r="AF650"/>
      <c r="AG650">
        <v>0</v>
      </c>
      <c r="AH650">
        <v>0</v>
      </c>
    </row>
    <row r="651" spans="1:34" ht="15" x14ac:dyDescent="0.25">
      <c r="A651" t="s">
        <v>1473</v>
      </c>
      <c r="B651" t="s">
        <v>1474</v>
      </c>
      <c r="C651" t="s">
        <v>68</v>
      </c>
      <c r="D651">
        <v>7</v>
      </c>
      <c r="E651" s="138">
        <v>45735</v>
      </c>
      <c r="F651" s="138">
        <v>45933</v>
      </c>
      <c r="G651" t="s">
        <v>69</v>
      </c>
      <c r="H651" t="s">
        <v>70</v>
      </c>
      <c r="I651">
        <v>0</v>
      </c>
      <c r="J651" t="s">
        <v>16229</v>
      </c>
      <c r="K651">
        <v>0.5</v>
      </c>
      <c r="L651" t="s">
        <v>71</v>
      </c>
      <c r="M651"/>
      <c r="N651"/>
      <c r="O651"/>
      <c r="P651"/>
      <c r="Q651"/>
      <c r="R651"/>
      <c r="S651"/>
      <c r="T651"/>
      <c r="U651"/>
      <c r="V651"/>
      <c r="W651"/>
      <c r="X651"/>
      <c r="Y651"/>
      <c r="Z651"/>
      <c r="AA651"/>
      <c r="AB651"/>
      <c r="AC651"/>
      <c r="AD651"/>
      <c r="AE651"/>
      <c r="AF651"/>
      <c r="AG651">
        <v>2</v>
      </c>
      <c r="AH651">
        <v>10000</v>
      </c>
    </row>
    <row r="652" spans="1:34" ht="15" x14ac:dyDescent="0.25">
      <c r="A652" t="s">
        <v>1475</v>
      </c>
      <c r="B652" t="s">
        <v>1476</v>
      </c>
      <c r="C652" t="s">
        <v>228</v>
      </c>
      <c r="D652">
        <v>27</v>
      </c>
      <c r="E652" s="138">
        <v>45625</v>
      </c>
      <c r="F652" s="138">
        <v>45868</v>
      </c>
      <c r="G652" t="s">
        <v>69</v>
      </c>
      <c r="H652" t="s">
        <v>63</v>
      </c>
      <c r="I652">
        <v>0.5</v>
      </c>
      <c r="J652" t="s">
        <v>71</v>
      </c>
      <c r="K652"/>
      <c r="L652"/>
      <c r="M652"/>
      <c r="N652"/>
      <c r="O652"/>
      <c r="P652"/>
      <c r="Q652"/>
      <c r="R652"/>
      <c r="S652"/>
      <c r="T652"/>
      <c r="U652"/>
      <c r="V652"/>
      <c r="W652"/>
      <c r="X652"/>
      <c r="Y652"/>
      <c r="Z652"/>
      <c r="AA652"/>
      <c r="AB652"/>
      <c r="AC652"/>
      <c r="AD652"/>
      <c r="AE652"/>
      <c r="AF652"/>
      <c r="AG652">
        <v>1</v>
      </c>
      <c r="AH652">
        <v>0</v>
      </c>
    </row>
    <row r="653" spans="1:34" ht="15" x14ac:dyDescent="0.25">
      <c r="A653" t="s">
        <v>1477</v>
      </c>
      <c r="B653" t="s">
        <v>1478</v>
      </c>
      <c r="C653" t="s">
        <v>182</v>
      </c>
      <c r="D653">
        <v>15</v>
      </c>
      <c r="E653" s="138">
        <v>45644</v>
      </c>
      <c r="F653" s="138">
        <v>45967</v>
      </c>
      <c r="G653" t="s">
        <v>75</v>
      </c>
      <c r="H653" t="s">
        <v>63</v>
      </c>
      <c r="I653">
        <v>0.6</v>
      </c>
      <c r="J653" t="s">
        <v>71</v>
      </c>
      <c r="K653"/>
      <c r="L653"/>
      <c r="M653"/>
      <c r="N653"/>
      <c r="O653"/>
      <c r="P653"/>
      <c r="Q653"/>
      <c r="R653"/>
      <c r="S653"/>
      <c r="T653"/>
      <c r="U653"/>
      <c r="V653"/>
      <c r="W653"/>
      <c r="X653"/>
      <c r="Y653"/>
      <c r="Z653"/>
      <c r="AA653"/>
      <c r="AB653"/>
      <c r="AC653"/>
      <c r="AD653"/>
      <c r="AE653"/>
      <c r="AF653"/>
      <c r="AG653">
        <v>1</v>
      </c>
      <c r="AH653">
        <v>0</v>
      </c>
    </row>
    <row r="654" spans="1:34" ht="15" x14ac:dyDescent="0.25">
      <c r="A654" t="s">
        <v>1481</v>
      </c>
      <c r="B654" t="s">
        <v>1482</v>
      </c>
      <c r="C654" t="s">
        <v>142</v>
      </c>
      <c r="D654">
        <v>35</v>
      </c>
      <c r="E654" s="138">
        <v>45287</v>
      </c>
      <c r="F654" s="138">
        <v>46011</v>
      </c>
      <c r="G654" t="s">
        <v>16478</v>
      </c>
      <c r="H654" t="s">
        <v>70</v>
      </c>
      <c r="I654">
        <v>0.4</v>
      </c>
      <c r="J654" t="s">
        <v>76</v>
      </c>
      <c r="K654">
        <v>0.5</v>
      </c>
      <c r="L654" t="s">
        <v>77</v>
      </c>
      <c r="M654">
        <v>0.6</v>
      </c>
      <c r="N654" t="s">
        <v>78</v>
      </c>
      <c r="O654">
        <v>0.8</v>
      </c>
      <c r="P654" t="s">
        <v>79</v>
      </c>
      <c r="Q654">
        <v>0</v>
      </c>
      <c r="R654" t="s">
        <v>16229</v>
      </c>
      <c r="S654"/>
      <c r="T654"/>
      <c r="U654"/>
      <c r="V654"/>
      <c r="W654"/>
      <c r="X654"/>
      <c r="Y654"/>
      <c r="Z654"/>
      <c r="AA654"/>
      <c r="AB654"/>
      <c r="AC654"/>
      <c r="AD654"/>
      <c r="AE654"/>
      <c r="AF654"/>
      <c r="AG654">
        <v>0</v>
      </c>
      <c r="AH654">
        <v>0</v>
      </c>
    </row>
    <row r="655" spans="1:34" ht="15" x14ac:dyDescent="0.25">
      <c r="A655" t="s">
        <v>1483</v>
      </c>
      <c r="B655" t="s">
        <v>1484</v>
      </c>
      <c r="C655" t="s">
        <v>142</v>
      </c>
      <c r="D655">
        <v>34</v>
      </c>
      <c r="E655" s="138">
        <v>45654</v>
      </c>
      <c r="F655" s="138">
        <v>45975</v>
      </c>
      <c r="G655" t="s">
        <v>69</v>
      </c>
      <c r="H655" t="s">
        <v>70</v>
      </c>
      <c r="I655">
        <v>0</v>
      </c>
      <c r="J655" t="s">
        <v>16228</v>
      </c>
      <c r="K655">
        <v>0.8</v>
      </c>
      <c r="L655" t="s">
        <v>71</v>
      </c>
      <c r="M655"/>
      <c r="N655"/>
      <c r="O655"/>
      <c r="P655"/>
      <c r="Q655"/>
      <c r="R655"/>
      <c r="S655"/>
      <c r="T655"/>
      <c r="U655"/>
      <c r="V655"/>
      <c r="W655"/>
      <c r="X655"/>
      <c r="Y655"/>
      <c r="Z655"/>
      <c r="AA655"/>
      <c r="AB655"/>
      <c r="AC655"/>
      <c r="AD655"/>
      <c r="AE655"/>
      <c r="AF655"/>
      <c r="AG655">
        <v>2</v>
      </c>
      <c r="AH655">
        <v>12000</v>
      </c>
    </row>
    <row r="656" spans="1:34" ht="15" x14ac:dyDescent="0.25">
      <c r="A656" t="s">
        <v>1479</v>
      </c>
      <c r="B656" t="s">
        <v>1480</v>
      </c>
      <c r="C656" t="s">
        <v>193</v>
      </c>
      <c r="D656">
        <v>16</v>
      </c>
      <c r="E656" s="138">
        <v>41058</v>
      </c>
      <c r="F656" s="138">
        <v>46011</v>
      </c>
      <c r="G656" t="s">
        <v>69</v>
      </c>
      <c r="H656" t="s">
        <v>63</v>
      </c>
      <c r="I656">
        <v>0.8</v>
      </c>
      <c r="J656" t="s">
        <v>71</v>
      </c>
      <c r="K656"/>
      <c r="L656"/>
      <c r="M656"/>
      <c r="N656"/>
      <c r="O656"/>
      <c r="P656"/>
      <c r="Q656"/>
      <c r="R656"/>
      <c r="S656"/>
      <c r="T656"/>
      <c r="U656"/>
      <c r="V656"/>
      <c r="W656"/>
      <c r="X656"/>
      <c r="Y656"/>
      <c r="Z656"/>
      <c r="AA656"/>
      <c r="AB656"/>
      <c r="AC656"/>
      <c r="AD656"/>
      <c r="AE656"/>
      <c r="AF656"/>
      <c r="AG656">
        <v>1</v>
      </c>
      <c r="AH656">
        <v>0</v>
      </c>
    </row>
    <row r="657" spans="1:34" ht="15" x14ac:dyDescent="0.25">
      <c r="A657" t="s">
        <v>1485</v>
      </c>
      <c r="B657" t="s">
        <v>1486</v>
      </c>
      <c r="C657" t="s">
        <v>254</v>
      </c>
      <c r="D657">
        <v>70</v>
      </c>
      <c r="E657" s="138">
        <v>45647</v>
      </c>
      <c r="F657" s="138">
        <v>45684</v>
      </c>
      <c r="G657" t="s">
        <v>69</v>
      </c>
      <c r="H657" t="s">
        <v>70</v>
      </c>
      <c r="I657">
        <v>0</v>
      </c>
      <c r="J657" t="s">
        <v>16289</v>
      </c>
      <c r="K657">
        <v>0.7</v>
      </c>
      <c r="L657" t="s">
        <v>71</v>
      </c>
      <c r="M657"/>
      <c r="N657"/>
      <c r="O657"/>
      <c r="P657"/>
      <c r="Q657"/>
      <c r="R657"/>
      <c r="S657"/>
      <c r="T657"/>
      <c r="U657"/>
      <c r="V657"/>
      <c r="W657"/>
      <c r="X657"/>
      <c r="Y657"/>
      <c r="Z657"/>
      <c r="AA657"/>
      <c r="AB657"/>
      <c r="AC657"/>
      <c r="AD657"/>
      <c r="AE657"/>
      <c r="AF657"/>
      <c r="AG657">
        <v>2</v>
      </c>
      <c r="AH657">
        <v>11999.99</v>
      </c>
    </row>
    <row r="658" spans="1:34" ht="15" x14ac:dyDescent="0.25">
      <c r="A658" t="s">
        <v>1487</v>
      </c>
      <c r="B658" t="s">
        <v>1488</v>
      </c>
      <c r="C658" t="s">
        <v>251</v>
      </c>
      <c r="D658">
        <v>31</v>
      </c>
      <c r="E658" s="138">
        <v>45645</v>
      </c>
      <c r="F658" s="138">
        <v>45684</v>
      </c>
      <c r="G658" t="s">
        <v>69</v>
      </c>
      <c r="H658" t="s">
        <v>70</v>
      </c>
      <c r="I658">
        <v>0</v>
      </c>
      <c r="J658" t="s">
        <v>16248</v>
      </c>
      <c r="K658">
        <v>0.6</v>
      </c>
      <c r="L658" t="s">
        <v>71</v>
      </c>
      <c r="M658"/>
      <c r="N658"/>
      <c r="O658"/>
      <c r="P658"/>
      <c r="Q658"/>
      <c r="R658"/>
      <c r="S658"/>
      <c r="T658"/>
      <c r="U658"/>
      <c r="V658"/>
      <c r="W658"/>
      <c r="X658"/>
      <c r="Y658"/>
      <c r="Z658"/>
      <c r="AA658"/>
      <c r="AB658"/>
      <c r="AC658"/>
      <c r="AD658"/>
      <c r="AE658"/>
      <c r="AF658"/>
      <c r="AG658">
        <v>2</v>
      </c>
      <c r="AH658">
        <v>8500</v>
      </c>
    </row>
    <row r="659" spans="1:34" ht="15" x14ac:dyDescent="0.25">
      <c r="A659" t="s">
        <v>1489</v>
      </c>
      <c r="B659" t="s">
        <v>1490</v>
      </c>
      <c r="C659" t="s">
        <v>90</v>
      </c>
      <c r="D659">
        <v>2</v>
      </c>
      <c r="E659" s="138">
        <v>44957</v>
      </c>
      <c r="F659" s="138">
        <v>46011</v>
      </c>
      <c r="G659" t="s">
        <v>16478</v>
      </c>
      <c r="H659" t="s">
        <v>70</v>
      </c>
      <c r="I659">
        <v>0.65</v>
      </c>
      <c r="J659" t="s">
        <v>76</v>
      </c>
      <c r="K659">
        <v>0.77</v>
      </c>
      <c r="L659" t="s">
        <v>77</v>
      </c>
      <c r="M659">
        <v>0.8</v>
      </c>
      <c r="N659" t="s">
        <v>78</v>
      </c>
      <c r="O659">
        <v>0.8</v>
      </c>
      <c r="P659" t="s">
        <v>79</v>
      </c>
      <c r="Q659">
        <v>0</v>
      </c>
      <c r="R659" t="s">
        <v>16231</v>
      </c>
      <c r="S659"/>
      <c r="T659"/>
      <c r="U659"/>
      <c r="V659"/>
      <c r="W659"/>
      <c r="X659"/>
      <c r="Y659"/>
      <c r="Z659"/>
      <c r="AA659"/>
      <c r="AB659"/>
      <c r="AC659"/>
      <c r="AD659"/>
      <c r="AE659"/>
      <c r="AF659"/>
      <c r="AG659">
        <v>0</v>
      </c>
      <c r="AH659">
        <v>0</v>
      </c>
    </row>
    <row r="660" spans="1:34" ht="15" x14ac:dyDescent="0.25">
      <c r="A660" t="s">
        <v>1491</v>
      </c>
      <c r="B660" t="s">
        <v>1492</v>
      </c>
      <c r="C660" t="s">
        <v>313</v>
      </c>
      <c r="D660"/>
      <c r="E660"/>
      <c r="F660"/>
      <c r="G660"/>
      <c r="H660" t="s">
        <v>63</v>
      </c>
      <c r="I660" t="s">
        <v>64</v>
      </c>
      <c r="J660"/>
      <c r="K660"/>
      <c r="L660"/>
      <c r="M660"/>
      <c r="N660"/>
      <c r="O660"/>
      <c r="P660"/>
      <c r="Q660"/>
      <c r="R660"/>
      <c r="S660"/>
      <c r="T660"/>
      <c r="U660"/>
      <c r="V660"/>
      <c r="W660"/>
      <c r="X660"/>
      <c r="Y660"/>
      <c r="Z660"/>
      <c r="AA660"/>
      <c r="AB660"/>
      <c r="AC660"/>
      <c r="AD660"/>
      <c r="AE660"/>
      <c r="AF660"/>
      <c r="AG660"/>
      <c r="AH660">
        <v>0</v>
      </c>
    </row>
    <row r="661" spans="1:34" ht="15" x14ac:dyDescent="0.25">
      <c r="A661" t="s">
        <v>1493</v>
      </c>
      <c r="B661" t="s">
        <v>1494</v>
      </c>
      <c r="C661" t="s">
        <v>214</v>
      </c>
      <c r="D661">
        <v>31</v>
      </c>
      <c r="E661" s="138">
        <v>45642</v>
      </c>
      <c r="F661" s="138">
        <v>45694</v>
      </c>
      <c r="G661" t="s">
        <v>75</v>
      </c>
      <c r="H661" t="s">
        <v>70</v>
      </c>
      <c r="I661">
        <v>0</v>
      </c>
      <c r="J661" t="s">
        <v>16229</v>
      </c>
      <c r="K661">
        <v>0.8</v>
      </c>
      <c r="L661" t="s">
        <v>71</v>
      </c>
      <c r="M661"/>
      <c r="N661"/>
      <c r="O661"/>
      <c r="P661"/>
      <c r="Q661"/>
      <c r="R661"/>
      <c r="S661"/>
      <c r="T661"/>
      <c r="U661"/>
      <c r="V661"/>
      <c r="W661"/>
      <c r="X661"/>
      <c r="Y661"/>
      <c r="Z661"/>
      <c r="AA661"/>
      <c r="AB661"/>
      <c r="AC661"/>
      <c r="AD661"/>
      <c r="AE661"/>
      <c r="AF661"/>
      <c r="AG661">
        <v>2</v>
      </c>
      <c r="AH661">
        <v>10000</v>
      </c>
    </row>
    <row r="662" spans="1:34" ht="15" x14ac:dyDescent="0.25">
      <c r="A662" t="s">
        <v>1495</v>
      </c>
      <c r="B662" t="s">
        <v>1496</v>
      </c>
      <c r="C662" t="s">
        <v>251</v>
      </c>
      <c r="D662">
        <v>36</v>
      </c>
      <c r="E662" s="138">
        <v>45644</v>
      </c>
      <c r="F662" s="138">
        <v>45678</v>
      </c>
      <c r="G662" t="s">
        <v>69</v>
      </c>
      <c r="H662" t="s">
        <v>63</v>
      </c>
      <c r="I662">
        <v>0.8</v>
      </c>
      <c r="J662" t="s">
        <v>71</v>
      </c>
      <c r="K662"/>
      <c r="L662"/>
      <c r="M662"/>
      <c r="N662"/>
      <c r="O662"/>
      <c r="P662"/>
      <c r="Q662"/>
      <c r="R662"/>
      <c r="S662"/>
      <c r="T662"/>
      <c r="U662"/>
      <c r="V662"/>
      <c r="W662"/>
      <c r="X662"/>
      <c r="Y662"/>
      <c r="Z662"/>
      <c r="AA662"/>
      <c r="AB662"/>
      <c r="AC662"/>
      <c r="AD662"/>
      <c r="AE662"/>
      <c r="AF662"/>
      <c r="AG662">
        <v>1</v>
      </c>
      <c r="AH662">
        <v>0</v>
      </c>
    </row>
    <row r="663" spans="1:34" ht="15" x14ac:dyDescent="0.25">
      <c r="A663" t="s">
        <v>1497</v>
      </c>
      <c r="B663" t="s">
        <v>1498</v>
      </c>
      <c r="C663" t="s">
        <v>251</v>
      </c>
      <c r="D663">
        <v>47</v>
      </c>
      <c r="E663" s="138">
        <v>45282</v>
      </c>
      <c r="F663" s="138">
        <v>46011</v>
      </c>
      <c r="G663" t="s">
        <v>69</v>
      </c>
      <c r="H663" t="s">
        <v>70</v>
      </c>
      <c r="I663">
        <v>0</v>
      </c>
      <c r="J663" t="s">
        <v>16230</v>
      </c>
      <c r="K663">
        <v>0.8</v>
      </c>
      <c r="L663" t="s">
        <v>71</v>
      </c>
      <c r="M663"/>
      <c r="N663"/>
      <c r="O663"/>
      <c r="P663"/>
      <c r="Q663"/>
      <c r="R663"/>
      <c r="S663"/>
      <c r="T663"/>
      <c r="U663"/>
      <c r="V663"/>
      <c r="W663"/>
      <c r="X663"/>
      <c r="Y663"/>
      <c r="Z663"/>
      <c r="AA663"/>
      <c r="AB663"/>
      <c r="AC663"/>
      <c r="AD663"/>
      <c r="AE663"/>
      <c r="AF663"/>
      <c r="AG663">
        <v>2</v>
      </c>
      <c r="AH663">
        <v>15000</v>
      </c>
    </row>
    <row r="664" spans="1:34" ht="15" x14ac:dyDescent="0.25">
      <c r="A664" t="s">
        <v>1499</v>
      </c>
      <c r="B664" t="s">
        <v>1500</v>
      </c>
      <c r="C664" t="s">
        <v>219</v>
      </c>
      <c r="D664"/>
      <c r="E664"/>
      <c r="F664"/>
      <c r="G664"/>
      <c r="H664" t="s">
        <v>63</v>
      </c>
      <c r="I664" t="s">
        <v>64</v>
      </c>
      <c r="J664"/>
      <c r="K664"/>
      <c r="L664"/>
      <c r="M664"/>
      <c r="N664"/>
      <c r="O664"/>
      <c r="P664"/>
      <c r="Q664"/>
      <c r="R664"/>
      <c r="S664"/>
      <c r="T664"/>
      <c r="U664"/>
      <c r="V664"/>
      <c r="W664"/>
      <c r="X664"/>
      <c r="Y664"/>
      <c r="Z664"/>
      <c r="AA664"/>
      <c r="AB664"/>
      <c r="AC664"/>
      <c r="AD664"/>
      <c r="AE664"/>
      <c r="AF664"/>
      <c r="AG664"/>
      <c r="AH664">
        <v>0</v>
      </c>
    </row>
    <row r="665" spans="1:34" ht="15" x14ac:dyDescent="0.25">
      <c r="A665" t="s">
        <v>1501</v>
      </c>
      <c r="B665" t="s">
        <v>1502</v>
      </c>
      <c r="C665" t="s">
        <v>214</v>
      </c>
      <c r="D665">
        <v>44</v>
      </c>
      <c r="E665" s="138">
        <v>45646</v>
      </c>
      <c r="F665" s="138">
        <v>45665</v>
      </c>
      <c r="G665" t="s">
        <v>69</v>
      </c>
      <c r="H665" t="s">
        <v>63</v>
      </c>
      <c r="I665">
        <v>0.6</v>
      </c>
      <c r="J665" t="s">
        <v>71</v>
      </c>
      <c r="K665"/>
      <c r="L665"/>
      <c r="M665"/>
      <c r="N665"/>
      <c r="O665"/>
      <c r="P665"/>
      <c r="Q665"/>
      <c r="R665"/>
      <c r="S665"/>
      <c r="T665"/>
      <c r="U665"/>
      <c r="V665"/>
      <c r="W665"/>
      <c r="X665"/>
      <c r="Y665"/>
      <c r="Z665"/>
      <c r="AA665"/>
      <c r="AB665"/>
      <c r="AC665"/>
      <c r="AD665"/>
      <c r="AE665"/>
      <c r="AF665"/>
      <c r="AG665">
        <v>1</v>
      </c>
      <c r="AH665">
        <v>0</v>
      </c>
    </row>
    <row r="666" spans="1:34" ht="15" x14ac:dyDescent="0.25">
      <c r="A666" t="s">
        <v>1503</v>
      </c>
      <c r="B666" t="s">
        <v>1504</v>
      </c>
      <c r="C666" t="s">
        <v>935</v>
      </c>
      <c r="D666">
        <v>52</v>
      </c>
      <c r="E666" s="138">
        <v>45656</v>
      </c>
      <c r="F666" s="138">
        <v>45729</v>
      </c>
      <c r="G666" t="s">
        <v>69</v>
      </c>
      <c r="H666" t="s">
        <v>63</v>
      </c>
      <c r="I666">
        <v>0.8</v>
      </c>
      <c r="J666" t="s">
        <v>71</v>
      </c>
      <c r="K666"/>
      <c r="L666"/>
      <c r="M666"/>
      <c r="N666"/>
      <c r="O666"/>
      <c r="P666"/>
      <c r="Q666"/>
      <c r="R666"/>
      <c r="S666"/>
      <c r="T666"/>
      <c r="U666"/>
      <c r="V666"/>
      <c r="W666"/>
      <c r="X666"/>
      <c r="Y666"/>
      <c r="Z666"/>
      <c r="AA666"/>
      <c r="AB666"/>
      <c r="AC666"/>
      <c r="AD666"/>
      <c r="AE666"/>
      <c r="AF666"/>
      <c r="AG666">
        <v>1</v>
      </c>
      <c r="AH666">
        <v>0</v>
      </c>
    </row>
    <row r="667" spans="1:34" ht="15" x14ac:dyDescent="0.25">
      <c r="A667" t="s">
        <v>1505</v>
      </c>
      <c r="B667" t="s">
        <v>1506</v>
      </c>
      <c r="C667" t="s">
        <v>667</v>
      </c>
      <c r="D667">
        <v>29</v>
      </c>
      <c r="E667" s="138">
        <v>45632</v>
      </c>
      <c r="F667" s="138">
        <v>45670</v>
      </c>
      <c r="G667" t="s">
        <v>69</v>
      </c>
      <c r="H667" t="s">
        <v>63</v>
      </c>
      <c r="I667">
        <v>0.5</v>
      </c>
      <c r="J667" t="s">
        <v>71</v>
      </c>
      <c r="K667"/>
      <c r="L667"/>
      <c r="M667"/>
      <c r="N667"/>
      <c r="O667"/>
      <c r="P667"/>
      <c r="Q667"/>
      <c r="R667"/>
      <c r="S667"/>
      <c r="T667"/>
      <c r="U667"/>
      <c r="V667"/>
      <c r="W667"/>
      <c r="X667"/>
      <c r="Y667"/>
      <c r="Z667"/>
      <c r="AA667"/>
      <c r="AB667"/>
      <c r="AC667"/>
      <c r="AD667"/>
      <c r="AE667"/>
      <c r="AF667"/>
      <c r="AG667">
        <v>1</v>
      </c>
      <c r="AH667">
        <v>0</v>
      </c>
    </row>
    <row r="668" spans="1:34" ht="15" x14ac:dyDescent="0.25">
      <c r="A668" t="s">
        <v>1507</v>
      </c>
      <c r="B668" t="s">
        <v>1508</v>
      </c>
      <c r="C668" t="s">
        <v>935</v>
      </c>
      <c r="D668">
        <v>56</v>
      </c>
      <c r="E668" s="138">
        <v>45644</v>
      </c>
      <c r="F668" s="138">
        <v>45708</v>
      </c>
      <c r="G668" t="s">
        <v>69</v>
      </c>
      <c r="H668" t="s">
        <v>63</v>
      </c>
      <c r="I668">
        <v>0.8</v>
      </c>
      <c r="J668" t="s">
        <v>71</v>
      </c>
      <c r="K668"/>
      <c r="L668"/>
      <c r="M668"/>
      <c r="N668"/>
      <c r="O668"/>
      <c r="P668"/>
      <c r="Q668"/>
      <c r="R668"/>
      <c r="S668"/>
      <c r="T668"/>
      <c r="U668"/>
      <c r="V668"/>
      <c r="W668"/>
      <c r="X668"/>
      <c r="Y668"/>
      <c r="Z668"/>
      <c r="AA668"/>
      <c r="AB668"/>
      <c r="AC668"/>
      <c r="AD668"/>
      <c r="AE668"/>
      <c r="AF668"/>
      <c r="AG668">
        <v>1</v>
      </c>
      <c r="AH668">
        <v>0</v>
      </c>
    </row>
    <row r="669" spans="1:34" ht="15" x14ac:dyDescent="0.25">
      <c r="A669" t="s">
        <v>1509</v>
      </c>
      <c r="B669" t="s">
        <v>1510</v>
      </c>
      <c r="C669" t="s">
        <v>564</v>
      </c>
      <c r="D669">
        <v>24</v>
      </c>
      <c r="E669" s="138">
        <v>45645</v>
      </c>
      <c r="F669" s="138">
        <v>45742</v>
      </c>
      <c r="G669" t="s">
        <v>69</v>
      </c>
      <c r="H669" t="s">
        <v>63</v>
      </c>
      <c r="I669">
        <v>0.8</v>
      </c>
      <c r="J669" t="s">
        <v>71</v>
      </c>
      <c r="K669"/>
      <c r="L669"/>
      <c r="M669"/>
      <c r="N669"/>
      <c r="O669"/>
      <c r="P669"/>
      <c r="Q669"/>
      <c r="R669"/>
      <c r="S669"/>
      <c r="T669"/>
      <c r="U669"/>
      <c r="V669"/>
      <c r="W669"/>
      <c r="X669"/>
      <c r="Y669"/>
      <c r="Z669"/>
      <c r="AA669"/>
      <c r="AB669"/>
      <c r="AC669"/>
      <c r="AD669"/>
      <c r="AE669"/>
      <c r="AF669"/>
      <c r="AG669">
        <v>1</v>
      </c>
      <c r="AH669">
        <v>0</v>
      </c>
    </row>
    <row r="670" spans="1:34" ht="15" x14ac:dyDescent="0.25">
      <c r="A670" t="s">
        <v>1511</v>
      </c>
      <c r="B670" t="s">
        <v>1512</v>
      </c>
      <c r="C670" t="s">
        <v>203</v>
      </c>
      <c r="D670">
        <v>2</v>
      </c>
      <c r="E670" s="138">
        <v>45013</v>
      </c>
      <c r="F670" s="138">
        <v>46011</v>
      </c>
      <c r="G670" t="s">
        <v>69</v>
      </c>
      <c r="H670" t="s">
        <v>63</v>
      </c>
      <c r="I670">
        <v>0.7</v>
      </c>
      <c r="J670" t="s">
        <v>71</v>
      </c>
      <c r="K670"/>
      <c r="L670"/>
      <c r="M670"/>
      <c r="N670"/>
      <c r="O670"/>
      <c r="P670"/>
      <c r="Q670"/>
      <c r="R670"/>
      <c r="S670"/>
      <c r="T670"/>
      <c r="U670"/>
      <c r="V670"/>
      <c r="W670"/>
      <c r="X670"/>
      <c r="Y670"/>
      <c r="Z670"/>
      <c r="AA670"/>
      <c r="AB670"/>
      <c r="AC670"/>
      <c r="AD670"/>
      <c r="AE670"/>
      <c r="AF670"/>
      <c r="AG670">
        <v>1</v>
      </c>
      <c r="AH670">
        <v>0</v>
      </c>
    </row>
    <row r="671" spans="1:34" ht="15" x14ac:dyDescent="0.25">
      <c r="A671" t="s">
        <v>1513</v>
      </c>
      <c r="B671" t="s">
        <v>1514</v>
      </c>
      <c r="C671" t="s">
        <v>125</v>
      </c>
      <c r="D671">
        <v>9</v>
      </c>
      <c r="E671" s="138">
        <v>45432</v>
      </c>
      <c r="F671" s="138">
        <v>46011</v>
      </c>
      <c r="G671" t="s">
        <v>69</v>
      </c>
      <c r="H671" t="s">
        <v>70</v>
      </c>
      <c r="I671">
        <v>0</v>
      </c>
      <c r="J671" t="s">
        <v>16265</v>
      </c>
      <c r="K671">
        <v>0.75</v>
      </c>
      <c r="L671" t="s">
        <v>71</v>
      </c>
      <c r="M671"/>
      <c r="N671"/>
      <c r="O671"/>
      <c r="P671"/>
      <c r="Q671"/>
      <c r="R671"/>
      <c r="S671"/>
      <c r="T671"/>
      <c r="U671"/>
      <c r="V671"/>
      <c r="W671"/>
      <c r="X671"/>
      <c r="Y671"/>
      <c r="Z671"/>
      <c r="AA671"/>
      <c r="AB671"/>
      <c r="AC671"/>
      <c r="AD671"/>
      <c r="AE671"/>
      <c r="AF671"/>
      <c r="AG671">
        <v>2</v>
      </c>
      <c r="AH671">
        <v>10500</v>
      </c>
    </row>
    <row r="672" spans="1:34" ht="15" x14ac:dyDescent="0.25">
      <c r="A672" t="s">
        <v>1515</v>
      </c>
      <c r="B672" t="s">
        <v>1516</v>
      </c>
      <c r="C672" t="s">
        <v>139</v>
      </c>
      <c r="D672">
        <v>17</v>
      </c>
      <c r="E672" s="138">
        <v>45288</v>
      </c>
      <c r="F672" s="138">
        <v>46011</v>
      </c>
      <c r="G672" t="s">
        <v>69</v>
      </c>
      <c r="H672" t="s">
        <v>63</v>
      </c>
      <c r="I672">
        <v>0.8</v>
      </c>
      <c r="J672" t="s">
        <v>71</v>
      </c>
      <c r="K672"/>
      <c r="L672"/>
      <c r="M672"/>
      <c r="N672"/>
      <c r="O672"/>
      <c r="P672"/>
      <c r="Q672"/>
      <c r="R672"/>
      <c r="S672"/>
      <c r="T672"/>
      <c r="U672"/>
      <c r="V672"/>
      <c r="W672"/>
      <c r="X672"/>
      <c r="Y672"/>
      <c r="Z672"/>
      <c r="AA672"/>
      <c r="AB672"/>
      <c r="AC672"/>
      <c r="AD672"/>
      <c r="AE672"/>
      <c r="AF672"/>
      <c r="AG672">
        <v>1</v>
      </c>
      <c r="AH672">
        <v>0</v>
      </c>
    </row>
    <row r="673" spans="1:34" ht="15" x14ac:dyDescent="0.25">
      <c r="A673" t="s">
        <v>1517</v>
      </c>
      <c r="B673" t="s">
        <v>1518</v>
      </c>
      <c r="C673" t="s">
        <v>211</v>
      </c>
      <c r="D673">
        <v>23</v>
      </c>
      <c r="E673" s="138">
        <v>45653</v>
      </c>
      <c r="F673" s="138">
        <v>45946</v>
      </c>
      <c r="G673" t="s">
        <v>69</v>
      </c>
      <c r="H673" t="s">
        <v>70</v>
      </c>
      <c r="I673">
        <v>0</v>
      </c>
      <c r="J673" t="s">
        <v>16248</v>
      </c>
      <c r="K673">
        <v>0.5</v>
      </c>
      <c r="L673" t="s">
        <v>71</v>
      </c>
      <c r="M673"/>
      <c r="N673"/>
      <c r="O673"/>
      <c r="P673"/>
      <c r="Q673"/>
      <c r="R673"/>
      <c r="S673"/>
      <c r="T673"/>
      <c r="U673"/>
      <c r="V673"/>
      <c r="W673"/>
      <c r="X673"/>
      <c r="Y673"/>
      <c r="Z673"/>
      <c r="AA673"/>
      <c r="AB673"/>
      <c r="AC673"/>
      <c r="AD673"/>
      <c r="AE673"/>
      <c r="AF673"/>
      <c r="AG673">
        <v>2</v>
      </c>
      <c r="AH673">
        <v>8500</v>
      </c>
    </row>
    <row r="674" spans="1:34" ht="15" x14ac:dyDescent="0.25">
      <c r="A674" t="s">
        <v>1519</v>
      </c>
      <c r="B674" t="s">
        <v>1520</v>
      </c>
      <c r="C674" t="s">
        <v>63</v>
      </c>
      <c r="D674">
        <v>27</v>
      </c>
      <c r="E674" s="138">
        <v>45636</v>
      </c>
      <c r="F674" s="138">
        <v>45944</v>
      </c>
      <c r="G674" t="s">
        <v>69</v>
      </c>
      <c r="H674" t="s">
        <v>70</v>
      </c>
      <c r="I674">
        <v>0</v>
      </c>
      <c r="J674" t="s">
        <v>16229</v>
      </c>
      <c r="K674">
        <v>0.4</v>
      </c>
      <c r="L674" t="s">
        <v>71</v>
      </c>
      <c r="M674"/>
      <c r="N674"/>
      <c r="O674"/>
      <c r="P674"/>
      <c r="Q674"/>
      <c r="R674"/>
      <c r="S674"/>
      <c r="T674"/>
      <c r="U674"/>
      <c r="V674"/>
      <c r="W674"/>
      <c r="X674"/>
      <c r="Y674"/>
      <c r="Z674"/>
      <c r="AA674"/>
      <c r="AB674"/>
      <c r="AC674"/>
      <c r="AD674"/>
      <c r="AE674"/>
      <c r="AF674"/>
      <c r="AG674">
        <v>2</v>
      </c>
      <c r="AH674">
        <v>10000</v>
      </c>
    </row>
    <row r="675" spans="1:34" ht="15" x14ac:dyDescent="0.25">
      <c r="A675" t="s">
        <v>1521</v>
      </c>
      <c r="B675" t="s">
        <v>1522</v>
      </c>
      <c r="C675" t="s">
        <v>251</v>
      </c>
      <c r="D675">
        <v>43</v>
      </c>
      <c r="E675" s="138">
        <v>45644</v>
      </c>
      <c r="F675" s="138">
        <v>45684</v>
      </c>
      <c r="G675" t="s">
        <v>69</v>
      </c>
      <c r="H675" t="s">
        <v>70</v>
      </c>
      <c r="I675">
        <v>0</v>
      </c>
      <c r="J675" t="s">
        <v>16281</v>
      </c>
      <c r="K675">
        <v>0.8</v>
      </c>
      <c r="L675" t="s">
        <v>71</v>
      </c>
      <c r="M675"/>
      <c r="N675"/>
      <c r="O675"/>
      <c r="P675"/>
      <c r="Q675"/>
      <c r="R675"/>
      <c r="S675"/>
      <c r="T675"/>
      <c r="U675"/>
      <c r="V675"/>
      <c r="W675"/>
      <c r="X675"/>
      <c r="Y675"/>
      <c r="Z675"/>
      <c r="AA675"/>
      <c r="AB675"/>
      <c r="AC675"/>
      <c r="AD675"/>
      <c r="AE675"/>
      <c r="AF675"/>
      <c r="AG675">
        <v>2</v>
      </c>
      <c r="AH675">
        <v>11500</v>
      </c>
    </row>
    <row r="676" spans="1:34" ht="15" x14ac:dyDescent="0.25">
      <c r="A676" t="s">
        <v>1523</v>
      </c>
      <c r="B676" t="s">
        <v>1524</v>
      </c>
      <c r="C676" t="s">
        <v>193</v>
      </c>
      <c r="D676">
        <v>7</v>
      </c>
      <c r="E676" s="138">
        <v>45736</v>
      </c>
      <c r="F676" s="138">
        <v>45740</v>
      </c>
      <c r="G676" t="s">
        <v>75</v>
      </c>
      <c r="H676" t="s">
        <v>63</v>
      </c>
      <c r="I676">
        <v>0.8</v>
      </c>
      <c r="J676" t="s">
        <v>71</v>
      </c>
      <c r="K676"/>
      <c r="L676"/>
      <c r="M676"/>
      <c r="N676"/>
      <c r="O676"/>
      <c r="P676"/>
      <c r="Q676"/>
      <c r="R676"/>
      <c r="S676"/>
      <c r="T676"/>
      <c r="U676"/>
      <c r="V676"/>
      <c r="W676"/>
      <c r="X676"/>
      <c r="Y676"/>
      <c r="Z676"/>
      <c r="AA676"/>
      <c r="AB676"/>
      <c r="AC676"/>
      <c r="AD676"/>
      <c r="AE676"/>
      <c r="AF676"/>
      <c r="AG676">
        <v>1</v>
      </c>
      <c r="AH676">
        <v>0</v>
      </c>
    </row>
    <row r="677" spans="1:34" ht="15" x14ac:dyDescent="0.25">
      <c r="A677" t="s">
        <v>1525</v>
      </c>
      <c r="B677" t="s">
        <v>1526</v>
      </c>
      <c r="C677" t="s">
        <v>321</v>
      </c>
      <c r="D677">
        <v>71</v>
      </c>
      <c r="E677" s="138">
        <v>45615</v>
      </c>
      <c r="F677" s="138">
        <v>45821</v>
      </c>
      <c r="G677" t="s">
        <v>69</v>
      </c>
      <c r="H677" t="s">
        <v>70</v>
      </c>
      <c r="I677">
        <v>0</v>
      </c>
      <c r="J677" t="s">
        <v>16229</v>
      </c>
      <c r="K677">
        <v>0.8</v>
      </c>
      <c r="L677" t="s">
        <v>71</v>
      </c>
      <c r="M677"/>
      <c r="N677"/>
      <c r="O677"/>
      <c r="P677"/>
      <c r="Q677"/>
      <c r="R677"/>
      <c r="S677"/>
      <c r="T677"/>
      <c r="U677"/>
      <c r="V677"/>
      <c r="W677"/>
      <c r="X677"/>
      <c r="Y677"/>
      <c r="Z677"/>
      <c r="AA677"/>
      <c r="AB677"/>
      <c r="AC677"/>
      <c r="AD677"/>
      <c r="AE677"/>
      <c r="AF677"/>
      <c r="AG677">
        <v>2</v>
      </c>
      <c r="AH677">
        <v>10000</v>
      </c>
    </row>
    <row r="678" spans="1:34" ht="15" x14ac:dyDescent="0.25">
      <c r="A678" t="s">
        <v>1527</v>
      </c>
      <c r="B678" t="s">
        <v>1528</v>
      </c>
      <c r="C678" t="s">
        <v>350</v>
      </c>
      <c r="D678">
        <v>27</v>
      </c>
      <c r="E678" s="138">
        <v>45656</v>
      </c>
      <c r="F678" s="138">
        <v>45678</v>
      </c>
      <c r="G678" t="s">
        <v>69</v>
      </c>
      <c r="H678" t="s">
        <v>63</v>
      </c>
      <c r="I678">
        <v>0.4</v>
      </c>
      <c r="J678" t="s">
        <v>71</v>
      </c>
      <c r="K678"/>
      <c r="L678"/>
      <c r="M678"/>
      <c r="N678"/>
      <c r="O678"/>
      <c r="P678"/>
      <c r="Q678"/>
      <c r="R678"/>
      <c r="S678"/>
      <c r="T678"/>
      <c r="U678"/>
      <c r="V678"/>
      <c r="W678"/>
      <c r="X678"/>
      <c r="Y678"/>
      <c r="Z678"/>
      <c r="AA678"/>
      <c r="AB678"/>
      <c r="AC678"/>
      <c r="AD678"/>
      <c r="AE678"/>
      <c r="AF678"/>
      <c r="AG678">
        <v>1</v>
      </c>
      <c r="AH678">
        <v>0</v>
      </c>
    </row>
    <row r="679" spans="1:34" ht="15" x14ac:dyDescent="0.25">
      <c r="A679" t="s">
        <v>1529</v>
      </c>
      <c r="B679" t="s">
        <v>1530</v>
      </c>
      <c r="C679" t="s">
        <v>254</v>
      </c>
      <c r="D679">
        <v>43</v>
      </c>
      <c r="E679" s="138">
        <v>45646</v>
      </c>
      <c r="F679" s="138">
        <v>45840</v>
      </c>
      <c r="G679" t="s">
        <v>69</v>
      </c>
      <c r="H679" t="s">
        <v>70</v>
      </c>
      <c r="I679">
        <v>0</v>
      </c>
      <c r="J679" t="s">
        <v>16229</v>
      </c>
      <c r="K679">
        <v>0.72</v>
      </c>
      <c r="L679" t="s">
        <v>16270</v>
      </c>
      <c r="M679">
        <v>0.75</v>
      </c>
      <c r="N679" t="s">
        <v>78</v>
      </c>
      <c r="O679">
        <v>0.78</v>
      </c>
      <c r="P679" t="s">
        <v>79</v>
      </c>
      <c r="Q679"/>
      <c r="R679"/>
      <c r="S679"/>
      <c r="T679"/>
      <c r="U679"/>
      <c r="V679"/>
      <c r="W679"/>
      <c r="X679"/>
      <c r="Y679"/>
      <c r="Z679"/>
      <c r="AA679"/>
      <c r="AB679"/>
      <c r="AC679"/>
      <c r="AD679"/>
      <c r="AE679"/>
      <c r="AF679"/>
      <c r="AG679">
        <v>4</v>
      </c>
      <c r="AH679">
        <v>10000</v>
      </c>
    </row>
    <row r="680" spans="1:34" ht="15" x14ac:dyDescent="0.25">
      <c r="A680" t="s">
        <v>1531</v>
      </c>
      <c r="B680" t="s">
        <v>1532</v>
      </c>
      <c r="C680" t="s">
        <v>387</v>
      </c>
      <c r="D680">
        <v>7</v>
      </c>
      <c r="E680" s="138">
        <v>44998</v>
      </c>
      <c r="F680" s="138">
        <v>46011</v>
      </c>
      <c r="G680" t="s">
        <v>69</v>
      </c>
      <c r="H680" t="s">
        <v>70</v>
      </c>
      <c r="I680">
        <v>0</v>
      </c>
      <c r="J680" t="s">
        <v>16265</v>
      </c>
      <c r="K680">
        <v>0.8</v>
      </c>
      <c r="L680" t="s">
        <v>71</v>
      </c>
      <c r="M680"/>
      <c r="N680"/>
      <c r="O680"/>
      <c r="P680"/>
      <c r="Q680"/>
      <c r="R680"/>
      <c r="S680"/>
      <c r="T680"/>
      <c r="U680"/>
      <c r="V680"/>
      <c r="W680"/>
      <c r="X680"/>
      <c r="Y680"/>
      <c r="Z680"/>
      <c r="AA680"/>
      <c r="AB680"/>
      <c r="AC680"/>
      <c r="AD680"/>
      <c r="AE680"/>
      <c r="AF680"/>
      <c r="AG680">
        <v>2</v>
      </c>
      <c r="AH680">
        <v>10500</v>
      </c>
    </row>
    <row r="681" spans="1:34" ht="15" x14ac:dyDescent="0.25">
      <c r="A681" t="s">
        <v>1533</v>
      </c>
      <c r="B681" t="s">
        <v>1534</v>
      </c>
      <c r="C681" t="s">
        <v>621</v>
      </c>
      <c r="D681">
        <v>52</v>
      </c>
      <c r="E681" s="138">
        <v>41486</v>
      </c>
      <c r="F681" s="138">
        <v>46011</v>
      </c>
      <c r="G681" t="s">
        <v>69</v>
      </c>
      <c r="H681" t="s">
        <v>70</v>
      </c>
      <c r="I681">
        <v>0</v>
      </c>
      <c r="J681" t="s">
        <v>16229</v>
      </c>
      <c r="K681">
        <v>0.8</v>
      </c>
      <c r="L681" t="s">
        <v>71</v>
      </c>
      <c r="M681"/>
      <c r="N681"/>
      <c r="O681"/>
      <c r="P681"/>
      <c r="Q681"/>
      <c r="R681"/>
      <c r="S681"/>
      <c r="T681"/>
      <c r="U681"/>
      <c r="V681"/>
      <c r="W681"/>
      <c r="X681"/>
      <c r="Y681"/>
      <c r="Z681"/>
      <c r="AA681"/>
      <c r="AB681"/>
      <c r="AC681"/>
      <c r="AD681"/>
      <c r="AE681"/>
      <c r="AF681"/>
      <c r="AG681">
        <v>2</v>
      </c>
      <c r="AH681">
        <v>10000</v>
      </c>
    </row>
    <row r="682" spans="1:34" ht="15" x14ac:dyDescent="0.25">
      <c r="A682" t="s">
        <v>1535</v>
      </c>
      <c r="B682" t="s">
        <v>1536</v>
      </c>
      <c r="C682" t="s">
        <v>1537</v>
      </c>
      <c r="D682"/>
      <c r="E682"/>
      <c r="F682"/>
      <c r="G682"/>
      <c r="H682" t="s">
        <v>63</v>
      </c>
      <c r="I682" t="s">
        <v>64</v>
      </c>
      <c r="J682"/>
      <c r="K682"/>
      <c r="L682"/>
      <c r="M682"/>
      <c r="N682"/>
      <c r="O682"/>
      <c r="P682"/>
      <c r="Q682"/>
      <c r="R682"/>
      <c r="S682"/>
      <c r="T682"/>
      <c r="U682"/>
      <c r="V682"/>
      <c r="W682"/>
      <c r="X682"/>
      <c r="Y682"/>
      <c r="Z682"/>
      <c r="AA682"/>
      <c r="AB682"/>
      <c r="AC682"/>
      <c r="AD682"/>
      <c r="AE682"/>
      <c r="AF682"/>
      <c r="AG682"/>
      <c r="AH682">
        <v>0</v>
      </c>
    </row>
    <row r="683" spans="1:34" ht="15" x14ac:dyDescent="0.25">
      <c r="A683" t="s">
        <v>1538</v>
      </c>
      <c r="B683" t="s">
        <v>1539</v>
      </c>
      <c r="C683" t="s">
        <v>231</v>
      </c>
      <c r="D683">
        <v>34</v>
      </c>
      <c r="E683" s="138">
        <v>45636</v>
      </c>
      <c r="F683" s="138">
        <v>45910</v>
      </c>
      <c r="G683" t="s">
        <v>75</v>
      </c>
      <c r="H683" t="s">
        <v>63</v>
      </c>
      <c r="I683">
        <v>0.8</v>
      </c>
      <c r="J683" t="s">
        <v>71</v>
      </c>
      <c r="K683"/>
      <c r="L683"/>
      <c r="M683"/>
      <c r="N683"/>
      <c r="O683"/>
      <c r="P683"/>
      <c r="Q683"/>
      <c r="R683"/>
      <c r="S683"/>
      <c r="T683"/>
      <c r="U683"/>
      <c r="V683"/>
      <c r="W683"/>
      <c r="X683"/>
      <c r="Y683"/>
      <c r="Z683"/>
      <c r="AA683"/>
      <c r="AB683"/>
      <c r="AC683"/>
      <c r="AD683"/>
      <c r="AE683"/>
      <c r="AF683"/>
      <c r="AG683">
        <v>1</v>
      </c>
      <c r="AH683">
        <v>0</v>
      </c>
    </row>
    <row r="684" spans="1:34" ht="15" x14ac:dyDescent="0.25">
      <c r="A684" t="s">
        <v>1540</v>
      </c>
      <c r="B684" t="s">
        <v>1541</v>
      </c>
      <c r="C684" t="s">
        <v>99</v>
      </c>
      <c r="D684"/>
      <c r="E684"/>
      <c r="F684"/>
      <c r="G684"/>
      <c r="H684" t="s">
        <v>63</v>
      </c>
      <c r="I684" t="s">
        <v>64</v>
      </c>
      <c r="J684"/>
      <c r="K684"/>
      <c r="L684"/>
      <c r="M684"/>
      <c r="N684"/>
      <c r="O684"/>
      <c r="P684"/>
      <c r="Q684"/>
      <c r="R684"/>
      <c r="S684"/>
      <c r="T684"/>
      <c r="U684"/>
      <c r="V684"/>
      <c r="W684"/>
      <c r="X684"/>
      <c r="Y684"/>
      <c r="Z684"/>
      <c r="AA684"/>
      <c r="AB684"/>
      <c r="AC684"/>
      <c r="AD684"/>
      <c r="AE684"/>
      <c r="AF684"/>
      <c r="AG684"/>
      <c r="AH684">
        <v>0</v>
      </c>
    </row>
    <row r="685" spans="1:34" ht="15" x14ac:dyDescent="0.25">
      <c r="A685" t="s">
        <v>1542</v>
      </c>
      <c r="B685" t="s">
        <v>1543</v>
      </c>
      <c r="C685" t="s">
        <v>286</v>
      </c>
      <c r="D685">
        <v>34</v>
      </c>
      <c r="E685" s="138">
        <v>45644</v>
      </c>
      <c r="F685" s="138">
        <v>45713</v>
      </c>
      <c r="G685" t="s">
        <v>75</v>
      </c>
      <c r="H685" t="s">
        <v>70</v>
      </c>
      <c r="I685">
        <v>0</v>
      </c>
      <c r="J685" t="s">
        <v>16289</v>
      </c>
      <c r="K685">
        <v>0.5</v>
      </c>
      <c r="L685" t="s">
        <v>16270</v>
      </c>
      <c r="M685">
        <v>0.7</v>
      </c>
      <c r="N685" t="s">
        <v>78</v>
      </c>
      <c r="O685">
        <v>0.8</v>
      </c>
      <c r="P685" t="s">
        <v>79</v>
      </c>
      <c r="Q685"/>
      <c r="R685"/>
      <c r="S685"/>
      <c r="T685"/>
      <c r="U685"/>
      <c r="V685"/>
      <c r="W685"/>
      <c r="X685"/>
      <c r="Y685"/>
      <c r="Z685"/>
      <c r="AA685"/>
      <c r="AB685"/>
      <c r="AC685"/>
      <c r="AD685"/>
      <c r="AE685"/>
      <c r="AF685"/>
      <c r="AG685">
        <v>4</v>
      </c>
      <c r="AH685">
        <v>11999.99</v>
      </c>
    </row>
    <row r="686" spans="1:34" ht="15" x14ac:dyDescent="0.25">
      <c r="A686" t="s">
        <v>1544</v>
      </c>
      <c r="B686" t="s">
        <v>1545</v>
      </c>
      <c r="C686" t="s">
        <v>84</v>
      </c>
      <c r="D686"/>
      <c r="E686"/>
      <c r="F686"/>
      <c r="G686"/>
      <c r="H686" t="s">
        <v>63</v>
      </c>
      <c r="I686" t="s">
        <v>64</v>
      </c>
      <c r="J686"/>
      <c r="K686"/>
      <c r="L686"/>
      <c r="M686"/>
      <c r="N686"/>
      <c r="O686"/>
      <c r="P686"/>
      <c r="Q686"/>
      <c r="R686"/>
      <c r="S686"/>
      <c r="T686"/>
      <c r="U686"/>
      <c r="V686"/>
      <c r="W686"/>
      <c r="X686"/>
      <c r="Y686"/>
      <c r="Z686"/>
      <c r="AA686"/>
      <c r="AB686"/>
      <c r="AC686"/>
      <c r="AD686"/>
      <c r="AE686"/>
      <c r="AF686"/>
      <c r="AG686"/>
      <c r="AH686">
        <v>0</v>
      </c>
    </row>
    <row r="687" spans="1:34" ht="15" x14ac:dyDescent="0.25">
      <c r="A687" t="s">
        <v>1548</v>
      </c>
      <c r="B687" t="s">
        <v>1549</v>
      </c>
      <c r="C687" t="s">
        <v>294</v>
      </c>
      <c r="D687">
        <v>62</v>
      </c>
      <c r="E687" s="138">
        <v>45644</v>
      </c>
      <c r="F687" s="138">
        <v>45708</v>
      </c>
      <c r="G687" t="s">
        <v>69</v>
      </c>
      <c r="H687" t="s">
        <v>63</v>
      </c>
      <c r="I687">
        <v>0.8</v>
      </c>
      <c r="J687" t="s">
        <v>71</v>
      </c>
      <c r="K687"/>
      <c r="L687"/>
      <c r="M687"/>
      <c r="N687"/>
      <c r="O687"/>
      <c r="P687"/>
      <c r="Q687"/>
      <c r="R687"/>
      <c r="S687"/>
      <c r="T687"/>
      <c r="U687"/>
      <c r="V687"/>
      <c r="W687"/>
      <c r="X687"/>
      <c r="Y687"/>
      <c r="Z687"/>
      <c r="AA687"/>
      <c r="AB687"/>
      <c r="AC687"/>
      <c r="AD687"/>
      <c r="AE687"/>
      <c r="AF687"/>
      <c r="AG687">
        <v>1</v>
      </c>
      <c r="AH687">
        <v>0</v>
      </c>
    </row>
    <row r="688" spans="1:34" ht="15" x14ac:dyDescent="0.25">
      <c r="A688" t="s">
        <v>1550</v>
      </c>
      <c r="B688" t="s">
        <v>1551</v>
      </c>
      <c r="C688" t="s">
        <v>142</v>
      </c>
      <c r="D688">
        <v>34</v>
      </c>
      <c r="E688" s="138">
        <v>45289</v>
      </c>
      <c r="F688" s="138">
        <v>46011</v>
      </c>
      <c r="G688" t="s">
        <v>69</v>
      </c>
      <c r="H688" t="s">
        <v>70</v>
      </c>
      <c r="I688">
        <v>0</v>
      </c>
      <c r="J688" t="s">
        <v>16249</v>
      </c>
      <c r="K688">
        <v>0.45</v>
      </c>
      <c r="L688" t="s">
        <v>16238</v>
      </c>
      <c r="M688"/>
      <c r="N688"/>
      <c r="O688"/>
      <c r="P688"/>
      <c r="Q688"/>
      <c r="R688"/>
      <c r="S688"/>
      <c r="T688"/>
      <c r="U688"/>
      <c r="V688"/>
      <c r="W688"/>
      <c r="X688"/>
      <c r="Y688"/>
      <c r="Z688"/>
      <c r="AA688"/>
      <c r="AB688"/>
      <c r="AC688"/>
      <c r="AD688"/>
      <c r="AE688"/>
      <c r="AF688"/>
      <c r="AG688">
        <v>2</v>
      </c>
      <c r="AH688">
        <v>8000</v>
      </c>
    </row>
    <row r="689" spans="1:34" ht="15" x14ac:dyDescent="0.25">
      <c r="A689" t="s">
        <v>1552</v>
      </c>
      <c r="B689" t="s">
        <v>1553</v>
      </c>
      <c r="C689" t="s">
        <v>313</v>
      </c>
      <c r="D689"/>
      <c r="E689"/>
      <c r="F689"/>
      <c r="G689"/>
      <c r="H689" t="s">
        <v>63</v>
      </c>
      <c r="I689" t="s">
        <v>64</v>
      </c>
      <c r="J689"/>
      <c r="K689"/>
      <c r="L689"/>
      <c r="M689"/>
      <c r="N689"/>
      <c r="O689"/>
      <c r="P689"/>
      <c r="Q689"/>
      <c r="R689"/>
      <c r="S689"/>
      <c r="T689"/>
      <c r="U689"/>
      <c r="V689"/>
      <c r="W689"/>
      <c r="X689"/>
      <c r="Y689"/>
      <c r="Z689"/>
      <c r="AA689"/>
      <c r="AB689"/>
      <c r="AC689"/>
      <c r="AD689"/>
      <c r="AE689"/>
      <c r="AF689"/>
      <c r="AG689"/>
      <c r="AH689">
        <v>0</v>
      </c>
    </row>
    <row r="690" spans="1:34" ht="15" x14ac:dyDescent="0.25">
      <c r="A690" t="s">
        <v>1554</v>
      </c>
      <c r="B690" t="s">
        <v>1555</v>
      </c>
      <c r="C690" t="s">
        <v>1079</v>
      </c>
      <c r="D690">
        <v>11</v>
      </c>
      <c r="E690" s="138">
        <v>45715</v>
      </c>
      <c r="F690" s="138">
        <v>45728</v>
      </c>
      <c r="G690" t="s">
        <v>69</v>
      </c>
      <c r="H690" t="s">
        <v>70</v>
      </c>
      <c r="I690">
        <v>0.8</v>
      </c>
      <c r="J690" t="s">
        <v>71</v>
      </c>
      <c r="K690">
        <v>0</v>
      </c>
      <c r="L690" t="s">
        <v>16290</v>
      </c>
      <c r="M690"/>
      <c r="N690"/>
      <c r="O690"/>
      <c r="P690"/>
      <c r="Q690"/>
      <c r="R690"/>
      <c r="S690"/>
      <c r="T690"/>
      <c r="U690"/>
      <c r="V690"/>
      <c r="W690"/>
      <c r="X690"/>
      <c r="Y690"/>
      <c r="Z690"/>
      <c r="AA690"/>
      <c r="AB690"/>
      <c r="AC690"/>
      <c r="AD690"/>
      <c r="AE690"/>
      <c r="AF690"/>
      <c r="AG690">
        <v>5</v>
      </c>
      <c r="AH690">
        <v>0</v>
      </c>
    </row>
    <row r="691" spans="1:34" ht="15" x14ac:dyDescent="0.25">
      <c r="A691" t="s">
        <v>1556</v>
      </c>
      <c r="B691" t="s">
        <v>1557</v>
      </c>
      <c r="C691" t="s">
        <v>359</v>
      </c>
      <c r="D691">
        <v>28</v>
      </c>
      <c r="E691" s="138">
        <v>45649</v>
      </c>
      <c r="F691" s="138">
        <v>45678</v>
      </c>
      <c r="G691" t="s">
        <v>69</v>
      </c>
      <c r="H691" t="s">
        <v>70</v>
      </c>
      <c r="I691">
        <v>0</v>
      </c>
      <c r="J691" t="s">
        <v>16249</v>
      </c>
      <c r="K691">
        <v>0.6</v>
      </c>
      <c r="L691" t="s">
        <v>71</v>
      </c>
      <c r="M691"/>
      <c r="N691"/>
      <c r="O691"/>
      <c r="P691"/>
      <c r="Q691"/>
      <c r="R691"/>
      <c r="S691"/>
      <c r="T691"/>
      <c r="U691"/>
      <c r="V691"/>
      <c r="W691"/>
      <c r="X691"/>
      <c r="Y691"/>
      <c r="Z691"/>
      <c r="AA691"/>
      <c r="AB691"/>
      <c r="AC691"/>
      <c r="AD691"/>
      <c r="AE691"/>
      <c r="AF691"/>
      <c r="AG691">
        <v>2</v>
      </c>
      <c r="AH691">
        <v>8000</v>
      </c>
    </row>
    <row r="692" spans="1:34" ht="15" x14ac:dyDescent="0.25">
      <c r="A692" t="s">
        <v>1558</v>
      </c>
      <c r="B692" t="s">
        <v>1559</v>
      </c>
      <c r="C692" t="s">
        <v>90</v>
      </c>
      <c r="D692">
        <v>62</v>
      </c>
      <c r="E692" s="138">
        <v>45644</v>
      </c>
      <c r="F692" s="138">
        <v>45842</v>
      </c>
      <c r="G692" t="s">
        <v>75</v>
      </c>
      <c r="H692" t="s">
        <v>70</v>
      </c>
      <c r="I692">
        <v>0.55000000000000004</v>
      </c>
      <c r="J692" t="s">
        <v>16270</v>
      </c>
      <c r="K692">
        <v>0.72</v>
      </c>
      <c r="L692" t="s">
        <v>78</v>
      </c>
      <c r="M692">
        <v>0.78</v>
      </c>
      <c r="N692" t="s">
        <v>79</v>
      </c>
      <c r="O692"/>
      <c r="P692"/>
      <c r="Q692"/>
      <c r="R692"/>
      <c r="S692"/>
      <c r="T692"/>
      <c r="U692"/>
      <c r="V692"/>
      <c r="W692"/>
      <c r="X692"/>
      <c r="Y692"/>
      <c r="Z692"/>
      <c r="AA692"/>
      <c r="AB692"/>
      <c r="AC692"/>
      <c r="AD692"/>
      <c r="AE692"/>
      <c r="AF692"/>
      <c r="AG692">
        <v>3</v>
      </c>
      <c r="AH692">
        <v>0</v>
      </c>
    </row>
    <row r="693" spans="1:34" ht="15" x14ac:dyDescent="0.25">
      <c r="A693" t="s">
        <v>1560</v>
      </c>
      <c r="B693" t="s">
        <v>1561</v>
      </c>
      <c r="C693" t="s">
        <v>170</v>
      </c>
      <c r="D693">
        <v>3</v>
      </c>
      <c r="E693" s="138">
        <v>45358</v>
      </c>
      <c r="F693" s="138">
        <v>46011</v>
      </c>
      <c r="G693" t="s">
        <v>16478</v>
      </c>
      <c r="H693" t="s">
        <v>70</v>
      </c>
      <c r="I693">
        <v>0.5</v>
      </c>
      <c r="J693" t="s">
        <v>76</v>
      </c>
      <c r="K693">
        <v>0.6</v>
      </c>
      <c r="L693" t="s">
        <v>77</v>
      </c>
      <c r="M693">
        <v>0.7</v>
      </c>
      <c r="N693" t="s">
        <v>78</v>
      </c>
      <c r="O693">
        <v>0.8</v>
      </c>
      <c r="P693" t="s">
        <v>79</v>
      </c>
      <c r="Q693">
        <v>0</v>
      </c>
      <c r="R693" t="s">
        <v>16237</v>
      </c>
      <c r="S693"/>
      <c r="T693"/>
      <c r="U693"/>
      <c r="V693"/>
      <c r="W693"/>
      <c r="X693"/>
      <c r="Y693"/>
      <c r="Z693"/>
      <c r="AA693"/>
      <c r="AB693"/>
      <c r="AC693"/>
      <c r="AD693"/>
      <c r="AE693"/>
      <c r="AF693"/>
      <c r="AG693">
        <v>0</v>
      </c>
      <c r="AH693">
        <v>0</v>
      </c>
    </row>
    <row r="694" spans="1:34" ht="15" x14ac:dyDescent="0.25">
      <c r="A694" t="s">
        <v>1562</v>
      </c>
      <c r="B694" t="s">
        <v>1563</v>
      </c>
      <c r="C694" t="s">
        <v>294</v>
      </c>
      <c r="D694">
        <v>29</v>
      </c>
      <c r="E694" s="138">
        <v>45643</v>
      </c>
      <c r="F694" s="138">
        <v>45897</v>
      </c>
      <c r="G694" t="s">
        <v>69</v>
      </c>
      <c r="H694" t="s">
        <v>63</v>
      </c>
      <c r="I694">
        <v>0.8</v>
      </c>
      <c r="J694" t="s">
        <v>71</v>
      </c>
      <c r="K694"/>
      <c r="L694"/>
      <c r="M694"/>
      <c r="N694"/>
      <c r="O694"/>
      <c r="P694"/>
      <c r="Q694"/>
      <c r="R694"/>
      <c r="S694"/>
      <c r="T694"/>
      <c r="U694"/>
      <c r="V694"/>
      <c r="W694"/>
      <c r="X694"/>
      <c r="Y694"/>
      <c r="Z694"/>
      <c r="AA694"/>
      <c r="AB694"/>
      <c r="AC694"/>
      <c r="AD694"/>
      <c r="AE694"/>
      <c r="AF694"/>
      <c r="AG694">
        <v>1</v>
      </c>
      <c r="AH694">
        <v>0</v>
      </c>
    </row>
    <row r="695" spans="1:34" ht="15" x14ac:dyDescent="0.25">
      <c r="A695" t="s">
        <v>1564</v>
      </c>
      <c r="B695" t="s">
        <v>1565</v>
      </c>
      <c r="C695" t="s">
        <v>270</v>
      </c>
      <c r="D695"/>
      <c r="E695"/>
      <c r="F695"/>
      <c r="G695"/>
      <c r="H695" t="s">
        <v>63</v>
      </c>
      <c r="I695" t="s">
        <v>64</v>
      </c>
      <c r="J695"/>
      <c r="K695"/>
      <c r="L695"/>
      <c r="M695"/>
      <c r="N695"/>
      <c r="O695"/>
      <c r="P695"/>
      <c r="Q695"/>
      <c r="R695"/>
      <c r="S695"/>
      <c r="T695"/>
      <c r="U695"/>
      <c r="V695"/>
      <c r="W695"/>
      <c r="X695"/>
      <c r="Y695"/>
      <c r="Z695"/>
      <c r="AA695"/>
      <c r="AB695"/>
      <c r="AC695"/>
      <c r="AD695"/>
      <c r="AE695"/>
      <c r="AF695"/>
      <c r="AG695"/>
      <c r="AH695">
        <v>0</v>
      </c>
    </row>
    <row r="696" spans="1:34" ht="15" x14ac:dyDescent="0.25">
      <c r="A696" t="s">
        <v>1566</v>
      </c>
      <c r="B696" t="s">
        <v>1567</v>
      </c>
      <c r="C696" t="s">
        <v>142</v>
      </c>
      <c r="D696">
        <v>38</v>
      </c>
      <c r="E696" s="138">
        <v>45642</v>
      </c>
      <c r="F696" s="138">
        <v>45944</v>
      </c>
      <c r="G696" t="s">
        <v>75</v>
      </c>
      <c r="H696" t="s">
        <v>63</v>
      </c>
      <c r="I696">
        <v>0.5</v>
      </c>
      <c r="J696" t="s">
        <v>71</v>
      </c>
      <c r="K696"/>
      <c r="L696"/>
      <c r="M696"/>
      <c r="N696"/>
      <c r="O696"/>
      <c r="P696"/>
      <c r="Q696"/>
      <c r="R696"/>
      <c r="S696"/>
      <c r="T696"/>
      <c r="U696"/>
      <c r="V696"/>
      <c r="W696"/>
      <c r="X696"/>
      <c r="Y696"/>
      <c r="Z696"/>
      <c r="AA696"/>
      <c r="AB696"/>
      <c r="AC696"/>
      <c r="AD696"/>
      <c r="AE696"/>
      <c r="AF696"/>
      <c r="AG696">
        <v>1</v>
      </c>
      <c r="AH696">
        <v>0</v>
      </c>
    </row>
    <row r="697" spans="1:34" ht="15" x14ac:dyDescent="0.25">
      <c r="A697" t="s">
        <v>1568</v>
      </c>
      <c r="B697" t="s">
        <v>1569</v>
      </c>
      <c r="C697" t="s">
        <v>735</v>
      </c>
      <c r="D697"/>
      <c r="E697"/>
      <c r="F697"/>
      <c r="G697"/>
      <c r="H697" t="s">
        <v>63</v>
      </c>
      <c r="I697" t="s">
        <v>64</v>
      </c>
      <c r="J697"/>
      <c r="K697"/>
      <c r="L697"/>
      <c r="M697"/>
      <c r="N697"/>
      <c r="O697"/>
      <c r="P697"/>
      <c r="Q697"/>
      <c r="R697"/>
      <c r="S697"/>
      <c r="T697"/>
      <c r="U697"/>
      <c r="V697"/>
      <c r="W697"/>
      <c r="X697"/>
      <c r="Y697"/>
      <c r="Z697"/>
      <c r="AA697"/>
      <c r="AB697"/>
      <c r="AC697"/>
      <c r="AD697"/>
      <c r="AE697"/>
      <c r="AF697"/>
      <c r="AG697"/>
      <c r="AH697">
        <v>0</v>
      </c>
    </row>
    <row r="698" spans="1:34" ht="15" x14ac:dyDescent="0.25">
      <c r="A698" t="s">
        <v>1570</v>
      </c>
      <c r="B698" t="s">
        <v>1571</v>
      </c>
      <c r="C698" t="s">
        <v>281</v>
      </c>
      <c r="D698">
        <v>5</v>
      </c>
      <c r="E698" s="138">
        <v>45729</v>
      </c>
      <c r="F698" s="138">
        <v>45860</v>
      </c>
      <c r="G698" t="s">
        <v>69</v>
      </c>
      <c r="H698" t="s">
        <v>63</v>
      </c>
      <c r="I698">
        <v>0.8</v>
      </c>
      <c r="J698" t="s">
        <v>71</v>
      </c>
      <c r="K698"/>
      <c r="L698"/>
      <c r="M698"/>
      <c r="N698"/>
      <c r="O698"/>
      <c r="P698"/>
      <c r="Q698"/>
      <c r="R698"/>
      <c r="S698"/>
      <c r="T698"/>
      <c r="U698"/>
      <c r="V698"/>
      <c r="W698"/>
      <c r="X698"/>
      <c r="Y698"/>
      <c r="Z698"/>
      <c r="AA698"/>
      <c r="AB698"/>
      <c r="AC698"/>
      <c r="AD698"/>
      <c r="AE698"/>
      <c r="AF698"/>
      <c r="AG698">
        <v>1</v>
      </c>
      <c r="AH698">
        <v>0</v>
      </c>
    </row>
    <row r="699" spans="1:34" ht="15" x14ac:dyDescent="0.25">
      <c r="A699" t="s">
        <v>1572</v>
      </c>
      <c r="B699" t="s">
        <v>1573</v>
      </c>
      <c r="C699" t="s">
        <v>448</v>
      </c>
      <c r="D699">
        <v>25</v>
      </c>
      <c r="E699" s="138">
        <v>41089</v>
      </c>
      <c r="F699" s="138">
        <v>46011</v>
      </c>
      <c r="G699" t="s">
        <v>69</v>
      </c>
      <c r="H699" t="s">
        <v>63</v>
      </c>
      <c r="I699">
        <v>0.8</v>
      </c>
      <c r="J699" t="s">
        <v>71</v>
      </c>
      <c r="K699"/>
      <c r="L699"/>
      <c r="M699"/>
      <c r="N699"/>
      <c r="O699"/>
      <c r="P699"/>
      <c r="Q699"/>
      <c r="R699"/>
      <c r="S699"/>
      <c r="T699"/>
      <c r="U699"/>
      <c r="V699"/>
      <c r="W699"/>
      <c r="X699"/>
      <c r="Y699"/>
      <c r="Z699"/>
      <c r="AA699"/>
      <c r="AB699"/>
      <c r="AC699"/>
      <c r="AD699"/>
      <c r="AE699"/>
      <c r="AF699"/>
      <c r="AG699">
        <v>1</v>
      </c>
      <c r="AH699">
        <v>0</v>
      </c>
    </row>
    <row r="700" spans="1:34" ht="15" x14ac:dyDescent="0.25">
      <c r="A700" t="s">
        <v>1574</v>
      </c>
      <c r="B700" t="s">
        <v>1575</v>
      </c>
      <c r="C700" t="s">
        <v>609</v>
      </c>
      <c r="D700">
        <v>8</v>
      </c>
      <c r="E700" s="138">
        <v>45722</v>
      </c>
      <c r="F700" s="138">
        <v>45740</v>
      </c>
      <c r="G700" t="s">
        <v>69</v>
      </c>
      <c r="H700" t="s">
        <v>63</v>
      </c>
      <c r="I700">
        <v>0.8</v>
      </c>
      <c r="J700" t="s">
        <v>71</v>
      </c>
      <c r="K700"/>
      <c r="L700"/>
      <c r="M700"/>
      <c r="N700"/>
      <c r="O700"/>
      <c r="P700"/>
      <c r="Q700"/>
      <c r="R700"/>
      <c r="S700"/>
      <c r="T700"/>
      <c r="U700"/>
      <c r="V700"/>
      <c r="W700"/>
      <c r="X700"/>
      <c r="Y700"/>
      <c r="Z700"/>
      <c r="AA700"/>
      <c r="AB700"/>
      <c r="AC700"/>
      <c r="AD700"/>
      <c r="AE700"/>
      <c r="AF700"/>
      <c r="AG700">
        <v>1</v>
      </c>
      <c r="AH700">
        <v>0</v>
      </c>
    </row>
    <row r="701" spans="1:34" ht="15" x14ac:dyDescent="0.25">
      <c r="A701" t="s">
        <v>1576</v>
      </c>
      <c r="B701" t="s">
        <v>1577</v>
      </c>
      <c r="C701" t="s">
        <v>108</v>
      </c>
      <c r="D701">
        <v>2</v>
      </c>
      <c r="E701" s="138">
        <v>43854</v>
      </c>
      <c r="F701" s="138">
        <v>46011</v>
      </c>
      <c r="G701" t="s">
        <v>818</v>
      </c>
      <c r="H701" t="s">
        <v>63</v>
      </c>
      <c r="I701">
        <v>0</v>
      </c>
      <c r="J701" t="s">
        <v>71</v>
      </c>
      <c r="K701"/>
      <c r="L701"/>
      <c r="M701"/>
      <c r="N701"/>
      <c r="O701"/>
      <c r="P701"/>
      <c r="Q701"/>
      <c r="R701"/>
      <c r="S701"/>
      <c r="T701"/>
      <c r="U701"/>
      <c r="V701"/>
      <c r="W701"/>
      <c r="X701"/>
      <c r="Y701"/>
      <c r="Z701"/>
      <c r="AA701"/>
      <c r="AB701"/>
      <c r="AC701"/>
      <c r="AD701"/>
      <c r="AE701"/>
      <c r="AF701"/>
      <c r="AG701">
        <v>1</v>
      </c>
      <c r="AH701">
        <v>0</v>
      </c>
    </row>
    <row r="702" spans="1:34" ht="15" x14ac:dyDescent="0.25">
      <c r="A702" t="s">
        <v>1578</v>
      </c>
      <c r="B702" t="s">
        <v>1579</v>
      </c>
      <c r="C702" t="s">
        <v>333</v>
      </c>
      <c r="D702">
        <v>5</v>
      </c>
      <c r="E702" s="138">
        <v>45714</v>
      </c>
      <c r="F702" s="138">
        <v>45807</v>
      </c>
      <c r="G702" t="s">
        <v>69</v>
      </c>
      <c r="H702" t="s">
        <v>63</v>
      </c>
      <c r="I702">
        <v>0.8</v>
      </c>
      <c r="J702" t="s">
        <v>71</v>
      </c>
      <c r="K702"/>
      <c r="L702"/>
      <c r="M702"/>
      <c r="N702"/>
      <c r="O702"/>
      <c r="P702"/>
      <c r="Q702"/>
      <c r="R702"/>
      <c r="S702"/>
      <c r="T702"/>
      <c r="U702"/>
      <c r="V702"/>
      <c r="W702"/>
      <c r="X702"/>
      <c r="Y702"/>
      <c r="Z702"/>
      <c r="AA702"/>
      <c r="AB702"/>
      <c r="AC702"/>
      <c r="AD702"/>
      <c r="AE702"/>
      <c r="AF702"/>
      <c r="AG702">
        <v>1</v>
      </c>
      <c r="AH702">
        <v>0</v>
      </c>
    </row>
    <row r="703" spans="1:34" ht="15" x14ac:dyDescent="0.25">
      <c r="A703" t="s">
        <v>1580</v>
      </c>
      <c r="B703" t="s">
        <v>1581</v>
      </c>
      <c r="C703" t="s">
        <v>139</v>
      </c>
      <c r="D703">
        <v>24</v>
      </c>
      <c r="E703" s="138">
        <v>45624</v>
      </c>
      <c r="F703" s="138">
        <v>45665</v>
      </c>
      <c r="G703" t="s">
        <v>69</v>
      </c>
      <c r="H703" t="s">
        <v>63</v>
      </c>
      <c r="I703">
        <v>0.8</v>
      </c>
      <c r="J703" t="s">
        <v>71</v>
      </c>
      <c r="K703"/>
      <c r="L703"/>
      <c r="M703"/>
      <c r="N703"/>
      <c r="O703"/>
      <c r="P703"/>
      <c r="Q703"/>
      <c r="R703"/>
      <c r="S703"/>
      <c r="T703"/>
      <c r="U703"/>
      <c r="V703"/>
      <c r="W703"/>
      <c r="X703"/>
      <c r="Y703"/>
      <c r="Z703"/>
      <c r="AA703"/>
      <c r="AB703"/>
      <c r="AC703"/>
      <c r="AD703"/>
      <c r="AE703"/>
      <c r="AF703"/>
      <c r="AG703">
        <v>1</v>
      </c>
      <c r="AH703">
        <v>0</v>
      </c>
    </row>
    <row r="704" spans="1:34" ht="15" x14ac:dyDescent="0.25">
      <c r="A704" t="s">
        <v>1582</v>
      </c>
      <c r="B704" t="s">
        <v>1583</v>
      </c>
      <c r="C704" t="s">
        <v>182</v>
      </c>
      <c r="D704">
        <v>35</v>
      </c>
      <c r="E704" s="138">
        <v>45643</v>
      </c>
      <c r="F704" s="138">
        <v>45667</v>
      </c>
      <c r="G704" t="s">
        <v>75</v>
      </c>
      <c r="H704" t="s">
        <v>63</v>
      </c>
      <c r="I704">
        <v>0.6</v>
      </c>
      <c r="J704" t="s">
        <v>71</v>
      </c>
      <c r="K704"/>
      <c r="L704"/>
      <c r="M704"/>
      <c r="N704"/>
      <c r="O704"/>
      <c r="P704"/>
      <c r="Q704"/>
      <c r="R704"/>
      <c r="S704"/>
      <c r="T704"/>
      <c r="U704"/>
      <c r="V704"/>
      <c r="W704"/>
      <c r="X704"/>
      <c r="Y704"/>
      <c r="Z704"/>
      <c r="AA704"/>
      <c r="AB704"/>
      <c r="AC704"/>
      <c r="AD704"/>
      <c r="AE704"/>
      <c r="AF704"/>
      <c r="AG704">
        <v>1</v>
      </c>
      <c r="AH704">
        <v>0</v>
      </c>
    </row>
    <row r="705" spans="1:34" ht="15" x14ac:dyDescent="0.25">
      <c r="A705" t="s">
        <v>1584</v>
      </c>
      <c r="B705" t="s">
        <v>1585</v>
      </c>
      <c r="C705" t="s">
        <v>251</v>
      </c>
      <c r="D705">
        <v>40</v>
      </c>
      <c r="E705" s="138">
        <v>45644</v>
      </c>
      <c r="F705" s="138">
        <v>45707</v>
      </c>
      <c r="G705" t="s">
        <v>69</v>
      </c>
      <c r="H705" t="s">
        <v>70</v>
      </c>
      <c r="I705">
        <v>0</v>
      </c>
      <c r="J705" t="s">
        <v>16230</v>
      </c>
      <c r="K705">
        <v>0.65</v>
      </c>
      <c r="L705" t="s">
        <v>71</v>
      </c>
      <c r="M705"/>
      <c r="N705"/>
      <c r="O705"/>
      <c r="P705"/>
      <c r="Q705"/>
      <c r="R705"/>
      <c r="S705"/>
      <c r="T705"/>
      <c r="U705"/>
      <c r="V705"/>
      <c r="W705"/>
      <c r="X705"/>
      <c r="Y705"/>
      <c r="Z705"/>
      <c r="AA705"/>
      <c r="AB705"/>
      <c r="AC705"/>
      <c r="AD705"/>
      <c r="AE705"/>
      <c r="AF705"/>
      <c r="AG705">
        <v>2</v>
      </c>
      <c r="AH705">
        <v>15000</v>
      </c>
    </row>
    <row r="706" spans="1:34" ht="15" x14ac:dyDescent="0.25">
      <c r="A706" t="s">
        <v>1586</v>
      </c>
      <c r="B706" t="s">
        <v>1587</v>
      </c>
      <c r="C706" t="s">
        <v>170</v>
      </c>
      <c r="D706">
        <v>29</v>
      </c>
      <c r="E706" s="138">
        <v>45653</v>
      </c>
      <c r="F706" s="138">
        <v>45678</v>
      </c>
      <c r="G706" t="s">
        <v>75</v>
      </c>
      <c r="H706" t="s">
        <v>70</v>
      </c>
      <c r="I706">
        <v>0</v>
      </c>
      <c r="J706" t="s">
        <v>16228</v>
      </c>
      <c r="K706">
        <v>0.8</v>
      </c>
      <c r="L706" t="s">
        <v>71</v>
      </c>
      <c r="M706"/>
      <c r="N706"/>
      <c r="O706"/>
      <c r="P706"/>
      <c r="Q706"/>
      <c r="R706"/>
      <c r="S706"/>
      <c r="T706"/>
      <c r="U706"/>
      <c r="V706"/>
      <c r="W706"/>
      <c r="X706"/>
      <c r="Y706"/>
      <c r="Z706"/>
      <c r="AA706"/>
      <c r="AB706"/>
      <c r="AC706"/>
      <c r="AD706"/>
      <c r="AE706"/>
      <c r="AF706"/>
      <c r="AG706">
        <v>2</v>
      </c>
      <c r="AH706">
        <v>12000</v>
      </c>
    </row>
    <row r="707" spans="1:34" ht="15" x14ac:dyDescent="0.25">
      <c r="A707" t="s">
        <v>1588</v>
      </c>
      <c r="B707" t="s">
        <v>1589</v>
      </c>
      <c r="C707" t="s">
        <v>170</v>
      </c>
      <c r="D707">
        <v>86</v>
      </c>
      <c r="E707" s="138">
        <v>42214</v>
      </c>
      <c r="F707" s="138">
        <v>46011</v>
      </c>
      <c r="G707" t="s">
        <v>69</v>
      </c>
      <c r="H707" t="s">
        <v>70</v>
      </c>
      <c r="I707">
        <v>0</v>
      </c>
      <c r="J707" t="s">
        <v>16231</v>
      </c>
      <c r="K707">
        <v>0.7</v>
      </c>
      <c r="L707" t="s">
        <v>71</v>
      </c>
      <c r="M707"/>
      <c r="N707"/>
      <c r="O707"/>
      <c r="P707"/>
      <c r="Q707"/>
      <c r="R707"/>
      <c r="S707"/>
      <c r="T707"/>
      <c r="U707"/>
      <c r="V707"/>
      <c r="W707"/>
      <c r="X707"/>
      <c r="Y707"/>
      <c r="Z707"/>
      <c r="AA707"/>
      <c r="AB707"/>
      <c r="AC707"/>
      <c r="AD707"/>
      <c r="AE707"/>
      <c r="AF707"/>
      <c r="AG707">
        <v>2</v>
      </c>
      <c r="AH707">
        <v>13000</v>
      </c>
    </row>
    <row r="708" spans="1:34" ht="15" x14ac:dyDescent="0.25">
      <c r="A708" t="s">
        <v>1590</v>
      </c>
      <c r="B708" t="s">
        <v>1591</v>
      </c>
      <c r="C708" t="s">
        <v>170</v>
      </c>
      <c r="D708">
        <v>7</v>
      </c>
      <c r="E708" s="138">
        <v>41074</v>
      </c>
      <c r="F708" s="138">
        <v>46011</v>
      </c>
      <c r="G708" t="s">
        <v>69</v>
      </c>
      <c r="H708" t="s">
        <v>70</v>
      </c>
      <c r="I708">
        <v>0</v>
      </c>
      <c r="J708" t="s">
        <v>16291</v>
      </c>
      <c r="K708">
        <v>0.8</v>
      </c>
      <c r="L708" t="s">
        <v>71</v>
      </c>
      <c r="M708"/>
      <c r="N708"/>
      <c r="O708"/>
      <c r="P708"/>
      <c r="Q708"/>
      <c r="R708"/>
      <c r="S708"/>
      <c r="T708"/>
      <c r="U708"/>
      <c r="V708"/>
      <c r="W708"/>
      <c r="X708"/>
      <c r="Y708"/>
      <c r="Z708"/>
      <c r="AA708"/>
      <c r="AB708"/>
      <c r="AC708"/>
      <c r="AD708"/>
      <c r="AE708"/>
      <c r="AF708"/>
      <c r="AG708">
        <v>2</v>
      </c>
      <c r="AH708">
        <v>10522.68</v>
      </c>
    </row>
    <row r="709" spans="1:34" ht="15" x14ac:dyDescent="0.25">
      <c r="A709" t="s">
        <v>1592</v>
      </c>
      <c r="B709" t="s">
        <v>1593</v>
      </c>
      <c r="C709" t="s">
        <v>735</v>
      </c>
      <c r="D709"/>
      <c r="E709"/>
      <c r="F709"/>
      <c r="G709"/>
      <c r="H709" t="s">
        <v>63</v>
      </c>
      <c r="I709" t="s">
        <v>64</v>
      </c>
      <c r="J709"/>
      <c r="K709"/>
      <c r="L709"/>
      <c r="M709"/>
      <c r="N709"/>
      <c r="O709"/>
      <c r="P709"/>
      <c r="Q709"/>
      <c r="R709"/>
      <c r="S709"/>
      <c r="T709"/>
      <c r="U709"/>
      <c r="V709"/>
      <c r="W709"/>
      <c r="X709"/>
      <c r="Y709"/>
      <c r="Z709"/>
      <c r="AA709"/>
      <c r="AB709"/>
      <c r="AC709"/>
      <c r="AD709"/>
      <c r="AE709"/>
      <c r="AF709"/>
      <c r="AG709"/>
      <c r="AH709">
        <v>0</v>
      </c>
    </row>
    <row r="710" spans="1:34" ht="15" x14ac:dyDescent="0.25">
      <c r="A710" t="s">
        <v>1594</v>
      </c>
      <c r="B710" t="s">
        <v>1595</v>
      </c>
      <c r="C710" t="s">
        <v>259</v>
      </c>
      <c r="D710">
        <v>21</v>
      </c>
      <c r="E710" s="138">
        <v>45135</v>
      </c>
      <c r="F710" s="138">
        <v>46011</v>
      </c>
      <c r="G710" t="s">
        <v>69</v>
      </c>
      <c r="H710" t="s">
        <v>63</v>
      </c>
      <c r="I710">
        <v>0.8</v>
      </c>
      <c r="J710" t="s">
        <v>71</v>
      </c>
      <c r="K710"/>
      <c r="L710"/>
      <c r="M710"/>
      <c r="N710"/>
      <c r="O710"/>
      <c r="P710"/>
      <c r="Q710"/>
      <c r="R710"/>
      <c r="S710"/>
      <c r="T710"/>
      <c r="U710"/>
      <c r="V710"/>
      <c r="W710"/>
      <c r="X710"/>
      <c r="Y710"/>
      <c r="Z710"/>
      <c r="AA710"/>
      <c r="AB710"/>
      <c r="AC710"/>
      <c r="AD710"/>
      <c r="AE710"/>
      <c r="AF710"/>
      <c r="AG710">
        <v>1</v>
      </c>
      <c r="AH710">
        <v>0</v>
      </c>
    </row>
    <row r="711" spans="1:34" ht="15" x14ac:dyDescent="0.25">
      <c r="A711" t="s">
        <v>1596</v>
      </c>
      <c r="B711" t="s">
        <v>1597</v>
      </c>
      <c r="C711" t="s">
        <v>211</v>
      </c>
      <c r="D711">
        <v>33</v>
      </c>
      <c r="E711" s="138">
        <v>45640</v>
      </c>
      <c r="F711" s="138">
        <v>45666</v>
      </c>
      <c r="G711" t="s">
        <v>69</v>
      </c>
      <c r="H711" t="s">
        <v>70</v>
      </c>
      <c r="I711">
        <v>0</v>
      </c>
      <c r="J711" t="s">
        <v>16243</v>
      </c>
      <c r="K711">
        <v>0.65</v>
      </c>
      <c r="L711" t="s">
        <v>71</v>
      </c>
      <c r="M711"/>
      <c r="N711"/>
      <c r="O711"/>
      <c r="P711"/>
      <c r="Q711"/>
      <c r="R711"/>
      <c r="S711"/>
      <c r="T711"/>
      <c r="U711"/>
      <c r="V711"/>
      <c r="W711"/>
      <c r="X711"/>
      <c r="Y711"/>
      <c r="Z711"/>
      <c r="AA711"/>
      <c r="AB711"/>
      <c r="AC711"/>
      <c r="AD711"/>
      <c r="AE711"/>
      <c r="AF711"/>
      <c r="AG711">
        <v>2</v>
      </c>
      <c r="AH711">
        <v>7999.99</v>
      </c>
    </row>
    <row r="712" spans="1:34" ht="15" x14ac:dyDescent="0.25">
      <c r="A712" t="s">
        <v>1598</v>
      </c>
      <c r="B712" t="s">
        <v>1599</v>
      </c>
      <c r="C712" t="s">
        <v>359</v>
      </c>
      <c r="D712">
        <v>9</v>
      </c>
      <c r="E712" s="138">
        <v>42823</v>
      </c>
      <c r="F712" s="138">
        <v>46011</v>
      </c>
      <c r="G712" t="s">
        <v>69</v>
      </c>
      <c r="H712" t="s">
        <v>63</v>
      </c>
      <c r="I712">
        <v>0.3</v>
      </c>
      <c r="J712" t="s">
        <v>71</v>
      </c>
      <c r="K712"/>
      <c r="L712"/>
      <c r="M712"/>
      <c r="N712"/>
      <c r="O712"/>
      <c r="P712"/>
      <c r="Q712"/>
      <c r="R712"/>
      <c r="S712"/>
      <c r="T712"/>
      <c r="U712"/>
      <c r="V712"/>
      <c r="W712"/>
      <c r="X712"/>
      <c r="Y712"/>
      <c r="Z712"/>
      <c r="AA712"/>
      <c r="AB712"/>
      <c r="AC712"/>
      <c r="AD712"/>
      <c r="AE712"/>
      <c r="AF712"/>
      <c r="AG712">
        <v>1</v>
      </c>
      <c r="AH712">
        <v>0</v>
      </c>
    </row>
    <row r="713" spans="1:34" ht="15" x14ac:dyDescent="0.25">
      <c r="A713" t="s">
        <v>1600</v>
      </c>
      <c r="B713" t="s">
        <v>1601</v>
      </c>
      <c r="C713" t="s">
        <v>313</v>
      </c>
      <c r="D713"/>
      <c r="E713"/>
      <c r="F713"/>
      <c r="G713"/>
      <c r="H713" t="s">
        <v>63</v>
      </c>
      <c r="I713" t="s">
        <v>64</v>
      </c>
      <c r="J713"/>
      <c r="K713"/>
      <c r="L713"/>
      <c r="M713"/>
      <c r="N713"/>
      <c r="O713"/>
      <c r="P713"/>
      <c r="Q713"/>
      <c r="R713"/>
      <c r="S713"/>
      <c r="T713"/>
      <c r="U713"/>
      <c r="V713"/>
      <c r="W713"/>
      <c r="X713"/>
      <c r="Y713"/>
      <c r="Z713"/>
      <c r="AA713"/>
      <c r="AB713"/>
      <c r="AC713"/>
      <c r="AD713"/>
      <c r="AE713"/>
      <c r="AF713"/>
      <c r="AG713"/>
      <c r="AH713">
        <v>0</v>
      </c>
    </row>
    <row r="714" spans="1:34" ht="15" x14ac:dyDescent="0.25">
      <c r="A714" t="s">
        <v>1602</v>
      </c>
      <c r="B714" t="s">
        <v>1603</v>
      </c>
      <c r="C714" t="s">
        <v>193</v>
      </c>
      <c r="D714"/>
      <c r="E714"/>
      <c r="F714"/>
      <c r="G714"/>
      <c r="H714" t="s">
        <v>63</v>
      </c>
      <c r="I714" t="s">
        <v>64</v>
      </c>
      <c r="J714"/>
      <c r="K714"/>
      <c r="L714"/>
      <c r="M714"/>
      <c r="N714"/>
      <c r="O714"/>
      <c r="P714"/>
      <c r="Q714"/>
      <c r="R714"/>
      <c r="S714"/>
      <c r="T714"/>
      <c r="U714"/>
      <c r="V714"/>
      <c r="W714"/>
      <c r="X714"/>
      <c r="Y714"/>
      <c r="Z714"/>
      <c r="AA714"/>
      <c r="AB714"/>
      <c r="AC714"/>
      <c r="AD714"/>
      <c r="AE714"/>
      <c r="AF714"/>
      <c r="AG714"/>
      <c r="AH714">
        <v>0</v>
      </c>
    </row>
    <row r="715" spans="1:34" ht="15" x14ac:dyDescent="0.25">
      <c r="A715" t="s">
        <v>1546</v>
      </c>
      <c r="B715" t="s">
        <v>1547</v>
      </c>
      <c r="C715" t="s">
        <v>154</v>
      </c>
      <c r="D715">
        <v>31</v>
      </c>
      <c r="E715" s="138">
        <v>45654</v>
      </c>
      <c r="F715" s="138">
        <v>45693</v>
      </c>
      <c r="G715" t="s">
        <v>69</v>
      </c>
      <c r="H715" t="s">
        <v>63</v>
      </c>
      <c r="I715">
        <v>0.8</v>
      </c>
      <c r="J715" t="s">
        <v>71</v>
      </c>
      <c r="K715"/>
      <c r="L715"/>
      <c r="M715"/>
      <c r="N715"/>
      <c r="O715"/>
      <c r="P715"/>
      <c r="Q715"/>
      <c r="R715"/>
      <c r="S715"/>
      <c r="T715"/>
      <c r="U715"/>
      <c r="V715"/>
      <c r="W715"/>
      <c r="X715"/>
      <c r="Y715"/>
      <c r="Z715"/>
      <c r="AA715"/>
      <c r="AB715"/>
      <c r="AC715"/>
      <c r="AD715"/>
      <c r="AE715"/>
      <c r="AF715"/>
      <c r="AG715">
        <v>1</v>
      </c>
      <c r="AH715">
        <v>0</v>
      </c>
    </row>
    <row r="716" spans="1:34" ht="15" x14ac:dyDescent="0.25">
      <c r="A716" t="s">
        <v>1604</v>
      </c>
      <c r="B716" t="s">
        <v>1605</v>
      </c>
      <c r="C716" t="s">
        <v>359</v>
      </c>
      <c r="D716">
        <v>20</v>
      </c>
      <c r="E716" s="138">
        <v>45238</v>
      </c>
      <c r="F716" s="138">
        <v>46011</v>
      </c>
      <c r="G716" t="s">
        <v>69</v>
      </c>
      <c r="H716" t="s">
        <v>63</v>
      </c>
      <c r="I716">
        <v>0.6</v>
      </c>
      <c r="J716" t="s">
        <v>71</v>
      </c>
      <c r="K716"/>
      <c r="L716"/>
      <c r="M716"/>
      <c r="N716"/>
      <c r="O716"/>
      <c r="P716"/>
      <c r="Q716"/>
      <c r="R716"/>
      <c r="S716"/>
      <c r="T716"/>
      <c r="U716"/>
      <c r="V716"/>
      <c r="W716"/>
      <c r="X716"/>
      <c r="Y716"/>
      <c r="Z716"/>
      <c r="AA716"/>
      <c r="AB716"/>
      <c r="AC716"/>
      <c r="AD716"/>
      <c r="AE716"/>
      <c r="AF716"/>
      <c r="AG716">
        <v>1</v>
      </c>
      <c r="AH716">
        <v>0</v>
      </c>
    </row>
    <row r="717" spans="1:34" ht="15" x14ac:dyDescent="0.25">
      <c r="A717" t="s">
        <v>1606</v>
      </c>
      <c r="B717" t="s">
        <v>1607</v>
      </c>
      <c r="C717" t="s">
        <v>359</v>
      </c>
      <c r="D717">
        <v>39</v>
      </c>
      <c r="E717" s="138">
        <v>45646</v>
      </c>
      <c r="F717" s="138">
        <v>45691</v>
      </c>
      <c r="G717" t="s">
        <v>16478</v>
      </c>
      <c r="H717" t="s">
        <v>70</v>
      </c>
      <c r="I717">
        <v>0.3</v>
      </c>
      <c r="J717" t="s">
        <v>76</v>
      </c>
      <c r="K717">
        <v>0.45</v>
      </c>
      <c r="L717" t="s">
        <v>77</v>
      </c>
      <c r="M717">
        <v>0.55000000000000004</v>
      </c>
      <c r="N717" t="s">
        <v>78</v>
      </c>
      <c r="O717">
        <v>0.8</v>
      </c>
      <c r="P717" t="s">
        <v>79</v>
      </c>
      <c r="Q717">
        <v>0</v>
      </c>
      <c r="R717" t="s">
        <v>16229</v>
      </c>
      <c r="S717"/>
      <c r="T717"/>
      <c r="U717"/>
      <c r="V717"/>
      <c r="W717"/>
      <c r="X717"/>
      <c r="Y717"/>
      <c r="Z717"/>
      <c r="AA717"/>
      <c r="AB717"/>
      <c r="AC717"/>
      <c r="AD717"/>
      <c r="AE717"/>
      <c r="AF717"/>
      <c r="AG717">
        <v>0</v>
      </c>
      <c r="AH717">
        <v>0</v>
      </c>
    </row>
    <row r="718" spans="1:34" ht="15" x14ac:dyDescent="0.25">
      <c r="A718" t="s">
        <v>15653</v>
      </c>
      <c r="B718" t="s">
        <v>15654</v>
      </c>
      <c r="C718" t="s">
        <v>448</v>
      </c>
      <c r="D718">
        <v>3</v>
      </c>
      <c r="E718" s="138">
        <v>45672</v>
      </c>
      <c r="F718" s="138">
        <v>45727</v>
      </c>
      <c r="G718" t="s">
        <v>616</v>
      </c>
      <c r="H718" t="s">
        <v>70</v>
      </c>
      <c r="I718">
        <v>0</v>
      </c>
      <c r="J718" t="s">
        <v>16249</v>
      </c>
      <c r="K718">
        <v>0.5</v>
      </c>
      <c r="L718" t="s">
        <v>71</v>
      </c>
      <c r="M718"/>
      <c r="N718"/>
      <c r="O718"/>
      <c r="P718"/>
      <c r="Q718"/>
      <c r="R718"/>
      <c r="S718"/>
      <c r="T718"/>
      <c r="U718"/>
      <c r="V718"/>
      <c r="W718"/>
      <c r="X718"/>
      <c r="Y718"/>
      <c r="Z718"/>
      <c r="AA718"/>
      <c r="AB718"/>
      <c r="AC718"/>
      <c r="AD718"/>
      <c r="AE718"/>
      <c r="AF718"/>
      <c r="AG718">
        <v>2</v>
      </c>
      <c r="AH718">
        <v>8000</v>
      </c>
    </row>
    <row r="719" spans="1:34" ht="15" x14ac:dyDescent="0.25">
      <c r="A719" t="s">
        <v>1608</v>
      </c>
      <c r="B719" t="s">
        <v>1609</v>
      </c>
      <c r="C719" t="s">
        <v>62</v>
      </c>
      <c r="D719">
        <v>33</v>
      </c>
      <c r="E719" s="138">
        <v>45656</v>
      </c>
      <c r="F719" s="138">
        <v>45685</v>
      </c>
      <c r="G719" t="s">
        <v>75</v>
      </c>
      <c r="H719" t="s">
        <v>70</v>
      </c>
      <c r="I719">
        <v>0</v>
      </c>
      <c r="J719" t="s">
        <v>16229</v>
      </c>
      <c r="K719">
        <v>0.7</v>
      </c>
      <c r="L719" t="s">
        <v>71</v>
      </c>
      <c r="M719"/>
      <c r="N719"/>
      <c r="O719"/>
      <c r="P719"/>
      <c r="Q719"/>
      <c r="R719"/>
      <c r="S719"/>
      <c r="T719"/>
      <c r="U719"/>
      <c r="V719"/>
      <c r="W719"/>
      <c r="X719"/>
      <c r="Y719"/>
      <c r="Z719"/>
      <c r="AA719"/>
      <c r="AB719"/>
      <c r="AC719"/>
      <c r="AD719"/>
      <c r="AE719"/>
      <c r="AF719"/>
      <c r="AG719">
        <v>2</v>
      </c>
      <c r="AH719">
        <v>10000</v>
      </c>
    </row>
    <row r="720" spans="1:34" ht="15" x14ac:dyDescent="0.25">
      <c r="A720" t="s">
        <v>1610</v>
      </c>
      <c r="B720" t="s">
        <v>1611</v>
      </c>
      <c r="C720" t="s">
        <v>214</v>
      </c>
      <c r="D720">
        <v>37</v>
      </c>
      <c r="E720" s="138">
        <v>45635</v>
      </c>
      <c r="F720" s="138">
        <v>45677</v>
      </c>
      <c r="G720" t="s">
        <v>69</v>
      </c>
      <c r="H720" t="s">
        <v>63</v>
      </c>
      <c r="I720">
        <v>0.8</v>
      </c>
      <c r="J720" t="s">
        <v>71</v>
      </c>
      <c r="K720"/>
      <c r="L720"/>
      <c r="M720"/>
      <c r="N720"/>
      <c r="O720"/>
      <c r="P720"/>
      <c r="Q720"/>
      <c r="R720"/>
      <c r="S720"/>
      <c r="T720"/>
      <c r="U720"/>
      <c r="V720"/>
      <c r="W720"/>
      <c r="X720"/>
      <c r="Y720"/>
      <c r="Z720"/>
      <c r="AA720"/>
      <c r="AB720"/>
      <c r="AC720"/>
      <c r="AD720"/>
      <c r="AE720"/>
      <c r="AF720"/>
      <c r="AG720">
        <v>1</v>
      </c>
      <c r="AH720">
        <v>0</v>
      </c>
    </row>
    <row r="721" spans="1:34" ht="15" x14ac:dyDescent="0.25">
      <c r="A721" t="s">
        <v>1612</v>
      </c>
      <c r="B721" t="s">
        <v>1613</v>
      </c>
      <c r="C721" t="s">
        <v>231</v>
      </c>
      <c r="D721">
        <v>43</v>
      </c>
      <c r="E721" s="138">
        <v>45644</v>
      </c>
      <c r="F721" s="138">
        <v>46010</v>
      </c>
      <c r="G721" t="s">
        <v>69</v>
      </c>
      <c r="H721" t="s">
        <v>63</v>
      </c>
      <c r="I721">
        <v>0.5</v>
      </c>
      <c r="J721" t="s">
        <v>71</v>
      </c>
      <c r="K721"/>
      <c r="L721"/>
      <c r="M721"/>
      <c r="N721"/>
      <c r="O721"/>
      <c r="P721"/>
      <c r="Q721"/>
      <c r="R721"/>
      <c r="S721"/>
      <c r="T721"/>
      <c r="U721"/>
      <c r="V721"/>
      <c r="W721"/>
      <c r="X721"/>
      <c r="Y721"/>
      <c r="Z721"/>
      <c r="AA721"/>
      <c r="AB721"/>
      <c r="AC721"/>
      <c r="AD721"/>
      <c r="AE721"/>
      <c r="AF721"/>
      <c r="AG721">
        <v>1</v>
      </c>
      <c r="AH721">
        <v>0</v>
      </c>
    </row>
    <row r="722" spans="1:34" ht="15" x14ac:dyDescent="0.25">
      <c r="A722" t="s">
        <v>1614</v>
      </c>
      <c r="B722" t="s">
        <v>1615</v>
      </c>
      <c r="C722" t="s">
        <v>63</v>
      </c>
      <c r="D722"/>
      <c r="E722"/>
      <c r="F722"/>
      <c r="G722"/>
      <c r="H722" t="s">
        <v>63</v>
      </c>
      <c r="I722" t="s">
        <v>64</v>
      </c>
      <c r="J722"/>
      <c r="K722"/>
      <c r="L722"/>
      <c r="M722"/>
      <c r="N722"/>
      <c r="O722"/>
      <c r="P722"/>
      <c r="Q722"/>
      <c r="R722"/>
      <c r="S722"/>
      <c r="T722"/>
      <c r="U722"/>
      <c r="V722"/>
      <c r="W722"/>
      <c r="X722"/>
      <c r="Y722"/>
      <c r="Z722"/>
      <c r="AA722"/>
      <c r="AB722"/>
      <c r="AC722"/>
      <c r="AD722"/>
      <c r="AE722"/>
      <c r="AF722"/>
      <c r="AG722"/>
      <c r="AH722">
        <v>0</v>
      </c>
    </row>
    <row r="723" spans="1:34" ht="15" x14ac:dyDescent="0.25">
      <c r="A723" t="s">
        <v>1616</v>
      </c>
      <c r="B723" t="s">
        <v>1617</v>
      </c>
      <c r="C723" t="s">
        <v>139</v>
      </c>
      <c r="D723">
        <v>2</v>
      </c>
      <c r="E723" s="138">
        <v>45716</v>
      </c>
      <c r="F723" s="138">
        <v>45944</v>
      </c>
      <c r="G723" t="s">
        <v>75</v>
      </c>
      <c r="H723" t="s">
        <v>70</v>
      </c>
      <c r="I723">
        <v>0</v>
      </c>
      <c r="J723" t="s">
        <v>16229</v>
      </c>
      <c r="K723">
        <v>0.5</v>
      </c>
      <c r="L723" t="s">
        <v>16270</v>
      </c>
      <c r="M723">
        <v>0.75</v>
      </c>
      <c r="N723" t="s">
        <v>78</v>
      </c>
      <c r="O723">
        <v>0.78</v>
      </c>
      <c r="P723" t="s">
        <v>79</v>
      </c>
      <c r="Q723"/>
      <c r="R723"/>
      <c r="S723"/>
      <c r="T723"/>
      <c r="U723"/>
      <c r="V723"/>
      <c r="W723"/>
      <c r="X723"/>
      <c r="Y723"/>
      <c r="Z723"/>
      <c r="AA723"/>
      <c r="AB723"/>
      <c r="AC723"/>
      <c r="AD723"/>
      <c r="AE723"/>
      <c r="AF723"/>
      <c r="AG723">
        <v>4</v>
      </c>
      <c r="AH723">
        <v>10000</v>
      </c>
    </row>
    <row r="724" spans="1:34" ht="15" x14ac:dyDescent="0.25">
      <c r="A724" t="s">
        <v>1618</v>
      </c>
      <c r="B724" t="s">
        <v>1619</v>
      </c>
      <c r="C724" t="s">
        <v>321</v>
      </c>
      <c r="D724">
        <v>3</v>
      </c>
      <c r="E724" s="138">
        <v>45050</v>
      </c>
      <c r="F724" s="138">
        <v>46011</v>
      </c>
      <c r="G724" t="s">
        <v>69</v>
      </c>
      <c r="H724" t="s">
        <v>63</v>
      </c>
      <c r="I724">
        <v>0.6</v>
      </c>
      <c r="J724" t="s">
        <v>71</v>
      </c>
      <c r="K724"/>
      <c r="L724"/>
      <c r="M724"/>
      <c r="N724"/>
      <c r="O724"/>
      <c r="P724"/>
      <c r="Q724"/>
      <c r="R724"/>
      <c r="S724"/>
      <c r="T724"/>
      <c r="U724"/>
      <c r="V724"/>
      <c r="W724"/>
      <c r="X724"/>
      <c r="Y724"/>
      <c r="Z724"/>
      <c r="AA724"/>
      <c r="AB724"/>
      <c r="AC724"/>
      <c r="AD724"/>
      <c r="AE724"/>
      <c r="AF724"/>
      <c r="AG724">
        <v>1</v>
      </c>
      <c r="AH724">
        <v>0</v>
      </c>
    </row>
    <row r="725" spans="1:34" ht="15" x14ac:dyDescent="0.25">
      <c r="A725" t="s">
        <v>1620</v>
      </c>
      <c r="B725" t="s">
        <v>1621</v>
      </c>
      <c r="C725" t="s">
        <v>313</v>
      </c>
      <c r="D725"/>
      <c r="E725"/>
      <c r="F725"/>
      <c r="G725"/>
      <c r="H725" t="s">
        <v>63</v>
      </c>
      <c r="I725" t="s">
        <v>64</v>
      </c>
      <c r="J725"/>
      <c r="K725"/>
      <c r="L725"/>
      <c r="M725"/>
      <c r="N725"/>
      <c r="O725"/>
      <c r="P725"/>
      <c r="Q725"/>
      <c r="R725"/>
      <c r="S725"/>
      <c r="T725"/>
      <c r="U725"/>
      <c r="V725"/>
      <c r="W725"/>
      <c r="X725"/>
      <c r="Y725"/>
      <c r="Z725"/>
      <c r="AA725"/>
      <c r="AB725"/>
      <c r="AC725"/>
      <c r="AD725"/>
      <c r="AE725"/>
      <c r="AF725"/>
      <c r="AG725"/>
      <c r="AH725">
        <v>0</v>
      </c>
    </row>
    <row r="726" spans="1:34" ht="15" x14ac:dyDescent="0.25">
      <c r="A726" t="s">
        <v>1622</v>
      </c>
      <c r="B726" t="s">
        <v>1623</v>
      </c>
      <c r="C726" t="s">
        <v>251</v>
      </c>
      <c r="D726">
        <v>39</v>
      </c>
      <c r="E726" s="138">
        <v>45643</v>
      </c>
      <c r="F726" s="138">
        <v>45684</v>
      </c>
      <c r="G726" t="s">
        <v>69</v>
      </c>
      <c r="H726" t="s">
        <v>63</v>
      </c>
      <c r="I726">
        <v>0.7</v>
      </c>
      <c r="J726" t="s">
        <v>71</v>
      </c>
      <c r="K726"/>
      <c r="L726"/>
      <c r="M726"/>
      <c r="N726"/>
      <c r="O726"/>
      <c r="P726"/>
      <c r="Q726"/>
      <c r="R726"/>
      <c r="S726"/>
      <c r="T726"/>
      <c r="U726"/>
      <c r="V726"/>
      <c r="W726"/>
      <c r="X726"/>
      <c r="Y726"/>
      <c r="Z726"/>
      <c r="AA726"/>
      <c r="AB726"/>
      <c r="AC726"/>
      <c r="AD726"/>
      <c r="AE726"/>
      <c r="AF726"/>
      <c r="AG726">
        <v>1</v>
      </c>
      <c r="AH726">
        <v>0</v>
      </c>
    </row>
    <row r="727" spans="1:34" ht="15" x14ac:dyDescent="0.25">
      <c r="A727" t="s">
        <v>1624</v>
      </c>
      <c r="B727" t="s">
        <v>1625</v>
      </c>
      <c r="C727" t="s">
        <v>68</v>
      </c>
      <c r="D727">
        <v>7</v>
      </c>
      <c r="E727" s="138">
        <v>44965</v>
      </c>
      <c r="F727" s="138">
        <v>46011</v>
      </c>
      <c r="G727" t="s">
        <v>16478</v>
      </c>
      <c r="H727" t="s">
        <v>70</v>
      </c>
      <c r="I727">
        <v>0.7</v>
      </c>
      <c r="J727" t="s">
        <v>76</v>
      </c>
      <c r="K727">
        <v>0.72</v>
      </c>
      <c r="L727" t="s">
        <v>77</v>
      </c>
      <c r="M727">
        <v>0.75</v>
      </c>
      <c r="N727" t="s">
        <v>78</v>
      </c>
      <c r="O727">
        <v>0.8</v>
      </c>
      <c r="P727" t="s">
        <v>79</v>
      </c>
      <c r="Q727">
        <v>0</v>
      </c>
      <c r="R727" t="s">
        <v>16229</v>
      </c>
      <c r="S727"/>
      <c r="T727"/>
      <c r="U727"/>
      <c r="V727"/>
      <c r="W727"/>
      <c r="X727"/>
      <c r="Y727"/>
      <c r="Z727"/>
      <c r="AA727"/>
      <c r="AB727"/>
      <c r="AC727"/>
      <c r="AD727"/>
      <c r="AE727"/>
      <c r="AF727"/>
      <c r="AG727">
        <v>0</v>
      </c>
      <c r="AH727">
        <v>0</v>
      </c>
    </row>
    <row r="728" spans="1:34" ht="15" x14ac:dyDescent="0.25">
      <c r="A728" t="s">
        <v>1626</v>
      </c>
      <c r="B728" t="s">
        <v>1627</v>
      </c>
      <c r="C728" t="s">
        <v>90</v>
      </c>
      <c r="D728">
        <v>31</v>
      </c>
      <c r="E728" s="138">
        <v>45642</v>
      </c>
      <c r="F728" s="138">
        <v>45701</v>
      </c>
      <c r="G728" t="s">
        <v>69</v>
      </c>
      <c r="H728" t="s">
        <v>63</v>
      </c>
      <c r="I728">
        <v>0.7</v>
      </c>
      <c r="J728" t="s">
        <v>71</v>
      </c>
      <c r="K728"/>
      <c r="L728"/>
      <c r="M728"/>
      <c r="N728"/>
      <c r="O728"/>
      <c r="P728"/>
      <c r="Q728"/>
      <c r="R728"/>
      <c r="S728"/>
      <c r="T728"/>
      <c r="U728"/>
      <c r="V728"/>
      <c r="W728"/>
      <c r="X728"/>
      <c r="Y728"/>
      <c r="Z728"/>
      <c r="AA728"/>
      <c r="AB728"/>
      <c r="AC728"/>
      <c r="AD728"/>
      <c r="AE728"/>
      <c r="AF728"/>
      <c r="AG728">
        <v>1</v>
      </c>
      <c r="AH728">
        <v>0</v>
      </c>
    </row>
    <row r="729" spans="1:34" ht="15" x14ac:dyDescent="0.25">
      <c r="A729" t="s">
        <v>1628</v>
      </c>
      <c r="B729" t="s">
        <v>1629</v>
      </c>
      <c r="C729" t="s">
        <v>790</v>
      </c>
      <c r="D729">
        <v>40</v>
      </c>
      <c r="E729" s="138">
        <v>45656</v>
      </c>
      <c r="F729" s="138">
        <v>45673</v>
      </c>
      <c r="G729" t="s">
        <v>69</v>
      </c>
      <c r="H729" t="s">
        <v>63</v>
      </c>
      <c r="I729">
        <v>0.8</v>
      </c>
      <c r="J729" t="s">
        <v>71</v>
      </c>
      <c r="K729"/>
      <c r="L729"/>
      <c r="M729"/>
      <c r="N729"/>
      <c r="O729"/>
      <c r="P729"/>
      <c r="Q729"/>
      <c r="R729"/>
      <c r="S729"/>
      <c r="T729"/>
      <c r="U729"/>
      <c r="V729"/>
      <c r="W729"/>
      <c r="X729"/>
      <c r="Y729"/>
      <c r="Z729"/>
      <c r="AA729"/>
      <c r="AB729"/>
      <c r="AC729"/>
      <c r="AD729"/>
      <c r="AE729"/>
      <c r="AF729"/>
      <c r="AG729">
        <v>1</v>
      </c>
      <c r="AH729">
        <v>0</v>
      </c>
    </row>
    <row r="730" spans="1:34" ht="15" x14ac:dyDescent="0.25">
      <c r="A730" t="s">
        <v>1630</v>
      </c>
      <c r="B730" t="s">
        <v>1631</v>
      </c>
      <c r="C730" t="s">
        <v>667</v>
      </c>
      <c r="D730"/>
      <c r="E730"/>
      <c r="F730"/>
      <c r="G730"/>
      <c r="H730" t="s">
        <v>63</v>
      </c>
      <c r="I730" t="s">
        <v>64</v>
      </c>
      <c r="J730"/>
      <c r="K730"/>
      <c r="L730"/>
      <c r="M730"/>
      <c r="N730"/>
      <c r="O730"/>
      <c r="P730"/>
      <c r="Q730"/>
      <c r="R730"/>
      <c r="S730"/>
      <c r="T730"/>
      <c r="U730"/>
      <c r="V730"/>
      <c r="W730"/>
      <c r="X730"/>
      <c r="Y730"/>
      <c r="Z730"/>
      <c r="AA730"/>
      <c r="AB730"/>
      <c r="AC730"/>
      <c r="AD730"/>
      <c r="AE730"/>
      <c r="AF730"/>
      <c r="AG730"/>
      <c r="AH730">
        <v>0</v>
      </c>
    </row>
    <row r="731" spans="1:34" ht="15" x14ac:dyDescent="0.25">
      <c r="A731" t="s">
        <v>1632</v>
      </c>
      <c r="B731" t="s">
        <v>1633</v>
      </c>
      <c r="C731" t="s">
        <v>63</v>
      </c>
      <c r="D731">
        <v>22</v>
      </c>
      <c r="E731" s="138">
        <v>45644</v>
      </c>
      <c r="F731" s="138">
        <v>45937</v>
      </c>
      <c r="G731" t="s">
        <v>69</v>
      </c>
      <c r="H731" t="s">
        <v>63</v>
      </c>
      <c r="I731">
        <v>0.6</v>
      </c>
      <c r="J731" t="s">
        <v>71</v>
      </c>
      <c r="K731"/>
      <c r="L731"/>
      <c r="M731"/>
      <c r="N731"/>
      <c r="O731"/>
      <c r="P731"/>
      <c r="Q731"/>
      <c r="R731"/>
      <c r="S731"/>
      <c r="T731"/>
      <c r="U731"/>
      <c r="V731"/>
      <c r="W731"/>
      <c r="X731"/>
      <c r="Y731"/>
      <c r="Z731"/>
      <c r="AA731"/>
      <c r="AB731"/>
      <c r="AC731"/>
      <c r="AD731"/>
      <c r="AE731"/>
      <c r="AF731"/>
      <c r="AG731">
        <v>1</v>
      </c>
      <c r="AH731">
        <v>0</v>
      </c>
    </row>
    <row r="732" spans="1:34" ht="15" x14ac:dyDescent="0.25">
      <c r="A732" t="s">
        <v>1636</v>
      </c>
      <c r="B732" t="s">
        <v>1637</v>
      </c>
      <c r="C732" t="s">
        <v>326</v>
      </c>
      <c r="D732">
        <v>5</v>
      </c>
      <c r="E732" s="138">
        <v>44620</v>
      </c>
      <c r="F732" s="138">
        <v>46011</v>
      </c>
      <c r="G732" t="s">
        <v>69</v>
      </c>
      <c r="H732" t="s">
        <v>70</v>
      </c>
      <c r="I732">
        <v>0</v>
      </c>
      <c r="J732" t="s">
        <v>16229</v>
      </c>
      <c r="K732">
        <v>0.8</v>
      </c>
      <c r="L732" t="s">
        <v>71</v>
      </c>
      <c r="M732"/>
      <c r="N732"/>
      <c r="O732"/>
      <c r="P732"/>
      <c r="Q732"/>
      <c r="R732"/>
      <c r="S732"/>
      <c r="T732"/>
      <c r="U732"/>
      <c r="V732"/>
      <c r="W732"/>
      <c r="X732"/>
      <c r="Y732"/>
      <c r="Z732"/>
      <c r="AA732"/>
      <c r="AB732"/>
      <c r="AC732"/>
      <c r="AD732"/>
      <c r="AE732"/>
      <c r="AF732"/>
      <c r="AG732">
        <v>2</v>
      </c>
      <c r="AH732">
        <v>10000</v>
      </c>
    </row>
    <row r="733" spans="1:34" ht="15" x14ac:dyDescent="0.25">
      <c r="A733" t="s">
        <v>1634</v>
      </c>
      <c r="B733" t="s">
        <v>1635</v>
      </c>
      <c r="C733" t="s">
        <v>176</v>
      </c>
      <c r="D733">
        <v>3</v>
      </c>
      <c r="E733" s="138">
        <v>45712</v>
      </c>
      <c r="F733" s="138">
        <v>45961</v>
      </c>
      <c r="G733" t="s">
        <v>69</v>
      </c>
      <c r="H733" t="s">
        <v>63</v>
      </c>
      <c r="I733">
        <v>0.8</v>
      </c>
      <c r="J733" t="s">
        <v>71</v>
      </c>
      <c r="K733"/>
      <c r="L733"/>
      <c r="M733"/>
      <c r="N733"/>
      <c r="O733"/>
      <c r="P733"/>
      <c r="Q733"/>
      <c r="R733"/>
      <c r="S733"/>
      <c r="T733"/>
      <c r="U733"/>
      <c r="V733"/>
      <c r="W733"/>
      <c r="X733"/>
      <c r="Y733"/>
      <c r="Z733"/>
      <c r="AA733"/>
      <c r="AB733"/>
      <c r="AC733"/>
      <c r="AD733"/>
      <c r="AE733"/>
      <c r="AF733"/>
      <c r="AG733">
        <v>1</v>
      </c>
      <c r="AH733">
        <v>0</v>
      </c>
    </row>
    <row r="734" spans="1:34" ht="15" x14ac:dyDescent="0.25">
      <c r="A734" t="s">
        <v>1638</v>
      </c>
      <c r="B734" t="s">
        <v>1639</v>
      </c>
      <c r="C734" t="s">
        <v>564</v>
      </c>
      <c r="D734">
        <v>25</v>
      </c>
      <c r="E734" s="138">
        <v>45290</v>
      </c>
      <c r="F734" s="138">
        <v>46011</v>
      </c>
      <c r="G734" t="s">
        <v>69</v>
      </c>
      <c r="H734" t="s">
        <v>63</v>
      </c>
      <c r="I734">
        <v>0.8</v>
      </c>
      <c r="J734" t="s">
        <v>71</v>
      </c>
      <c r="K734"/>
      <c r="L734"/>
      <c r="M734"/>
      <c r="N734"/>
      <c r="O734"/>
      <c r="P734"/>
      <c r="Q734"/>
      <c r="R734"/>
      <c r="S734"/>
      <c r="T734"/>
      <c r="U734"/>
      <c r="V734"/>
      <c r="W734"/>
      <c r="X734"/>
      <c r="Y734"/>
      <c r="Z734"/>
      <c r="AA734"/>
      <c r="AB734"/>
      <c r="AC734"/>
      <c r="AD734"/>
      <c r="AE734"/>
      <c r="AF734"/>
      <c r="AG734">
        <v>1</v>
      </c>
      <c r="AH734">
        <v>0</v>
      </c>
    </row>
    <row r="735" spans="1:34" ht="15" x14ac:dyDescent="0.25">
      <c r="A735" t="s">
        <v>1640</v>
      </c>
      <c r="B735" t="s">
        <v>1641</v>
      </c>
      <c r="C735" t="s">
        <v>193</v>
      </c>
      <c r="D735">
        <v>4</v>
      </c>
      <c r="E735" s="138">
        <v>45701</v>
      </c>
      <c r="F735" s="138">
        <v>45719</v>
      </c>
      <c r="G735" t="s">
        <v>69</v>
      </c>
      <c r="H735" t="s">
        <v>63</v>
      </c>
      <c r="I735">
        <v>0.8</v>
      </c>
      <c r="J735" t="s">
        <v>71</v>
      </c>
      <c r="K735"/>
      <c r="L735"/>
      <c r="M735"/>
      <c r="N735"/>
      <c r="O735"/>
      <c r="P735"/>
      <c r="Q735"/>
      <c r="R735"/>
      <c r="S735"/>
      <c r="T735"/>
      <c r="U735"/>
      <c r="V735"/>
      <c r="W735"/>
      <c r="X735"/>
      <c r="Y735"/>
      <c r="Z735"/>
      <c r="AA735"/>
      <c r="AB735"/>
      <c r="AC735"/>
      <c r="AD735"/>
      <c r="AE735"/>
      <c r="AF735"/>
      <c r="AG735">
        <v>1</v>
      </c>
      <c r="AH735">
        <v>0</v>
      </c>
    </row>
    <row r="736" spans="1:34" ht="15" x14ac:dyDescent="0.25">
      <c r="A736" t="s">
        <v>1642</v>
      </c>
      <c r="B736" t="s">
        <v>1643</v>
      </c>
      <c r="C736" t="s">
        <v>90</v>
      </c>
      <c r="D736">
        <v>63</v>
      </c>
      <c r="E736" s="138">
        <v>45645</v>
      </c>
      <c r="F736" s="138">
        <v>45936</v>
      </c>
      <c r="G736" t="s">
        <v>69</v>
      </c>
      <c r="H736" t="s">
        <v>70</v>
      </c>
      <c r="I736">
        <v>0</v>
      </c>
      <c r="J736" t="s">
        <v>16229</v>
      </c>
      <c r="K736">
        <v>0.8</v>
      </c>
      <c r="L736" t="s">
        <v>71</v>
      </c>
      <c r="M736"/>
      <c r="N736"/>
      <c r="O736"/>
      <c r="P736"/>
      <c r="Q736"/>
      <c r="R736"/>
      <c r="S736"/>
      <c r="T736"/>
      <c r="U736"/>
      <c r="V736"/>
      <c r="W736"/>
      <c r="X736"/>
      <c r="Y736"/>
      <c r="Z736"/>
      <c r="AA736"/>
      <c r="AB736"/>
      <c r="AC736"/>
      <c r="AD736"/>
      <c r="AE736"/>
      <c r="AF736"/>
      <c r="AG736">
        <v>2</v>
      </c>
      <c r="AH736">
        <v>10000</v>
      </c>
    </row>
    <row r="737" spans="1:34" ht="15" x14ac:dyDescent="0.25">
      <c r="A737" t="s">
        <v>1644</v>
      </c>
      <c r="B737" t="s">
        <v>1645</v>
      </c>
      <c r="C737" t="s">
        <v>231</v>
      </c>
      <c r="D737">
        <v>40</v>
      </c>
      <c r="E737" s="138">
        <v>45645</v>
      </c>
      <c r="F737" s="138">
        <v>45698</v>
      </c>
      <c r="G737" t="s">
        <v>75</v>
      </c>
      <c r="H737" t="s">
        <v>70</v>
      </c>
      <c r="I737">
        <v>0.6</v>
      </c>
      <c r="J737" t="s">
        <v>16270</v>
      </c>
      <c r="K737">
        <v>0.75</v>
      </c>
      <c r="L737" t="s">
        <v>78</v>
      </c>
      <c r="M737">
        <v>0.79</v>
      </c>
      <c r="N737" t="s">
        <v>79</v>
      </c>
      <c r="O737"/>
      <c r="P737"/>
      <c r="Q737"/>
      <c r="R737"/>
      <c r="S737"/>
      <c r="T737"/>
      <c r="U737"/>
      <c r="V737"/>
      <c r="W737"/>
      <c r="X737"/>
      <c r="Y737"/>
      <c r="Z737"/>
      <c r="AA737"/>
      <c r="AB737"/>
      <c r="AC737"/>
      <c r="AD737"/>
      <c r="AE737"/>
      <c r="AF737"/>
      <c r="AG737">
        <v>3</v>
      </c>
      <c r="AH737">
        <v>0</v>
      </c>
    </row>
    <row r="738" spans="1:34" ht="15" x14ac:dyDescent="0.25">
      <c r="A738" t="s">
        <v>1648</v>
      </c>
      <c r="B738" t="s">
        <v>1649</v>
      </c>
      <c r="C738" t="s">
        <v>680</v>
      </c>
      <c r="D738" t="s">
        <v>16087</v>
      </c>
      <c r="E738" s="138">
        <v>42726</v>
      </c>
      <c r="F738" s="138">
        <v>46011</v>
      </c>
      <c r="G738" t="s">
        <v>69</v>
      </c>
      <c r="H738" t="s">
        <v>70</v>
      </c>
      <c r="I738">
        <v>0</v>
      </c>
      <c r="J738" t="s">
        <v>16230</v>
      </c>
      <c r="K738">
        <v>0.8</v>
      </c>
      <c r="L738" t="s">
        <v>71</v>
      </c>
      <c r="M738"/>
      <c r="N738"/>
      <c r="O738"/>
      <c r="P738"/>
      <c r="Q738"/>
      <c r="R738"/>
      <c r="S738"/>
      <c r="T738"/>
      <c r="U738"/>
      <c r="V738"/>
      <c r="W738"/>
      <c r="X738"/>
      <c r="Y738"/>
      <c r="Z738"/>
      <c r="AA738"/>
      <c r="AB738"/>
      <c r="AC738"/>
      <c r="AD738"/>
      <c r="AE738"/>
      <c r="AF738"/>
      <c r="AG738">
        <v>2</v>
      </c>
      <c r="AH738">
        <v>15000</v>
      </c>
    </row>
    <row r="739" spans="1:34" ht="15" x14ac:dyDescent="0.25">
      <c r="A739" t="s">
        <v>1650</v>
      </c>
      <c r="B739" t="s">
        <v>1651</v>
      </c>
      <c r="C739" t="s">
        <v>87</v>
      </c>
      <c r="D739">
        <v>25</v>
      </c>
      <c r="E739" s="138">
        <v>44757</v>
      </c>
      <c r="F739" s="138">
        <v>46011</v>
      </c>
      <c r="G739" t="s">
        <v>69</v>
      </c>
      <c r="H739" t="s">
        <v>63</v>
      </c>
      <c r="I739">
        <v>0.8</v>
      </c>
      <c r="J739" t="s">
        <v>71</v>
      </c>
      <c r="K739"/>
      <c r="L739"/>
      <c r="M739"/>
      <c r="N739"/>
      <c r="O739"/>
      <c r="P739"/>
      <c r="Q739"/>
      <c r="R739"/>
      <c r="S739"/>
      <c r="T739"/>
      <c r="U739"/>
      <c r="V739"/>
      <c r="W739"/>
      <c r="X739"/>
      <c r="Y739"/>
      <c r="Z739"/>
      <c r="AA739"/>
      <c r="AB739"/>
      <c r="AC739"/>
      <c r="AD739"/>
      <c r="AE739"/>
      <c r="AF739"/>
      <c r="AG739">
        <v>1</v>
      </c>
      <c r="AH739">
        <v>0</v>
      </c>
    </row>
    <row r="740" spans="1:34" ht="15" x14ac:dyDescent="0.25">
      <c r="A740" t="s">
        <v>1652</v>
      </c>
      <c r="B740" t="s">
        <v>1653</v>
      </c>
      <c r="C740" t="s">
        <v>448</v>
      </c>
      <c r="D740">
        <v>17</v>
      </c>
      <c r="E740" s="138">
        <v>43279</v>
      </c>
      <c r="F740" s="138">
        <v>46011</v>
      </c>
      <c r="G740" t="s">
        <v>69</v>
      </c>
      <c r="H740" t="s">
        <v>63</v>
      </c>
      <c r="I740">
        <v>0.8</v>
      </c>
      <c r="J740" t="s">
        <v>71</v>
      </c>
      <c r="K740"/>
      <c r="L740"/>
      <c r="M740"/>
      <c r="N740"/>
      <c r="O740"/>
      <c r="P740"/>
      <c r="Q740"/>
      <c r="R740"/>
      <c r="S740"/>
      <c r="T740"/>
      <c r="U740"/>
      <c r="V740"/>
      <c r="W740"/>
      <c r="X740"/>
      <c r="Y740"/>
      <c r="Z740"/>
      <c r="AA740"/>
      <c r="AB740"/>
      <c r="AC740"/>
      <c r="AD740"/>
      <c r="AE740"/>
      <c r="AF740"/>
      <c r="AG740">
        <v>1</v>
      </c>
      <c r="AH740">
        <v>0</v>
      </c>
    </row>
    <row r="741" spans="1:34" ht="15" x14ac:dyDescent="0.25">
      <c r="A741" t="s">
        <v>1654</v>
      </c>
      <c r="B741" t="s">
        <v>1655</v>
      </c>
      <c r="C741" t="s">
        <v>691</v>
      </c>
      <c r="D741">
        <v>29</v>
      </c>
      <c r="E741" s="138">
        <v>45646</v>
      </c>
      <c r="F741" s="138">
        <v>45709</v>
      </c>
      <c r="G741" t="s">
        <v>69</v>
      </c>
      <c r="H741" t="s">
        <v>70</v>
      </c>
      <c r="I741">
        <v>0</v>
      </c>
      <c r="J741" t="s">
        <v>16249</v>
      </c>
      <c r="K741">
        <v>0.8</v>
      </c>
      <c r="L741" t="s">
        <v>71</v>
      </c>
      <c r="M741"/>
      <c r="N741"/>
      <c r="O741"/>
      <c r="P741"/>
      <c r="Q741"/>
      <c r="R741"/>
      <c r="S741"/>
      <c r="T741"/>
      <c r="U741"/>
      <c r="V741"/>
      <c r="W741"/>
      <c r="X741"/>
      <c r="Y741"/>
      <c r="Z741"/>
      <c r="AA741"/>
      <c r="AB741"/>
      <c r="AC741"/>
      <c r="AD741"/>
      <c r="AE741"/>
      <c r="AF741"/>
      <c r="AG741">
        <v>2</v>
      </c>
      <c r="AH741">
        <v>8000</v>
      </c>
    </row>
    <row r="742" spans="1:34" ht="15" x14ac:dyDescent="0.25">
      <c r="A742" t="s">
        <v>1656</v>
      </c>
      <c r="B742" t="s">
        <v>1657</v>
      </c>
      <c r="C742" t="s">
        <v>735</v>
      </c>
      <c r="D742"/>
      <c r="E742"/>
      <c r="F742"/>
      <c r="G742"/>
      <c r="H742" t="s">
        <v>63</v>
      </c>
      <c r="I742" t="s">
        <v>64</v>
      </c>
      <c r="J742"/>
      <c r="K742"/>
      <c r="L742"/>
      <c r="M742"/>
      <c r="N742"/>
      <c r="O742"/>
      <c r="P742"/>
      <c r="Q742"/>
      <c r="R742"/>
      <c r="S742"/>
      <c r="T742"/>
      <c r="U742"/>
      <c r="V742"/>
      <c r="W742"/>
      <c r="X742"/>
      <c r="Y742"/>
      <c r="Z742"/>
      <c r="AA742"/>
      <c r="AB742"/>
      <c r="AC742"/>
      <c r="AD742"/>
      <c r="AE742"/>
      <c r="AF742"/>
      <c r="AG742"/>
      <c r="AH742">
        <v>0</v>
      </c>
    </row>
    <row r="743" spans="1:34" ht="15" x14ac:dyDescent="0.25">
      <c r="A743" t="s">
        <v>1658</v>
      </c>
      <c r="B743" t="s">
        <v>1659</v>
      </c>
      <c r="C743" t="s">
        <v>154</v>
      </c>
      <c r="D743">
        <v>56</v>
      </c>
      <c r="E743" s="138">
        <v>45656</v>
      </c>
      <c r="F743" s="138">
        <v>45684</v>
      </c>
      <c r="G743" t="s">
        <v>69</v>
      </c>
      <c r="H743" t="s">
        <v>63</v>
      </c>
      <c r="I743">
        <v>0.6</v>
      </c>
      <c r="J743" t="s">
        <v>71</v>
      </c>
      <c r="K743"/>
      <c r="L743"/>
      <c r="M743"/>
      <c r="N743"/>
      <c r="O743"/>
      <c r="P743"/>
      <c r="Q743"/>
      <c r="R743"/>
      <c r="S743"/>
      <c r="T743"/>
      <c r="U743"/>
      <c r="V743"/>
      <c r="W743"/>
      <c r="X743"/>
      <c r="Y743"/>
      <c r="Z743"/>
      <c r="AA743"/>
      <c r="AB743"/>
      <c r="AC743"/>
      <c r="AD743"/>
      <c r="AE743"/>
      <c r="AF743"/>
      <c r="AG743">
        <v>1</v>
      </c>
      <c r="AH743">
        <v>0</v>
      </c>
    </row>
    <row r="744" spans="1:34" ht="15" x14ac:dyDescent="0.25">
      <c r="A744" t="s">
        <v>1660</v>
      </c>
      <c r="B744" t="s">
        <v>1661</v>
      </c>
      <c r="C744" t="s">
        <v>193</v>
      </c>
      <c r="D744">
        <v>46</v>
      </c>
      <c r="E744" s="138">
        <v>45642</v>
      </c>
      <c r="F744" s="138">
        <v>45944</v>
      </c>
      <c r="G744" t="s">
        <v>69</v>
      </c>
      <c r="H744" t="s">
        <v>63</v>
      </c>
      <c r="I744">
        <v>0.8</v>
      </c>
      <c r="J744" t="s">
        <v>71</v>
      </c>
      <c r="K744"/>
      <c r="L744"/>
      <c r="M744"/>
      <c r="N744"/>
      <c r="O744"/>
      <c r="P744"/>
      <c r="Q744"/>
      <c r="R744"/>
      <c r="S744"/>
      <c r="T744"/>
      <c r="U744"/>
      <c r="V744"/>
      <c r="W744"/>
      <c r="X744"/>
      <c r="Y744"/>
      <c r="Z744"/>
      <c r="AA744"/>
      <c r="AB744"/>
      <c r="AC744"/>
      <c r="AD744"/>
      <c r="AE744"/>
      <c r="AF744"/>
      <c r="AG744">
        <v>1</v>
      </c>
      <c r="AH744">
        <v>0</v>
      </c>
    </row>
    <row r="745" spans="1:34" ht="15" x14ac:dyDescent="0.25">
      <c r="A745" t="s">
        <v>1662</v>
      </c>
      <c r="B745" t="s">
        <v>1663</v>
      </c>
      <c r="C745" t="s">
        <v>116</v>
      </c>
      <c r="D745">
        <v>100</v>
      </c>
      <c r="E745" s="138">
        <v>42670</v>
      </c>
      <c r="F745" s="138">
        <v>46011</v>
      </c>
      <c r="G745" t="s">
        <v>818</v>
      </c>
      <c r="H745" t="s">
        <v>63</v>
      </c>
      <c r="I745">
        <v>0</v>
      </c>
      <c r="J745" t="s">
        <v>71</v>
      </c>
      <c r="K745"/>
      <c r="L745"/>
      <c r="M745"/>
      <c r="N745"/>
      <c r="O745"/>
      <c r="P745"/>
      <c r="Q745"/>
      <c r="R745"/>
      <c r="S745"/>
      <c r="T745"/>
      <c r="U745"/>
      <c r="V745"/>
      <c r="W745"/>
      <c r="X745"/>
      <c r="Y745"/>
      <c r="Z745"/>
      <c r="AA745"/>
      <c r="AB745"/>
      <c r="AC745"/>
      <c r="AD745"/>
      <c r="AE745"/>
      <c r="AF745"/>
      <c r="AG745">
        <v>1</v>
      </c>
      <c r="AH745">
        <v>0</v>
      </c>
    </row>
    <row r="746" spans="1:34" ht="15" x14ac:dyDescent="0.25">
      <c r="A746" t="s">
        <v>1664</v>
      </c>
      <c r="B746" t="s">
        <v>1665</v>
      </c>
      <c r="C746" t="s">
        <v>63</v>
      </c>
      <c r="D746">
        <v>38</v>
      </c>
      <c r="E746" s="138">
        <v>45656</v>
      </c>
      <c r="F746" s="138">
        <v>45938</v>
      </c>
      <c r="G746" t="s">
        <v>75</v>
      </c>
      <c r="H746" t="s">
        <v>63</v>
      </c>
      <c r="I746">
        <v>0.8</v>
      </c>
      <c r="J746" t="s">
        <v>71</v>
      </c>
      <c r="K746"/>
      <c r="L746"/>
      <c r="M746"/>
      <c r="N746"/>
      <c r="O746"/>
      <c r="P746"/>
      <c r="Q746"/>
      <c r="R746"/>
      <c r="S746"/>
      <c r="T746"/>
      <c r="U746"/>
      <c r="V746"/>
      <c r="W746"/>
      <c r="X746"/>
      <c r="Y746"/>
      <c r="Z746"/>
      <c r="AA746"/>
      <c r="AB746"/>
      <c r="AC746"/>
      <c r="AD746"/>
      <c r="AE746"/>
      <c r="AF746"/>
      <c r="AG746">
        <v>1</v>
      </c>
      <c r="AH746">
        <v>0</v>
      </c>
    </row>
    <row r="747" spans="1:34" ht="15" x14ac:dyDescent="0.25">
      <c r="A747" t="s">
        <v>1666</v>
      </c>
      <c r="B747" t="s">
        <v>1667</v>
      </c>
      <c r="C747" t="s">
        <v>267</v>
      </c>
      <c r="D747">
        <v>5</v>
      </c>
      <c r="E747" s="138">
        <v>45734</v>
      </c>
      <c r="F747" s="138">
        <v>45763</v>
      </c>
      <c r="G747" t="s">
        <v>75</v>
      </c>
      <c r="H747" t="s">
        <v>70</v>
      </c>
      <c r="I747">
        <v>0</v>
      </c>
      <c r="J747" t="s">
        <v>16228</v>
      </c>
      <c r="K747">
        <v>0.62</v>
      </c>
      <c r="L747" t="s">
        <v>16270</v>
      </c>
      <c r="M747">
        <v>0.77</v>
      </c>
      <c r="N747" t="s">
        <v>78</v>
      </c>
      <c r="O747">
        <v>0.8</v>
      </c>
      <c r="P747" t="s">
        <v>79</v>
      </c>
      <c r="Q747"/>
      <c r="R747"/>
      <c r="S747"/>
      <c r="T747"/>
      <c r="U747"/>
      <c r="V747"/>
      <c r="W747"/>
      <c r="X747"/>
      <c r="Y747"/>
      <c r="Z747"/>
      <c r="AA747"/>
      <c r="AB747"/>
      <c r="AC747"/>
      <c r="AD747"/>
      <c r="AE747"/>
      <c r="AF747"/>
      <c r="AG747">
        <v>4</v>
      </c>
      <c r="AH747">
        <v>12000</v>
      </c>
    </row>
    <row r="748" spans="1:34" ht="15" x14ac:dyDescent="0.25">
      <c r="A748" t="s">
        <v>1668</v>
      </c>
      <c r="B748" t="s">
        <v>1669</v>
      </c>
      <c r="C748" t="s">
        <v>154</v>
      </c>
      <c r="D748">
        <v>16</v>
      </c>
      <c r="E748" s="138">
        <v>41886</v>
      </c>
      <c r="F748" s="138">
        <v>46011</v>
      </c>
      <c r="G748" t="s">
        <v>69</v>
      </c>
      <c r="H748" t="s">
        <v>63</v>
      </c>
      <c r="I748">
        <v>0.8</v>
      </c>
      <c r="J748" t="s">
        <v>71</v>
      </c>
      <c r="K748"/>
      <c r="L748"/>
      <c r="M748"/>
      <c r="N748"/>
      <c r="O748"/>
      <c r="P748"/>
      <c r="Q748"/>
      <c r="R748"/>
      <c r="S748"/>
      <c r="T748"/>
      <c r="U748"/>
      <c r="V748"/>
      <c r="W748"/>
      <c r="X748"/>
      <c r="Y748"/>
      <c r="Z748"/>
      <c r="AA748"/>
      <c r="AB748"/>
      <c r="AC748"/>
      <c r="AD748"/>
      <c r="AE748"/>
      <c r="AF748"/>
      <c r="AG748">
        <v>1</v>
      </c>
      <c r="AH748">
        <v>0</v>
      </c>
    </row>
    <row r="749" spans="1:34" ht="15" x14ac:dyDescent="0.25">
      <c r="A749" t="s">
        <v>1670</v>
      </c>
      <c r="B749" t="s">
        <v>1671</v>
      </c>
      <c r="C749" t="s">
        <v>516</v>
      </c>
      <c r="D749">
        <v>34</v>
      </c>
      <c r="E749" s="138">
        <v>45646</v>
      </c>
      <c r="F749" s="138">
        <v>45664</v>
      </c>
      <c r="G749" t="s">
        <v>69</v>
      </c>
      <c r="H749" t="s">
        <v>63</v>
      </c>
      <c r="I749">
        <v>0.8</v>
      </c>
      <c r="J749" t="s">
        <v>71</v>
      </c>
      <c r="K749"/>
      <c r="L749"/>
      <c r="M749"/>
      <c r="N749"/>
      <c r="O749"/>
      <c r="P749"/>
      <c r="Q749"/>
      <c r="R749"/>
      <c r="S749"/>
      <c r="T749"/>
      <c r="U749"/>
      <c r="V749"/>
      <c r="W749"/>
      <c r="X749"/>
      <c r="Y749"/>
      <c r="Z749"/>
      <c r="AA749"/>
      <c r="AB749"/>
      <c r="AC749"/>
      <c r="AD749"/>
      <c r="AE749"/>
      <c r="AF749"/>
      <c r="AG749">
        <v>1</v>
      </c>
      <c r="AH749">
        <v>0</v>
      </c>
    </row>
    <row r="750" spans="1:34" ht="15" x14ac:dyDescent="0.25">
      <c r="A750" t="s">
        <v>1672</v>
      </c>
      <c r="B750" t="s">
        <v>1673</v>
      </c>
      <c r="C750" t="s">
        <v>173</v>
      </c>
      <c r="D750" t="s">
        <v>16088</v>
      </c>
      <c r="E750" s="138">
        <v>38838</v>
      </c>
      <c r="F750" s="138">
        <v>46011</v>
      </c>
      <c r="G750" t="s">
        <v>69</v>
      </c>
      <c r="H750" t="s">
        <v>63</v>
      </c>
      <c r="I750">
        <v>0.5</v>
      </c>
      <c r="J750" t="s">
        <v>71</v>
      </c>
      <c r="K750"/>
      <c r="L750"/>
      <c r="M750"/>
      <c r="N750"/>
      <c r="O750"/>
      <c r="P750"/>
      <c r="Q750"/>
      <c r="R750"/>
      <c r="S750"/>
      <c r="T750"/>
      <c r="U750"/>
      <c r="V750"/>
      <c r="W750"/>
      <c r="X750"/>
      <c r="Y750"/>
      <c r="Z750"/>
      <c r="AA750"/>
      <c r="AB750"/>
      <c r="AC750"/>
      <c r="AD750"/>
      <c r="AE750"/>
      <c r="AF750"/>
      <c r="AG750">
        <v>1</v>
      </c>
      <c r="AH750">
        <v>0</v>
      </c>
    </row>
    <row r="751" spans="1:34" ht="15" x14ac:dyDescent="0.25">
      <c r="A751" t="s">
        <v>1674</v>
      </c>
      <c r="B751" t="s">
        <v>1675</v>
      </c>
      <c r="C751" t="s">
        <v>448</v>
      </c>
      <c r="D751"/>
      <c r="E751"/>
      <c r="F751"/>
      <c r="G751"/>
      <c r="H751" t="s">
        <v>63</v>
      </c>
      <c r="I751" t="s">
        <v>64</v>
      </c>
      <c r="J751"/>
      <c r="K751"/>
      <c r="L751"/>
      <c r="M751"/>
      <c r="N751"/>
      <c r="O751"/>
      <c r="P751"/>
      <c r="Q751"/>
      <c r="R751"/>
      <c r="S751"/>
      <c r="T751"/>
      <c r="U751"/>
      <c r="V751"/>
      <c r="W751"/>
      <c r="X751"/>
      <c r="Y751"/>
      <c r="Z751"/>
      <c r="AA751"/>
      <c r="AB751"/>
      <c r="AC751"/>
      <c r="AD751"/>
      <c r="AE751"/>
      <c r="AF751"/>
      <c r="AG751"/>
      <c r="AH751">
        <v>0</v>
      </c>
    </row>
    <row r="752" spans="1:34" ht="15" x14ac:dyDescent="0.25">
      <c r="A752" t="s">
        <v>1676</v>
      </c>
      <c r="B752" t="s">
        <v>1677</v>
      </c>
      <c r="C752" t="s">
        <v>1313</v>
      </c>
      <c r="D752">
        <v>45</v>
      </c>
      <c r="E752" s="138">
        <v>45645</v>
      </c>
      <c r="F752" s="138">
        <v>45684</v>
      </c>
      <c r="G752" t="s">
        <v>69</v>
      </c>
      <c r="H752" t="s">
        <v>70</v>
      </c>
      <c r="I752">
        <v>0</v>
      </c>
      <c r="J752" t="s">
        <v>16249</v>
      </c>
      <c r="K752">
        <v>0.7</v>
      </c>
      <c r="L752" t="s">
        <v>71</v>
      </c>
      <c r="M752"/>
      <c r="N752"/>
      <c r="O752"/>
      <c r="P752"/>
      <c r="Q752"/>
      <c r="R752"/>
      <c r="S752"/>
      <c r="T752"/>
      <c r="U752"/>
      <c r="V752"/>
      <c r="W752"/>
      <c r="X752"/>
      <c r="Y752"/>
      <c r="Z752"/>
      <c r="AA752"/>
      <c r="AB752"/>
      <c r="AC752"/>
      <c r="AD752"/>
      <c r="AE752"/>
      <c r="AF752"/>
      <c r="AG752">
        <v>2</v>
      </c>
      <c r="AH752">
        <v>8000</v>
      </c>
    </row>
    <row r="753" spans="1:34" ht="15" x14ac:dyDescent="0.25">
      <c r="A753" t="s">
        <v>1678</v>
      </c>
      <c r="B753" t="s">
        <v>1679</v>
      </c>
      <c r="C753" t="s">
        <v>84</v>
      </c>
      <c r="D753"/>
      <c r="E753"/>
      <c r="F753"/>
      <c r="G753"/>
      <c r="H753" t="s">
        <v>63</v>
      </c>
      <c r="I753" t="s">
        <v>64</v>
      </c>
      <c r="J753"/>
      <c r="K753"/>
      <c r="L753"/>
      <c r="M753"/>
      <c r="N753"/>
      <c r="O753"/>
      <c r="P753"/>
      <c r="Q753"/>
      <c r="R753"/>
      <c r="S753"/>
      <c r="T753"/>
      <c r="U753"/>
      <c r="V753"/>
      <c r="W753"/>
      <c r="X753"/>
      <c r="Y753"/>
      <c r="Z753"/>
      <c r="AA753"/>
      <c r="AB753"/>
      <c r="AC753"/>
      <c r="AD753"/>
      <c r="AE753"/>
      <c r="AF753"/>
      <c r="AG753"/>
      <c r="AH753">
        <v>0</v>
      </c>
    </row>
    <row r="754" spans="1:34" ht="15" x14ac:dyDescent="0.25">
      <c r="A754" t="s">
        <v>1680</v>
      </c>
      <c r="B754" t="s">
        <v>1681</v>
      </c>
      <c r="C754" t="s">
        <v>564</v>
      </c>
      <c r="D754"/>
      <c r="E754"/>
      <c r="F754"/>
      <c r="G754"/>
      <c r="H754" t="s">
        <v>63</v>
      </c>
      <c r="I754" t="s">
        <v>64</v>
      </c>
      <c r="J754"/>
      <c r="K754"/>
      <c r="L754"/>
      <c r="M754"/>
      <c r="N754"/>
      <c r="O754"/>
      <c r="P754"/>
      <c r="Q754"/>
      <c r="R754"/>
      <c r="S754"/>
      <c r="T754"/>
      <c r="U754"/>
      <c r="V754"/>
      <c r="W754"/>
      <c r="X754"/>
      <c r="Y754"/>
      <c r="Z754"/>
      <c r="AA754"/>
      <c r="AB754"/>
      <c r="AC754"/>
      <c r="AD754"/>
      <c r="AE754"/>
      <c r="AF754"/>
      <c r="AG754"/>
      <c r="AH754">
        <v>0</v>
      </c>
    </row>
    <row r="755" spans="1:34" ht="15" x14ac:dyDescent="0.25">
      <c r="A755" t="s">
        <v>1684</v>
      </c>
      <c r="B755" t="s">
        <v>1685</v>
      </c>
      <c r="C755" t="s">
        <v>193</v>
      </c>
      <c r="D755">
        <v>74</v>
      </c>
      <c r="E755" s="138">
        <v>45645</v>
      </c>
      <c r="F755" s="138">
        <v>45665</v>
      </c>
      <c r="G755" t="s">
        <v>69</v>
      </c>
      <c r="H755" t="s">
        <v>70</v>
      </c>
      <c r="I755">
        <v>0</v>
      </c>
      <c r="J755" t="s">
        <v>16237</v>
      </c>
      <c r="K755">
        <v>0.8</v>
      </c>
      <c r="L755" t="s">
        <v>71</v>
      </c>
      <c r="M755"/>
      <c r="N755"/>
      <c r="O755"/>
      <c r="P755"/>
      <c r="Q755"/>
      <c r="R755"/>
      <c r="S755"/>
      <c r="T755"/>
      <c r="U755"/>
      <c r="V755"/>
      <c r="W755"/>
      <c r="X755"/>
      <c r="Y755"/>
      <c r="Z755"/>
      <c r="AA755"/>
      <c r="AB755"/>
      <c r="AC755"/>
      <c r="AD755"/>
      <c r="AE755"/>
      <c r="AF755"/>
      <c r="AG755">
        <v>2</v>
      </c>
      <c r="AH755">
        <v>9000</v>
      </c>
    </row>
    <row r="756" spans="1:34" ht="15" x14ac:dyDescent="0.25">
      <c r="A756" t="s">
        <v>1682</v>
      </c>
      <c r="B756" t="s">
        <v>1683</v>
      </c>
      <c r="C756" t="s">
        <v>193</v>
      </c>
      <c r="D756">
        <v>47</v>
      </c>
      <c r="E756" s="138">
        <v>45646</v>
      </c>
      <c r="F756" s="138">
        <v>45824</v>
      </c>
      <c r="G756" t="s">
        <v>69</v>
      </c>
      <c r="H756" t="s">
        <v>63</v>
      </c>
      <c r="I756">
        <v>0.8</v>
      </c>
      <c r="J756" t="s">
        <v>71</v>
      </c>
      <c r="K756"/>
      <c r="L756"/>
      <c r="M756"/>
      <c r="N756"/>
      <c r="O756"/>
      <c r="P756"/>
      <c r="Q756"/>
      <c r="R756"/>
      <c r="S756"/>
      <c r="T756"/>
      <c r="U756"/>
      <c r="V756"/>
      <c r="W756"/>
      <c r="X756"/>
      <c r="Y756"/>
      <c r="Z756"/>
      <c r="AA756"/>
      <c r="AB756"/>
      <c r="AC756"/>
      <c r="AD756"/>
      <c r="AE756"/>
      <c r="AF756"/>
      <c r="AG756">
        <v>1</v>
      </c>
      <c r="AH756">
        <v>0</v>
      </c>
    </row>
    <row r="757" spans="1:34" ht="15" x14ac:dyDescent="0.25">
      <c r="A757" t="s">
        <v>1686</v>
      </c>
      <c r="B757" t="s">
        <v>1687</v>
      </c>
      <c r="C757" t="s">
        <v>203</v>
      </c>
      <c r="D757">
        <v>27</v>
      </c>
      <c r="E757" s="138">
        <v>45644</v>
      </c>
      <c r="F757" s="138">
        <v>45729</v>
      </c>
      <c r="G757" t="s">
        <v>69</v>
      </c>
      <c r="H757" t="s">
        <v>70</v>
      </c>
      <c r="I757">
        <v>0</v>
      </c>
      <c r="J757" t="s">
        <v>16248</v>
      </c>
      <c r="K757">
        <v>0.73</v>
      </c>
      <c r="L757" t="s">
        <v>71</v>
      </c>
      <c r="M757"/>
      <c r="N757"/>
      <c r="O757"/>
      <c r="P757"/>
      <c r="Q757"/>
      <c r="R757"/>
      <c r="S757"/>
      <c r="T757"/>
      <c r="U757"/>
      <c r="V757"/>
      <c r="W757"/>
      <c r="X757"/>
      <c r="Y757"/>
      <c r="Z757"/>
      <c r="AA757"/>
      <c r="AB757"/>
      <c r="AC757"/>
      <c r="AD757"/>
      <c r="AE757"/>
      <c r="AF757"/>
      <c r="AG757">
        <v>2</v>
      </c>
      <c r="AH757">
        <v>8500</v>
      </c>
    </row>
    <row r="758" spans="1:34" ht="15" x14ac:dyDescent="0.25">
      <c r="A758" t="s">
        <v>1688</v>
      </c>
      <c r="B758" t="s">
        <v>1689</v>
      </c>
      <c r="C758" t="s">
        <v>801</v>
      </c>
      <c r="D758">
        <v>79</v>
      </c>
      <c r="E758" s="138">
        <v>45643</v>
      </c>
      <c r="F758" s="138">
        <v>45702</v>
      </c>
      <c r="G758" t="s">
        <v>69</v>
      </c>
      <c r="H758" t="s">
        <v>63</v>
      </c>
      <c r="I758">
        <v>0.8</v>
      </c>
      <c r="J758" t="s">
        <v>71</v>
      </c>
      <c r="K758"/>
      <c r="L758"/>
      <c r="M758"/>
      <c r="N758"/>
      <c r="O758"/>
      <c r="P758"/>
      <c r="Q758"/>
      <c r="R758"/>
      <c r="S758"/>
      <c r="T758"/>
      <c r="U758"/>
      <c r="V758"/>
      <c r="W758"/>
      <c r="X758"/>
      <c r="Y758"/>
      <c r="Z758"/>
      <c r="AA758"/>
      <c r="AB758"/>
      <c r="AC758"/>
      <c r="AD758"/>
      <c r="AE758"/>
      <c r="AF758"/>
      <c r="AG758">
        <v>1</v>
      </c>
      <c r="AH758">
        <v>0</v>
      </c>
    </row>
    <row r="759" spans="1:34" ht="15" x14ac:dyDescent="0.25">
      <c r="A759" t="s">
        <v>1690</v>
      </c>
      <c r="B759" t="s">
        <v>1691</v>
      </c>
      <c r="C759" t="s">
        <v>313</v>
      </c>
      <c r="D759"/>
      <c r="E759"/>
      <c r="F759"/>
      <c r="G759"/>
      <c r="H759" t="s">
        <v>63</v>
      </c>
      <c r="I759" t="s">
        <v>64</v>
      </c>
      <c r="J759"/>
      <c r="K759"/>
      <c r="L759"/>
      <c r="M759"/>
      <c r="N759"/>
      <c r="O759"/>
      <c r="P759"/>
      <c r="Q759"/>
      <c r="R759"/>
      <c r="S759"/>
      <c r="T759"/>
      <c r="U759"/>
      <c r="V759"/>
      <c r="W759"/>
      <c r="X759"/>
      <c r="Y759"/>
      <c r="Z759"/>
      <c r="AA759"/>
      <c r="AB759"/>
      <c r="AC759"/>
      <c r="AD759"/>
      <c r="AE759"/>
      <c r="AF759"/>
      <c r="AG759"/>
      <c r="AH759">
        <v>0</v>
      </c>
    </row>
    <row r="760" spans="1:34" ht="15" x14ac:dyDescent="0.25">
      <c r="A760" t="s">
        <v>1692</v>
      </c>
      <c r="B760" t="s">
        <v>1693</v>
      </c>
      <c r="C760" t="s">
        <v>301</v>
      </c>
      <c r="D760">
        <v>31</v>
      </c>
      <c r="E760" s="138">
        <v>39811</v>
      </c>
      <c r="F760" s="138">
        <v>46011</v>
      </c>
      <c r="G760" t="s">
        <v>69</v>
      </c>
      <c r="H760" t="s">
        <v>63</v>
      </c>
      <c r="I760">
        <v>0.8</v>
      </c>
      <c r="J760" t="s">
        <v>71</v>
      </c>
      <c r="K760"/>
      <c r="L760"/>
      <c r="M760"/>
      <c r="N760"/>
      <c r="O760"/>
      <c r="P760"/>
      <c r="Q760"/>
      <c r="R760"/>
      <c r="S760"/>
      <c r="T760"/>
      <c r="U760"/>
      <c r="V760"/>
      <c r="W760"/>
      <c r="X760"/>
      <c r="Y760"/>
      <c r="Z760"/>
      <c r="AA760"/>
      <c r="AB760"/>
      <c r="AC760"/>
      <c r="AD760"/>
      <c r="AE760"/>
      <c r="AF760"/>
      <c r="AG760">
        <v>1</v>
      </c>
      <c r="AH760">
        <v>0</v>
      </c>
    </row>
    <row r="761" spans="1:34" ht="15" x14ac:dyDescent="0.25">
      <c r="A761" t="s">
        <v>1694</v>
      </c>
      <c r="B761" t="s">
        <v>1695</v>
      </c>
      <c r="C761" t="s">
        <v>176</v>
      </c>
      <c r="D761"/>
      <c r="E761"/>
      <c r="F761"/>
      <c r="G761"/>
      <c r="H761" t="s">
        <v>63</v>
      </c>
      <c r="I761" t="s">
        <v>64</v>
      </c>
      <c r="J761"/>
      <c r="K761"/>
      <c r="L761"/>
      <c r="M761"/>
      <c r="N761"/>
      <c r="O761"/>
      <c r="P761"/>
      <c r="Q761"/>
      <c r="R761"/>
      <c r="S761"/>
      <c r="T761"/>
      <c r="U761"/>
      <c r="V761"/>
      <c r="W761"/>
      <c r="X761"/>
      <c r="Y761"/>
      <c r="Z761"/>
      <c r="AA761"/>
      <c r="AB761"/>
      <c r="AC761"/>
      <c r="AD761"/>
      <c r="AE761"/>
      <c r="AF761"/>
      <c r="AG761"/>
      <c r="AH761">
        <v>0</v>
      </c>
    </row>
    <row r="762" spans="1:34" ht="15" x14ac:dyDescent="0.25">
      <c r="A762" t="s">
        <v>1696</v>
      </c>
      <c r="B762" t="s">
        <v>1697</v>
      </c>
      <c r="C762" t="s">
        <v>151</v>
      </c>
      <c r="D762">
        <v>34</v>
      </c>
      <c r="E762" s="138">
        <v>45646</v>
      </c>
      <c r="F762" s="138">
        <v>45694</v>
      </c>
      <c r="G762" t="s">
        <v>69</v>
      </c>
      <c r="H762" t="s">
        <v>70</v>
      </c>
      <c r="I762">
        <v>0</v>
      </c>
      <c r="J762" t="s">
        <v>16249</v>
      </c>
      <c r="K762">
        <v>0.75</v>
      </c>
      <c r="L762" t="s">
        <v>71</v>
      </c>
      <c r="M762"/>
      <c r="N762"/>
      <c r="O762"/>
      <c r="P762"/>
      <c r="Q762"/>
      <c r="R762"/>
      <c r="S762"/>
      <c r="T762"/>
      <c r="U762"/>
      <c r="V762"/>
      <c r="W762"/>
      <c r="X762"/>
      <c r="Y762"/>
      <c r="Z762"/>
      <c r="AA762"/>
      <c r="AB762"/>
      <c r="AC762"/>
      <c r="AD762"/>
      <c r="AE762"/>
      <c r="AF762"/>
      <c r="AG762">
        <v>2</v>
      </c>
      <c r="AH762">
        <v>8000</v>
      </c>
    </row>
    <row r="763" spans="1:34" ht="15" x14ac:dyDescent="0.25">
      <c r="A763" t="s">
        <v>1698</v>
      </c>
      <c r="B763" t="s">
        <v>1699</v>
      </c>
      <c r="C763" t="s">
        <v>139</v>
      </c>
      <c r="D763">
        <v>8</v>
      </c>
      <c r="E763" s="138">
        <v>39141</v>
      </c>
      <c r="F763" s="138">
        <v>46011</v>
      </c>
      <c r="G763" t="s">
        <v>69</v>
      </c>
      <c r="H763" t="s">
        <v>63</v>
      </c>
      <c r="I763">
        <v>0.8</v>
      </c>
      <c r="J763" t="s">
        <v>71</v>
      </c>
      <c r="K763"/>
      <c r="L763"/>
      <c r="M763"/>
      <c r="N763"/>
      <c r="O763"/>
      <c r="P763"/>
      <c r="Q763"/>
      <c r="R763"/>
      <c r="S763"/>
      <c r="T763"/>
      <c r="U763"/>
      <c r="V763"/>
      <c r="W763"/>
      <c r="X763"/>
      <c r="Y763"/>
      <c r="Z763"/>
      <c r="AA763"/>
      <c r="AB763"/>
      <c r="AC763"/>
      <c r="AD763"/>
      <c r="AE763"/>
      <c r="AF763"/>
      <c r="AG763">
        <v>1</v>
      </c>
      <c r="AH763">
        <v>0</v>
      </c>
    </row>
    <row r="764" spans="1:34" ht="15" x14ac:dyDescent="0.25">
      <c r="A764" t="s">
        <v>1700</v>
      </c>
      <c r="B764" t="s">
        <v>1701</v>
      </c>
      <c r="C764" t="s">
        <v>281</v>
      </c>
      <c r="D764">
        <v>6</v>
      </c>
      <c r="E764" s="138">
        <v>44711</v>
      </c>
      <c r="F764" s="138">
        <v>46011</v>
      </c>
      <c r="G764" t="s">
        <v>69</v>
      </c>
      <c r="H764" t="s">
        <v>63</v>
      </c>
      <c r="I764">
        <v>0.8</v>
      </c>
      <c r="J764" t="s">
        <v>71</v>
      </c>
      <c r="K764"/>
      <c r="L764"/>
      <c r="M764"/>
      <c r="N764"/>
      <c r="O764"/>
      <c r="P764"/>
      <c r="Q764"/>
      <c r="R764"/>
      <c r="S764"/>
      <c r="T764"/>
      <c r="U764"/>
      <c r="V764"/>
      <c r="W764"/>
      <c r="X764"/>
      <c r="Y764"/>
      <c r="Z764"/>
      <c r="AA764"/>
      <c r="AB764"/>
      <c r="AC764"/>
      <c r="AD764"/>
      <c r="AE764"/>
      <c r="AF764"/>
      <c r="AG764">
        <v>1</v>
      </c>
      <c r="AH764">
        <v>0</v>
      </c>
    </row>
    <row r="765" spans="1:34" ht="15" x14ac:dyDescent="0.25">
      <c r="A765" t="s">
        <v>1702</v>
      </c>
      <c r="B765" t="s">
        <v>1703</v>
      </c>
      <c r="C765" t="s">
        <v>219</v>
      </c>
      <c r="D765"/>
      <c r="E765"/>
      <c r="F765"/>
      <c r="G765"/>
      <c r="H765" t="s">
        <v>63</v>
      </c>
      <c r="I765" t="s">
        <v>64</v>
      </c>
      <c r="J765"/>
      <c r="K765"/>
      <c r="L765"/>
      <c r="M765"/>
      <c r="N765"/>
      <c r="O765"/>
      <c r="P765"/>
      <c r="Q765"/>
      <c r="R765"/>
      <c r="S765"/>
      <c r="T765"/>
      <c r="U765"/>
      <c r="V765"/>
      <c r="W765"/>
      <c r="X765"/>
      <c r="Y765"/>
      <c r="Z765"/>
      <c r="AA765"/>
      <c r="AB765"/>
      <c r="AC765"/>
      <c r="AD765"/>
      <c r="AE765"/>
      <c r="AF765"/>
      <c r="AG765"/>
      <c r="AH765">
        <v>0</v>
      </c>
    </row>
    <row r="766" spans="1:34" ht="15" x14ac:dyDescent="0.25">
      <c r="A766" t="s">
        <v>1704</v>
      </c>
      <c r="B766" t="s">
        <v>1705</v>
      </c>
      <c r="C766" t="s">
        <v>219</v>
      </c>
      <c r="D766"/>
      <c r="E766"/>
      <c r="F766"/>
      <c r="G766"/>
      <c r="H766" t="s">
        <v>63</v>
      </c>
      <c r="I766" t="s">
        <v>64</v>
      </c>
      <c r="J766"/>
      <c r="K766"/>
      <c r="L766"/>
      <c r="M766"/>
      <c r="N766"/>
      <c r="O766"/>
      <c r="P766"/>
      <c r="Q766"/>
      <c r="R766"/>
      <c r="S766"/>
      <c r="T766"/>
      <c r="U766"/>
      <c r="V766"/>
      <c r="W766"/>
      <c r="X766"/>
      <c r="Y766"/>
      <c r="Z766"/>
      <c r="AA766"/>
      <c r="AB766"/>
      <c r="AC766"/>
      <c r="AD766"/>
      <c r="AE766"/>
      <c r="AF766"/>
      <c r="AG766"/>
      <c r="AH766">
        <v>0</v>
      </c>
    </row>
    <row r="767" spans="1:34" ht="15" x14ac:dyDescent="0.25">
      <c r="A767" t="s">
        <v>1706</v>
      </c>
      <c r="B767" t="s">
        <v>1707</v>
      </c>
      <c r="C767" t="s">
        <v>219</v>
      </c>
      <c r="D767"/>
      <c r="E767"/>
      <c r="F767"/>
      <c r="G767"/>
      <c r="H767" t="s">
        <v>63</v>
      </c>
      <c r="I767" t="s">
        <v>64</v>
      </c>
      <c r="J767"/>
      <c r="K767"/>
      <c r="L767"/>
      <c r="M767"/>
      <c r="N767"/>
      <c r="O767"/>
      <c r="P767"/>
      <c r="Q767"/>
      <c r="R767"/>
      <c r="S767"/>
      <c r="T767"/>
      <c r="U767"/>
      <c r="V767"/>
      <c r="W767"/>
      <c r="X767"/>
      <c r="Y767"/>
      <c r="Z767"/>
      <c r="AA767"/>
      <c r="AB767"/>
      <c r="AC767"/>
      <c r="AD767"/>
      <c r="AE767"/>
      <c r="AF767"/>
      <c r="AG767"/>
      <c r="AH767">
        <v>0</v>
      </c>
    </row>
    <row r="768" spans="1:34" ht="15" x14ac:dyDescent="0.25">
      <c r="A768" t="s">
        <v>1708</v>
      </c>
      <c r="B768" t="s">
        <v>1709</v>
      </c>
      <c r="C768" t="s">
        <v>102</v>
      </c>
      <c r="D768">
        <v>13</v>
      </c>
      <c r="E768" s="138">
        <v>45267</v>
      </c>
      <c r="F768" s="138">
        <v>46011</v>
      </c>
      <c r="G768" t="s">
        <v>69</v>
      </c>
      <c r="H768" t="s">
        <v>63</v>
      </c>
      <c r="I768">
        <v>0.6</v>
      </c>
      <c r="J768" t="s">
        <v>71</v>
      </c>
      <c r="K768"/>
      <c r="L768"/>
      <c r="M768"/>
      <c r="N768"/>
      <c r="O768"/>
      <c r="P768"/>
      <c r="Q768"/>
      <c r="R768"/>
      <c r="S768"/>
      <c r="T768"/>
      <c r="U768"/>
      <c r="V768"/>
      <c r="W768"/>
      <c r="X768"/>
      <c r="Y768"/>
      <c r="Z768"/>
      <c r="AA768"/>
      <c r="AB768"/>
      <c r="AC768"/>
      <c r="AD768"/>
      <c r="AE768"/>
      <c r="AF768"/>
      <c r="AG768">
        <v>1</v>
      </c>
      <c r="AH768">
        <v>0</v>
      </c>
    </row>
    <row r="769" spans="1:34" ht="15" x14ac:dyDescent="0.25">
      <c r="A769" t="s">
        <v>1710</v>
      </c>
      <c r="B769" t="s">
        <v>1711</v>
      </c>
      <c r="C769" t="s">
        <v>111</v>
      </c>
      <c r="D769">
        <v>14</v>
      </c>
      <c r="E769" s="138">
        <v>44712</v>
      </c>
      <c r="F769" s="138">
        <v>46011</v>
      </c>
      <c r="G769" t="s">
        <v>69</v>
      </c>
      <c r="H769" t="s">
        <v>63</v>
      </c>
      <c r="I769">
        <v>0.6</v>
      </c>
      <c r="J769" t="s">
        <v>71</v>
      </c>
      <c r="K769"/>
      <c r="L769"/>
      <c r="M769"/>
      <c r="N769"/>
      <c r="O769"/>
      <c r="P769"/>
      <c r="Q769"/>
      <c r="R769"/>
      <c r="S769"/>
      <c r="T769"/>
      <c r="U769"/>
      <c r="V769"/>
      <c r="W769"/>
      <c r="X769"/>
      <c r="Y769"/>
      <c r="Z769"/>
      <c r="AA769"/>
      <c r="AB769"/>
      <c r="AC769"/>
      <c r="AD769"/>
      <c r="AE769"/>
      <c r="AF769"/>
      <c r="AG769">
        <v>1</v>
      </c>
      <c r="AH769">
        <v>0</v>
      </c>
    </row>
    <row r="770" spans="1:34" ht="15" x14ac:dyDescent="0.25">
      <c r="A770" t="s">
        <v>1712</v>
      </c>
      <c r="B770" t="s">
        <v>1713</v>
      </c>
      <c r="C770" t="s">
        <v>246</v>
      </c>
      <c r="D770">
        <v>2</v>
      </c>
      <c r="E770" s="138">
        <v>45707</v>
      </c>
      <c r="F770" s="138">
        <v>45714</v>
      </c>
      <c r="G770" t="s">
        <v>69</v>
      </c>
      <c r="H770" t="s">
        <v>63</v>
      </c>
      <c r="I770">
        <v>0.8</v>
      </c>
      <c r="J770" t="s">
        <v>71</v>
      </c>
      <c r="K770"/>
      <c r="L770"/>
      <c r="M770"/>
      <c r="N770"/>
      <c r="O770"/>
      <c r="P770"/>
      <c r="Q770"/>
      <c r="R770"/>
      <c r="S770"/>
      <c r="T770"/>
      <c r="U770"/>
      <c r="V770"/>
      <c r="W770"/>
      <c r="X770"/>
      <c r="Y770"/>
      <c r="Z770"/>
      <c r="AA770"/>
      <c r="AB770"/>
      <c r="AC770"/>
      <c r="AD770"/>
      <c r="AE770"/>
      <c r="AF770"/>
      <c r="AG770">
        <v>1</v>
      </c>
      <c r="AH770">
        <v>0</v>
      </c>
    </row>
    <row r="771" spans="1:34" ht="15" x14ac:dyDescent="0.25">
      <c r="A771" t="s">
        <v>1714</v>
      </c>
      <c r="B771" t="s">
        <v>1715</v>
      </c>
      <c r="C771" t="s">
        <v>286</v>
      </c>
      <c r="D771">
        <v>40</v>
      </c>
      <c r="E771" s="138">
        <v>45656</v>
      </c>
      <c r="F771" s="138">
        <v>45877</v>
      </c>
      <c r="G771" t="s">
        <v>69</v>
      </c>
      <c r="H771" t="s">
        <v>63</v>
      </c>
      <c r="I771">
        <v>0.1</v>
      </c>
      <c r="J771" t="s">
        <v>71</v>
      </c>
      <c r="K771"/>
      <c r="L771"/>
      <c r="M771"/>
      <c r="N771"/>
      <c r="O771"/>
      <c r="P771"/>
      <c r="Q771"/>
      <c r="R771"/>
      <c r="S771"/>
      <c r="T771"/>
      <c r="U771"/>
      <c r="V771"/>
      <c r="W771"/>
      <c r="X771"/>
      <c r="Y771"/>
      <c r="Z771"/>
      <c r="AA771"/>
      <c r="AB771"/>
      <c r="AC771"/>
      <c r="AD771"/>
      <c r="AE771"/>
      <c r="AF771"/>
      <c r="AG771">
        <v>1</v>
      </c>
      <c r="AH771">
        <v>0</v>
      </c>
    </row>
    <row r="772" spans="1:34" ht="15" x14ac:dyDescent="0.25">
      <c r="A772" t="s">
        <v>1716</v>
      </c>
      <c r="B772" t="s">
        <v>1717</v>
      </c>
      <c r="C772" t="s">
        <v>304</v>
      </c>
      <c r="D772">
        <v>41</v>
      </c>
      <c r="E772" s="138">
        <v>45639</v>
      </c>
      <c r="F772" s="138">
        <v>45693</v>
      </c>
      <c r="G772" t="s">
        <v>69</v>
      </c>
      <c r="H772" t="s">
        <v>70</v>
      </c>
      <c r="I772">
        <v>0</v>
      </c>
      <c r="J772" t="s">
        <v>16399</v>
      </c>
      <c r="K772">
        <v>0.8</v>
      </c>
      <c r="L772" t="s">
        <v>71</v>
      </c>
      <c r="M772"/>
      <c r="N772"/>
      <c r="O772"/>
      <c r="P772"/>
      <c r="Q772"/>
      <c r="R772"/>
      <c r="S772"/>
      <c r="T772"/>
      <c r="U772"/>
      <c r="V772"/>
      <c r="W772"/>
      <c r="X772"/>
      <c r="Y772"/>
      <c r="Z772"/>
      <c r="AA772"/>
      <c r="AB772"/>
      <c r="AC772"/>
      <c r="AD772"/>
      <c r="AE772"/>
      <c r="AF772"/>
      <c r="AG772">
        <v>2</v>
      </c>
      <c r="AH772">
        <v>7499</v>
      </c>
    </row>
    <row r="773" spans="1:34" ht="15" x14ac:dyDescent="0.25">
      <c r="A773" t="s">
        <v>1718</v>
      </c>
      <c r="B773" t="s">
        <v>1719</v>
      </c>
      <c r="C773" t="s">
        <v>151</v>
      </c>
      <c r="D773">
        <v>14</v>
      </c>
      <c r="E773" s="138">
        <v>42487</v>
      </c>
      <c r="F773" s="138">
        <v>46011</v>
      </c>
      <c r="G773" t="s">
        <v>69</v>
      </c>
      <c r="H773" t="s">
        <v>70</v>
      </c>
      <c r="I773">
        <v>0</v>
      </c>
      <c r="J773" t="s">
        <v>16229</v>
      </c>
      <c r="K773">
        <v>0.35</v>
      </c>
      <c r="L773" t="s">
        <v>71</v>
      </c>
      <c r="M773"/>
      <c r="N773"/>
      <c r="O773"/>
      <c r="P773"/>
      <c r="Q773"/>
      <c r="R773"/>
      <c r="S773"/>
      <c r="T773"/>
      <c r="U773"/>
      <c r="V773"/>
      <c r="W773"/>
      <c r="X773"/>
      <c r="Y773"/>
      <c r="Z773"/>
      <c r="AA773"/>
      <c r="AB773"/>
      <c r="AC773"/>
      <c r="AD773"/>
      <c r="AE773"/>
      <c r="AF773"/>
      <c r="AG773">
        <v>2</v>
      </c>
      <c r="AH773">
        <v>10000</v>
      </c>
    </row>
    <row r="774" spans="1:34" ht="15" x14ac:dyDescent="0.25">
      <c r="A774" t="s">
        <v>1720</v>
      </c>
      <c r="B774" t="s">
        <v>1721</v>
      </c>
      <c r="C774" t="s">
        <v>29</v>
      </c>
      <c r="D774">
        <v>35</v>
      </c>
      <c r="E774" s="138">
        <v>45656</v>
      </c>
      <c r="F774" s="138">
        <v>45684</v>
      </c>
      <c r="G774" t="s">
        <v>69</v>
      </c>
      <c r="H774" t="s">
        <v>70</v>
      </c>
      <c r="I774">
        <v>0</v>
      </c>
      <c r="J774" t="s">
        <v>16237</v>
      </c>
      <c r="K774">
        <v>0.8</v>
      </c>
      <c r="L774" t="s">
        <v>71</v>
      </c>
      <c r="M774"/>
      <c r="N774"/>
      <c r="O774"/>
      <c r="P774"/>
      <c r="Q774"/>
      <c r="R774"/>
      <c r="S774"/>
      <c r="T774"/>
      <c r="U774"/>
      <c r="V774"/>
      <c r="W774"/>
      <c r="X774"/>
      <c r="Y774"/>
      <c r="Z774"/>
      <c r="AA774"/>
      <c r="AB774"/>
      <c r="AC774"/>
      <c r="AD774"/>
      <c r="AE774"/>
      <c r="AF774"/>
      <c r="AG774">
        <v>2</v>
      </c>
      <c r="AH774">
        <v>9000</v>
      </c>
    </row>
    <row r="775" spans="1:34" ht="15" x14ac:dyDescent="0.25">
      <c r="A775" t="s">
        <v>1722</v>
      </c>
      <c r="B775" t="s">
        <v>1723</v>
      </c>
      <c r="C775" t="s">
        <v>387</v>
      </c>
      <c r="D775">
        <v>46</v>
      </c>
      <c r="E775" s="138">
        <v>43820</v>
      </c>
      <c r="F775" s="138">
        <v>46011</v>
      </c>
      <c r="G775" t="s">
        <v>69</v>
      </c>
      <c r="H775" t="s">
        <v>70</v>
      </c>
      <c r="I775">
        <v>0</v>
      </c>
      <c r="J775" t="s">
        <v>16229</v>
      </c>
      <c r="K775">
        <v>0.8</v>
      </c>
      <c r="L775" t="s">
        <v>71</v>
      </c>
      <c r="M775"/>
      <c r="N775"/>
      <c r="O775"/>
      <c r="P775"/>
      <c r="Q775"/>
      <c r="R775"/>
      <c r="S775"/>
      <c r="T775"/>
      <c r="U775"/>
      <c r="V775"/>
      <c r="W775"/>
      <c r="X775"/>
      <c r="Y775"/>
      <c r="Z775"/>
      <c r="AA775"/>
      <c r="AB775"/>
      <c r="AC775"/>
      <c r="AD775"/>
      <c r="AE775"/>
      <c r="AF775"/>
      <c r="AG775">
        <v>2</v>
      </c>
      <c r="AH775">
        <v>10000</v>
      </c>
    </row>
    <row r="776" spans="1:34" ht="15" x14ac:dyDescent="0.25">
      <c r="A776" t="s">
        <v>1724</v>
      </c>
      <c r="B776" t="s">
        <v>1725</v>
      </c>
      <c r="C776" t="s">
        <v>318</v>
      </c>
      <c r="D776">
        <v>37</v>
      </c>
      <c r="E776" s="138">
        <v>45644</v>
      </c>
      <c r="F776" s="138">
        <v>45916</v>
      </c>
      <c r="G776" t="s">
        <v>69</v>
      </c>
      <c r="H776" t="s">
        <v>70</v>
      </c>
      <c r="I776">
        <v>0</v>
      </c>
      <c r="J776" t="s">
        <v>16229</v>
      </c>
      <c r="K776">
        <v>0.8</v>
      </c>
      <c r="L776" t="s">
        <v>71</v>
      </c>
      <c r="M776"/>
      <c r="N776"/>
      <c r="O776"/>
      <c r="P776"/>
      <c r="Q776"/>
      <c r="R776"/>
      <c r="S776"/>
      <c r="T776"/>
      <c r="U776"/>
      <c r="V776"/>
      <c r="W776"/>
      <c r="X776"/>
      <c r="Y776"/>
      <c r="Z776"/>
      <c r="AA776"/>
      <c r="AB776"/>
      <c r="AC776"/>
      <c r="AD776"/>
      <c r="AE776"/>
      <c r="AF776"/>
      <c r="AG776">
        <v>2</v>
      </c>
      <c r="AH776">
        <v>10000</v>
      </c>
    </row>
    <row r="777" spans="1:34" ht="15" x14ac:dyDescent="0.25">
      <c r="A777" t="s">
        <v>1726</v>
      </c>
      <c r="B777" t="s">
        <v>1727</v>
      </c>
      <c r="C777" t="s">
        <v>231</v>
      </c>
      <c r="D777">
        <v>52</v>
      </c>
      <c r="E777" s="138">
        <v>45649</v>
      </c>
      <c r="F777" s="138">
        <v>45803</v>
      </c>
      <c r="G777" t="s">
        <v>69</v>
      </c>
      <c r="H777" t="s">
        <v>70</v>
      </c>
      <c r="I777">
        <v>0</v>
      </c>
      <c r="J777" t="s">
        <v>16266</v>
      </c>
      <c r="K777">
        <v>0.8</v>
      </c>
      <c r="L777" t="s">
        <v>71</v>
      </c>
      <c r="M777"/>
      <c r="N777"/>
      <c r="O777"/>
      <c r="P777"/>
      <c r="Q777"/>
      <c r="R777"/>
      <c r="S777"/>
      <c r="T777"/>
      <c r="U777"/>
      <c r="V777"/>
      <c r="W777"/>
      <c r="X777"/>
      <c r="Y777"/>
      <c r="Z777"/>
      <c r="AA777"/>
      <c r="AB777"/>
      <c r="AC777"/>
      <c r="AD777"/>
      <c r="AE777"/>
      <c r="AF777"/>
      <c r="AG777">
        <v>2</v>
      </c>
      <c r="AH777">
        <v>16999.990000000002</v>
      </c>
    </row>
    <row r="778" spans="1:34" ht="15" x14ac:dyDescent="0.25">
      <c r="A778" t="s">
        <v>1728</v>
      </c>
      <c r="B778" t="s">
        <v>1729</v>
      </c>
      <c r="C778" t="s">
        <v>448</v>
      </c>
      <c r="D778">
        <v>10</v>
      </c>
      <c r="E778" s="138">
        <v>39531</v>
      </c>
      <c r="F778" s="138">
        <v>46011</v>
      </c>
      <c r="G778" t="s">
        <v>69</v>
      </c>
      <c r="H778" t="s">
        <v>63</v>
      </c>
      <c r="I778">
        <v>0.8</v>
      </c>
      <c r="J778" t="s">
        <v>71</v>
      </c>
      <c r="K778"/>
      <c r="L778"/>
      <c r="M778"/>
      <c r="N778"/>
      <c r="O778"/>
      <c r="P778"/>
      <c r="Q778"/>
      <c r="R778"/>
      <c r="S778"/>
      <c r="T778"/>
      <c r="U778"/>
      <c r="V778"/>
      <c r="W778"/>
      <c r="X778"/>
      <c r="Y778"/>
      <c r="Z778"/>
      <c r="AA778"/>
      <c r="AB778"/>
      <c r="AC778"/>
      <c r="AD778"/>
      <c r="AE778"/>
      <c r="AF778"/>
      <c r="AG778">
        <v>1</v>
      </c>
      <c r="AH778">
        <v>0</v>
      </c>
    </row>
    <row r="779" spans="1:34" ht="15" x14ac:dyDescent="0.25">
      <c r="A779" t="s">
        <v>1732</v>
      </c>
      <c r="B779" t="s">
        <v>1733</v>
      </c>
      <c r="C779" t="s">
        <v>304</v>
      </c>
      <c r="D779">
        <v>39</v>
      </c>
      <c r="E779" s="138">
        <v>45656</v>
      </c>
      <c r="F779" s="138">
        <v>45740</v>
      </c>
      <c r="G779" t="s">
        <v>75</v>
      </c>
      <c r="H779" t="s">
        <v>70</v>
      </c>
      <c r="I779">
        <v>0</v>
      </c>
      <c r="J779" t="s">
        <v>16229</v>
      </c>
      <c r="K779">
        <v>0.8</v>
      </c>
      <c r="L779" t="s">
        <v>71</v>
      </c>
      <c r="M779"/>
      <c r="N779"/>
      <c r="O779"/>
      <c r="P779"/>
      <c r="Q779"/>
      <c r="R779"/>
      <c r="S779"/>
      <c r="T779"/>
      <c r="U779"/>
      <c r="V779"/>
      <c r="W779"/>
      <c r="X779"/>
      <c r="Y779"/>
      <c r="Z779"/>
      <c r="AA779"/>
      <c r="AB779"/>
      <c r="AC779"/>
      <c r="AD779"/>
      <c r="AE779"/>
      <c r="AF779"/>
      <c r="AG779">
        <v>2</v>
      </c>
      <c r="AH779">
        <v>10000</v>
      </c>
    </row>
    <row r="780" spans="1:34" ht="15" x14ac:dyDescent="0.25">
      <c r="A780" t="s">
        <v>1738</v>
      </c>
      <c r="B780" t="s">
        <v>1739</v>
      </c>
      <c r="C780" t="s">
        <v>182</v>
      </c>
      <c r="D780">
        <v>36</v>
      </c>
      <c r="E780" s="138">
        <v>45656</v>
      </c>
      <c r="F780" s="138">
        <v>45716</v>
      </c>
      <c r="G780" t="s">
        <v>69</v>
      </c>
      <c r="H780" t="s">
        <v>63</v>
      </c>
      <c r="I780">
        <v>0.8</v>
      </c>
      <c r="J780" t="s">
        <v>71</v>
      </c>
      <c r="K780"/>
      <c r="L780"/>
      <c r="M780"/>
      <c r="N780"/>
      <c r="O780"/>
      <c r="P780"/>
      <c r="Q780"/>
      <c r="R780"/>
      <c r="S780"/>
      <c r="T780"/>
      <c r="U780"/>
      <c r="V780"/>
      <c r="W780"/>
      <c r="X780"/>
      <c r="Y780"/>
      <c r="Z780"/>
      <c r="AA780"/>
      <c r="AB780"/>
      <c r="AC780"/>
      <c r="AD780"/>
      <c r="AE780"/>
      <c r="AF780"/>
      <c r="AG780">
        <v>1</v>
      </c>
      <c r="AH780">
        <v>0</v>
      </c>
    </row>
    <row r="781" spans="1:34" ht="15" x14ac:dyDescent="0.25">
      <c r="A781" t="s">
        <v>1730</v>
      </c>
      <c r="B781" t="s">
        <v>1731</v>
      </c>
      <c r="C781" t="s">
        <v>564</v>
      </c>
      <c r="D781">
        <v>4</v>
      </c>
      <c r="E781" s="138">
        <v>45709</v>
      </c>
      <c r="F781" s="138">
        <v>45723</v>
      </c>
      <c r="G781" t="s">
        <v>69</v>
      </c>
      <c r="H781" t="s">
        <v>70</v>
      </c>
      <c r="I781">
        <v>0</v>
      </c>
      <c r="J781" t="s">
        <v>16229</v>
      </c>
      <c r="K781">
        <v>0.6</v>
      </c>
      <c r="L781" t="s">
        <v>71</v>
      </c>
      <c r="M781"/>
      <c r="N781"/>
      <c r="O781"/>
      <c r="P781"/>
      <c r="Q781"/>
      <c r="R781"/>
      <c r="S781"/>
      <c r="T781"/>
      <c r="U781"/>
      <c r="V781"/>
      <c r="W781"/>
      <c r="X781"/>
      <c r="Y781"/>
      <c r="Z781"/>
      <c r="AA781"/>
      <c r="AB781"/>
      <c r="AC781"/>
      <c r="AD781"/>
      <c r="AE781"/>
      <c r="AF781"/>
      <c r="AG781">
        <v>2</v>
      </c>
      <c r="AH781">
        <v>10000</v>
      </c>
    </row>
    <row r="782" spans="1:34" ht="15" x14ac:dyDescent="0.25">
      <c r="A782" t="s">
        <v>1734</v>
      </c>
      <c r="B782" t="s">
        <v>1735</v>
      </c>
      <c r="C782" t="s">
        <v>68</v>
      </c>
      <c r="D782">
        <v>59</v>
      </c>
      <c r="E782" s="138">
        <v>45644</v>
      </c>
      <c r="F782" s="138">
        <v>45931</v>
      </c>
      <c r="G782" t="s">
        <v>69</v>
      </c>
      <c r="H782" t="s">
        <v>63</v>
      </c>
      <c r="I782">
        <v>0.66</v>
      </c>
      <c r="J782" t="s">
        <v>71</v>
      </c>
      <c r="K782"/>
      <c r="L782"/>
      <c r="M782"/>
      <c r="N782"/>
      <c r="O782"/>
      <c r="P782"/>
      <c r="Q782"/>
      <c r="R782"/>
      <c r="S782"/>
      <c r="T782"/>
      <c r="U782"/>
      <c r="V782"/>
      <c r="W782"/>
      <c r="X782"/>
      <c r="Y782"/>
      <c r="Z782"/>
      <c r="AA782"/>
      <c r="AB782"/>
      <c r="AC782"/>
      <c r="AD782"/>
      <c r="AE782"/>
      <c r="AF782"/>
      <c r="AG782">
        <v>1</v>
      </c>
      <c r="AH782">
        <v>0</v>
      </c>
    </row>
    <row r="783" spans="1:34" ht="15" x14ac:dyDescent="0.25">
      <c r="A783" t="s">
        <v>1740</v>
      </c>
      <c r="B783" t="s">
        <v>1741</v>
      </c>
      <c r="C783" t="s">
        <v>326</v>
      </c>
      <c r="D783">
        <v>5</v>
      </c>
      <c r="E783" s="138">
        <v>43131</v>
      </c>
      <c r="F783" s="138">
        <v>46011</v>
      </c>
      <c r="G783" t="s">
        <v>69</v>
      </c>
      <c r="H783" t="s">
        <v>63</v>
      </c>
      <c r="I783">
        <v>0.8</v>
      </c>
      <c r="J783" t="s">
        <v>71</v>
      </c>
      <c r="K783"/>
      <c r="L783"/>
      <c r="M783"/>
      <c r="N783"/>
      <c r="O783"/>
      <c r="P783"/>
      <c r="Q783"/>
      <c r="R783"/>
      <c r="S783"/>
      <c r="T783"/>
      <c r="U783"/>
      <c r="V783"/>
      <c r="W783"/>
      <c r="X783"/>
      <c r="Y783"/>
      <c r="Z783"/>
      <c r="AA783"/>
      <c r="AB783"/>
      <c r="AC783"/>
      <c r="AD783"/>
      <c r="AE783"/>
      <c r="AF783"/>
      <c r="AG783">
        <v>1</v>
      </c>
      <c r="AH783">
        <v>0</v>
      </c>
    </row>
    <row r="784" spans="1:34" ht="15" x14ac:dyDescent="0.25">
      <c r="A784" t="s">
        <v>1742</v>
      </c>
      <c r="B784" t="s">
        <v>1743</v>
      </c>
      <c r="C784" t="s">
        <v>1085</v>
      </c>
      <c r="D784">
        <v>4</v>
      </c>
      <c r="E784" s="138">
        <v>41696</v>
      </c>
      <c r="F784" s="138">
        <v>46011</v>
      </c>
      <c r="G784" t="s">
        <v>69</v>
      </c>
      <c r="H784" t="s">
        <v>63</v>
      </c>
      <c r="I784">
        <v>0.4</v>
      </c>
      <c r="J784" t="s">
        <v>71</v>
      </c>
      <c r="K784"/>
      <c r="L784"/>
      <c r="M784"/>
      <c r="N784"/>
      <c r="O784"/>
      <c r="P784"/>
      <c r="Q784"/>
      <c r="R784"/>
      <c r="S784"/>
      <c r="T784"/>
      <c r="U784"/>
      <c r="V784"/>
      <c r="W784"/>
      <c r="X784"/>
      <c r="Y784"/>
      <c r="Z784"/>
      <c r="AA784"/>
      <c r="AB784"/>
      <c r="AC784"/>
      <c r="AD784"/>
      <c r="AE784"/>
      <c r="AF784"/>
      <c r="AG784">
        <v>1</v>
      </c>
      <c r="AH784">
        <v>0</v>
      </c>
    </row>
    <row r="785" spans="1:34" ht="15" x14ac:dyDescent="0.25">
      <c r="A785" t="s">
        <v>1744</v>
      </c>
      <c r="B785" t="s">
        <v>1745</v>
      </c>
      <c r="C785" t="s">
        <v>374</v>
      </c>
      <c r="D785">
        <v>32</v>
      </c>
      <c r="E785" s="138">
        <v>45649</v>
      </c>
      <c r="F785" s="138">
        <v>45734</v>
      </c>
      <c r="G785" t="s">
        <v>69</v>
      </c>
      <c r="H785" t="s">
        <v>70</v>
      </c>
      <c r="I785">
        <v>0</v>
      </c>
      <c r="J785" t="s">
        <v>16246</v>
      </c>
      <c r="K785">
        <v>0.8</v>
      </c>
      <c r="L785" t="s">
        <v>71</v>
      </c>
      <c r="M785"/>
      <c r="N785"/>
      <c r="O785"/>
      <c r="P785"/>
      <c r="Q785"/>
      <c r="R785"/>
      <c r="S785"/>
      <c r="T785"/>
      <c r="U785"/>
      <c r="V785"/>
      <c r="W785"/>
      <c r="X785"/>
      <c r="Y785"/>
      <c r="Z785"/>
      <c r="AA785"/>
      <c r="AB785"/>
      <c r="AC785"/>
      <c r="AD785"/>
      <c r="AE785"/>
      <c r="AF785"/>
      <c r="AG785">
        <v>2</v>
      </c>
      <c r="AH785">
        <v>7499.99</v>
      </c>
    </row>
    <row r="786" spans="1:34" ht="15" x14ac:dyDescent="0.25">
      <c r="A786" t="s">
        <v>1746</v>
      </c>
      <c r="B786" t="s">
        <v>1747</v>
      </c>
      <c r="C786" t="s">
        <v>231</v>
      </c>
      <c r="D786">
        <v>35</v>
      </c>
      <c r="E786" s="138">
        <v>45643</v>
      </c>
      <c r="F786" s="138">
        <v>45672</v>
      </c>
      <c r="G786" t="s">
        <v>75</v>
      </c>
      <c r="H786" t="s">
        <v>70</v>
      </c>
      <c r="I786">
        <v>0.2</v>
      </c>
      <c r="J786" t="s">
        <v>16270</v>
      </c>
      <c r="K786">
        <v>0.6</v>
      </c>
      <c r="L786" t="s">
        <v>78</v>
      </c>
      <c r="M786">
        <v>0.8</v>
      </c>
      <c r="N786" t="s">
        <v>79</v>
      </c>
      <c r="O786"/>
      <c r="P786"/>
      <c r="Q786"/>
      <c r="R786"/>
      <c r="S786"/>
      <c r="T786"/>
      <c r="U786"/>
      <c r="V786"/>
      <c r="W786"/>
      <c r="X786"/>
      <c r="Y786"/>
      <c r="Z786"/>
      <c r="AA786"/>
      <c r="AB786"/>
      <c r="AC786"/>
      <c r="AD786"/>
      <c r="AE786"/>
      <c r="AF786"/>
      <c r="AG786">
        <v>3</v>
      </c>
      <c r="AH786">
        <v>0</v>
      </c>
    </row>
    <row r="787" spans="1:34" ht="15" x14ac:dyDescent="0.25">
      <c r="A787" t="s">
        <v>1748</v>
      </c>
      <c r="B787" t="s">
        <v>1749</v>
      </c>
      <c r="C787" t="s">
        <v>326</v>
      </c>
      <c r="D787">
        <v>47</v>
      </c>
      <c r="E787" s="138">
        <v>45656</v>
      </c>
      <c r="F787" s="138">
        <v>45944</v>
      </c>
      <c r="G787" t="s">
        <v>69</v>
      </c>
      <c r="H787" t="s">
        <v>63</v>
      </c>
      <c r="I787">
        <v>0.6</v>
      </c>
      <c r="J787" t="s">
        <v>71</v>
      </c>
      <c r="K787"/>
      <c r="L787"/>
      <c r="M787"/>
      <c r="N787"/>
      <c r="O787"/>
      <c r="P787"/>
      <c r="Q787"/>
      <c r="R787"/>
      <c r="S787"/>
      <c r="T787"/>
      <c r="U787"/>
      <c r="V787"/>
      <c r="W787"/>
      <c r="X787"/>
      <c r="Y787"/>
      <c r="Z787"/>
      <c r="AA787"/>
      <c r="AB787"/>
      <c r="AC787"/>
      <c r="AD787"/>
      <c r="AE787"/>
      <c r="AF787"/>
      <c r="AG787">
        <v>1</v>
      </c>
      <c r="AH787">
        <v>0</v>
      </c>
    </row>
    <row r="788" spans="1:34" ht="15" x14ac:dyDescent="0.25">
      <c r="A788" t="s">
        <v>1752</v>
      </c>
      <c r="B788" t="s">
        <v>1753</v>
      </c>
      <c r="C788" t="s">
        <v>530</v>
      </c>
      <c r="D788">
        <v>54</v>
      </c>
      <c r="E788" s="138">
        <v>43465</v>
      </c>
      <c r="F788" s="138">
        <v>46011</v>
      </c>
      <c r="G788" t="s">
        <v>69</v>
      </c>
      <c r="H788" t="s">
        <v>63</v>
      </c>
      <c r="I788">
        <v>0.8</v>
      </c>
      <c r="J788" t="s">
        <v>71</v>
      </c>
      <c r="K788"/>
      <c r="L788"/>
      <c r="M788"/>
      <c r="N788"/>
      <c r="O788"/>
      <c r="P788"/>
      <c r="Q788"/>
      <c r="R788"/>
      <c r="S788"/>
      <c r="T788"/>
      <c r="U788"/>
      <c r="V788"/>
      <c r="W788"/>
      <c r="X788"/>
      <c r="Y788"/>
      <c r="Z788"/>
      <c r="AA788"/>
      <c r="AB788"/>
      <c r="AC788"/>
      <c r="AD788"/>
      <c r="AE788"/>
      <c r="AF788"/>
      <c r="AG788">
        <v>1</v>
      </c>
      <c r="AH788">
        <v>0</v>
      </c>
    </row>
    <row r="789" spans="1:34" ht="15" x14ac:dyDescent="0.25">
      <c r="A789" t="s">
        <v>15803</v>
      </c>
      <c r="B789" t="s">
        <v>15804</v>
      </c>
      <c r="C789" t="s">
        <v>313</v>
      </c>
      <c r="D789"/>
      <c r="E789"/>
      <c r="F789"/>
      <c r="G789"/>
      <c r="H789" t="s">
        <v>63</v>
      </c>
      <c r="I789" t="s">
        <v>64</v>
      </c>
      <c r="J789"/>
      <c r="K789"/>
      <c r="L789"/>
      <c r="M789"/>
      <c r="N789"/>
      <c r="O789"/>
      <c r="P789"/>
      <c r="Q789"/>
      <c r="R789"/>
      <c r="S789"/>
      <c r="T789"/>
      <c r="U789"/>
      <c r="V789"/>
      <c r="W789"/>
      <c r="X789"/>
      <c r="Y789"/>
      <c r="Z789"/>
      <c r="AA789"/>
      <c r="AB789"/>
      <c r="AC789"/>
      <c r="AD789"/>
      <c r="AE789"/>
      <c r="AF789"/>
      <c r="AG789"/>
      <c r="AH789">
        <v>0</v>
      </c>
    </row>
    <row r="790" spans="1:34" ht="15" x14ac:dyDescent="0.25">
      <c r="A790" t="s">
        <v>1756</v>
      </c>
      <c r="B790" t="s">
        <v>1757</v>
      </c>
      <c r="C790" t="s">
        <v>321</v>
      </c>
      <c r="D790">
        <v>46</v>
      </c>
      <c r="E790" s="138">
        <v>45646</v>
      </c>
      <c r="F790" s="138">
        <v>45944</v>
      </c>
      <c r="G790" t="s">
        <v>69</v>
      </c>
      <c r="H790" t="s">
        <v>63</v>
      </c>
      <c r="I790">
        <v>0.37</v>
      </c>
      <c r="J790" t="s">
        <v>71</v>
      </c>
      <c r="K790"/>
      <c r="L790"/>
      <c r="M790"/>
      <c r="N790"/>
      <c r="O790"/>
      <c r="P790"/>
      <c r="Q790"/>
      <c r="R790"/>
      <c r="S790"/>
      <c r="T790"/>
      <c r="U790"/>
      <c r="V790"/>
      <c r="W790"/>
      <c r="X790"/>
      <c r="Y790"/>
      <c r="Z790"/>
      <c r="AA790"/>
      <c r="AB790"/>
      <c r="AC790"/>
      <c r="AD790"/>
      <c r="AE790"/>
      <c r="AF790"/>
      <c r="AG790">
        <v>1</v>
      </c>
      <c r="AH790">
        <v>0</v>
      </c>
    </row>
    <row r="791" spans="1:34" ht="15" x14ac:dyDescent="0.25">
      <c r="A791" t="s">
        <v>15957</v>
      </c>
      <c r="B791" t="s">
        <v>15958</v>
      </c>
      <c r="C791" t="s">
        <v>313</v>
      </c>
      <c r="D791"/>
      <c r="E791"/>
      <c r="F791"/>
      <c r="G791"/>
      <c r="H791" t="s">
        <v>63</v>
      </c>
      <c r="I791" t="s">
        <v>64</v>
      </c>
      <c r="J791"/>
      <c r="K791"/>
      <c r="L791"/>
      <c r="M791"/>
      <c r="N791"/>
      <c r="O791"/>
      <c r="P791"/>
      <c r="Q791"/>
      <c r="R791"/>
      <c r="S791"/>
      <c r="T791"/>
      <c r="U791"/>
      <c r="V791"/>
      <c r="W791"/>
      <c r="X791"/>
      <c r="Y791"/>
      <c r="Z791"/>
      <c r="AA791"/>
      <c r="AB791"/>
      <c r="AC791"/>
      <c r="AD791"/>
      <c r="AE791"/>
      <c r="AF791"/>
      <c r="AG791"/>
      <c r="AH791">
        <v>0</v>
      </c>
    </row>
    <row r="792" spans="1:34" ht="15" x14ac:dyDescent="0.25">
      <c r="A792" t="s">
        <v>1758</v>
      </c>
      <c r="B792" t="s">
        <v>1759</v>
      </c>
      <c r="C792" t="s">
        <v>193</v>
      </c>
      <c r="D792">
        <v>5</v>
      </c>
      <c r="E792" s="138">
        <v>45339</v>
      </c>
      <c r="F792" s="138">
        <v>46011</v>
      </c>
      <c r="G792" t="s">
        <v>69</v>
      </c>
      <c r="H792" t="s">
        <v>70</v>
      </c>
      <c r="I792">
        <v>0</v>
      </c>
      <c r="J792" t="s">
        <v>16248</v>
      </c>
      <c r="K792">
        <v>0.8</v>
      </c>
      <c r="L792" t="s">
        <v>16238</v>
      </c>
      <c r="M792"/>
      <c r="N792"/>
      <c r="O792"/>
      <c r="P792"/>
      <c r="Q792"/>
      <c r="R792"/>
      <c r="S792"/>
      <c r="T792"/>
      <c r="U792"/>
      <c r="V792"/>
      <c r="W792"/>
      <c r="X792"/>
      <c r="Y792"/>
      <c r="Z792"/>
      <c r="AA792"/>
      <c r="AB792"/>
      <c r="AC792"/>
      <c r="AD792"/>
      <c r="AE792"/>
      <c r="AF792"/>
      <c r="AG792">
        <v>2</v>
      </c>
      <c r="AH792">
        <v>8500</v>
      </c>
    </row>
    <row r="793" spans="1:34" ht="15" x14ac:dyDescent="0.25">
      <c r="A793" t="s">
        <v>15805</v>
      </c>
      <c r="B793" t="s">
        <v>15806</v>
      </c>
      <c r="C793" t="s">
        <v>313</v>
      </c>
      <c r="D793"/>
      <c r="E793"/>
      <c r="F793"/>
      <c r="G793"/>
      <c r="H793" t="s">
        <v>63</v>
      </c>
      <c r="I793" t="s">
        <v>64</v>
      </c>
      <c r="J793"/>
      <c r="K793"/>
      <c r="L793"/>
      <c r="M793"/>
      <c r="N793"/>
      <c r="O793"/>
      <c r="P793"/>
      <c r="Q793"/>
      <c r="R793"/>
      <c r="S793"/>
      <c r="T793"/>
      <c r="U793"/>
      <c r="V793"/>
      <c r="W793"/>
      <c r="X793"/>
      <c r="Y793"/>
      <c r="Z793"/>
      <c r="AA793"/>
      <c r="AB793"/>
      <c r="AC793"/>
      <c r="AD793"/>
      <c r="AE793"/>
      <c r="AF793"/>
      <c r="AG793"/>
      <c r="AH793">
        <v>0</v>
      </c>
    </row>
    <row r="794" spans="1:34" ht="15" x14ac:dyDescent="0.25">
      <c r="A794" t="s">
        <v>15891</v>
      </c>
      <c r="B794" t="s">
        <v>15892</v>
      </c>
      <c r="C794" t="s">
        <v>148</v>
      </c>
      <c r="D794">
        <v>46</v>
      </c>
      <c r="E794" s="138">
        <v>45642</v>
      </c>
      <c r="F794" s="138">
        <v>45673</v>
      </c>
      <c r="G794" t="s">
        <v>75</v>
      </c>
      <c r="H794" t="s">
        <v>70</v>
      </c>
      <c r="I794">
        <v>0</v>
      </c>
      <c r="J794" t="s">
        <v>16232</v>
      </c>
      <c r="K794">
        <v>0.75</v>
      </c>
      <c r="L794" t="s">
        <v>71</v>
      </c>
      <c r="M794"/>
      <c r="N794"/>
      <c r="O794"/>
      <c r="P794"/>
      <c r="Q794"/>
      <c r="R794"/>
      <c r="S794"/>
      <c r="T794"/>
      <c r="U794"/>
      <c r="V794"/>
      <c r="W794"/>
      <c r="X794"/>
      <c r="Y794"/>
      <c r="Z794"/>
      <c r="AA794"/>
      <c r="AB794"/>
      <c r="AC794"/>
      <c r="AD794"/>
      <c r="AE794"/>
      <c r="AF794"/>
      <c r="AG794">
        <v>2</v>
      </c>
      <c r="AH794">
        <v>7500</v>
      </c>
    </row>
    <row r="795" spans="1:34" ht="15" x14ac:dyDescent="0.25">
      <c r="A795" t="s">
        <v>1782</v>
      </c>
      <c r="B795" t="s">
        <v>1783</v>
      </c>
      <c r="C795" t="s">
        <v>145</v>
      </c>
      <c r="D795">
        <v>49</v>
      </c>
      <c r="E795" s="138">
        <v>45287</v>
      </c>
      <c r="F795" s="138">
        <v>46011</v>
      </c>
      <c r="G795" t="s">
        <v>69</v>
      </c>
      <c r="H795" t="s">
        <v>70</v>
      </c>
      <c r="I795">
        <v>0</v>
      </c>
      <c r="J795" t="s">
        <v>16249</v>
      </c>
      <c r="K795">
        <v>0.8</v>
      </c>
      <c r="L795" t="s">
        <v>71</v>
      </c>
      <c r="M795"/>
      <c r="N795"/>
      <c r="O795"/>
      <c r="P795"/>
      <c r="Q795"/>
      <c r="R795"/>
      <c r="S795"/>
      <c r="T795"/>
      <c r="U795"/>
      <c r="V795"/>
      <c r="W795"/>
      <c r="X795"/>
      <c r="Y795"/>
      <c r="Z795"/>
      <c r="AA795"/>
      <c r="AB795"/>
      <c r="AC795"/>
      <c r="AD795"/>
      <c r="AE795"/>
      <c r="AF795"/>
      <c r="AG795">
        <v>2</v>
      </c>
      <c r="AH795">
        <v>8000</v>
      </c>
    </row>
    <row r="796" spans="1:34" ht="15" x14ac:dyDescent="0.25">
      <c r="A796" t="s">
        <v>1784</v>
      </c>
      <c r="B796" t="s">
        <v>1785</v>
      </c>
      <c r="C796" t="s">
        <v>318</v>
      </c>
      <c r="D796">
        <v>22</v>
      </c>
      <c r="E796" s="138">
        <v>44893</v>
      </c>
      <c r="F796" s="138">
        <v>46011</v>
      </c>
      <c r="G796" t="s">
        <v>69</v>
      </c>
      <c r="H796" t="s">
        <v>63</v>
      </c>
      <c r="I796">
        <v>0.7</v>
      </c>
      <c r="J796" t="s">
        <v>71</v>
      </c>
      <c r="K796"/>
      <c r="L796"/>
      <c r="M796"/>
      <c r="N796"/>
      <c r="O796"/>
      <c r="P796"/>
      <c r="Q796"/>
      <c r="R796"/>
      <c r="S796"/>
      <c r="T796"/>
      <c r="U796"/>
      <c r="V796"/>
      <c r="W796"/>
      <c r="X796"/>
      <c r="Y796"/>
      <c r="Z796"/>
      <c r="AA796"/>
      <c r="AB796"/>
      <c r="AC796"/>
      <c r="AD796"/>
      <c r="AE796"/>
      <c r="AF796"/>
      <c r="AG796">
        <v>1</v>
      </c>
      <c r="AH796">
        <v>0</v>
      </c>
    </row>
    <row r="797" spans="1:34" ht="15" x14ac:dyDescent="0.25">
      <c r="A797" t="s">
        <v>1792</v>
      </c>
      <c r="B797" t="s">
        <v>1793</v>
      </c>
      <c r="C797" t="s">
        <v>102</v>
      </c>
      <c r="D797">
        <v>43</v>
      </c>
      <c r="E797" s="138">
        <v>45638</v>
      </c>
      <c r="F797" s="138">
        <v>45660</v>
      </c>
      <c r="G797" t="s">
        <v>69</v>
      </c>
      <c r="H797" t="s">
        <v>70</v>
      </c>
      <c r="I797">
        <v>0</v>
      </c>
      <c r="J797" t="s">
        <v>16228</v>
      </c>
      <c r="K797">
        <v>0.75</v>
      </c>
      <c r="L797" t="s">
        <v>71</v>
      </c>
      <c r="M797"/>
      <c r="N797"/>
      <c r="O797"/>
      <c r="P797"/>
      <c r="Q797"/>
      <c r="R797"/>
      <c r="S797"/>
      <c r="T797"/>
      <c r="U797"/>
      <c r="V797"/>
      <c r="W797"/>
      <c r="X797"/>
      <c r="Y797"/>
      <c r="Z797"/>
      <c r="AA797"/>
      <c r="AB797"/>
      <c r="AC797"/>
      <c r="AD797"/>
      <c r="AE797"/>
      <c r="AF797"/>
      <c r="AG797">
        <v>2</v>
      </c>
      <c r="AH797">
        <v>12000</v>
      </c>
    </row>
    <row r="798" spans="1:34" ht="15" x14ac:dyDescent="0.25">
      <c r="A798" t="s">
        <v>1796</v>
      </c>
      <c r="B798" t="s">
        <v>1797</v>
      </c>
      <c r="C798" t="s">
        <v>142</v>
      </c>
      <c r="D798">
        <v>49</v>
      </c>
      <c r="E798" s="138">
        <v>45653</v>
      </c>
      <c r="F798" s="138">
        <v>45702</v>
      </c>
      <c r="G798" t="s">
        <v>75</v>
      </c>
      <c r="H798" t="s">
        <v>70</v>
      </c>
      <c r="I798">
        <v>0</v>
      </c>
      <c r="J798" t="s">
        <v>16292</v>
      </c>
      <c r="K798">
        <v>0.65</v>
      </c>
      <c r="L798" t="s">
        <v>16270</v>
      </c>
      <c r="M798">
        <v>0.7</v>
      </c>
      <c r="N798" t="s">
        <v>78</v>
      </c>
      <c r="O798">
        <v>0.8</v>
      </c>
      <c r="P798" t="s">
        <v>79</v>
      </c>
      <c r="Q798"/>
      <c r="R798"/>
      <c r="S798"/>
      <c r="T798"/>
      <c r="U798"/>
      <c r="V798"/>
      <c r="W798"/>
      <c r="X798"/>
      <c r="Y798"/>
      <c r="Z798"/>
      <c r="AA798"/>
      <c r="AB798"/>
      <c r="AC798"/>
      <c r="AD798"/>
      <c r="AE798"/>
      <c r="AF798"/>
      <c r="AG798">
        <v>4</v>
      </c>
      <c r="AH798">
        <v>10100</v>
      </c>
    </row>
    <row r="799" spans="1:34" ht="15" x14ac:dyDescent="0.25">
      <c r="A799" t="s">
        <v>1768</v>
      </c>
      <c r="B799" t="s">
        <v>1769</v>
      </c>
      <c r="C799" t="s">
        <v>68</v>
      </c>
      <c r="D799">
        <v>27</v>
      </c>
      <c r="E799" s="138">
        <v>45645</v>
      </c>
      <c r="F799" s="138">
        <v>45701</v>
      </c>
      <c r="G799" t="s">
        <v>69</v>
      </c>
      <c r="H799" t="s">
        <v>63</v>
      </c>
      <c r="I799">
        <v>0.55000000000000004</v>
      </c>
      <c r="J799" t="s">
        <v>71</v>
      </c>
      <c r="K799"/>
      <c r="L799"/>
      <c r="M799"/>
      <c r="N799"/>
      <c r="O799"/>
      <c r="P799"/>
      <c r="Q799"/>
      <c r="R799"/>
      <c r="S799"/>
      <c r="T799"/>
      <c r="U799"/>
      <c r="V799"/>
      <c r="W799"/>
      <c r="X799"/>
      <c r="Y799"/>
      <c r="Z799"/>
      <c r="AA799"/>
      <c r="AB799"/>
      <c r="AC799"/>
      <c r="AD799"/>
      <c r="AE799"/>
      <c r="AF799"/>
      <c r="AG799">
        <v>1</v>
      </c>
      <c r="AH799">
        <v>0</v>
      </c>
    </row>
    <row r="800" spans="1:34" ht="15" x14ac:dyDescent="0.25">
      <c r="A800" t="s">
        <v>1798</v>
      </c>
      <c r="B800" t="s">
        <v>1799</v>
      </c>
      <c r="C800" t="s">
        <v>1082</v>
      </c>
      <c r="D800">
        <v>12</v>
      </c>
      <c r="E800" s="138">
        <v>43885</v>
      </c>
      <c r="F800" s="138">
        <v>46011</v>
      </c>
      <c r="G800" t="s">
        <v>69</v>
      </c>
      <c r="H800" t="s">
        <v>63</v>
      </c>
      <c r="I800">
        <v>0.8</v>
      </c>
      <c r="J800" t="s">
        <v>71</v>
      </c>
      <c r="K800"/>
      <c r="L800"/>
      <c r="M800"/>
      <c r="N800"/>
      <c r="O800"/>
      <c r="P800"/>
      <c r="Q800"/>
      <c r="R800"/>
      <c r="S800"/>
      <c r="T800"/>
      <c r="U800"/>
      <c r="V800"/>
      <c r="W800"/>
      <c r="X800"/>
      <c r="Y800"/>
      <c r="Z800"/>
      <c r="AA800"/>
      <c r="AB800"/>
      <c r="AC800"/>
      <c r="AD800"/>
      <c r="AE800"/>
      <c r="AF800"/>
      <c r="AG800">
        <v>1</v>
      </c>
      <c r="AH800">
        <v>0</v>
      </c>
    </row>
    <row r="801" spans="1:34" ht="15" x14ac:dyDescent="0.25">
      <c r="A801" t="s">
        <v>1800</v>
      </c>
      <c r="B801" t="s">
        <v>1801</v>
      </c>
      <c r="C801" t="s">
        <v>182</v>
      </c>
      <c r="D801">
        <v>39</v>
      </c>
      <c r="E801" s="138">
        <v>45649</v>
      </c>
      <c r="F801" s="138">
        <v>45936</v>
      </c>
      <c r="G801" t="s">
        <v>69</v>
      </c>
      <c r="H801" t="s">
        <v>63</v>
      </c>
      <c r="I801">
        <v>0.8</v>
      </c>
      <c r="J801" t="s">
        <v>71</v>
      </c>
      <c r="K801"/>
      <c r="L801"/>
      <c r="M801"/>
      <c r="N801"/>
      <c r="O801"/>
      <c r="P801"/>
      <c r="Q801"/>
      <c r="R801"/>
      <c r="S801"/>
      <c r="T801"/>
      <c r="U801"/>
      <c r="V801"/>
      <c r="W801"/>
      <c r="X801"/>
      <c r="Y801"/>
      <c r="Z801"/>
      <c r="AA801"/>
      <c r="AB801"/>
      <c r="AC801"/>
      <c r="AD801"/>
      <c r="AE801"/>
      <c r="AF801"/>
      <c r="AG801">
        <v>1</v>
      </c>
      <c r="AH801">
        <v>0</v>
      </c>
    </row>
    <row r="802" spans="1:34" ht="15" x14ac:dyDescent="0.25">
      <c r="A802" t="s">
        <v>1802</v>
      </c>
      <c r="B802" t="s">
        <v>1803</v>
      </c>
      <c r="C802" t="s">
        <v>318</v>
      </c>
      <c r="D802">
        <v>18</v>
      </c>
      <c r="E802" s="138">
        <v>45642</v>
      </c>
      <c r="F802" s="138">
        <v>45684</v>
      </c>
      <c r="G802" t="s">
        <v>69</v>
      </c>
      <c r="H802" t="s">
        <v>63</v>
      </c>
      <c r="I802">
        <v>0.8</v>
      </c>
      <c r="J802" t="s">
        <v>71</v>
      </c>
      <c r="K802"/>
      <c r="L802"/>
      <c r="M802"/>
      <c r="N802"/>
      <c r="O802"/>
      <c r="P802"/>
      <c r="Q802"/>
      <c r="R802"/>
      <c r="S802"/>
      <c r="T802"/>
      <c r="U802"/>
      <c r="V802"/>
      <c r="W802"/>
      <c r="X802"/>
      <c r="Y802"/>
      <c r="Z802"/>
      <c r="AA802"/>
      <c r="AB802"/>
      <c r="AC802"/>
      <c r="AD802"/>
      <c r="AE802"/>
      <c r="AF802"/>
      <c r="AG802">
        <v>1</v>
      </c>
      <c r="AH802">
        <v>0</v>
      </c>
    </row>
    <row r="803" spans="1:34" ht="15" x14ac:dyDescent="0.25">
      <c r="A803" t="s">
        <v>1810</v>
      </c>
      <c r="B803" t="s">
        <v>1811</v>
      </c>
      <c r="C803" t="s">
        <v>63</v>
      </c>
      <c r="D803">
        <v>12</v>
      </c>
      <c r="E803" s="138">
        <v>45762</v>
      </c>
      <c r="F803" s="138">
        <v>45804</v>
      </c>
      <c r="G803" t="s">
        <v>75</v>
      </c>
      <c r="H803" t="s">
        <v>70</v>
      </c>
      <c r="I803">
        <v>0.56000000000000005</v>
      </c>
      <c r="J803" t="s">
        <v>16270</v>
      </c>
      <c r="K803">
        <v>0.71</v>
      </c>
      <c r="L803" t="s">
        <v>78</v>
      </c>
      <c r="M803">
        <v>0.79</v>
      </c>
      <c r="N803" t="s">
        <v>79</v>
      </c>
      <c r="O803"/>
      <c r="P803"/>
      <c r="Q803"/>
      <c r="R803"/>
      <c r="S803"/>
      <c r="T803"/>
      <c r="U803"/>
      <c r="V803"/>
      <c r="W803"/>
      <c r="X803"/>
      <c r="Y803"/>
      <c r="Z803"/>
      <c r="AA803"/>
      <c r="AB803"/>
      <c r="AC803"/>
      <c r="AD803"/>
      <c r="AE803"/>
      <c r="AF803"/>
      <c r="AG803">
        <v>3</v>
      </c>
      <c r="AH803">
        <v>0</v>
      </c>
    </row>
    <row r="804" spans="1:34" ht="15" x14ac:dyDescent="0.25">
      <c r="A804" t="s">
        <v>1812</v>
      </c>
      <c r="B804" t="s">
        <v>1813</v>
      </c>
      <c r="C804" t="s">
        <v>680</v>
      </c>
      <c r="D804">
        <v>4</v>
      </c>
      <c r="E804" s="138">
        <v>44670</v>
      </c>
      <c r="F804" s="138">
        <v>46011</v>
      </c>
      <c r="G804" t="s">
        <v>69</v>
      </c>
      <c r="H804" t="s">
        <v>63</v>
      </c>
      <c r="I804">
        <v>0.75</v>
      </c>
      <c r="J804" t="s">
        <v>71</v>
      </c>
      <c r="K804"/>
      <c r="L804"/>
      <c r="M804"/>
      <c r="N804"/>
      <c r="O804"/>
      <c r="P804"/>
      <c r="Q804"/>
      <c r="R804"/>
      <c r="S804"/>
      <c r="T804"/>
      <c r="U804"/>
      <c r="V804"/>
      <c r="W804"/>
      <c r="X804"/>
      <c r="Y804"/>
      <c r="Z804"/>
      <c r="AA804"/>
      <c r="AB804"/>
      <c r="AC804"/>
      <c r="AD804"/>
      <c r="AE804"/>
      <c r="AF804"/>
      <c r="AG804">
        <v>1</v>
      </c>
      <c r="AH804">
        <v>0</v>
      </c>
    </row>
    <row r="805" spans="1:34" ht="15" x14ac:dyDescent="0.25">
      <c r="A805" t="s">
        <v>1808</v>
      </c>
      <c r="B805" t="s">
        <v>1809</v>
      </c>
      <c r="C805" t="s">
        <v>29</v>
      </c>
      <c r="D805">
        <v>103</v>
      </c>
      <c r="E805" s="138">
        <v>40896</v>
      </c>
      <c r="F805" s="138">
        <v>46011</v>
      </c>
      <c r="G805" t="s">
        <v>69</v>
      </c>
      <c r="H805" t="s">
        <v>63</v>
      </c>
      <c r="I805">
        <v>0.8</v>
      </c>
      <c r="J805" t="s">
        <v>71</v>
      </c>
      <c r="K805"/>
      <c r="L805"/>
      <c r="M805"/>
      <c r="N805"/>
      <c r="O805"/>
      <c r="P805"/>
      <c r="Q805"/>
      <c r="R805"/>
      <c r="S805"/>
      <c r="T805"/>
      <c r="U805"/>
      <c r="V805"/>
      <c r="W805"/>
      <c r="X805"/>
      <c r="Y805"/>
      <c r="Z805"/>
      <c r="AA805"/>
      <c r="AB805"/>
      <c r="AC805"/>
      <c r="AD805"/>
      <c r="AE805"/>
      <c r="AF805"/>
      <c r="AG805">
        <v>1</v>
      </c>
      <c r="AH805">
        <v>0</v>
      </c>
    </row>
    <row r="806" spans="1:34" ht="15" x14ac:dyDescent="0.25">
      <c r="A806" t="s">
        <v>15941</v>
      </c>
      <c r="B806" t="s">
        <v>15942</v>
      </c>
      <c r="C806" t="s">
        <v>246</v>
      </c>
      <c r="D806">
        <v>3</v>
      </c>
      <c r="E806" s="138">
        <v>45715</v>
      </c>
      <c r="F806" s="138">
        <v>45756</v>
      </c>
      <c r="G806" t="s">
        <v>16478</v>
      </c>
      <c r="H806" t="s">
        <v>70</v>
      </c>
      <c r="I806">
        <v>0.6</v>
      </c>
      <c r="J806" t="s">
        <v>76</v>
      </c>
      <c r="K806">
        <v>0.65</v>
      </c>
      <c r="L806" t="s">
        <v>77</v>
      </c>
      <c r="M806">
        <v>0.75</v>
      </c>
      <c r="N806" t="s">
        <v>78</v>
      </c>
      <c r="O806">
        <v>0.8</v>
      </c>
      <c r="P806" t="s">
        <v>79</v>
      </c>
      <c r="Q806">
        <v>0</v>
      </c>
      <c r="R806" t="s">
        <v>16229</v>
      </c>
      <c r="S806"/>
      <c r="T806"/>
      <c r="U806"/>
      <c r="V806"/>
      <c r="W806"/>
      <c r="X806"/>
      <c r="Y806"/>
      <c r="Z806"/>
      <c r="AA806"/>
      <c r="AB806"/>
      <c r="AC806"/>
      <c r="AD806"/>
      <c r="AE806"/>
      <c r="AF806"/>
      <c r="AG806">
        <v>0</v>
      </c>
      <c r="AH806">
        <v>0</v>
      </c>
    </row>
    <row r="807" spans="1:34" ht="15" x14ac:dyDescent="0.25">
      <c r="A807" t="s">
        <v>1750</v>
      </c>
      <c r="B807" t="s">
        <v>1751</v>
      </c>
      <c r="C807" t="s">
        <v>313</v>
      </c>
      <c r="D807"/>
      <c r="E807"/>
      <c r="F807"/>
      <c r="G807"/>
      <c r="H807" t="s">
        <v>63</v>
      </c>
      <c r="I807" t="s">
        <v>64</v>
      </c>
      <c r="J807"/>
      <c r="K807"/>
      <c r="L807"/>
      <c r="M807"/>
      <c r="N807"/>
      <c r="O807"/>
      <c r="P807"/>
      <c r="Q807"/>
      <c r="R807"/>
      <c r="S807"/>
      <c r="T807"/>
      <c r="U807"/>
      <c r="V807"/>
      <c r="W807"/>
      <c r="X807"/>
      <c r="Y807"/>
      <c r="Z807"/>
      <c r="AA807"/>
      <c r="AB807"/>
      <c r="AC807"/>
      <c r="AD807"/>
      <c r="AE807"/>
      <c r="AF807"/>
      <c r="AG807"/>
      <c r="AH807">
        <v>0</v>
      </c>
    </row>
    <row r="808" spans="1:34" ht="15" x14ac:dyDescent="0.25">
      <c r="A808" t="s">
        <v>1736</v>
      </c>
      <c r="B808" t="s">
        <v>1737</v>
      </c>
      <c r="C808" t="s">
        <v>111</v>
      </c>
      <c r="D808">
        <v>52</v>
      </c>
      <c r="E808" s="138">
        <v>45656</v>
      </c>
      <c r="F808" s="138">
        <v>45716</v>
      </c>
      <c r="G808" t="s">
        <v>69</v>
      </c>
      <c r="H808" t="s">
        <v>63</v>
      </c>
      <c r="I808">
        <v>0.8</v>
      </c>
      <c r="J808" t="s">
        <v>71</v>
      </c>
      <c r="K808"/>
      <c r="L808"/>
      <c r="M808"/>
      <c r="N808"/>
      <c r="O808"/>
      <c r="P808"/>
      <c r="Q808"/>
      <c r="R808"/>
      <c r="S808"/>
      <c r="T808"/>
      <c r="U808"/>
      <c r="V808"/>
      <c r="W808"/>
      <c r="X808"/>
      <c r="Y808"/>
      <c r="Z808"/>
      <c r="AA808"/>
      <c r="AB808"/>
      <c r="AC808"/>
      <c r="AD808"/>
      <c r="AE808"/>
      <c r="AF808"/>
      <c r="AG808">
        <v>1</v>
      </c>
      <c r="AH808">
        <v>0</v>
      </c>
    </row>
    <row r="809" spans="1:34" ht="15" x14ac:dyDescent="0.25">
      <c r="A809" t="s">
        <v>15903</v>
      </c>
      <c r="B809" t="s">
        <v>15904</v>
      </c>
      <c r="C809" t="s">
        <v>62</v>
      </c>
      <c r="D809">
        <v>42</v>
      </c>
      <c r="E809" s="138">
        <v>45644</v>
      </c>
      <c r="F809" s="138">
        <v>45686</v>
      </c>
      <c r="G809" t="s">
        <v>69</v>
      </c>
      <c r="H809" t="s">
        <v>63</v>
      </c>
      <c r="I809">
        <v>0.4</v>
      </c>
      <c r="J809" t="s">
        <v>71</v>
      </c>
      <c r="K809"/>
      <c r="L809"/>
      <c r="M809"/>
      <c r="N809"/>
      <c r="O809"/>
      <c r="P809"/>
      <c r="Q809"/>
      <c r="R809"/>
      <c r="S809"/>
      <c r="T809"/>
      <c r="U809"/>
      <c r="V809"/>
      <c r="W809"/>
      <c r="X809"/>
      <c r="Y809"/>
      <c r="Z809"/>
      <c r="AA809"/>
      <c r="AB809"/>
      <c r="AC809"/>
      <c r="AD809"/>
      <c r="AE809"/>
      <c r="AF809"/>
      <c r="AG809">
        <v>1</v>
      </c>
      <c r="AH809">
        <v>0</v>
      </c>
    </row>
    <row r="810" spans="1:34" ht="15" x14ac:dyDescent="0.25">
      <c r="A810" t="s">
        <v>1814</v>
      </c>
      <c r="B810" t="s">
        <v>1815</v>
      </c>
      <c r="C810" t="s">
        <v>321</v>
      </c>
      <c r="D810">
        <v>17</v>
      </c>
      <c r="E810" s="138">
        <v>45642</v>
      </c>
      <c r="F810" s="138">
        <v>45877</v>
      </c>
      <c r="G810" t="s">
        <v>16478</v>
      </c>
      <c r="H810" t="s">
        <v>70</v>
      </c>
      <c r="I810">
        <v>0.4</v>
      </c>
      <c r="J810" t="s">
        <v>76</v>
      </c>
      <c r="K810">
        <v>0.42</v>
      </c>
      <c r="L810" t="s">
        <v>77</v>
      </c>
      <c r="M810">
        <v>0.78</v>
      </c>
      <c r="N810" t="s">
        <v>78</v>
      </c>
      <c r="O810">
        <v>0.8</v>
      </c>
      <c r="P810" t="s">
        <v>79</v>
      </c>
      <c r="Q810"/>
      <c r="R810"/>
      <c r="S810"/>
      <c r="T810"/>
      <c r="U810"/>
      <c r="V810"/>
      <c r="W810"/>
      <c r="X810"/>
      <c r="Y810"/>
      <c r="Z810"/>
      <c r="AA810"/>
      <c r="AB810"/>
      <c r="AC810"/>
      <c r="AD810"/>
      <c r="AE810"/>
      <c r="AF810"/>
      <c r="AG810">
        <v>0</v>
      </c>
      <c r="AH810">
        <v>0</v>
      </c>
    </row>
    <row r="811" spans="1:34" ht="15" x14ac:dyDescent="0.25">
      <c r="A811" t="s">
        <v>15779</v>
      </c>
      <c r="B811" t="s">
        <v>15780</v>
      </c>
      <c r="C811" t="s">
        <v>148</v>
      </c>
      <c r="D811">
        <v>77</v>
      </c>
      <c r="E811" s="138">
        <v>45646</v>
      </c>
      <c r="F811" s="138">
        <v>45723</v>
      </c>
      <c r="G811" t="s">
        <v>75</v>
      </c>
      <c r="H811" t="s">
        <v>63</v>
      </c>
      <c r="I811">
        <v>0.8</v>
      </c>
      <c r="J811" t="s">
        <v>71</v>
      </c>
      <c r="K811"/>
      <c r="L811"/>
      <c r="M811"/>
      <c r="N811"/>
      <c r="O811"/>
      <c r="P811"/>
      <c r="Q811"/>
      <c r="R811"/>
      <c r="S811"/>
      <c r="T811"/>
      <c r="U811"/>
      <c r="V811"/>
      <c r="W811"/>
      <c r="X811"/>
      <c r="Y811"/>
      <c r="Z811"/>
      <c r="AA811"/>
      <c r="AB811"/>
      <c r="AC811"/>
      <c r="AD811"/>
      <c r="AE811"/>
      <c r="AF811"/>
      <c r="AG811">
        <v>1</v>
      </c>
      <c r="AH811">
        <v>0</v>
      </c>
    </row>
    <row r="812" spans="1:34" ht="15" x14ac:dyDescent="0.25">
      <c r="A812" t="s">
        <v>15911</v>
      </c>
      <c r="B812" t="s">
        <v>15912</v>
      </c>
      <c r="C812" t="s">
        <v>148</v>
      </c>
      <c r="D812">
        <v>31</v>
      </c>
      <c r="E812" s="138">
        <v>45645</v>
      </c>
      <c r="F812" s="138">
        <v>45677</v>
      </c>
      <c r="G812" t="s">
        <v>69</v>
      </c>
      <c r="H812" t="s">
        <v>70</v>
      </c>
      <c r="I812">
        <v>0</v>
      </c>
      <c r="J812" t="s">
        <v>16231</v>
      </c>
      <c r="K812">
        <v>0.65</v>
      </c>
      <c r="L812" t="s">
        <v>71</v>
      </c>
      <c r="M812"/>
      <c r="N812"/>
      <c r="O812"/>
      <c r="P812"/>
      <c r="Q812"/>
      <c r="R812"/>
      <c r="S812"/>
      <c r="T812"/>
      <c r="U812"/>
      <c r="V812"/>
      <c r="W812"/>
      <c r="X812"/>
      <c r="Y812"/>
      <c r="Z812"/>
      <c r="AA812"/>
      <c r="AB812"/>
      <c r="AC812"/>
      <c r="AD812"/>
      <c r="AE812"/>
      <c r="AF812"/>
      <c r="AG812">
        <v>2</v>
      </c>
      <c r="AH812">
        <v>13000</v>
      </c>
    </row>
    <row r="813" spans="1:34" ht="15" x14ac:dyDescent="0.25">
      <c r="A813" t="s">
        <v>1764</v>
      </c>
      <c r="B813" t="s">
        <v>1765</v>
      </c>
      <c r="C813" t="s">
        <v>231</v>
      </c>
      <c r="D813">
        <v>152</v>
      </c>
      <c r="E813" s="138">
        <v>43781</v>
      </c>
      <c r="F813" s="138">
        <v>46011</v>
      </c>
      <c r="G813" t="s">
        <v>69</v>
      </c>
      <c r="H813" t="s">
        <v>63</v>
      </c>
      <c r="I813">
        <v>0.7</v>
      </c>
      <c r="J813" t="s">
        <v>71</v>
      </c>
      <c r="K813"/>
      <c r="L813"/>
      <c r="M813"/>
      <c r="N813"/>
      <c r="O813"/>
      <c r="P813"/>
      <c r="Q813"/>
      <c r="R813"/>
      <c r="S813"/>
      <c r="T813"/>
      <c r="U813"/>
      <c r="V813"/>
      <c r="W813"/>
      <c r="X813"/>
      <c r="Y813"/>
      <c r="Z813"/>
      <c r="AA813"/>
      <c r="AB813"/>
      <c r="AC813"/>
      <c r="AD813"/>
      <c r="AE813"/>
      <c r="AF813"/>
      <c r="AG813">
        <v>1</v>
      </c>
      <c r="AH813">
        <v>0</v>
      </c>
    </row>
    <row r="814" spans="1:34" ht="15" x14ac:dyDescent="0.25">
      <c r="A814" t="s">
        <v>1766</v>
      </c>
      <c r="B814" t="s">
        <v>1767</v>
      </c>
      <c r="C814" t="s">
        <v>63</v>
      </c>
      <c r="D814">
        <v>29</v>
      </c>
      <c r="E814" s="138">
        <v>45282</v>
      </c>
      <c r="F814" s="138">
        <v>46011</v>
      </c>
      <c r="G814" t="s">
        <v>69</v>
      </c>
      <c r="H814" t="s">
        <v>70</v>
      </c>
      <c r="I814">
        <v>0</v>
      </c>
      <c r="J814" t="s">
        <v>16249</v>
      </c>
      <c r="K814">
        <v>0.6</v>
      </c>
      <c r="L814" t="s">
        <v>71</v>
      </c>
      <c r="M814"/>
      <c r="N814"/>
      <c r="O814"/>
      <c r="P814"/>
      <c r="Q814"/>
      <c r="R814"/>
      <c r="S814"/>
      <c r="T814"/>
      <c r="U814"/>
      <c r="V814"/>
      <c r="W814"/>
      <c r="X814"/>
      <c r="Y814"/>
      <c r="Z814"/>
      <c r="AA814"/>
      <c r="AB814"/>
      <c r="AC814"/>
      <c r="AD814"/>
      <c r="AE814"/>
      <c r="AF814"/>
      <c r="AG814">
        <v>2</v>
      </c>
      <c r="AH814">
        <v>8000</v>
      </c>
    </row>
    <row r="815" spans="1:34" ht="15" x14ac:dyDescent="0.25">
      <c r="A815" t="s">
        <v>1770</v>
      </c>
      <c r="B815" t="s">
        <v>1771</v>
      </c>
      <c r="C815" t="s">
        <v>102</v>
      </c>
      <c r="D815">
        <v>19</v>
      </c>
      <c r="E815" s="138">
        <v>45289</v>
      </c>
      <c r="F815" s="138">
        <v>46011</v>
      </c>
      <c r="G815" t="s">
        <v>69</v>
      </c>
      <c r="H815" t="s">
        <v>63</v>
      </c>
      <c r="I815">
        <v>0.7</v>
      </c>
      <c r="J815" t="s">
        <v>71</v>
      </c>
      <c r="K815"/>
      <c r="L815"/>
      <c r="M815"/>
      <c r="N815"/>
      <c r="O815"/>
      <c r="P815"/>
      <c r="Q815"/>
      <c r="R815"/>
      <c r="S815"/>
      <c r="T815"/>
      <c r="U815"/>
      <c r="V815"/>
      <c r="W815"/>
      <c r="X815"/>
      <c r="Y815"/>
      <c r="Z815"/>
      <c r="AA815"/>
      <c r="AB815"/>
      <c r="AC815"/>
      <c r="AD815"/>
      <c r="AE815"/>
      <c r="AF815"/>
      <c r="AG815">
        <v>1</v>
      </c>
      <c r="AH815">
        <v>0</v>
      </c>
    </row>
    <row r="816" spans="1:34" ht="15" x14ac:dyDescent="0.25">
      <c r="A816" t="s">
        <v>1772</v>
      </c>
      <c r="B816" t="s">
        <v>1773</v>
      </c>
      <c r="C816" t="s">
        <v>63</v>
      </c>
      <c r="D816">
        <v>54</v>
      </c>
      <c r="E816" s="138">
        <v>45645</v>
      </c>
      <c r="F816" s="138">
        <v>45666</v>
      </c>
      <c r="G816" t="s">
        <v>69</v>
      </c>
      <c r="H816" t="s">
        <v>70</v>
      </c>
      <c r="I816">
        <v>0</v>
      </c>
      <c r="J816" t="s">
        <v>16231</v>
      </c>
      <c r="K816">
        <v>0.8</v>
      </c>
      <c r="L816" t="s">
        <v>71</v>
      </c>
      <c r="M816"/>
      <c r="N816"/>
      <c r="O816"/>
      <c r="P816"/>
      <c r="Q816"/>
      <c r="R816"/>
      <c r="S816"/>
      <c r="T816"/>
      <c r="U816"/>
      <c r="V816"/>
      <c r="W816"/>
      <c r="X816"/>
      <c r="Y816"/>
      <c r="Z816"/>
      <c r="AA816"/>
      <c r="AB816"/>
      <c r="AC816"/>
      <c r="AD816"/>
      <c r="AE816"/>
      <c r="AF816"/>
      <c r="AG816">
        <v>2</v>
      </c>
      <c r="AH816">
        <v>13000</v>
      </c>
    </row>
    <row r="817" spans="1:34" ht="15" x14ac:dyDescent="0.25">
      <c r="A817" t="s">
        <v>1774</v>
      </c>
      <c r="B817" t="s">
        <v>1775</v>
      </c>
      <c r="C817" t="s">
        <v>304</v>
      </c>
      <c r="D817">
        <v>36</v>
      </c>
      <c r="E817" s="138">
        <v>45656</v>
      </c>
      <c r="F817" s="138">
        <v>45673</v>
      </c>
      <c r="G817" t="s">
        <v>69</v>
      </c>
      <c r="H817" t="s">
        <v>63</v>
      </c>
      <c r="I817">
        <v>0.8</v>
      </c>
      <c r="J817" t="s">
        <v>71</v>
      </c>
      <c r="K817"/>
      <c r="L817"/>
      <c r="M817"/>
      <c r="N817"/>
      <c r="O817"/>
      <c r="P817"/>
      <c r="Q817"/>
      <c r="R817"/>
      <c r="S817"/>
      <c r="T817"/>
      <c r="U817"/>
      <c r="V817"/>
      <c r="W817"/>
      <c r="X817"/>
      <c r="Y817"/>
      <c r="Z817"/>
      <c r="AA817"/>
      <c r="AB817"/>
      <c r="AC817"/>
      <c r="AD817"/>
      <c r="AE817"/>
      <c r="AF817"/>
      <c r="AG817">
        <v>1</v>
      </c>
      <c r="AH817">
        <v>0</v>
      </c>
    </row>
    <row r="818" spans="1:34" ht="15" x14ac:dyDescent="0.25">
      <c r="A818" t="s">
        <v>1776</v>
      </c>
      <c r="B818" t="s">
        <v>1777</v>
      </c>
      <c r="C818" t="s">
        <v>231</v>
      </c>
      <c r="D818">
        <v>2</v>
      </c>
      <c r="E818" s="138">
        <v>45715</v>
      </c>
      <c r="F818" s="138">
        <v>45947</v>
      </c>
      <c r="G818" t="s">
        <v>75</v>
      </c>
      <c r="H818" t="s">
        <v>63</v>
      </c>
      <c r="I818">
        <v>0.8</v>
      </c>
      <c r="J818" t="s">
        <v>71</v>
      </c>
      <c r="K818"/>
      <c r="L818"/>
      <c r="M818"/>
      <c r="N818"/>
      <c r="O818"/>
      <c r="P818"/>
      <c r="Q818"/>
      <c r="R818"/>
      <c r="S818"/>
      <c r="T818"/>
      <c r="U818"/>
      <c r="V818"/>
      <c r="W818"/>
      <c r="X818"/>
      <c r="Y818"/>
      <c r="Z818"/>
      <c r="AA818"/>
      <c r="AB818"/>
      <c r="AC818"/>
      <c r="AD818"/>
      <c r="AE818"/>
      <c r="AF818"/>
      <c r="AG818">
        <v>1</v>
      </c>
      <c r="AH818">
        <v>0</v>
      </c>
    </row>
    <row r="819" spans="1:34" ht="15" x14ac:dyDescent="0.25">
      <c r="A819" t="s">
        <v>15839</v>
      </c>
      <c r="B819" t="s">
        <v>15840</v>
      </c>
      <c r="C819" t="s">
        <v>667</v>
      </c>
      <c r="D819"/>
      <c r="E819"/>
      <c r="F819"/>
      <c r="G819"/>
      <c r="H819" t="s">
        <v>63</v>
      </c>
      <c r="I819" t="s">
        <v>64</v>
      </c>
      <c r="J819"/>
      <c r="K819"/>
      <c r="L819"/>
      <c r="M819"/>
      <c r="N819"/>
      <c r="O819"/>
      <c r="P819"/>
      <c r="Q819"/>
      <c r="R819"/>
      <c r="S819"/>
      <c r="T819"/>
      <c r="U819"/>
      <c r="V819"/>
      <c r="W819"/>
      <c r="X819"/>
      <c r="Y819"/>
      <c r="Z819"/>
      <c r="AA819"/>
      <c r="AB819"/>
      <c r="AC819"/>
      <c r="AD819"/>
      <c r="AE819"/>
      <c r="AF819"/>
      <c r="AG819"/>
      <c r="AH819">
        <v>0</v>
      </c>
    </row>
    <row r="820" spans="1:34" ht="15" x14ac:dyDescent="0.25">
      <c r="A820" t="s">
        <v>1778</v>
      </c>
      <c r="B820" t="s">
        <v>1779</v>
      </c>
      <c r="C820" t="s">
        <v>231</v>
      </c>
      <c r="D820">
        <v>44</v>
      </c>
      <c r="E820" s="138">
        <v>45653</v>
      </c>
      <c r="F820" s="138">
        <v>45804</v>
      </c>
      <c r="G820" t="s">
        <v>16478</v>
      </c>
      <c r="H820" t="s">
        <v>70</v>
      </c>
      <c r="I820">
        <v>0.48</v>
      </c>
      <c r="J820" t="s">
        <v>76</v>
      </c>
      <c r="K820">
        <v>0.66</v>
      </c>
      <c r="L820" t="s">
        <v>77</v>
      </c>
      <c r="M820">
        <v>0.76</v>
      </c>
      <c r="N820" t="s">
        <v>78</v>
      </c>
      <c r="O820">
        <v>0.8</v>
      </c>
      <c r="P820" t="s">
        <v>79</v>
      </c>
      <c r="Q820">
        <v>0</v>
      </c>
      <c r="R820" t="s">
        <v>16232</v>
      </c>
      <c r="S820"/>
      <c r="T820"/>
      <c r="U820"/>
      <c r="V820"/>
      <c r="W820"/>
      <c r="X820"/>
      <c r="Y820"/>
      <c r="Z820"/>
      <c r="AA820"/>
      <c r="AB820"/>
      <c r="AC820"/>
      <c r="AD820"/>
      <c r="AE820"/>
      <c r="AF820"/>
      <c r="AG820">
        <v>0</v>
      </c>
      <c r="AH820">
        <v>0</v>
      </c>
    </row>
    <row r="821" spans="1:34" ht="15" x14ac:dyDescent="0.25">
      <c r="A821" t="s">
        <v>1780</v>
      </c>
      <c r="B821" t="s">
        <v>1781</v>
      </c>
      <c r="C821" t="s">
        <v>214</v>
      </c>
      <c r="D821">
        <v>10</v>
      </c>
      <c r="E821" s="138">
        <v>45745</v>
      </c>
      <c r="F821" s="138">
        <v>45909</v>
      </c>
      <c r="G821" t="s">
        <v>69</v>
      </c>
      <c r="H821" t="s">
        <v>70</v>
      </c>
      <c r="I821">
        <v>0.7</v>
      </c>
      <c r="J821" t="s">
        <v>16270</v>
      </c>
      <c r="K821">
        <v>0.75</v>
      </c>
      <c r="L821" t="s">
        <v>78</v>
      </c>
      <c r="M821">
        <v>0.8</v>
      </c>
      <c r="N821" t="s">
        <v>79</v>
      </c>
      <c r="O821"/>
      <c r="P821"/>
      <c r="Q821"/>
      <c r="R821"/>
      <c r="S821"/>
      <c r="T821"/>
      <c r="U821"/>
      <c r="V821"/>
      <c r="W821"/>
      <c r="X821"/>
      <c r="Y821"/>
      <c r="Z821"/>
      <c r="AA821"/>
      <c r="AB821"/>
      <c r="AC821"/>
      <c r="AD821"/>
      <c r="AE821"/>
      <c r="AF821"/>
      <c r="AG821">
        <v>3</v>
      </c>
      <c r="AH821">
        <v>0</v>
      </c>
    </row>
    <row r="822" spans="1:34" ht="15" x14ac:dyDescent="0.25">
      <c r="A822" t="s">
        <v>1786</v>
      </c>
      <c r="B822" t="s">
        <v>1787</v>
      </c>
      <c r="C822" t="s">
        <v>182</v>
      </c>
      <c r="D822">
        <v>3</v>
      </c>
      <c r="E822" s="138">
        <v>44986</v>
      </c>
      <c r="F822" s="138">
        <v>46011</v>
      </c>
      <c r="G822" t="s">
        <v>69</v>
      </c>
      <c r="H822" t="s">
        <v>63</v>
      </c>
      <c r="I822">
        <v>0.8</v>
      </c>
      <c r="J822" t="s">
        <v>71</v>
      </c>
      <c r="K822"/>
      <c r="L822"/>
      <c r="M822"/>
      <c r="N822"/>
      <c r="O822"/>
      <c r="P822"/>
      <c r="Q822"/>
      <c r="R822"/>
      <c r="S822"/>
      <c r="T822"/>
      <c r="U822"/>
      <c r="V822"/>
      <c r="W822"/>
      <c r="X822"/>
      <c r="Y822"/>
      <c r="Z822"/>
      <c r="AA822"/>
      <c r="AB822"/>
      <c r="AC822"/>
      <c r="AD822"/>
      <c r="AE822"/>
      <c r="AF822"/>
      <c r="AG822">
        <v>1</v>
      </c>
      <c r="AH822">
        <v>0</v>
      </c>
    </row>
    <row r="823" spans="1:34" ht="15" x14ac:dyDescent="0.25">
      <c r="A823" t="s">
        <v>1788</v>
      </c>
      <c r="B823" t="s">
        <v>1789</v>
      </c>
      <c r="C823" t="s">
        <v>318</v>
      </c>
      <c r="D823">
        <v>32</v>
      </c>
      <c r="E823" s="138">
        <v>45289</v>
      </c>
      <c r="F823" s="138">
        <v>46011</v>
      </c>
      <c r="G823" t="s">
        <v>69</v>
      </c>
      <c r="H823" t="s">
        <v>63</v>
      </c>
      <c r="I823">
        <v>0.3</v>
      </c>
      <c r="J823" t="s">
        <v>71</v>
      </c>
      <c r="K823"/>
      <c r="L823"/>
      <c r="M823"/>
      <c r="N823"/>
      <c r="O823"/>
      <c r="P823"/>
      <c r="Q823"/>
      <c r="R823"/>
      <c r="S823"/>
      <c r="T823"/>
      <c r="U823"/>
      <c r="V823"/>
      <c r="W823"/>
      <c r="X823"/>
      <c r="Y823"/>
      <c r="Z823"/>
      <c r="AA823"/>
      <c r="AB823"/>
      <c r="AC823"/>
      <c r="AD823"/>
      <c r="AE823"/>
      <c r="AF823"/>
      <c r="AG823">
        <v>1</v>
      </c>
      <c r="AH823">
        <v>0</v>
      </c>
    </row>
    <row r="824" spans="1:34" ht="15" x14ac:dyDescent="0.25">
      <c r="A824" t="s">
        <v>1790</v>
      </c>
      <c r="B824" t="s">
        <v>1791</v>
      </c>
      <c r="C824" t="s">
        <v>62</v>
      </c>
      <c r="D824">
        <v>16</v>
      </c>
      <c r="E824" s="138">
        <v>43554</v>
      </c>
      <c r="F824" s="138">
        <v>46011</v>
      </c>
      <c r="G824" t="s">
        <v>69</v>
      </c>
      <c r="H824" t="s">
        <v>70</v>
      </c>
      <c r="I824">
        <v>0</v>
      </c>
      <c r="J824" t="s">
        <v>16230</v>
      </c>
      <c r="K824">
        <v>0.8</v>
      </c>
      <c r="L824" t="s">
        <v>71</v>
      </c>
      <c r="M824"/>
      <c r="N824"/>
      <c r="O824"/>
      <c r="P824"/>
      <c r="Q824"/>
      <c r="R824"/>
      <c r="S824"/>
      <c r="T824"/>
      <c r="U824"/>
      <c r="V824"/>
      <c r="W824"/>
      <c r="X824"/>
      <c r="Y824"/>
      <c r="Z824"/>
      <c r="AA824"/>
      <c r="AB824"/>
      <c r="AC824"/>
      <c r="AD824"/>
      <c r="AE824"/>
      <c r="AF824"/>
      <c r="AG824">
        <v>2</v>
      </c>
      <c r="AH824">
        <v>15000</v>
      </c>
    </row>
    <row r="825" spans="1:34" ht="15" x14ac:dyDescent="0.25">
      <c r="A825" t="s">
        <v>1754</v>
      </c>
      <c r="B825" t="s">
        <v>1755</v>
      </c>
      <c r="C825" t="s">
        <v>111</v>
      </c>
      <c r="D825">
        <v>25</v>
      </c>
      <c r="E825" s="138">
        <v>44463</v>
      </c>
      <c r="F825" s="138">
        <v>46011</v>
      </c>
      <c r="G825" t="s">
        <v>69</v>
      </c>
      <c r="H825" t="s">
        <v>70</v>
      </c>
      <c r="I825">
        <v>0</v>
      </c>
      <c r="J825" t="s">
        <v>16232</v>
      </c>
      <c r="K825">
        <v>0.8</v>
      </c>
      <c r="L825" t="s">
        <v>71</v>
      </c>
      <c r="M825"/>
      <c r="N825"/>
      <c r="O825"/>
      <c r="P825"/>
      <c r="Q825"/>
      <c r="R825"/>
      <c r="S825"/>
      <c r="T825"/>
      <c r="U825"/>
      <c r="V825"/>
      <c r="W825"/>
      <c r="X825"/>
      <c r="Y825"/>
      <c r="Z825"/>
      <c r="AA825"/>
      <c r="AB825"/>
      <c r="AC825"/>
      <c r="AD825"/>
      <c r="AE825"/>
      <c r="AF825"/>
      <c r="AG825">
        <v>2</v>
      </c>
      <c r="AH825">
        <v>7500</v>
      </c>
    </row>
    <row r="826" spans="1:34" ht="15" x14ac:dyDescent="0.25">
      <c r="A826" t="s">
        <v>1804</v>
      </c>
      <c r="B826" t="s">
        <v>1805</v>
      </c>
      <c r="C826" t="s">
        <v>142</v>
      </c>
      <c r="D826">
        <v>7</v>
      </c>
      <c r="E826" s="138">
        <v>45687</v>
      </c>
      <c r="F826" s="138">
        <v>45918</v>
      </c>
      <c r="G826" t="s">
        <v>75</v>
      </c>
      <c r="H826" t="s">
        <v>70</v>
      </c>
      <c r="I826">
        <v>0</v>
      </c>
      <c r="J826" t="s">
        <v>16229</v>
      </c>
      <c r="K826">
        <v>0.64</v>
      </c>
      <c r="L826" t="s">
        <v>16270</v>
      </c>
      <c r="M826">
        <v>0.78</v>
      </c>
      <c r="N826" t="s">
        <v>78</v>
      </c>
      <c r="O826">
        <v>0.8</v>
      </c>
      <c r="P826" t="s">
        <v>79</v>
      </c>
      <c r="Q826"/>
      <c r="R826"/>
      <c r="S826"/>
      <c r="T826"/>
      <c r="U826"/>
      <c r="V826"/>
      <c r="W826"/>
      <c r="X826"/>
      <c r="Y826"/>
      <c r="Z826"/>
      <c r="AA826"/>
      <c r="AB826"/>
      <c r="AC826"/>
      <c r="AD826"/>
      <c r="AE826"/>
      <c r="AF826"/>
      <c r="AG826">
        <v>4</v>
      </c>
      <c r="AH826">
        <v>10000</v>
      </c>
    </row>
    <row r="827" spans="1:34" ht="15" x14ac:dyDescent="0.25">
      <c r="A827" t="s">
        <v>1806</v>
      </c>
      <c r="B827" t="s">
        <v>1807</v>
      </c>
      <c r="C827" t="s">
        <v>321</v>
      </c>
      <c r="D827">
        <v>37</v>
      </c>
      <c r="E827" s="138">
        <v>45649</v>
      </c>
      <c r="F827" s="138">
        <v>45938</v>
      </c>
      <c r="G827" t="s">
        <v>69</v>
      </c>
      <c r="H827" t="s">
        <v>70</v>
      </c>
      <c r="I827">
        <v>0</v>
      </c>
      <c r="J827" t="s">
        <v>16230</v>
      </c>
      <c r="K827">
        <v>0.78</v>
      </c>
      <c r="L827" t="s">
        <v>71</v>
      </c>
      <c r="M827"/>
      <c r="N827"/>
      <c r="O827"/>
      <c r="P827"/>
      <c r="Q827"/>
      <c r="R827"/>
      <c r="S827"/>
      <c r="T827"/>
      <c r="U827"/>
      <c r="V827"/>
      <c r="W827"/>
      <c r="X827"/>
      <c r="Y827"/>
      <c r="Z827"/>
      <c r="AA827"/>
      <c r="AB827"/>
      <c r="AC827"/>
      <c r="AD827"/>
      <c r="AE827"/>
      <c r="AF827"/>
      <c r="AG827">
        <v>2</v>
      </c>
      <c r="AH827">
        <v>15000</v>
      </c>
    </row>
    <row r="828" spans="1:34" ht="15" x14ac:dyDescent="0.25">
      <c r="A828" t="s">
        <v>1816</v>
      </c>
      <c r="B828" t="s">
        <v>1817</v>
      </c>
      <c r="C828" t="s">
        <v>326</v>
      </c>
      <c r="D828">
        <v>36</v>
      </c>
      <c r="E828" s="138">
        <v>45644</v>
      </c>
      <c r="F828" s="138">
        <v>45660</v>
      </c>
      <c r="G828" t="s">
        <v>69</v>
      </c>
      <c r="H828" t="s">
        <v>63</v>
      </c>
      <c r="I828">
        <v>0.8</v>
      </c>
      <c r="J828" t="s">
        <v>71</v>
      </c>
      <c r="K828"/>
      <c r="L828"/>
      <c r="M828"/>
      <c r="N828"/>
      <c r="O828"/>
      <c r="P828"/>
      <c r="Q828"/>
      <c r="R828"/>
      <c r="S828"/>
      <c r="T828"/>
      <c r="U828"/>
      <c r="V828"/>
      <c r="W828"/>
      <c r="X828"/>
      <c r="Y828"/>
      <c r="Z828"/>
      <c r="AA828"/>
      <c r="AB828"/>
      <c r="AC828"/>
      <c r="AD828"/>
      <c r="AE828"/>
      <c r="AF828"/>
      <c r="AG828">
        <v>1</v>
      </c>
      <c r="AH828">
        <v>0</v>
      </c>
    </row>
    <row r="829" spans="1:34" ht="15" x14ac:dyDescent="0.25">
      <c r="A829" t="s">
        <v>1818</v>
      </c>
      <c r="B829" t="s">
        <v>1819</v>
      </c>
      <c r="C829" t="s">
        <v>350</v>
      </c>
      <c r="D829">
        <v>64</v>
      </c>
      <c r="E829" s="138">
        <v>45656</v>
      </c>
      <c r="F829" s="138">
        <v>45673</v>
      </c>
      <c r="G829" t="s">
        <v>69</v>
      </c>
      <c r="H829" t="s">
        <v>63</v>
      </c>
      <c r="I829">
        <v>0.5</v>
      </c>
      <c r="J829" t="s">
        <v>71</v>
      </c>
      <c r="K829"/>
      <c r="L829"/>
      <c r="M829"/>
      <c r="N829"/>
      <c r="O829"/>
      <c r="P829"/>
      <c r="Q829"/>
      <c r="R829"/>
      <c r="S829"/>
      <c r="T829"/>
      <c r="U829"/>
      <c r="V829"/>
      <c r="W829"/>
      <c r="X829"/>
      <c r="Y829"/>
      <c r="Z829"/>
      <c r="AA829"/>
      <c r="AB829"/>
      <c r="AC829"/>
      <c r="AD829"/>
      <c r="AE829"/>
      <c r="AF829"/>
      <c r="AG829">
        <v>1</v>
      </c>
      <c r="AH829">
        <v>0</v>
      </c>
    </row>
    <row r="830" spans="1:34" ht="15" x14ac:dyDescent="0.25">
      <c r="A830" t="s">
        <v>1820</v>
      </c>
      <c r="B830" t="s">
        <v>1821</v>
      </c>
      <c r="C830" t="s">
        <v>318</v>
      </c>
      <c r="D830">
        <v>36</v>
      </c>
      <c r="E830" s="138">
        <v>45649</v>
      </c>
      <c r="F830" s="138">
        <v>45673</v>
      </c>
      <c r="G830" t="s">
        <v>69</v>
      </c>
      <c r="H830" t="s">
        <v>70</v>
      </c>
      <c r="I830">
        <v>0</v>
      </c>
      <c r="J830" t="s">
        <v>16230</v>
      </c>
      <c r="K830">
        <v>0.8</v>
      </c>
      <c r="L830" t="s">
        <v>71</v>
      </c>
      <c r="M830"/>
      <c r="N830"/>
      <c r="O830"/>
      <c r="P830"/>
      <c r="Q830"/>
      <c r="R830"/>
      <c r="S830"/>
      <c r="T830"/>
      <c r="U830"/>
      <c r="V830"/>
      <c r="W830"/>
      <c r="X830"/>
      <c r="Y830"/>
      <c r="Z830"/>
      <c r="AA830"/>
      <c r="AB830"/>
      <c r="AC830"/>
      <c r="AD830"/>
      <c r="AE830"/>
      <c r="AF830"/>
      <c r="AG830">
        <v>2</v>
      </c>
      <c r="AH830">
        <v>15000</v>
      </c>
    </row>
    <row r="831" spans="1:34" ht="15" x14ac:dyDescent="0.25">
      <c r="A831" t="s">
        <v>1822</v>
      </c>
      <c r="B831" t="s">
        <v>1823</v>
      </c>
      <c r="C831" t="s">
        <v>142</v>
      </c>
      <c r="D831">
        <v>8</v>
      </c>
      <c r="E831" s="138">
        <v>43551</v>
      </c>
      <c r="F831" s="138">
        <v>46011</v>
      </c>
      <c r="G831" t="s">
        <v>69</v>
      </c>
      <c r="H831" t="s">
        <v>63</v>
      </c>
      <c r="I831">
        <v>0.8</v>
      </c>
      <c r="J831" t="s">
        <v>71</v>
      </c>
      <c r="K831"/>
      <c r="L831"/>
      <c r="M831"/>
      <c r="N831"/>
      <c r="O831"/>
      <c r="P831"/>
      <c r="Q831"/>
      <c r="R831"/>
      <c r="S831"/>
      <c r="T831"/>
      <c r="U831"/>
      <c r="V831"/>
      <c r="W831"/>
      <c r="X831"/>
      <c r="Y831"/>
      <c r="Z831"/>
      <c r="AA831"/>
      <c r="AB831"/>
      <c r="AC831"/>
      <c r="AD831"/>
      <c r="AE831"/>
      <c r="AF831"/>
      <c r="AG831">
        <v>1</v>
      </c>
      <c r="AH831">
        <v>0</v>
      </c>
    </row>
    <row r="832" spans="1:34" ht="15" x14ac:dyDescent="0.25">
      <c r="A832" t="s">
        <v>1824</v>
      </c>
      <c r="B832" t="s">
        <v>1825</v>
      </c>
      <c r="C832" t="s">
        <v>84</v>
      </c>
      <c r="D832"/>
      <c r="E832"/>
      <c r="F832"/>
      <c r="G832"/>
      <c r="H832" t="s">
        <v>63</v>
      </c>
      <c r="I832" t="s">
        <v>64</v>
      </c>
      <c r="J832"/>
      <c r="K832"/>
      <c r="L832"/>
      <c r="M832"/>
      <c r="N832"/>
      <c r="O832"/>
      <c r="P832"/>
      <c r="Q832"/>
      <c r="R832"/>
      <c r="S832"/>
      <c r="T832"/>
      <c r="U832"/>
      <c r="V832"/>
      <c r="W832"/>
      <c r="X832"/>
      <c r="Y832"/>
      <c r="Z832"/>
      <c r="AA832"/>
      <c r="AB832"/>
      <c r="AC832"/>
      <c r="AD832"/>
      <c r="AE832"/>
      <c r="AF832"/>
      <c r="AG832"/>
      <c r="AH832">
        <v>0</v>
      </c>
    </row>
    <row r="833" spans="1:34" ht="15" x14ac:dyDescent="0.25">
      <c r="A833" t="s">
        <v>1826</v>
      </c>
      <c r="B833" t="s">
        <v>1827</v>
      </c>
      <c r="C833" t="s">
        <v>735</v>
      </c>
      <c r="D833"/>
      <c r="E833"/>
      <c r="F833"/>
      <c r="G833"/>
      <c r="H833" t="s">
        <v>63</v>
      </c>
      <c r="I833" t="s">
        <v>64</v>
      </c>
      <c r="J833"/>
      <c r="K833"/>
      <c r="L833"/>
      <c r="M833"/>
      <c r="N833"/>
      <c r="O833"/>
      <c r="P833"/>
      <c r="Q833"/>
      <c r="R833"/>
      <c r="S833"/>
      <c r="T833"/>
      <c r="U833"/>
      <c r="V833"/>
      <c r="W833"/>
      <c r="X833"/>
      <c r="Y833"/>
      <c r="Z833"/>
      <c r="AA833"/>
      <c r="AB833"/>
      <c r="AC833"/>
      <c r="AD833"/>
      <c r="AE833"/>
      <c r="AF833"/>
      <c r="AG833"/>
      <c r="AH833">
        <v>0</v>
      </c>
    </row>
    <row r="834" spans="1:34" ht="15" x14ac:dyDescent="0.25">
      <c r="A834" t="s">
        <v>1828</v>
      </c>
      <c r="B834" t="s">
        <v>1829</v>
      </c>
      <c r="C834" t="s">
        <v>516</v>
      </c>
      <c r="D834"/>
      <c r="E834"/>
      <c r="F834"/>
      <c r="G834"/>
      <c r="H834" t="s">
        <v>63</v>
      </c>
      <c r="I834" t="s">
        <v>64</v>
      </c>
      <c r="J834"/>
      <c r="K834"/>
      <c r="L834"/>
      <c r="M834"/>
      <c r="N834"/>
      <c r="O834"/>
      <c r="P834"/>
      <c r="Q834"/>
      <c r="R834"/>
      <c r="S834"/>
      <c r="T834"/>
      <c r="U834"/>
      <c r="V834"/>
      <c r="W834"/>
      <c r="X834"/>
      <c r="Y834"/>
      <c r="Z834"/>
      <c r="AA834"/>
      <c r="AB834"/>
      <c r="AC834"/>
      <c r="AD834"/>
      <c r="AE834"/>
      <c r="AF834"/>
      <c r="AG834"/>
      <c r="AH834">
        <v>0</v>
      </c>
    </row>
    <row r="835" spans="1:34" ht="15" x14ac:dyDescent="0.25">
      <c r="A835" t="s">
        <v>1830</v>
      </c>
      <c r="B835" t="s">
        <v>1831</v>
      </c>
      <c r="C835" t="s">
        <v>294</v>
      </c>
      <c r="D835">
        <v>29</v>
      </c>
      <c r="E835" s="138">
        <v>45646</v>
      </c>
      <c r="F835" s="138">
        <v>45873</v>
      </c>
      <c r="G835" t="s">
        <v>69</v>
      </c>
      <c r="H835" t="s">
        <v>63</v>
      </c>
      <c r="I835">
        <v>0.7</v>
      </c>
      <c r="J835" t="s">
        <v>71</v>
      </c>
      <c r="K835"/>
      <c r="L835"/>
      <c r="M835"/>
      <c r="N835"/>
      <c r="O835"/>
      <c r="P835"/>
      <c r="Q835"/>
      <c r="R835"/>
      <c r="S835"/>
      <c r="T835"/>
      <c r="U835"/>
      <c r="V835"/>
      <c r="W835"/>
      <c r="X835"/>
      <c r="Y835"/>
      <c r="Z835"/>
      <c r="AA835"/>
      <c r="AB835"/>
      <c r="AC835"/>
      <c r="AD835"/>
      <c r="AE835"/>
      <c r="AF835"/>
      <c r="AG835">
        <v>1</v>
      </c>
      <c r="AH835">
        <v>0</v>
      </c>
    </row>
    <row r="836" spans="1:34" ht="15" x14ac:dyDescent="0.25">
      <c r="A836" t="s">
        <v>1832</v>
      </c>
      <c r="B836" t="s">
        <v>1833</v>
      </c>
      <c r="C836" t="s">
        <v>521</v>
      </c>
      <c r="D836">
        <v>3</v>
      </c>
      <c r="E836" s="138">
        <v>45644</v>
      </c>
      <c r="F836" s="138">
        <v>45691</v>
      </c>
      <c r="G836" t="s">
        <v>16478</v>
      </c>
      <c r="H836" t="s">
        <v>70</v>
      </c>
      <c r="I836">
        <v>0.4</v>
      </c>
      <c r="J836" t="s">
        <v>76</v>
      </c>
      <c r="K836">
        <v>0.55000000000000004</v>
      </c>
      <c r="L836" t="s">
        <v>77</v>
      </c>
      <c r="M836">
        <v>0.7</v>
      </c>
      <c r="N836" t="s">
        <v>78</v>
      </c>
      <c r="O836">
        <v>0.8</v>
      </c>
      <c r="P836" t="s">
        <v>79</v>
      </c>
      <c r="Q836">
        <v>0</v>
      </c>
      <c r="R836" t="s">
        <v>16228</v>
      </c>
      <c r="S836"/>
      <c r="T836"/>
      <c r="U836"/>
      <c r="V836"/>
      <c r="W836"/>
      <c r="X836"/>
      <c r="Y836"/>
      <c r="Z836"/>
      <c r="AA836"/>
      <c r="AB836"/>
      <c r="AC836"/>
      <c r="AD836"/>
      <c r="AE836"/>
      <c r="AF836"/>
      <c r="AG836">
        <v>0</v>
      </c>
      <c r="AH836">
        <v>0</v>
      </c>
    </row>
    <row r="837" spans="1:34" ht="15" x14ac:dyDescent="0.25">
      <c r="A837" t="s">
        <v>1834</v>
      </c>
      <c r="B837" t="s">
        <v>1835</v>
      </c>
      <c r="C837" t="s">
        <v>735</v>
      </c>
      <c r="D837"/>
      <c r="E837"/>
      <c r="F837"/>
      <c r="G837"/>
      <c r="H837" t="s">
        <v>63</v>
      </c>
      <c r="I837" t="s">
        <v>64</v>
      </c>
      <c r="J837"/>
      <c r="K837"/>
      <c r="L837"/>
      <c r="M837"/>
      <c r="N837"/>
      <c r="O837"/>
      <c r="P837"/>
      <c r="Q837"/>
      <c r="R837"/>
      <c r="S837"/>
      <c r="T837"/>
      <c r="U837"/>
      <c r="V837"/>
      <c r="W837"/>
      <c r="X837"/>
      <c r="Y837"/>
      <c r="Z837"/>
      <c r="AA837"/>
      <c r="AB837"/>
      <c r="AC837"/>
      <c r="AD837"/>
      <c r="AE837"/>
      <c r="AF837"/>
      <c r="AG837"/>
      <c r="AH837">
        <v>0</v>
      </c>
    </row>
    <row r="838" spans="1:34" ht="15" x14ac:dyDescent="0.25">
      <c r="A838" t="s">
        <v>1836</v>
      </c>
      <c r="B838" t="s">
        <v>1837</v>
      </c>
      <c r="C838" t="s">
        <v>219</v>
      </c>
      <c r="D838"/>
      <c r="E838"/>
      <c r="F838"/>
      <c r="G838"/>
      <c r="H838" t="s">
        <v>63</v>
      </c>
      <c r="I838" t="s">
        <v>64</v>
      </c>
      <c r="J838"/>
      <c r="K838"/>
      <c r="L838"/>
      <c r="M838"/>
      <c r="N838"/>
      <c r="O838"/>
      <c r="P838"/>
      <c r="Q838"/>
      <c r="R838"/>
      <c r="S838"/>
      <c r="T838"/>
      <c r="U838"/>
      <c r="V838"/>
      <c r="W838"/>
      <c r="X838"/>
      <c r="Y838"/>
      <c r="Z838"/>
      <c r="AA838"/>
      <c r="AB838"/>
      <c r="AC838"/>
      <c r="AD838"/>
      <c r="AE838"/>
      <c r="AF838"/>
      <c r="AG838"/>
      <c r="AH838">
        <v>0</v>
      </c>
    </row>
    <row r="839" spans="1:34" ht="15" x14ac:dyDescent="0.25">
      <c r="A839" t="s">
        <v>1838</v>
      </c>
      <c r="B839" t="s">
        <v>1839</v>
      </c>
      <c r="C839" t="s">
        <v>219</v>
      </c>
      <c r="D839"/>
      <c r="E839"/>
      <c r="F839"/>
      <c r="G839"/>
      <c r="H839" t="s">
        <v>63</v>
      </c>
      <c r="I839" t="s">
        <v>64</v>
      </c>
      <c r="J839"/>
      <c r="K839"/>
      <c r="L839"/>
      <c r="M839"/>
      <c r="N839"/>
      <c r="O839"/>
      <c r="P839"/>
      <c r="Q839"/>
      <c r="R839"/>
      <c r="S839"/>
      <c r="T839"/>
      <c r="U839"/>
      <c r="V839"/>
      <c r="W839"/>
      <c r="X839"/>
      <c r="Y839"/>
      <c r="Z839"/>
      <c r="AA839"/>
      <c r="AB839"/>
      <c r="AC839"/>
      <c r="AD839"/>
      <c r="AE839"/>
      <c r="AF839"/>
      <c r="AG839"/>
      <c r="AH839">
        <v>0</v>
      </c>
    </row>
    <row r="840" spans="1:34" ht="15" x14ac:dyDescent="0.25">
      <c r="A840" t="s">
        <v>1840</v>
      </c>
      <c r="B840" t="s">
        <v>1841</v>
      </c>
      <c r="C840" t="s">
        <v>790</v>
      </c>
      <c r="D840">
        <v>47</v>
      </c>
      <c r="E840" s="138">
        <v>45656</v>
      </c>
      <c r="F840" s="138">
        <v>45845</v>
      </c>
      <c r="G840" t="s">
        <v>75</v>
      </c>
      <c r="H840" t="s">
        <v>63</v>
      </c>
      <c r="I840">
        <v>0.6</v>
      </c>
      <c r="J840" t="s">
        <v>71</v>
      </c>
      <c r="K840"/>
      <c r="L840"/>
      <c r="M840"/>
      <c r="N840"/>
      <c r="O840"/>
      <c r="P840"/>
      <c r="Q840"/>
      <c r="R840"/>
      <c r="S840"/>
      <c r="T840"/>
      <c r="U840"/>
      <c r="V840"/>
      <c r="W840"/>
      <c r="X840"/>
      <c r="Y840"/>
      <c r="Z840"/>
      <c r="AA840"/>
      <c r="AB840"/>
      <c r="AC840"/>
      <c r="AD840"/>
      <c r="AE840"/>
      <c r="AF840"/>
      <c r="AG840">
        <v>1</v>
      </c>
      <c r="AH840">
        <v>0</v>
      </c>
    </row>
    <row r="841" spans="1:34" ht="15" x14ac:dyDescent="0.25">
      <c r="A841" t="s">
        <v>1842</v>
      </c>
      <c r="B841" t="s">
        <v>1843</v>
      </c>
      <c r="C841" t="s">
        <v>84</v>
      </c>
      <c r="D841">
        <v>62</v>
      </c>
      <c r="E841" s="138">
        <v>41911</v>
      </c>
      <c r="F841" s="138">
        <v>46011</v>
      </c>
      <c r="G841" t="s">
        <v>69</v>
      </c>
      <c r="H841" t="s">
        <v>63</v>
      </c>
      <c r="I841">
        <v>0.8</v>
      </c>
      <c r="J841" t="s">
        <v>71</v>
      </c>
      <c r="K841"/>
      <c r="L841"/>
      <c r="M841"/>
      <c r="N841"/>
      <c r="O841"/>
      <c r="P841"/>
      <c r="Q841"/>
      <c r="R841"/>
      <c r="S841"/>
      <c r="T841"/>
      <c r="U841"/>
      <c r="V841"/>
      <c r="W841"/>
      <c r="X841"/>
      <c r="Y841"/>
      <c r="Z841"/>
      <c r="AA841"/>
      <c r="AB841"/>
      <c r="AC841"/>
      <c r="AD841"/>
      <c r="AE841"/>
      <c r="AF841"/>
      <c r="AG841">
        <v>1</v>
      </c>
      <c r="AH841">
        <v>0</v>
      </c>
    </row>
    <row r="842" spans="1:34" ht="15" x14ac:dyDescent="0.25">
      <c r="A842" t="s">
        <v>1844</v>
      </c>
      <c r="B842" t="s">
        <v>1845</v>
      </c>
      <c r="C842" t="s">
        <v>198</v>
      </c>
      <c r="D842">
        <v>2</v>
      </c>
      <c r="E842" s="138">
        <v>45715</v>
      </c>
      <c r="F842" s="138">
        <v>45812</v>
      </c>
      <c r="G842" t="s">
        <v>69</v>
      </c>
      <c r="H842" t="s">
        <v>70</v>
      </c>
      <c r="I842">
        <v>0</v>
      </c>
      <c r="J842" t="s">
        <v>16249</v>
      </c>
      <c r="K842">
        <v>0.8</v>
      </c>
      <c r="L842" t="s">
        <v>71</v>
      </c>
      <c r="M842"/>
      <c r="N842"/>
      <c r="O842"/>
      <c r="P842"/>
      <c r="Q842"/>
      <c r="R842"/>
      <c r="S842"/>
      <c r="T842"/>
      <c r="U842"/>
      <c r="V842"/>
      <c r="W842"/>
      <c r="X842"/>
      <c r="Y842"/>
      <c r="Z842"/>
      <c r="AA842"/>
      <c r="AB842"/>
      <c r="AC842"/>
      <c r="AD842"/>
      <c r="AE842"/>
      <c r="AF842"/>
      <c r="AG842">
        <v>2</v>
      </c>
      <c r="AH842">
        <v>8000</v>
      </c>
    </row>
    <row r="843" spans="1:34" ht="15" x14ac:dyDescent="0.25">
      <c r="A843" t="s">
        <v>1846</v>
      </c>
      <c r="B843" t="s">
        <v>1847</v>
      </c>
      <c r="C843" t="s">
        <v>203</v>
      </c>
      <c r="D843">
        <v>35</v>
      </c>
      <c r="E843" s="138">
        <v>45653</v>
      </c>
      <c r="F843" s="138">
        <v>45792</v>
      </c>
      <c r="G843" t="s">
        <v>75</v>
      </c>
      <c r="H843" t="s">
        <v>70</v>
      </c>
      <c r="I843">
        <v>0</v>
      </c>
      <c r="J843" t="s">
        <v>16228</v>
      </c>
      <c r="K843">
        <v>0.75</v>
      </c>
      <c r="L843" t="s">
        <v>71</v>
      </c>
      <c r="M843"/>
      <c r="N843"/>
      <c r="O843"/>
      <c r="P843"/>
      <c r="Q843"/>
      <c r="R843"/>
      <c r="S843"/>
      <c r="T843"/>
      <c r="U843"/>
      <c r="V843"/>
      <c r="W843"/>
      <c r="X843"/>
      <c r="Y843"/>
      <c r="Z843"/>
      <c r="AA843"/>
      <c r="AB843"/>
      <c r="AC843"/>
      <c r="AD843"/>
      <c r="AE843"/>
      <c r="AF843"/>
      <c r="AG843">
        <v>2</v>
      </c>
      <c r="AH843">
        <v>12000</v>
      </c>
    </row>
    <row r="844" spans="1:34" ht="15" x14ac:dyDescent="0.25">
      <c r="A844" t="s">
        <v>1850</v>
      </c>
      <c r="B844" t="s">
        <v>1851</v>
      </c>
      <c r="C844" t="s">
        <v>203</v>
      </c>
      <c r="D844">
        <v>12</v>
      </c>
      <c r="E844" s="138">
        <v>45744</v>
      </c>
      <c r="F844" s="138">
        <v>45756</v>
      </c>
      <c r="G844" t="s">
        <v>75</v>
      </c>
      <c r="H844" t="s">
        <v>70</v>
      </c>
      <c r="I844">
        <v>0.8</v>
      </c>
      <c r="J844" t="s">
        <v>71</v>
      </c>
      <c r="K844">
        <v>0</v>
      </c>
      <c r="L844" t="s">
        <v>1852</v>
      </c>
      <c r="M844">
        <v>0</v>
      </c>
      <c r="N844" t="s">
        <v>1853</v>
      </c>
      <c r="O844"/>
      <c r="P844"/>
      <c r="Q844"/>
      <c r="R844"/>
      <c r="S844"/>
      <c r="T844"/>
      <c r="U844"/>
      <c r="V844"/>
      <c r="W844"/>
      <c r="X844"/>
      <c r="Y844"/>
      <c r="Z844"/>
      <c r="AA844"/>
      <c r="AB844"/>
      <c r="AC844"/>
      <c r="AD844"/>
      <c r="AE844"/>
      <c r="AF844"/>
      <c r="AG844">
        <v>5</v>
      </c>
      <c r="AH844">
        <v>0</v>
      </c>
    </row>
    <row r="845" spans="1:34" ht="15" x14ac:dyDescent="0.25">
      <c r="A845" t="s">
        <v>1848</v>
      </c>
      <c r="B845" t="s">
        <v>1849</v>
      </c>
      <c r="C845" t="s">
        <v>182</v>
      </c>
      <c r="D845">
        <v>26</v>
      </c>
      <c r="E845" s="138">
        <v>45287</v>
      </c>
      <c r="F845" s="138">
        <v>46011</v>
      </c>
      <c r="G845" t="s">
        <v>16478</v>
      </c>
      <c r="H845" t="s">
        <v>70</v>
      </c>
      <c r="I845">
        <v>0.45</v>
      </c>
      <c r="J845" t="s">
        <v>76</v>
      </c>
      <c r="K845">
        <v>0.7</v>
      </c>
      <c r="L845" t="s">
        <v>77</v>
      </c>
      <c r="M845">
        <v>0.75</v>
      </c>
      <c r="N845" t="s">
        <v>78</v>
      </c>
      <c r="O845">
        <v>0.8</v>
      </c>
      <c r="P845" t="s">
        <v>79</v>
      </c>
      <c r="Q845">
        <v>0</v>
      </c>
      <c r="R845" t="s">
        <v>16229</v>
      </c>
      <c r="S845"/>
      <c r="T845"/>
      <c r="U845"/>
      <c r="V845"/>
      <c r="W845"/>
      <c r="X845"/>
      <c r="Y845"/>
      <c r="Z845"/>
      <c r="AA845"/>
      <c r="AB845"/>
      <c r="AC845"/>
      <c r="AD845"/>
      <c r="AE845"/>
      <c r="AF845"/>
      <c r="AG845">
        <v>0</v>
      </c>
      <c r="AH845">
        <v>0</v>
      </c>
    </row>
    <row r="846" spans="1:34" ht="15" x14ac:dyDescent="0.25">
      <c r="A846" t="s">
        <v>1854</v>
      </c>
      <c r="B846" t="s">
        <v>1855</v>
      </c>
      <c r="C846" t="s">
        <v>231</v>
      </c>
      <c r="D846">
        <v>49</v>
      </c>
      <c r="E846" s="138">
        <v>45653</v>
      </c>
      <c r="F846" s="138">
        <v>45716</v>
      </c>
      <c r="G846" t="s">
        <v>69</v>
      </c>
      <c r="H846" t="s">
        <v>63</v>
      </c>
      <c r="I846">
        <v>0.8</v>
      </c>
      <c r="J846" t="s">
        <v>71</v>
      </c>
      <c r="K846"/>
      <c r="L846"/>
      <c r="M846"/>
      <c r="N846"/>
      <c r="O846"/>
      <c r="P846"/>
      <c r="Q846"/>
      <c r="R846"/>
      <c r="S846"/>
      <c r="T846"/>
      <c r="U846"/>
      <c r="V846"/>
      <c r="W846"/>
      <c r="X846"/>
      <c r="Y846"/>
      <c r="Z846"/>
      <c r="AA846"/>
      <c r="AB846"/>
      <c r="AC846"/>
      <c r="AD846"/>
      <c r="AE846"/>
      <c r="AF846"/>
      <c r="AG846">
        <v>1</v>
      </c>
      <c r="AH846">
        <v>0</v>
      </c>
    </row>
    <row r="847" spans="1:34" ht="15" x14ac:dyDescent="0.25">
      <c r="A847" t="s">
        <v>1856</v>
      </c>
      <c r="B847" t="s">
        <v>1857</v>
      </c>
      <c r="C847" t="s">
        <v>122</v>
      </c>
      <c r="D847">
        <v>94</v>
      </c>
      <c r="E847" s="138">
        <v>45656</v>
      </c>
      <c r="F847" s="138">
        <v>45693</v>
      </c>
      <c r="G847" t="s">
        <v>69</v>
      </c>
      <c r="H847" t="s">
        <v>63</v>
      </c>
      <c r="I847">
        <v>0.8</v>
      </c>
      <c r="J847" t="s">
        <v>71</v>
      </c>
      <c r="K847"/>
      <c r="L847"/>
      <c r="M847"/>
      <c r="N847"/>
      <c r="O847"/>
      <c r="P847"/>
      <c r="Q847"/>
      <c r="R847"/>
      <c r="S847"/>
      <c r="T847"/>
      <c r="U847"/>
      <c r="V847"/>
      <c r="W847"/>
      <c r="X847"/>
      <c r="Y847"/>
      <c r="Z847"/>
      <c r="AA847"/>
      <c r="AB847"/>
      <c r="AC847"/>
      <c r="AD847"/>
      <c r="AE847"/>
      <c r="AF847"/>
      <c r="AG847">
        <v>1</v>
      </c>
      <c r="AH847">
        <v>0</v>
      </c>
    </row>
    <row r="848" spans="1:34" ht="15" x14ac:dyDescent="0.25">
      <c r="A848" t="s">
        <v>1858</v>
      </c>
      <c r="B848" t="s">
        <v>1859</v>
      </c>
      <c r="C848" t="s">
        <v>122</v>
      </c>
      <c r="D848">
        <v>43</v>
      </c>
      <c r="E848" s="138">
        <v>41876</v>
      </c>
      <c r="F848" s="138">
        <v>46011</v>
      </c>
      <c r="G848" t="s">
        <v>69</v>
      </c>
      <c r="H848" t="s">
        <v>63</v>
      </c>
      <c r="I848">
        <v>0.8</v>
      </c>
      <c r="J848" t="s">
        <v>71</v>
      </c>
      <c r="K848"/>
      <c r="L848"/>
      <c r="M848"/>
      <c r="N848"/>
      <c r="O848"/>
      <c r="P848"/>
      <c r="Q848"/>
      <c r="R848"/>
      <c r="S848"/>
      <c r="T848"/>
      <c r="U848"/>
      <c r="V848"/>
      <c r="W848"/>
      <c r="X848"/>
      <c r="Y848"/>
      <c r="Z848"/>
      <c r="AA848"/>
      <c r="AB848"/>
      <c r="AC848"/>
      <c r="AD848"/>
      <c r="AE848"/>
      <c r="AF848"/>
      <c r="AG848">
        <v>1</v>
      </c>
      <c r="AH848">
        <v>0</v>
      </c>
    </row>
    <row r="849" spans="1:34" ht="15" x14ac:dyDescent="0.25">
      <c r="A849" t="s">
        <v>1860</v>
      </c>
      <c r="B849" t="s">
        <v>1861</v>
      </c>
      <c r="C849" t="s">
        <v>102</v>
      </c>
      <c r="D849">
        <v>34</v>
      </c>
      <c r="E849" s="138">
        <v>45278</v>
      </c>
      <c r="F849" s="138">
        <v>46011</v>
      </c>
      <c r="G849" t="s">
        <v>69</v>
      </c>
      <c r="H849" t="s">
        <v>63</v>
      </c>
      <c r="I849">
        <v>0.7</v>
      </c>
      <c r="J849" t="s">
        <v>71</v>
      </c>
      <c r="K849"/>
      <c r="L849"/>
      <c r="M849"/>
      <c r="N849"/>
      <c r="O849"/>
      <c r="P849"/>
      <c r="Q849"/>
      <c r="R849"/>
      <c r="S849"/>
      <c r="T849"/>
      <c r="U849"/>
      <c r="V849"/>
      <c r="W849"/>
      <c r="X849"/>
      <c r="Y849"/>
      <c r="Z849"/>
      <c r="AA849"/>
      <c r="AB849"/>
      <c r="AC849"/>
      <c r="AD849"/>
      <c r="AE849"/>
      <c r="AF849"/>
      <c r="AG849">
        <v>1</v>
      </c>
      <c r="AH849">
        <v>0</v>
      </c>
    </row>
    <row r="850" spans="1:34" ht="15" x14ac:dyDescent="0.25">
      <c r="A850" t="s">
        <v>1862</v>
      </c>
      <c r="B850" t="s">
        <v>1863</v>
      </c>
      <c r="C850" t="s">
        <v>182</v>
      </c>
      <c r="D850">
        <v>23</v>
      </c>
      <c r="E850" s="138">
        <v>45283</v>
      </c>
      <c r="F850" s="138">
        <v>46011</v>
      </c>
      <c r="G850" t="s">
        <v>818</v>
      </c>
      <c r="H850" t="s">
        <v>63</v>
      </c>
      <c r="I850">
        <v>0</v>
      </c>
      <c r="J850" t="s">
        <v>71</v>
      </c>
      <c r="K850"/>
      <c r="L850"/>
      <c r="M850"/>
      <c r="N850"/>
      <c r="O850"/>
      <c r="P850"/>
      <c r="Q850"/>
      <c r="R850"/>
      <c r="S850"/>
      <c r="T850"/>
      <c r="U850"/>
      <c r="V850"/>
      <c r="W850"/>
      <c r="X850"/>
      <c r="Y850"/>
      <c r="Z850"/>
      <c r="AA850"/>
      <c r="AB850"/>
      <c r="AC850"/>
      <c r="AD850"/>
      <c r="AE850"/>
      <c r="AF850"/>
      <c r="AG850">
        <v>1</v>
      </c>
      <c r="AH850">
        <v>0</v>
      </c>
    </row>
    <row r="851" spans="1:34" ht="15" x14ac:dyDescent="0.25">
      <c r="A851" t="s">
        <v>1864</v>
      </c>
      <c r="B851" t="s">
        <v>1865</v>
      </c>
      <c r="C851" t="s">
        <v>74</v>
      </c>
      <c r="D851">
        <v>46</v>
      </c>
      <c r="E851" s="138">
        <v>45644</v>
      </c>
      <c r="F851" s="138">
        <v>45701</v>
      </c>
      <c r="G851" t="s">
        <v>69</v>
      </c>
      <c r="H851" t="s">
        <v>70</v>
      </c>
      <c r="I851">
        <v>0</v>
      </c>
      <c r="J851" t="s">
        <v>16269</v>
      </c>
      <c r="K851">
        <v>0.68</v>
      </c>
      <c r="L851" t="s">
        <v>71</v>
      </c>
      <c r="M851"/>
      <c r="N851"/>
      <c r="O851"/>
      <c r="P851"/>
      <c r="Q851"/>
      <c r="R851"/>
      <c r="S851"/>
      <c r="T851"/>
      <c r="U851"/>
      <c r="V851"/>
      <c r="W851"/>
      <c r="X851"/>
      <c r="Y851"/>
      <c r="Z851"/>
      <c r="AA851"/>
      <c r="AB851"/>
      <c r="AC851"/>
      <c r="AD851"/>
      <c r="AE851"/>
      <c r="AF851"/>
      <c r="AG851">
        <v>2</v>
      </c>
      <c r="AH851">
        <v>12500</v>
      </c>
    </row>
    <row r="852" spans="1:34" ht="15" x14ac:dyDescent="0.25">
      <c r="A852" t="s">
        <v>1866</v>
      </c>
      <c r="B852" t="s">
        <v>1867</v>
      </c>
      <c r="C852" t="s">
        <v>318</v>
      </c>
      <c r="D852">
        <v>5</v>
      </c>
      <c r="E852" s="138">
        <v>45775</v>
      </c>
      <c r="F852" s="138">
        <v>45790</v>
      </c>
      <c r="G852" t="s">
        <v>16478</v>
      </c>
      <c r="H852" t="s">
        <v>70</v>
      </c>
      <c r="I852">
        <v>0.4</v>
      </c>
      <c r="J852" t="s">
        <v>16518</v>
      </c>
      <c r="K852">
        <v>0.45</v>
      </c>
      <c r="L852" t="s">
        <v>16519</v>
      </c>
      <c r="M852">
        <v>0.55000000000000004</v>
      </c>
      <c r="N852" t="s">
        <v>16520</v>
      </c>
      <c r="O852">
        <v>0.8</v>
      </c>
      <c r="P852" t="s">
        <v>16521</v>
      </c>
      <c r="Q852">
        <v>0</v>
      </c>
      <c r="R852" t="s">
        <v>16228</v>
      </c>
      <c r="S852"/>
      <c r="T852"/>
      <c r="U852"/>
      <c r="V852"/>
      <c r="W852"/>
      <c r="X852"/>
      <c r="Y852"/>
      <c r="Z852"/>
      <c r="AA852"/>
      <c r="AB852"/>
      <c r="AC852"/>
      <c r="AD852"/>
      <c r="AE852"/>
      <c r="AF852"/>
      <c r="AG852">
        <v>0</v>
      </c>
      <c r="AH852">
        <v>0</v>
      </c>
    </row>
    <row r="853" spans="1:34" ht="15" x14ac:dyDescent="0.25">
      <c r="A853" t="s">
        <v>1868</v>
      </c>
      <c r="B853" t="s">
        <v>1869</v>
      </c>
      <c r="C853" t="s">
        <v>193</v>
      </c>
      <c r="D853">
        <v>34</v>
      </c>
      <c r="E853" s="138">
        <v>45653</v>
      </c>
      <c r="F853" s="138">
        <v>45827</v>
      </c>
      <c r="G853" t="s">
        <v>69</v>
      </c>
      <c r="H853" t="s">
        <v>70</v>
      </c>
      <c r="I853">
        <v>0</v>
      </c>
      <c r="J853" t="s">
        <v>16229</v>
      </c>
      <c r="K853">
        <v>0.5</v>
      </c>
      <c r="L853" t="s">
        <v>71</v>
      </c>
      <c r="M853"/>
      <c r="N853"/>
      <c r="O853"/>
      <c r="P853"/>
      <c r="Q853"/>
      <c r="R853"/>
      <c r="S853"/>
      <c r="T853"/>
      <c r="U853"/>
      <c r="V853"/>
      <c r="W853"/>
      <c r="X853"/>
      <c r="Y853"/>
      <c r="Z853"/>
      <c r="AA853"/>
      <c r="AB853"/>
      <c r="AC853"/>
      <c r="AD853"/>
      <c r="AE853"/>
      <c r="AF853"/>
      <c r="AG853">
        <v>2</v>
      </c>
      <c r="AH853">
        <v>10000</v>
      </c>
    </row>
    <row r="854" spans="1:34" ht="15" x14ac:dyDescent="0.25">
      <c r="A854" t="s">
        <v>1870</v>
      </c>
      <c r="B854" t="s">
        <v>1871</v>
      </c>
      <c r="C854" t="s">
        <v>102</v>
      </c>
      <c r="D854">
        <v>26</v>
      </c>
      <c r="E854" s="138">
        <v>45649</v>
      </c>
      <c r="F854" s="138">
        <v>45924</v>
      </c>
      <c r="G854" t="s">
        <v>69</v>
      </c>
      <c r="H854" t="s">
        <v>63</v>
      </c>
      <c r="I854">
        <v>0.7</v>
      </c>
      <c r="J854" t="s">
        <v>71</v>
      </c>
      <c r="K854"/>
      <c r="L854"/>
      <c r="M854"/>
      <c r="N854"/>
      <c r="O854"/>
      <c r="P854"/>
      <c r="Q854"/>
      <c r="R854"/>
      <c r="S854"/>
      <c r="T854"/>
      <c r="U854"/>
      <c r="V854"/>
      <c r="W854"/>
      <c r="X854"/>
      <c r="Y854"/>
      <c r="Z854"/>
      <c r="AA854"/>
      <c r="AB854"/>
      <c r="AC854"/>
      <c r="AD854"/>
      <c r="AE854"/>
      <c r="AF854"/>
      <c r="AG854">
        <v>1</v>
      </c>
      <c r="AH854">
        <v>0</v>
      </c>
    </row>
    <row r="855" spans="1:34" ht="15" x14ac:dyDescent="0.25">
      <c r="A855" t="s">
        <v>1872</v>
      </c>
      <c r="B855" t="s">
        <v>1873</v>
      </c>
      <c r="C855" t="s">
        <v>374</v>
      </c>
      <c r="D855">
        <v>11</v>
      </c>
      <c r="E855" s="138">
        <v>45731</v>
      </c>
      <c r="F855" s="138">
        <v>45867</v>
      </c>
      <c r="G855" t="s">
        <v>69</v>
      </c>
      <c r="H855" t="s">
        <v>63</v>
      </c>
      <c r="I855">
        <v>0.8</v>
      </c>
      <c r="J855" t="s">
        <v>71</v>
      </c>
      <c r="K855"/>
      <c r="L855"/>
      <c r="M855"/>
      <c r="N855"/>
      <c r="O855"/>
      <c r="P855"/>
      <c r="Q855"/>
      <c r="R855"/>
      <c r="S855"/>
      <c r="T855"/>
      <c r="U855"/>
      <c r="V855"/>
      <c r="W855"/>
      <c r="X855"/>
      <c r="Y855"/>
      <c r="Z855"/>
      <c r="AA855"/>
      <c r="AB855"/>
      <c r="AC855"/>
      <c r="AD855"/>
      <c r="AE855"/>
      <c r="AF855"/>
      <c r="AG855">
        <v>1</v>
      </c>
      <c r="AH855">
        <v>0</v>
      </c>
    </row>
    <row r="856" spans="1:34" ht="15" x14ac:dyDescent="0.25">
      <c r="A856" t="s">
        <v>1874</v>
      </c>
      <c r="B856" t="s">
        <v>1875</v>
      </c>
      <c r="C856" t="s">
        <v>426</v>
      </c>
      <c r="D856">
        <v>27</v>
      </c>
      <c r="E856" s="138">
        <v>45656</v>
      </c>
      <c r="F856" s="138">
        <v>45691</v>
      </c>
      <c r="G856" t="s">
        <v>69</v>
      </c>
      <c r="H856" t="s">
        <v>70</v>
      </c>
      <c r="I856">
        <v>0.8</v>
      </c>
      <c r="J856" t="s">
        <v>71</v>
      </c>
      <c r="K856">
        <v>0</v>
      </c>
      <c r="L856" t="s">
        <v>1876</v>
      </c>
      <c r="M856"/>
      <c r="N856"/>
      <c r="O856"/>
      <c r="P856"/>
      <c r="Q856"/>
      <c r="R856"/>
      <c r="S856"/>
      <c r="T856"/>
      <c r="U856"/>
      <c r="V856"/>
      <c r="W856"/>
      <c r="X856"/>
      <c r="Y856"/>
      <c r="Z856"/>
      <c r="AA856"/>
      <c r="AB856"/>
      <c r="AC856"/>
      <c r="AD856"/>
      <c r="AE856"/>
      <c r="AF856"/>
      <c r="AG856">
        <v>5</v>
      </c>
      <c r="AH856">
        <v>0</v>
      </c>
    </row>
    <row r="857" spans="1:34" ht="15" x14ac:dyDescent="0.25">
      <c r="A857" t="s">
        <v>1877</v>
      </c>
      <c r="B857" t="s">
        <v>1878</v>
      </c>
      <c r="C857" t="s">
        <v>193</v>
      </c>
      <c r="D857">
        <v>57</v>
      </c>
      <c r="E857" s="138">
        <v>45645</v>
      </c>
      <c r="F857" s="138">
        <v>45695</v>
      </c>
      <c r="G857" t="s">
        <v>69</v>
      </c>
      <c r="H857" t="s">
        <v>70</v>
      </c>
      <c r="I857">
        <v>0</v>
      </c>
      <c r="J857" t="s">
        <v>16228</v>
      </c>
      <c r="K857">
        <v>0.8</v>
      </c>
      <c r="L857" t="s">
        <v>71</v>
      </c>
      <c r="M857"/>
      <c r="N857"/>
      <c r="O857"/>
      <c r="P857"/>
      <c r="Q857"/>
      <c r="R857"/>
      <c r="S857"/>
      <c r="T857"/>
      <c r="U857"/>
      <c r="V857"/>
      <c r="W857"/>
      <c r="X857"/>
      <c r="Y857"/>
      <c r="Z857"/>
      <c r="AA857"/>
      <c r="AB857"/>
      <c r="AC857"/>
      <c r="AD857"/>
      <c r="AE857"/>
      <c r="AF857"/>
      <c r="AG857">
        <v>2</v>
      </c>
      <c r="AH857">
        <v>12000</v>
      </c>
    </row>
    <row r="858" spans="1:34" ht="15" x14ac:dyDescent="0.25">
      <c r="A858" t="s">
        <v>1879</v>
      </c>
      <c r="B858" t="s">
        <v>1880</v>
      </c>
      <c r="C858" t="s">
        <v>142</v>
      </c>
      <c r="D858">
        <v>3</v>
      </c>
      <c r="E858" s="138">
        <v>45686</v>
      </c>
      <c r="F858" s="138">
        <v>45723</v>
      </c>
      <c r="G858" t="s">
        <v>69</v>
      </c>
      <c r="H858" t="s">
        <v>70</v>
      </c>
      <c r="I858">
        <v>0</v>
      </c>
      <c r="J858" t="s">
        <v>16230</v>
      </c>
      <c r="K858">
        <v>0.8</v>
      </c>
      <c r="L858" t="s">
        <v>71</v>
      </c>
      <c r="M858"/>
      <c r="N858"/>
      <c r="O858"/>
      <c r="P858"/>
      <c r="Q858"/>
      <c r="R858"/>
      <c r="S858"/>
      <c r="T858"/>
      <c r="U858"/>
      <c r="V858"/>
      <c r="W858"/>
      <c r="X858"/>
      <c r="Y858"/>
      <c r="Z858"/>
      <c r="AA858"/>
      <c r="AB858"/>
      <c r="AC858"/>
      <c r="AD858"/>
      <c r="AE858"/>
      <c r="AF858"/>
      <c r="AG858">
        <v>2</v>
      </c>
      <c r="AH858">
        <v>15000</v>
      </c>
    </row>
    <row r="859" spans="1:34" ht="15" x14ac:dyDescent="0.25">
      <c r="A859" t="s">
        <v>1881</v>
      </c>
      <c r="B859" t="s">
        <v>1882</v>
      </c>
      <c r="C859" t="s">
        <v>219</v>
      </c>
      <c r="D859"/>
      <c r="E859"/>
      <c r="F859"/>
      <c r="G859"/>
      <c r="H859" t="s">
        <v>63</v>
      </c>
      <c r="I859" t="s">
        <v>64</v>
      </c>
      <c r="J859"/>
      <c r="K859"/>
      <c r="L859"/>
      <c r="M859"/>
      <c r="N859"/>
      <c r="O859"/>
      <c r="P859"/>
      <c r="Q859"/>
      <c r="R859"/>
      <c r="S859"/>
      <c r="T859"/>
      <c r="U859"/>
      <c r="V859"/>
      <c r="W859"/>
      <c r="X859"/>
      <c r="Y859"/>
      <c r="Z859"/>
      <c r="AA859"/>
      <c r="AB859"/>
      <c r="AC859"/>
      <c r="AD859"/>
      <c r="AE859"/>
      <c r="AF859"/>
      <c r="AG859"/>
      <c r="AH859">
        <v>0</v>
      </c>
    </row>
    <row r="860" spans="1:34" ht="15" x14ac:dyDescent="0.25">
      <c r="A860" t="s">
        <v>1883</v>
      </c>
      <c r="B860" t="s">
        <v>1884</v>
      </c>
      <c r="C860" t="s">
        <v>211</v>
      </c>
      <c r="D860">
        <v>5</v>
      </c>
      <c r="E860" s="138">
        <v>45744</v>
      </c>
      <c r="F860" s="138">
        <v>45762</v>
      </c>
      <c r="G860" t="s">
        <v>69</v>
      </c>
      <c r="H860" t="s">
        <v>63</v>
      </c>
      <c r="I860">
        <v>0.5</v>
      </c>
      <c r="J860" t="s">
        <v>71</v>
      </c>
      <c r="K860"/>
      <c r="L860"/>
      <c r="M860"/>
      <c r="N860"/>
      <c r="O860"/>
      <c r="P860"/>
      <c r="Q860"/>
      <c r="R860"/>
      <c r="S860"/>
      <c r="T860"/>
      <c r="U860"/>
      <c r="V860"/>
      <c r="W860"/>
      <c r="X860"/>
      <c r="Y860"/>
      <c r="Z860"/>
      <c r="AA860"/>
      <c r="AB860"/>
      <c r="AC860"/>
      <c r="AD860"/>
      <c r="AE860"/>
      <c r="AF860"/>
      <c r="AG860">
        <v>1</v>
      </c>
      <c r="AH860">
        <v>0</v>
      </c>
    </row>
    <row r="861" spans="1:34" ht="15" x14ac:dyDescent="0.25">
      <c r="A861" t="s">
        <v>1887</v>
      </c>
      <c r="B861" t="s">
        <v>1888</v>
      </c>
      <c r="C861" t="s">
        <v>211</v>
      </c>
      <c r="D861">
        <v>1</v>
      </c>
      <c r="E861" s="138">
        <v>45707</v>
      </c>
      <c r="F861" s="138">
        <v>45902</v>
      </c>
      <c r="G861" t="s">
        <v>69</v>
      </c>
      <c r="H861" t="s">
        <v>63</v>
      </c>
      <c r="I861">
        <v>0.8</v>
      </c>
      <c r="J861" t="s">
        <v>71</v>
      </c>
      <c r="K861"/>
      <c r="L861"/>
      <c r="M861"/>
      <c r="N861"/>
      <c r="O861"/>
      <c r="P861"/>
      <c r="Q861"/>
      <c r="R861"/>
      <c r="S861"/>
      <c r="T861"/>
      <c r="U861"/>
      <c r="V861"/>
      <c r="W861"/>
      <c r="X861"/>
      <c r="Y861"/>
      <c r="Z861"/>
      <c r="AA861"/>
      <c r="AB861"/>
      <c r="AC861"/>
      <c r="AD861"/>
      <c r="AE861"/>
      <c r="AF861"/>
      <c r="AG861">
        <v>1</v>
      </c>
      <c r="AH861">
        <v>0</v>
      </c>
    </row>
    <row r="862" spans="1:34" ht="15" x14ac:dyDescent="0.25">
      <c r="A862" t="s">
        <v>1885</v>
      </c>
      <c r="B862" t="s">
        <v>1886</v>
      </c>
      <c r="C862" t="s">
        <v>211</v>
      </c>
      <c r="D862">
        <v>3</v>
      </c>
      <c r="E862" s="138">
        <v>45346</v>
      </c>
      <c r="F862" s="138">
        <v>46011</v>
      </c>
      <c r="G862" t="s">
        <v>69</v>
      </c>
      <c r="H862" t="s">
        <v>63</v>
      </c>
      <c r="I862">
        <v>0.8</v>
      </c>
      <c r="J862" t="s">
        <v>71</v>
      </c>
      <c r="K862"/>
      <c r="L862"/>
      <c r="M862"/>
      <c r="N862"/>
      <c r="O862"/>
      <c r="P862"/>
      <c r="Q862"/>
      <c r="R862"/>
      <c r="S862"/>
      <c r="T862"/>
      <c r="U862"/>
      <c r="V862"/>
      <c r="W862"/>
      <c r="X862"/>
      <c r="Y862"/>
      <c r="Z862"/>
      <c r="AA862"/>
      <c r="AB862"/>
      <c r="AC862"/>
      <c r="AD862"/>
      <c r="AE862"/>
      <c r="AF862"/>
      <c r="AG862">
        <v>1</v>
      </c>
      <c r="AH862">
        <v>0</v>
      </c>
    </row>
    <row r="863" spans="1:34" ht="15" x14ac:dyDescent="0.25">
      <c r="A863" t="s">
        <v>1889</v>
      </c>
      <c r="B863" t="s">
        <v>1890</v>
      </c>
      <c r="C863" t="s">
        <v>142</v>
      </c>
      <c r="D863">
        <v>18</v>
      </c>
      <c r="E863" s="138">
        <v>45649</v>
      </c>
      <c r="F863" s="138">
        <v>45924</v>
      </c>
      <c r="G863" t="s">
        <v>69</v>
      </c>
      <c r="H863" t="s">
        <v>63</v>
      </c>
      <c r="I863">
        <v>0.6</v>
      </c>
      <c r="J863" t="s">
        <v>71</v>
      </c>
      <c r="K863"/>
      <c r="L863"/>
      <c r="M863"/>
      <c r="N863"/>
      <c r="O863"/>
      <c r="P863"/>
      <c r="Q863"/>
      <c r="R863"/>
      <c r="S863"/>
      <c r="T863"/>
      <c r="U863"/>
      <c r="V863"/>
      <c r="W863"/>
      <c r="X863"/>
      <c r="Y863"/>
      <c r="Z863"/>
      <c r="AA863"/>
      <c r="AB863"/>
      <c r="AC863"/>
      <c r="AD863"/>
      <c r="AE863"/>
      <c r="AF863"/>
      <c r="AG863">
        <v>1</v>
      </c>
      <c r="AH863">
        <v>0</v>
      </c>
    </row>
    <row r="864" spans="1:34" ht="15" x14ac:dyDescent="0.25">
      <c r="A864" t="s">
        <v>1891</v>
      </c>
      <c r="B864" t="s">
        <v>1892</v>
      </c>
      <c r="C864" t="s">
        <v>102</v>
      </c>
      <c r="D864">
        <v>54</v>
      </c>
      <c r="E864" s="138">
        <v>45653</v>
      </c>
      <c r="F864" s="138">
        <v>45922</v>
      </c>
      <c r="G864" t="s">
        <v>75</v>
      </c>
      <c r="H864" t="s">
        <v>70</v>
      </c>
      <c r="I864">
        <v>0</v>
      </c>
      <c r="J864" t="s">
        <v>16249</v>
      </c>
      <c r="K864">
        <v>0.7</v>
      </c>
      <c r="L864" t="s">
        <v>16270</v>
      </c>
      <c r="M864">
        <v>0.8</v>
      </c>
      <c r="N864" t="s">
        <v>78</v>
      </c>
      <c r="O864">
        <v>0.8</v>
      </c>
      <c r="P864" t="s">
        <v>79</v>
      </c>
      <c r="Q864"/>
      <c r="R864"/>
      <c r="S864"/>
      <c r="T864"/>
      <c r="U864"/>
      <c r="V864"/>
      <c r="W864"/>
      <c r="X864"/>
      <c r="Y864"/>
      <c r="Z864"/>
      <c r="AA864"/>
      <c r="AB864"/>
      <c r="AC864"/>
      <c r="AD864"/>
      <c r="AE864"/>
      <c r="AF864"/>
      <c r="AG864">
        <v>4</v>
      </c>
      <c r="AH864">
        <v>8000</v>
      </c>
    </row>
    <row r="865" spans="1:34" ht="15" x14ac:dyDescent="0.25">
      <c r="A865" t="s">
        <v>1893</v>
      </c>
      <c r="B865" t="s">
        <v>1894</v>
      </c>
      <c r="C865" t="s">
        <v>142</v>
      </c>
      <c r="D865">
        <v>4</v>
      </c>
      <c r="E865" s="138">
        <v>45680</v>
      </c>
      <c r="F865" s="138">
        <v>45902</v>
      </c>
      <c r="G865" t="s">
        <v>75</v>
      </c>
      <c r="H865" t="s">
        <v>70</v>
      </c>
      <c r="I865">
        <v>0</v>
      </c>
      <c r="J865" t="s">
        <v>16522</v>
      </c>
      <c r="K865">
        <v>0.8</v>
      </c>
      <c r="L865" t="s">
        <v>71</v>
      </c>
      <c r="M865"/>
      <c r="N865"/>
      <c r="O865"/>
      <c r="P865"/>
      <c r="Q865"/>
      <c r="R865"/>
      <c r="S865"/>
      <c r="T865"/>
      <c r="U865"/>
      <c r="V865"/>
      <c r="W865"/>
      <c r="X865"/>
      <c r="Y865"/>
      <c r="Z865"/>
      <c r="AA865"/>
      <c r="AB865"/>
      <c r="AC865"/>
      <c r="AD865"/>
      <c r="AE865"/>
      <c r="AF865"/>
      <c r="AG865">
        <v>2</v>
      </c>
      <c r="AH865">
        <v>9400</v>
      </c>
    </row>
    <row r="866" spans="1:34" ht="15" x14ac:dyDescent="0.25">
      <c r="A866" t="s">
        <v>1324</v>
      </c>
      <c r="B866" t="s">
        <v>1325</v>
      </c>
      <c r="C866" t="s">
        <v>136</v>
      </c>
      <c r="D866">
        <v>7</v>
      </c>
      <c r="E866" s="138">
        <v>44956</v>
      </c>
      <c r="F866" s="138">
        <v>46011</v>
      </c>
      <c r="G866" t="s">
        <v>69</v>
      </c>
      <c r="H866" t="s">
        <v>63</v>
      </c>
      <c r="I866">
        <v>0.7</v>
      </c>
      <c r="J866" t="s">
        <v>71</v>
      </c>
      <c r="K866"/>
      <c r="L866"/>
      <c r="M866"/>
      <c r="N866"/>
      <c r="O866"/>
      <c r="P866"/>
      <c r="Q866"/>
      <c r="R866"/>
      <c r="S866"/>
      <c r="T866"/>
      <c r="U866"/>
      <c r="V866"/>
      <c r="W866"/>
      <c r="X866"/>
      <c r="Y866"/>
      <c r="Z866"/>
      <c r="AA866"/>
      <c r="AB866"/>
      <c r="AC866"/>
      <c r="AD866"/>
      <c r="AE866"/>
      <c r="AF866"/>
      <c r="AG866">
        <v>1</v>
      </c>
      <c r="AH866">
        <v>0</v>
      </c>
    </row>
    <row r="867" spans="1:34" ht="15" x14ac:dyDescent="0.25">
      <c r="A867" t="s">
        <v>1895</v>
      </c>
      <c r="B867" t="s">
        <v>1896</v>
      </c>
      <c r="C867" t="s">
        <v>99</v>
      </c>
      <c r="D867">
        <v>24</v>
      </c>
      <c r="E867" s="138">
        <v>45625</v>
      </c>
      <c r="F867" s="138">
        <v>45665</v>
      </c>
      <c r="G867" t="s">
        <v>75</v>
      </c>
      <c r="H867" t="s">
        <v>63</v>
      </c>
      <c r="I867">
        <v>0.8</v>
      </c>
      <c r="J867" t="s">
        <v>71</v>
      </c>
      <c r="K867"/>
      <c r="L867"/>
      <c r="M867"/>
      <c r="N867"/>
      <c r="O867"/>
      <c r="P867"/>
      <c r="Q867"/>
      <c r="R867"/>
      <c r="S867"/>
      <c r="T867"/>
      <c r="U867"/>
      <c r="V867"/>
      <c r="W867"/>
      <c r="X867"/>
      <c r="Y867"/>
      <c r="Z867"/>
      <c r="AA867"/>
      <c r="AB867"/>
      <c r="AC867"/>
      <c r="AD867"/>
      <c r="AE867"/>
      <c r="AF867"/>
      <c r="AG867">
        <v>1</v>
      </c>
      <c r="AH867">
        <v>0</v>
      </c>
    </row>
    <row r="868" spans="1:34" ht="15" x14ac:dyDescent="0.25">
      <c r="A868" t="s">
        <v>1897</v>
      </c>
      <c r="B868" t="s">
        <v>1898</v>
      </c>
      <c r="C868" t="s">
        <v>254</v>
      </c>
      <c r="D868">
        <v>3</v>
      </c>
      <c r="E868" s="138">
        <v>45685</v>
      </c>
      <c r="F868" s="138">
        <v>45701</v>
      </c>
      <c r="G868" t="s">
        <v>69</v>
      </c>
      <c r="H868" t="s">
        <v>70</v>
      </c>
      <c r="I868">
        <v>0</v>
      </c>
      <c r="J868" t="s">
        <v>16256</v>
      </c>
      <c r="K868">
        <v>0.8</v>
      </c>
      <c r="L868" t="s">
        <v>71</v>
      </c>
      <c r="M868"/>
      <c r="N868"/>
      <c r="O868"/>
      <c r="P868"/>
      <c r="Q868"/>
      <c r="R868"/>
      <c r="S868"/>
      <c r="T868"/>
      <c r="U868"/>
      <c r="V868"/>
      <c r="W868"/>
      <c r="X868"/>
      <c r="Y868"/>
      <c r="Z868"/>
      <c r="AA868"/>
      <c r="AB868"/>
      <c r="AC868"/>
      <c r="AD868"/>
      <c r="AE868"/>
      <c r="AF868"/>
      <c r="AG868">
        <v>2</v>
      </c>
      <c r="AH868">
        <v>6000</v>
      </c>
    </row>
    <row r="869" spans="1:34" ht="15" x14ac:dyDescent="0.25">
      <c r="A869" t="s">
        <v>1899</v>
      </c>
      <c r="B869" t="s">
        <v>1900</v>
      </c>
      <c r="C869" t="s">
        <v>62</v>
      </c>
      <c r="D869">
        <v>37</v>
      </c>
      <c r="E869" s="138">
        <v>45644</v>
      </c>
      <c r="F869" s="138">
        <v>45660</v>
      </c>
      <c r="G869" t="s">
        <v>75</v>
      </c>
      <c r="H869" t="s">
        <v>70</v>
      </c>
      <c r="I869">
        <v>0</v>
      </c>
      <c r="J869" t="s">
        <v>16269</v>
      </c>
      <c r="K869">
        <v>0.8</v>
      </c>
      <c r="L869" t="s">
        <v>71</v>
      </c>
      <c r="M869"/>
      <c r="N869"/>
      <c r="O869"/>
      <c r="P869"/>
      <c r="Q869"/>
      <c r="R869"/>
      <c r="S869"/>
      <c r="T869"/>
      <c r="U869"/>
      <c r="V869"/>
      <c r="W869"/>
      <c r="X869"/>
      <c r="Y869"/>
      <c r="Z869"/>
      <c r="AA869"/>
      <c r="AB869"/>
      <c r="AC869"/>
      <c r="AD869"/>
      <c r="AE869"/>
      <c r="AF869"/>
      <c r="AG869">
        <v>2</v>
      </c>
      <c r="AH869">
        <v>12500</v>
      </c>
    </row>
    <row r="870" spans="1:34" ht="15" x14ac:dyDescent="0.25">
      <c r="A870" t="s">
        <v>1901</v>
      </c>
      <c r="B870" t="s">
        <v>1902</v>
      </c>
      <c r="C870" t="s">
        <v>203</v>
      </c>
      <c r="D870">
        <v>19</v>
      </c>
      <c r="E870" s="138">
        <v>40998</v>
      </c>
      <c r="F870" s="138">
        <v>46011</v>
      </c>
      <c r="G870" t="s">
        <v>69</v>
      </c>
      <c r="H870" t="s">
        <v>70</v>
      </c>
      <c r="I870">
        <v>0.8</v>
      </c>
      <c r="J870" t="s">
        <v>71</v>
      </c>
      <c r="K870">
        <v>0</v>
      </c>
      <c r="L870" t="s">
        <v>16089</v>
      </c>
      <c r="M870"/>
      <c r="N870"/>
      <c r="O870"/>
      <c r="P870"/>
      <c r="Q870"/>
      <c r="R870"/>
      <c r="S870"/>
      <c r="T870"/>
      <c r="U870"/>
      <c r="V870"/>
      <c r="W870"/>
      <c r="X870"/>
      <c r="Y870"/>
      <c r="Z870"/>
      <c r="AA870"/>
      <c r="AB870"/>
      <c r="AC870"/>
      <c r="AD870"/>
      <c r="AE870"/>
      <c r="AF870"/>
      <c r="AG870">
        <v>5</v>
      </c>
      <c r="AH870">
        <v>0</v>
      </c>
    </row>
    <row r="871" spans="1:34" ht="15" x14ac:dyDescent="0.25">
      <c r="A871" t="s">
        <v>1903</v>
      </c>
      <c r="B871" t="s">
        <v>1904</v>
      </c>
      <c r="C871" t="s">
        <v>182</v>
      </c>
      <c r="D871">
        <v>37</v>
      </c>
      <c r="E871" s="138">
        <v>45647</v>
      </c>
      <c r="F871" s="138">
        <v>45936</v>
      </c>
      <c r="G871" t="s">
        <v>69</v>
      </c>
      <c r="H871" t="s">
        <v>63</v>
      </c>
      <c r="I871">
        <v>0.8</v>
      </c>
      <c r="J871" t="s">
        <v>71</v>
      </c>
      <c r="K871"/>
      <c r="L871"/>
      <c r="M871"/>
      <c r="N871"/>
      <c r="O871"/>
      <c r="P871"/>
      <c r="Q871"/>
      <c r="R871"/>
      <c r="S871"/>
      <c r="T871"/>
      <c r="U871"/>
      <c r="V871"/>
      <c r="W871"/>
      <c r="X871"/>
      <c r="Y871"/>
      <c r="Z871"/>
      <c r="AA871"/>
      <c r="AB871"/>
      <c r="AC871"/>
      <c r="AD871"/>
      <c r="AE871"/>
      <c r="AF871"/>
      <c r="AG871">
        <v>1</v>
      </c>
      <c r="AH871">
        <v>0</v>
      </c>
    </row>
    <row r="872" spans="1:34" ht="15" x14ac:dyDescent="0.25">
      <c r="A872" t="s">
        <v>1905</v>
      </c>
      <c r="B872" t="s">
        <v>1906</v>
      </c>
      <c r="C872" t="s">
        <v>148</v>
      </c>
      <c r="D872">
        <v>40</v>
      </c>
      <c r="E872" s="138">
        <v>45649</v>
      </c>
      <c r="F872" s="138">
        <v>45765</v>
      </c>
      <c r="G872" t="s">
        <v>75</v>
      </c>
      <c r="H872" t="s">
        <v>70</v>
      </c>
      <c r="I872">
        <v>0</v>
      </c>
      <c r="J872" t="s">
        <v>16229</v>
      </c>
      <c r="K872">
        <v>0.71</v>
      </c>
      <c r="L872" t="s">
        <v>16270</v>
      </c>
      <c r="M872">
        <v>0.72</v>
      </c>
      <c r="N872" t="s">
        <v>78</v>
      </c>
      <c r="O872">
        <v>0.8</v>
      </c>
      <c r="P872" t="s">
        <v>79</v>
      </c>
      <c r="Q872"/>
      <c r="R872"/>
      <c r="S872"/>
      <c r="T872"/>
      <c r="U872"/>
      <c r="V872"/>
      <c r="W872"/>
      <c r="X872"/>
      <c r="Y872"/>
      <c r="Z872"/>
      <c r="AA872"/>
      <c r="AB872"/>
      <c r="AC872"/>
      <c r="AD872"/>
      <c r="AE872"/>
      <c r="AF872"/>
      <c r="AG872">
        <v>4</v>
      </c>
      <c r="AH872">
        <v>10000</v>
      </c>
    </row>
    <row r="873" spans="1:34" ht="15" x14ac:dyDescent="0.25">
      <c r="A873" t="s">
        <v>1907</v>
      </c>
      <c r="B873" t="s">
        <v>1908</v>
      </c>
      <c r="C873" t="s">
        <v>102</v>
      </c>
      <c r="D873">
        <v>62</v>
      </c>
      <c r="E873" s="138">
        <v>45649</v>
      </c>
      <c r="F873" s="138">
        <v>45687</v>
      </c>
      <c r="G873" t="s">
        <v>69</v>
      </c>
      <c r="H873" t="s">
        <v>70</v>
      </c>
      <c r="I873">
        <v>0</v>
      </c>
      <c r="J873" t="s">
        <v>16293</v>
      </c>
      <c r="K873">
        <v>0.69</v>
      </c>
      <c r="L873" t="s">
        <v>16270</v>
      </c>
      <c r="M873">
        <v>0.75</v>
      </c>
      <c r="N873" t="s">
        <v>78</v>
      </c>
      <c r="O873">
        <v>0.79</v>
      </c>
      <c r="P873" t="s">
        <v>79</v>
      </c>
      <c r="Q873"/>
      <c r="R873"/>
      <c r="S873"/>
      <c r="T873"/>
      <c r="U873"/>
      <c r="V873"/>
      <c r="W873"/>
      <c r="X873"/>
      <c r="Y873"/>
      <c r="Z873"/>
      <c r="AA873"/>
      <c r="AB873"/>
      <c r="AC873"/>
      <c r="AD873"/>
      <c r="AE873"/>
      <c r="AF873"/>
      <c r="AG873">
        <v>4</v>
      </c>
      <c r="AH873">
        <v>10400</v>
      </c>
    </row>
    <row r="874" spans="1:34" ht="15" x14ac:dyDescent="0.25">
      <c r="A874" t="s">
        <v>1909</v>
      </c>
      <c r="B874" t="s">
        <v>1910</v>
      </c>
      <c r="C874" t="s">
        <v>193</v>
      </c>
      <c r="D874">
        <v>1</v>
      </c>
      <c r="E874" s="138">
        <v>44252</v>
      </c>
      <c r="F874" s="138">
        <v>46011</v>
      </c>
      <c r="G874" t="s">
        <v>69</v>
      </c>
      <c r="H874" t="s">
        <v>63</v>
      </c>
      <c r="I874">
        <v>0.8</v>
      </c>
      <c r="J874" t="s">
        <v>71</v>
      </c>
      <c r="K874"/>
      <c r="L874"/>
      <c r="M874"/>
      <c r="N874"/>
      <c r="O874"/>
      <c r="P874"/>
      <c r="Q874"/>
      <c r="R874"/>
      <c r="S874"/>
      <c r="T874"/>
      <c r="U874"/>
      <c r="V874"/>
      <c r="W874"/>
      <c r="X874"/>
      <c r="Y874"/>
      <c r="Z874"/>
      <c r="AA874"/>
      <c r="AB874"/>
      <c r="AC874"/>
      <c r="AD874"/>
      <c r="AE874"/>
      <c r="AF874"/>
      <c r="AG874">
        <v>1</v>
      </c>
      <c r="AH874">
        <v>0</v>
      </c>
    </row>
    <row r="875" spans="1:34" ht="15" x14ac:dyDescent="0.25">
      <c r="A875" t="s">
        <v>1911</v>
      </c>
      <c r="B875" t="s">
        <v>1912</v>
      </c>
      <c r="C875" t="s">
        <v>206</v>
      </c>
      <c r="D875">
        <v>73</v>
      </c>
      <c r="E875" s="138">
        <v>45280</v>
      </c>
      <c r="F875" s="138">
        <v>46011</v>
      </c>
      <c r="G875" t="s">
        <v>69</v>
      </c>
      <c r="H875" t="s">
        <v>63</v>
      </c>
      <c r="I875">
        <v>0.8</v>
      </c>
      <c r="J875" t="s">
        <v>71</v>
      </c>
      <c r="K875"/>
      <c r="L875"/>
      <c r="M875"/>
      <c r="N875"/>
      <c r="O875"/>
      <c r="P875"/>
      <c r="Q875"/>
      <c r="R875"/>
      <c r="S875"/>
      <c r="T875"/>
      <c r="U875"/>
      <c r="V875"/>
      <c r="W875"/>
      <c r="X875"/>
      <c r="Y875"/>
      <c r="Z875"/>
      <c r="AA875"/>
      <c r="AB875"/>
      <c r="AC875"/>
      <c r="AD875"/>
      <c r="AE875"/>
      <c r="AF875"/>
      <c r="AG875">
        <v>1</v>
      </c>
      <c r="AH875">
        <v>0</v>
      </c>
    </row>
    <row r="876" spans="1:34" ht="15" x14ac:dyDescent="0.25">
      <c r="A876" t="s">
        <v>1913</v>
      </c>
      <c r="B876" t="s">
        <v>1914</v>
      </c>
      <c r="C876" t="s">
        <v>119</v>
      </c>
      <c r="D876">
        <v>32</v>
      </c>
      <c r="E876" s="138">
        <v>45653</v>
      </c>
      <c r="F876" s="138">
        <v>45712</v>
      </c>
      <c r="G876" t="s">
        <v>69</v>
      </c>
      <c r="H876" t="s">
        <v>63</v>
      </c>
      <c r="I876">
        <v>0.8</v>
      </c>
      <c r="J876" t="s">
        <v>71</v>
      </c>
      <c r="K876"/>
      <c r="L876"/>
      <c r="M876"/>
      <c r="N876"/>
      <c r="O876"/>
      <c r="P876"/>
      <c r="Q876"/>
      <c r="R876"/>
      <c r="S876"/>
      <c r="T876"/>
      <c r="U876"/>
      <c r="V876"/>
      <c r="W876"/>
      <c r="X876"/>
      <c r="Y876"/>
      <c r="Z876"/>
      <c r="AA876"/>
      <c r="AB876"/>
      <c r="AC876"/>
      <c r="AD876"/>
      <c r="AE876"/>
      <c r="AF876"/>
      <c r="AG876">
        <v>1</v>
      </c>
      <c r="AH876">
        <v>0</v>
      </c>
    </row>
    <row r="877" spans="1:34" ht="15" x14ac:dyDescent="0.25">
      <c r="A877" t="s">
        <v>1915</v>
      </c>
      <c r="B877" t="s">
        <v>1916</v>
      </c>
      <c r="C877" t="s">
        <v>116</v>
      </c>
      <c r="D877"/>
      <c r="E877"/>
      <c r="F877"/>
      <c r="G877"/>
      <c r="H877" t="s">
        <v>63</v>
      </c>
      <c r="I877" t="s">
        <v>64</v>
      </c>
      <c r="J877"/>
      <c r="K877"/>
      <c r="L877"/>
      <c r="M877"/>
      <c r="N877"/>
      <c r="O877"/>
      <c r="P877"/>
      <c r="Q877"/>
      <c r="R877"/>
      <c r="S877"/>
      <c r="T877"/>
      <c r="U877"/>
      <c r="V877"/>
      <c r="W877"/>
      <c r="X877"/>
      <c r="Y877"/>
      <c r="Z877"/>
      <c r="AA877"/>
      <c r="AB877"/>
      <c r="AC877"/>
      <c r="AD877"/>
      <c r="AE877"/>
      <c r="AF877"/>
      <c r="AG877"/>
      <c r="AH877">
        <v>0</v>
      </c>
    </row>
    <row r="878" spans="1:34" ht="15" x14ac:dyDescent="0.25">
      <c r="A878" t="s">
        <v>1917</v>
      </c>
      <c r="B878" t="s">
        <v>1918</v>
      </c>
      <c r="C878" t="s">
        <v>318</v>
      </c>
      <c r="D878">
        <v>5</v>
      </c>
      <c r="E878" s="138">
        <v>45045</v>
      </c>
      <c r="F878" s="138">
        <v>46011</v>
      </c>
      <c r="G878" t="s">
        <v>69</v>
      </c>
      <c r="H878" t="s">
        <v>63</v>
      </c>
      <c r="I878">
        <v>0.7</v>
      </c>
      <c r="J878" t="s">
        <v>71</v>
      </c>
      <c r="K878"/>
      <c r="L878"/>
      <c r="M878"/>
      <c r="N878"/>
      <c r="O878"/>
      <c r="P878"/>
      <c r="Q878"/>
      <c r="R878"/>
      <c r="S878"/>
      <c r="T878"/>
      <c r="U878"/>
      <c r="V878"/>
      <c r="W878"/>
      <c r="X878"/>
      <c r="Y878"/>
      <c r="Z878"/>
      <c r="AA878"/>
      <c r="AB878"/>
      <c r="AC878"/>
      <c r="AD878"/>
      <c r="AE878"/>
      <c r="AF878"/>
      <c r="AG878">
        <v>1</v>
      </c>
      <c r="AH878">
        <v>0</v>
      </c>
    </row>
    <row r="879" spans="1:34" ht="15" x14ac:dyDescent="0.25">
      <c r="A879" t="s">
        <v>1919</v>
      </c>
      <c r="B879" t="s">
        <v>1920</v>
      </c>
      <c r="C879" t="s">
        <v>211</v>
      </c>
      <c r="D879">
        <v>49</v>
      </c>
      <c r="E879" s="138">
        <v>45282</v>
      </c>
      <c r="F879" s="138">
        <v>46011</v>
      </c>
      <c r="G879" t="s">
        <v>69</v>
      </c>
      <c r="H879" t="s">
        <v>63</v>
      </c>
      <c r="I879">
        <v>0.8</v>
      </c>
      <c r="J879" t="s">
        <v>71</v>
      </c>
      <c r="K879"/>
      <c r="L879"/>
      <c r="M879"/>
      <c r="N879"/>
      <c r="O879"/>
      <c r="P879"/>
      <c r="Q879"/>
      <c r="R879"/>
      <c r="S879"/>
      <c r="T879"/>
      <c r="U879"/>
      <c r="V879"/>
      <c r="W879"/>
      <c r="X879"/>
      <c r="Y879"/>
      <c r="Z879"/>
      <c r="AA879"/>
      <c r="AB879"/>
      <c r="AC879"/>
      <c r="AD879"/>
      <c r="AE879"/>
      <c r="AF879"/>
      <c r="AG879">
        <v>1</v>
      </c>
      <c r="AH879">
        <v>0</v>
      </c>
    </row>
    <row r="880" spans="1:34" ht="15" x14ac:dyDescent="0.25">
      <c r="A880" t="s">
        <v>1921</v>
      </c>
      <c r="B880" t="s">
        <v>1922</v>
      </c>
      <c r="C880" t="s">
        <v>142</v>
      </c>
      <c r="D880">
        <v>22</v>
      </c>
      <c r="E880" s="138">
        <v>45643</v>
      </c>
      <c r="F880" s="138">
        <v>45677</v>
      </c>
      <c r="G880" t="s">
        <v>75</v>
      </c>
      <c r="H880" t="s">
        <v>70</v>
      </c>
      <c r="I880">
        <v>0</v>
      </c>
      <c r="J880" t="s">
        <v>16228</v>
      </c>
      <c r="K880">
        <v>0.6</v>
      </c>
      <c r="L880" t="s">
        <v>71</v>
      </c>
      <c r="M880"/>
      <c r="N880"/>
      <c r="O880"/>
      <c r="P880"/>
      <c r="Q880"/>
      <c r="R880"/>
      <c r="S880"/>
      <c r="T880"/>
      <c r="U880"/>
      <c r="V880"/>
      <c r="W880"/>
      <c r="X880"/>
      <c r="Y880"/>
      <c r="Z880"/>
      <c r="AA880"/>
      <c r="AB880"/>
      <c r="AC880"/>
      <c r="AD880"/>
      <c r="AE880"/>
      <c r="AF880"/>
      <c r="AG880">
        <v>2</v>
      </c>
      <c r="AH880">
        <v>12000</v>
      </c>
    </row>
    <row r="881" spans="1:34" ht="15" x14ac:dyDescent="0.25">
      <c r="A881" t="s">
        <v>1923</v>
      </c>
      <c r="B881" t="s">
        <v>1924</v>
      </c>
      <c r="C881" t="s">
        <v>231</v>
      </c>
      <c r="D881">
        <v>62</v>
      </c>
      <c r="E881" s="138">
        <v>45644</v>
      </c>
      <c r="F881" s="138">
        <v>45737</v>
      </c>
      <c r="G881" t="s">
        <v>69</v>
      </c>
      <c r="H881" t="s">
        <v>70</v>
      </c>
      <c r="I881">
        <v>0</v>
      </c>
      <c r="J881" t="s">
        <v>16236</v>
      </c>
      <c r="K881">
        <v>0.8</v>
      </c>
      <c r="L881" t="s">
        <v>71</v>
      </c>
      <c r="M881"/>
      <c r="N881"/>
      <c r="O881"/>
      <c r="P881"/>
      <c r="Q881"/>
      <c r="R881"/>
      <c r="S881"/>
      <c r="T881"/>
      <c r="U881"/>
      <c r="V881"/>
      <c r="W881"/>
      <c r="X881"/>
      <c r="Y881"/>
      <c r="Z881"/>
      <c r="AA881"/>
      <c r="AB881"/>
      <c r="AC881"/>
      <c r="AD881"/>
      <c r="AE881"/>
      <c r="AF881"/>
      <c r="AG881">
        <v>2</v>
      </c>
      <c r="AH881">
        <v>9999.99</v>
      </c>
    </row>
    <row r="882" spans="1:34" ht="15" x14ac:dyDescent="0.25">
      <c r="A882" t="s">
        <v>1925</v>
      </c>
      <c r="B882" t="s">
        <v>1926</v>
      </c>
      <c r="C882" t="s">
        <v>193</v>
      </c>
      <c r="D882">
        <v>4</v>
      </c>
      <c r="E882" s="138">
        <v>43537</v>
      </c>
      <c r="F882" s="138">
        <v>46011</v>
      </c>
      <c r="G882" t="s">
        <v>818</v>
      </c>
      <c r="H882" t="s">
        <v>63</v>
      </c>
      <c r="I882">
        <v>0</v>
      </c>
      <c r="J882" t="s">
        <v>71</v>
      </c>
      <c r="K882"/>
      <c r="L882"/>
      <c r="M882"/>
      <c r="N882"/>
      <c r="O882"/>
      <c r="P882"/>
      <c r="Q882"/>
      <c r="R882"/>
      <c r="S882"/>
      <c r="T882"/>
      <c r="U882"/>
      <c r="V882"/>
      <c r="W882"/>
      <c r="X882"/>
      <c r="Y882"/>
      <c r="Z882"/>
      <c r="AA882"/>
      <c r="AB882"/>
      <c r="AC882"/>
      <c r="AD882"/>
      <c r="AE882"/>
      <c r="AF882"/>
      <c r="AG882">
        <v>1</v>
      </c>
      <c r="AH882">
        <v>0</v>
      </c>
    </row>
    <row r="883" spans="1:34" ht="15" x14ac:dyDescent="0.25">
      <c r="A883" t="s">
        <v>1927</v>
      </c>
      <c r="B883" t="s">
        <v>1928</v>
      </c>
      <c r="C883" t="s">
        <v>142</v>
      </c>
      <c r="D883"/>
      <c r="E883"/>
      <c r="F883"/>
      <c r="G883"/>
      <c r="H883" t="s">
        <v>63</v>
      </c>
      <c r="I883" t="s">
        <v>64</v>
      </c>
      <c r="J883"/>
      <c r="K883"/>
      <c r="L883"/>
      <c r="M883"/>
      <c r="N883"/>
      <c r="O883"/>
      <c r="P883"/>
      <c r="Q883"/>
      <c r="R883"/>
      <c r="S883"/>
      <c r="T883"/>
      <c r="U883"/>
      <c r="V883"/>
      <c r="W883"/>
      <c r="X883"/>
      <c r="Y883"/>
      <c r="Z883"/>
      <c r="AA883"/>
      <c r="AB883"/>
      <c r="AC883"/>
      <c r="AD883"/>
      <c r="AE883"/>
      <c r="AF883"/>
      <c r="AG883"/>
      <c r="AH883">
        <v>0</v>
      </c>
    </row>
    <row r="884" spans="1:34" ht="15" x14ac:dyDescent="0.25">
      <c r="A884" t="s">
        <v>1929</v>
      </c>
      <c r="B884" t="s">
        <v>1930</v>
      </c>
      <c r="C884" t="s">
        <v>251</v>
      </c>
      <c r="D884">
        <v>31</v>
      </c>
      <c r="E884" s="138">
        <v>45649</v>
      </c>
      <c r="F884" s="138">
        <v>45979</v>
      </c>
      <c r="G884" t="s">
        <v>69</v>
      </c>
      <c r="H884" t="s">
        <v>70</v>
      </c>
      <c r="I884">
        <v>0</v>
      </c>
      <c r="J884" t="s">
        <v>16229</v>
      </c>
      <c r="K884">
        <v>0.7</v>
      </c>
      <c r="L884" t="s">
        <v>71</v>
      </c>
      <c r="M884"/>
      <c r="N884"/>
      <c r="O884"/>
      <c r="P884"/>
      <c r="Q884"/>
      <c r="R884"/>
      <c r="S884"/>
      <c r="T884"/>
      <c r="U884"/>
      <c r="V884"/>
      <c r="W884"/>
      <c r="X884"/>
      <c r="Y884"/>
      <c r="Z884"/>
      <c r="AA884"/>
      <c r="AB884"/>
      <c r="AC884"/>
      <c r="AD884"/>
      <c r="AE884"/>
      <c r="AF884"/>
      <c r="AG884">
        <v>2</v>
      </c>
      <c r="AH884">
        <v>10000</v>
      </c>
    </row>
    <row r="885" spans="1:34" ht="15" x14ac:dyDescent="0.25">
      <c r="A885" t="s">
        <v>1931</v>
      </c>
      <c r="B885" t="s">
        <v>1932</v>
      </c>
      <c r="C885" t="s">
        <v>521</v>
      </c>
      <c r="D885">
        <v>69</v>
      </c>
      <c r="E885" s="138">
        <v>44559</v>
      </c>
      <c r="F885" s="138">
        <v>46011</v>
      </c>
      <c r="G885" t="s">
        <v>69</v>
      </c>
      <c r="H885" t="s">
        <v>63</v>
      </c>
      <c r="I885">
        <v>0.8</v>
      </c>
      <c r="J885" t="s">
        <v>71</v>
      </c>
      <c r="K885"/>
      <c r="L885"/>
      <c r="M885"/>
      <c r="N885"/>
      <c r="O885"/>
      <c r="P885"/>
      <c r="Q885"/>
      <c r="R885"/>
      <c r="S885"/>
      <c r="T885"/>
      <c r="U885"/>
      <c r="V885"/>
      <c r="W885"/>
      <c r="X885"/>
      <c r="Y885"/>
      <c r="Z885"/>
      <c r="AA885"/>
      <c r="AB885"/>
      <c r="AC885"/>
      <c r="AD885"/>
      <c r="AE885"/>
      <c r="AF885"/>
      <c r="AG885">
        <v>1</v>
      </c>
      <c r="AH885">
        <v>0</v>
      </c>
    </row>
    <row r="886" spans="1:34" ht="15" x14ac:dyDescent="0.25">
      <c r="A886" t="s">
        <v>1935</v>
      </c>
      <c r="B886" t="s">
        <v>1936</v>
      </c>
      <c r="C886" t="s">
        <v>267</v>
      </c>
      <c r="D886">
        <v>8</v>
      </c>
      <c r="E886" s="138">
        <v>44648</v>
      </c>
      <c r="F886" s="138">
        <v>46011</v>
      </c>
      <c r="G886" t="s">
        <v>16478</v>
      </c>
      <c r="H886" t="s">
        <v>70</v>
      </c>
      <c r="I886">
        <v>0.65</v>
      </c>
      <c r="J886" t="s">
        <v>76</v>
      </c>
      <c r="K886">
        <v>0.68</v>
      </c>
      <c r="L886" t="s">
        <v>77</v>
      </c>
      <c r="M886">
        <v>0.78</v>
      </c>
      <c r="N886" t="s">
        <v>78</v>
      </c>
      <c r="O886">
        <v>0.8</v>
      </c>
      <c r="P886" t="s">
        <v>79</v>
      </c>
      <c r="Q886"/>
      <c r="R886"/>
      <c r="S886"/>
      <c r="T886"/>
      <c r="U886"/>
      <c r="V886"/>
      <c r="W886"/>
      <c r="X886"/>
      <c r="Y886"/>
      <c r="Z886"/>
      <c r="AA886"/>
      <c r="AB886"/>
      <c r="AC886"/>
      <c r="AD886"/>
      <c r="AE886"/>
      <c r="AF886"/>
      <c r="AG886">
        <v>0</v>
      </c>
      <c r="AH886">
        <v>0</v>
      </c>
    </row>
    <row r="887" spans="1:34" ht="15" x14ac:dyDescent="0.25">
      <c r="A887" t="s">
        <v>1937</v>
      </c>
      <c r="B887" t="s">
        <v>1938</v>
      </c>
      <c r="C887" t="s">
        <v>359</v>
      </c>
      <c r="D887">
        <v>53</v>
      </c>
      <c r="E887" s="138">
        <v>45645</v>
      </c>
      <c r="F887" s="138">
        <v>45730</v>
      </c>
      <c r="G887" t="s">
        <v>69</v>
      </c>
      <c r="H887" t="s">
        <v>63</v>
      </c>
      <c r="I887">
        <v>0.7</v>
      </c>
      <c r="J887" t="s">
        <v>71</v>
      </c>
      <c r="K887"/>
      <c r="L887"/>
      <c r="M887"/>
      <c r="N887"/>
      <c r="O887"/>
      <c r="P887"/>
      <c r="Q887"/>
      <c r="R887"/>
      <c r="S887"/>
      <c r="T887"/>
      <c r="U887"/>
      <c r="V887"/>
      <c r="W887"/>
      <c r="X887"/>
      <c r="Y887"/>
      <c r="Z887"/>
      <c r="AA887"/>
      <c r="AB887"/>
      <c r="AC887"/>
      <c r="AD887"/>
      <c r="AE887"/>
      <c r="AF887"/>
      <c r="AG887">
        <v>1</v>
      </c>
      <c r="AH887">
        <v>0</v>
      </c>
    </row>
    <row r="888" spans="1:34" ht="15" x14ac:dyDescent="0.25">
      <c r="A888" t="s">
        <v>1939</v>
      </c>
      <c r="B888" t="s">
        <v>1940</v>
      </c>
      <c r="C888" t="s">
        <v>193</v>
      </c>
      <c r="D888">
        <v>49</v>
      </c>
      <c r="E888" s="138">
        <v>45647</v>
      </c>
      <c r="F888" s="138">
        <v>45673</v>
      </c>
      <c r="G888" t="s">
        <v>69</v>
      </c>
      <c r="H888" t="s">
        <v>70</v>
      </c>
      <c r="I888">
        <v>0</v>
      </c>
      <c r="J888" t="s">
        <v>16229</v>
      </c>
      <c r="K888">
        <v>0.8</v>
      </c>
      <c r="L888" t="s">
        <v>71</v>
      </c>
      <c r="M888"/>
      <c r="N888"/>
      <c r="O888"/>
      <c r="P888"/>
      <c r="Q888"/>
      <c r="R888"/>
      <c r="S888"/>
      <c r="T888"/>
      <c r="U888"/>
      <c r="V888"/>
      <c r="W888"/>
      <c r="X888"/>
      <c r="Y888"/>
      <c r="Z888"/>
      <c r="AA888"/>
      <c r="AB888"/>
      <c r="AC888"/>
      <c r="AD888"/>
      <c r="AE888"/>
      <c r="AF888"/>
      <c r="AG888">
        <v>2</v>
      </c>
      <c r="AH888">
        <v>10000</v>
      </c>
    </row>
    <row r="889" spans="1:34" ht="15" x14ac:dyDescent="0.25">
      <c r="A889" t="s">
        <v>1941</v>
      </c>
      <c r="B889" t="s">
        <v>1942</v>
      </c>
      <c r="C889" t="s">
        <v>193</v>
      </c>
      <c r="D889">
        <v>41</v>
      </c>
      <c r="E889" s="138">
        <v>45649</v>
      </c>
      <c r="F889" s="138">
        <v>45684</v>
      </c>
      <c r="G889" t="s">
        <v>69</v>
      </c>
      <c r="H889" t="s">
        <v>63</v>
      </c>
      <c r="I889">
        <v>0.8</v>
      </c>
      <c r="J889" t="s">
        <v>71</v>
      </c>
      <c r="K889"/>
      <c r="L889"/>
      <c r="M889"/>
      <c r="N889"/>
      <c r="O889"/>
      <c r="P889"/>
      <c r="Q889"/>
      <c r="R889"/>
      <c r="S889"/>
      <c r="T889"/>
      <c r="U889"/>
      <c r="V889"/>
      <c r="W889"/>
      <c r="X889"/>
      <c r="Y889"/>
      <c r="Z889"/>
      <c r="AA889"/>
      <c r="AB889"/>
      <c r="AC889"/>
      <c r="AD889"/>
      <c r="AE889"/>
      <c r="AF889"/>
      <c r="AG889">
        <v>1</v>
      </c>
      <c r="AH889">
        <v>0</v>
      </c>
    </row>
    <row r="890" spans="1:34" ht="15" x14ac:dyDescent="0.25">
      <c r="A890" t="s">
        <v>1943</v>
      </c>
      <c r="B890" t="s">
        <v>1944</v>
      </c>
      <c r="C890" t="s">
        <v>68</v>
      </c>
      <c r="D890">
        <v>54</v>
      </c>
      <c r="E890" s="138">
        <v>45639</v>
      </c>
      <c r="F890" s="138">
        <v>45734</v>
      </c>
      <c r="G890" t="s">
        <v>69</v>
      </c>
      <c r="H890" t="s">
        <v>70</v>
      </c>
      <c r="I890">
        <v>0</v>
      </c>
      <c r="J890" t="s">
        <v>16243</v>
      </c>
      <c r="K890">
        <v>0.8</v>
      </c>
      <c r="L890" t="s">
        <v>71</v>
      </c>
      <c r="M890"/>
      <c r="N890"/>
      <c r="O890"/>
      <c r="P890"/>
      <c r="Q890"/>
      <c r="R890"/>
      <c r="S890"/>
      <c r="T890"/>
      <c r="U890"/>
      <c r="V890"/>
      <c r="W890"/>
      <c r="X890"/>
      <c r="Y890"/>
      <c r="Z890"/>
      <c r="AA890"/>
      <c r="AB890"/>
      <c r="AC890"/>
      <c r="AD890"/>
      <c r="AE890"/>
      <c r="AF890"/>
      <c r="AG890">
        <v>2</v>
      </c>
      <c r="AH890">
        <v>7999.99</v>
      </c>
    </row>
    <row r="891" spans="1:34" ht="15" x14ac:dyDescent="0.25">
      <c r="A891" t="s">
        <v>1945</v>
      </c>
      <c r="B891" t="s">
        <v>1946</v>
      </c>
      <c r="C891" t="s">
        <v>318</v>
      </c>
      <c r="D891">
        <v>24</v>
      </c>
      <c r="E891" s="138">
        <v>45644</v>
      </c>
      <c r="F891" s="138">
        <v>45665</v>
      </c>
      <c r="G891" t="s">
        <v>69</v>
      </c>
      <c r="H891" t="s">
        <v>63</v>
      </c>
      <c r="I891">
        <v>0.8</v>
      </c>
      <c r="J891" t="s">
        <v>71</v>
      </c>
      <c r="K891"/>
      <c r="L891"/>
      <c r="M891"/>
      <c r="N891"/>
      <c r="O891"/>
      <c r="P891"/>
      <c r="Q891"/>
      <c r="R891"/>
      <c r="S891"/>
      <c r="T891"/>
      <c r="U891"/>
      <c r="V891"/>
      <c r="W891"/>
      <c r="X891"/>
      <c r="Y891"/>
      <c r="Z891"/>
      <c r="AA891"/>
      <c r="AB891"/>
      <c r="AC891"/>
      <c r="AD891"/>
      <c r="AE891"/>
      <c r="AF891"/>
      <c r="AG891">
        <v>1</v>
      </c>
      <c r="AH891">
        <v>0</v>
      </c>
    </row>
    <row r="892" spans="1:34" ht="15" x14ac:dyDescent="0.25">
      <c r="A892" t="s">
        <v>1947</v>
      </c>
      <c r="B892" t="s">
        <v>1948</v>
      </c>
      <c r="C892" t="s">
        <v>267</v>
      </c>
      <c r="D892">
        <v>69</v>
      </c>
      <c r="E892" s="138">
        <v>45622</v>
      </c>
      <c r="F892" s="138">
        <v>45939</v>
      </c>
      <c r="G892" t="s">
        <v>69</v>
      </c>
      <c r="H892" t="s">
        <v>70</v>
      </c>
      <c r="I892">
        <v>0</v>
      </c>
      <c r="J892" t="s">
        <v>16229</v>
      </c>
      <c r="K892">
        <v>0.8</v>
      </c>
      <c r="L892" t="s">
        <v>71</v>
      </c>
      <c r="M892"/>
      <c r="N892"/>
      <c r="O892"/>
      <c r="P892"/>
      <c r="Q892"/>
      <c r="R892"/>
      <c r="S892"/>
      <c r="T892"/>
      <c r="U892"/>
      <c r="V892"/>
      <c r="W892"/>
      <c r="X892"/>
      <c r="Y892"/>
      <c r="Z892"/>
      <c r="AA892"/>
      <c r="AB892"/>
      <c r="AC892"/>
      <c r="AD892"/>
      <c r="AE892"/>
      <c r="AF892"/>
      <c r="AG892">
        <v>2</v>
      </c>
      <c r="AH892">
        <v>10000</v>
      </c>
    </row>
    <row r="893" spans="1:34" ht="15" x14ac:dyDescent="0.25">
      <c r="A893" t="s">
        <v>1949</v>
      </c>
      <c r="B893" t="s">
        <v>1950</v>
      </c>
      <c r="C893" t="s">
        <v>359</v>
      </c>
      <c r="D893">
        <v>9</v>
      </c>
      <c r="E893" s="138">
        <v>45713</v>
      </c>
      <c r="F893" s="138">
        <v>45762</v>
      </c>
      <c r="G893" t="s">
        <v>69</v>
      </c>
      <c r="H893" t="s">
        <v>63</v>
      </c>
      <c r="I893">
        <v>0.75</v>
      </c>
      <c r="J893" t="s">
        <v>71</v>
      </c>
      <c r="K893"/>
      <c r="L893"/>
      <c r="M893"/>
      <c r="N893"/>
      <c r="O893"/>
      <c r="P893"/>
      <c r="Q893"/>
      <c r="R893"/>
      <c r="S893"/>
      <c r="T893"/>
      <c r="U893"/>
      <c r="V893"/>
      <c r="W893"/>
      <c r="X893"/>
      <c r="Y893"/>
      <c r="Z893"/>
      <c r="AA893"/>
      <c r="AB893"/>
      <c r="AC893"/>
      <c r="AD893"/>
      <c r="AE893"/>
      <c r="AF893"/>
      <c r="AG893">
        <v>1</v>
      </c>
      <c r="AH893">
        <v>0</v>
      </c>
    </row>
    <row r="894" spans="1:34" ht="15" x14ac:dyDescent="0.25">
      <c r="A894" t="s">
        <v>1951</v>
      </c>
      <c r="B894" t="s">
        <v>1952</v>
      </c>
      <c r="C894" t="s">
        <v>116</v>
      </c>
      <c r="D894"/>
      <c r="E894"/>
      <c r="F894"/>
      <c r="G894"/>
      <c r="H894" t="s">
        <v>63</v>
      </c>
      <c r="I894" t="s">
        <v>64</v>
      </c>
      <c r="J894"/>
      <c r="K894"/>
      <c r="L894"/>
      <c r="M894"/>
      <c r="N894"/>
      <c r="O894"/>
      <c r="P894"/>
      <c r="Q894"/>
      <c r="R894"/>
      <c r="S894"/>
      <c r="T894"/>
      <c r="U894"/>
      <c r="V894"/>
      <c r="W894"/>
      <c r="X894"/>
      <c r="Y894"/>
      <c r="Z894"/>
      <c r="AA894"/>
      <c r="AB894"/>
      <c r="AC894"/>
      <c r="AD894"/>
      <c r="AE894"/>
      <c r="AF894"/>
      <c r="AG894"/>
      <c r="AH894">
        <v>0</v>
      </c>
    </row>
    <row r="895" spans="1:34" ht="15" x14ac:dyDescent="0.25">
      <c r="A895" t="s">
        <v>1953</v>
      </c>
      <c r="B895" t="s">
        <v>1954</v>
      </c>
      <c r="C895" t="s">
        <v>142</v>
      </c>
      <c r="D895">
        <v>25</v>
      </c>
      <c r="E895" s="138">
        <v>41850</v>
      </c>
      <c r="F895" s="138">
        <v>46011</v>
      </c>
      <c r="G895" t="s">
        <v>69</v>
      </c>
      <c r="H895" t="s">
        <v>70</v>
      </c>
      <c r="I895">
        <v>0.8</v>
      </c>
      <c r="J895" t="s">
        <v>71</v>
      </c>
      <c r="K895">
        <v>0</v>
      </c>
      <c r="L895" t="s">
        <v>16090</v>
      </c>
      <c r="M895"/>
      <c r="N895"/>
      <c r="O895"/>
      <c r="P895"/>
      <c r="Q895"/>
      <c r="R895"/>
      <c r="S895"/>
      <c r="T895"/>
      <c r="U895"/>
      <c r="V895"/>
      <c r="W895"/>
      <c r="X895"/>
      <c r="Y895"/>
      <c r="Z895"/>
      <c r="AA895"/>
      <c r="AB895"/>
      <c r="AC895"/>
      <c r="AD895"/>
      <c r="AE895"/>
      <c r="AF895"/>
      <c r="AG895">
        <v>5</v>
      </c>
      <c r="AH895">
        <v>0</v>
      </c>
    </row>
    <row r="896" spans="1:34" ht="15" x14ac:dyDescent="0.25">
      <c r="A896" t="s">
        <v>1955</v>
      </c>
      <c r="B896" t="s">
        <v>1956</v>
      </c>
      <c r="C896" t="s">
        <v>251</v>
      </c>
      <c r="D896">
        <v>28</v>
      </c>
      <c r="E896" s="138">
        <v>45646</v>
      </c>
      <c r="F896" s="138">
        <v>45945</v>
      </c>
      <c r="G896" t="s">
        <v>69</v>
      </c>
      <c r="H896" t="s">
        <v>70</v>
      </c>
      <c r="I896">
        <v>0</v>
      </c>
      <c r="J896" t="s">
        <v>16243</v>
      </c>
      <c r="K896">
        <v>0.8</v>
      </c>
      <c r="L896" t="s">
        <v>71</v>
      </c>
      <c r="M896"/>
      <c r="N896"/>
      <c r="O896"/>
      <c r="P896"/>
      <c r="Q896"/>
      <c r="R896"/>
      <c r="S896"/>
      <c r="T896"/>
      <c r="U896"/>
      <c r="V896"/>
      <c r="W896"/>
      <c r="X896"/>
      <c r="Y896"/>
      <c r="Z896"/>
      <c r="AA896"/>
      <c r="AB896"/>
      <c r="AC896"/>
      <c r="AD896"/>
      <c r="AE896"/>
      <c r="AF896"/>
      <c r="AG896">
        <v>2</v>
      </c>
      <c r="AH896">
        <v>7999.99</v>
      </c>
    </row>
    <row r="897" spans="1:34" ht="15" x14ac:dyDescent="0.25">
      <c r="A897" t="s">
        <v>1957</v>
      </c>
      <c r="B897" t="s">
        <v>1958</v>
      </c>
      <c r="C897" t="s">
        <v>203</v>
      </c>
      <c r="D897">
        <v>11</v>
      </c>
      <c r="E897" s="138">
        <v>45351</v>
      </c>
      <c r="F897" s="138">
        <v>46011</v>
      </c>
      <c r="G897" t="s">
        <v>69</v>
      </c>
      <c r="H897" t="s">
        <v>63</v>
      </c>
      <c r="I897">
        <v>0.65</v>
      </c>
      <c r="J897" t="s">
        <v>71</v>
      </c>
      <c r="K897"/>
      <c r="L897"/>
      <c r="M897"/>
      <c r="N897"/>
      <c r="O897"/>
      <c r="P897"/>
      <c r="Q897"/>
      <c r="R897"/>
      <c r="S897"/>
      <c r="T897"/>
      <c r="U897"/>
      <c r="V897"/>
      <c r="W897"/>
      <c r="X897"/>
      <c r="Y897"/>
      <c r="Z897"/>
      <c r="AA897"/>
      <c r="AB897"/>
      <c r="AC897"/>
      <c r="AD897"/>
      <c r="AE897"/>
      <c r="AF897"/>
      <c r="AG897">
        <v>1</v>
      </c>
      <c r="AH897">
        <v>0</v>
      </c>
    </row>
    <row r="898" spans="1:34" ht="15" x14ac:dyDescent="0.25">
      <c r="A898" t="s">
        <v>1959</v>
      </c>
      <c r="B898" t="s">
        <v>1960</v>
      </c>
      <c r="C898" t="s">
        <v>313</v>
      </c>
      <c r="D898"/>
      <c r="E898"/>
      <c r="F898"/>
      <c r="G898"/>
      <c r="H898" t="s">
        <v>63</v>
      </c>
      <c r="I898" t="s">
        <v>64</v>
      </c>
      <c r="J898"/>
      <c r="K898"/>
      <c r="L898"/>
      <c r="M898"/>
      <c r="N898"/>
      <c r="O898"/>
      <c r="P898"/>
      <c r="Q898"/>
      <c r="R898"/>
      <c r="S898"/>
      <c r="T898"/>
      <c r="U898"/>
      <c r="V898"/>
      <c r="W898"/>
      <c r="X898"/>
      <c r="Y898"/>
      <c r="Z898"/>
      <c r="AA898"/>
      <c r="AB898"/>
      <c r="AC898"/>
      <c r="AD898"/>
      <c r="AE898"/>
      <c r="AF898"/>
      <c r="AG898"/>
      <c r="AH898">
        <v>0</v>
      </c>
    </row>
    <row r="899" spans="1:34" ht="15" x14ac:dyDescent="0.25">
      <c r="A899" t="s">
        <v>1961</v>
      </c>
      <c r="B899" t="s">
        <v>1962</v>
      </c>
      <c r="C899" t="s">
        <v>203</v>
      </c>
      <c r="D899">
        <v>24</v>
      </c>
      <c r="E899" s="138">
        <v>40716</v>
      </c>
      <c r="F899" s="138">
        <v>46011</v>
      </c>
      <c r="G899" t="s">
        <v>69</v>
      </c>
      <c r="H899" t="s">
        <v>63</v>
      </c>
      <c r="I899">
        <v>0.2</v>
      </c>
      <c r="J899" t="s">
        <v>71</v>
      </c>
      <c r="K899"/>
      <c r="L899"/>
      <c r="M899"/>
      <c r="N899"/>
      <c r="O899"/>
      <c r="P899"/>
      <c r="Q899"/>
      <c r="R899"/>
      <c r="S899"/>
      <c r="T899"/>
      <c r="U899"/>
      <c r="V899"/>
      <c r="W899"/>
      <c r="X899"/>
      <c r="Y899"/>
      <c r="Z899"/>
      <c r="AA899"/>
      <c r="AB899"/>
      <c r="AC899"/>
      <c r="AD899"/>
      <c r="AE899"/>
      <c r="AF899"/>
      <c r="AG899">
        <v>1</v>
      </c>
      <c r="AH899">
        <v>0</v>
      </c>
    </row>
    <row r="900" spans="1:34" ht="15" x14ac:dyDescent="0.25">
      <c r="A900" t="s">
        <v>1963</v>
      </c>
      <c r="B900" t="s">
        <v>1964</v>
      </c>
      <c r="C900" t="s">
        <v>387</v>
      </c>
      <c r="D900">
        <v>5</v>
      </c>
      <c r="E900" s="138">
        <v>45393</v>
      </c>
      <c r="F900" s="138">
        <v>46011</v>
      </c>
      <c r="G900" t="s">
        <v>69</v>
      </c>
      <c r="H900" t="s">
        <v>70</v>
      </c>
      <c r="I900">
        <v>0</v>
      </c>
      <c r="J900" t="s">
        <v>16228</v>
      </c>
      <c r="K900">
        <v>0.8</v>
      </c>
      <c r="L900" t="s">
        <v>71</v>
      </c>
      <c r="M900"/>
      <c r="N900"/>
      <c r="O900"/>
      <c r="P900"/>
      <c r="Q900"/>
      <c r="R900"/>
      <c r="S900"/>
      <c r="T900"/>
      <c r="U900"/>
      <c r="V900"/>
      <c r="W900"/>
      <c r="X900"/>
      <c r="Y900"/>
      <c r="Z900"/>
      <c r="AA900"/>
      <c r="AB900"/>
      <c r="AC900"/>
      <c r="AD900"/>
      <c r="AE900"/>
      <c r="AF900"/>
      <c r="AG900">
        <v>2</v>
      </c>
      <c r="AH900">
        <v>12000</v>
      </c>
    </row>
    <row r="901" spans="1:34" ht="15" x14ac:dyDescent="0.25">
      <c r="A901" t="s">
        <v>1965</v>
      </c>
      <c r="B901" t="s">
        <v>1966</v>
      </c>
      <c r="C901" t="s">
        <v>142</v>
      </c>
      <c r="D901">
        <v>22</v>
      </c>
      <c r="E901" s="138">
        <v>43522</v>
      </c>
      <c r="F901" s="138">
        <v>46011</v>
      </c>
      <c r="G901" t="s">
        <v>69</v>
      </c>
      <c r="H901" t="s">
        <v>70</v>
      </c>
      <c r="I901">
        <v>0</v>
      </c>
      <c r="J901" t="s">
        <v>16231</v>
      </c>
      <c r="K901">
        <v>0.8</v>
      </c>
      <c r="L901" t="s">
        <v>71</v>
      </c>
      <c r="M901"/>
      <c r="N901"/>
      <c r="O901"/>
      <c r="P901"/>
      <c r="Q901"/>
      <c r="R901"/>
      <c r="S901"/>
      <c r="T901"/>
      <c r="U901"/>
      <c r="V901"/>
      <c r="W901"/>
      <c r="X901"/>
      <c r="Y901"/>
      <c r="Z901"/>
      <c r="AA901"/>
      <c r="AB901"/>
      <c r="AC901"/>
      <c r="AD901"/>
      <c r="AE901"/>
      <c r="AF901"/>
      <c r="AG901">
        <v>2</v>
      </c>
      <c r="AH901">
        <v>13000</v>
      </c>
    </row>
    <row r="902" spans="1:34" ht="15" x14ac:dyDescent="0.25">
      <c r="A902" t="s">
        <v>1967</v>
      </c>
      <c r="B902" t="s">
        <v>1968</v>
      </c>
      <c r="C902" t="s">
        <v>313</v>
      </c>
      <c r="D902"/>
      <c r="E902"/>
      <c r="F902"/>
      <c r="G902"/>
      <c r="H902" t="s">
        <v>63</v>
      </c>
      <c r="I902" t="s">
        <v>64</v>
      </c>
      <c r="J902"/>
      <c r="K902"/>
      <c r="L902"/>
      <c r="M902"/>
      <c r="N902"/>
      <c r="O902"/>
      <c r="P902"/>
      <c r="Q902"/>
      <c r="R902"/>
      <c r="S902"/>
      <c r="T902"/>
      <c r="U902"/>
      <c r="V902"/>
      <c r="W902"/>
      <c r="X902"/>
      <c r="Y902"/>
      <c r="Z902"/>
      <c r="AA902"/>
      <c r="AB902"/>
      <c r="AC902"/>
      <c r="AD902"/>
      <c r="AE902"/>
      <c r="AF902"/>
      <c r="AG902"/>
      <c r="AH902">
        <v>0</v>
      </c>
    </row>
    <row r="903" spans="1:34" ht="15" x14ac:dyDescent="0.25">
      <c r="A903" t="s">
        <v>1969</v>
      </c>
      <c r="B903" t="s">
        <v>1970</v>
      </c>
      <c r="C903" t="s">
        <v>318</v>
      </c>
      <c r="D903">
        <v>39</v>
      </c>
      <c r="E903" s="138">
        <v>45646</v>
      </c>
      <c r="F903" s="138">
        <v>45691</v>
      </c>
      <c r="G903" t="s">
        <v>16478</v>
      </c>
      <c r="H903" t="s">
        <v>70</v>
      </c>
      <c r="I903">
        <v>0.4</v>
      </c>
      <c r="J903" t="s">
        <v>76</v>
      </c>
      <c r="K903">
        <v>0.6</v>
      </c>
      <c r="L903" t="s">
        <v>77</v>
      </c>
      <c r="M903">
        <v>0.7</v>
      </c>
      <c r="N903" t="s">
        <v>78</v>
      </c>
      <c r="O903">
        <v>0.8</v>
      </c>
      <c r="P903" t="s">
        <v>79</v>
      </c>
      <c r="Q903">
        <v>0</v>
      </c>
      <c r="R903" t="s">
        <v>16229</v>
      </c>
      <c r="S903"/>
      <c r="T903"/>
      <c r="U903"/>
      <c r="V903"/>
      <c r="W903"/>
      <c r="X903"/>
      <c r="Y903"/>
      <c r="Z903"/>
      <c r="AA903"/>
      <c r="AB903"/>
      <c r="AC903"/>
      <c r="AD903"/>
      <c r="AE903"/>
      <c r="AF903"/>
      <c r="AG903">
        <v>0</v>
      </c>
      <c r="AH903">
        <v>0</v>
      </c>
    </row>
    <row r="904" spans="1:34" ht="15" x14ac:dyDescent="0.25">
      <c r="A904" t="s">
        <v>1971</v>
      </c>
      <c r="B904" t="s">
        <v>1972</v>
      </c>
      <c r="C904" t="s">
        <v>116</v>
      </c>
      <c r="D904">
        <v>15</v>
      </c>
      <c r="E904" s="138">
        <v>44648</v>
      </c>
      <c r="F904" s="138">
        <v>46011</v>
      </c>
      <c r="G904" t="s">
        <v>16478</v>
      </c>
      <c r="H904" t="s">
        <v>70</v>
      </c>
      <c r="I904">
        <v>0.1</v>
      </c>
      <c r="J904" t="s">
        <v>76</v>
      </c>
      <c r="K904">
        <v>0.2</v>
      </c>
      <c r="L904" t="s">
        <v>77</v>
      </c>
      <c r="M904">
        <v>0.25</v>
      </c>
      <c r="N904" t="s">
        <v>78</v>
      </c>
      <c r="O904">
        <v>0.46</v>
      </c>
      <c r="P904" t="s">
        <v>79</v>
      </c>
      <c r="Q904">
        <v>0</v>
      </c>
      <c r="R904" t="s">
        <v>16294</v>
      </c>
      <c r="S904"/>
      <c r="T904"/>
      <c r="U904"/>
      <c r="V904"/>
      <c r="W904"/>
      <c r="X904"/>
      <c r="Y904"/>
      <c r="Z904"/>
      <c r="AA904"/>
      <c r="AB904"/>
      <c r="AC904"/>
      <c r="AD904"/>
      <c r="AE904"/>
      <c r="AF904"/>
      <c r="AG904">
        <v>0</v>
      </c>
      <c r="AH904">
        <v>0</v>
      </c>
    </row>
    <row r="905" spans="1:34" ht="15" x14ac:dyDescent="0.25">
      <c r="A905" t="s">
        <v>1973</v>
      </c>
      <c r="B905" t="s">
        <v>1974</v>
      </c>
      <c r="C905" t="s">
        <v>267</v>
      </c>
      <c r="D905">
        <v>42</v>
      </c>
      <c r="E905" s="138">
        <v>45644</v>
      </c>
      <c r="F905" s="138">
        <v>45679</v>
      </c>
      <c r="G905" t="s">
        <v>75</v>
      </c>
      <c r="H905" t="s">
        <v>70</v>
      </c>
      <c r="I905">
        <v>0</v>
      </c>
      <c r="J905" t="s">
        <v>16229</v>
      </c>
      <c r="K905">
        <v>0.8</v>
      </c>
      <c r="L905" t="s">
        <v>71</v>
      </c>
      <c r="M905"/>
      <c r="N905"/>
      <c r="O905"/>
      <c r="P905"/>
      <c r="Q905"/>
      <c r="R905"/>
      <c r="S905"/>
      <c r="T905"/>
      <c r="U905"/>
      <c r="V905"/>
      <c r="W905"/>
      <c r="X905"/>
      <c r="Y905"/>
      <c r="Z905"/>
      <c r="AA905"/>
      <c r="AB905"/>
      <c r="AC905"/>
      <c r="AD905"/>
      <c r="AE905"/>
      <c r="AF905"/>
      <c r="AG905">
        <v>2</v>
      </c>
      <c r="AH905">
        <v>10000</v>
      </c>
    </row>
    <row r="906" spans="1:34" ht="15" x14ac:dyDescent="0.25">
      <c r="A906" t="s">
        <v>1975</v>
      </c>
      <c r="B906" t="s">
        <v>1976</v>
      </c>
      <c r="C906" t="s">
        <v>90</v>
      </c>
      <c r="D906">
        <v>61</v>
      </c>
      <c r="E906" s="138">
        <v>45637</v>
      </c>
      <c r="F906" s="138">
        <v>45712</v>
      </c>
      <c r="G906" t="s">
        <v>69</v>
      </c>
      <c r="H906" t="s">
        <v>70</v>
      </c>
      <c r="I906">
        <v>0</v>
      </c>
      <c r="J906" t="s">
        <v>16260</v>
      </c>
      <c r="K906">
        <v>0.8</v>
      </c>
      <c r="L906" t="s">
        <v>71</v>
      </c>
      <c r="M906"/>
      <c r="N906"/>
      <c r="O906"/>
      <c r="P906"/>
      <c r="Q906"/>
      <c r="R906"/>
      <c r="S906"/>
      <c r="T906"/>
      <c r="U906"/>
      <c r="V906"/>
      <c r="W906"/>
      <c r="X906"/>
      <c r="Y906"/>
      <c r="Z906"/>
      <c r="AA906"/>
      <c r="AB906"/>
      <c r="AC906"/>
      <c r="AD906"/>
      <c r="AE906"/>
      <c r="AF906"/>
      <c r="AG906">
        <v>2</v>
      </c>
      <c r="AH906">
        <v>10499.99</v>
      </c>
    </row>
    <row r="907" spans="1:34" ht="15" x14ac:dyDescent="0.25">
      <c r="A907" t="s">
        <v>1977</v>
      </c>
      <c r="B907" t="s">
        <v>1978</v>
      </c>
      <c r="C907" t="s">
        <v>251</v>
      </c>
      <c r="D907">
        <v>6</v>
      </c>
      <c r="E907" s="138">
        <v>45713</v>
      </c>
      <c r="F907" s="138">
        <v>45728</v>
      </c>
      <c r="G907" t="s">
        <v>75</v>
      </c>
      <c r="H907" t="s">
        <v>63</v>
      </c>
      <c r="I907">
        <v>0.4</v>
      </c>
      <c r="J907" t="s">
        <v>71</v>
      </c>
      <c r="K907"/>
      <c r="L907"/>
      <c r="M907"/>
      <c r="N907"/>
      <c r="O907"/>
      <c r="P907"/>
      <c r="Q907"/>
      <c r="R907"/>
      <c r="S907"/>
      <c r="T907"/>
      <c r="U907"/>
      <c r="V907"/>
      <c r="W907"/>
      <c r="X907"/>
      <c r="Y907"/>
      <c r="Z907"/>
      <c r="AA907"/>
      <c r="AB907"/>
      <c r="AC907"/>
      <c r="AD907"/>
      <c r="AE907"/>
      <c r="AF907"/>
      <c r="AG907">
        <v>1</v>
      </c>
      <c r="AH907">
        <v>0</v>
      </c>
    </row>
    <row r="908" spans="1:34" ht="15" x14ac:dyDescent="0.25">
      <c r="A908" t="s">
        <v>1979</v>
      </c>
      <c r="B908" t="s">
        <v>1980</v>
      </c>
      <c r="C908" t="s">
        <v>102</v>
      </c>
      <c r="D908">
        <v>34</v>
      </c>
      <c r="E908" s="138">
        <v>45645</v>
      </c>
      <c r="F908" s="138">
        <v>45667</v>
      </c>
      <c r="G908" t="s">
        <v>69</v>
      </c>
      <c r="H908" t="s">
        <v>63</v>
      </c>
      <c r="I908">
        <v>0.8</v>
      </c>
      <c r="J908" t="s">
        <v>71</v>
      </c>
      <c r="K908"/>
      <c r="L908"/>
      <c r="M908"/>
      <c r="N908"/>
      <c r="O908"/>
      <c r="P908"/>
      <c r="Q908"/>
      <c r="R908"/>
      <c r="S908"/>
      <c r="T908"/>
      <c r="U908"/>
      <c r="V908"/>
      <c r="W908"/>
      <c r="X908"/>
      <c r="Y908"/>
      <c r="Z908"/>
      <c r="AA908"/>
      <c r="AB908"/>
      <c r="AC908"/>
      <c r="AD908"/>
      <c r="AE908"/>
      <c r="AF908"/>
      <c r="AG908">
        <v>1</v>
      </c>
      <c r="AH908">
        <v>0</v>
      </c>
    </row>
    <row r="909" spans="1:34" ht="15" x14ac:dyDescent="0.25">
      <c r="A909" t="s">
        <v>1981</v>
      </c>
      <c r="B909" t="s">
        <v>1982</v>
      </c>
      <c r="C909" t="s">
        <v>159</v>
      </c>
      <c r="D909">
        <v>23</v>
      </c>
      <c r="E909" s="138">
        <v>40997</v>
      </c>
      <c r="F909" s="138">
        <v>46011</v>
      </c>
      <c r="G909" t="s">
        <v>69</v>
      </c>
      <c r="H909" t="s">
        <v>70</v>
      </c>
      <c r="I909">
        <v>0</v>
      </c>
      <c r="J909" t="s">
        <v>16232</v>
      </c>
      <c r="K909">
        <v>0.8</v>
      </c>
      <c r="L909" t="s">
        <v>71</v>
      </c>
      <c r="M909"/>
      <c r="N909"/>
      <c r="O909"/>
      <c r="P909"/>
      <c r="Q909"/>
      <c r="R909"/>
      <c r="S909"/>
      <c r="T909"/>
      <c r="U909"/>
      <c r="V909"/>
      <c r="W909"/>
      <c r="X909"/>
      <c r="Y909"/>
      <c r="Z909"/>
      <c r="AA909"/>
      <c r="AB909"/>
      <c r="AC909"/>
      <c r="AD909"/>
      <c r="AE909"/>
      <c r="AF909"/>
      <c r="AG909">
        <v>2</v>
      </c>
      <c r="AH909">
        <v>7500</v>
      </c>
    </row>
    <row r="910" spans="1:34" ht="15" x14ac:dyDescent="0.25">
      <c r="A910" t="s">
        <v>1983</v>
      </c>
      <c r="B910" t="s">
        <v>1984</v>
      </c>
      <c r="C910" t="s">
        <v>231</v>
      </c>
      <c r="D910">
        <v>46</v>
      </c>
      <c r="E910" s="138">
        <v>45645</v>
      </c>
      <c r="F910" s="138">
        <v>45679</v>
      </c>
      <c r="G910" t="s">
        <v>69</v>
      </c>
      <c r="H910" t="s">
        <v>70</v>
      </c>
      <c r="I910">
        <v>0</v>
      </c>
      <c r="J910" t="s">
        <v>16246</v>
      </c>
      <c r="K910">
        <v>0.8</v>
      </c>
      <c r="L910" t="s">
        <v>71</v>
      </c>
      <c r="M910"/>
      <c r="N910"/>
      <c r="O910"/>
      <c r="P910"/>
      <c r="Q910"/>
      <c r="R910"/>
      <c r="S910"/>
      <c r="T910"/>
      <c r="U910"/>
      <c r="V910"/>
      <c r="W910"/>
      <c r="X910"/>
      <c r="Y910"/>
      <c r="Z910"/>
      <c r="AA910"/>
      <c r="AB910"/>
      <c r="AC910"/>
      <c r="AD910"/>
      <c r="AE910"/>
      <c r="AF910"/>
      <c r="AG910">
        <v>2</v>
      </c>
      <c r="AH910">
        <v>7499.99</v>
      </c>
    </row>
    <row r="911" spans="1:34" ht="15" x14ac:dyDescent="0.25">
      <c r="A911" t="s">
        <v>1985</v>
      </c>
      <c r="B911" t="s">
        <v>1986</v>
      </c>
      <c r="C911" t="s">
        <v>359</v>
      </c>
      <c r="D911">
        <v>39</v>
      </c>
      <c r="E911" s="138">
        <v>45280</v>
      </c>
      <c r="F911" s="138">
        <v>46011</v>
      </c>
      <c r="G911" t="s">
        <v>69</v>
      </c>
      <c r="H911" t="s">
        <v>63</v>
      </c>
      <c r="I911">
        <v>0.65</v>
      </c>
      <c r="J911" t="s">
        <v>71</v>
      </c>
      <c r="K911"/>
      <c r="L911"/>
      <c r="M911"/>
      <c r="N911"/>
      <c r="O911"/>
      <c r="P911"/>
      <c r="Q911"/>
      <c r="R911"/>
      <c r="S911"/>
      <c r="T911"/>
      <c r="U911"/>
      <c r="V911"/>
      <c r="W911"/>
      <c r="X911"/>
      <c r="Y911"/>
      <c r="Z911"/>
      <c r="AA911"/>
      <c r="AB911"/>
      <c r="AC911"/>
      <c r="AD911"/>
      <c r="AE911"/>
      <c r="AF911"/>
      <c r="AG911">
        <v>1</v>
      </c>
      <c r="AH911">
        <v>0</v>
      </c>
    </row>
    <row r="912" spans="1:34" ht="15" x14ac:dyDescent="0.25">
      <c r="A912" t="s">
        <v>1987</v>
      </c>
      <c r="B912" t="s">
        <v>1988</v>
      </c>
      <c r="C912" t="s">
        <v>93</v>
      </c>
      <c r="D912">
        <v>59</v>
      </c>
      <c r="E912" s="138">
        <v>45657</v>
      </c>
      <c r="F912" s="138">
        <v>45936</v>
      </c>
      <c r="G912" t="s">
        <v>75</v>
      </c>
      <c r="H912" t="s">
        <v>70</v>
      </c>
      <c r="I912">
        <v>0.5</v>
      </c>
      <c r="J912" t="s">
        <v>16270</v>
      </c>
      <c r="K912">
        <v>0.6</v>
      </c>
      <c r="L912" t="s">
        <v>78</v>
      </c>
      <c r="M912">
        <v>0.8</v>
      </c>
      <c r="N912" t="s">
        <v>79</v>
      </c>
      <c r="O912"/>
      <c r="P912"/>
      <c r="Q912"/>
      <c r="R912"/>
      <c r="S912"/>
      <c r="T912"/>
      <c r="U912"/>
      <c r="V912"/>
      <c r="W912"/>
      <c r="X912"/>
      <c r="Y912"/>
      <c r="Z912"/>
      <c r="AA912"/>
      <c r="AB912"/>
      <c r="AC912"/>
      <c r="AD912"/>
      <c r="AE912"/>
      <c r="AF912"/>
      <c r="AG912">
        <v>3</v>
      </c>
      <c r="AH912">
        <v>0</v>
      </c>
    </row>
    <row r="913" spans="1:34" ht="15" x14ac:dyDescent="0.25">
      <c r="A913" t="s">
        <v>1989</v>
      </c>
      <c r="B913" t="s">
        <v>1990</v>
      </c>
      <c r="C913" t="s">
        <v>102</v>
      </c>
      <c r="D913">
        <v>4</v>
      </c>
      <c r="E913" s="138">
        <v>45695</v>
      </c>
      <c r="F913" s="138">
        <v>45698</v>
      </c>
      <c r="G913" t="s">
        <v>69</v>
      </c>
      <c r="H913" t="s">
        <v>63</v>
      </c>
      <c r="I913">
        <v>0.3</v>
      </c>
      <c r="J913" t="s">
        <v>71</v>
      </c>
      <c r="K913"/>
      <c r="L913"/>
      <c r="M913"/>
      <c r="N913"/>
      <c r="O913"/>
      <c r="P913"/>
      <c r="Q913"/>
      <c r="R913"/>
      <c r="S913"/>
      <c r="T913"/>
      <c r="U913"/>
      <c r="V913"/>
      <c r="W913"/>
      <c r="X913"/>
      <c r="Y913"/>
      <c r="Z913"/>
      <c r="AA913"/>
      <c r="AB913"/>
      <c r="AC913"/>
      <c r="AD913"/>
      <c r="AE913"/>
      <c r="AF913"/>
      <c r="AG913">
        <v>1</v>
      </c>
      <c r="AH913">
        <v>0</v>
      </c>
    </row>
    <row r="914" spans="1:34" ht="15" x14ac:dyDescent="0.25">
      <c r="A914" t="s">
        <v>1991</v>
      </c>
      <c r="B914" t="s">
        <v>1992</v>
      </c>
      <c r="C914" t="s">
        <v>63</v>
      </c>
      <c r="D914">
        <v>27</v>
      </c>
      <c r="E914" s="138">
        <v>45646</v>
      </c>
      <c r="F914" s="138">
        <v>45845</v>
      </c>
      <c r="G914" t="s">
        <v>69</v>
      </c>
      <c r="H914" t="s">
        <v>63</v>
      </c>
      <c r="I914">
        <v>0.8</v>
      </c>
      <c r="J914" t="s">
        <v>71</v>
      </c>
      <c r="K914"/>
      <c r="L914"/>
      <c r="M914"/>
      <c r="N914"/>
      <c r="O914"/>
      <c r="P914"/>
      <c r="Q914"/>
      <c r="R914"/>
      <c r="S914"/>
      <c r="T914"/>
      <c r="U914"/>
      <c r="V914"/>
      <c r="W914"/>
      <c r="X914"/>
      <c r="Y914"/>
      <c r="Z914"/>
      <c r="AA914"/>
      <c r="AB914"/>
      <c r="AC914"/>
      <c r="AD914"/>
      <c r="AE914"/>
      <c r="AF914"/>
      <c r="AG914">
        <v>1</v>
      </c>
      <c r="AH914">
        <v>0</v>
      </c>
    </row>
    <row r="915" spans="1:34" ht="15" x14ac:dyDescent="0.25">
      <c r="A915" t="s">
        <v>1993</v>
      </c>
      <c r="B915" t="s">
        <v>1994</v>
      </c>
      <c r="C915" t="s">
        <v>193</v>
      </c>
      <c r="D915">
        <v>37</v>
      </c>
      <c r="E915" s="138">
        <v>45290</v>
      </c>
      <c r="F915" s="138">
        <v>46011</v>
      </c>
      <c r="G915" t="s">
        <v>16478</v>
      </c>
      <c r="H915" t="s">
        <v>70</v>
      </c>
      <c r="I915">
        <v>0.5</v>
      </c>
      <c r="J915" t="s">
        <v>76</v>
      </c>
      <c r="K915">
        <v>0.7</v>
      </c>
      <c r="L915" t="s">
        <v>77</v>
      </c>
      <c r="M915">
        <v>0.75</v>
      </c>
      <c r="N915" t="s">
        <v>78</v>
      </c>
      <c r="O915">
        <v>0.8</v>
      </c>
      <c r="P915" t="s">
        <v>79</v>
      </c>
      <c r="Q915"/>
      <c r="R915"/>
      <c r="S915"/>
      <c r="T915"/>
      <c r="U915"/>
      <c r="V915"/>
      <c r="W915"/>
      <c r="X915"/>
      <c r="Y915"/>
      <c r="Z915"/>
      <c r="AA915"/>
      <c r="AB915"/>
      <c r="AC915"/>
      <c r="AD915"/>
      <c r="AE915"/>
      <c r="AF915"/>
      <c r="AG915">
        <v>0</v>
      </c>
      <c r="AH915">
        <v>0</v>
      </c>
    </row>
    <row r="916" spans="1:34" ht="15" x14ac:dyDescent="0.25">
      <c r="A916" t="s">
        <v>1995</v>
      </c>
      <c r="B916" t="s">
        <v>1996</v>
      </c>
      <c r="C916" t="s">
        <v>182</v>
      </c>
      <c r="D916">
        <v>19</v>
      </c>
      <c r="E916" s="138">
        <v>45636</v>
      </c>
      <c r="F916" s="138">
        <v>45733</v>
      </c>
      <c r="G916" t="s">
        <v>69</v>
      </c>
      <c r="H916" t="s">
        <v>70</v>
      </c>
      <c r="I916">
        <v>0</v>
      </c>
      <c r="J916" t="s">
        <v>16229</v>
      </c>
      <c r="K916">
        <v>0.6</v>
      </c>
      <c r="L916" t="s">
        <v>71</v>
      </c>
      <c r="M916"/>
      <c r="N916"/>
      <c r="O916"/>
      <c r="P916"/>
      <c r="Q916"/>
      <c r="R916"/>
      <c r="S916"/>
      <c r="T916"/>
      <c r="U916"/>
      <c r="V916"/>
      <c r="W916"/>
      <c r="X916"/>
      <c r="Y916"/>
      <c r="Z916"/>
      <c r="AA916"/>
      <c r="AB916"/>
      <c r="AC916"/>
      <c r="AD916"/>
      <c r="AE916"/>
      <c r="AF916"/>
      <c r="AG916">
        <v>2</v>
      </c>
      <c r="AH916">
        <v>10000</v>
      </c>
    </row>
    <row r="917" spans="1:34" ht="15" x14ac:dyDescent="0.25">
      <c r="A917" t="s">
        <v>1997</v>
      </c>
      <c r="B917" t="s">
        <v>1998</v>
      </c>
      <c r="C917" t="s">
        <v>1999</v>
      </c>
      <c r="D917">
        <v>114</v>
      </c>
      <c r="E917" s="138">
        <v>45281</v>
      </c>
      <c r="F917" s="138">
        <v>46011</v>
      </c>
      <c r="G917" t="s">
        <v>69</v>
      </c>
      <c r="H917" t="s">
        <v>70</v>
      </c>
      <c r="I917">
        <v>0</v>
      </c>
      <c r="J917" t="s">
        <v>16229</v>
      </c>
      <c r="K917">
        <v>1.2</v>
      </c>
      <c r="L917" t="s">
        <v>71</v>
      </c>
      <c r="M917"/>
      <c r="N917"/>
      <c r="O917"/>
      <c r="P917"/>
      <c r="Q917"/>
      <c r="R917"/>
      <c r="S917"/>
      <c r="T917"/>
      <c r="U917"/>
      <c r="V917"/>
      <c r="W917"/>
      <c r="X917"/>
      <c r="Y917"/>
      <c r="Z917"/>
      <c r="AA917"/>
      <c r="AB917"/>
      <c r="AC917"/>
      <c r="AD917"/>
      <c r="AE917"/>
      <c r="AF917"/>
      <c r="AG917">
        <v>2</v>
      </c>
      <c r="AH917">
        <v>10000</v>
      </c>
    </row>
    <row r="918" spans="1:34" ht="15" x14ac:dyDescent="0.25">
      <c r="A918" t="s">
        <v>2000</v>
      </c>
      <c r="B918" t="s">
        <v>2001</v>
      </c>
      <c r="C918" t="s">
        <v>93</v>
      </c>
      <c r="D918">
        <v>28</v>
      </c>
      <c r="E918" s="138">
        <v>45656</v>
      </c>
      <c r="F918" s="138">
        <v>45720</v>
      </c>
      <c r="G918" t="s">
        <v>69</v>
      </c>
      <c r="H918" t="s">
        <v>63</v>
      </c>
      <c r="I918">
        <v>0.1</v>
      </c>
      <c r="J918" t="s">
        <v>71</v>
      </c>
      <c r="K918"/>
      <c r="L918"/>
      <c r="M918"/>
      <c r="N918"/>
      <c r="O918"/>
      <c r="P918"/>
      <c r="Q918"/>
      <c r="R918"/>
      <c r="S918"/>
      <c r="T918"/>
      <c r="U918"/>
      <c r="V918"/>
      <c r="W918"/>
      <c r="X918"/>
      <c r="Y918"/>
      <c r="Z918"/>
      <c r="AA918"/>
      <c r="AB918"/>
      <c r="AC918"/>
      <c r="AD918"/>
      <c r="AE918"/>
      <c r="AF918"/>
      <c r="AG918">
        <v>1</v>
      </c>
      <c r="AH918">
        <v>0</v>
      </c>
    </row>
    <row r="919" spans="1:34" ht="15" x14ac:dyDescent="0.25">
      <c r="A919" t="s">
        <v>2002</v>
      </c>
      <c r="B919" t="s">
        <v>2003</v>
      </c>
      <c r="C919" t="s">
        <v>251</v>
      </c>
      <c r="D919">
        <v>43</v>
      </c>
      <c r="E919" s="138">
        <v>45643</v>
      </c>
      <c r="F919" s="138">
        <v>45946</v>
      </c>
      <c r="G919" t="s">
        <v>69</v>
      </c>
      <c r="H919" t="s">
        <v>70</v>
      </c>
      <c r="I919">
        <v>0</v>
      </c>
      <c r="J919" t="s">
        <v>16236</v>
      </c>
      <c r="K919">
        <v>0.5</v>
      </c>
      <c r="L919" t="s">
        <v>71</v>
      </c>
      <c r="M919"/>
      <c r="N919"/>
      <c r="O919"/>
      <c r="P919"/>
      <c r="Q919"/>
      <c r="R919"/>
      <c r="S919"/>
      <c r="T919"/>
      <c r="U919"/>
      <c r="V919"/>
      <c r="W919"/>
      <c r="X919"/>
      <c r="Y919"/>
      <c r="Z919"/>
      <c r="AA919"/>
      <c r="AB919"/>
      <c r="AC919"/>
      <c r="AD919"/>
      <c r="AE919"/>
      <c r="AF919"/>
      <c r="AG919">
        <v>2</v>
      </c>
      <c r="AH919">
        <v>9999.99</v>
      </c>
    </row>
    <row r="920" spans="1:34" ht="15" x14ac:dyDescent="0.25">
      <c r="A920" t="s">
        <v>2004</v>
      </c>
      <c r="B920" t="s">
        <v>2005</v>
      </c>
      <c r="C920" t="s">
        <v>63</v>
      </c>
      <c r="D920">
        <v>17</v>
      </c>
      <c r="E920" s="138">
        <v>41599</v>
      </c>
      <c r="F920" s="138">
        <v>46011</v>
      </c>
      <c r="G920" t="s">
        <v>69</v>
      </c>
      <c r="H920" t="s">
        <v>70</v>
      </c>
      <c r="I920">
        <v>0</v>
      </c>
      <c r="J920" t="s">
        <v>16237</v>
      </c>
      <c r="K920">
        <v>0.8</v>
      </c>
      <c r="L920" t="s">
        <v>71</v>
      </c>
      <c r="M920"/>
      <c r="N920"/>
      <c r="O920"/>
      <c r="P920"/>
      <c r="Q920"/>
      <c r="R920"/>
      <c r="S920"/>
      <c r="T920"/>
      <c r="U920"/>
      <c r="V920"/>
      <c r="W920"/>
      <c r="X920"/>
      <c r="Y920"/>
      <c r="Z920"/>
      <c r="AA920"/>
      <c r="AB920"/>
      <c r="AC920"/>
      <c r="AD920"/>
      <c r="AE920"/>
      <c r="AF920"/>
      <c r="AG920">
        <v>2</v>
      </c>
      <c r="AH920">
        <v>9000</v>
      </c>
    </row>
    <row r="921" spans="1:34" ht="15" x14ac:dyDescent="0.25">
      <c r="A921" t="s">
        <v>2006</v>
      </c>
      <c r="B921" t="s">
        <v>2007</v>
      </c>
      <c r="C921" t="s">
        <v>142</v>
      </c>
      <c r="D921">
        <v>31</v>
      </c>
      <c r="E921" s="138">
        <v>45650</v>
      </c>
      <c r="F921" s="138">
        <v>45994</v>
      </c>
      <c r="G921" t="s">
        <v>1464</v>
      </c>
      <c r="H921" t="s">
        <v>70</v>
      </c>
      <c r="I921">
        <v>0</v>
      </c>
      <c r="J921" t="s">
        <v>16259</v>
      </c>
      <c r="K921">
        <v>0.7</v>
      </c>
      <c r="L921" t="s">
        <v>16270</v>
      </c>
      <c r="M921">
        <v>0.75</v>
      </c>
      <c r="N921" t="s">
        <v>78</v>
      </c>
      <c r="O921">
        <v>0.8</v>
      </c>
      <c r="P921" t="s">
        <v>79</v>
      </c>
      <c r="Q921"/>
      <c r="R921"/>
      <c r="S921"/>
      <c r="T921"/>
      <c r="U921"/>
      <c r="V921"/>
      <c r="W921"/>
      <c r="X921"/>
      <c r="Y921"/>
      <c r="Z921"/>
      <c r="AA921"/>
      <c r="AB921"/>
      <c r="AC921"/>
      <c r="AD921"/>
      <c r="AE921"/>
      <c r="AF921"/>
      <c r="AG921">
        <v>4</v>
      </c>
      <c r="AH921">
        <v>11000</v>
      </c>
    </row>
    <row r="922" spans="1:34" ht="15" x14ac:dyDescent="0.25">
      <c r="A922" t="s">
        <v>2008</v>
      </c>
      <c r="B922" t="s">
        <v>2009</v>
      </c>
      <c r="C922" t="s">
        <v>254</v>
      </c>
      <c r="D922">
        <v>23</v>
      </c>
      <c r="E922" s="138">
        <v>45646</v>
      </c>
      <c r="F922" s="138">
        <v>45684</v>
      </c>
      <c r="G922" t="s">
        <v>69</v>
      </c>
      <c r="H922" t="s">
        <v>70</v>
      </c>
      <c r="I922">
        <v>0</v>
      </c>
      <c r="J922" t="s">
        <v>16269</v>
      </c>
      <c r="K922">
        <v>0.8</v>
      </c>
      <c r="L922" t="s">
        <v>71</v>
      </c>
      <c r="M922"/>
      <c r="N922"/>
      <c r="O922"/>
      <c r="P922"/>
      <c r="Q922"/>
      <c r="R922"/>
      <c r="S922"/>
      <c r="T922"/>
      <c r="U922"/>
      <c r="V922"/>
      <c r="W922"/>
      <c r="X922"/>
      <c r="Y922"/>
      <c r="Z922"/>
      <c r="AA922"/>
      <c r="AB922"/>
      <c r="AC922"/>
      <c r="AD922"/>
      <c r="AE922"/>
      <c r="AF922"/>
      <c r="AG922">
        <v>2</v>
      </c>
      <c r="AH922">
        <v>12500</v>
      </c>
    </row>
    <row r="923" spans="1:34" ht="15" x14ac:dyDescent="0.25">
      <c r="A923" t="s">
        <v>2010</v>
      </c>
      <c r="B923" t="s">
        <v>2011</v>
      </c>
      <c r="C923" t="s">
        <v>439</v>
      </c>
      <c r="D923">
        <v>5</v>
      </c>
      <c r="E923" s="138">
        <v>43157</v>
      </c>
      <c r="F923" s="138">
        <v>46011</v>
      </c>
      <c r="G923" t="s">
        <v>69</v>
      </c>
      <c r="H923" t="s">
        <v>70</v>
      </c>
      <c r="I923">
        <v>0</v>
      </c>
      <c r="J923" t="s">
        <v>16256</v>
      </c>
      <c r="K923">
        <v>0.8</v>
      </c>
      <c r="L923" t="s">
        <v>71</v>
      </c>
      <c r="M923"/>
      <c r="N923"/>
      <c r="O923"/>
      <c r="P923"/>
      <c r="Q923"/>
      <c r="R923"/>
      <c r="S923"/>
      <c r="T923"/>
      <c r="U923"/>
      <c r="V923"/>
      <c r="W923"/>
      <c r="X923"/>
      <c r="Y923"/>
      <c r="Z923"/>
      <c r="AA923"/>
      <c r="AB923"/>
      <c r="AC923"/>
      <c r="AD923"/>
      <c r="AE923"/>
      <c r="AF923"/>
      <c r="AG923">
        <v>2</v>
      </c>
      <c r="AH923">
        <v>6000</v>
      </c>
    </row>
    <row r="924" spans="1:34" ht="15" x14ac:dyDescent="0.25">
      <c r="A924" t="s">
        <v>2012</v>
      </c>
      <c r="B924" t="s">
        <v>2013</v>
      </c>
      <c r="C924" t="s">
        <v>251</v>
      </c>
      <c r="D924">
        <v>27</v>
      </c>
      <c r="E924" s="138">
        <v>45647</v>
      </c>
      <c r="F924" s="138">
        <v>45946</v>
      </c>
      <c r="G924" t="s">
        <v>69</v>
      </c>
      <c r="H924" t="s">
        <v>63</v>
      </c>
      <c r="I924">
        <v>0.5</v>
      </c>
      <c r="J924" t="s">
        <v>71</v>
      </c>
      <c r="K924"/>
      <c r="L924"/>
      <c r="M924"/>
      <c r="N924"/>
      <c r="O924"/>
      <c r="P924"/>
      <c r="Q924"/>
      <c r="R924"/>
      <c r="S924"/>
      <c r="T924"/>
      <c r="U924"/>
      <c r="V924"/>
      <c r="W924"/>
      <c r="X924"/>
      <c r="Y924"/>
      <c r="Z924"/>
      <c r="AA924"/>
      <c r="AB924"/>
      <c r="AC924"/>
      <c r="AD924"/>
      <c r="AE924"/>
      <c r="AF924"/>
      <c r="AG924">
        <v>1</v>
      </c>
      <c r="AH924">
        <v>0</v>
      </c>
    </row>
    <row r="925" spans="1:34" ht="15" x14ac:dyDescent="0.25">
      <c r="A925" t="s">
        <v>2014</v>
      </c>
      <c r="B925" t="s">
        <v>2015</v>
      </c>
      <c r="C925" t="s">
        <v>270</v>
      </c>
      <c r="D925"/>
      <c r="E925"/>
      <c r="F925"/>
      <c r="G925"/>
      <c r="H925" t="s">
        <v>63</v>
      </c>
      <c r="I925" t="s">
        <v>64</v>
      </c>
      <c r="J925"/>
      <c r="K925"/>
      <c r="L925"/>
      <c r="M925"/>
      <c r="N925"/>
      <c r="O925"/>
      <c r="P925"/>
      <c r="Q925"/>
      <c r="R925"/>
      <c r="S925"/>
      <c r="T925"/>
      <c r="U925"/>
      <c r="V925"/>
      <c r="W925"/>
      <c r="X925"/>
      <c r="Y925"/>
      <c r="Z925"/>
      <c r="AA925"/>
      <c r="AB925"/>
      <c r="AC925"/>
      <c r="AD925"/>
      <c r="AE925"/>
      <c r="AF925"/>
      <c r="AG925"/>
      <c r="AH925">
        <v>0</v>
      </c>
    </row>
    <row r="926" spans="1:34" ht="15" x14ac:dyDescent="0.25">
      <c r="A926" t="s">
        <v>2016</v>
      </c>
      <c r="B926" t="s">
        <v>2017</v>
      </c>
      <c r="C926" t="s">
        <v>87</v>
      </c>
      <c r="D926">
        <v>8</v>
      </c>
      <c r="E926" s="138">
        <v>45716</v>
      </c>
      <c r="F926" s="138">
        <v>45944</v>
      </c>
      <c r="G926" t="s">
        <v>75</v>
      </c>
      <c r="H926" t="s">
        <v>63</v>
      </c>
      <c r="I926">
        <v>0.8</v>
      </c>
      <c r="J926" t="s">
        <v>71</v>
      </c>
      <c r="K926"/>
      <c r="L926"/>
      <c r="M926"/>
      <c r="N926"/>
      <c r="O926"/>
      <c r="P926"/>
      <c r="Q926"/>
      <c r="R926"/>
      <c r="S926"/>
      <c r="T926"/>
      <c r="U926"/>
      <c r="V926"/>
      <c r="W926"/>
      <c r="X926"/>
      <c r="Y926"/>
      <c r="Z926"/>
      <c r="AA926"/>
      <c r="AB926"/>
      <c r="AC926"/>
      <c r="AD926"/>
      <c r="AE926"/>
      <c r="AF926"/>
      <c r="AG926">
        <v>1</v>
      </c>
      <c r="AH926">
        <v>0</v>
      </c>
    </row>
    <row r="927" spans="1:34" ht="15" x14ac:dyDescent="0.25">
      <c r="A927" t="s">
        <v>2018</v>
      </c>
      <c r="B927" t="s">
        <v>2019</v>
      </c>
      <c r="C927" t="s">
        <v>74</v>
      </c>
      <c r="D927">
        <v>23</v>
      </c>
      <c r="E927" s="138">
        <v>45615</v>
      </c>
      <c r="F927" s="138">
        <v>45694</v>
      </c>
      <c r="G927" t="s">
        <v>69</v>
      </c>
      <c r="H927" t="s">
        <v>70</v>
      </c>
      <c r="I927">
        <v>0</v>
      </c>
      <c r="J927" t="s">
        <v>16230</v>
      </c>
      <c r="K927">
        <v>0.8</v>
      </c>
      <c r="L927" t="s">
        <v>71</v>
      </c>
      <c r="M927"/>
      <c r="N927"/>
      <c r="O927"/>
      <c r="P927"/>
      <c r="Q927"/>
      <c r="R927"/>
      <c r="S927"/>
      <c r="T927"/>
      <c r="U927"/>
      <c r="V927"/>
      <c r="W927"/>
      <c r="X927"/>
      <c r="Y927"/>
      <c r="Z927"/>
      <c r="AA927"/>
      <c r="AB927"/>
      <c r="AC927"/>
      <c r="AD927"/>
      <c r="AE927"/>
      <c r="AF927"/>
      <c r="AG927">
        <v>2</v>
      </c>
      <c r="AH927">
        <v>15000</v>
      </c>
    </row>
    <row r="928" spans="1:34" ht="15" x14ac:dyDescent="0.25">
      <c r="A928" t="s">
        <v>2020</v>
      </c>
      <c r="B928" t="s">
        <v>2021</v>
      </c>
      <c r="C928" t="s">
        <v>136</v>
      </c>
      <c r="D928">
        <v>4</v>
      </c>
      <c r="E928" s="138">
        <v>40995</v>
      </c>
      <c r="F928" s="138">
        <v>46011</v>
      </c>
      <c r="G928" t="s">
        <v>69</v>
      </c>
      <c r="H928" t="s">
        <v>63</v>
      </c>
      <c r="I928">
        <v>0.5</v>
      </c>
      <c r="J928" t="s">
        <v>71</v>
      </c>
      <c r="K928"/>
      <c r="L928"/>
      <c r="M928"/>
      <c r="N928"/>
      <c r="O928"/>
      <c r="P928"/>
      <c r="Q928"/>
      <c r="R928"/>
      <c r="S928"/>
      <c r="T928"/>
      <c r="U928"/>
      <c r="V928"/>
      <c r="W928"/>
      <c r="X928"/>
      <c r="Y928"/>
      <c r="Z928"/>
      <c r="AA928"/>
      <c r="AB928"/>
      <c r="AC928"/>
      <c r="AD928"/>
      <c r="AE928"/>
      <c r="AF928"/>
      <c r="AG928">
        <v>1</v>
      </c>
      <c r="AH928">
        <v>0</v>
      </c>
    </row>
    <row r="929" spans="1:34" ht="15" x14ac:dyDescent="0.25">
      <c r="A929" t="s">
        <v>2022</v>
      </c>
      <c r="B929" t="s">
        <v>2023</v>
      </c>
      <c r="C929" t="s">
        <v>267</v>
      </c>
      <c r="D929">
        <v>35</v>
      </c>
      <c r="E929" s="138">
        <v>45649</v>
      </c>
      <c r="F929" s="138">
        <v>45685</v>
      </c>
      <c r="G929" t="s">
        <v>69</v>
      </c>
      <c r="H929" t="s">
        <v>63</v>
      </c>
      <c r="I929">
        <v>0.8</v>
      </c>
      <c r="J929" t="s">
        <v>71</v>
      </c>
      <c r="K929"/>
      <c r="L929"/>
      <c r="M929"/>
      <c r="N929"/>
      <c r="O929"/>
      <c r="P929"/>
      <c r="Q929"/>
      <c r="R929"/>
      <c r="S929"/>
      <c r="T929"/>
      <c r="U929"/>
      <c r="V929"/>
      <c r="W929"/>
      <c r="X929"/>
      <c r="Y929"/>
      <c r="Z929"/>
      <c r="AA929"/>
      <c r="AB929"/>
      <c r="AC929"/>
      <c r="AD929"/>
      <c r="AE929"/>
      <c r="AF929"/>
      <c r="AG929">
        <v>1</v>
      </c>
      <c r="AH929">
        <v>0</v>
      </c>
    </row>
    <row r="930" spans="1:34" ht="15" x14ac:dyDescent="0.25">
      <c r="A930" t="s">
        <v>2024</v>
      </c>
      <c r="B930" t="s">
        <v>2025</v>
      </c>
      <c r="C930" t="s">
        <v>159</v>
      </c>
      <c r="D930">
        <v>8</v>
      </c>
      <c r="E930" s="138">
        <v>44707</v>
      </c>
      <c r="F930" s="138">
        <v>46011</v>
      </c>
      <c r="G930" t="s">
        <v>69</v>
      </c>
      <c r="H930" t="s">
        <v>63</v>
      </c>
      <c r="I930">
        <v>0.5</v>
      </c>
      <c r="J930" t="s">
        <v>71</v>
      </c>
      <c r="K930"/>
      <c r="L930"/>
      <c r="M930"/>
      <c r="N930"/>
      <c r="O930"/>
      <c r="P930"/>
      <c r="Q930"/>
      <c r="R930"/>
      <c r="S930"/>
      <c r="T930"/>
      <c r="U930"/>
      <c r="V930"/>
      <c r="W930"/>
      <c r="X930"/>
      <c r="Y930"/>
      <c r="Z930"/>
      <c r="AA930"/>
      <c r="AB930"/>
      <c r="AC930"/>
      <c r="AD930"/>
      <c r="AE930"/>
      <c r="AF930"/>
      <c r="AG930">
        <v>1</v>
      </c>
      <c r="AH930">
        <v>0</v>
      </c>
    </row>
    <row r="931" spans="1:34" ht="15" x14ac:dyDescent="0.25">
      <c r="A931" t="s">
        <v>2026</v>
      </c>
      <c r="B931" t="s">
        <v>2027</v>
      </c>
      <c r="C931" t="s">
        <v>411</v>
      </c>
      <c r="D931">
        <v>12</v>
      </c>
      <c r="E931" s="138">
        <v>43948</v>
      </c>
      <c r="F931" s="138">
        <v>46011</v>
      </c>
      <c r="G931" t="s">
        <v>69</v>
      </c>
      <c r="H931" t="s">
        <v>63</v>
      </c>
      <c r="I931">
        <v>0.8</v>
      </c>
      <c r="J931" t="s">
        <v>71</v>
      </c>
      <c r="K931"/>
      <c r="L931"/>
      <c r="M931"/>
      <c r="N931"/>
      <c r="O931"/>
      <c r="P931"/>
      <c r="Q931"/>
      <c r="R931"/>
      <c r="S931"/>
      <c r="T931"/>
      <c r="U931"/>
      <c r="V931"/>
      <c r="W931"/>
      <c r="X931"/>
      <c r="Y931"/>
      <c r="Z931"/>
      <c r="AA931"/>
      <c r="AB931"/>
      <c r="AC931"/>
      <c r="AD931"/>
      <c r="AE931"/>
      <c r="AF931"/>
      <c r="AG931">
        <v>1</v>
      </c>
      <c r="AH931">
        <v>0</v>
      </c>
    </row>
    <row r="932" spans="1:34" ht="15" x14ac:dyDescent="0.25">
      <c r="A932" t="s">
        <v>2028</v>
      </c>
      <c r="B932" t="s">
        <v>2029</v>
      </c>
      <c r="C932" t="s">
        <v>102</v>
      </c>
      <c r="D932">
        <v>16</v>
      </c>
      <c r="E932" s="138">
        <v>45866</v>
      </c>
      <c r="F932" s="138">
        <v>45967</v>
      </c>
      <c r="G932" t="s">
        <v>16385</v>
      </c>
      <c r="H932" t="s">
        <v>63</v>
      </c>
      <c r="I932">
        <v>0.6</v>
      </c>
      <c r="J932" t="s">
        <v>71</v>
      </c>
      <c r="K932"/>
      <c r="L932"/>
      <c r="M932"/>
      <c r="N932"/>
      <c r="O932"/>
      <c r="P932"/>
      <c r="Q932"/>
      <c r="R932"/>
      <c r="S932"/>
      <c r="T932"/>
      <c r="U932"/>
      <c r="V932"/>
      <c r="W932"/>
      <c r="X932"/>
      <c r="Y932"/>
      <c r="Z932"/>
      <c r="AA932"/>
      <c r="AB932"/>
      <c r="AC932"/>
      <c r="AD932"/>
      <c r="AE932"/>
      <c r="AF932"/>
      <c r="AG932">
        <v>1</v>
      </c>
      <c r="AH932">
        <v>0</v>
      </c>
    </row>
    <row r="933" spans="1:34" ht="15" x14ac:dyDescent="0.25">
      <c r="A933" t="s">
        <v>2030</v>
      </c>
      <c r="B933" t="s">
        <v>2031</v>
      </c>
      <c r="C933" t="s">
        <v>318</v>
      </c>
      <c r="D933">
        <v>12</v>
      </c>
      <c r="E933" s="138">
        <v>45705</v>
      </c>
      <c r="F933" s="138">
        <v>45707</v>
      </c>
      <c r="G933" t="s">
        <v>75</v>
      </c>
      <c r="H933" t="s">
        <v>70</v>
      </c>
      <c r="I933">
        <v>0</v>
      </c>
      <c r="J933" t="s">
        <v>16230</v>
      </c>
      <c r="K933">
        <v>0.8</v>
      </c>
      <c r="L933" t="s">
        <v>71</v>
      </c>
      <c r="M933"/>
      <c r="N933"/>
      <c r="O933"/>
      <c r="P933"/>
      <c r="Q933"/>
      <c r="R933"/>
      <c r="S933"/>
      <c r="T933"/>
      <c r="U933"/>
      <c r="V933"/>
      <c r="W933"/>
      <c r="X933"/>
      <c r="Y933"/>
      <c r="Z933"/>
      <c r="AA933"/>
      <c r="AB933"/>
      <c r="AC933"/>
      <c r="AD933"/>
      <c r="AE933"/>
      <c r="AF933"/>
      <c r="AG933">
        <v>2</v>
      </c>
      <c r="AH933">
        <v>15000</v>
      </c>
    </row>
    <row r="934" spans="1:34" ht="15" x14ac:dyDescent="0.25">
      <c r="A934" t="s">
        <v>2032</v>
      </c>
      <c r="B934" t="s">
        <v>2033</v>
      </c>
      <c r="C934" t="s">
        <v>125</v>
      </c>
      <c r="D934">
        <v>17</v>
      </c>
      <c r="E934" s="138">
        <v>45323</v>
      </c>
      <c r="F934" s="138">
        <v>46011</v>
      </c>
      <c r="G934" t="s">
        <v>69</v>
      </c>
      <c r="H934" t="s">
        <v>70</v>
      </c>
      <c r="I934">
        <v>0</v>
      </c>
      <c r="J934" t="s">
        <v>16228</v>
      </c>
      <c r="K934">
        <v>0.8</v>
      </c>
      <c r="L934" t="s">
        <v>16238</v>
      </c>
      <c r="M934"/>
      <c r="N934"/>
      <c r="O934"/>
      <c r="P934"/>
      <c r="Q934"/>
      <c r="R934"/>
      <c r="S934"/>
      <c r="T934"/>
      <c r="U934"/>
      <c r="V934"/>
      <c r="W934"/>
      <c r="X934"/>
      <c r="Y934"/>
      <c r="Z934"/>
      <c r="AA934"/>
      <c r="AB934"/>
      <c r="AC934"/>
      <c r="AD934"/>
      <c r="AE934"/>
      <c r="AF934"/>
      <c r="AG934">
        <v>2</v>
      </c>
      <c r="AH934">
        <v>12000</v>
      </c>
    </row>
    <row r="935" spans="1:34" ht="15" x14ac:dyDescent="0.25">
      <c r="A935" t="s">
        <v>2034</v>
      </c>
      <c r="B935" t="s">
        <v>2035</v>
      </c>
      <c r="C935" t="s">
        <v>116</v>
      </c>
      <c r="D935">
        <v>43</v>
      </c>
      <c r="E935" s="138">
        <v>45272</v>
      </c>
      <c r="F935" s="138">
        <v>46011</v>
      </c>
      <c r="G935" t="s">
        <v>16478</v>
      </c>
      <c r="H935" t="s">
        <v>70</v>
      </c>
      <c r="I935">
        <v>0.3</v>
      </c>
      <c r="J935" t="s">
        <v>76</v>
      </c>
      <c r="K935">
        <v>0.5</v>
      </c>
      <c r="L935" t="s">
        <v>77</v>
      </c>
      <c r="M935">
        <v>0.7</v>
      </c>
      <c r="N935" t="s">
        <v>78</v>
      </c>
      <c r="O935">
        <v>0.8</v>
      </c>
      <c r="P935" t="s">
        <v>79</v>
      </c>
      <c r="Q935">
        <v>0</v>
      </c>
      <c r="R935" t="s">
        <v>16295</v>
      </c>
      <c r="S935"/>
      <c r="T935"/>
      <c r="U935"/>
      <c r="V935"/>
      <c r="W935"/>
      <c r="X935"/>
      <c r="Y935"/>
      <c r="Z935"/>
      <c r="AA935"/>
      <c r="AB935"/>
      <c r="AC935"/>
      <c r="AD935"/>
      <c r="AE935"/>
      <c r="AF935"/>
      <c r="AG935">
        <v>0</v>
      </c>
      <c r="AH935">
        <v>0</v>
      </c>
    </row>
    <row r="936" spans="1:34" ht="15" x14ac:dyDescent="0.25">
      <c r="A936" t="s">
        <v>2036</v>
      </c>
      <c r="B936" t="s">
        <v>2037</v>
      </c>
      <c r="C936" t="s">
        <v>102</v>
      </c>
      <c r="D936">
        <v>24</v>
      </c>
      <c r="E936" s="138">
        <v>45640</v>
      </c>
      <c r="F936" s="138">
        <v>45678</v>
      </c>
      <c r="G936" t="s">
        <v>69</v>
      </c>
      <c r="H936" t="s">
        <v>63</v>
      </c>
      <c r="I936">
        <v>0.6</v>
      </c>
      <c r="J936" t="s">
        <v>71</v>
      </c>
      <c r="K936"/>
      <c r="L936"/>
      <c r="M936"/>
      <c r="N936"/>
      <c r="O936"/>
      <c r="P936"/>
      <c r="Q936"/>
      <c r="R936"/>
      <c r="S936"/>
      <c r="T936"/>
      <c r="U936"/>
      <c r="V936"/>
      <c r="W936"/>
      <c r="X936"/>
      <c r="Y936"/>
      <c r="Z936"/>
      <c r="AA936"/>
      <c r="AB936"/>
      <c r="AC936"/>
      <c r="AD936"/>
      <c r="AE936"/>
      <c r="AF936"/>
      <c r="AG936">
        <v>1</v>
      </c>
      <c r="AH936">
        <v>0</v>
      </c>
    </row>
    <row r="937" spans="1:34" ht="15" x14ac:dyDescent="0.25">
      <c r="A937" t="s">
        <v>2038</v>
      </c>
      <c r="B937" t="s">
        <v>2039</v>
      </c>
      <c r="C937" t="s">
        <v>231</v>
      </c>
      <c r="D937">
        <v>28</v>
      </c>
      <c r="E937" s="138">
        <v>45649</v>
      </c>
      <c r="F937" s="138">
        <v>45803</v>
      </c>
      <c r="G937" t="s">
        <v>69</v>
      </c>
      <c r="H937" t="s">
        <v>63</v>
      </c>
      <c r="I937">
        <v>0.5</v>
      </c>
      <c r="J937" t="s">
        <v>71</v>
      </c>
      <c r="K937"/>
      <c r="L937"/>
      <c r="M937"/>
      <c r="N937"/>
      <c r="O937"/>
      <c r="P937"/>
      <c r="Q937"/>
      <c r="R937"/>
      <c r="S937"/>
      <c r="T937"/>
      <c r="U937"/>
      <c r="V937"/>
      <c r="W937"/>
      <c r="X937"/>
      <c r="Y937"/>
      <c r="Z937"/>
      <c r="AA937"/>
      <c r="AB937"/>
      <c r="AC937"/>
      <c r="AD937"/>
      <c r="AE937"/>
      <c r="AF937"/>
      <c r="AG937">
        <v>1</v>
      </c>
      <c r="AH937">
        <v>0</v>
      </c>
    </row>
    <row r="938" spans="1:34" ht="15" x14ac:dyDescent="0.25">
      <c r="A938" t="s">
        <v>2040</v>
      </c>
      <c r="B938" t="s">
        <v>2041</v>
      </c>
      <c r="C938" t="s">
        <v>667</v>
      </c>
      <c r="D938"/>
      <c r="E938"/>
      <c r="F938"/>
      <c r="G938"/>
      <c r="H938" t="s">
        <v>63</v>
      </c>
      <c r="I938" t="s">
        <v>64</v>
      </c>
      <c r="J938"/>
      <c r="K938"/>
      <c r="L938"/>
      <c r="M938"/>
      <c r="N938"/>
      <c r="O938"/>
      <c r="P938"/>
      <c r="Q938"/>
      <c r="R938"/>
      <c r="S938"/>
      <c r="T938"/>
      <c r="U938"/>
      <c r="V938"/>
      <c r="W938"/>
      <c r="X938"/>
      <c r="Y938"/>
      <c r="Z938"/>
      <c r="AA938"/>
      <c r="AB938"/>
      <c r="AC938"/>
      <c r="AD938"/>
      <c r="AE938"/>
      <c r="AF938"/>
      <c r="AG938"/>
      <c r="AH938">
        <v>0</v>
      </c>
    </row>
    <row r="939" spans="1:34" ht="15" x14ac:dyDescent="0.25">
      <c r="A939" t="s">
        <v>2042</v>
      </c>
      <c r="B939" t="s">
        <v>2043</v>
      </c>
      <c r="C939" t="s">
        <v>231</v>
      </c>
      <c r="D939">
        <v>31</v>
      </c>
      <c r="E939" s="138">
        <v>45280</v>
      </c>
      <c r="F939" s="138">
        <v>46011</v>
      </c>
      <c r="G939" t="s">
        <v>69</v>
      </c>
      <c r="H939" t="s">
        <v>63</v>
      </c>
      <c r="I939">
        <v>0.8</v>
      </c>
      <c r="J939" t="s">
        <v>71</v>
      </c>
      <c r="K939"/>
      <c r="L939"/>
      <c r="M939"/>
      <c r="N939"/>
      <c r="O939"/>
      <c r="P939"/>
      <c r="Q939"/>
      <c r="R939"/>
      <c r="S939"/>
      <c r="T939"/>
      <c r="U939"/>
      <c r="V939"/>
      <c r="W939"/>
      <c r="X939"/>
      <c r="Y939"/>
      <c r="Z939"/>
      <c r="AA939"/>
      <c r="AB939"/>
      <c r="AC939"/>
      <c r="AD939"/>
      <c r="AE939"/>
      <c r="AF939"/>
      <c r="AG939">
        <v>1</v>
      </c>
      <c r="AH939">
        <v>0</v>
      </c>
    </row>
    <row r="940" spans="1:34" ht="15" x14ac:dyDescent="0.25">
      <c r="A940" t="s">
        <v>2044</v>
      </c>
      <c r="B940" t="s">
        <v>2045</v>
      </c>
      <c r="C940" t="s">
        <v>254</v>
      </c>
      <c r="D940">
        <v>71</v>
      </c>
      <c r="E940" s="138">
        <v>45645</v>
      </c>
      <c r="F940" s="138">
        <v>45702</v>
      </c>
      <c r="G940" t="s">
        <v>69</v>
      </c>
      <c r="H940" t="s">
        <v>63</v>
      </c>
      <c r="I940">
        <v>0.8</v>
      </c>
      <c r="J940" t="s">
        <v>71</v>
      </c>
      <c r="K940"/>
      <c r="L940"/>
      <c r="M940"/>
      <c r="N940"/>
      <c r="O940"/>
      <c r="P940"/>
      <c r="Q940"/>
      <c r="R940"/>
      <c r="S940"/>
      <c r="T940"/>
      <c r="U940"/>
      <c r="V940"/>
      <c r="W940"/>
      <c r="X940"/>
      <c r="Y940"/>
      <c r="Z940"/>
      <c r="AA940"/>
      <c r="AB940"/>
      <c r="AC940"/>
      <c r="AD940"/>
      <c r="AE940"/>
      <c r="AF940"/>
      <c r="AG940">
        <v>1</v>
      </c>
      <c r="AH940">
        <v>0</v>
      </c>
    </row>
    <row r="941" spans="1:34" ht="15" x14ac:dyDescent="0.25">
      <c r="A941" t="s">
        <v>2046</v>
      </c>
      <c r="B941" t="s">
        <v>2047</v>
      </c>
      <c r="C941" t="s">
        <v>62</v>
      </c>
      <c r="D941">
        <v>56</v>
      </c>
      <c r="E941" s="138">
        <v>45646</v>
      </c>
      <c r="F941" s="138">
        <v>45687</v>
      </c>
      <c r="G941" t="s">
        <v>69</v>
      </c>
      <c r="H941" t="s">
        <v>70</v>
      </c>
      <c r="I941">
        <v>0</v>
      </c>
      <c r="J941" t="s">
        <v>16229</v>
      </c>
      <c r="K941">
        <v>0.8</v>
      </c>
      <c r="L941" t="s">
        <v>71</v>
      </c>
      <c r="M941"/>
      <c r="N941"/>
      <c r="O941"/>
      <c r="P941"/>
      <c r="Q941"/>
      <c r="R941"/>
      <c r="S941"/>
      <c r="T941"/>
      <c r="U941"/>
      <c r="V941"/>
      <c r="W941"/>
      <c r="X941"/>
      <c r="Y941"/>
      <c r="Z941"/>
      <c r="AA941"/>
      <c r="AB941"/>
      <c r="AC941"/>
      <c r="AD941"/>
      <c r="AE941"/>
      <c r="AF941"/>
      <c r="AG941">
        <v>2</v>
      </c>
      <c r="AH941">
        <v>10000</v>
      </c>
    </row>
    <row r="942" spans="1:34" ht="15" x14ac:dyDescent="0.25">
      <c r="A942" t="s">
        <v>2048</v>
      </c>
      <c r="B942" t="s">
        <v>2049</v>
      </c>
      <c r="C942" t="s">
        <v>564</v>
      </c>
      <c r="D942">
        <v>6</v>
      </c>
      <c r="E942" s="138">
        <v>44623</v>
      </c>
      <c r="F942" s="138">
        <v>46011</v>
      </c>
      <c r="G942" t="s">
        <v>69</v>
      </c>
      <c r="H942" t="s">
        <v>63</v>
      </c>
      <c r="I942">
        <v>0.8</v>
      </c>
      <c r="J942" t="s">
        <v>71</v>
      </c>
      <c r="K942"/>
      <c r="L942"/>
      <c r="M942"/>
      <c r="N942"/>
      <c r="O942"/>
      <c r="P942"/>
      <c r="Q942"/>
      <c r="R942"/>
      <c r="S942"/>
      <c r="T942"/>
      <c r="U942"/>
      <c r="V942"/>
      <c r="W942"/>
      <c r="X942"/>
      <c r="Y942"/>
      <c r="Z942"/>
      <c r="AA942"/>
      <c r="AB942"/>
      <c r="AC942"/>
      <c r="AD942"/>
      <c r="AE942"/>
      <c r="AF942"/>
      <c r="AG942">
        <v>1</v>
      </c>
      <c r="AH942">
        <v>0</v>
      </c>
    </row>
    <row r="943" spans="1:34" ht="15" x14ac:dyDescent="0.25">
      <c r="A943" t="s">
        <v>2050</v>
      </c>
      <c r="B943" t="s">
        <v>2051</v>
      </c>
      <c r="C943" t="s">
        <v>604</v>
      </c>
      <c r="D943">
        <v>64</v>
      </c>
      <c r="E943" s="138">
        <v>45646</v>
      </c>
      <c r="F943" s="138">
        <v>45679</v>
      </c>
      <c r="G943" t="s">
        <v>69</v>
      </c>
      <c r="H943" t="s">
        <v>70</v>
      </c>
      <c r="I943">
        <v>0</v>
      </c>
      <c r="J943" t="s">
        <v>16228</v>
      </c>
      <c r="K943">
        <v>0.54</v>
      </c>
      <c r="L943" t="s">
        <v>16270</v>
      </c>
      <c r="M943">
        <v>0.68</v>
      </c>
      <c r="N943" t="s">
        <v>78</v>
      </c>
      <c r="O943">
        <v>0.78</v>
      </c>
      <c r="P943" t="s">
        <v>79</v>
      </c>
      <c r="Q943"/>
      <c r="R943"/>
      <c r="S943"/>
      <c r="T943"/>
      <c r="U943"/>
      <c r="V943"/>
      <c r="W943"/>
      <c r="X943"/>
      <c r="Y943"/>
      <c r="Z943"/>
      <c r="AA943"/>
      <c r="AB943"/>
      <c r="AC943"/>
      <c r="AD943"/>
      <c r="AE943"/>
      <c r="AF943"/>
      <c r="AG943">
        <v>4</v>
      </c>
      <c r="AH943">
        <v>12000</v>
      </c>
    </row>
    <row r="944" spans="1:34" ht="15" x14ac:dyDescent="0.25">
      <c r="A944" t="s">
        <v>2052</v>
      </c>
      <c r="B944" t="s">
        <v>2053</v>
      </c>
      <c r="C944" t="s">
        <v>231</v>
      </c>
      <c r="D944">
        <v>68</v>
      </c>
      <c r="E944" s="138">
        <v>45645</v>
      </c>
      <c r="F944" s="138">
        <v>45672</v>
      </c>
      <c r="G944" t="s">
        <v>75</v>
      </c>
      <c r="H944" t="s">
        <v>70</v>
      </c>
      <c r="I944">
        <v>0</v>
      </c>
      <c r="J944" t="s">
        <v>16230</v>
      </c>
      <c r="K944">
        <v>0.6</v>
      </c>
      <c r="L944" t="s">
        <v>16270</v>
      </c>
      <c r="M944">
        <v>0.71</v>
      </c>
      <c r="N944" t="s">
        <v>78</v>
      </c>
      <c r="O944">
        <v>0.8</v>
      </c>
      <c r="P944" t="s">
        <v>79</v>
      </c>
      <c r="Q944"/>
      <c r="R944"/>
      <c r="S944"/>
      <c r="T944"/>
      <c r="U944"/>
      <c r="V944"/>
      <c r="W944"/>
      <c r="X944"/>
      <c r="Y944"/>
      <c r="Z944"/>
      <c r="AA944"/>
      <c r="AB944"/>
      <c r="AC944"/>
      <c r="AD944"/>
      <c r="AE944"/>
      <c r="AF944"/>
      <c r="AG944">
        <v>4</v>
      </c>
      <c r="AH944">
        <v>15000</v>
      </c>
    </row>
    <row r="945" spans="1:34" ht="15" x14ac:dyDescent="0.25">
      <c r="A945" t="s">
        <v>2054</v>
      </c>
      <c r="B945" t="s">
        <v>2055</v>
      </c>
      <c r="C945" t="s">
        <v>193</v>
      </c>
      <c r="D945"/>
      <c r="E945"/>
      <c r="F945"/>
      <c r="G945"/>
      <c r="H945" t="s">
        <v>63</v>
      </c>
      <c r="I945" t="s">
        <v>64</v>
      </c>
      <c r="J945"/>
      <c r="K945"/>
      <c r="L945"/>
      <c r="M945"/>
      <c r="N945"/>
      <c r="O945"/>
      <c r="P945"/>
      <c r="Q945"/>
      <c r="R945"/>
      <c r="S945"/>
      <c r="T945"/>
      <c r="U945"/>
      <c r="V945"/>
      <c r="W945"/>
      <c r="X945"/>
      <c r="Y945"/>
      <c r="Z945"/>
      <c r="AA945"/>
      <c r="AB945"/>
      <c r="AC945"/>
      <c r="AD945"/>
      <c r="AE945"/>
      <c r="AF945"/>
      <c r="AG945"/>
      <c r="AH945">
        <v>0</v>
      </c>
    </row>
    <row r="946" spans="1:34" ht="15" x14ac:dyDescent="0.25">
      <c r="A946" t="s">
        <v>2056</v>
      </c>
      <c r="B946" t="s">
        <v>2057</v>
      </c>
      <c r="C946" t="s">
        <v>359</v>
      </c>
      <c r="D946">
        <v>41</v>
      </c>
      <c r="E946" s="138">
        <v>45647</v>
      </c>
      <c r="F946" s="138">
        <v>45712</v>
      </c>
      <c r="G946" t="s">
        <v>69</v>
      </c>
      <c r="H946" t="s">
        <v>70</v>
      </c>
      <c r="I946">
        <v>0</v>
      </c>
      <c r="J946" t="s">
        <v>16230</v>
      </c>
      <c r="K946">
        <v>0.7</v>
      </c>
      <c r="L946" t="s">
        <v>71</v>
      </c>
      <c r="M946"/>
      <c r="N946"/>
      <c r="O946"/>
      <c r="P946"/>
      <c r="Q946"/>
      <c r="R946"/>
      <c r="S946"/>
      <c r="T946"/>
      <c r="U946"/>
      <c r="V946"/>
      <c r="W946"/>
      <c r="X946"/>
      <c r="Y946"/>
      <c r="Z946"/>
      <c r="AA946"/>
      <c r="AB946"/>
      <c r="AC946"/>
      <c r="AD946"/>
      <c r="AE946"/>
      <c r="AF946"/>
      <c r="AG946">
        <v>2</v>
      </c>
      <c r="AH946">
        <v>15000</v>
      </c>
    </row>
    <row r="947" spans="1:34" ht="15" x14ac:dyDescent="0.25">
      <c r="A947" t="s">
        <v>2058</v>
      </c>
      <c r="B947" t="s">
        <v>2059</v>
      </c>
      <c r="C947" t="s">
        <v>251</v>
      </c>
      <c r="D947">
        <v>8</v>
      </c>
      <c r="E947" s="138">
        <v>45716</v>
      </c>
      <c r="F947" s="138">
        <v>45992</v>
      </c>
      <c r="G947" t="s">
        <v>75</v>
      </c>
      <c r="H947" t="s">
        <v>70</v>
      </c>
      <c r="I947">
        <v>0</v>
      </c>
      <c r="J947" t="s">
        <v>16231</v>
      </c>
      <c r="K947">
        <v>0.65</v>
      </c>
      <c r="L947" t="s">
        <v>16270</v>
      </c>
      <c r="M947">
        <v>0.75</v>
      </c>
      <c r="N947" t="s">
        <v>78</v>
      </c>
      <c r="O947">
        <v>0.8</v>
      </c>
      <c r="P947" t="s">
        <v>79</v>
      </c>
      <c r="Q947"/>
      <c r="R947"/>
      <c r="S947"/>
      <c r="T947"/>
      <c r="U947"/>
      <c r="V947"/>
      <c r="W947"/>
      <c r="X947"/>
      <c r="Y947"/>
      <c r="Z947"/>
      <c r="AA947"/>
      <c r="AB947"/>
      <c r="AC947"/>
      <c r="AD947"/>
      <c r="AE947"/>
      <c r="AF947"/>
      <c r="AG947">
        <v>4</v>
      </c>
      <c r="AH947">
        <v>13000</v>
      </c>
    </row>
    <row r="948" spans="1:34" ht="15" x14ac:dyDescent="0.25">
      <c r="A948" t="s">
        <v>2060</v>
      </c>
      <c r="B948" t="s">
        <v>2061</v>
      </c>
      <c r="C948" t="s">
        <v>116</v>
      </c>
      <c r="D948">
        <v>36</v>
      </c>
      <c r="E948" s="138">
        <v>45644</v>
      </c>
      <c r="F948" s="138">
        <v>45723</v>
      </c>
      <c r="G948" t="s">
        <v>818</v>
      </c>
      <c r="H948" t="s">
        <v>63</v>
      </c>
      <c r="I948">
        <v>0</v>
      </c>
      <c r="J948" t="s">
        <v>71</v>
      </c>
      <c r="K948"/>
      <c r="L948"/>
      <c r="M948"/>
      <c r="N948"/>
      <c r="O948"/>
      <c r="P948"/>
      <c r="Q948"/>
      <c r="R948"/>
      <c r="S948"/>
      <c r="T948"/>
      <c r="U948"/>
      <c r="V948"/>
      <c r="W948"/>
      <c r="X948"/>
      <c r="Y948"/>
      <c r="Z948"/>
      <c r="AA948"/>
      <c r="AB948"/>
      <c r="AC948"/>
      <c r="AD948"/>
      <c r="AE948"/>
      <c r="AF948"/>
      <c r="AG948">
        <v>1</v>
      </c>
      <c r="AH948">
        <v>0</v>
      </c>
    </row>
    <row r="949" spans="1:34" ht="15" x14ac:dyDescent="0.25">
      <c r="A949" t="s">
        <v>2062</v>
      </c>
      <c r="B949" t="s">
        <v>2063</v>
      </c>
      <c r="C949" t="s">
        <v>228</v>
      </c>
      <c r="D949">
        <v>22</v>
      </c>
      <c r="E949" s="138">
        <v>45647</v>
      </c>
      <c r="F949" s="138">
        <v>45715</v>
      </c>
      <c r="G949" t="s">
        <v>69</v>
      </c>
      <c r="H949" t="s">
        <v>63</v>
      </c>
      <c r="I949">
        <v>0.7</v>
      </c>
      <c r="J949" t="s">
        <v>71</v>
      </c>
      <c r="K949"/>
      <c r="L949"/>
      <c r="M949"/>
      <c r="N949"/>
      <c r="O949"/>
      <c r="P949"/>
      <c r="Q949"/>
      <c r="R949"/>
      <c r="S949"/>
      <c r="T949"/>
      <c r="U949"/>
      <c r="V949"/>
      <c r="W949"/>
      <c r="X949"/>
      <c r="Y949"/>
      <c r="Z949"/>
      <c r="AA949"/>
      <c r="AB949"/>
      <c r="AC949"/>
      <c r="AD949"/>
      <c r="AE949"/>
      <c r="AF949"/>
      <c r="AG949">
        <v>1</v>
      </c>
      <c r="AH949">
        <v>0</v>
      </c>
    </row>
    <row r="950" spans="1:34" ht="15" x14ac:dyDescent="0.25">
      <c r="A950" t="s">
        <v>2064</v>
      </c>
      <c r="B950" t="s">
        <v>2065</v>
      </c>
      <c r="C950" t="s">
        <v>193</v>
      </c>
      <c r="D950">
        <v>42</v>
      </c>
      <c r="E950" s="138">
        <v>45638</v>
      </c>
      <c r="F950" s="138">
        <v>45694</v>
      </c>
      <c r="G950" t="s">
        <v>69</v>
      </c>
      <c r="H950" t="s">
        <v>70</v>
      </c>
      <c r="I950">
        <v>0</v>
      </c>
      <c r="J950" t="s">
        <v>16230</v>
      </c>
      <c r="K950">
        <v>0.7</v>
      </c>
      <c r="L950" t="s">
        <v>16270</v>
      </c>
      <c r="M950">
        <v>0.7</v>
      </c>
      <c r="N950" t="s">
        <v>78</v>
      </c>
      <c r="O950">
        <v>0.78</v>
      </c>
      <c r="P950" t="s">
        <v>79</v>
      </c>
      <c r="Q950"/>
      <c r="R950"/>
      <c r="S950"/>
      <c r="T950"/>
      <c r="U950"/>
      <c r="V950"/>
      <c r="W950"/>
      <c r="X950"/>
      <c r="Y950"/>
      <c r="Z950"/>
      <c r="AA950"/>
      <c r="AB950"/>
      <c r="AC950"/>
      <c r="AD950"/>
      <c r="AE950"/>
      <c r="AF950"/>
      <c r="AG950">
        <v>4</v>
      </c>
      <c r="AH950">
        <v>15000</v>
      </c>
    </row>
    <row r="951" spans="1:34" ht="15" x14ac:dyDescent="0.25">
      <c r="A951" t="s">
        <v>2066</v>
      </c>
      <c r="B951" t="s">
        <v>2067</v>
      </c>
      <c r="C951" t="s">
        <v>231</v>
      </c>
      <c r="D951">
        <v>42</v>
      </c>
      <c r="E951" s="138">
        <v>45646</v>
      </c>
      <c r="F951" s="138">
        <v>45685</v>
      </c>
      <c r="G951" t="s">
        <v>69</v>
      </c>
      <c r="H951" t="s">
        <v>63</v>
      </c>
      <c r="I951">
        <v>0.8</v>
      </c>
      <c r="J951" t="s">
        <v>71</v>
      </c>
      <c r="K951"/>
      <c r="L951"/>
      <c r="M951"/>
      <c r="N951"/>
      <c r="O951"/>
      <c r="P951"/>
      <c r="Q951"/>
      <c r="R951"/>
      <c r="S951"/>
      <c r="T951"/>
      <c r="U951"/>
      <c r="V951"/>
      <c r="W951"/>
      <c r="X951"/>
      <c r="Y951"/>
      <c r="Z951"/>
      <c r="AA951"/>
      <c r="AB951"/>
      <c r="AC951"/>
      <c r="AD951"/>
      <c r="AE951"/>
      <c r="AF951"/>
      <c r="AG951">
        <v>1</v>
      </c>
      <c r="AH951">
        <v>0</v>
      </c>
    </row>
    <row r="952" spans="1:34" ht="15" x14ac:dyDescent="0.25">
      <c r="A952" t="s">
        <v>2068</v>
      </c>
      <c r="B952" t="s">
        <v>2069</v>
      </c>
      <c r="C952" t="s">
        <v>122</v>
      </c>
      <c r="D952">
        <v>65</v>
      </c>
      <c r="E952" s="138">
        <v>45618</v>
      </c>
      <c r="F952" s="138">
        <v>45944</v>
      </c>
      <c r="G952" t="s">
        <v>69</v>
      </c>
      <c r="H952" t="s">
        <v>70</v>
      </c>
      <c r="I952">
        <v>0</v>
      </c>
      <c r="J952" t="s">
        <v>16249</v>
      </c>
      <c r="K952">
        <v>0.8</v>
      </c>
      <c r="L952" t="s">
        <v>71</v>
      </c>
      <c r="M952"/>
      <c r="N952"/>
      <c r="O952"/>
      <c r="P952"/>
      <c r="Q952"/>
      <c r="R952"/>
      <c r="S952"/>
      <c r="T952"/>
      <c r="U952"/>
      <c r="V952"/>
      <c r="W952"/>
      <c r="X952"/>
      <c r="Y952"/>
      <c r="Z952"/>
      <c r="AA952"/>
      <c r="AB952"/>
      <c r="AC952"/>
      <c r="AD952"/>
      <c r="AE952"/>
      <c r="AF952"/>
      <c r="AG952">
        <v>2</v>
      </c>
      <c r="AH952">
        <v>8000</v>
      </c>
    </row>
    <row r="953" spans="1:34" ht="15" x14ac:dyDescent="0.25">
      <c r="A953" t="s">
        <v>2070</v>
      </c>
      <c r="B953" t="s">
        <v>2071</v>
      </c>
      <c r="C953" t="s">
        <v>251</v>
      </c>
      <c r="D953">
        <v>5</v>
      </c>
      <c r="E953" s="138">
        <v>44624</v>
      </c>
      <c r="F953" s="138">
        <v>46011</v>
      </c>
      <c r="G953" t="s">
        <v>16478</v>
      </c>
      <c r="H953" t="s">
        <v>70</v>
      </c>
      <c r="I953">
        <v>0.2</v>
      </c>
      <c r="J953" t="s">
        <v>76</v>
      </c>
      <c r="K953">
        <v>0.3</v>
      </c>
      <c r="L953" t="s">
        <v>77</v>
      </c>
      <c r="M953">
        <v>0.65</v>
      </c>
      <c r="N953" t="s">
        <v>78</v>
      </c>
      <c r="O953">
        <v>0.78</v>
      </c>
      <c r="P953" t="s">
        <v>79</v>
      </c>
      <c r="Q953"/>
      <c r="R953"/>
      <c r="S953"/>
      <c r="T953"/>
      <c r="U953"/>
      <c r="V953"/>
      <c r="W953"/>
      <c r="X953"/>
      <c r="Y953"/>
      <c r="Z953"/>
      <c r="AA953"/>
      <c r="AB953"/>
      <c r="AC953"/>
      <c r="AD953"/>
      <c r="AE953"/>
      <c r="AF953"/>
      <c r="AG953">
        <v>0</v>
      </c>
      <c r="AH953">
        <v>0</v>
      </c>
    </row>
    <row r="954" spans="1:34" ht="15" x14ac:dyDescent="0.25">
      <c r="A954" t="s">
        <v>2072</v>
      </c>
      <c r="B954" t="s">
        <v>2073</v>
      </c>
      <c r="C954" t="s">
        <v>294</v>
      </c>
      <c r="D954">
        <v>44</v>
      </c>
      <c r="E954" s="138">
        <v>45646</v>
      </c>
      <c r="F954" s="138">
        <v>45897</v>
      </c>
      <c r="G954" t="s">
        <v>69</v>
      </c>
      <c r="H954" t="s">
        <v>63</v>
      </c>
      <c r="I954">
        <v>0.8</v>
      </c>
      <c r="J954" t="s">
        <v>71</v>
      </c>
      <c r="K954"/>
      <c r="L954"/>
      <c r="M954"/>
      <c r="N954"/>
      <c r="O954"/>
      <c r="P954"/>
      <c r="Q954"/>
      <c r="R954"/>
      <c r="S954"/>
      <c r="T954"/>
      <c r="U954"/>
      <c r="V954"/>
      <c r="W954"/>
      <c r="X954"/>
      <c r="Y954"/>
      <c r="Z954"/>
      <c r="AA954"/>
      <c r="AB954"/>
      <c r="AC954"/>
      <c r="AD954"/>
      <c r="AE954"/>
      <c r="AF954"/>
      <c r="AG954">
        <v>1</v>
      </c>
      <c r="AH954">
        <v>0</v>
      </c>
    </row>
    <row r="955" spans="1:34" ht="15" x14ac:dyDescent="0.25">
      <c r="A955" t="s">
        <v>2074</v>
      </c>
      <c r="B955" t="s">
        <v>2075</v>
      </c>
      <c r="C955" t="s">
        <v>270</v>
      </c>
      <c r="D955"/>
      <c r="E955"/>
      <c r="F955"/>
      <c r="G955"/>
      <c r="H955" t="s">
        <v>63</v>
      </c>
      <c r="I955" t="s">
        <v>64</v>
      </c>
      <c r="J955"/>
      <c r="K955"/>
      <c r="L955"/>
      <c r="M955"/>
      <c r="N955"/>
      <c r="O955"/>
      <c r="P955"/>
      <c r="Q955"/>
      <c r="R955"/>
      <c r="S955"/>
      <c r="T955"/>
      <c r="U955"/>
      <c r="V955"/>
      <c r="W955"/>
      <c r="X955"/>
      <c r="Y955"/>
      <c r="Z955"/>
      <c r="AA955"/>
      <c r="AB955"/>
      <c r="AC955"/>
      <c r="AD955"/>
      <c r="AE955"/>
      <c r="AF955"/>
      <c r="AG955"/>
      <c r="AH955">
        <v>0</v>
      </c>
    </row>
    <row r="956" spans="1:34" ht="15" x14ac:dyDescent="0.25">
      <c r="A956" t="s">
        <v>2076</v>
      </c>
      <c r="B956" t="s">
        <v>2077</v>
      </c>
      <c r="C956" t="s">
        <v>231</v>
      </c>
      <c r="D956">
        <v>2</v>
      </c>
      <c r="E956" s="138">
        <v>45705</v>
      </c>
      <c r="F956" s="138">
        <v>45709</v>
      </c>
      <c r="G956" t="s">
        <v>75</v>
      </c>
      <c r="H956" t="s">
        <v>63</v>
      </c>
      <c r="I956">
        <v>0.8</v>
      </c>
      <c r="J956" t="s">
        <v>71</v>
      </c>
      <c r="K956"/>
      <c r="L956"/>
      <c r="M956"/>
      <c r="N956"/>
      <c r="O956"/>
      <c r="P956"/>
      <c r="Q956"/>
      <c r="R956"/>
      <c r="S956"/>
      <c r="T956"/>
      <c r="U956"/>
      <c r="V956"/>
      <c r="W956"/>
      <c r="X956"/>
      <c r="Y956"/>
      <c r="Z956"/>
      <c r="AA956"/>
      <c r="AB956"/>
      <c r="AC956"/>
      <c r="AD956"/>
      <c r="AE956"/>
      <c r="AF956"/>
      <c r="AG956">
        <v>1</v>
      </c>
      <c r="AH956">
        <v>0</v>
      </c>
    </row>
    <row r="957" spans="1:34" ht="15" x14ac:dyDescent="0.25">
      <c r="A957" t="s">
        <v>2078</v>
      </c>
      <c r="B957" t="s">
        <v>2079</v>
      </c>
      <c r="C957" t="s">
        <v>211</v>
      </c>
      <c r="D957">
        <v>4</v>
      </c>
      <c r="E957" s="138">
        <v>44086</v>
      </c>
      <c r="F957" s="138">
        <v>46011</v>
      </c>
      <c r="G957" t="s">
        <v>69</v>
      </c>
      <c r="H957" t="s">
        <v>63</v>
      </c>
      <c r="I957">
        <v>0.8</v>
      </c>
      <c r="J957" t="s">
        <v>71</v>
      </c>
      <c r="K957"/>
      <c r="L957"/>
      <c r="M957"/>
      <c r="N957"/>
      <c r="O957"/>
      <c r="P957"/>
      <c r="Q957"/>
      <c r="R957"/>
      <c r="S957"/>
      <c r="T957"/>
      <c r="U957"/>
      <c r="V957"/>
      <c r="W957"/>
      <c r="X957"/>
      <c r="Y957"/>
      <c r="Z957"/>
      <c r="AA957"/>
      <c r="AB957"/>
      <c r="AC957"/>
      <c r="AD957"/>
      <c r="AE957"/>
      <c r="AF957"/>
      <c r="AG957">
        <v>1</v>
      </c>
      <c r="AH957">
        <v>0</v>
      </c>
    </row>
    <row r="958" spans="1:34" ht="15" x14ac:dyDescent="0.25">
      <c r="A958" t="s">
        <v>2080</v>
      </c>
      <c r="B958" t="s">
        <v>2081</v>
      </c>
      <c r="C958" t="s">
        <v>90</v>
      </c>
      <c r="D958">
        <v>38</v>
      </c>
      <c r="E958" s="138">
        <v>45656</v>
      </c>
      <c r="F958" s="138">
        <v>45678</v>
      </c>
      <c r="G958" t="s">
        <v>69</v>
      </c>
      <c r="H958" t="s">
        <v>70</v>
      </c>
      <c r="I958">
        <v>0</v>
      </c>
      <c r="J958" t="s">
        <v>16246</v>
      </c>
      <c r="K958">
        <v>0.8</v>
      </c>
      <c r="L958" t="s">
        <v>71</v>
      </c>
      <c r="M958"/>
      <c r="N958"/>
      <c r="O958"/>
      <c r="P958"/>
      <c r="Q958"/>
      <c r="R958"/>
      <c r="S958"/>
      <c r="T958"/>
      <c r="U958"/>
      <c r="V958"/>
      <c r="W958"/>
      <c r="X958"/>
      <c r="Y958"/>
      <c r="Z958"/>
      <c r="AA958"/>
      <c r="AB958"/>
      <c r="AC958"/>
      <c r="AD958"/>
      <c r="AE958"/>
      <c r="AF958"/>
      <c r="AG958">
        <v>2</v>
      </c>
      <c r="AH958">
        <v>7499.99</v>
      </c>
    </row>
    <row r="959" spans="1:34" ht="15" x14ac:dyDescent="0.25">
      <c r="A959" t="s">
        <v>2082</v>
      </c>
      <c r="B959" t="s">
        <v>2083</v>
      </c>
      <c r="C959" t="s">
        <v>228</v>
      </c>
      <c r="D959">
        <v>37</v>
      </c>
      <c r="E959" s="138">
        <v>45647</v>
      </c>
      <c r="F959" s="138">
        <v>45728</v>
      </c>
      <c r="G959" t="s">
        <v>69</v>
      </c>
      <c r="H959" t="s">
        <v>63</v>
      </c>
      <c r="I959">
        <v>0.7</v>
      </c>
      <c r="J959" t="s">
        <v>71</v>
      </c>
      <c r="K959"/>
      <c r="L959"/>
      <c r="M959"/>
      <c r="N959"/>
      <c r="O959"/>
      <c r="P959"/>
      <c r="Q959"/>
      <c r="R959"/>
      <c r="S959"/>
      <c r="T959"/>
      <c r="U959"/>
      <c r="V959"/>
      <c r="W959"/>
      <c r="X959"/>
      <c r="Y959"/>
      <c r="Z959"/>
      <c r="AA959"/>
      <c r="AB959"/>
      <c r="AC959"/>
      <c r="AD959"/>
      <c r="AE959"/>
      <c r="AF959"/>
      <c r="AG959">
        <v>1</v>
      </c>
      <c r="AH959">
        <v>0</v>
      </c>
    </row>
    <row r="960" spans="1:34" ht="15" x14ac:dyDescent="0.25">
      <c r="A960" t="s">
        <v>2084</v>
      </c>
      <c r="B960" t="s">
        <v>2085</v>
      </c>
      <c r="C960" t="s">
        <v>970</v>
      </c>
      <c r="D960">
        <v>11</v>
      </c>
      <c r="E960" s="138">
        <v>45411</v>
      </c>
      <c r="F960" s="138">
        <v>46011</v>
      </c>
      <c r="G960" t="s">
        <v>69</v>
      </c>
      <c r="H960" t="s">
        <v>63</v>
      </c>
      <c r="I960">
        <v>0.8</v>
      </c>
      <c r="J960" t="s">
        <v>71</v>
      </c>
      <c r="K960"/>
      <c r="L960"/>
      <c r="M960"/>
      <c r="N960"/>
      <c r="O960"/>
      <c r="P960"/>
      <c r="Q960"/>
      <c r="R960"/>
      <c r="S960"/>
      <c r="T960"/>
      <c r="U960"/>
      <c r="V960"/>
      <c r="W960"/>
      <c r="X960"/>
      <c r="Y960"/>
      <c r="Z960"/>
      <c r="AA960"/>
      <c r="AB960"/>
      <c r="AC960"/>
      <c r="AD960"/>
      <c r="AE960"/>
      <c r="AF960"/>
      <c r="AG960">
        <v>1</v>
      </c>
      <c r="AH960">
        <v>0</v>
      </c>
    </row>
    <row r="961" spans="1:34" ht="15" x14ac:dyDescent="0.25">
      <c r="A961" t="s">
        <v>2086</v>
      </c>
      <c r="B961" t="s">
        <v>2087</v>
      </c>
      <c r="C961" t="s">
        <v>516</v>
      </c>
      <c r="D961">
        <v>10</v>
      </c>
      <c r="E961" s="138">
        <v>45715</v>
      </c>
      <c r="F961" s="138">
        <v>45758</v>
      </c>
      <c r="G961" t="s">
        <v>69</v>
      </c>
      <c r="H961" t="s">
        <v>63</v>
      </c>
      <c r="I961">
        <v>0.8</v>
      </c>
      <c r="J961" t="s">
        <v>71</v>
      </c>
      <c r="K961"/>
      <c r="L961"/>
      <c r="M961"/>
      <c r="N961"/>
      <c r="O961"/>
      <c r="P961"/>
      <c r="Q961"/>
      <c r="R961"/>
      <c r="S961"/>
      <c r="T961"/>
      <c r="U961"/>
      <c r="V961"/>
      <c r="W961"/>
      <c r="X961"/>
      <c r="Y961"/>
      <c r="Z961"/>
      <c r="AA961"/>
      <c r="AB961"/>
      <c r="AC961"/>
      <c r="AD961"/>
      <c r="AE961"/>
      <c r="AF961"/>
      <c r="AG961">
        <v>1</v>
      </c>
      <c r="AH961">
        <v>0</v>
      </c>
    </row>
    <row r="962" spans="1:34" ht="15" x14ac:dyDescent="0.25">
      <c r="A962" t="s">
        <v>2088</v>
      </c>
      <c r="B962" t="s">
        <v>2089</v>
      </c>
      <c r="C962" t="s">
        <v>301</v>
      </c>
      <c r="D962">
        <v>8</v>
      </c>
      <c r="E962" s="138">
        <v>39822</v>
      </c>
      <c r="F962" s="138">
        <v>46011</v>
      </c>
      <c r="G962" t="s">
        <v>69</v>
      </c>
      <c r="H962" t="s">
        <v>63</v>
      </c>
      <c r="I962">
        <v>0.8</v>
      </c>
      <c r="J962" t="s">
        <v>71</v>
      </c>
      <c r="K962"/>
      <c r="L962"/>
      <c r="M962"/>
      <c r="N962"/>
      <c r="O962"/>
      <c r="P962"/>
      <c r="Q962"/>
      <c r="R962"/>
      <c r="S962"/>
      <c r="T962"/>
      <c r="U962"/>
      <c r="V962"/>
      <c r="W962"/>
      <c r="X962"/>
      <c r="Y962"/>
      <c r="Z962"/>
      <c r="AA962"/>
      <c r="AB962"/>
      <c r="AC962"/>
      <c r="AD962"/>
      <c r="AE962"/>
      <c r="AF962"/>
      <c r="AG962">
        <v>1</v>
      </c>
      <c r="AH962">
        <v>0</v>
      </c>
    </row>
    <row r="963" spans="1:34" ht="15" x14ac:dyDescent="0.25">
      <c r="A963" t="s">
        <v>2090</v>
      </c>
      <c r="B963" t="s">
        <v>2091</v>
      </c>
      <c r="C963" t="s">
        <v>90</v>
      </c>
      <c r="D963">
        <v>66</v>
      </c>
      <c r="E963" s="138">
        <v>43817</v>
      </c>
      <c r="F963" s="138">
        <v>46011</v>
      </c>
      <c r="G963" t="s">
        <v>69</v>
      </c>
      <c r="H963" t="s">
        <v>70</v>
      </c>
      <c r="I963">
        <v>0</v>
      </c>
      <c r="J963" t="s">
        <v>16230</v>
      </c>
      <c r="K963">
        <v>0.8</v>
      </c>
      <c r="L963" t="s">
        <v>71</v>
      </c>
      <c r="M963"/>
      <c r="N963"/>
      <c r="O963"/>
      <c r="P963"/>
      <c r="Q963"/>
      <c r="R963"/>
      <c r="S963"/>
      <c r="T963"/>
      <c r="U963"/>
      <c r="V963"/>
      <c r="W963"/>
      <c r="X963"/>
      <c r="Y963"/>
      <c r="Z963"/>
      <c r="AA963"/>
      <c r="AB963"/>
      <c r="AC963"/>
      <c r="AD963"/>
      <c r="AE963"/>
      <c r="AF963"/>
      <c r="AG963">
        <v>2</v>
      </c>
      <c r="AH963">
        <v>15000</v>
      </c>
    </row>
    <row r="964" spans="1:34" ht="15" x14ac:dyDescent="0.25">
      <c r="A964" t="s">
        <v>2092</v>
      </c>
      <c r="B964" t="s">
        <v>2093</v>
      </c>
      <c r="C964" t="s">
        <v>119</v>
      </c>
      <c r="D964">
        <v>11</v>
      </c>
      <c r="E964" s="138">
        <v>45064</v>
      </c>
      <c r="F964" s="138">
        <v>46011</v>
      </c>
      <c r="G964" t="s">
        <v>69</v>
      </c>
      <c r="H964" t="s">
        <v>63</v>
      </c>
      <c r="I964">
        <v>0.8</v>
      </c>
      <c r="J964" t="s">
        <v>71</v>
      </c>
      <c r="K964"/>
      <c r="L964"/>
      <c r="M964"/>
      <c r="N964"/>
      <c r="O964"/>
      <c r="P964"/>
      <c r="Q964"/>
      <c r="R964"/>
      <c r="S964"/>
      <c r="T964"/>
      <c r="U964"/>
      <c r="V964"/>
      <c r="W964"/>
      <c r="X964"/>
      <c r="Y964"/>
      <c r="Z964"/>
      <c r="AA964"/>
      <c r="AB964"/>
      <c r="AC964"/>
      <c r="AD964"/>
      <c r="AE964"/>
      <c r="AF964"/>
      <c r="AG964">
        <v>1</v>
      </c>
      <c r="AH964">
        <v>0</v>
      </c>
    </row>
    <row r="965" spans="1:34" ht="15" x14ac:dyDescent="0.25">
      <c r="A965" t="s">
        <v>2094</v>
      </c>
      <c r="B965" t="s">
        <v>2095</v>
      </c>
      <c r="C965" t="s">
        <v>621</v>
      </c>
      <c r="D965">
        <v>83</v>
      </c>
      <c r="E965" s="138">
        <v>45649</v>
      </c>
      <c r="F965" s="138">
        <v>45665</v>
      </c>
      <c r="G965" t="s">
        <v>16478</v>
      </c>
      <c r="H965" t="s">
        <v>70</v>
      </c>
      <c r="I965">
        <v>0.7</v>
      </c>
      <c r="J965" t="s">
        <v>76</v>
      </c>
      <c r="K965">
        <v>0.7</v>
      </c>
      <c r="L965" t="s">
        <v>77</v>
      </c>
      <c r="M965">
        <v>0.8</v>
      </c>
      <c r="N965" t="s">
        <v>78</v>
      </c>
      <c r="O965">
        <v>0.8</v>
      </c>
      <c r="P965" t="s">
        <v>79</v>
      </c>
      <c r="Q965">
        <v>0</v>
      </c>
      <c r="R965" t="s">
        <v>16236</v>
      </c>
      <c r="S965"/>
      <c r="T965"/>
      <c r="U965"/>
      <c r="V965"/>
      <c r="W965"/>
      <c r="X965"/>
      <c r="Y965"/>
      <c r="Z965"/>
      <c r="AA965"/>
      <c r="AB965"/>
      <c r="AC965"/>
      <c r="AD965"/>
      <c r="AE965"/>
      <c r="AF965"/>
      <c r="AG965">
        <v>0</v>
      </c>
      <c r="AH965">
        <v>0</v>
      </c>
    </row>
    <row r="966" spans="1:34" ht="15" x14ac:dyDescent="0.25">
      <c r="A966" t="s">
        <v>2096</v>
      </c>
      <c r="B966" t="s">
        <v>2097</v>
      </c>
      <c r="C966" t="s">
        <v>219</v>
      </c>
      <c r="D966">
        <v>22</v>
      </c>
      <c r="E966" s="138">
        <v>41473</v>
      </c>
      <c r="F966" s="138">
        <v>46011</v>
      </c>
      <c r="G966" t="s">
        <v>818</v>
      </c>
      <c r="H966" t="s">
        <v>63</v>
      </c>
      <c r="I966">
        <v>0</v>
      </c>
      <c r="J966" t="s">
        <v>71</v>
      </c>
      <c r="K966"/>
      <c r="L966"/>
      <c r="M966"/>
      <c r="N966"/>
      <c r="O966"/>
      <c r="P966"/>
      <c r="Q966"/>
      <c r="R966"/>
      <c r="S966"/>
      <c r="T966"/>
      <c r="U966"/>
      <c r="V966"/>
      <c r="W966"/>
      <c r="X966"/>
      <c r="Y966"/>
      <c r="Z966"/>
      <c r="AA966"/>
      <c r="AB966"/>
      <c r="AC966"/>
      <c r="AD966"/>
      <c r="AE966"/>
      <c r="AF966"/>
      <c r="AG966">
        <v>1</v>
      </c>
      <c r="AH966">
        <v>0</v>
      </c>
    </row>
    <row r="967" spans="1:34" ht="15" x14ac:dyDescent="0.25">
      <c r="A967" t="s">
        <v>2098</v>
      </c>
      <c r="B967" t="s">
        <v>2099</v>
      </c>
      <c r="C967" t="s">
        <v>604</v>
      </c>
      <c r="D967"/>
      <c r="E967"/>
      <c r="F967"/>
      <c r="G967"/>
      <c r="H967" t="s">
        <v>63</v>
      </c>
      <c r="I967" t="s">
        <v>64</v>
      </c>
      <c r="J967"/>
      <c r="K967"/>
      <c r="L967"/>
      <c r="M967"/>
      <c r="N967"/>
      <c r="O967"/>
      <c r="P967"/>
      <c r="Q967"/>
      <c r="R967"/>
      <c r="S967"/>
      <c r="T967"/>
      <c r="U967"/>
      <c r="V967"/>
      <c r="W967"/>
      <c r="X967"/>
      <c r="Y967"/>
      <c r="Z967"/>
      <c r="AA967"/>
      <c r="AB967"/>
      <c r="AC967"/>
      <c r="AD967"/>
      <c r="AE967"/>
      <c r="AF967"/>
      <c r="AG967"/>
      <c r="AH967">
        <v>0</v>
      </c>
    </row>
    <row r="968" spans="1:34" ht="15" x14ac:dyDescent="0.25">
      <c r="A968" t="s">
        <v>2100</v>
      </c>
      <c r="B968" t="s">
        <v>2101</v>
      </c>
      <c r="C968" t="s">
        <v>219</v>
      </c>
      <c r="D968">
        <v>121</v>
      </c>
      <c r="E968" s="138">
        <v>38713</v>
      </c>
      <c r="F968" s="138">
        <v>46011</v>
      </c>
      <c r="G968" t="s">
        <v>69</v>
      </c>
      <c r="H968" t="s">
        <v>63</v>
      </c>
      <c r="I968">
        <v>0.2</v>
      </c>
      <c r="J968" t="s">
        <v>71</v>
      </c>
      <c r="K968"/>
      <c r="L968"/>
      <c r="M968"/>
      <c r="N968"/>
      <c r="O968"/>
      <c r="P968"/>
      <c r="Q968"/>
      <c r="R968"/>
      <c r="S968"/>
      <c r="T968"/>
      <c r="U968"/>
      <c r="V968"/>
      <c r="W968"/>
      <c r="X968"/>
      <c r="Y968"/>
      <c r="Z968"/>
      <c r="AA968"/>
      <c r="AB968"/>
      <c r="AC968"/>
      <c r="AD968"/>
      <c r="AE968"/>
      <c r="AF968"/>
      <c r="AG968">
        <v>1</v>
      </c>
      <c r="AH968">
        <v>0</v>
      </c>
    </row>
    <row r="969" spans="1:34" ht="15" x14ac:dyDescent="0.25">
      <c r="A969" t="s">
        <v>2102</v>
      </c>
      <c r="B969" t="s">
        <v>2103</v>
      </c>
      <c r="C969" t="s">
        <v>680</v>
      </c>
      <c r="D969">
        <v>14</v>
      </c>
      <c r="E969" s="138">
        <v>43538</v>
      </c>
      <c r="F969" s="138">
        <v>46011</v>
      </c>
      <c r="G969" t="s">
        <v>69</v>
      </c>
      <c r="H969" t="s">
        <v>70</v>
      </c>
      <c r="I969">
        <v>0</v>
      </c>
      <c r="J969" t="s">
        <v>16230</v>
      </c>
      <c r="K969">
        <v>0.8</v>
      </c>
      <c r="L969" t="s">
        <v>71</v>
      </c>
      <c r="M969"/>
      <c r="N969"/>
      <c r="O969"/>
      <c r="P969"/>
      <c r="Q969"/>
      <c r="R969"/>
      <c r="S969"/>
      <c r="T969"/>
      <c r="U969"/>
      <c r="V969"/>
      <c r="W969"/>
      <c r="X969"/>
      <c r="Y969"/>
      <c r="Z969"/>
      <c r="AA969"/>
      <c r="AB969"/>
      <c r="AC969"/>
      <c r="AD969"/>
      <c r="AE969"/>
      <c r="AF969"/>
      <c r="AG969">
        <v>2</v>
      </c>
      <c r="AH969">
        <v>15000</v>
      </c>
    </row>
    <row r="970" spans="1:34" ht="15" x14ac:dyDescent="0.25">
      <c r="A970" t="s">
        <v>2104</v>
      </c>
      <c r="B970" t="s">
        <v>2105</v>
      </c>
      <c r="C970" t="s">
        <v>742</v>
      </c>
      <c r="D970">
        <v>3</v>
      </c>
      <c r="E970" s="138">
        <v>44937</v>
      </c>
      <c r="F970" s="138">
        <v>46011</v>
      </c>
      <c r="G970" t="s">
        <v>69</v>
      </c>
      <c r="H970" t="s">
        <v>63</v>
      </c>
      <c r="I970">
        <v>0.5</v>
      </c>
      <c r="J970" t="s">
        <v>71</v>
      </c>
      <c r="K970"/>
      <c r="L970"/>
      <c r="M970"/>
      <c r="N970"/>
      <c r="O970"/>
      <c r="P970"/>
      <c r="Q970"/>
      <c r="R970"/>
      <c r="S970"/>
      <c r="T970"/>
      <c r="U970"/>
      <c r="V970"/>
      <c r="W970"/>
      <c r="X970"/>
      <c r="Y970"/>
      <c r="Z970"/>
      <c r="AA970"/>
      <c r="AB970"/>
      <c r="AC970"/>
      <c r="AD970"/>
      <c r="AE970"/>
      <c r="AF970"/>
      <c r="AG970">
        <v>1</v>
      </c>
      <c r="AH970">
        <v>0</v>
      </c>
    </row>
    <row r="971" spans="1:34" ht="15" x14ac:dyDescent="0.25">
      <c r="A971" t="s">
        <v>2106</v>
      </c>
      <c r="B971" t="s">
        <v>2107</v>
      </c>
      <c r="C971" t="s">
        <v>225</v>
      </c>
      <c r="D971">
        <v>11</v>
      </c>
      <c r="E971" s="138">
        <v>45337</v>
      </c>
      <c r="F971" s="138">
        <v>46011</v>
      </c>
      <c r="G971" t="s">
        <v>69</v>
      </c>
      <c r="H971" t="s">
        <v>63</v>
      </c>
      <c r="I971">
        <v>0.8</v>
      </c>
      <c r="J971" t="s">
        <v>71</v>
      </c>
      <c r="K971"/>
      <c r="L971"/>
      <c r="M971"/>
      <c r="N971"/>
      <c r="O971"/>
      <c r="P971"/>
      <c r="Q971"/>
      <c r="R971"/>
      <c r="S971"/>
      <c r="T971"/>
      <c r="U971"/>
      <c r="V971"/>
      <c r="W971"/>
      <c r="X971"/>
      <c r="Y971"/>
      <c r="Z971"/>
      <c r="AA971"/>
      <c r="AB971"/>
      <c r="AC971"/>
      <c r="AD971"/>
      <c r="AE971"/>
      <c r="AF971"/>
      <c r="AG971">
        <v>1</v>
      </c>
      <c r="AH971">
        <v>0</v>
      </c>
    </row>
    <row r="972" spans="1:34" ht="15" x14ac:dyDescent="0.25">
      <c r="A972" t="s">
        <v>2108</v>
      </c>
      <c r="B972" t="s">
        <v>2109</v>
      </c>
      <c r="C972" t="s">
        <v>350</v>
      </c>
      <c r="D972">
        <v>40</v>
      </c>
      <c r="E972" s="138">
        <v>45639</v>
      </c>
      <c r="F972" s="138">
        <v>45665</v>
      </c>
      <c r="G972" t="s">
        <v>616</v>
      </c>
      <c r="H972" t="s">
        <v>70</v>
      </c>
      <c r="I972">
        <v>0</v>
      </c>
      <c r="J972" t="s">
        <v>16230</v>
      </c>
      <c r="K972">
        <v>0.8</v>
      </c>
      <c r="L972" t="s">
        <v>71</v>
      </c>
      <c r="M972"/>
      <c r="N972"/>
      <c r="O972"/>
      <c r="P972"/>
      <c r="Q972"/>
      <c r="R972"/>
      <c r="S972"/>
      <c r="T972"/>
      <c r="U972"/>
      <c r="V972"/>
      <c r="W972"/>
      <c r="X972"/>
      <c r="Y972"/>
      <c r="Z972"/>
      <c r="AA972"/>
      <c r="AB972"/>
      <c r="AC972"/>
      <c r="AD972"/>
      <c r="AE972"/>
      <c r="AF972"/>
      <c r="AG972">
        <v>2</v>
      </c>
      <c r="AH972">
        <v>15000</v>
      </c>
    </row>
    <row r="973" spans="1:34" ht="15" x14ac:dyDescent="0.25">
      <c r="A973" t="s">
        <v>2110</v>
      </c>
      <c r="B973" t="s">
        <v>2111</v>
      </c>
      <c r="C973" t="s">
        <v>108</v>
      </c>
      <c r="D973">
        <v>18</v>
      </c>
      <c r="E973" s="138">
        <v>44711</v>
      </c>
      <c r="F973" s="138">
        <v>46011</v>
      </c>
      <c r="G973" t="s">
        <v>69</v>
      </c>
      <c r="H973" t="s">
        <v>70</v>
      </c>
      <c r="I973">
        <v>0</v>
      </c>
      <c r="J973" t="s">
        <v>16249</v>
      </c>
      <c r="K973">
        <v>0.4</v>
      </c>
      <c r="L973" t="s">
        <v>71</v>
      </c>
      <c r="M973"/>
      <c r="N973"/>
      <c r="O973"/>
      <c r="P973"/>
      <c r="Q973"/>
      <c r="R973"/>
      <c r="S973"/>
      <c r="T973"/>
      <c r="U973"/>
      <c r="V973"/>
      <c r="W973"/>
      <c r="X973"/>
      <c r="Y973"/>
      <c r="Z973"/>
      <c r="AA973"/>
      <c r="AB973"/>
      <c r="AC973"/>
      <c r="AD973"/>
      <c r="AE973"/>
      <c r="AF973"/>
      <c r="AG973">
        <v>2</v>
      </c>
      <c r="AH973">
        <v>8000</v>
      </c>
    </row>
    <row r="974" spans="1:34" ht="15" x14ac:dyDescent="0.25">
      <c r="A974" t="s">
        <v>2112</v>
      </c>
      <c r="B974" t="s">
        <v>2113</v>
      </c>
      <c r="C974" t="s">
        <v>251</v>
      </c>
      <c r="D974">
        <v>8</v>
      </c>
      <c r="E974" s="138">
        <v>43549</v>
      </c>
      <c r="F974" s="138">
        <v>46011</v>
      </c>
      <c r="G974" t="s">
        <v>69</v>
      </c>
      <c r="H974" t="s">
        <v>70</v>
      </c>
      <c r="I974">
        <v>0</v>
      </c>
      <c r="J974" t="s">
        <v>16231</v>
      </c>
      <c r="K974">
        <v>0.8</v>
      </c>
      <c r="L974" t="s">
        <v>71</v>
      </c>
      <c r="M974"/>
      <c r="N974"/>
      <c r="O974"/>
      <c r="P974"/>
      <c r="Q974"/>
      <c r="R974"/>
      <c r="S974"/>
      <c r="T974"/>
      <c r="U974"/>
      <c r="V974"/>
      <c r="W974"/>
      <c r="X974"/>
      <c r="Y974"/>
      <c r="Z974"/>
      <c r="AA974"/>
      <c r="AB974"/>
      <c r="AC974"/>
      <c r="AD974"/>
      <c r="AE974"/>
      <c r="AF974"/>
      <c r="AG974">
        <v>2</v>
      </c>
      <c r="AH974">
        <v>13000</v>
      </c>
    </row>
    <row r="975" spans="1:34" ht="15" x14ac:dyDescent="0.25">
      <c r="A975" t="s">
        <v>2114</v>
      </c>
      <c r="B975" t="s">
        <v>2115</v>
      </c>
      <c r="C975" t="s">
        <v>286</v>
      </c>
      <c r="D975">
        <v>20</v>
      </c>
      <c r="E975" s="138">
        <v>42545</v>
      </c>
      <c r="F975" s="138">
        <v>46011</v>
      </c>
      <c r="G975" t="s">
        <v>69</v>
      </c>
      <c r="H975" t="s">
        <v>70</v>
      </c>
      <c r="I975">
        <v>0</v>
      </c>
      <c r="J975" t="s">
        <v>16232</v>
      </c>
      <c r="K975">
        <v>0.65</v>
      </c>
      <c r="L975" t="s">
        <v>71</v>
      </c>
      <c r="M975"/>
      <c r="N975"/>
      <c r="O975"/>
      <c r="P975"/>
      <c r="Q975"/>
      <c r="R975"/>
      <c r="S975"/>
      <c r="T975"/>
      <c r="U975"/>
      <c r="V975"/>
      <c r="W975"/>
      <c r="X975"/>
      <c r="Y975"/>
      <c r="Z975"/>
      <c r="AA975"/>
      <c r="AB975"/>
      <c r="AC975"/>
      <c r="AD975"/>
      <c r="AE975"/>
      <c r="AF975"/>
      <c r="AG975">
        <v>2</v>
      </c>
      <c r="AH975">
        <v>7500</v>
      </c>
    </row>
    <row r="976" spans="1:34" ht="15" x14ac:dyDescent="0.25">
      <c r="A976" t="s">
        <v>2116</v>
      </c>
      <c r="B976" t="s">
        <v>2117</v>
      </c>
      <c r="C976" t="s">
        <v>74</v>
      </c>
      <c r="D976">
        <v>2</v>
      </c>
      <c r="E976" s="138">
        <v>45715</v>
      </c>
      <c r="F976" s="138">
        <v>45747</v>
      </c>
      <c r="G976" t="s">
        <v>75</v>
      </c>
      <c r="H976" t="s">
        <v>63</v>
      </c>
      <c r="I976">
        <v>0.7</v>
      </c>
      <c r="J976" t="s">
        <v>71</v>
      </c>
      <c r="K976"/>
      <c r="L976"/>
      <c r="M976"/>
      <c r="N976"/>
      <c r="O976"/>
      <c r="P976"/>
      <c r="Q976"/>
      <c r="R976"/>
      <c r="S976"/>
      <c r="T976"/>
      <c r="U976"/>
      <c r="V976"/>
      <c r="W976"/>
      <c r="X976"/>
      <c r="Y976"/>
      <c r="Z976"/>
      <c r="AA976"/>
      <c r="AB976"/>
      <c r="AC976"/>
      <c r="AD976"/>
      <c r="AE976"/>
      <c r="AF976"/>
      <c r="AG976">
        <v>1</v>
      </c>
      <c r="AH976">
        <v>0</v>
      </c>
    </row>
    <row r="977" spans="1:34" ht="15" x14ac:dyDescent="0.25">
      <c r="A977" t="s">
        <v>2118</v>
      </c>
      <c r="B977" t="s">
        <v>2119</v>
      </c>
      <c r="C977" t="s">
        <v>359</v>
      </c>
      <c r="D977">
        <v>30</v>
      </c>
      <c r="E977" s="138">
        <v>45642</v>
      </c>
      <c r="F977" s="138">
        <v>45665</v>
      </c>
      <c r="G977" t="s">
        <v>75</v>
      </c>
      <c r="H977" t="s">
        <v>70</v>
      </c>
      <c r="I977">
        <v>0</v>
      </c>
      <c r="J977" t="s">
        <v>16228</v>
      </c>
      <c r="K977">
        <v>0.4</v>
      </c>
      <c r="L977" t="s">
        <v>16270</v>
      </c>
      <c r="M977">
        <v>0.4</v>
      </c>
      <c r="N977" t="s">
        <v>78</v>
      </c>
      <c r="O977">
        <v>0.5</v>
      </c>
      <c r="P977" t="s">
        <v>79</v>
      </c>
      <c r="Q977"/>
      <c r="R977"/>
      <c r="S977"/>
      <c r="T977"/>
      <c r="U977"/>
      <c r="V977"/>
      <c r="W977"/>
      <c r="X977"/>
      <c r="Y977"/>
      <c r="Z977"/>
      <c r="AA977"/>
      <c r="AB977"/>
      <c r="AC977"/>
      <c r="AD977"/>
      <c r="AE977"/>
      <c r="AF977"/>
      <c r="AG977">
        <v>4</v>
      </c>
      <c r="AH977">
        <v>12000</v>
      </c>
    </row>
    <row r="978" spans="1:34" ht="15" x14ac:dyDescent="0.25">
      <c r="A978" t="s">
        <v>2120</v>
      </c>
      <c r="B978" t="s">
        <v>2121</v>
      </c>
      <c r="C978" t="s">
        <v>219</v>
      </c>
      <c r="D978"/>
      <c r="E978"/>
      <c r="F978"/>
      <c r="G978"/>
      <c r="H978" t="s">
        <v>63</v>
      </c>
      <c r="I978" t="s">
        <v>64</v>
      </c>
      <c r="J978"/>
      <c r="K978"/>
      <c r="L978"/>
      <c r="M978"/>
      <c r="N978"/>
      <c r="O978"/>
      <c r="P978"/>
      <c r="Q978"/>
      <c r="R978"/>
      <c r="S978"/>
      <c r="T978"/>
      <c r="U978"/>
      <c r="V978"/>
      <c r="W978"/>
      <c r="X978"/>
      <c r="Y978"/>
      <c r="Z978"/>
      <c r="AA978"/>
      <c r="AB978"/>
      <c r="AC978"/>
      <c r="AD978"/>
      <c r="AE978"/>
      <c r="AF978"/>
      <c r="AG978"/>
      <c r="AH978">
        <v>0</v>
      </c>
    </row>
    <row r="979" spans="1:34" ht="15" x14ac:dyDescent="0.25">
      <c r="A979" t="s">
        <v>2122</v>
      </c>
      <c r="B979" t="s">
        <v>2123</v>
      </c>
      <c r="C979" t="s">
        <v>219</v>
      </c>
      <c r="D979"/>
      <c r="E979"/>
      <c r="F979"/>
      <c r="G979"/>
      <c r="H979" t="s">
        <v>63</v>
      </c>
      <c r="I979" t="s">
        <v>64</v>
      </c>
      <c r="J979"/>
      <c r="K979"/>
      <c r="L979"/>
      <c r="M979"/>
      <c r="N979"/>
      <c r="O979"/>
      <c r="P979"/>
      <c r="Q979"/>
      <c r="R979"/>
      <c r="S979"/>
      <c r="T979"/>
      <c r="U979"/>
      <c r="V979"/>
      <c r="W979"/>
      <c r="X979"/>
      <c r="Y979"/>
      <c r="Z979"/>
      <c r="AA979"/>
      <c r="AB979"/>
      <c r="AC979"/>
      <c r="AD979"/>
      <c r="AE979"/>
      <c r="AF979"/>
      <c r="AG979"/>
      <c r="AH979">
        <v>0</v>
      </c>
    </row>
    <row r="980" spans="1:34" ht="15" x14ac:dyDescent="0.25">
      <c r="A980" t="s">
        <v>2124</v>
      </c>
      <c r="B980" t="s">
        <v>2125</v>
      </c>
      <c r="C980" t="s">
        <v>119</v>
      </c>
      <c r="D980">
        <v>23</v>
      </c>
      <c r="E980" s="138">
        <v>42167</v>
      </c>
      <c r="F980" s="138">
        <v>46011</v>
      </c>
      <c r="G980" t="s">
        <v>69</v>
      </c>
      <c r="H980" t="s">
        <v>70</v>
      </c>
      <c r="I980">
        <v>0</v>
      </c>
      <c r="J980" t="s">
        <v>16243</v>
      </c>
      <c r="K980">
        <v>0.8</v>
      </c>
      <c r="L980" t="s">
        <v>71</v>
      </c>
      <c r="M980"/>
      <c r="N980"/>
      <c r="O980"/>
      <c r="P980"/>
      <c r="Q980"/>
      <c r="R980"/>
      <c r="S980"/>
      <c r="T980"/>
      <c r="U980"/>
      <c r="V980"/>
      <c r="W980"/>
      <c r="X980"/>
      <c r="Y980"/>
      <c r="Z980"/>
      <c r="AA980"/>
      <c r="AB980"/>
      <c r="AC980"/>
      <c r="AD980"/>
      <c r="AE980"/>
      <c r="AF980"/>
      <c r="AG980">
        <v>2</v>
      </c>
      <c r="AH980">
        <v>7999.99</v>
      </c>
    </row>
    <row r="981" spans="1:34" ht="15" x14ac:dyDescent="0.25">
      <c r="A981" t="s">
        <v>2126</v>
      </c>
      <c r="B981" t="s">
        <v>2127</v>
      </c>
      <c r="C981" t="s">
        <v>301</v>
      </c>
      <c r="D981">
        <v>2</v>
      </c>
      <c r="E981" s="138">
        <v>45724</v>
      </c>
      <c r="F981" s="138">
        <v>45747</v>
      </c>
      <c r="G981" t="s">
        <v>69</v>
      </c>
      <c r="H981" t="s">
        <v>70</v>
      </c>
      <c r="I981">
        <v>0</v>
      </c>
      <c r="J981" t="s">
        <v>16249</v>
      </c>
      <c r="K981">
        <v>0.6</v>
      </c>
      <c r="L981" t="s">
        <v>71</v>
      </c>
      <c r="M981"/>
      <c r="N981"/>
      <c r="O981"/>
      <c r="P981"/>
      <c r="Q981"/>
      <c r="R981"/>
      <c r="S981"/>
      <c r="T981"/>
      <c r="U981"/>
      <c r="V981"/>
      <c r="W981"/>
      <c r="X981"/>
      <c r="Y981"/>
      <c r="Z981"/>
      <c r="AA981"/>
      <c r="AB981"/>
      <c r="AC981"/>
      <c r="AD981"/>
      <c r="AE981"/>
      <c r="AF981"/>
      <c r="AG981">
        <v>2</v>
      </c>
      <c r="AH981">
        <v>8000</v>
      </c>
    </row>
    <row r="982" spans="1:34" ht="15" x14ac:dyDescent="0.25">
      <c r="A982" t="s">
        <v>2130</v>
      </c>
      <c r="B982" t="s">
        <v>2131</v>
      </c>
      <c r="C982" t="s">
        <v>70</v>
      </c>
      <c r="D982">
        <v>4</v>
      </c>
      <c r="E982" s="138">
        <v>45699</v>
      </c>
      <c r="F982" s="138">
        <v>45909</v>
      </c>
      <c r="G982" t="s">
        <v>69</v>
      </c>
      <c r="H982" t="s">
        <v>63</v>
      </c>
      <c r="I982">
        <v>0.8</v>
      </c>
      <c r="J982" t="s">
        <v>71</v>
      </c>
      <c r="K982"/>
      <c r="L982"/>
      <c r="M982"/>
      <c r="N982"/>
      <c r="O982"/>
      <c r="P982"/>
      <c r="Q982"/>
      <c r="R982"/>
      <c r="S982"/>
      <c r="T982"/>
      <c r="U982"/>
      <c r="V982"/>
      <c r="W982"/>
      <c r="X982"/>
      <c r="Y982"/>
      <c r="Z982"/>
      <c r="AA982"/>
      <c r="AB982"/>
      <c r="AC982"/>
      <c r="AD982"/>
      <c r="AE982"/>
      <c r="AF982"/>
      <c r="AG982">
        <v>1</v>
      </c>
      <c r="AH982">
        <v>0</v>
      </c>
    </row>
    <row r="983" spans="1:34" ht="15" x14ac:dyDescent="0.25">
      <c r="A983" t="s">
        <v>2132</v>
      </c>
      <c r="B983" t="s">
        <v>2133</v>
      </c>
      <c r="C983" t="s">
        <v>139</v>
      </c>
      <c r="D983">
        <v>34</v>
      </c>
      <c r="E983" s="138">
        <v>45642</v>
      </c>
      <c r="F983" s="138">
        <v>45846</v>
      </c>
      <c r="G983" t="s">
        <v>16478</v>
      </c>
      <c r="H983" t="s">
        <v>70</v>
      </c>
      <c r="I983">
        <v>0.7</v>
      </c>
      <c r="J983" t="s">
        <v>76</v>
      </c>
      <c r="K983">
        <v>0.77</v>
      </c>
      <c r="L983" t="s">
        <v>77</v>
      </c>
      <c r="M983">
        <v>0.78</v>
      </c>
      <c r="N983" t="s">
        <v>78</v>
      </c>
      <c r="O983">
        <v>0.8</v>
      </c>
      <c r="P983" t="s">
        <v>79</v>
      </c>
      <c r="Q983">
        <v>0</v>
      </c>
      <c r="R983" t="s">
        <v>16523</v>
      </c>
      <c r="S983"/>
      <c r="T983"/>
      <c r="U983"/>
      <c r="V983"/>
      <c r="W983"/>
      <c r="X983"/>
      <c r="Y983"/>
      <c r="Z983"/>
      <c r="AA983"/>
      <c r="AB983"/>
      <c r="AC983"/>
      <c r="AD983"/>
      <c r="AE983"/>
      <c r="AF983"/>
      <c r="AG983">
        <v>0</v>
      </c>
      <c r="AH983">
        <v>0</v>
      </c>
    </row>
    <row r="984" spans="1:34" ht="15" x14ac:dyDescent="0.25">
      <c r="A984" t="s">
        <v>2134</v>
      </c>
      <c r="B984" t="s">
        <v>2135</v>
      </c>
      <c r="C984" t="s">
        <v>254</v>
      </c>
      <c r="D984">
        <v>47</v>
      </c>
      <c r="E984" s="138">
        <v>45656</v>
      </c>
      <c r="F984" s="138">
        <v>45701</v>
      </c>
      <c r="G984" t="s">
        <v>69</v>
      </c>
      <c r="H984" t="s">
        <v>63</v>
      </c>
      <c r="I984">
        <v>0.8</v>
      </c>
      <c r="J984" t="s">
        <v>71</v>
      </c>
      <c r="K984"/>
      <c r="L984"/>
      <c r="M984"/>
      <c r="N984"/>
      <c r="O984"/>
      <c r="P984"/>
      <c r="Q984"/>
      <c r="R984"/>
      <c r="S984"/>
      <c r="T984"/>
      <c r="U984"/>
      <c r="V984"/>
      <c r="W984"/>
      <c r="X984"/>
      <c r="Y984"/>
      <c r="Z984"/>
      <c r="AA984"/>
      <c r="AB984"/>
      <c r="AC984"/>
      <c r="AD984"/>
      <c r="AE984"/>
      <c r="AF984"/>
      <c r="AG984">
        <v>1</v>
      </c>
      <c r="AH984">
        <v>0</v>
      </c>
    </row>
    <row r="985" spans="1:34" ht="15" x14ac:dyDescent="0.25">
      <c r="A985" t="s">
        <v>2136</v>
      </c>
      <c r="B985" t="s">
        <v>2137</v>
      </c>
      <c r="C985" t="s">
        <v>742</v>
      </c>
      <c r="D985">
        <v>17</v>
      </c>
      <c r="E985" s="138">
        <v>39878</v>
      </c>
      <c r="F985" s="138">
        <v>46011</v>
      </c>
      <c r="G985" t="s">
        <v>69</v>
      </c>
      <c r="H985" t="s">
        <v>63</v>
      </c>
      <c r="I985">
        <v>0.5</v>
      </c>
      <c r="J985" t="s">
        <v>71</v>
      </c>
      <c r="K985"/>
      <c r="L985"/>
      <c r="M985"/>
      <c r="N985"/>
      <c r="O985"/>
      <c r="P985"/>
      <c r="Q985"/>
      <c r="R985"/>
      <c r="S985"/>
      <c r="T985"/>
      <c r="U985"/>
      <c r="V985"/>
      <c r="W985"/>
      <c r="X985"/>
      <c r="Y985"/>
      <c r="Z985"/>
      <c r="AA985"/>
      <c r="AB985"/>
      <c r="AC985"/>
      <c r="AD985"/>
      <c r="AE985"/>
      <c r="AF985"/>
      <c r="AG985">
        <v>1</v>
      </c>
      <c r="AH985">
        <v>0</v>
      </c>
    </row>
    <row r="986" spans="1:34" ht="15" x14ac:dyDescent="0.25">
      <c r="A986" t="s">
        <v>2138</v>
      </c>
      <c r="B986" t="s">
        <v>2139</v>
      </c>
      <c r="C986" t="s">
        <v>259</v>
      </c>
      <c r="D986"/>
      <c r="E986"/>
      <c r="F986"/>
      <c r="G986"/>
      <c r="H986" t="s">
        <v>63</v>
      </c>
      <c r="I986" t="s">
        <v>64</v>
      </c>
      <c r="J986"/>
      <c r="K986"/>
      <c r="L986"/>
      <c r="M986"/>
      <c r="N986"/>
      <c r="O986"/>
      <c r="P986"/>
      <c r="Q986"/>
      <c r="R986"/>
      <c r="S986"/>
      <c r="T986"/>
      <c r="U986"/>
      <c r="V986"/>
      <c r="W986"/>
      <c r="X986"/>
      <c r="Y986"/>
      <c r="Z986"/>
      <c r="AA986"/>
      <c r="AB986"/>
      <c r="AC986"/>
      <c r="AD986"/>
      <c r="AE986"/>
      <c r="AF986"/>
      <c r="AG986"/>
      <c r="AH986">
        <v>0</v>
      </c>
    </row>
    <row r="987" spans="1:34" ht="15" x14ac:dyDescent="0.25">
      <c r="A987" t="s">
        <v>2140</v>
      </c>
      <c r="B987" t="s">
        <v>2141</v>
      </c>
      <c r="C987" t="s">
        <v>219</v>
      </c>
      <c r="D987"/>
      <c r="E987"/>
      <c r="F987"/>
      <c r="G987"/>
      <c r="H987" t="s">
        <v>63</v>
      </c>
      <c r="I987" t="s">
        <v>64</v>
      </c>
      <c r="J987"/>
      <c r="K987"/>
      <c r="L987"/>
      <c r="M987"/>
      <c r="N987"/>
      <c r="O987"/>
      <c r="P987"/>
      <c r="Q987"/>
      <c r="R987"/>
      <c r="S987"/>
      <c r="T987"/>
      <c r="U987"/>
      <c r="V987"/>
      <c r="W987"/>
      <c r="X987"/>
      <c r="Y987"/>
      <c r="Z987"/>
      <c r="AA987"/>
      <c r="AB987"/>
      <c r="AC987"/>
      <c r="AD987"/>
      <c r="AE987"/>
      <c r="AF987"/>
      <c r="AG987"/>
      <c r="AH987">
        <v>0</v>
      </c>
    </row>
    <row r="988" spans="1:34" ht="15" x14ac:dyDescent="0.25">
      <c r="A988" t="s">
        <v>2142</v>
      </c>
      <c r="B988" t="s">
        <v>2143</v>
      </c>
      <c r="C988" t="s">
        <v>231</v>
      </c>
      <c r="D988">
        <v>61</v>
      </c>
      <c r="E988" s="138">
        <v>44916</v>
      </c>
      <c r="F988" s="138">
        <v>46011</v>
      </c>
      <c r="G988" t="s">
        <v>69</v>
      </c>
      <c r="H988" t="s">
        <v>63</v>
      </c>
      <c r="I988">
        <v>0.75</v>
      </c>
      <c r="J988" t="s">
        <v>71</v>
      </c>
      <c r="K988"/>
      <c r="L988"/>
      <c r="M988"/>
      <c r="N988"/>
      <c r="O988"/>
      <c r="P988"/>
      <c r="Q988"/>
      <c r="R988"/>
      <c r="S988"/>
      <c r="T988"/>
      <c r="U988"/>
      <c r="V988"/>
      <c r="W988"/>
      <c r="X988"/>
      <c r="Y988"/>
      <c r="Z988"/>
      <c r="AA988"/>
      <c r="AB988"/>
      <c r="AC988"/>
      <c r="AD988"/>
      <c r="AE988"/>
      <c r="AF988"/>
      <c r="AG988">
        <v>1</v>
      </c>
      <c r="AH988">
        <v>0</v>
      </c>
    </row>
    <row r="989" spans="1:34" ht="15" x14ac:dyDescent="0.25">
      <c r="A989" t="s">
        <v>2144</v>
      </c>
      <c r="B989" t="s">
        <v>2145</v>
      </c>
      <c r="C989" t="s">
        <v>231</v>
      </c>
      <c r="D989">
        <v>42</v>
      </c>
      <c r="E989" s="138">
        <v>45643</v>
      </c>
      <c r="F989" s="138">
        <v>45755</v>
      </c>
      <c r="G989" t="s">
        <v>69</v>
      </c>
      <c r="H989" t="s">
        <v>70</v>
      </c>
      <c r="I989">
        <v>0</v>
      </c>
      <c r="J989" t="s">
        <v>16236</v>
      </c>
      <c r="K989">
        <v>0.8</v>
      </c>
      <c r="L989" t="s">
        <v>71</v>
      </c>
      <c r="M989"/>
      <c r="N989"/>
      <c r="O989"/>
      <c r="P989"/>
      <c r="Q989"/>
      <c r="R989"/>
      <c r="S989"/>
      <c r="T989"/>
      <c r="U989"/>
      <c r="V989"/>
      <c r="W989"/>
      <c r="X989"/>
      <c r="Y989"/>
      <c r="Z989"/>
      <c r="AA989"/>
      <c r="AB989"/>
      <c r="AC989"/>
      <c r="AD989"/>
      <c r="AE989"/>
      <c r="AF989"/>
      <c r="AG989">
        <v>2</v>
      </c>
      <c r="AH989">
        <v>9999.99</v>
      </c>
    </row>
    <row r="990" spans="1:34" ht="15" x14ac:dyDescent="0.25">
      <c r="A990" t="s">
        <v>2146</v>
      </c>
      <c r="B990" t="s">
        <v>2147</v>
      </c>
      <c r="C990" t="s">
        <v>321</v>
      </c>
      <c r="D990">
        <v>34</v>
      </c>
      <c r="E990" s="138">
        <v>44915</v>
      </c>
      <c r="F990" s="138">
        <v>46011</v>
      </c>
      <c r="G990" t="s">
        <v>69</v>
      </c>
      <c r="H990" t="s">
        <v>70</v>
      </c>
      <c r="I990">
        <v>0</v>
      </c>
      <c r="J990" t="s">
        <v>16259</v>
      </c>
      <c r="K990">
        <v>0.65</v>
      </c>
      <c r="L990" t="s">
        <v>71</v>
      </c>
      <c r="M990"/>
      <c r="N990"/>
      <c r="O990"/>
      <c r="P990"/>
      <c r="Q990"/>
      <c r="R990"/>
      <c r="S990"/>
      <c r="T990"/>
      <c r="U990"/>
      <c r="V990"/>
      <c r="W990"/>
      <c r="X990"/>
      <c r="Y990"/>
      <c r="Z990"/>
      <c r="AA990"/>
      <c r="AB990"/>
      <c r="AC990"/>
      <c r="AD990"/>
      <c r="AE990"/>
      <c r="AF990"/>
      <c r="AG990">
        <v>2</v>
      </c>
      <c r="AH990">
        <v>11000</v>
      </c>
    </row>
    <row r="991" spans="1:34" ht="15" x14ac:dyDescent="0.25">
      <c r="A991" t="s">
        <v>2148</v>
      </c>
      <c r="B991" t="s">
        <v>2149</v>
      </c>
      <c r="C991" t="s">
        <v>84</v>
      </c>
      <c r="D991"/>
      <c r="E991"/>
      <c r="F991"/>
      <c r="G991"/>
      <c r="H991" t="s">
        <v>63</v>
      </c>
      <c r="I991" t="s">
        <v>64</v>
      </c>
      <c r="J991"/>
      <c r="K991"/>
      <c r="L991"/>
      <c r="M991"/>
      <c r="N991"/>
      <c r="O991"/>
      <c r="P991"/>
      <c r="Q991"/>
      <c r="R991"/>
      <c r="S991"/>
      <c r="T991"/>
      <c r="U991"/>
      <c r="V991"/>
      <c r="W991"/>
      <c r="X991"/>
      <c r="Y991"/>
      <c r="Z991"/>
      <c r="AA991"/>
      <c r="AB991"/>
      <c r="AC991"/>
      <c r="AD991"/>
      <c r="AE991"/>
      <c r="AF991"/>
      <c r="AG991"/>
      <c r="AH991">
        <v>0</v>
      </c>
    </row>
    <row r="992" spans="1:34" ht="15" x14ac:dyDescent="0.25">
      <c r="A992" t="s">
        <v>2150</v>
      </c>
      <c r="B992" t="s">
        <v>2151</v>
      </c>
      <c r="C992" t="s">
        <v>790</v>
      </c>
      <c r="D992">
        <v>9</v>
      </c>
      <c r="E992" s="138">
        <v>44998</v>
      </c>
      <c r="F992" s="138">
        <v>46011</v>
      </c>
      <c r="G992" t="s">
        <v>69</v>
      </c>
      <c r="H992" t="s">
        <v>70</v>
      </c>
      <c r="I992">
        <v>0</v>
      </c>
      <c r="J992" t="s">
        <v>16256</v>
      </c>
      <c r="K992">
        <v>0.8</v>
      </c>
      <c r="L992" t="s">
        <v>71</v>
      </c>
      <c r="M992"/>
      <c r="N992"/>
      <c r="O992"/>
      <c r="P992"/>
      <c r="Q992"/>
      <c r="R992"/>
      <c r="S992"/>
      <c r="T992"/>
      <c r="U992"/>
      <c r="V992"/>
      <c r="W992"/>
      <c r="X992"/>
      <c r="Y992"/>
      <c r="Z992"/>
      <c r="AA992"/>
      <c r="AB992"/>
      <c r="AC992"/>
      <c r="AD992"/>
      <c r="AE992"/>
      <c r="AF992"/>
      <c r="AG992">
        <v>2</v>
      </c>
      <c r="AH992">
        <v>6000</v>
      </c>
    </row>
    <row r="993" spans="1:34" ht="15" x14ac:dyDescent="0.25">
      <c r="A993" t="s">
        <v>2152</v>
      </c>
      <c r="B993" t="s">
        <v>2153</v>
      </c>
      <c r="C993" t="s">
        <v>231</v>
      </c>
      <c r="D993">
        <v>43</v>
      </c>
      <c r="E993" s="138">
        <v>45639</v>
      </c>
      <c r="F993" s="138">
        <v>45796</v>
      </c>
      <c r="G993" t="s">
        <v>69</v>
      </c>
      <c r="H993" t="s">
        <v>63</v>
      </c>
      <c r="I993">
        <v>0.5</v>
      </c>
      <c r="J993" t="s">
        <v>71</v>
      </c>
      <c r="K993"/>
      <c r="L993"/>
      <c r="M993"/>
      <c r="N993"/>
      <c r="O993"/>
      <c r="P993"/>
      <c r="Q993"/>
      <c r="R993"/>
      <c r="S993"/>
      <c r="T993"/>
      <c r="U993"/>
      <c r="V993"/>
      <c r="W993"/>
      <c r="X993"/>
      <c r="Y993"/>
      <c r="Z993"/>
      <c r="AA993"/>
      <c r="AB993"/>
      <c r="AC993"/>
      <c r="AD993"/>
      <c r="AE993"/>
      <c r="AF993"/>
      <c r="AG993">
        <v>1</v>
      </c>
      <c r="AH993">
        <v>0</v>
      </c>
    </row>
    <row r="994" spans="1:34" ht="15" x14ac:dyDescent="0.25">
      <c r="A994" t="s">
        <v>2154</v>
      </c>
      <c r="B994" t="s">
        <v>2155</v>
      </c>
      <c r="C994" t="s">
        <v>102</v>
      </c>
      <c r="D994">
        <v>39</v>
      </c>
      <c r="E994" s="138">
        <v>45279</v>
      </c>
      <c r="F994" s="138">
        <v>46011</v>
      </c>
      <c r="G994" t="s">
        <v>69</v>
      </c>
      <c r="H994" t="s">
        <v>63</v>
      </c>
      <c r="I994">
        <v>0.7</v>
      </c>
      <c r="J994" t="s">
        <v>71</v>
      </c>
      <c r="K994"/>
      <c r="L994"/>
      <c r="M994"/>
      <c r="N994"/>
      <c r="O994"/>
      <c r="P994"/>
      <c r="Q994"/>
      <c r="R994"/>
      <c r="S994"/>
      <c r="T994"/>
      <c r="U994"/>
      <c r="V994"/>
      <c r="W994"/>
      <c r="X994"/>
      <c r="Y994"/>
      <c r="Z994"/>
      <c r="AA994"/>
      <c r="AB994"/>
      <c r="AC994"/>
      <c r="AD994"/>
      <c r="AE994"/>
      <c r="AF994"/>
      <c r="AG994">
        <v>1</v>
      </c>
      <c r="AH994">
        <v>0</v>
      </c>
    </row>
    <row r="995" spans="1:34" ht="15" x14ac:dyDescent="0.25">
      <c r="A995" t="s">
        <v>2156</v>
      </c>
      <c r="B995" t="s">
        <v>2157</v>
      </c>
      <c r="C995" t="s">
        <v>90</v>
      </c>
      <c r="D995">
        <v>7</v>
      </c>
      <c r="E995" s="138">
        <v>45689</v>
      </c>
      <c r="F995" s="138">
        <v>45944</v>
      </c>
      <c r="G995" t="s">
        <v>69</v>
      </c>
      <c r="H995" t="s">
        <v>70</v>
      </c>
      <c r="I995">
        <v>0</v>
      </c>
      <c r="J995" t="s">
        <v>16228</v>
      </c>
      <c r="K995">
        <v>0.8</v>
      </c>
      <c r="L995" t="s">
        <v>71</v>
      </c>
      <c r="M995"/>
      <c r="N995"/>
      <c r="O995"/>
      <c r="P995"/>
      <c r="Q995"/>
      <c r="R995"/>
      <c r="S995"/>
      <c r="T995"/>
      <c r="U995"/>
      <c r="V995"/>
      <c r="W995"/>
      <c r="X995"/>
      <c r="Y995"/>
      <c r="Z995"/>
      <c r="AA995"/>
      <c r="AB995"/>
      <c r="AC995"/>
      <c r="AD995"/>
      <c r="AE995"/>
      <c r="AF995"/>
      <c r="AG995">
        <v>2</v>
      </c>
      <c r="AH995">
        <v>12000</v>
      </c>
    </row>
    <row r="996" spans="1:34" ht="15" x14ac:dyDescent="0.25">
      <c r="A996" t="s">
        <v>2158</v>
      </c>
      <c r="B996" t="s">
        <v>2159</v>
      </c>
      <c r="C996" t="s">
        <v>970</v>
      </c>
      <c r="D996">
        <v>13</v>
      </c>
      <c r="E996" s="138">
        <v>44114</v>
      </c>
      <c r="F996" s="138">
        <v>46011</v>
      </c>
      <c r="G996" t="s">
        <v>69</v>
      </c>
      <c r="H996" t="s">
        <v>63</v>
      </c>
      <c r="I996">
        <v>0.8</v>
      </c>
      <c r="J996" t="s">
        <v>71</v>
      </c>
      <c r="K996"/>
      <c r="L996"/>
      <c r="M996"/>
      <c r="N996"/>
      <c r="O996"/>
      <c r="P996"/>
      <c r="Q996"/>
      <c r="R996"/>
      <c r="S996"/>
      <c r="T996"/>
      <c r="U996"/>
      <c r="V996"/>
      <c r="W996"/>
      <c r="X996"/>
      <c r="Y996"/>
      <c r="Z996"/>
      <c r="AA996"/>
      <c r="AB996"/>
      <c r="AC996"/>
      <c r="AD996"/>
      <c r="AE996"/>
      <c r="AF996"/>
      <c r="AG996">
        <v>1</v>
      </c>
      <c r="AH996">
        <v>0</v>
      </c>
    </row>
    <row r="997" spans="1:34" ht="15" x14ac:dyDescent="0.25">
      <c r="A997" t="s">
        <v>2160</v>
      </c>
      <c r="B997" t="s">
        <v>2161</v>
      </c>
      <c r="C997" t="s">
        <v>408</v>
      </c>
      <c r="D997">
        <v>36</v>
      </c>
      <c r="E997" s="138">
        <v>41134</v>
      </c>
      <c r="F997" s="138">
        <v>46011</v>
      </c>
      <c r="G997" t="s">
        <v>69</v>
      </c>
      <c r="H997" t="s">
        <v>63</v>
      </c>
      <c r="I997">
        <v>0.8</v>
      </c>
      <c r="J997" t="s">
        <v>71</v>
      </c>
      <c r="K997"/>
      <c r="L997"/>
      <c r="M997"/>
      <c r="N997"/>
      <c r="O997"/>
      <c r="P997"/>
      <c r="Q997"/>
      <c r="R997"/>
      <c r="S997"/>
      <c r="T997"/>
      <c r="U997"/>
      <c r="V997"/>
      <c r="W997"/>
      <c r="X997"/>
      <c r="Y997"/>
      <c r="Z997"/>
      <c r="AA997"/>
      <c r="AB997"/>
      <c r="AC997"/>
      <c r="AD997"/>
      <c r="AE997"/>
      <c r="AF997"/>
      <c r="AG997">
        <v>1</v>
      </c>
      <c r="AH997">
        <v>0</v>
      </c>
    </row>
    <row r="998" spans="1:34" ht="15" x14ac:dyDescent="0.25">
      <c r="A998" t="s">
        <v>2162</v>
      </c>
      <c r="B998" t="s">
        <v>2163</v>
      </c>
      <c r="C998" t="s">
        <v>254</v>
      </c>
      <c r="D998">
        <v>55</v>
      </c>
      <c r="E998" s="138">
        <v>45656</v>
      </c>
      <c r="F998" s="138">
        <v>45677</v>
      </c>
      <c r="G998" t="s">
        <v>16478</v>
      </c>
      <c r="H998" t="s">
        <v>70</v>
      </c>
      <c r="I998">
        <v>0.65</v>
      </c>
      <c r="J998" t="s">
        <v>76</v>
      </c>
      <c r="K998">
        <v>0.75</v>
      </c>
      <c r="L998" t="s">
        <v>77</v>
      </c>
      <c r="M998">
        <v>0.8</v>
      </c>
      <c r="N998" t="s">
        <v>78</v>
      </c>
      <c r="O998">
        <v>0.8</v>
      </c>
      <c r="P998" t="s">
        <v>79</v>
      </c>
      <c r="Q998">
        <v>0</v>
      </c>
      <c r="R998" t="s">
        <v>16229</v>
      </c>
      <c r="S998"/>
      <c r="T998"/>
      <c r="U998"/>
      <c r="V998"/>
      <c r="W998"/>
      <c r="X998"/>
      <c r="Y998"/>
      <c r="Z998"/>
      <c r="AA998"/>
      <c r="AB998"/>
      <c r="AC998"/>
      <c r="AD998"/>
      <c r="AE998"/>
      <c r="AF998"/>
      <c r="AG998">
        <v>0</v>
      </c>
      <c r="AH998">
        <v>0</v>
      </c>
    </row>
    <row r="999" spans="1:34" ht="15" x14ac:dyDescent="0.25">
      <c r="A999" t="s">
        <v>2164</v>
      </c>
      <c r="B999" t="s">
        <v>2165</v>
      </c>
      <c r="C999" t="s">
        <v>90</v>
      </c>
      <c r="D999">
        <v>56</v>
      </c>
      <c r="E999" s="138">
        <v>45622</v>
      </c>
      <c r="F999" s="138">
        <v>45677</v>
      </c>
      <c r="G999" t="s">
        <v>69</v>
      </c>
      <c r="H999" t="s">
        <v>70</v>
      </c>
      <c r="I999">
        <v>0</v>
      </c>
      <c r="J999" t="s">
        <v>16231</v>
      </c>
      <c r="K999">
        <v>0.8</v>
      </c>
      <c r="L999" t="s">
        <v>71</v>
      </c>
      <c r="M999"/>
      <c r="N999"/>
      <c r="O999"/>
      <c r="P999"/>
      <c r="Q999"/>
      <c r="R999"/>
      <c r="S999"/>
      <c r="T999"/>
      <c r="U999"/>
      <c r="V999"/>
      <c r="W999"/>
      <c r="X999"/>
      <c r="Y999"/>
      <c r="Z999"/>
      <c r="AA999"/>
      <c r="AB999"/>
      <c r="AC999"/>
      <c r="AD999"/>
      <c r="AE999"/>
      <c r="AF999"/>
      <c r="AG999">
        <v>2</v>
      </c>
      <c r="AH999">
        <v>13000</v>
      </c>
    </row>
    <row r="1000" spans="1:34" ht="15" x14ac:dyDescent="0.25">
      <c r="A1000" t="s">
        <v>2166</v>
      </c>
      <c r="B1000" t="s">
        <v>2167</v>
      </c>
      <c r="C1000" t="s">
        <v>29</v>
      </c>
      <c r="D1000">
        <v>2</v>
      </c>
      <c r="E1000" s="138">
        <v>45328</v>
      </c>
      <c r="F1000" s="138">
        <v>46011</v>
      </c>
      <c r="G1000" t="s">
        <v>69</v>
      </c>
      <c r="H1000" t="s">
        <v>70</v>
      </c>
      <c r="I1000">
        <v>0</v>
      </c>
      <c r="J1000" t="s">
        <v>16231</v>
      </c>
      <c r="K1000">
        <v>0.8</v>
      </c>
      <c r="L1000" t="s">
        <v>71</v>
      </c>
      <c r="M1000"/>
      <c r="N1000"/>
      <c r="O1000"/>
      <c r="P1000"/>
      <c r="Q1000"/>
      <c r="R1000"/>
      <c r="S1000"/>
      <c r="T1000"/>
      <c r="U1000"/>
      <c r="V1000"/>
      <c r="W1000"/>
      <c r="X1000"/>
      <c r="Y1000"/>
      <c r="Z1000"/>
      <c r="AA1000"/>
      <c r="AB1000"/>
      <c r="AC1000"/>
      <c r="AD1000"/>
      <c r="AE1000"/>
      <c r="AF1000"/>
      <c r="AG1000">
        <v>2</v>
      </c>
      <c r="AH1000">
        <v>13000</v>
      </c>
    </row>
    <row r="1001" spans="1:34" ht="15" x14ac:dyDescent="0.25">
      <c r="A1001" t="s">
        <v>2168</v>
      </c>
      <c r="B1001" t="s">
        <v>2169</v>
      </c>
      <c r="C1001" t="s">
        <v>87</v>
      </c>
      <c r="D1001">
        <v>35</v>
      </c>
      <c r="E1001" s="138">
        <v>45272</v>
      </c>
      <c r="F1001" s="138">
        <v>46011</v>
      </c>
      <c r="G1001" t="s">
        <v>16478</v>
      </c>
      <c r="H1001" t="s">
        <v>70</v>
      </c>
      <c r="I1001">
        <v>0.45</v>
      </c>
      <c r="J1001" t="s">
        <v>76</v>
      </c>
      <c r="K1001">
        <v>0.47</v>
      </c>
      <c r="L1001" t="s">
        <v>77</v>
      </c>
      <c r="M1001">
        <v>0.48</v>
      </c>
      <c r="N1001" t="s">
        <v>78</v>
      </c>
      <c r="O1001">
        <v>0.49</v>
      </c>
      <c r="P1001" t="s">
        <v>79</v>
      </c>
      <c r="Q1001"/>
      <c r="R1001"/>
      <c r="S1001"/>
      <c r="T1001"/>
      <c r="U1001"/>
      <c r="V1001"/>
      <c r="W1001"/>
      <c r="X1001"/>
      <c r="Y1001"/>
      <c r="Z1001"/>
      <c r="AA1001"/>
      <c r="AB1001"/>
      <c r="AC1001"/>
      <c r="AD1001"/>
      <c r="AE1001"/>
      <c r="AF1001"/>
      <c r="AG1001">
        <v>0</v>
      </c>
      <c r="AH1001">
        <v>0</v>
      </c>
    </row>
    <row r="1002" spans="1:34" ht="15" x14ac:dyDescent="0.25">
      <c r="A1002" t="s">
        <v>2170</v>
      </c>
      <c r="B1002" t="s">
        <v>2171</v>
      </c>
      <c r="C1002" t="s">
        <v>176</v>
      </c>
      <c r="D1002">
        <v>26</v>
      </c>
      <c r="E1002" s="138">
        <v>45644</v>
      </c>
      <c r="F1002" s="138">
        <v>45672</v>
      </c>
      <c r="G1002" t="s">
        <v>69</v>
      </c>
      <c r="H1002" t="s">
        <v>70</v>
      </c>
      <c r="I1002">
        <v>0</v>
      </c>
      <c r="J1002" t="s">
        <v>16243</v>
      </c>
      <c r="K1002">
        <v>0.6</v>
      </c>
      <c r="L1002" t="s">
        <v>71</v>
      </c>
      <c r="M1002"/>
      <c r="N1002"/>
      <c r="O1002"/>
      <c r="P1002"/>
      <c r="Q1002"/>
      <c r="R1002"/>
      <c r="S1002"/>
      <c r="T1002"/>
      <c r="U1002"/>
      <c r="V1002"/>
      <c r="W1002"/>
      <c r="X1002"/>
      <c r="Y1002"/>
      <c r="Z1002"/>
      <c r="AA1002"/>
      <c r="AB1002"/>
      <c r="AC1002"/>
      <c r="AD1002"/>
      <c r="AE1002"/>
      <c r="AF1002"/>
      <c r="AG1002">
        <v>2</v>
      </c>
      <c r="AH1002">
        <v>7999.99</v>
      </c>
    </row>
    <row r="1003" spans="1:34" ht="15" x14ac:dyDescent="0.25">
      <c r="A1003" t="s">
        <v>2172</v>
      </c>
      <c r="B1003" t="s">
        <v>2173</v>
      </c>
      <c r="C1003" t="s">
        <v>203</v>
      </c>
      <c r="D1003">
        <v>40</v>
      </c>
      <c r="E1003" s="138">
        <v>44901</v>
      </c>
      <c r="F1003" s="138">
        <v>46011</v>
      </c>
      <c r="G1003" t="s">
        <v>16478</v>
      </c>
      <c r="H1003" t="s">
        <v>70</v>
      </c>
      <c r="I1003">
        <v>0.5</v>
      </c>
      <c r="J1003" t="s">
        <v>76</v>
      </c>
      <c r="K1003">
        <v>0.6</v>
      </c>
      <c r="L1003" t="s">
        <v>77</v>
      </c>
      <c r="M1003">
        <v>0.7</v>
      </c>
      <c r="N1003" t="s">
        <v>78</v>
      </c>
      <c r="O1003">
        <v>0.8</v>
      </c>
      <c r="P1003" t="s">
        <v>79</v>
      </c>
      <c r="Q1003"/>
      <c r="R1003"/>
      <c r="S1003"/>
      <c r="T1003"/>
      <c r="U1003"/>
      <c r="V1003"/>
      <c r="W1003"/>
      <c r="X1003"/>
      <c r="Y1003"/>
      <c r="Z1003"/>
      <c r="AA1003"/>
      <c r="AB1003"/>
      <c r="AC1003"/>
      <c r="AD1003"/>
      <c r="AE1003"/>
      <c r="AF1003"/>
      <c r="AG1003">
        <v>0</v>
      </c>
      <c r="AH1003">
        <v>0</v>
      </c>
    </row>
    <row r="1004" spans="1:34" ht="15" x14ac:dyDescent="0.25">
      <c r="A1004" t="s">
        <v>2174</v>
      </c>
      <c r="B1004" t="s">
        <v>2175</v>
      </c>
      <c r="C1004" t="s">
        <v>231</v>
      </c>
      <c r="D1004">
        <v>7</v>
      </c>
      <c r="E1004" s="138">
        <v>43978</v>
      </c>
      <c r="F1004" s="138">
        <v>46011</v>
      </c>
      <c r="G1004" t="s">
        <v>69</v>
      </c>
      <c r="H1004" t="s">
        <v>63</v>
      </c>
      <c r="I1004">
        <v>0.8</v>
      </c>
      <c r="J1004" t="s">
        <v>71</v>
      </c>
      <c r="K1004"/>
      <c r="L1004"/>
      <c r="M1004"/>
      <c r="N1004"/>
      <c r="O1004"/>
      <c r="P1004"/>
      <c r="Q1004"/>
      <c r="R1004"/>
      <c r="S1004"/>
      <c r="T1004"/>
      <c r="U1004"/>
      <c r="V1004"/>
      <c r="W1004"/>
      <c r="X1004"/>
      <c r="Y1004"/>
      <c r="Z1004"/>
      <c r="AA1004"/>
      <c r="AB1004"/>
      <c r="AC1004"/>
      <c r="AD1004"/>
      <c r="AE1004"/>
      <c r="AF1004"/>
      <c r="AG1004">
        <v>1</v>
      </c>
      <c r="AH1004">
        <v>0</v>
      </c>
    </row>
    <row r="1005" spans="1:34" ht="15" x14ac:dyDescent="0.25">
      <c r="A1005" t="s">
        <v>2176</v>
      </c>
      <c r="B1005" t="s">
        <v>2177</v>
      </c>
      <c r="C1005" t="s">
        <v>251</v>
      </c>
      <c r="D1005">
        <v>82</v>
      </c>
      <c r="E1005" s="138">
        <v>45642</v>
      </c>
      <c r="F1005" s="138">
        <v>45666</v>
      </c>
      <c r="G1005" t="s">
        <v>69</v>
      </c>
      <c r="H1005" t="s">
        <v>70</v>
      </c>
      <c r="I1005">
        <v>0</v>
      </c>
      <c r="J1005" t="s">
        <v>16230</v>
      </c>
      <c r="K1005">
        <v>0.8</v>
      </c>
      <c r="L1005" t="s">
        <v>71</v>
      </c>
      <c r="M1005"/>
      <c r="N1005"/>
      <c r="O1005"/>
      <c r="P1005"/>
      <c r="Q1005"/>
      <c r="R1005"/>
      <c r="S1005"/>
      <c r="T1005"/>
      <c r="U1005"/>
      <c r="V1005"/>
      <c r="W1005"/>
      <c r="X1005"/>
      <c r="Y1005"/>
      <c r="Z1005"/>
      <c r="AA1005"/>
      <c r="AB1005"/>
      <c r="AC1005"/>
      <c r="AD1005"/>
      <c r="AE1005"/>
      <c r="AF1005"/>
      <c r="AG1005">
        <v>2</v>
      </c>
      <c r="AH1005">
        <v>15000</v>
      </c>
    </row>
    <row r="1006" spans="1:34" ht="15" x14ac:dyDescent="0.25">
      <c r="A1006" t="s">
        <v>2178</v>
      </c>
      <c r="B1006" t="s">
        <v>2179</v>
      </c>
      <c r="C1006" t="s">
        <v>90</v>
      </c>
      <c r="D1006">
        <v>9</v>
      </c>
      <c r="E1006" s="138">
        <v>45357</v>
      </c>
      <c r="F1006" s="138">
        <v>46011</v>
      </c>
      <c r="G1006" t="s">
        <v>16478</v>
      </c>
      <c r="H1006" t="s">
        <v>70</v>
      </c>
      <c r="I1006">
        <v>0.65</v>
      </c>
      <c r="J1006" t="s">
        <v>76</v>
      </c>
      <c r="K1006">
        <v>0.7</v>
      </c>
      <c r="L1006" t="s">
        <v>77</v>
      </c>
      <c r="M1006">
        <v>0.75</v>
      </c>
      <c r="N1006" t="s">
        <v>78</v>
      </c>
      <c r="O1006">
        <v>0.8</v>
      </c>
      <c r="P1006" t="s">
        <v>79</v>
      </c>
      <c r="Q1006">
        <v>0</v>
      </c>
      <c r="R1006" t="s">
        <v>16230</v>
      </c>
      <c r="S1006"/>
      <c r="T1006"/>
      <c r="U1006"/>
      <c r="V1006"/>
      <c r="W1006"/>
      <c r="X1006"/>
      <c r="Y1006"/>
      <c r="Z1006"/>
      <c r="AA1006"/>
      <c r="AB1006"/>
      <c r="AC1006"/>
      <c r="AD1006"/>
      <c r="AE1006"/>
      <c r="AF1006"/>
      <c r="AG1006">
        <v>0</v>
      </c>
      <c r="AH1006">
        <v>0</v>
      </c>
    </row>
    <row r="1007" spans="1:34" ht="15" x14ac:dyDescent="0.25">
      <c r="A1007" t="s">
        <v>2180</v>
      </c>
      <c r="B1007" t="s">
        <v>2181</v>
      </c>
      <c r="C1007" t="s">
        <v>173</v>
      </c>
      <c r="D1007">
        <v>15</v>
      </c>
      <c r="E1007" s="138">
        <v>45365</v>
      </c>
      <c r="F1007" s="138">
        <v>46011</v>
      </c>
      <c r="G1007" t="s">
        <v>69</v>
      </c>
      <c r="H1007" t="s">
        <v>70</v>
      </c>
      <c r="I1007">
        <v>0.4</v>
      </c>
      <c r="J1007" t="s">
        <v>16297</v>
      </c>
      <c r="K1007">
        <v>0.7</v>
      </c>
      <c r="L1007" t="s">
        <v>16298</v>
      </c>
      <c r="M1007">
        <v>0.8</v>
      </c>
      <c r="N1007" t="s">
        <v>16299</v>
      </c>
      <c r="O1007">
        <v>0</v>
      </c>
      <c r="P1007" t="s">
        <v>16231</v>
      </c>
      <c r="Q1007"/>
      <c r="R1007"/>
      <c r="S1007"/>
      <c r="T1007"/>
      <c r="U1007"/>
      <c r="V1007"/>
      <c r="W1007"/>
      <c r="X1007"/>
      <c r="Y1007"/>
      <c r="Z1007"/>
      <c r="AA1007"/>
      <c r="AB1007"/>
      <c r="AC1007"/>
      <c r="AD1007"/>
      <c r="AE1007"/>
      <c r="AF1007"/>
      <c r="AG1007">
        <v>0</v>
      </c>
      <c r="AH1007">
        <v>0</v>
      </c>
    </row>
    <row r="1008" spans="1:34" ht="15" x14ac:dyDescent="0.25">
      <c r="A1008" t="s">
        <v>2182</v>
      </c>
      <c r="B1008" t="s">
        <v>2183</v>
      </c>
      <c r="C1008" t="s">
        <v>1079</v>
      </c>
      <c r="D1008">
        <v>11</v>
      </c>
      <c r="E1008" s="138">
        <v>43535</v>
      </c>
      <c r="F1008" s="138">
        <v>46011</v>
      </c>
      <c r="G1008" t="s">
        <v>69</v>
      </c>
      <c r="H1008" t="s">
        <v>70</v>
      </c>
      <c r="I1008">
        <v>0.8</v>
      </c>
      <c r="J1008" t="s">
        <v>71</v>
      </c>
      <c r="K1008">
        <v>0</v>
      </c>
      <c r="L1008" t="s">
        <v>16091</v>
      </c>
      <c r="M1008">
        <v>0</v>
      </c>
      <c r="N1008" t="s">
        <v>16092</v>
      </c>
      <c r="O1008"/>
      <c r="P1008"/>
      <c r="Q1008"/>
      <c r="R1008"/>
      <c r="S1008"/>
      <c r="T1008"/>
      <c r="U1008"/>
      <c r="V1008"/>
      <c r="W1008"/>
      <c r="X1008"/>
      <c r="Y1008"/>
      <c r="Z1008"/>
      <c r="AA1008"/>
      <c r="AB1008"/>
      <c r="AC1008"/>
      <c r="AD1008"/>
      <c r="AE1008"/>
      <c r="AF1008"/>
      <c r="AG1008">
        <v>5</v>
      </c>
      <c r="AH1008">
        <v>0</v>
      </c>
    </row>
    <row r="1009" spans="1:34" ht="15" x14ac:dyDescent="0.25">
      <c r="A1009" t="s">
        <v>2184</v>
      </c>
      <c r="B1009" t="s">
        <v>2185</v>
      </c>
      <c r="C1009" t="s">
        <v>203</v>
      </c>
      <c r="D1009">
        <v>2</v>
      </c>
      <c r="E1009" s="138">
        <v>44977</v>
      </c>
      <c r="F1009" s="138">
        <v>46011</v>
      </c>
      <c r="G1009" t="s">
        <v>16478</v>
      </c>
      <c r="H1009" t="s">
        <v>70</v>
      </c>
      <c r="I1009">
        <v>0.4</v>
      </c>
      <c r="J1009" t="s">
        <v>76</v>
      </c>
      <c r="K1009">
        <v>0.6</v>
      </c>
      <c r="L1009" t="s">
        <v>77</v>
      </c>
      <c r="M1009">
        <v>0.75</v>
      </c>
      <c r="N1009" t="s">
        <v>78</v>
      </c>
      <c r="O1009">
        <v>0.8</v>
      </c>
      <c r="P1009" t="s">
        <v>79</v>
      </c>
      <c r="Q1009"/>
      <c r="R1009"/>
      <c r="S1009"/>
      <c r="T1009"/>
      <c r="U1009"/>
      <c r="V1009"/>
      <c r="W1009"/>
      <c r="X1009"/>
      <c r="Y1009"/>
      <c r="Z1009"/>
      <c r="AA1009"/>
      <c r="AB1009"/>
      <c r="AC1009"/>
      <c r="AD1009"/>
      <c r="AE1009"/>
      <c r="AF1009"/>
      <c r="AG1009">
        <v>0</v>
      </c>
      <c r="AH1009">
        <v>0</v>
      </c>
    </row>
    <row r="1010" spans="1:34" ht="15" x14ac:dyDescent="0.25">
      <c r="A1010" t="s">
        <v>2186</v>
      </c>
      <c r="B1010" t="s">
        <v>2187</v>
      </c>
      <c r="C1010" t="s">
        <v>231</v>
      </c>
      <c r="D1010">
        <v>45</v>
      </c>
      <c r="E1010" s="138">
        <v>45623</v>
      </c>
      <c r="F1010" s="138">
        <v>45940</v>
      </c>
      <c r="G1010" t="s">
        <v>69</v>
      </c>
      <c r="H1010" t="s">
        <v>70</v>
      </c>
      <c r="I1010">
        <v>0</v>
      </c>
      <c r="J1010" t="s">
        <v>16249</v>
      </c>
      <c r="K1010">
        <v>0.65</v>
      </c>
      <c r="L1010" t="s">
        <v>71</v>
      </c>
      <c r="M1010"/>
      <c r="N1010"/>
      <c r="O1010"/>
      <c r="P1010"/>
      <c r="Q1010"/>
      <c r="R1010"/>
      <c r="S1010"/>
      <c r="T1010"/>
      <c r="U1010"/>
      <c r="V1010"/>
      <c r="W1010"/>
      <c r="X1010"/>
      <c r="Y1010"/>
      <c r="Z1010"/>
      <c r="AA1010"/>
      <c r="AB1010"/>
      <c r="AC1010"/>
      <c r="AD1010"/>
      <c r="AE1010"/>
      <c r="AF1010"/>
      <c r="AG1010">
        <v>2</v>
      </c>
      <c r="AH1010">
        <v>8000</v>
      </c>
    </row>
    <row r="1011" spans="1:34" ht="15" x14ac:dyDescent="0.25">
      <c r="A1011" t="s">
        <v>2188</v>
      </c>
      <c r="B1011" t="s">
        <v>2189</v>
      </c>
      <c r="C1011" t="s">
        <v>228</v>
      </c>
      <c r="D1011">
        <v>45</v>
      </c>
      <c r="E1011" s="138">
        <v>45636</v>
      </c>
      <c r="F1011" s="138">
        <v>45735</v>
      </c>
      <c r="G1011" t="s">
        <v>69</v>
      </c>
      <c r="H1011" t="s">
        <v>70</v>
      </c>
      <c r="I1011">
        <v>0</v>
      </c>
      <c r="J1011" t="s">
        <v>16263</v>
      </c>
      <c r="K1011">
        <v>0.7</v>
      </c>
      <c r="L1011" t="s">
        <v>71</v>
      </c>
      <c r="M1011"/>
      <c r="N1011"/>
      <c r="O1011"/>
      <c r="P1011"/>
      <c r="Q1011"/>
      <c r="R1011"/>
      <c r="S1011"/>
      <c r="T1011"/>
      <c r="U1011"/>
      <c r="V1011"/>
      <c r="W1011"/>
      <c r="X1011"/>
      <c r="Y1011"/>
      <c r="Z1011"/>
      <c r="AA1011"/>
      <c r="AB1011"/>
      <c r="AC1011"/>
      <c r="AD1011"/>
      <c r="AE1011"/>
      <c r="AF1011"/>
      <c r="AG1011">
        <v>2</v>
      </c>
      <c r="AH1011">
        <v>6500</v>
      </c>
    </row>
    <row r="1012" spans="1:34" ht="15" x14ac:dyDescent="0.25">
      <c r="A1012" t="s">
        <v>2190</v>
      </c>
      <c r="B1012" t="s">
        <v>2191</v>
      </c>
      <c r="C1012" t="s">
        <v>286</v>
      </c>
      <c r="D1012">
        <v>12</v>
      </c>
      <c r="E1012" s="138">
        <v>45056</v>
      </c>
      <c r="F1012" s="138">
        <v>46011</v>
      </c>
      <c r="G1012" t="s">
        <v>16478</v>
      </c>
      <c r="H1012" t="s">
        <v>70</v>
      </c>
      <c r="I1012">
        <v>0.2</v>
      </c>
      <c r="J1012" t="s">
        <v>76</v>
      </c>
      <c r="K1012">
        <v>0.3</v>
      </c>
      <c r="L1012" t="s">
        <v>77</v>
      </c>
      <c r="M1012">
        <v>0.4</v>
      </c>
      <c r="N1012" t="s">
        <v>78</v>
      </c>
      <c r="O1012">
        <v>0.5</v>
      </c>
      <c r="P1012" t="s">
        <v>79</v>
      </c>
      <c r="Q1012">
        <v>0</v>
      </c>
      <c r="R1012" t="s">
        <v>16230</v>
      </c>
      <c r="S1012"/>
      <c r="T1012"/>
      <c r="U1012"/>
      <c r="V1012"/>
      <c r="W1012"/>
      <c r="X1012"/>
      <c r="Y1012"/>
      <c r="Z1012"/>
      <c r="AA1012"/>
      <c r="AB1012"/>
      <c r="AC1012"/>
      <c r="AD1012"/>
      <c r="AE1012"/>
      <c r="AF1012"/>
      <c r="AG1012">
        <v>0</v>
      </c>
      <c r="AH1012">
        <v>0</v>
      </c>
    </row>
    <row r="1013" spans="1:34" ht="15" x14ac:dyDescent="0.25">
      <c r="A1013" t="s">
        <v>2194</v>
      </c>
      <c r="B1013" t="s">
        <v>2195</v>
      </c>
      <c r="C1013" t="s">
        <v>182</v>
      </c>
      <c r="D1013">
        <v>26</v>
      </c>
      <c r="E1013" s="138">
        <v>45638</v>
      </c>
      <c r="F1013" s="138">
        <v>45706</v>
      </c>
      <c r="G1013" t="s">
        <v>69</v>
      </c>
      <c r="H1013" t="s">
        <v>63</v>
      </c>
      <c r="I1013">
        <v>0.4</v>
      </c>
      <c r="J1013" t="s">
        <v>71</v>
      </c>
      <c r="K1013"/>
      <c r="L1013"/>
      <c r="M1013"/>
      <c r="N1013"/>
      <c r="O1013"/>
      <c r="P1013"/>
      <c r="Q1013"/>
      <c r="R1013"/>
      <c r="S1013"/>
      <c r="T1013"/>
      <c r="U1013"/>
      <c r="V1013"/>
      <c r="W1013"/>
      <c r="X1013"/>
      <c r="Y1013"/>
      <c r="Z1013"/>
      <c r="AA1013"/>
      <c r="AB1013"/>
      <c r="AC1013"/>
      <c r="AD1013"/>
      <c r="AE1013"/>
      <c r="AF1013"/>
      <c r="AG1013">
        <v>1</v>
      </c>
      <c r="AH1013">
        <v>0</v>
      </c>
    </row>
    <row r="1014" spans="1:34" ht="15" x14ac:dyDescent="0.25">
      <c r="A1014" t="s">
        <v>2198</v>
      </c>
      <c r="B1014" t="s">
        <v>2199</v>
      </c>
      <c r="C1014" t="s">
        <v>359</v>
      </c>
      <c r="D1014">
        <v>41</v>
      </c>
      <c r="E1014" s="138">
        <v>45644</v>
      </c>
      <c r="F1014" s="138">
        <v>45684</v>
      </c>
      <c r="G1014" t="s">
        <v>75</v>
      </c>
      <c r="H1014" t="s">
        <v>70</v>
      </c>
      <c r="I1014">
        <v>0</v>
      </c>
      <c r="J1014" t="s">
        <v>16276</v>
      </c>
      <c r="K1014">
        <v>0.8</v>
      </c>
      <c r="L1014" t="s">
        <v>71</v>
      </c>
      <c r="M1014"/>
      <c r="N1014"/>
      <c r="O1014"/>
      <c r="P1014"/>
      <c r="Q1014"/>
      <c r="R1014"/>
      <c r="S1014"/>
      <c r="T1014"/>
      <c r="U1014"/>
      <c r="V1014"/>
      <c r="W1014"/>
      <c r="X1014"/>
      <c r="Y1014"/>
      <c r="Z1014"/>
      <c r="AA1014"/>
      <c r="AB1014"/>
      <c r="AC1014"/>
      <c r="AD1014"/>
      <c r="AE1014"/>
      <c r="AF1014"/>
      <c r="AG1014">
        <v>2</v>
      </c>
      <c r="AH1014">
        <v>18000</v>
      </c>
    </row>
    <row r="1015" spans="1:34" ht="15" x14ac:dyDescent="0.25">
      <c r="A1015" t="s">
        <v>2200</v>
      </c>
      <c r="B1015" t="s">
        <v>2201</v>
      </c>
      <c r="C1015" t="s">
        <v>84</v>
      </c>
      <c r="D1015">
        <v>34</v>
      </c>
      <c r="E1015" s="138">
        <v>45653</v>
      </c>
      <c r="F1015" s="138">
        <v>45677</v>
      </c>
      <c r="G1015" t="s">
        <v>69</v>
      </c>
      <c r="H1015" t="s">
        <v>70</v>
      </c>
      <c r="I1015">
        <v>0</v>
      </c>
      <c r="J1015" t="s">
        <v>16248</v>
      </c>
      <c r="K1015">
        <v>0.55000000000000004</v>
      </c>
      <c r="L1015" t="s">
        <v>71</v>
      </c>
      <c r="M1015"/>
      <c r="N1015"/>
      <c r="O1015"/>
      <c r="P1015"/>
      <c r="Q1015"/>
      <c r="R1015"/>
      <c r="S1015"/>
      <c r="T1015"/>
      <c r="U1015"/>
      <c r="V1015"/>
      <c r="W1015"/>
      <c r="X1015"/>
      <c r="Y1015"/>
      <c r="Z1015"/>
      <c r="AA1015"/>
      <c r="AB1015"/>
      <c r="AC1015"/>
      <c r="AD1015"/>
      <c r="AE1015"/>
      <c r="AF1015"/>
      <c r="AG1015">
        <v>2</v>
      </c>
      <c r="AH1015">
        <v>8500</v>
      </c>
    </row>
    <row r="1016" spans="1:34" ht="15" x14ac:dyDescent="0.25">
      <c r="A1016" t="s">
        <v>2202</v>
      </c>
      <c r="B1016" t="s">
        <v>2203</v>
      </c>
      <c r="C1016" t="s">
        <v>448</v>
      </c>
      <c r="D1016">
        <v>49</v>
      </c>
      <c r="E1016" s="138">
        <v>45195</v>
      </c>
      <c r="F1016" s="138">
        <v>46011</v>
      </c>
      <c r="G1016" t="s">
        <v>69</v>
      </c>
      <c r="H1016" t="s">
        <v>70</v>
      </c>
      <c r="I1016">
        <v>0</v>
      </c>
      <c r="J1016" t="s">
        <v>16300</v>
      </c>
      <c r="K1016">
        <v>0.8</v>
      </c>
      <c r="L1016" t="s">
        <v>71</v>
      </c>
      <c r="M1016"/>
      <c r="N1016"/>
      <c r="O1016"/>
      <c r="P1016"/>
      <c r="Q1016"/>
      <c r="R1016"/>
      <c r="S1016"/>
      <c r="T1016"/>
      <c r="U1016"/>
      <c r="V1016"/>
      <c r="W1016"/>
      <c r="X1016"/>
      <c r="Y1016"/>
      <c r="Z1016"/>
      <c r="AA1016"/>
      <c r="AB1016"/>
      <c r="AC1016"/>
      <c r="AD1016"/>
      <c r="AE1016"/>
      <c r="AF1016"/>
      <c r="AG1016">
        <v>2</v>
      </c>
      <c r="AH1016">
        <v>4800</v>
      </c>
    </row>
    <row r="1017" spans="1:34" ht="15" x14ac:dyDescent="0.25">
      <c r="A1017" t="s">
        <v>2206</v>
      </c>
      <c r="B1017" t="s">
        <v>2207</v>
      </c>
      <c r="C1017" t="s">
        <v>1411</v>
      </c>
      <c r="D1017">
        <v>29</v>
      </c>
      <c r="E1017" s="138">
        <v>45646</v>
      </c>
      <c r="F1017" s="138">
        <v>45712</v>
      </c>
      <c r="G1017" t="s">
        <v>69</v>
      </c>
      <c r="H1017" t="s">
        <v>63</v>
      </c>
      <c r="I1017">
        <v>0.8</v>
      </c>
      <c r="J1017" t="s">
        <v>71</v>
      </c>
      <c r="K1017"/>
      <c r="L1017"/>
      <c r="M1017"/>
      <c r="N1017"/>
      <c r="O1017"/>
      <c r="P1017"/>
      <c r="Q1017"/>
      <c r="R1017"/>
      <c r="S1017"/>
      <c r="T1017"/>
      <c r="U1017"/>
      <c r="V1017"/>
      <c r="W1017"/>
      <c r="X1017"/>
      <c r="Y1017"/>
      <c r="Z1017"/>
      <c r="AA1017"/>
      <c r="AB1017"/>
      <c r="AC1017"/>
      <c r="AD1017"/>
      <c r="AE1017"/>
      <c r="AF1017"/>
      <c r="AG1017">
        <v>1</v>
      </c>
      <c r="AH1017">
        <v>0</v>
      </c>
    </row>
    <row r="1018" spans="1:34" ht="15" x14ac:dyDescent="0.25">
      <c r="A1018" t="s">
        <v>2208</v>
      </c>
      <c r="B1018" t="s">
        <v>2209</v>
      </c>
      <c r="C1018" t="s">
        <v>251</v>
      </c>
      <c r="D1018">
        <v>5</v>
      </c>
      <c r="E1018" s="138">
        <v>45716</v>
      </c>
      <c r="F1018" s="138">
        <v>45819</v>
      </c>
      <c r="G1018" t="s">
        <v>69</v>
      </c>
      <c r="H1018" t="s">
        <v>70</v>
      </c>
      <c r="I1018">
        <v>0</v>
      </c>
      <c r="J1018" t="s">
        <v>16229</v>
      </c>
      <c r="K1018">
        <v>0.55000000000000004</v>
      </c>
      <c r="L1018" t="s">
        <v>71</v>
      </c>
      <c r="M1018"/>
      <c r="N1018"/>
      <c r="O1018"/>
      <c r="P1018"/>
      <c r="Q1018"/>
      <c r="R1018"/>
      <c r="S1018"/>
      <c r="T1018"/>
      <c r="U1018"/>
      <c r="V1018"/>
      <c r="W1018"/>
      <c r="X1018"/>
      <c r="Y1018"/>
      <c r="Z1018"/>
      <c r="AA1018"/>
      <c r="AB1018"/>
      <c r="AC1018"/>
      <c r="AD1018"/>
      <c r="AE1018"/>
      <c r="AF1018"/>
      <c r="AG1018">
        <v>2</v>
      </c>
      <c r="AH1018">
        <v>10000</v>
      </c>
    </row>
    <row r="1019" spans="1:34" ht="15" x14ac:dyDescent="0.25">
      <c r="A1019" t="s">
        <v>2210</v>
      </c>
      <c r="B1019" t="s">
        <v>2211</v>
      </c>
      <c r="C1019" t="s">
        <v>387</v>
      </c>
      <c r="D1019">
        <v>5</v>
      </c>
      <c r="E1019" s="138">
        <v>45713</v>
      </c>
      <c r="F1019" s="138">
        <v>45742</v>
      </c>
      <c r="G1019" t="s">
        <v>75</v>
      </c>
      <c r="H1019" t="s">
        <v>70</v>
      </c>
      <c r="I1019">
        <v>0</v>
      </c>
      <c r="J1019" t="s">
        <v>16228</v>
      </c>
      <c r="K1019">
        <v>0.78</v>
      </c>
      <c r="L1019" t="s">
        <v>71</v>
      </c>
      <c r="M1019"/>
      <c r="N1019"/>
      <c r="O1019"/>
      <c r="P1019"/>
      <c r="Q1019"/>
      <c r="R1019"/>
      <c r="S1019"/>
      <c r="T1019"/>
      <c r="U1019"/>
      <c r="V1019"/>
      <c r="W1019"/>
      <c r="X1019"/>
      <c r="Y1019"/>
      <c r="Z1019"/>
      <c r="AA1019"/>
      <c r="AB1019"/>
      <c r="AC1019"/>
      <c r="AD1019"/>
      <c r="AE1019"/>
      <c r="AF1019"/>
      <c r="AG1019">
        <v>2</v>
      </c>
      <c r="AH1019">
        <v>12000</v>
      </c>
    </row>
    <row r="1020" spans="1:34" ht="15" x14ac:dyDescent="0.25">
      <c r="A1020" t="s">
        <v>2212</v>
      </c>
      <c r="B1020" t="s">
        <v>2213</v>
      </c>
      <c r="C1020" t="s">
        <v>214</v>
      </c>
      <c r="D1020">
        <v>18</v>
      </c>
      <c r="E1020" s="138">
        <v>44995</v>
      </c>
      <c r="F1020" s="138">
        <v>46011</v>
      </c>
      <c r="G1020" t="s">
        <v>69</v>
      </c>
      <c r="H1020" t="s">
        <v>70</v>
      </c>
      <c r="I1020">
        <v>0</v>
      </c>
      <c r="J1020" t="s">
        <v>16236</v>
      </c>
      <c r="K1020">
        <v>0.8</v>
      </c>
      <c r="L1020" t="s">
        <v>71</v>
      </c>
      <c r="M1020"/>
      <c r="N1020"/>
      <c r="O1020"/>
      <c r="P1020"/>
      <c r="Q1020"/>
      <c r="R1020"/>
      <c r="S1020"/>
      <c r="T1020"/>
      <c r="U1020"/>
      <c r="V1020"/>
      <c r="W1020"/>
      <c r="X1020"/>
      <c r="Y1020"/>
      <c r="Z1020"/>
      <c r="AA1020"/>
      <c r="AB1020"/>
      <c r="AC1020"/>
      <c r="AD1020"/>
      <c r="AE1020"/>
      <c r="AF1020"/>
      <c r="AG1020">
        <v>2</v>
      </c>
      <c r="AH1020">
        <v>9999.99</v>
      </c>
    </row>
    <row r="1021" spans="1:34" ht="15" x14ac:dyDescent="0.25">
      <c r="A1021" t="s">
        <v>2214</v>
      </c>
      <c r="B1021" t="s">
        <v>2215</v>
      </c>
      <c r="C1021" t="s">
        <v>313</v>
      </c>
      <c r="D1021"/>
      <c r="E1021"/>
      <c r="F1021"/>
      <c r="G1021"/>
      <c r="H1021" t="s">
        <v>63</v>
      </c>
      <c r="I1021" t="s">
        <v>64</v>
      </c>
      <c r="J1021"/>
      <c r="K1021"/>
      <c r="L1021"/>
      <c r="M1021"/>
      <c r="N1021"/>
      <c r="O1021"/>
      <c r="P1021"/>
      <c r="Q1021"/>
      <c r="R1021"/>
      <c r="S1021"/>
      <c r="T1021"/>
      <c r="U1021"/>
      <c r="V1021"/>
      <c r="W1021"/>
      <c r="X1021"/>
      <c r="Y1021"/>
      <c r="Z1021"/>
      <c r="AA1021"/>
      <c r="AB1021"/>
      <c r="AC1021"/>
      <c r="AD1021"/>
      <c r="AE1021"/>
      <c r="AF1021"/>
      <c r="AG1021"/>
      <c r="AH1021">
        <v>0</v>
      </c>
    </row>
    <row r="1022" spans="1:34" ht="15" x14ac:dyDescent="0.25">
      <c r="A1022" t="s">
        <v>2216</v>
      </c>
      <c r="B1022" t="s">
        <v>2217</v>
      </c>
      <c r="C1022" t="s">
        <v>62</v>
      </c>
      <c r="D1022">
        <v>59</v>
      </c>
      <c r="E1022" s="138">
        <v>45287</v>
      </c>
      <c r="F1022" s="138">
        <v>46011</v>
      </c>
      <c r="G1022" t="s">
        <v>69</v>
      </c>
      <c r="H1022" t="s">
        <v>70</v>
      </c>
      <c r="I1022">
        <v>0</v>
      </c>
      <c r="J1022" t="s">
        <v>16231</v>
      </c>
      <c r="K1022">
        <v>0.8</v>
      </c>
      <c r="L1022" t="s">
        <v>16238</v>
      </c>
      <c r="M1022"/>
      <c r="N1022"/>
      <c r="O1022"/>
      <c r="P1022"/>
      <c r="Q1022"/>
      <c r="R1022"/>
      <c r="S1022"/>
      <c r="T1022"/>
      <c r="U1022"/>
      <c r="V1022"/>
      <c r="W1022"/>
      <c r="X1022"/>
      <c r="Y1022"/>
      <c r="Z1022"/>
      <c r="AA1022"/>
      <c r="AB1022"/>
      <c r="AC1022"/>
      <c r="AD1022"/>
      <c r="AE1022"/>
      <c r="AF1022"/>
      <c r="AG1022">
        <v>2</v>
      </c>
      <c r="AH1022">
        <v>13000</v>
      </c>
    </row>
    <row r="1023" spans="1:34" ht="15" x14ac:dyDescent="0.25">
      <c r="A1023" t="s">
        <v>2218</v>
      </c>
      <c r="B1023" t="s">
        <v>2219</v>
      </c>
      <c r="C1023" t="s">
        <v>359</v>
      </c>
      <c r="D1023">
        <v>58</v>
      </c>
      <c r="E1023" s="138">
        <v>45644</v>
      </c>
      <c r="F1023" s="138">
        <v>45677</v>
      </c>
      <c r="G1023" t="s">
        <v>1464</v>
      </c>
      <c r="H1023" t="s">
        <v>70</v>
      </c>
      <c r="I1023">
        <v>0</v>
      </c>
      <c r="J1023" t="s">
        <v>16289</v>
      </c>
      <c r="K1023">
        <v>0.8</v>
      </c>
      <c r="L1023" t="s">
        <v>71</v>
      </c>
      <c r="M1023"/>
      <c r="N1023"/>
      <c r="O1023"/>
      <c r="P1023"/>
      <c r="Q1023"/>
      <c r="R1023"/>
      <c r="S1023"/>
      <c r="T1023"/>
      <c r="U1023"/>
      <c r="V1023"/>
      <c r="W1023"/>
      <c r="X1023"/>
      <c r="Y1023"/>
      <c r="Z1023"/>
      <c r="AA1023"/>
      <c r="AB1023"/>
      <c r="AC1023"/>
      <c r="AD1023"/>
      <c r="AE1023"/>
      <c r="AF1023"/>
      <c r="AG1023">
        <v>2</v>
      </c>
      <c r="AH1023">
        <v>11999.99</v>
      </c>
    </row>
    <row r="1024" spans="1:34" ht="15" x14ac:dyDescent="0.25">
      <c r="A1024" t="s">
        <v>15949</v>
      </c>
      <c r="B1024" t="s">
        <v>15950</v>
      </c>
      <c r="C1024" t="s">
        <v>251</v>
      </c>
      <c r="D1024">
        <v>38</v>
      </c>
      <c r="E1024" s="138">
        <v>45638</v>
      </c>
      <c r="F1024" s="138">
        <v>45845</v>
      </c>
      <c r="G1024" t="s">
        <v>69</v>
      </c>
      <c r="H1024" t="s">
        <v>70</v>
      </c>
      <c r="I1024">
        <v>0</v>
      </c>
      <c r="J1024" t="s">
        <v>16236</v>
      </c>
      <c r="K1024">
        <v>0.5</v>
      </c>
      <c r="L1024" t="s">
        <v>71</v>
      </c>
      <c r="M1024"/>
      <c r="N1024"/>
      <c r="O1024"/>
      <c r="P1024"/>
      <c r="Q1024"/>
      <c r="R1024"/>
      <c r="S1024"/>
      <c r="T1024"/>
      <c r="U1024"/>
      <c r="V1024"/>
      <c r="W1024"/>
      <c r="X1024"/>
      <c r="Y1024"/>
      <c r="Z1024"/>
      <c r="AA1024"/>
      <c r="AB1024"/>
      <c r="AC1024"/>
      <c r="AD1024"/>
      <c r="AE1024"/>
      <c r="AF1024"/>
      <c r="AG1024">
        <v>2</v>
      </c>
      <c r="AH1024">
        <v>9999.99</v>
      </c>
    </row>
    <row r="1025" spans="1:34" ht="15" x14ac:dyDescent="0.25">
      <c r="A1025" t="s">
        <v>2220</v>
      </c>
      <c r="B1025" t="s">
        <v>2221</v>
      </c>
      <c r="C1025" t="s">
        <v>521</v>
      </c>
      <c r="D1025">
        <v>21</v>
      </c>
      <c r="E1025" s="138">
        <v>45133</v>
      </c>
      <c r="F1025" s="138">
        <v>46011</v>
      </c>
      <c r="G1025" t="s">
        <v>69</v>
      </c>
      <c r="H1025" t="s">
        <v>70</v>
      </c>
      <c r="I1025">
        <v>0</v>
      </c>
      <c r="J1025" t="s">
        <v>16249</v>
      </c>
      <c r="K1025">
        <v>0.7</v>
      </c>
      <c r="L1025" t="s">
        <v>71</v>
      </c>
      <c r="M1025"/>
      <c r="N1025"/>
      <c r="O1025"/>
      <c r="P1025"/>
      <c r="Q1025"/>
      <c r="R1025"/>
      <c r="S1025"/>
      <c r="T1025"/>
      <c r="U1025"/>
      <c r="V1025"/>
      <c r="W1025"/>
      <c r="X1025"/>
      <c r="Y1025"/>
      <c r="Z1025"/>
      <c r="AA1025"/>
      <c r="AB1025"/>
      <c r="AC1025"/>
      <c r="AD1025"/>
      <c r="AE1025"/>
      <c r="AF1025"/>
      <c r="AG1025">
        <v>2</v>
      </c>
      <c r="AH1025">
        <v>8000</v>
      </c>
    </row>
    <row r="1026" spans="1:34" ht="15" x14ac:dyDescent="0.25">
      <c r="A1026" t="s">
        <v>2222</v>
      </c>
      <c r="B1026" t="s">
        <v>2223</v>
      </c>
      <c r="C1026" t="s">
        <v>231</v>
      </c>
      <c r="D1026">
        <v>2</v>
      </c>
      <c r="E1026" s="138">
        <v>45750</v>
      </c>
      <c r="F1026" s="138">
        <v>45861</v>
      </c>
      <c r="G1026" t="s">
        <v>69</v>
      </c>
      <c r="H1026" t="s">
        <v>70</v>
      </c>
      <c r="I1026">
        <v>0</v>
      </c>
      <c r="J1026" t="s">
        <v>16230</v>
      </c>
      <c r="K1026">
        <v>0.5</v>
      </c>
      <c r="L1026" t="s">
        <v>16270</v>
      </c>
      <c r="M1026">
        <v>0.78</v>
      </c>
      <c r="N1026" t="s">
        <v>78</v>
      </c>
      <c r="O1026">
        <v>0.8</v>
      </c>
      <c r="P1026" t="s">
        <v>79</v>
      </c>
      <c r="Q1026"/>
      <c r="R1026"/>
      <c r="S1026"/>
      <c r="T1026"/>
      <c r="U1026"/>
      <c r="V1026"/>
      <c r="W1026"/>
      <c r="X1026"/>
      <c r="Y1026"/>
      <c r="Z1026"/>
      <c r="AA1026"/>
      <c r="AB1026"/>
      <c r="AC1026"/>
      <c r="AD1026"/>
      <c r="AE1026"/>
      <c r="AF1026"/>
      <c r="AG1026">
        <v>4</v>
      </c>
      <c r="AH1026">
        <v>15000</v>
      </c>
    </row>
    <row r="1027" spans="1:34" ht="15" x14ac:dyDescent="0.25">
      <c r="A1027" t="s">
        <v>2224</v>
      </c>
      <c r="B1027" t="s">
        <v>2225</v>
      </c>
      <c r="C1027" t="s">
        <v>119</v>
      </c>
      <c r="D1027">
        <v>6</v>
      </c>
      <c r="E1027" s="138">
        <v>45365</v>
      </c>
      <c r="F1027" s="138">
        <v>46011</v>
      </c>
      <c r="G1027" t="s">
        <v>69</v>
      </c>
      <c r="H1027" t="s">
        <v>63</v>
      </c>
      <c r="I1027">
        <v>0.5</v>
      </c>
      <c r="J1027" t="s">
        <v>71</v>
      </c>
      <c r="K1027"/>
      <c r="L1027"/>
      <c r="M1027"/>
      <c r="N1027"/>
      <c r="O1027"/>
      <c r="P1027"/>
      <c r="Q1027"/>
      <c r="R1027"/>
      <c r="S1027"/>
      <c r="T1027"/>
      <c r="U1027"/>
      <c r="V1027"/>
      <c r="W1027"/>
      <c r="X1027"/>
      <c r="Y1027"/>
      <c r="Z1027"/>
      <c r="AA1027"/>
      <c r="AB1027"/>
      <c r="AC1027"/>
      <c r="AD1027"/>
      <c r="AE1027"/>
      <c r="AF1027"/>
      <c r="AG1027">
        <v>1</v>
      </c>
      <c r="AH1027">
        <v>0</v>
      </c>
    </row>
    <row r="1028" spans="1:34" ht="15" x14ac:dyDescent="0.25">
      <c r="A1028" t="s">
        <v>2226</v>
      </c>
      <c r="B1028" t="s">
        <v>2227</v>
      </c>
      <c r="C1028" t="s">
        <v>145</v>
      </c>
      <c r="D1028">
        <v>46</v>
      </c>
      <c r="E1028" s="138">
        <v>41911</v>
      </c>
      <c r="F1028" s="138">
        <v>46011</v>
      </c>
      <c r="G1028" t="s">
        <v>69</v>
      </c>
      <c r="H1028" t="s">
        <v>63</v>
      </c>
      <c r="I1028">
        <v>0.8</v>
      </c>
      <c r="J1028" t="s">
        <v>71</v>
      </c>
      <c r="K1028"/>
      <c r="L1028"/>
      <c r="M1028"/>
      <c r="N1028"/>
      <c r="O1028"/>
      <c r="P1028"/>
      <c r="Q1028"/>
      <c r="R1028"/>
      <c r="S1028"/>
      <c r="T1028"/>
      <c r="U1028"/>
      <c r="V1028"/>
      <c r="W1028"/>
      <c r="X1028"/>
      <c r="Y1028"/>
      <c r="Z1028"/>
      <c r="AA1028"/>
      <c r="AB1028"/>
      <c r="AC1028"/>
      <c r="AD1028"/>
      <c r="AE1028"/>
      <c r="AF1028"/>
      <c r="AG1028">
        <v>1</v>
      </c>
      <c r="AH1028">
        <v>0</v>
      </c>
    </row>
    <row r="1029" spans="1:34" ht="15" x14ac:dyDescent="0.25">
      <c r="A1029" t="s">
        <v>2228</v>
      </c>
      <c r="B1029" t="s">
        <v>2229</v>
      </c>
      <c r="C1029" t="s">
        <v>932</v>
      </c>
      <c r="D1029">
        <v>69</v>
      </c>
      <c r="E1029" s="138">
        <v>44711</v>
      </c>
      <c r="F1029" s="138">
        <v>46011</v>
      </c>
      <c r="G1029" t="s">
        <v>16478</v>
      </c>
      <c r="H1029" t="s">
        <v>70</v>
      </c>
      <c r="I1029">
        <v>0.66</v>
      </c>
      <c r="J1029" t="s">
        <v>76</v>
      </c>
      <c r="K1029">
        <v>0.72</v>
      </c>
      <c r="L1029" t="s">
        <v>77</v>
      </c>
      <c r="M1029">
        <v>0.78</v>
      </c>
      <c r="N1029" t="s">
        <v>78</v>
      </c>
      <c r="O1029">
        <v>0.8</v>
      </c>
      <c r="P1029" t="s">
        <v>79</v>
      </c>
      <c r="Q1029">
        <v>0</v>
      </c>
      <c r="R1029" t="s">
        <v>16229</v>
      </c>
      <c r="S1029"/>
      <c r="T1029"/>
      <c r="U1029"/>
      <c r="V1029"/>
      <c r="W1029"/>
      <c r="X1029"/>
      <c r="Y1029"/>
      <c r="Z1029"/>
      <c r="AA1029"/>
      <c r="AB1029"/>
      <c r="AC1029"/>
      <c r="AD1029"/>
      <c r="AE1029"/>
      <c r="AF1029"/>
      <c r="AG1029">
        <v>0</v>
      </c>
      <c r="AH1029">
        <v>0</v>
      </c>
    </row>
    <row r="1030" spans="1:34" ht="15" x14ac:dyDescent="0.25">
      <c r="A1030" t="s">
        <v>2230</v>
      </c>
      <c r="B1030" t="s">
        <v>2231</v>
      </c>
      <c r="C1030" t="s">
        <v>359</v>
      </c>
      <c r="D1030"/>
      <c r="E1030"/>
      <c r="F1030"/>
      <c r="G1030"/>
      <c r="H1030" t="s">
        <v>63</v>
      </c>
      <c r="I1030" t="s">
        <v>64</v>
      </c>
      <c r="J1030"/>
      <c r="K1030"/>
      <c r="L1030"/>
      <c r="M1030"/>
      <c r="N1030"/>
      <c r="O1030"/>
      <c r="P1030"/>
      <c r="Q1030"/>
      <c r="R1030"/>
      <c r="S1030"/>
      <c r="T1030"/>
      <c r="U1030"/>
      <c r="V1030"/>
      <c r="W1030"/>
      <c r="X1030"/>
      <c r="Y1030"/>
      <c r="Z1030"/>
      <c r="AA1030"/>
      <c r="AB1030"/>
      <c r="AC1030"/>
      <c r="AD1030"/>
      <c r="AE1030"/>
      <c r="AF1030"/>
      <c r="AG1030"/>
      <c r="AH1030">
        <v>0</v>
      </c>
    </row>
    <row r="1031" spans="1:34" ht="15" x14ac:dyDescent="0.25">
      <c r="A1031" t="s">
        <v>2234</v>
      </c>
      <c r="B1031" t="s">
        <v>2235</v>
      </c>
      <c r="C1031" t="s">
        <v>108</v>
      </c>
      <c r="D1031">
        <v>15</v>
      </c>
      <c r="E1031" s="138">
        <v>44712</v>
      </c>
      <c r="F1031" s="138">
        <v>46011</v>
      </c>
      <c r="G1031" t="s">
        <v>69</v>
      </c>
      <c r="H1031" t="s">
        <v>63</v>
      </c>
      <c r="I1031">
        <v>0.4</v>
      </c>
      <c r="J1031" t="s">
        <v>71</v>
      </c>
      <c r="K1031"/>
      <c r="L1031"/>
      <c r="M1031"/>
      <c r="N1031"/>
      <c r="O1031"/>
      <c r="P1031"/>
      <c r="Q1031"/>
      <c r="R1031"/>
      <c r="S1031"/>
      <c r="T1031"/>
      <c r="U1031"/>
      <c r="V1031"/>
      <c r="W1031"/>
      <c r="X1031"/>
      <c r="Y1031"/>
      <c r="Z1031"/>
      <c r="AA1031"/>
      <c r="AB1031"/>
      <c r="AC1031"/>
      <c r="AD1031"/>
      <c r="AE1031"/>
      <c r="AF1031"/>
      <c r="AG1031">
        <v>1</v>
      </c>
      <c r="AH1031">
        <v>0</v>
      </c>
    </row>
    <row r="1032" spans="1:34" ht="15" x14ac:dyDescent="0.25">
      <c r="A1032" t="s">
        <v>2232</v>
      </c>
      <c r="B1032" t="s">
        <v>2233</v>
      </c>
      <c r="C1032" t="s">
        <v>99</v>
      </c>
      <c r="D1032">
        <v>5</v>
      </c>
      <c r="E1032" s="138">
        <v>45365</v>
      </c>
      <c r="F1032" s="138">
        <v>46011</v>
      </c>
      <c r="G1032" t="s">
        <v>69</v>
      </c>
      <c r="H1032" t="s">
        <v>63</v>
      </c>
      <c r="I1032">
        <v>0.8</v>
      </c>
      <c r="J1032" t="s">
        <v>71</v>
      </c>
      <c r="K1032"/>
      <c r="L1032"/>
      <c r="M1032"/>
      <c r="N1032"/>
      <c r="O1032"/>
      <c r="P1032"/>
      <c r="Q1032"/>
      <c r="R1032"/>
      <c r="S1032"/>
      <c r="T1032"/>
      <c r="U1032"/>
      <c r="V1032"/>
      <c r="W1032"/>
      <c r="X1032"/>
      <c r="Y1032"/>
      <c r="Z1032"/>
      <c r="AA1032"/>
      <c r="AB1032"/>
      <c r="AC1032"/>
      <c r="AD1032"/>
      <c r="AE1032"/>
      <c r="AF1032"/>
      <c r="AG1032">
        <v>1</v>
      </c>
      <c r="AH1032">
        <v>0</v>
      </c>
    </row>
    <row r="1033" spans="1:34" ht="15" x14ac:dyDescent="0.25">
      <c r="A1033" t="s">
        <v>2236</v>
      </c>
      <c r="B1033" t="s">
        <v>2237</v>
      </c>
      <c r="C1033" t="s">
        <v>291</v>
      </c>
      <c r="D1033">
        <v>37</v>
      </c>
      <c r="E1033" s="138">
        <v>45653</v>
      </c>
      <c r="F1033" s="138">
        <v>45702</v>
      </c>
      <c r="G1033" t="s">
        <v>69</v>
      </c>
      <c r="H1033" t="s">
        <v>63</v>
      </c>
      <c r="I1033">
        <v>0.8</v>
      </c>
      <c r="J1033" t="s">
        <v>71</v>
      </c>
      <c r="K1033"/>
      <c r="L1033"/>
      <c r="M1033"/>
      <c r="N1033"/>
      <c r="O1033"/>
      <c r="P1033"/>
      <c r="Q1033"/>
      <c r="R1033"/>
      <c r="S1033"/>
      <c r="T1033"/>
      <c r="U1033"/>
      <c r="V1033"/>
      <c r="W1033"/>
      <c r="X1033"/>
      <c r="Y1033"/>
      <c r="Z1033"/>
      <c r="AA1033"/>
      <c r="AB1033"/>
      <c r="AC1033"/>
      <c r="AD1033"/>
      <c r="AE1033"/>
      <c r="AF1033"/>
      <c r="AG1033">
        <v>1</v>
      </c>
      <c r="AH1033">
        <v>0</v>
      </c>
    </row>
    <row r="1034" spans="1:34" ht="15" x14ac:dyDescent="0.25">
      <c r="A1034" t="s">
        <v>2238</v>
      </c>
      <c r="B1034" t="s">
        <v>2239</v>
      </c>
      <c r="C1034" t="s">
        <v>291</v>
      </c>
      <c r="D1034">
        <v>44</v>
      </c>
      <c r="E1034" s="138">
        <v>45623</v>
      </c>
      <c r="F1034" s="138">
        <v>46010</v>
      </c>
      <c r="G1034" t="s">
        <v>69</v>
      </c>
      <c r="H1034" t="s">
        <v>63</v>
      </c>
      <c r="I1034">
        <v>0.8</v>
      </c>
      <c r="J1034" t="s">
        <v>71</v>
      </c>
      <c r="K1034"/>
      <c r="L1034"/>
      <c r="M1034"/>
      <c r="N1034"/>
      <c r="O1034"/>
      <c r="P1034"/>
      <c r="Q1034"/>
      <c r="R1034"/>
      <c r="S1034"/>
      <c r="T1034"/>
      <c r="U1034"/>
      <c r="V1034"/>
      <c r="W1034"/>
      <c r="X1034"/>
      <c r="Y1034"/>
      <c r="Z1034"/>
      <c r="AA1034"/>
      <c r="AB1034"/>
      <c r="AC1034"/>
      <c r="AD1034"/>
      <c r="AE1034"/>
      <c r="AF1034"/>
      <c r="AG1034">
        <v>1</v>
      </c>
      <c r="AH1034">
        <v>0</v>
      </c>
    </row>
    <row r="1035" spans="1:34" ht="15" x14ac:dyDescent="0.25">
      <c r="A1035" t="s">
        <v>2240</v>
      </c>
      <c r="B1035" t="s">
        <v>2241</v>
      </c>
      <c r="C1035" t="s">
        <v>116</v>
      </c>
      <c r="D1035"/>
      <c r="E1035"/>
      <c r="F1035"/>
      <c r="G1035"/>
      <c r="H1035" t="s">
        <v>63</v>
      </c>
      <c r="I1035" t="s">
        <v>64</v>
      </c>
      <c r="J1035"/>
      <c r="K1035"/>
      <c r="L1035"/>
      <c r="M1035"/>
      <c r="N1035"/>
      <c r="O1035"/>
      <c r="P1035"/>
      <c r="Q1035"/>
      <c r="R1035"/>
      <c r="S1035"/>
      <c r="T1035"/>
      <c r="U1035"/>
      <c r="V1035"/>
      <c r="W1035"/>
      <c r="X1035"/>
      <c r="Y1035"/>
      <c r="Z1035"/>
      <c r="AA1035"/>
      <c r="AB1035"/>
      <c r="AC1035"/>
      <c r="AD1035"/>
      <c r="AE1035"/>
      <c r="AF1035"/>
      <c r="AG1035"/>
      <c r="AH1035">
        <v>0</v>
      </c>
    </row>
    <row r="1036" spans="1:34" ht="15" x14ac:dyDescent="0.25">
      <c r="A1036" t="s">
        <v>2242</v>
      </c>
      <c r="B1036" t="s">
        <v>2243</v>
      </c>
      <c r="C1036" t="s">
        <v>142</v>
      </c>
      <c r="D1036">
        <v>39</v>
      </c>
      <c r="E1036" s="138">
        <v>45643</v>
      </c>
      <c r="F1036" s="138">
        <v>45917</v>
      </c>
      <c r="G1036" t="s">
        <v>75</v>
      </c>
      <c r="H1036" t="s">
        <v>70</v>
      </c>
      <c r="I1036">
        <v>0</v>
      </c>
      <c r="J1036" t="s">
        <v>16229</v>
      </c>
      <c r="K1036">
        <v>0.8</v>
      </c>
      <c r="L1036" t="s">
        <v>71</v>
      </c>
      <c r="M1036"/>
      <c r="N1036"/>
      <c r="O1036"/>
      <c r="P1036"/>
      <c r="Q1036"/>
      <c r="R1036"/>
      <c r="S1036"/>
      <c r="T1036"/>
      <c r="U1036"/>
      <c r="V1036"/>
      <c r="W1036"/>
      <c r="X1036"/>
      <c r="Y1036"/>
      <c r="Z1036"/>
      <c r="AA1036"/>
      <c r="AB1036"/>
      <c r="AC1036"/>
      <c r="AD1036"/>
      <c r="AE1036"/>
      <c r="AF1036"/>
      <c r="AG1036">
        <v>2</v>
      </c>
      <c r="AH1036">
        <v>10000</v>
      </c>
    </row>
    <row r="1037" spans="1:34" ht="15" x14ac:dyDescent="0.25">
      <c r="A1037" t="s">
        <v>2244</v>
      </c>
      <c r="B1037" t="s">
        <v>2245</v>
      </c>
      <c r="C1037" t="s">
        <v>350</v>
      </c>
      <c r="D1037">
        <v>35</v>
      </c>
      <c r="E1037" s="138">
        <v>45645</v>
      </c>
      <c r="F1037" s="138">
        <v>45947</v>
      </c>
      <c r="G1037" t="s">
        <v>75</v>
      </c>
      <c r="H1037" t="s">
        <v>63</v>
      </c>
      <c r="I1037">
        <v>0.4</v>
      </c>
      <c r="J1037" t="s">
        <v>71</v>
      </c>
      <c r="K1037"/>
      <c r="L1037"/>
      <c r="M1037"/>
      <c r="N1037"/>
      <c r="O1037"/>
      <c r="P1037"/>
      <c r="Q1037"/>
      <c r="R1037"/>
      <c r="S1037"/>
      <c r="T1037"/>
      <c r="U1037"/>
      <c r="V1037"/>
      <c r="W1037"/>
      <c r="X1037"/>
      <c r="Y1037"/>
      <c r="Z1037"/>
      <c r="AA1037"/>
      <c r="AB1037"/>
      <c r="AC1037"/>
      <c r="AD1037"/>
      <c r="AE1037"/>
      <c r="AF1037"/>
      <c r="AG1037">
        <v>1</v>
      </c>
      <c r="AH1037">
        <v>0</v>
      </c>
    </row>
    <row r="1038" spans="1:34" ht="15" x14ac:dyDescent="0.25">
      <c r="A1038" t="s">
        <v>2246</v>
      </c>
      <c r="B1038" t="s">
        <v>2247</v>
      </c>
      <c r="C1038" t="s">
        <v>281</v>
      </c>
      <c r="D1038">
        <v>6</v>
      </c>
      <c r="E1038" s="138">
        <v>45715</v>
      </c>
      <c r="F1038" s="138">
        <v>45719</v>
      </c>
      <c r="G1038" t="s">
        <v>616</v>
      </c>
      <c r="H1038" t="s">
        <v>63</v>
      </c>
      <c r="I1038">
        <v>0.8</v>
      </c>
      <c r="J1038" t="s">
        <v>71</v>
      </c>
      <c r="K1038"/>
      <c r="L1038"/>
      <c r="M1038"/>
      <c r="N1038"/>
      <c r="O1038"/>
      <c r="P1038"/>
      <c r="Q1038"/>
      <c r="R1038"/>
      <c r="S1038"/>
      <c r="T1038"/>
      <c r="U1038"/>
      <c r="V1038"/>
      <c r="W1038"/>
      <c r="X1038"/>
      <c r="Y1038"/>
      <c r="Z1038"/>
      <c r="AA1038"/>
      <c r="AB1038"/>
      <c r="AC1038"/>
      <c r="AD1038"/>
      <c r="AE1038"/>
      <c r="AF1038"/>
      <c r="AG1038">
        <v>1</v>
      </c>
      <c r="AH1038">
        <v>0</v>
      </c>
    </row>
    <row r="1039" spans="1:34" ht="15" x14ac:dyDescent="0.25">
      <c r="A1039" t="s">
        <v>2248</v>
      </c>
      <c r="B1039" t="s">
        <v>2249</v>
      </c>
      <c r="C1039" t="s">
        <v>251</v>
      </c>
      <c r="D1039">
        <v>43</v>
      </c>
      <c r="E1039" s="138">
        <v>45642</v>
      </c>
      <c r="F1039" s="138">
        <v>45933</v>
      </c>
      <c r="G1039" t="s">
        <v>69</v>
      </c>
      <c r="H1039" t="s">
        <v>70</v>
      </c>
      <c r="I1039">
        <v>0</v>
      </c>
      <c r="J1039" t="s">
        <v>16249</v>
      </c>
      <c r="K1039">
        <v>0.8</v>
      </c>
      <c r="L1039" t="s">
        <v>71</v>
      </c>
      <c r="M1039"/>
      <c r="N1039"/>
      <c r="O1039"/>
      <c r="P1039"/>
      <c r="Q1039"/>
      <c r="R1039"/>
      <c r="S1039"/>
      <c r="T1039"/>
      <c r="U1039"/>
      <c r="V1039"/>
      <c r="W1039"/>
      <c r="X1039"/>
      <c r="Y1039"/>
      <c r="Z1039"/>
      <c r="AA1039"/>
      <c r="AB1039"/>
      <c r="AC1039"/>
      <c r="AD1039"/>
      <c r="AE1039"/>
      <c r="AF1039"/>
      <c r="AG1039">
        <v>2</v>
      </c>
      <c r="AH1039">
        <v>8000</v>
      </c>
    </row>
    <row r="1040" spans="1:34" ht="15" x14ac:dyDescent="0.25">
      <c r="A1040" t="s">
        <v>2250</v>
      </c>
      <c r="B1040" t="s">
        <v>2251</v>
      </c>
      <c r="C1040" t="s">
        <v>326</v>
      </c>
      <c r="D1040">
        <v>83</v>
      </c>
      <c r="E1040" s="138">
        <v>45656</v>
      </c>
      <c r="F1040" s="138">
        <v>45672</v>
      </c>
      <c r="G1040" t="s">
        <v>69</v>
      </c>
      <c r="H1040" t="s">
        <v>70</v>
      </c>
      <c r="I1040">
        <v>0</v>
      </c>
      <c r="J1040" t="s">
        <v>16229</v>
      </c>
      <c r="K1040">
        <v>0.8</v>
      </c>
      <c r="L1040" t="s">
        <v>71</v>
      </c>
      <c r="M1040"/>
      <c r="N1040"/>
      <c r="O1040"/>
      <c r="P1040"/>
      <c r="Q1040"/>
      <c r="R1040"/>
      <c r="S1040"/>
      <c r="T1040"/>
      <c r="U1040"/>
      <c r="V1040"/>
      <c r="W1040"/>
      <c r="X1040"/>
      <c r="Y1040"/>
      <c r="Z1040"/>
      <c r="AA1040"/>
      <c r="AB1040"/>
      <c r="AC1040"/>
      <c r="AD1040"/>
      <c r="AE1040"/>
      <c r="AF1040"/>
      <c r="AG1040">
        <v>2</v>
      </c>
      <c r="AH1040">
        <v>10000</v>
      </c>
    </row>
    <row r="1041" spans="1:34" ht="15" x14ac:dyDescent="0.25">
      <c r="A1041" t="s">
        <v>2252</v>
      </c>
      <c r="B1041" t="s">
        <v>2253</v>
      </c>
      <c r="C1041" t="s">
        <v>122</v>
      </c>
      <c r="D1041">
        <v>3</v>
      </c>
      <c r="E1041" s="138">
        <v>45692</v>
      </c>
      <c r="F1041" s="138">
        <v>45719</v>
      </c>
      <c r="G1041" t="s">
        <v>75</v>
      </c>
      <c r="H1041" t="s">
        <v>63</v>
      </c>
      <c r="I1041">
        <v>0.8</v>
      </c>
      <c r="J1041" t="s">
        <v>71</v>
      </c>
      <c r="K1041"/>
      <c r="L1041"/>
      <c r="M1041"/>
      <c r="N1041"/>
      <c r="O1041"/>
      <c r="P1041"/>
      <c r="Q1041"/>
      <c r="R1041"/>
      <c r="S1041"/>
      <c r="T1041"/>
      <c r="U1041"/>
      <c r="V1041"/>
      <c r="W1041"/>
      <c r="X1041"/>
      <c r="Y1041"/>
      <c r="Z1041"/>
      <c r="AA1041"/>
      <c r="AB1041"/>
      <c r="AC1041"/>
      <c r="AD1041"/>
      <c r="AE1041"/>
      <c r="AF1041"/>
      <c r="AG1041">
        <v>1</v>
      </c>
      <c r="AH1041">
        <v>0</v>
      </c>
    </row>
    <row r="1042" spans="1:34" ht="15" x14ac:dyDescent="0.25">
      <c r="A1042" t="s">
        <v>2254</v>
      </c>
      <c r="B1042" t="s">
        <v>2255</v>
      </c>
      <c r="C1042" t="s">
        <v>281</v>
      </c>
      <c r="D1042">
        <v>6</v>
      </c>
      <c r="E1042" s="138">
        <v>45716</v>
      </c>
      <c r="F1042" s="138">
        <v>45924</v>
      </c>
      <c r="G1042" t="s">
        <v>69</v>
      </c>
      <c r="H1042" t="s">
        <v>63</v>
      </c>
      <c r="I1042">
        <v>0.4</v>
      </c>
      <c r="J1042" t="s">
        <v>71</v>
      </c>
      <c r="K1042"/>
      <c r="L1042"/>
      <c r="M1042"/>
      <c r="N1042"/>
      <c r="O1042"/>
      <c r="P1042"/>
      <c r="Q1042"/>
      <c r="R1042"/>
      <c r="S1042"/>
      <c r="T1042"/>
      <c r="U1042"/>
      <c r="V1042"/>
      <c r="W1042"/>
      <c r="X1042"/>
      <c r="Y1042"/>
      <c r="Z1042"/>
      <c r="AA1042"/>
      <c r="AB1042"/>
      <c r="AC1042"/>
      <c r="AD1042"/>
      <c r="AE1042"/>
      <c r="AF1042"/>
      <c r="AG1042">
        <v>1</v>
      </c>
      <c r="AH1042">
        <v>0</v>
      </c>
    </row>
    <row r="1043" spans="1:34" ht="15" x14ac:dyDescent="0.25">
      <c r="A1043" t="s">
        <v>2256</v>
      </c>
      <c r="B1043" t="s">
        <v>2257</v>
      </c>
      <c r="C1043" t="s">
        <v>246</v>
      </c>
      <c r="D1043">
        <v>41</v>
      </c>
      <c r="E1043" s="138">
        <v>45653</v>
      </c>
      <c r="F1043" s="138">
        <v>45673</v>
      </c>
      <c r="G1043" t="s">
        <v>69</v>
      </c>
      <c r="H1043" t="s">
        <v>63</v>
      </c>
      <c r="I1043">
        <v>0.8</v>
      </c>
      <c r="J1043" t="s">
        <v>71</v>
      </c>
      <c r="K1043"/>
      <c r="L1043"/>
      <c r="M1043"/>
      <c r="N1043"/>
      <c r="O1043"/>
      <c r="P1043"/>
      <c r="Q1043"/>
      <c r="R1043"/>
      <c r="S1043"/>
      <c r="T1043"/>
      <c r="U1043"/>
      <c r="V1043"/>
      <c r="W1043"/>
      <c r="X1043"/>
      <c r="Y1043"/>
      <c r="Z1043"/>
      <c r="AA1043"/>
      <c r="AB1043"/>
      <c r="AC1043"/>
      <c r="AD1043"/>
      <c r="AE1043"/>
      <c r="AF1043"/>
      <c r="AG1043">
        <v>1</v>
      </c>
      <c r="AH1043">
        <v>0</v>
      </c>
    </row>
    <row r="1044" spans="1:34" ht="15" x14ac:dyDescent="0.25">
      <c r="A1044" t="s">
        <v>2258</v>
      </c>
      <c r="B1044" t="s">
        <v>2259</v>
      </c>
      <c r="C1044" t="s">
        <v>228</v>
      </c>
      <c r="D1044">
        <v>23</v>
      </c>
      <c r="E1044" s="138">
        <v>45645</v>
      </c>
      <c r="F1044" s="138">
        <v>45719</v>
      </c>
      <c r="G1044" t="s">
        <v>69</v>
      </c>
      <c r="H1044" t="s">
        <v>63</v>
      </c>
      <c r="I1044">
        <v>0.6</v>
      </c>
      <c r="J1044" t="s">
        <v>71</v>
      </c>
      <c r="K1044"/>
      <c r="L1044"/>
      <c r="M1044"/>
      <c r="N1044"/>
      <c r="O1044"/>
      <c r="P1044"/>
      <c r="Q1044"/>
      <c r="R1044"/>
      <c r="S1044"/>
      <c r="T1044"/>
      <c r="U1044"/>
      <c r="V1044"/>
      <c r="W1044"/>
      <c r="X1044"/>
      <c r="Y1044"/>
      <c r="Z1044"/>
      <c r="AA1044"/>
      <c r="AB1044"/>
      <c r="AC1044"/>
      <c r="AD1044"/>
      <c r="AE1044"/>
      <c r="AF1044"/>
      <c r="AG1044">
        <v>1</v>
      </c>
      <c r="AH1044">
        <v>0</v>
      </c>
    </row>
    <row r="1045" spans="1:34" ht="15" x14ac:dyDescent="0.25">
      <c r="A1045" t="s">
        <v>2260</v>
      </c>
      <c r="B1045" t="s">
        <v>2261</v>
      </c>
      <c r="C1045" t="s">
        <v>259</v>
      </c>
      <c r="D1045">
        <v>25</v>
      </c>
      <c r="E1045" s="138">
        <v>41603</v>
      </c>
      <c r="F1045" s="138">
        <v>46011</v>
      </c>
      <c r="G1045" t="s">
        <v>69</v>
      </c>
      <c r="H1045" t="s">
        <v>63</v>
      </c>
      <c r="I1045">
        <v>0.6</v>
      </c>
      <c r="J1045" t="s">
        <v>71</v>
      </c>
      <c r="K1045"/>
      <c r="L1045"/>
      <c r="M1045"/>
      <c r="N1045"/>
      <c r="O1045"/>
      <c r="P1045"/>
      <c r="Q1045"/>
      <c r="R1045"/>
      <c r="S1045"/>
      <c r="T1045"/>
      <c r="U1045"/>
      <c r="V1045"/>
      <c r="W1045"/>
      <c r="X1045"/>
      <c r="Y1045"/>
      <c r="Z1045"/>
      <c r="AA1045"/>
      <c r="AB1045"/>
      <c r="AC1045"/>
      <c r="AD1045"/>
      <c r="AE1045"/>
      <c r="AF1045"/>
      <c r="AG1045">
        <v>1</v>
      </c>
      <c r="AH1045">
        <v>0</v>
      </c>
    </row>
    <row r="1046" spans="1:34" ht="15" x14ac:dyDescent="0.25">
      <c r="A1046" t="s">
        <v>2262</v>
      </c>
      <c r="B1046" t="s">
        <v>2263</v>
      </c>
      <c r="C1046" t="s">
        <v>219</v>
      </c>
      <c r="D1046">
        <v>24</v>
      </c>
      <c r="E1046" s="138">
        <v>45021</v>
      </c>
      <c r="F1046" s="138">
        <v>46011</v>
      </c>
      <c r="G1046" t="s">
        <v>69</v>
      </c>
      <c r="H1046" t="s">
        <v>63</v>
      </c>
      <c r="I1046">
        <v>0.8</v>
      </c>
      <c r="J1046" t="s">
        <v>71</v>
      </c>
      <c r="K1046"/>
      <c r="L1046"/>
      <c r="M1046"/>
      <c r="N1046"/>
      <c r="O1046"/>
      <c r="P1046"/>
      <c r="Q1046"/>
      <c r="R1046"/>
      <c r="S1046"/>
      <c r="T1046"/>
      <c r="U1046"/>
      <c r="V1046"/>
      <c r="W1046"/>
      <c r="X1046"/>
      <c r="Y1046"/>
      <c r="Z1046"/>
      <c r="AA1046"/>
      <c r="AB1046"/>
      <c r="AC1046"/>
      <c r="AD1046"/>
      <c r="AE1046"/>
      <c r="AF1046"/>
      <c r="AG1046">
        <v>1</v>
      </c>
      <c r="AH1046">
        <v>0</v>
      </c>
    </row>
    <row r="1047" spans="1:34" ht="15" x14ac:dyDescent="0.25">
      <c r="A1047" t="s">
        <v>2264</v>
      </c>
      <c r="B1047" t="s">
        <v>2265</v>
      </c>
      <c r="C1047" t="s">
        <v>211</v>
      </c>
      <c r="D1047">
        <v>17</v>
      </c>
      <c r="E1047" s="138">
        <v>42214</v>
      </c>
      <c r="F1047" s="138">
        <v>46011</v>
      </c>
      <c r="G1047" t="s">
        <v>69</v>
      </c>
      <c r="H1047" t="s">
        <v>63</v>
      </c>
      <c r="I1047">
        <v>0.8</v>
      </c>
      <c r="J1047" t="s">
        <v>71</v>
      </c>
      <c r="K1047"/>
      <c r="L1047"/>
      <c r="M1047"/>
      <c r="N1047"/>
      <c r="O1047"/>
      <c r="P1047"/>
      <c r="Q1047"/>
      <c r="R1047"/>
      <c r="S1047"/>
      <c r="T1047"/>
      <c r="U1047"/>
      <c r="V1047"/>
      <c r="W1047"/>
      <c r="X1047"/>
      <c r="Y1047"/>
      <c r="Z1047"/>
      <c r="AA1047"/>
      <c r="AB1047"/>
      <c r="AC1047"/>
      <c r="AD1047"/>
      <c r="AE1047"/>
      <c r="AF1047"/>
      <c r="AG1047">
        <v>1</v>
      </c>
      <c r="AH1047">
        <v>0</v>
      </c>
    </row>
    <row r="1048" spans="1:34" ht="15" x14ac:dyDescent="0.25">
      <c r="A1048" t="s">
        <v>2266</v>
      </c>
      <c r="B1048" t="s">
        <v>2267</v>
      </c>
      <c r="C1048" t="s">
        <v>667</v>
      </c>
      <c r="D1048">
        <v>8</v>
      </c>
      <c r="E1048" s="138">
        <v>42227</v>
      </c>
      <c r="F1048" s="138">
        <v>46011</v>
      </c>
      <c r="G1048" t="s">
        <v>69</v>
      </c>
      <c r="H1048" t="s">
        <v>70</v>
      </c>
      <c r="I1048">
        <v>0</v>
      </c>
      <c r="J1048" t="s">
        <v>16249</v>
      </c>
      <c r="K1048">
        <v>0.4</v>
      </c>
      <c r="L1048" t="s">
        <v>71</v>
      </c>
      <c r="M1048"/>
      <c r="N1048"/>
      <c r="O1048"/>
      <c r="P1048"/>
      <c r="Q1048"/>
      <c r="R1048"/>
      <c r="S1048"/>
      <c r="T1048"/>
      <c r="U1048"/>
      <c r="V1048"/>
      <c r="W1048"/>
      <c r="X1048"/>
      <c r="Y1048"/>
      <c r="Z1048"/>
      <c r="AA1048"/>
      <c r="AB1048"/>
      <c r="AC1048"/>
      <c r="AD1048"/>
      <c r="AE1048"/>
      <c r="AF1048"/>
      <c r="AG1048">
        <v>2</v>
      </c>
      <c r="AH1048">
        <v>8000</v>
      </c>
    </row>
    <row r="1049" spans="1:34" ht="15" x14ac:dyDescent="0.25">
      <c r="A1049" t="s">
        <v>2268</v>
      </c>
      <c r="B1049" t="s">
        <v>2269</v>
      </c>
      <c r="C1049" t="s">
        <v>222</v>
      </c>
      <c r="D1049"/>
      <c r="E1049"/>
      <c r="F1049"/>
      <c r="G1049"/>
      <c r="H1049" t="s">
        <v>63</v>
      </c>
      <c r="I1049" t="s">
        <v>64</v>
      </c>
      <c r="J1049"/>
      <c r="K1049"/>
      <c r="L1049"/>
      <c r="M1049"/>
      <c r="N1049"/>
      <c r="O1049"/>
      <c r="P1049"/>
      <c r="Q1049"/>
      <c r="R1049"/>
      <c r="S1049"/>
      <c r="T1049"/>
      <c r="U1049"/>
      <c r="V1049"/>
      <c r="W1049"/>
      <c r="X1049"/>
      <c r="Y1049"/>
      <c r="Z1049"/>
      <c r="AA1049"/>
      <c r="AB1049"/>
      <c r="AC1049"/>
      <c r="AD1049"/>
      <c r="AE1049"/>
      <c r="AF1049"/>
      <c r="AG1049"/>
      <c r="AH1049">
        <v>0</v>
      </c>
    </row>
    <row r="1050" spans="1:34" ht="15" x14ac:dyDescent="0.25">
      <c r="A1050" t="s">
        <v>2270</v>
      </c>
      <c r="B1050" t="s">
        <v>2271</v>
      </c>
      <c r="C1050" t="s">
        <v>108</v>
      </c>
      <c r="D1050"/>
      <c r="E1050"/>
      <c r="F1050"/>
      <c r="G1050"/>
      <c r="H1050" t="s">
        <v>63</v>
      </c>
      <c r="I1050" t="s">
        <v>64</v>
      </c>
      <c r="J1050"/>
      <c r="K1050"/>
      <c r="L1050"/>
      <c r="M1050"/>
      <c r="N1050"/>
      <c r="O1050"/>
      <c r="P1050"/>
      <c r="Q1050"/>
      <c r="R1050"/>
      <c r="S1050"/>
      <c r="T1050"/>
      <c r="U1050"/>
      <c r="V1050"/>
      <c r="W1050"/>
      <c r="X1050"/>
      <c r="Y1050"/>
      <c r="Z1050"/>
      <c r="AA1050"/>
      <c r="AB1050"/>
      <c r="AC1050"/>
      <c r="AD1050"/>
      <c r="AE1050"/>
      <c r="AF1050"/>
      <c r="AG1050"/>
      <c r="AH1050">
        <v>0</v>
      </c>
    </row>
    <row r="1051" spans="1:34" ht="15" x14ac:dyDescent="0.25">
      <c r="A1051" t="s">
        <v>2272</v>
      </c>
      <c r="B1051" t="s">
        <v>2273</v>
      </c>
      <c r="C1051" t="s">
        <v>742</v>
      </c>
      <c r="D1051">
        <v>17</v>
      </c>
      <c r="E1051" s="138">
        <v>44695</v>
      </c>
      <c r="F1051" s="138">
        <v>46011</v>
      </c>
      <c r="G1051" t="s">
        <v>16478</v>
      </c>
      <c r="H1051" t="s">
        <v>70</v>
      </c>
      <c r="I1051">
        <v>0.4</v>
      </c>
      <c r="J1051" t="s">
        <v>76</v>
      </c>
      <c r="K1051">
        <v>0.5</v>
      </c>
      <c r="L1051" t="s">
        <v>77</v>
      </c>
      <c r="M1051">
        <v>0.6</v>
      </c>
      <c r="N1051" t="s">
        <v>78</v>
      </c>
      <c r="O1051">
        <v>0.8</v>
      </c>
      <c r="P1051" t="s">
        <v>79</v>
      </c>
      <c r="Q1051">
        <v>0</v>
      </c>
      <c r="R1051" t="s">
        <v>16229</v>
      </c>
      <c r="S1051"/>
      <c r="T1051"/>
      <c r="U1051"/>
      <c r="V1051"/>
      <c r="W1051"/>
      <c r="X1051"/>
      <c r="Y1051"/>
      <c r="Z1051"/>
      <c r="AA1051"/>
      <c r="AB1051"/>
      <c r="AC1051"/>
      <c r="AD1051"/>
      <c r="AE1051"/>
      <c r="AF1051"/>
      <c r="AG1051">
        <v>0</v>
      </c>
      <c r="AH1051">
        <v>0</v>
      </c>
    </row>
    <row r="1052" spans="1:34" ht="15" x14ac:dyDescent="0.25">
      <c r="A1052" t="s">
        <v>2274</v>
      </c>
      <c r="B1052" t="s">
        <v>2275</v>
      </c>
      <c r="C1052" t="s">
        <v>125</v>
      </c>
      <c r="D1052">
        <v>12</v>
      </c>
      <c r="E1052" s="138">
        <v>44742</v>
      </c>
      <c r="F1052" s="138">
        <v>46011</v>
      </c>
      <c r="G1052" t="s">
        <v>69</v>
      </c>
      <c r="H1052" t="s">
        <v>63</v>
      </c>
      <c r="I1052">
        <v>0.8</v>
      </c>
      <c r="J1052" t="s">
        <v>71</v>
      </c>
      <c r="K1052"/>
      <c r="L1052"/>
      <c r="M1052"/>
      <c r="N1052"/>
      <c r="O1052"/>
      <c r="P1052"/>
      <c r="Q1052"/>
      <c r="R1052"/>
      <c r="S1052"/>
      <c r="T1052"/>
      <c r="U1052"/>
      <c r="V1052"/>
      <c r="W1052"/>
      <c r="X1052"/>
      <c r="Y1052"/>
      <c r="Z1052"/>
      <c r="AA1052"/>
      <c r="AB1052"/>
      <c r="AC1052"/>
      <c r="AD1052"/>
      <c r="AE1052"/>
      <c r="AF1052"/>
      <c r="AG1052">
        <v>1</v>
      </c>
      <c r="AH1052">
        <v>0</v>
      </c>
    </row>
    <row r="1053" spans="1:34" ht="15" x14ac:dyDescent="0.25">
      <c r="A1053" t="s">
        <v>2276</v>
      </c>
      <c r="B1053" t="s">
        <v>2277</v>
      </c>
      <c r="C1053" t="s">
        <v>408</v>
      </c>
      <c r="D1053">
        <v>24</v>
      </c>
      <c r="E1053" s="138">
        <v>45071</v>
      </c>
      <c r="F1053" s="138">
        <v>46011</v>
      </c>
      <c r="G1053" t="s">
        <v>69</v>
      </c>
      <c r="H1053" t="s">
        <v>63</v>
      </c>
      <c r="I1053">
        <v>0.8</v>
      </c>
      <c r="J1053" t="s">
        <v>71</v>
      </c>
      <c r="K1053"/>
      <c r="L1053"/>
      <c r="M1053"/>
      <c r="N1053"/>
      <c r="O1053"/>
      <c r="P1053"/>
      <c r="Q1053"/>
      <c r="R1053"/>
      <c r="S1053"/>
      <c r="T1053"/>
      <c r="U1053"/>
      <c r="V1053"/>
      <c r="W1053"/>
      <c r="X1053"/>
      <c r="Y1053"/>
      <c r="Z1053"/>
      <c r="AA1053"/>
      <c r="AB1053"/>
      <c r="AC1053"/>
      <c r="AD1053"/>
      <c r="AE1053"/>
      <c r="AF1053"/>
      <c r="AG1053">
        <v>1</v>
      </c>
      <c r="AH1053">
        <v>0</v>
      </c>
    </row>
    <row r="1054" spans="1:34" ht="15" x14ac:dyDescent="0.25">
      <c r="A1054" t="s">
        <v>2280</v>
      </c>
      <c r="B1054" t="s">
        <v>2281</v>
      </c>
      <c r="C1054" t="s">
        <v>154</v>
      </c>
      <c r="D1054">
        <v>5</v>
      </c>
      <c r="E1054" s="138">
        <v>45044</v>
      </c>
      <c r="F1054" s="138">
        <v>46011</v>
      </c>
      <c r="G1054" t="s">
        <v>69</v>
      </c>
      <c r="H1054" t="s">
        <v>63</v>
      </c>
      <c r="I1054">
        <v>0.8</v>
      </c>
      <c r="J1054" t="s">
        <v>71</v>
      </c>
      <c r="K1054"/>
      <c r="L1054"/>
      <c r="M1054"/>
      <c r="N1054"/>
      <c r="O1054"/>
      <c r="P1054"/>
      <c r="Q1054"/>
      <c r="R1054"/>
      <c r="S1054"/>
      <c r="T1054"/>
      <c r="U1054"/>
      <c r="V1054"/>
      <c r="W1054"/>
      <c r="X1054"/>
      <c r="Y1054"/>
      <c r="Z1054"/>
      <c r="AA1054"/>
      <c r="AB1054"/>
      <c r="AC1054"/>
      <c r="AD1054"/>
      <c r="AE1054"/>
      <c r="AF1054"/>
      <c r="AG1054">
        <v>1</v>
      </c>
      <c r="AH1054">
        <v>0</v>
      </c>
    </row>
    <row r="1055" spans="1:34" ht="15" x14ac:dyDescent="0.25">
      <c r="A1055" t="s">
        <v>2282</v>
      </c>
      <c r="B1055" t="s">
        <v>2283</v>
      </c>
      <c r="C1055" t="s">
        <v>313</v>
      </c>
      <c r="D1055"/>
      <c r="E1055"/>
      <c r="F1055"/>
      <c r="G1055"/>
      <c r="H1055" t="s">
        <v>63</v>
      </c>
      <c r="I1055" t="s">
        <v>64</v>
      </c>
      <c r="J1055"/>
      <c r="K1055"/>
      <c r="L1055"/>
      <c r="M1055"/>
      <c r="N1055"/>
      <c r="O1055"/>
      <c r="P1055"/>
      <c r="Q1055"/>
      <c r="R1055"/>
      <c r="S1055"/>
      <c r="T1055"/>
      <c r="U1055"/>
      <c r="V1055"/>
      <c r="W1055"/>
      <c r="X1055"/>
      <c r="Y1055"/>
      <c r="Z1055"/>
      <c r="AA1055"/>
      <c r="AB1055"/>
      <c r="AC1055"/>
      <c r="AD1055"/>
      <c r="AE1055"/>
      <c r="AF1055"/>
      <c r="AG1055"/>
      <c r="AH1055">
        <v>0</v>
      </c>
    </row>
    <row r="1056" spans="1:34" ht="15" x14ac:dyDescent="0.25">
      <c r="A1056" t="s">
        <v>2284</v>
      </c>
      <c r="B1056" t="s">
        <v>2285</v>
      </c>
      <c r="C1056" t="s">
        <v>1079</v>
      </c>
      <c r="D1056">
        <v>73</v>
      </c>
      <c r="E1056" s="138">
        <v>44558</v>
      </c>
      <c r="F1056" s="138">
        <v>46011</v>
      </c>
      <c r="G1056" t="s">
        <v>69</v>
      </c>
      <c r="H1056" t="s">
        <v>70</v>
      </c>
      <c r="I1056">
        <v>0.8</v>
      </c>
      <c r="J1056" t="s">
        <v>71</v>
      </c>
      <c r="K1056">
        <v>0</v>
      </c>
      <c r="L1056" t="s">
        <v>2286</v>
      </c>
      <c r="M1056">
        <v>0</v>
      </c>
      <c r="N1056" t="s">
        <v>2287</v>
      </c>
      <c r="O1056">
        <v>0</v>
      </c>
      <c r="P1056" t="s">
        <v>2288</v>
      </c>
      <c r="Q1056"/>
      <c r="R1056"/>
      <c r="S1056"/>
      <c r="T1056"/>
      <c r="U1056"/>
      <c r="V1056"/>
      <c r="W1056"/>
      <c r="X1056"/>
      <c r="Y1056"/>
      <c r="Z1056"/>
      <c r="AA1056"/>
      <c r="AB1056"/>
      <c r="AC1056"/>
      <c r="AD1056"/>
      <c r="AE1056"/>
      <c r="AF1056"/>
      <c r="AG1056">
        <v>5</v>
      </c>
      <c r="AH1056">
        <v>0</v>
      </c>
    </row>
    <row r="1057" spans="1:34" ht="15" x14ac:dyDescent="0.25">
      <c r="A1057" t="s">
        <v>2289</v>
      </c>
      <c r="B1057" t="s">
        <v>2290</v>
      </c>
      <c r="C1057" t="s">
        <v>105</v>
      </c>
      <c r="D1057">
        <v>28</v>
      </c>
      <c r="E1057" s="138">
        <v>45653</v>
      </c>
      <c r="F1057" s="138">
        <v>45665</v>
      </c>
      <c r="G1057" t="s">
        <v>69</v>
      </c>
      <c r="H1057" t="s">
        <v>70</v>
      </c>
      <c r="I1057">
        <v>0</v>
      </c>
      <c r="J1057" t="s">
        <v>16229</v>
      </c>
      <c r="K1057">
        <v>0.2</v>
      </c>
      <c r="L1057" t="s">
        <v>71</v>
      </c>
      <c r="M1057"/>
      <c r="N1057"/>
      <c r="O1057"/>
      <c r="P1057"/>
      <c r="Q1057"/>
      <c r="R1057"/>
      <c r="S1057"/>
      <c r="T1057"/>
      <c r="U1057"/>
      <c r="V1057"/>
      <c r="W1057"/>
      <c r="X1057"/>
      <c r="Y1057"/>
      <c r="Z1057"/>
      <c r="AA1057"/>
      <c r="AB1057"/>
      <c r="AC1057"/>
      <c r="AD1057"/>
      <c r="AE1057"/>
      <c r="AF1057"/>
      <c r="AG1057">
        <v>2</v>
      </c>
      <c r="AH1057">
        <v>10000</v>
      </c>
    </row>
    <row r="1058" spans="1:34" ht="15" x14ac:dyDescent="0.25">
      <c r="A1058" t="s">
        <v>2291</v>
      </c>
      <c r="B1058" t="s">
        <v>2292</v>
      </c>
      <c r="C1058" t="s">
        <v>1079</v>
      </c>
      <c r="D1058">
        <v>44</v>
      </c>
      <c r="E1058" s="138">
        <v>44923</v>
      </c>
      <c r="F1058" s="138">
        <v>46011</v>
      </c>
      <c r="G1058" t="s">
        <v>16478</v>
      </c>
      <c r="H1058" t="s">
        <v>70</v>
      </c>
      <c r="I1058">
        <v>0.7</v>
      </c>
      <c r="J1058" t="s">
        <v>76</v>
      </c>
      <c r="K1058">
        <v>0.76</v>
      </c>
      <c r="L1058" t="s">
        <v>77</v>
      </c>
      <c r="M1058">
        <v>0.79</v>
      </c>
      <c r="N1058" t="s">
        <v>78</v>
      </c>
      <c r="O1058">
        <v>0.8</v>
      </c>
      <c r="P1058" t="s">
        <v>79</v>
      </c>
      <c r="Q1058">
        <v>0</v>
      </c>
      <c r="R1058" t="s">
        <v>2293</v>
      </c>
      <c r="S1058"/>
      <c r="T1058"/>
      <c r="U1058"/>
      <c r="V1058"/>
      <c r="W1058"/>
      <c r="X1058"/>
      <c r="Y1058"/>
      <c r="Z1058"/>
      <c r="AA1058"/>
      <c r="AB1058"/>
      <c r="AC1058"/>
      <c r="AD1058"/>
      <c r="AE1058"/>
      <c r="AF1058"/>
      <c r="AG1058">
        <v>0</v>
      </c>
      <c r="AH1058">
        <v>0</v>
      </c>
    </row>
    <row r="1059" spans="1:34" ht="15" x14ac:dyDescent="0.25">
      <c r="A1059" t="s">
        <v>2294</v>
      </c>
      <c r="B1059" t="s">
        <v>2295</v>
      </c>
      <c r="C1059" t="s">
        <v>193</v>
      </c>
      <c r="D1059">
        <v>3</v>
      </c>
      <c r="E1059" s="138">
        <v>45715</v>
      </c>
      <c r="F1059" s="138">
        <v>45793</v>
      </c>
      <c r="G1059" t="s">
        <v>16478</v>
      </c>
      <c r="H1059" t="s">
        <v>70</v>
      </c>
      <c r="I1059">
        <v>0.2</v>
      </c>
      <c r="J1059" t="s">
        <v>76</v>
      </c>
      <c r="K1059">
        <v>0.35</v>
      </c>
      <c r="L1059" t="s">
        <v>77</v>
      </c>
      <c r="M1059">
        <v>0.5</v>
      </c>
      <c r="N1059" t="s">
        <v>78</v>
      </c>
      <c r="O1059">
        <v>0.8</v>
      </c>
      <c r="P1059" t="s">
        <v>79</v>
      </c>
      <c r="Q1059">
        <v>0</v>
      </c>
      <c r="R1059" t="s">
        <v>16230</v>
      </c>
      <c r="S1059"/>
      <c r="T1059"/>
      <c r="U1059"/>
      <c r="V1059"/>
      <c r="W1059"/>
      <c r="X1059"/>
      <c r="Y1059"/>
      <c r="Z1059"/>
      <c r="AA1059"/>
      <c r="AB1059"/>
      <c r="AC1059"/>
      <c r="AD1059"/>
      <c r="AE1059"/>
      <c r="AF1059"/>
      <c r="AG1059">
        <v>0</v>
      </c>
      <c r="AH1059">
        <v>0</v>
      </c>
    </row>
    <row r="1060" spans="1:34" ht="15" x14ac:dyDescent="0.25">
      <c r="A1060" t="s">
        <v>2296</v>
      </c>
      <c r="B1060" t="s">
        <v>2297</v>
      </c>
      <c r="C1060" t="s">
        <v>142</v>
      </c>
      <c r="D1060">
        <v>6</v>
      </c>
      <c r="E1060" s="138">
        <v>45013</v>
      </c>
      <c r="F1060" s="138">
        <v>46011</v>
      </c>
      <c r="G1060" t="s">
        <v>69</v>
      </c>
      <c r="H1060" t="s">
        <v>70</v>
      </c>
      <c r="I1060">
        <v>0</v>
      </c>
      <c r="J1060" t="s">
        <v>16229</v>
      </c>
      <c r="K1060">
        <v>0.8</v>
      </c>
      <c r="L1060" t="s">
        <v>71</v>
      </c>
      <c r="M1060"/>
      <c r="N1060"/>
      <c r="O1060"/>
      <c r="P1060"/>
      <c r="Q1060"/>
      <c r="R1060"/>
      <c r="S1060"/>
      <c r="T1060"/>
      <c r="U1060"/>
      <c r="V1060"/>
      <c r="W1060"/>
      <c r="X1060"/>
      <c r="Y1060"/>
      <c r="Z1060"/>
      <c r="AA1060"/>
      <c r="AB1060"/>
      <c r="AC1060"/>
      <c r="AD1060"/>
      <c r="AE1060"/>
      <c r="AF1060"/>
      <c r="AG1060">
        <v>2</v>
      </c>
      <c r="AH1060">
        <v>10000</v>
      </c>
    </row>
    <row r="1061" spans="1:34" ht="15" x14ac:dyDescent="0.25">
      <c r="A1061" t="s">
        <v>2298</v>
      </c>
      <c r="B1061" t="s">
        <v>2299</v>
      </c>
      <c r="C1061" t="s">
        <v>193</v>
      </c>
      <c r="D1061">
        <v>39</v>
      </c>
      <c r="E1061" s="138">
        <v>45645</v>
      </c>
      <c r="F1061" s="138">
        <v>45701</v>
      </c>
      <c r="G1061" t="s">
        <v>69</v>
      </c>
      <c r="H1061" t="s">
        <v>63</v>
      </c>
      <c r="I1061">
        <v>0.8</v>
      </c>
      <c r="J1061" t="s">
        <v>71</v>
      </c>
      <c r="K1061"/>
      <c r="L1061"/>
      <c r="M1061"/>
      <c r="N1061"/>
      <c r="O1061"/>
      <c r="P1061"/>
      <c r="Q1061"/>
      <c r="R1061"/>
      <c r="S1061"/>
      <c r="T1061"/>
      <c r="U1061"/>
      <c r="V1061"/>
      <c r="W1061"/>
      <c r="X1061"/>
      <c r="Y1061"/>
      <c r="Z1061"/>
      <c r="AA1061"/>
      <c r="AB1061"/>
      <c r="AC1061"/>
      <c r="AD1061"/>
      <c r="AE1061"/>
      <c r="AF1061"/>
      <c r="AG1061">
        <v>1</v>
      </c>
      <c r="AH1061">
        <v>0</v>
      </c>
    </row>
    <row r="1062" spans="1:34" ht="15" x14ac:dyDescent="0.25">
      <c r="A1062" t="s">
        <v>2300</v>
      </c>
      <c r="B1062" t="s">
        <v>2301</v>
      </c>
      <c r="C1062" t="s">
        <v>74</v>
      </c>
      <c r="D1062">
        <v>5</v>
      </c>
      <c r="E1062" s="138">
        <v>45012</v>
      </c>
      <c r="F1062" s="138">
        <v>46011</v>
      </c>
      <c r="G1062" t="s">
        <v>16478</v>
      </c>
      <c r="H1062" t="s">
        <v>70</v>
      </c>
      <c r="I1062">
        <v>0.45</v>
      </c>
      <c r="J1062" t="s">
        <v>76</v>
      </c>
      <c r="K1062">
        <v>0.78</v>
      </c>
      <c r="L1062" t="s">
        <v>77</v>
      </c>
      <c r="M1062">
        <v>0.79</v>
      </c>
      <c r="N1062" t="s">
        <v>78</v>
      </c>
      <c r="O1062">
        <v>0.8</v>
      </c>
      <c r="P1062" t="s">
        <v>79</v>
      </c>
      <c r="Q1062">
        <v>0</v>
      </c>
      <c r="R1062" t="s">
        <v>16230</v>
      </c>
      <c r="S1062"/>
      <c r="T1062"/>
      <c r="U1062"/>
      <c r="V1062"/>
      <c r="W1062"/>
      <c r="X1062"/>
      <c r="Y1062"/>
      <c r="Z1062"/>
      <c r="AA1062"/>
      <c r="AB1062"/>
      <c r="AC1062"/>
      <c r="AD1062"/>
      <c r="AE1062"/>
      <c r="AF1062"/>
      <c r="AG1062">
        <v>0</v>
      </c>
      <c r="AH1062">
        <v>0</v>
      </c>
    </row>
    <row r="1063" spans="1:34" ht="15" x14ac:dyDescent="0.25">
      <c r="A1063" t="s">
        <v>2302</v>
      </c>
      <c r="B1063" t="s">
        <v>2303</v>
      </c>
      <c r="C1063" t="s">
        <v>116</v>
      </c>
      <c r="D1063"/>
      <c r="E1063"/>
      <c r="F1063"/>
      <c r="G1063"/>
      <c r="H1063" t="s">
        <v>63</v>
      </c>
      <c r="I1063" t="s">
        <v>64</v>
      </c>
      <c r="J1063"/>
      <c r="K1063"/>
      <c r="L1063"/>
      <c r="M1063"/>
      <c r="N1063"/>
      <c r="O1063"/>
      <c r="P1063"/>
      <c r="Q1063"/>
      <c r="R1063"/>
      <c r="S1063"/>
      <c r="T1063"/>
      <c r="U1063"/>
      <c r="V1063"/>
      <c r="W1063"/>
      <c r="X1063"/>
      <c r="Y1063"/>
      <c r="Z1063"/>
      <c r="AA1063"/>
      <c r="AB1063"/>
      <c r="AC1063"/>
      <c r="AD1063"/>
      <c r="AE1063"/>
      <c r="AF1063"/>
      <c r="AG1063"/>
      <c r="AH1063">
        <v>0</v>
      </c>
    </row>
    <row r="1064" spans="1:34" ht="15" x14ac:dyDescent="0.25">
      <c r="A1064" t="s">
        <v>2304</v>
      </c>
      <c r="B1064" t="s">
        <v>2305</v>
      </c>
      <c r="C1064" t="s">
        <v>691</v>
      </c>
      <c r="D1064">
        <v>51</v>
      </c>
      <c r="E1064" s="138">
        <v>45645</v>
      </c>
      <c r="F1064" s="138">
        <v>45747</v>
      </c>
      <c r="G1064" t="s">
        <v>69</v>
      </c>
      <c r="H1064" t="s">
        <v>63</v>
      </c>
      <c r="I1064">
        <v>0.7</v>
      </c>
      <c r="J1064" t="s">
        <v>71</v>
      </c>
      <c r="K1064"/>
      <c r="L1064"/>
      <c r="M1064"/>
      <c r="N1064"/>
      <c r="O1064"/>
      <c r="P1064"/>
      <c r="Q1064"/>
      <c r="R1064"/>
      <c r="S1064"/>
      <c r="T1064"/>
      <c r="U1064"/>
      <c r="V1064"/>
      <c r="W1064"/>
      <c r="X1064"/>
      <c r="Y1064"/>
      <c r="Z1064"/>
      <c r="AA1064"/>
      <c r="AB1064"/>
      <c r="AC1064"/>
      <c r="AD1064"/>
      <c r="AE1064"/>
      <c r="AF1064"/>
      <c r="AG1064">
        <v>1</v>
      </c>
      <c r="AH1064">
        <v>0</v>
      </c>
    </row>
    <row r="1065" spans="1:34" ht="15" x14ac:dyDescent="0.25">
      <c r="A1065" t="s">
        <v>2306</v>
      </c>
      <c r="B1065" t="s">
        <v>2307</v>
      </c>
      <c r="C1065" t="s">
        <v>680</v>
      </c>
      <c r="D1065">
        <v>95</v>
      </c>
      <c r="E1065" s="138">
        <v>45645</v>
      </c>
      <c r="F1065" s="138">
        <v>45728</v>
      </c>
      <c r="G1065" t="s">
        <v>75</v>
      </c>
      <c r="H1065" t="s">
        <v>70</v>
      </c>
      <c r="I1065">
        <v>0.71</v>
      </c>
      <c r="J1065" t="s">
        <v>16524</v>
      </c>
      <c r="K1065">
        <v>0.72</v>
      </c>
      <c r="L1065" t="s">
        <v>16525</v>
      </c>
      <c r="M1065">
        <v>0.77</v>
      </c>
      <c r="N1065" t="s">
        <v>16526</v>
      </c>
      <c r="O1065">
        <v>0.8</v>
      </c>
      <c r="P1065" t="s">
        <v>16346</v>
      </c>
      <c r="Q1065">
        <v>0</v>
      </c>
      <c r="R1065" t="s">
        <v>16230</v>
      </c>
      <c r="S1065"/>
      <c r="T1065"/>
      <c r="U1065"/>
      <c r="V1065"/>
      <c r="W1065"/>
      <c r="X1065"/>
      <c r="Y1065"/>
      <c r="Z1065"/>
      <c r="AA1065"/>
      <c r="AB1065"/>
      <c r="AC1065"/>
      <c r="AD1065"/>
      <c r="AE1065"/>
      <c r="AF1065"/>
      <c r="AG1065">
        <v>0</v>
      </c>
      <c r="AH1065">
        <v>0</v>
      </c>
    </row>
    <row r="1066" spans="1:34" ht="15" x14ac:dyDescent="0.25">
      <c r="A1066" t="s">
        <v>2308</v>
      </c>
      <c r="B1066" t="s">
        <v>2309</v>
      </c>
      <c r="C1066" t="s">
        <v>313</v>
      </c>
      <c r="D1066"/>
      <c r="E1066"/>
      <c r="F1066"/>
      <c r="G1066"/>
      <c r="H1066" t="s">
        <v>63</v>
      </c>
      <c r="I1066" t="s">
        <v>64</v>
      </c>
      <c r="J1066"/>
      <c r="K1066"/>
      <c r="L1066"/>
      <c r="M1066"/>
      <c r="N1066"/>
      <c r="O1066"/>
      <c r="P1066"/>
      <c r="Q1066"/>
      <c r="R1066"/>
      <c r="S1066"/>
      <c r="T1066"/>
      <c r="U1066"/>
      <c r="V1066"/>
      <c r="W1066"/>
      <c r="X1066"/>
      <c r="Y1066"/>
      <c r="Z1066"/>
      <c r="AA1066"/>
      <c r="AB1066"/>
      <c r="AC1066"/>
      <c r="AD1066"/>
      <c r="AE1066"/>
      <c r="AF1066"/>
      <c r="AG1066"/>
      <c r="AH1066">
        <v>0</v>
      </c>
    </row>
    <row r="1067" spans="1:34" ht="15" x14ac:dyDescent="0.25">
      <c r="A1067" t="s">
        <v>2310</v>
      </c>
      <c r="B1067" t="s">
        <v>2311</v>
      </c>
      <c r="C1067" t="s">
        <v>203</v>
      </c>
      <c r="D1067">
        <v>57</v>
      </c>
      <c r="E1067" s="138">
        <v>45644</v>
      </c>
      <c r="F1067" s="138">
        <v>45806</v>
      </c>
      <c r="G1067" t="s">
        <v>69</v>
      </c>
      <c r="H1067" t="s">
        <v>63</v>
      </c>
      <c r="I1067">
        <v>0.8</v>
      </c>
      <c r="J1067" t="s">
        <v>71</v>
      </c>
      <c r="K1067"/>
      <c r="L1067"/>
      <c r="M1067"/>
      <c r="N1067"/>
      <c r="O1067"/>
      <c r="P1067"/>
      <c r="Q1067"/>
      <c r="R1067"/>
      <c r="S1067"/>
      <c r="T1067"/>
      <c r="U1067"/>
      <c r="V1067"/>
      <c r="W1067"/>
      <c r="X1067"/>
      <c r="Y1067"/>
      <c r="Z1067"/>
      <c r="AA1067"/>
      <c r="AB1067"/>
      <c r="AC1067"/>
      <c r="AD1067"/>
      <c r="AE1067"/>
      <c r="AF1067"/>
      <c r="AG1067">
        <v>1</v>
      </c>
      <c r="AH1067">
        <v>0</v>
      </c>
    </row>
    <row r="1068" spans="1:34" ht="15" x14ac:dyDescent="0.25">
      <c r="A1068" t="s">
        <v>2312</v>
      </c>
      <c r="B1068" t="s">
        <v>2313</v>
      </c>
      <c r="C1068" t="s">
        <v>267</v>
      </c>
      <c r="D1068">
        <v>63</v>
      </c>
      <c r="E1068" s="138">
        <v>45287</v>
      </c>
      <c r="F1068" s="138">
        <v>46011</v>
      </c>
      <c r="G1068" t="s">
        <v>69</v>
      </c>
      <c r="H1068" t="s">
        <v>70</v>
      </c>
      <c r="I1068">
        <v>0</v>
      </c>
      <c r="J1068" t="s">
        <v>16229</v>
      </c>
      <c r="K1068">
        <v>0.7</v>
      </c>
      <c r="L1068" t="s">
        <v>71</v>
      </c>
      <c r="M1068"/>
      <c r="N1068"/>
      <c r="O1068"/>
      <c r="P1068"/>
      <c r="Q1068"/>
      <c r="R1068"/>
      <c r="S1068"/>
      <c r="T1068"/>
      <c r="U1068"/>
      <c r="V1068"/>
      <c r="W1068"/>
      <c r="X1068"/>
      <c r="Y1068"/>
      <c r="Z1068"/>
      <c r="AA1068"/>
      <c r="AB1068"/>
      <c r="AC1068"/>
      <c r="AD1068"/>
      <c r="AE1068"/>
      <c r="AF1068"/>
      <c r="AG1068">
        <v>2</v>
      </c>
      <c r="AH1068">
        <v>10000</v>
      </c>
    </row>
    <row r="1069" spans="1:34" ht="15" x14ac:dyDescent="0.25">
      <c r="A1069" t="s">
        <v>2314</v>
      </c>
      <c r="B1069" t="s">
        <v>2315</v>
      </c>
      <c r="C1069" t="s">
        <v>313</v>
      </c>
      <c r="D1069"/>
      <c r="E1069"/>
      <c r="F1069"/>
      <c r="G1069"/>
      <c r="H1069" t="s">
        <v>63</v>
      </c>
      <c r="I1069" t="s">
        <v>64</v>
      </c>
      <c r="J1069"/>
      <c r="K1069"/>
      <c r="L1069"/>
      <c r="M1069"/>
      <c r="N1069"/>
      <c r="O1069"/>
      <c r="P1069"/>
      <c r="Q1069"/>
      <c r="R1069"/>
      <c r="S1069"/>
      <c r="T1069"/>
      <c r="U1069"/>
      <c r="V1069"/>
      <c r="W1069"/>
      <c r="X1069"/>
      <c r="Y1069"/>
      <c r="Z1069"/>
      <c r="AA1069"/>
      <c r="AB1069"/>
      <c r="AC1069"/>
      <c r="AD1069"/>
      <c r="AE1069"/>
      <c r="AF1069"/>
      <c r="AG1069"/>
      <c r="AH1069">
        <v>0</v>
      </c>
    </row>
    <row r="1070" spans="1:34" ht="15" x14ac:dyDescent="0.25">
      <c r="A1070" t="s">
        <v>2316</v>
      </c>
      <c r="B1070" t="s">
        <v>2317</v>
      </c>
      <c r="C1070" t="s">
        <v>214</v>
      </c>
      <c r="D1070">
        <v>6</v>
      </c>
      <c r="E1070" s="138">
        <v>44951</v>
      </c>
      <c r="F1070" s="138">
        <v>46011</v>
      </c>
      <c r="G1070" t="s">
        <v>69</v>
      </c>
      <c r="H1070" t="s">
        <v>63</v>
      </c>
      <c r="I1070">
        <v>0.8</v>
      </c>
      <c r="J1070" t="s">
        <v>71</v>
      </c>
      <c r="K1070"/>
      <c r="L1070"/>
      <c r="M1070"/>
      <c r="N1070"/>
      <c r="O1070"/>
      <c r="P1070"/>
      <c r="Q1070"/>
      <c r="R1070"/>
      <c r="S1070"/>
      <c r="T1070"/>
      <c r="U1070"/>
      <c r="V1070"/>
      <c r="W1070"/>
      <c r="X1070"/>
      <c r="Y1070"/>
      <c r="Z1070"/>
      <c r="AA1070"/>
      <c r="AB1070"/>
      <c r="AC1070"/>
      <c r="AD1070"/>
      <c r="AE1070"/>
      <c r="AF1070"/>
      <c r="AG1070">
        <v>1</v>
      </c>
      <c r="AH1070">
        <v>0</v>
      </c>
    </row>
    <row r="1071" spans="1:34" ht="15" x14ac:dyDescent="0.25">
      <c r="A1071" t="s">
        <v>2318</v>
      </c>
      <c r="B1071" t="s">
        <v>2319</v>
      </c>
      <c r="C1071" t="s">
        <v>1082</v>
      </c>
      <c r="D1071">
        <v>7</v>
      </c>
      <c r="E1071" s="138">
        <v>45685</v>
      </c>
      <c r="F1071" s="138">
        <v>45716</v>
      </c>
      <c r="G1071" t="s">
        <v>75</v>
      </c>
      <c r="H1071" t="s">
        <v>70</v>
      </c>
      <c r="I1071">
        <v>0.7</v>
      </c>
      <c r="J1071" t="s">
        <v>76</v>
      </c>
      <c r="K1071">
        <v>0.7</v>
      </c>
      <c r="L1071" t="s">
        <v>77</v>
      </c>
      <c r="M1071">
        <v>0.75</v>
      </c>
      <c r="N1071" t="s">
        <v>78</v>
      </c>
      <c r="O1071">
        <v>0.8</v>
      </c>
      <c r="P1071" t="s">
        <v>79</v>
      </c>
      <c r="Q1071">
        <v>0</v>
      </c>
      <c r="R1071" t="s">
        <v>16230</v>
      </c>
      <c r="S1071"/>
      <c r="T1071"/>
      <c r="U1071"/>
      <c r="V1071"/>
      <c r="W1071"/>
      <c r="X1071"/>
      <c r="Y1071"/>
      <c r="Z1071"/>
      <c r="AA1071"/>
      <c r="AB1071"/>
      <c r="AC1071"/>
      <c r="AD1071"/>
      <c r="AE1071"/>
      <c r="AF1071"/>
      <c r="AG1071">
        <v>0</v>
      </c>
      <c r="AH1071">
        <v>0</v>
      </c>
    </row>
    <row r="1072" spans="1:34" ht="15" x14ac:dyDescent="0.25">
      <c r="A1072" t="s">
        <v>2320</v>
      </c>
      <c r="B1072" t="s">
        <v>2321</v>
      </c>
      <c r="C1072" t="s">
        <v>29</v>
      </c>
      <c r="D1072">
        <v>44</v>
      </c>
      <c r="E1072" s="138">
        <v>45643</v>
      </c>
      <c r="F1072" s="138">
        <v>45665</v>
      </c>
      <c r="G1072" t="s">
        <v>75</v>
      </c>
      <c r="H1072" t="s">
        <v>63</v>
      </c>
      <c r="I1072">
        <v>0.8</v>
      </c>
      <c r="J1072" t="s">
        <v>71</v>
      </c>
      <c r="K1072"/>
      <c r="L1072"/>
      <c r="M1072"/>
      <c r="N1072"/>
      <c r="O1072"/>
      <c r="P1072"/>
      <c r="Q1072"/>
      <c r="R1072"/>
      <c r="S1072"/>
      <c r="T1072"/>
      <c r="U1072"/>
      <c r="V1072"/>
      <c r="W1072"/>
      <c r="X1072"/>
      <c r="Y1072"/>
      <c r="Z1072"/>
      <c r="AA1072"/>
      <c r="AB1072"/>
      <c r="AC1072"/>
      <c r="AD1072"/>
      <c r="AE1072"/>
      <c r="AF1072"/>
      <c r="AG1072">
        <v>1</v>
      </c>
      <c r="AH1072">
        <v>0</v>
      </c>
    </row>
    <row r="1073" spans="1:34" ht="15" x14ac:dyDescent="0.25">
      <c r="A1073" t="s">
        <v>2324</v>
      </c>
      <c r="B1073" t="s">
        <v>2325</v>
      </c>
      <c r="C1073" t="s">
        <v>564</v>
      </c>
      <c r="D1073">
        <v>39</v>
      </c>
      <c r="E1073" s="138">
        <v>45631</v>
      </c>
      <c r="F1073" s="138">
        <v>45797</v>
      </c>
      <c r="G1073" t="s">
        <v>75</v>
      </c>
      <c r="H1073" t="s">
        <v>63</v>
      </c>
      <c r="I1073">
        <v>0.8</v>
      </c>
      <c r="J1073" t="s">
        <v>71</v>
      </c>
      <c r="K1073"/>
      <c r="L1073"/>
      <c r="M1073"/>
      <c r="N1073"/>
      <c r="O1073"/>
      <c r="P1073"/>
      <c r="Q1073"/>
      <c r="R1073"/>
      <c r="S1073"/>
      <c r="T1073"/>
      <c r="U1073"/>
      <c r="V1073"/>
      <c r="W1073"/>
      <c r="X1073"/>
      <c r="Y1073"/>
      <c r="Z1073"/>
      <c r="AA1073"/>
      <c r="AB1073"/>
      <c r="AC1073"/>
      <c r="AD1073"/>
      <c r="AE1073"/>
      <c r="AF1073"/>
      <c r="AG1073">
        <v>1</v>
      </c>
      <c r="AH1073">
        <v>0</v>
      </c>
    </row>
    <row r="1074" spans="1:34" ht="15" x14ac:dyDescent="0.25">
      <c r="A1074" t="s">
        <v>2322</v>
      </c>
      <c r="B1074" t="s">
        <v>2323</v>
      </c>
      <c r="C1074" t="s">
        <v>326</v>
      </c>
      <c r="D1074">
        <v>46</v>
      </c>
      <c r="E1074" s="138">
        <v>44922</v>
      </c>
      <c r="F1074" s="138">
        <v>46011</v>
      </c>
      <c r="G1074" t="s">
        <v>69</v>
      </c>
      <c r="H1074" t="s">
        <v>63</v>
      </c>
      <c r="I1074">
        <v>0.7</v>
      </c>
      <c r="J1074" t="s">
        <v>71</v>
      </c>
      <c r="K1074"/>
      <c r="L1074"/>
      <c r="M1074"/>
      <c r="N1074"/>
      <c r="O1074"/>
      <c r="P1074"/>
      <c r="Q1074"/>
      <c r="R1074"/>
      <c r="S1074"/>
      <c r="T1074"/>
      <c r="U1074"/>
      <c r="V1074"/>
      <c r="W1074"/>
      <c r="X1074"/>
      <c r="Y1074"/>
      <c r="Z1074"/>
      <c r="AA1074"/>
      <c r="AB1074"/>
      <c r="AC1074"/>
      <c r="AD1074"/>
      <c r="AE1074"/>
      <c r="AF1074"/>
      <c r="AG1074">
        <v>1</v>
      </c>
      <c r="AH1074">
        <v>0</v>
      </c>
    </row>
    <row r="1075" spans="1:34" ht="15" x14ac:dyDescent="0.25">
      <c r="A1075" t="s">
        <v>2326</v>
      </c>
      <c r="B1075" t="s">
        <v>2327</v>
      </c>
      <c r="C1075" t="s">
        <v>426</v>
      </c>
      <c r="D1075">
        <v>10</v>
      </c>
      <c r="E1075" s="138">
        <v>42824</v>
      </c>
      <c r="F1075" s="138">
        <v>46011</v>
      </c>
      <c r="G1075" t="s">
        <v>69</v>
      </c>
      <c r="H1075" t="s">
        <v>70</v>
      </c>
      <c r="I1075">
        <v>0</v>
      </c>
      <c r="J1075" t="s">
        <v>16229</v>
      </c>
      <c r="K1075">
        <v>0.8</v>
      </c>
      <c r="L1075" t="s">
        <v>71</v>
      </c>
      <c r="M1075"/>
      <c r="N1075"/>
      <c r="O1075"/>
      <c r="P1075"/>
      <c r="Q1075"/>
      <c r="R1075"/>
      <c r="S1075"/>
      <c r="T1075"/>
      <c r="U1075"/>
      <c r="V1075"/>
      <c r="W1075"/>
      <c r="X1075"/>
      <c r="Y1075"/>
      <c r="Z1075"/>
      <c r="AA1075"/>
      <c r="AB1075"/>
      <c r="AC1075"/>
      <c r="AD1075"/>
      <c r="AE1075"/>
      <c r="AF1075"/>
      <c r="AG1075">
        <v>2</v>
      </c>
      <c r="AH1075">
        <v>10000</v>
      </c>
    </row>
    <row r="1076" spans="1:34" ht="15" x14ac:dyDescent="0.25">
      <c r="A1076" t="s">
        <v>2328</v>
      </c>
      <c r="B1076" t="s">
        <v>2329</v>
      </c>
      <c r="C1076" t="s">
        <v>281</v>
      </c>
      <c r="D1076">
        <v>49</v>
      </c>
      <c r="E1076" s="138">
        <v>45656</v>
      </c>
      <c r="F1076" s="138">
        <v>45702</v>
      </c>
      <c r="G1076" t="s">
        <v>69</v>
      </c>
      <c r="H1076" t="s">
        <v>63</v>
      </c>
      <c r="I1076">
        <v>0.6</v>
      </c>
      <c r="J1076" t="s">
        <v>71</v>
      </c>
      <c r="K1076"/>
      <c r="L1076"/>
      <c r="M1076"/>
      <c r="N1076"/>
      <c r="O1076"/>
      <c r="P1076"/>
      <c r="Q1076"/>
      <c r="R1076"/>
      <c r="S1076"/>
      <c r="T1076"/>
      <c r="U1076"/>
      <c r="V1076"/>
      <c r="W1076"/>
      <c r="X1076"/>
      <c r="Y1076"/>
      <c r="Z1076"/>
      <c r="AA1076"/>
      <c r="AB1076"/>
      <c r="AC1076"/>
      <c r="AD1076"/>
      <c r="AE1076"/>
      <c r="AF1076"/>
      <c r="AG1076">
        <v>1</v>
      </c>
      <c r="AH1076">
        <v>0</v>
      </c>
    </row>
    <row r="1077" spans="1:34" ht="15" x14ac:dyDescent="0.25">
      <c r="A1077" t="s">
        <v>2330</v>
      </c>
      <c r="B1077" t="s">
        <v>2331</v>
      </c>
      <c r="C1077" t="s">
        <v>326</v>
      </c>
      <c r="D1077">
        <v>13</v>
      </c>
      <c r="E1077" s="138">
        <v>45076</v>
      </c>
      <c r="F1077" s="138">
        <v>46011</v>
      </c>
      <c r="G1077" t="s">
        <v>69</v>
      </c>
      <c r="H1077" t="s">
        <v>70</v>
      </c>
      <c r="I1077">
        <v>0</v>
      </c>
      <c r="J1077" t="s">
        <v>16228</v>
      </c>
      <c r="K1077">
        <v>0.8</v>
      </c>
      <c r="L1077" t="s">
        <v>71</v>
      </c>
      <c r="M1077"/>
      <c r="N1077"/>
      <c r="O1077"/>
      <c r="P1077"/>
      <c r="Q1077"/>
      <c r="R1077"/>
      <c r="S1077"/>
      <c r="T1077"/>
      <c r="U1077"/>
      <c r="V1077"/>
      <c r="W1077"/>
      <c r="X1077"/>
      <c r="Y1077"/>
      <c r="Z1077"/>
      <c r="AA1077"/>
      <c r="AB1077"/>
      <c r="AC1077"/>
      <c r="AD1077"/>
      <c r="AE1077"/>
      <c r="AF1077"/>
      <c r="AG1077">
        <v>2</v>
      </c>
      <c r="AH1077">
        <v>12000</v>
      </c>
    </row>
    <row r="1078" spans="1:34" ht="15" x14ac:dyDescent="0.25">
      <c r="A1078" t="s">
        <v>2332</v>
      </c>
      <c r="B1078" t="s">
        <v>2333</v>
      </c>
      <c r="C1078" t="s">
        <v>294</v>
      </c>
      <c r="D1078">
        <v>34</v>
      </c>
      <c r="E1078" s="138">
        <v>45639</v>
      </c>
      <c r="F1078" s="138">
        <v>45877</v>
      </c>
      <c r="G1078" t="s">
        <v>69</v>
      </c>
      <c r="H1078" t="s">
        <v>63</v>
      </c>
      <c r="I1078">
        <v>0.6</v>
      </c>
      <c r="J1078" t="s">
        <v>71</v>
      </c>
      <c r="K1078"/>
      <c r="L1078"/>
      <c r="M1078"/>
      <c r="N1078"/>
      <c r="O1078"/>
      <c r="P1078"/>
      <c r="Q1078"/>
      <c r="R1078"/>
      <c r="S1078"/>
      <c r="T1078"/>
      <c r="U1078"/>
      <c r="V1078"/>
      <c r="W1078"/>
      <c r="X1078"/>
      <c r="Y1078"/>
      <c r="Z1078"/>
      <c r="AA1078"/>
      <c r="AB1078"/>
      <c r="AC1078"/>
      <c r="AD1078"/>
      <c r="AE1078"/>
      <c r="AF1078"/>
      <c r="AG1078">
        <v>1</v>
      </c>
      <c r="AH1078">
        <v>0</v>
      </c>
    </row>
    <row r="1079" spans="1:34" ht="15" x14ac:dyDescent="0.25">
      <c r="A1079" t="s">
        <v>2336</v>
      </c>
      <c r="B1079" t="s">
        <v>2337</v>
      </c>
      <c r="C1079" t="s">
        <v>313</v>
      </c>
      <c r="D1079"/>
      <c r="E1079"/>
      <c r="F1079"/>
      <c r="G1079"/>
      <c r="H1079" t="s">
        <v>63</v>
      </c>
      <c r="I1079" t="s">
        <v>64</v>
      </c>
      <c r="J1079"/>
      <c r="K1079"/>
      <c r="L1079"/>
      <c r="M1079"/>
      <c r="N1079"/>
      <c r="O1079"/>
      <c r="P1079"/>
      <c r="Q1079"/>
      <c r="R1079"/>
      <c r="S1079"/>
      <c r="T1079"/>
      <c r="U1079"/>
      <c r="V1079"/>
      <c r="W1079"/>
      <c r="X1079"/>
      <c r="Y1079"/>
      <c r="Z1079"/>
      <c r="AA1079"/>
      <c r="AB1079"/>
      <c r="AC1079"/>
      <c r="AD1079"/>
      <c r="AE1079"/>
      <c r="AF1079"/>
      <c r="AG1079"/>
      <c r="AH1079">
        <v>0</v>
      </c>
    </row>
    <row r="1080" spans="1:34" ht="15" x14ac:dyDescent="0.25">
      <c r="A1080" t="s">
        <v>2334</v>
      </c>
      <c r="B1080" t="s">
        <v>2335</v>
      </c>
      <c r="C1080" t="s">
        <v>228</v>
      </c>
      <c r="D1080">
        <v>33</v>
      </c>
      <c r="E1080" s="138">
        <v>45630</v>
      </c>
      <c r="F1080" s="138">
        <v>45715</v>
      </c>
      <c r="G1080" t="s">
        <v>69</v>
      </c>
      <c r="H1080" t="s">
        <v>63</v>
      </c>
      <c r="I1080">
        <v>0.7</v>
      </c>
      <c r="J1080" t="s">
        <v>71</v>
      </c>
      <c r="K1080"/>
      <c r="L1080"/>
      <c r="M1080"/>
      <c r="N1080"/>
      <c r="O1080"/>
      <c r="P1080"/>
      <c r="Q1080"/>
      <c r="R1080"/>
      <c r="S1080"/>
      <c r="T1080"/>
      <c r="U1080"/>
      <c r="V1080"/>
      <c r="W1080"/>
      <c r="X1080"/>
      <c r="Y1080"/>
      <c r="Z1080"/>
      <c r="AA1080"/>
      <c r="AB1080"/>
      <c r="AC1080"/>
      <c r="AD1080"/>
      <c r="AE1080"/>
      <c r="AF1080"/>
      <c r="AG1080">
        <v>1</v>
      </c>
      <c r="AH1080">
        <v>0</v>
      </c>
    </row>
    <row r="1081" spans="1:34" ht="15" x14ac:dyDescent="0.25">
      <c r="A1081" t="s">
        <v>2338</v>
      </c>
      <c r="B1081" t="s">
        <v>2339</v>
      </c>
      <c r="C1081" t="s">
        <v>74</v>
      </c>
      <c r="D1081">
        <v>2</v>
      </c>
      <c r="E1081" s="138">
        <v>45716</v>
      </c>
      <c r="F1081" s="138">
        <v>45783</v>
      </c>
      <c r="G1081" t="s">
        <v>75</v>
      </c>
      <c r="H1081" t="s">
        <v>70</v>
      </c>
      <c r="I1081">
        <v>0</v>
      </c>
      <c r="J1081" t="s">
        <v>16301</v>
      </c>
      <c r="K1081">
        <v>0.8</v>
      </c>
      <c r="L1081" t="s">
        <v>71</v>
      </c>
      <c r="M1081"/>
      <c r="N1081"/>
      <c r="O1081"/>
      <c r="P1081"/>
      <c r="Q1081"/>
      <c r="R1081"/>
      <c r="S1081"/>
      <c r="T1081"/>
      <c r="U1081"/>
      <c r="V1081"/>
      <c r="W1081"/>
      <c r="X1081"/>
      <c r="Y1081"/>
      <c r="Z1081"/>
      <c r="AA1081"/>
      <c r="AB1081"/>
      <c r="AC1081"/>
      <c r="AD1081"/>
      <c r="AE1081"/>
      <c r="AF1081"/>
      <c r="AG1081">
        <v>2</v>
      </c>
      <c r="AH1081">
        <v>14000</v>
      </c>
    </row>
    <row r="1082" spans="1:34" ht="15" x14ac:dyDescent="0.25">
      <c r="A1082" t="s">
        <v>2340</v>
      </c>
      <c r="B1082" t="s">
        <v>2341</v>
      </c>
      <c r="C1082" t="s">
        <v>139</v>
      </c>
      <c r="D1082">
        <v>17</v>
      </c>
      <c r="E1082" s="138">
        <v>45642</v>
      </c>
      <c r="F1082" s="138">
        <v>45685</v>
      </c>
      <c r="G1082" t="s">
        <v>75</v>
      </c>
      <c r="H1082" t="s">
        <v>63</v>
      </c>
      <c r="I1082">
        <v>0.8</v>
      </c>
      <c r="J1082" t="s">
        <v>71</v>
      </c>
      <c r="K1082"/>
      <c r="L1082"/>
      <c r="M1082"/>
      <c r="N1082"/>
      <c r="O1082"/>
      <c r="P1082"/>
      <c r="Q1082"/>
      <c r="R1082"/>
      <c r="S1082"/>
      <c r="T1082"/>
      <c r="U1082"/>
      <c r="V1082"/>
      <c r="W1082"/>
      <c r="X1082"/>
      <c r="Y1082"/>
      <c r="Z1082"/>
      <c r="AA1082"/>
      <c r="AB1082"/>
      <c r="AC1082"/>
      <c r="AD1082"/>
      <c r="AE1082"/>
      <c r="AF1082"/>
      <c r="AG1082">
        <v>1</v>
      </c>
      <c r="AH1082">
        <v>0</v>
      </c>
    </row>
    <row r="1083" spans="1:34" ht="15" x14ac:dyDescent="0.25">
      <c r="A1083" t="s">
        <v>2342</v>
      </c>
      <c r="B1083" t="s">
        <v>2343</v>
      </c>
      <c r="C1083" t="s">
        <v>228</v>
      </c>
      <c r="D1083">
        <v>40</v>
      </c>
      <c r="E1083" s="138">
        <v>45654</v>
      </c>
      <c r="F1083" s="138">
        <v>45688</v>
      </c>
      <c r="G1083" t="s">
        <v>75</v>
      </c>
      <c r="H1083" t="s">
        <v>63</v>
      </c>
      <c r="I1083">
        <v>0.6</v>
      </c>
      <c r="J1083" t="s">
        <v>71</v>
      </c>
      <c r="K1083"/>
      <c r="L1083"/>
      <c r="M1083"/>
      <c r="N1083"/>
      <c r="O1083"/>
      <c r="P1083"/>
      <c r="Q1083"/>
      <c r="R1083"/>
      <c r="S1083"/>
      <c r="T1083"/>
      <c r="U1083"/>
      <c r="V1083"/>
      <c r="W1083"/>
      <c r="X1083"/>
      <c r="Y1083"/>
      <c r="Z1083"/>
      <c r="AA1083"/>
      <c r="AB1083"/>
      <c r="AC1083"/>
      <c r="AD1083"/>
      <c r="AE1083"/>
      <c r="AF1083"/>
      <c r="AG1083">
        <v>1</v>
      </c>
      <c r="AH1083">
        <v>0</v>
      </c>
    </row>
    <row r="1084" spans="1:34" ht="15" x14ac:dyDescent="0.25">
      <c r="A1084" t="s">
        <v>2344</v>
      </c>
      <c r="B1084" t="s">
        <v>2345</v>
      </c>
      <c r="C1084" t="s">
        <v>139</v>
      </c>
      <c r="D1084">
        <v>8</v>
      </c>
      <c r="E1084" s="138">
        <v>44314</v>
      </c>
      <c r="F1084" s="138">
        <v>46011</v>
      </c>
      <c r="G1084" t="s">
        <v>69</v>
      </c>
      <c r="H1084" t="s">
        <v>63</v>
      </c>
      <c r="I1084">
        <v>0.6</v>
      </c>
      <c r="J1084" t="s">
        <v>71</v>
      </c>
      <c r="K1084"/>
      <c r="L1084"/>
      <c r="M1084"/>
      <c r="N1084"/>
      <c r="O1084"/>
      <c r="P1084"/>
      <c r="Q1084"/>
      <c r="R1084"/>
      <c r="S1084"/>
      <c r="T1084"/>
      <c r="U1084"/>
      <c r="V1084"/>
      <c r="W1084"/>
      <c r="X1084"/>
      <c r="Y1084"/>
      <c r="Z1084"/>
      <c r="AA1084"/>
      <c r="AB1084"/>
      <c r="AC1084"/>
      <c r="AD1084"/>
      <c r="AE1084"/>
      <c r="AF1084"/>
      <c r="AG1084">
        <v>1</v>
      </c>
      <c r="AH1084">
        <v>0</v>
      </c>
    </row>
    <row r="1085" spans="1:34" ht="15" x14ac:dyDescent="0.25">
      <c r="A1085" t="s">
        <v>2346</v>
      </c>
      <c r="B1085" t="s">
        <v>2347</v>
      </c>
      <c r="C1085" t="s">
        <v>259</v>
      </c>
      <c r="D1085"/>
      <c r="E1085"/>
      <c r="F1085"/>
      <c r="G1085"/>
      <c r="H1085" t="s">
        <v>63</v>
      </c>
      <c r="I1085" t="s">
        <v>64</v>
      </c>
      <c r="J1085"/>
      <c r="K1085"/>
      <c r="L1085"/>
      <c r="M1085"/>
      <c r="N1085"/>
      <c r="O1085"/>
      <c r="P1085"/>
      <c r="Q1085"/>
      <c r="R1085"/>
      <c r="S1085"/>
      <c r="T1085"/>
      <c r="U1085"/>
      <c r="V1085"/>
      <c r="W1085"/>
      <c r="X1085"/>
      <c r="Y1085"/>
      <c r="Z1085"/>
      <c r="AA1085"/>
      <c r="AB1085"/>
      <c r="AC1085"/>
      <c r="AD1085"/>
      <c r="AE1085"/>
      <c r="AF1085"/>
      <c r="AG1085"/>
      <c r="AH1085">
        <v>0</v>
      </c>
    </row>
    <row r="1086" spans="1:34" ht="15" x14ac:dyDescent="0.25">
      <c r="A1086" t="s">
        <v>2348</v>
      </c>
      <c r="B1086" t="s">
        <v>2349</v>
      </c>
      <c r="C1086" t="s">
        <v>125</v>
      </c>
      <c r="D1086">
        <v>29</v>
      </c>
      <c r="E1086" s="138">
        <v>44755</v>
      </c>
      <c r="F1086" s="138">
        <v>46011</v>
      </c>
      <c r="G1086" t="s">
        <v>69</v>
      </c>
      <c r="H1086" t="s">
        <v>63</v>
      </c>
      <c r="I1086">
        <v>0.8</v>
      </c>
      <c r="J1086" t="s">
        <v>71</v>
      </c>
      <c r="K1086"/>
      <c r="L1086"/>
      <c r="M1086"/>
      <c r="N1086"/>
      <c r="O1086"/>
      <c r="P1086"/>
      <c r="Q1086"/>
      <c r="R1086"/>
      <c r="S1086"/>
      <c r="T1086"/>
      <c r="U1086"/>
      <c r="V1086"/>
      <c r="W1086"/>
      <c r="X1086"/>
      <c r="Y1086"/>
      <c r="Z1086"/>
      <c r="AA1086"/>
      <c r="AB1086"/>
      <c r="AC1086"/>
      <c r="AD1086"/>
      <c r="AE1086"/>
      <c r="AF1086"/>
      <c r="AG1086">
        <v>1</v>
      </c>
      <c r="AH1086">
        <v>0</v>
      </c>
    </row>
    <row r="1087" spans="1:34" ht="15" x14ac:dyDescent="0.25">
      <c r="A1087" t="s">
        <v>2350</v>
      </c>
      <c r="B1087" t="s">
        <v>2351</v>
      </c>
      <c r="C1087" t="s">
        <v>173</v>
      </c>
      <c r="D1087">
        <v>23</v>
      </c>
      <c r="E1087" s="138">
        <v>44692</v>
      </c>
      <c r="F1087" s="138">
        <v>46011</v>
      </c>
      <c r="G1087" t="s">
        <v>69</v>
      </c>
      <c r="H1087" t="s">
        <v>63</v>
      </c>
      <c r="I1087">
        <v>0.8</v>
      </c>
      <c r="J1087" t="s">
        <v>71</v>
      </c>
      <c r="K1087"/>
      <c r="L1087"/>
      <c r="M1087"/>
      <c r="N1087"/>
      <c r="O1087"/>
      <c r="P1087"/>
      <c r="Q1087"/>
      <c r="R1087"/>
      <c r="S1087"/>
      <c r="T1087"/>
      <c r="U1087"/>
      <c r="V1087"/>
      <c r="W1087"/>
      <c r="X1087"/>
      <c r="Y1087"/>
      <c r="Z1087"/>
      <c r="AA1087"/>
      <c r="AB1087"/>
      <c r="AC1087"/>
      <c r="AD1087"/>
      <c r="AE1087"/>
      <c r="AF1087"/>
      <c r="AG1087">
        <v>1</v>
      </c>
      <c r="AH1087">
        <v>0</v>
      </c>
    </row>
    <row r="1088" spans="1:34" ht="15" x14ac:dyDescent="0.25">
      <c r="A1088" t="s">
        <v>2352</v>
      </c>
      <c r="B1088" t="s">
        <v>2353</v>
      </c>
      <c r="C1088" t="s">
        <v>448</v>
      </c>
      <c r="D1088">
        <v>55</v>
      </c>
      <c r="E1088" s="138">
        <v>45618</v>
      </c>
      <c r="F1088" s="138">
        <v>45831</v>
      </c>
      <c r="G1088" t="s">
        <v>16478</v>
      </c>
      <c r="H1088" t="s">
        <v>70</v>
      </c>
      <c r="I1088">
        <v>0.3</v>
      </c>
      <c r="J1088" t="s">
        <v>16507</v>
      </c>
      <c r="K1088">
        <v>0.4</v>
      </c>
      <c r="L1088" t="s">
        <v>77</v>
      </c>
      <c r="M1088">
        <v>0.5</v>
      </c>
      <c r="N1088" t="s">
        <v>78</v>
      </c>
      <c r="O1088">
        <v>0.7</v>
      </c>
      <c r="P1088" t="s">
        <v>79</v>
      </c>
      <c r="Q1088">
        <v>0</v>
      </c>
      <c r="R1088" t="s">
        <v>16230</v>
      </c>
      <c r="S1088"/>
      <c r="T1088"/>
      <c r="U1088"/>
      <c r="V1088"/>
      <c r="W1088"/>
      <c r="X1088"/>
      <c r="Y1088"/>
      <c r="Z1088"/>
      <c r="AA1088"/>
      <c r="AB1088"/>
      <c r="AC1088"/>
      <c r="AD1088"/>
      <c r="AE1088"/>
      <c r="AF1088"/>
      <c r="AG1088">
        <v>0</v>
      </c>
      <c r="AH1088">
        <v>0</v>
      </c>
    </row>
    <row r="1089" spans="1:34" ht="15" x14ac:dyDescent="0.25">
      <c r="A1089" t="s">
        <v>2354</v>
      </c>
      <c r="B1089" t="s">
        <v>2355</v>
      </c>
      <c r="C1089" t="s">
        <v>63</v>
      </c>
      <c r="D1089">
        <v>24</v>
      </c>
      <c r="E1089" s="138">
        <v>41906</v>
      </c>
      <c r="F1089" s="138">
        <v>46011</v>
      </c>
      <c r="G1089" t="s">
        <v>69</v>
      </c>
      <c r="H1089" t="s">
        <v>70</v>
      </c>
      <c r="I1089">
        <v>0</v>
      </c>
      <c r="J1089" t="s">
        <v>16228</v>
      </c>
      <c r="K1089">
        <v>0.8</v>
      </c>
      <c r="L1089" t="s">
        <v>71</v>
      </c>
      <c r="M1089"/>
      <c r="N1089"/>
      <c r="O1089"/>
      <c r="P1089"/>
      <c r="Q1089"/>
      <c r="R1089"/>
      <c r="S1089"/>
      <c r="T1089"/>
      <c r="U1089"/>
      <c r="V1089"/>
      <c r="W1089"/>
      <c r="X1089"/>
      <c r="Y1089"/>
      <c r="Z1089"/>
      <c r="AA1089"/>
      <c r="AB1089"/>
      <c r="AC1089"/>
      <c r="AD1089"/>
      <c r="AE1089"/>
      <c r="AF1089"/>
      <c r="AG1089">
        <v>2</v>
      </c>
      <c r="AH1089">
        <v>12000</v>
      </c>
    </row>
    <row r="1090" spans="1:34" ht="15" x14ac:dyDescent="0.25">
      <c r="A1090" t="s">
        <v>2356</v>
      </c>
      <c r="B1090" t="s">
        <v>2357</v>
      </c>
      <c r="C1090" t="s">
        <v>198</v>
      </c>
      <c r="D1090">
        <v>29</v>
      </c>
      <c r="E1090" s="138">
        <v>45281</v>
      </c>
      <c r="F1090" s="138">
        <v>46011</v>
      </c>
      <c r="G1090" t="s">
        <v>69</v>
      </c>
      <c r="H1090" t="s">
        <v>63</v>
      </c>
      <c r="I1090">
        <v>0.8</v>
      </c>
      <c r="J1090" t="s">
        <v>71</v>
      </c>
      <c r="K1090"/>
      <c r="L1090"/>
      <c r="M1090"/>
      <c r="N1090"/>
      <c r="O1090"/>
      <c r="P1090"/>
      <c r="Q1090"/>
      <c r="R1090"/>
      <c r="S1090"/>
      <c r="T1090"/>
      <c r="U1090"/>
      <c r="V1090"/>
      <c r="W1090"/>
      <c r="X1090"/>
      <c r="Y1090"/>
      <c r="Z1090"/>
      <c r="AA1090"/>
      <c r="AB1090"/>
      <c r="AC1090"/>
      <c r="AD1090"/>
      <c r="AE1090"/>
      <c r="AF1090"/>
      <c r="AG1090">
        <v>1</v>
      </c>
      <c r="AH1090">
        <v>0</v>
      </c>
    </row>
    <row r="1091" spans="1:34" ht="15" x14ac:dyDescent="0.25">
      <c r="A1091" t="s">
        <v>2358</v>
      </c>
      <c r="B1091" t="s">
        <v>2359</v>
      </c>
      <c r="C1091" t="s">
        <v>267</v>
      </c>
      <c r="D1091">
        <v>44</v>
      </c>
      <c r="E1091" s="138">
        <v>45656</v>
      </c>
      <c r="F1091" s="138">
        <v>45672</v>
      </c>
      <c r="G1091" t="s">
        <v>75</v>
      </c>
      <c r="H1091" t="s">
        <v>63</v>
      </c>
      <c r="I1091">
        <v>0.8</v>
      </c>
      <c r="J1091" t="s">
        <v>71</v>
      </c>
      <c r="K1091"/>
      <c r="L1091"/>
      <c r="M1091"/>
      <c r="N1091"/>
      <c r="O1091"/>
      <c r="P1091"/>
      <c r="Q1091"/>
      <c r="R1091"/>
      <c r="S1091"/>
      <c r="T1091"/>
      <c r="U1091"/>
      <c r="V1091"/>
      <c r="W1091"/>
      <c r="X1091"/>
      <c r="Y1091"/>
      <c r="Z1091"/>
      <c r="AA1091"/>
      <c r="AB1091"/>
      <c r="AC1091"/>
      <c r="AD1091"/>
      <c r="AE1091"/>
      <c r="AF1091"/>
      <c r="AG1091">
        <v>1</v>
      </c>
      <c r="AH1091">
        <v>0</v>
      </c>
    </row>
    <row r="1092" spans="1:34" ht="15" x14ac:dyDescent="0.25">
      <c r="A1092" t="s">
        <v>2360</v>
      </c>
      <c r="B1092" t="s">
        <v>2361</v>
      </c>
      <c r="C1092" t="s">
        <v>193</v>
      </c>
      <c r="D1092">
        <v>10</v>
      </c>
      <c r="E1092" s="138">
        <v>39517</v>
      </c>
      <c r="F1092" s="138">
        <v>46011</v>
      </c>
      <c r="G1092" t="s">
        <v>69</v>
      </c>
      <c r="H1092" t="s">
        <v>63</v>
      </c>
      <c r="I1092">
        <v>0.7</v>
      </c>
      <c r="J1092" t="s">
        <v>71</v>
      </c>
      <c r="K1092"/>
      <c r="L1092"/>
      <c r="M1092"/>
      <c r="N1092"/>
      <c r="O1092"/>
      <c r="P1092"/>
      <c r="Q1092"/>
      <c r="R1092"/>
      <c r="S1092"/>
      <c r="T1092"/>
      <c r="U1092"/>
      <c r="V1092"/>
      <c r="W1092"/>
      <c r="X1092"/>
      <c r="Y1092"/>
      <c r="Z1092"/>
      <c r="AA1092"/>
      <c r="AB1092"/>
      <c r="AC1092"/>
      <c r="AD1092"/>
      <c r="AE1092"/>
      <c r="AF1092"/>
      <c r="AG1092">
        <v>1</v>
      </c>
      <c r="AH1092">
        <v>0</v>
      </c>
    </row>
    <row r="1093" spans="1:34" ht="15" x14ac:dyDescent="0.25">
      <c r="A1093" t="s">
        <v>2362</v>
      </c>
      <c r="B1093" t="s">
        <v>2363</v>
      </c>
      <c r="C1093" t="s">
        <v>231</v>
      </c>
      <c r="D1093">
        <v>70</v>
      </c>
      <c r="E1093" s="138">
        <v>45650</v>
      </c>
      <c r="F1093" s="138">
        <v>45685</v>
      </c>
      <c r="G1093" t="s">
        <v>69</v>
      </c>
      <c r="H1093" t="s">
        <v>63</v>
      </c>
      <c r="I1093">
        <v>0.8</v>
      </c>
      <c r="J1093" t="s">
        <v>71</v>
      </c>
      <c r="K1093"/>
      <c r="L1093"/>
      <c r="M1093"/>
      <c r="N1093"/>
      <c r="O1093"/>
      <c r="P1093"/>
      <c r="Q1093"/>
      <c r="R1093"/>
      <c r="S1093"/>
      <c r="T1093"/>
      <c r="U1093"/>
      <c r="V1093"/>
      <c r="W1093"/>
      <c r="X1093"/>
      <c r="Y1093"/>
      <c r="Z1093"/>
      <c r="AA1093"/>
      <c r="AB1093"/>
      <c r="AC1093"/>
      <c r="AD1093"/>
      <c r="AE1093"/>
      <c r="AF1093"/>
      <c r="AG1093">
        <v>1</v>
      </c>
      <c r="AH1093">
        <v>0</v>
      </c>
    </row>
    <row r="1094" spans="1:34" ht="15" x14ac:dyDescent="0.25">
      <c r="A1094" t="s">
        <v>2364</v>
      </c>
      <c r="B1094" t="s">
        <v>2365</v>
      </c>
      <c r="C1094" t="s">
        <v>142</v>
      </c>
      <c r="D1094">
        <v>4</v>
      </c>
      <c r="E1094" s="138">
        <v>45754</v>
      </c>
      <c r="F1094" s="138">
        <v>45813</v>
      </c>
      <c r="G1094" t="s">
        <v>69</v>
      </c>
      <c r="H1094" t="s">
        <v>70</v>
      </c>
      <c r="I1094">
        <v>0</v>
      </c>
      <c r="J1094" t="s">
        <v>16301</v>
      </c>
      <c r="K1094">
        <v>0.7</v>
      </c>
      <c r="L1094" t="s">
        <v>16270</v>
      </c>
      <c r="M1094">
        <v>0.75</v>
      </c>
      <c r="N1094" t="s">
        <v>78</v>
      </c>
      <c r="O1094">
        <v>0.8</v>
      </c>
      <c r="P1094" t="s">
        <v>79</v>
      </c>
      <c r="Q1094"/>
      <c r="R1094"/>
      <c r="S1094"/>
      <c r="T1094"/>
      <c r="U1094"/>
      <c r="V1094"/>
      <c r="W1094"/>
      <c r="X1094"/>
      <c r="Y1094"/>
      <c r="Z1094"/>
      <c r="AA1094"/>
      <c r="AB1094"/>
      <c r="AC1094"/>
      <c r="AD1094"/>
      <c r="AE1094"/>
      <c r="AF1094"/>
      <c r="AG1094">
        <v>4</v>
      </c>
      <c r="AH1094">
        <v>14000</v>
      </c>
    </row>
    <row r="1095" spans="1:34" ht="15" x14ac:dyDescent="0.25">
      <c r="A1095" t="s">
        <v>2366</v>
      </c>
      <c r="B1095" t="s">
        <v>2367</v>
      </c>
      <c r="C1095" t="s">
        <v>119</v>
      </c>
      <c r="D1095">
        <v>27</v>
      </c>
      <c r="E1095" s="138">
        <v>45653</v>
      </c>
      <c r="F1095" s="138">
        <v>45723</v>
      </c>
      <c r="G1095" t="s">
        <v>69</v>
      </c>
      <c r="H1095" t="s">
        <v>63</v>
      </c>
      <c r="I1095">
        <v>0.8</v>
      </c>
      <c r="J1095" t="s">
        <v>71</v>
      </c>
      <c r="K1095"/>
      <c r="L1095"/>
      <c r="M1095"/>
      <c r="N1095"/>
      <c r="O1095"/>
      <c r="P1095"/>
      <c r="Q1095"/>
      <c r="R1095"/>
      <c r="S1095"/>
      <c r="T1095"/>
      <c r="U1095"/>
      <c r="V1095"/>
      <c r="W1095"/>
      <c r="X1095"/>
      <c r="Y1095"/>
      <c r="Z1095"/>
      <c r="AA1095"/>
      <c r="AB1095"/>
      <c r="AC1095"/>
      <c r="AD1095"/>
      <c r="AE1095"/>
      <c r="AF1095"/>
      <c r="AG1095">
        <v>1</v>
      </c>
      <c r="AH1095">
        <v>0</v>
      </c>
    </row>
    <row r="1096" spans="1:34" ht="15" x14ac:dyDescent="0.25">
      <c r="A1096" t="s">
        <v>2368</v>
      </c>
      <c r="B1096" t="s">
        <v>2369</v>
      </c>
      <c r="C1096" t="s">
        <v>151</v>
      </c>
      <c r="D1096">
        <v>36</v>
      </c>
      <c r="E1096" s="138">
        <v>45280</v>
      </c>
      <c r="F1096" s="138">
        <v>46011</v>
      </c>
      <c r="G1096" t="s">
        <v>69</v>
      </c>
      <c r="H1096" t="s">
        <v>63</v>
      </c>
      <c r="I1096">
        <v>0.8</v>
      </c>
      <c r="J1096" t="s">
        <v>71</v>
      </c>
      <c r="K1096"/>
      <c r="L1096"/>
      <c r="M1096"/>
      <c r="N1096"/>
      <c r="O1096"/>
      <c r="P1096"/>
      <c r="Q1096"/>
      <c r="R1096"/>
      <c r="S1096"/>
      <c r="T1096"/>
      <c r="U1096"/>
      <c r="V1096"/>
      <c r="W1096"/>
      <c r="X1096"/>
      <c r="Y1096"/>
      <c r="Z1096"/>
      <c r="AA1096"/>
      <c r="AB1096"/>
      <c r="AC1096"/>
      <c r="AD1096"/>
      <c r="AE1096"/>
      <c r="AF1096"/>
      <c r="AG1096">
        <v>1</v>
      </c>
      <c r="AH1096">
        <v>0</v>
      </c>
    </row>
    <row r="1097" spans="1:34" ht="15" x14ac:dyDescent="0.25">
      <c r="A1097" t="s">
        <v>2370</v>
      </c>
      <c r="B1097" t="s">
        <v>2371</v>
      </c>
      <c r="C1097" t="s">
        <v>93</v>
      </c>
      <c r="D1097"/>
      <c r="E1097"/>
      <c r="F1097"/>
      <c r="G1097"/>
      <c r="H1097" t="s">
        <v>63</v>
      </c>
      <c r="I1097" t="s">
        <v>64</v>
      </c>
      <c r="J1097"/>
      <c r="K1097"/>
      <c r="L1097"/>
      <c r="M1097"/>
      <c r="N1097"/>
      <c r="O1097"/>
      <c r="P1097"/>
      <c r="Q1097"/>
      <c r="R1097"/>
      <c r="S1097"/>
      <c r="T1097"/>
      <c r="U1097"/>
      <c r="V1097"/>
      <c r="W1097"/>
      <c r="X1097"/>
      <c r="Y1097"/>
      <c r="Z1097"/>
      <c r="AA1097"/>
      <c r="AB1097"/>
      <c r="AC1097"/>
      <c r="AD1097"/>
      <c r="AE1097"/>
      <c r="AF1097"/>
      <c r="AG1097"/>
      <c r="AH1097">
        <v>0</v>
      </c>
    </row>
    <row r="1098" spans="1:34" ht="15" x14ac:dyDescent="0.25">
      <c r="A1098" t="s">
        <v>2372</v>
      </c>
      <c r="B1098" t="s">
        <v>2373</v>
      </c>
      <c r="C1098" t="s">
        <v>267</v>
      </c>
      <c r="D1098">
        <v>30</v>
      </c>
      <c r="E1098" s="138">
        <v>45272</v>
      </c>
      <c r="F1098" s="138">
        <v>46011</v>
      </c>
      <c r="G1098" t="s">
        <v>69</v>
      </c>
      <c r="H1098" t="s">
        <v>63</v>
      </c>
      <c r="I1098">
        <v>0.8</v>
      </c>
      <c r="J1098" t="s">
        <v>71</v>
      </c>
      <c r="K1098"/>
      <c r="L1098"/>
      <c r="M1098"/>
      <c r="N1098"/>
      <c r="O1098"/>
      <c r="P1098"/>
      <c r="Q1098"/>
      <c r="R1098"/>
      <c r="S1098"/>
      <c r="T1098"/>
      <c r="U1098"/>
      <c r="V1098"/>
      <c r="W1098"/>
      <c r="X1098"/>
      <c r="Y1098"/>
      <c r="Z1098"/>
      <c r="AA1098"/>
      <c r="AB1098"/>
      <c r="AC1098"/>
      <c r="AD1098"/>
      <c r="AE1098"/>
      <c r="AF1098"/>
      <c r="AG1098">
        <v>1</v>
      </c>
      <c r="AH1098">
        <v>0</v>
      </c>
    </row>
    <row r="1099" spans="1:34" ht="15" x14ac:dyDescent="0.25">
      <c r="A1099" t="s">
        <v>2374</v>
      </c>
      <c r="B1099" t="s">
        <v>2375</v>
      </c>
      <c r="C1099" t="s">
        <v>193</v>
      </c>
      <c r="D1099">
        <v>40</v>
      </c>
      <c r="E1099" s="138">
        <v>45645</v>
      </c>
      <c r="F1099" s="138">
        <v>45684</v>
      </c>
      <c r="G1099" t="s">
        <v>69</v>
      </c>
      <c r="H1099" t="s">
        <v>63</v>
      </c>
      <c r="I1099">
        <v>0.6</v>
      </c>
      <c r="J1099" t="s">
        <v>71</v>
      </c>
      <c r="K1099"/>
      <c r="L1099"/>
      <c r="M1099"/>
      <c r="N1099"/>
      <c r="O1099"/>
      <c r="P1099"/>
      <c r="Q1099"/>
      <c r="R1099"/>
      <c r="S1099"/>
      <c r="T1099"/>
      <c r="U1099"/>
      <c r="V1099"/>
      <c r="W1099"/>
      <c r="X1099"/>
      <c r="Y1099"/>
      <c r="Z1099"/>
      <c r="AA1099"/>
      <c r="AB1099"/>
      <c r="AC1099"/>
      <c r="AD1099"/>
      <c r="AE1099"/>
      <c r="AF1099"/>
      <c r="AG1099">
        <v>1</v>
      </c>
      <c r="AH1099">
        <v>0</v>
      </c>
    </row>
    <row r="1100" spans="1:34" ht="15" x14ac:dyDescent="0.25">
      <c r="A1100" t="s">
        <v>2376</v>
      </c>
      <c r="B1100" t="s">
        <v>2377</v>
      </c>
      <c r="C1100" t="s">
        <v>93</v>
      </c>
      <c r="D1100">
        <v>43</v>
      </c>
      <c r="E1100" s="138">
        <v>45653</v>
      </c>
      <c r="F1100" s="138">
        <v>45671</v>
      </c>
      <c r="G1100" t="s">
        <v>69</v>
      </c>
      <c r="H1100" t="s">
        <v>63</v>
      </c>
      <c r="I1100">
        <v>0.2</v>
      </c>
      <c r="J1100" t="s">
        <v>71</v>
      </c>
      <c r="K1100"/>
      <c r="L1100"/>
      <c r="M1100"/>
      <c r="N1100"/>
      <c r="O1100"/>
      <c r="P1100"/>
      <c r="Q1100"/>
      <c r="R1100"/>
      <c r="S1100"/>
      <c r="T1100"/>
      <c r="U1100"/>
      <c r="V1100"/>
      <c r="W1100"/>
      <c r="X1100"/>
      <c r="Y1100"/>
      <c r="Z1100"/>
      <c r="AA1100"/>
      <c r="AB1100"/>
      <c r="AC1100"/>
      <c r="AD1100"/>
      <c r="AE1100"/>
      <c r="AF1100"/>
      <c r="AG1100">
        <v>1</v>
      </c>
      <c r="AH1100">
        <v>0</v>
      </c>
    </row>
    <row r="1101" spans="1:34" ht="15" x14ac:dyDescent="0.25">
      <c r="A1101" t="s">
        <v>2378</v>
      </c>
      <c r="B1101" t="s">
        <v>2379</v>
      </c>
      <c r="C1101" t="s">
        <v>301</v>
      </c>
      <c r="D1101">
        <v>14</v>
      </c>
      <c r="E1101" s="138">
        <v>45063</v>
      </c>
      <c r="F1101" s="138">
        <v>46011</v>
      </c>
      <c r="G1101" t="s">
        <v>69</v>
      </c>
      <c r="H1101" t="s">
        <v>63</v>
      </c>
      <c r="I1101">
        <v>0.8</v>
      </c>
      <c r="J1101" t="s">
        <v>71</v>
      </c>
      <c r="K1101"/>
      <c r="L1101"/>
      <c r="M1101"/>
      <c r="N1101"/>
      <c r="O1101"/>
      <c r="P1101"/>
      <c r="Q1101"/>
      <c r="R1101"/>
      <c r="S1101"/>
      <c r="T1101"/>
      <c r="U1101"/>
      <c r="V1101"/>
      <c r="W1101"/>
      <c r="X1101"/>
      <c r="Y1101"/>
      <c r="Z1101"/>
      <c r="AA1101"/>
      <c r="AB1101"/>
      <c r="AC1101"/>
      <c r="AD1101"/>
      <c r="AE1101"/>
      <c r="AF1101"/>
      <c r="AG1101">
        <v>1</v>
      </c>
      <c r="AH1101">
        <v>0</v>
      </c>
    </row>
    <row r="1102" spans="1:34" ht="15" x14ac:dyDescent="0.25">
      <c r="A1102" t="s">
        <v>2382</v>
      </c>
      <c r="B1102" t="s">
        <v>2383</v>
      </c>
      <c r="C1102" t="s">
        <v>165</v>
      </c>
      <c r="D1102">
        <v>49</v>
      </c>
      <c r="E1102" s="138">
        <v>45288</v>
      </c>
      <c r="F1102" s="138">
        <v>46011</v>
      </c>
      <c r="G1102" t="s">
        <v>69</v>
      </c>
      <c r="H1102" t="s">
        <v>63</v>
      </c>
      <c r="I1102">
        <v>0.8</v>
      </c>
      <c r="J1102" t="s">
        <v>71</v>
      </c>
      <c r="K1102"/>
      <c r="L1102"/>
      <c r="M1102"/>
      <c r="N1102"/>
      <c r="O1102"/>
      <c r="P1102"/>
      <c r="Q1102"/>
      <c r="R1102"/>
      <c r="S1102"/>
      <c r="T1102"/>
      <c r="U1102"/>
      <c r="V1102"/>
      <c r="W1102"/>
      <c r="X1102"/>
      <c r="Y1102"/>
      <c r="Z1102"/>
      <c r="AA1102"/>
      <c r="AB1102"/>
      <c r="AC1102"/>
      <c r="AD1102"/>
      <c r="AE1102"/>
      <c r="AF1102"/>
      <c r="AG1102">
        <v>1</v>
      </c>
      <c r="AH1102">
        <v>0</v>
      </c>
    </row>
    <row r="1103" spans="1:34" ht="15" x14ac:dyDescent="0.25">
      <c r="A1103" t="s">
        <v>2380</v>
      </c>
      <c r="B1103" t="s">
        <v>2381</v>
      </c>
      <c r="C1103" t="s">
        <v>291</v>
      </c>
      <c r="D1103">
        <v>12</v>
      </c>
      <c r="E1103" s="138">
        <v>45076</v>
      </c>
      <c r="F1103" s="138">
        <v>46011</v>
      </c>
      <c r="G1103" t="s">
        <v>69</v>
      </c>
      <c r="H1103" t="s">
        <v>63</v>
      </c>
      <c r="I1103">
        <v>0.8</v>
      </c>
      <c r="J1103" t="s">
        <v>71</v>
      </c>
      <c r="K1103"/>
      <c r="L1103"/>
      <c r="M1103"/>
      <c r="N1103"/>
      <c r="O1103"/>
      <c r="P1103"/>
      <c r="Q1103"/>
      <c r="R1103"/>
      <c r="S1103"/>
      <c r="T1103"/>
      <c r="U1103"/>
      <c r="V1103"/>
      <c r="W1103"/>
      <c r="X1103"/>
      <c r="Y1103"/>
      <c r="Z1103"/>
      <c r="AA1103"/>
      <c r="AB1103"/>
      <c r="AC1103"/>
      <c r="AD1103"/>
      <c r="AE1103"/>
      <c r="AF1103"/>
      <c r="AG1103">
        <v>1</v>
      </c>
      <c r="AH1103">
        <v>0</v>
      </c>
    </row>
    <row r="1104" spans="1:34" ht="15" x14ac:dyDescent="0.25">
      <c r="A1104" t="s">
        <v>2384</v>
      </c>
      <c r="B1104" t="s">
        <v>2385</v>
      </c>
      <c r="C1104" t="s">
        <v>318</v>
      </c>
      <c r="D1104">
        <v>30</v>
      </c>
      <c r="E1104" s="138">
        <v>44926</v>
      </c>
      <c r="F1104" s="138">
        <v>46011</v>
      </c>
      <c r="G1104" t="s">
        <v>69</v>
      </c>
      <c r="H1104" t="s">
        <v>70</v>
      </c>
      <c r="I1104">
        <v>0</v>
      </c>
      <c r="J1104" t="s">
        <v>16232</v>
      </c>
      <c r="K1104">
        <v>0.8</v>
      </c>
      <c r="L1104" t="s">
        <v>71</v>
      </c>
      <c r="M1104"/>
      <c r="N1104"/>
      <c r="O1104"/>
      <c r="P1104"/>
      <c r="Q1104"/>
      <c r="R1104"/>
      <c r="S1104"/>
      <c r="T1104"/>
      <c r="U1104"/>
      <c r="V1104"/>
      <c r="W1104"/>
      <c r="X1104"/>
      <c r="Y1104"/>
      <c r="Z1104"/>
      <c r="AA1104"/>
      <c r="AB1104"/>
      <c r="AC1104"/>
      <c r="AD1104"/>
      <c r="AE1104"/>
      <c r="AF1104"/>
      <c r="AG1104">
        <v>2</v>
      </c>
      <c r="AH1104">
        <v>7500</v>
      </c>
    </row>
    <row r="1105" spans="1:34" ht="15" x14ac:dyDescent="0.25">
      <c r="A1105" t="s">
        <v>2386</v>
      </c>
      <c r="B1105" t="s">
        <v>2387</v>
      </c>
      <c r="C1105" t="s">
        <v>90</v>
      </c>
      <c r="D1105">
        <v>31</v>
      </c>
      <c r="E1105" s="138">
        <v>45646</v>
      </c>
      <c r="F1105" s="138">
        <v>45712</v>
      </c>
      <c r="G1105" t="s">
        <v>69</v>
      </c>
      <c r="H1105" t="s">
        <v>63</v>
      </c>
      <c r="I1105">
        <v>0.5</v>
      </c>
      <c r="J1105" t="s">
        <v>71</v>
      </c>
      <c r="K1105"/>
      <c r="L1105"/>
      <c r="M1105"/>
      <c r="N1105"/>
      <c r="O1105"/>
      <c r="P1105"/>
      <c r="Q1105"/>
      <c r="R1105"/>
      <c r="S1105"/>
      <c r="T1105"/>
      <c r="U1105"/>
      <c r="V1105"/>
      <c r="W1105"/>
      <c r="X1105"/>
      <c r="Y1105"/>
      <c r="Z1105"/>
      <c r="AA1105"/>
      <c r="AB1105"/>
      <c r="AC1105"/>
      <c r="AD1105"/>
      <c r="AE1105"/>
      <c r="AF1105"/>
      <c r="AG1105">
        <v>1</v>
      </c>
      <c r="AH1105">
        <v>0</v>
      </c>
    </row>
    <row r="1106" spans="1:34" ht="15" x14ac:dyDescent="0.25">
      <c r="A1106" t="s">
        <v>2388</v>
      </c>
      <c r="B1106" t="s">
        <v>2389</v>
      </c>
      <c r="C1106" t="s">
        <v>142</v>
      </c>
      <c r="D1106">
        <v>18</v>
      </c>
      <c r="E1106" s="138">
        <v>45867</v>
      </c>
      <c r="F1106" s="138">
        <v>45902</v>
      </c>
      <c r="G1106" t="s">
        <v>16385</v>
      </c>
      <c r="H1106" t="s">
        <v>63</v>
      </c>
      <c r="I1106">
        <v>0.8</v>
      </c>
      <c r="J1106" t="s">
        <v>71</v>
      </c>
      <c r="K1106"/>
      <c r="L1106"/>
      <c r="M1106"/>
      <c r="N1106"/>
      <c r="O1106"/>
      <c r="P1106"/>
      <c r="Q1106"/>
      <c r="R1106"/>
      <c r="S1106"/>
      <c r="T1106"/>
      <c r="U1106"/>
      <c r="V1106"/>
      <c r="W1106"/>
      <c r="X1106"/>
      <c r="Y1106"/>
      <c r="Z1106"/>
      <c r="AA1106"/>
      <c r="AB1106"/>
      <c r="AC1106"/>
      <c r="AD1106"/>
      <c r="AE1106"/>
      <c r="AF1106"/>
      <c r="AG1106">
        <v>1</v>
      </c>
      <c r="AH1106">
        <v>0</v>
      </c>
    </row>
    <row r="1107" spans="1:34" ht="15" x14ac:dyDescent="0.25">
      <c r="A1107" t="s">
        <v>2390</v>
      </c>
      <c r="B1107" t="s">
        <v>2391</v>
      </c>
      <c r="C1107" t="s">
        <v>122</v>
      </c>
      <c r="D1107">
        <v>2</v>
      </c>
      <c r="E1107" s="138">
        <v>45716</v>
      </c>
      <c r="F1107" s="138">
        <v>45750</v>
      </c>
      <c r="G1107" t="s">
        <v>75</v>
      </c>
      <c r="H1107" t="s">
        <v>70</v>
      </c>
      <c r="I1107">
        <v>0</v>
      </c>
      <c r="J1107" t="s">
        <v>16228</v>
      </c>
      <c r="K1107">
        <v>0.8</v>
      </c>
      <c r="L1107" t="s">
        <v>71</v>
      </c>
      <c r="M1107"/>
      <c r="N1107"/>
      <c r="O1107"/>
      <c r="P1107"/>
      <c r="Q1107"/>
      <c r="R1107"/>
      <c r="S1107"/>
      <c r="T1107"/>
      <c r="U1107"/>
      <c r="V1107"/>
      <c r="W1107"/>
      <c r="X1107"/>
      <c r="Y1107"/>
      <c r="Z1107"/>
      <c r="AA1107"/>
      <c r="AB1107"/>
      <c r="AC1107"/>
      <c r="AD1107"/>
      <c r="AE1107"/>
      <c r="AF1107"/>
      <c r="AG1107">
        <v>2</v>
      </c>
      <c r="AH1107">
        <v>12000</v>
      </c>
    </row>
    <row r="1108" spans="1:34" ht="15" x14ac:dyDescent="0.25">
      <c r="A1108" t="s">
        <v>2392</v>
      </c>
      <c r="B1108" t="s">
        <v>2393</v>
      </c>
      <c r="C1108" t="s">
        <v>182</v>
      </c>
      <c r="D1108">
        <v>27</v>
      </c>
      <c r="E1108" s="138">
        <v>45646</v>
      </c>
      <c r="F1108" s="138">
        <v>45789</v>
      </c>
      <c r="G1108" t="s">
        <v>69</v>
      </c>
      <c r="H1108" t="s">
        <v>63</v>
      </c>
      <c r="I1108">
        <v>0.8</v>
      </c>
      <c r="J1108" t="s">
        <v>71</v>
      </c>
      <c r="K1108"/>
      <c r="L1108"/>
      <c r="M1108"/>
      <c r="N1108"/>
      <c r="O1108"/>
      <c r="P1108"/>
      <c r="Q1108"/>
      <c r="R1108"/>
      <c r="S1108"/>
      <c r="T1108"/>
      <c r="U1108"/>
      <c r="V1108"/>
      <c r="W1108"/>
      <c r="X1108"/>
      <c r="Y1108"/>
      <c r="Z1108"/>
      <c r="AA1108"/>
      <c r="AB1108"/>
      <c r="AC1108"/>
      <c r="AD1108"/>
      <c r="AE1108"/>
      <c r="AF1108"/>
      <c r="AG1108">
        <v>1</v>
      </c>
      <c r="AH1108">
        <v>0</v>
      </c>
    </row>
    <row r="1109" spans="1:34" ht="15" x14ac:dyDescent="0.25">
      <c r="A1109" t="s">
        <v>2394</v>
      </c>
      <c r="B1109" t="s">
        <v>2395</v>
      </c>
      <c r="C1109" t="s">
        <v>530</v>
      </c>
      <c r="D1109">
        <v>18</v>
      </c>
      <c r="E1109" s="138">
        <v>44984</v>
      </c>
      <c r="F1109" s="138">
        <v>45841</v>
      </c>
      <c r="G1109" t="s">
        <v>16478</v>
      </c>
      <c r="H1109" t="s">
        <v>70</v>
      </c>
      <c r="I1109">
        <v>0.35</v>
      </c>
      <c r="J1109" t="s">
        <v>76</v>
      </c>
      <c r="K1109">
        <v>0.6</v>
      </c>
      <c r="L1109" t="s">
        <v>77</v>
      </c>
      <c r="M1109">
        <v>0.7</v>
      </c>
      <c r="N1109" t="s">
        <v>78</v>
      </c>
      <c r="O1109">
        <v>0.8</v>
      </c>
      <c r="P1109" t="s">
        <v>79</v>
      </c>
      <c r="Q1109">
        <v>0</v>
      </c>
      <c r="R1109" t="s">
        <v>16230</v>
      </c>
      <c r="S1109"/>
      <c r="T1109"/>
      <c r="U1109"/>
      <c r="V1109"/>
      <c r="W1109"/>
      <c r="X1109"/>
      <c r="Y1109"/>
      <c r="Z1109"/>
      <c r="AA1109"/>
      <c r="AB1109"/>
      <c r="AC1109"/>
      <c r="AD1109"/>
      <c r="AE1109"/>
      <c r="AF1109"/>
      <c r="AG1109">
        <v>0</v>
      </c>
      <c r="AH1109">
        <v>0</v>
      </c>
    </row>
    <row r="1110" spans="1:34" ht="15" x14ac:dyDescent="0.25">
      <c r="A1110" t="s">
        <v>2396</v>
      </c>
      <c r="B1110" t="s">
        <v>2397</v>
      </c>
      <c r="C1110" t="s">
        <v>294</v>
      </c>
      <c r="D1110">
        <v>23</v>
      </c>
      <c r="E1110" s="138">
        <v>45646</v>
      </c>
      <c r="F1110" s="138">
        <v>45873</v>
      </c>
      <c r="G1110" t="s">
        <v>69</v>
      </c>
      <c r="H1110" t="s">
        <v>63</v>
      </c>
      <c r="I1110">
        <v>0.8</v>
      </c>
      <c r="J1110" t="s">
        <v>71</v>
      </c>
      <c r="K1110"/>
      <c r="L1110"/>
      <c r="M1110"/>
      <c r="N1110"/>
      <c r="O1110"/>
      <c r="P1110"/>
      <c r="Q1110"/>
      <c r="R1110"/>
      <c r="S1110"/>
      <c r="T1110"/>
      <c r="U1110"/>
      <c r="V1110"/>
      <c r="W1110"/>
      <c r="X1110"/>
      <c r="Y1110"/>
      <c r="Z1110"/>
      <c r="AA1110"/>
      <c r="AB1110"/>
      <c r="AC1110"/>
      <c r="AD1110"/>
      <c r="AE1110"/>
      <c r="AF1110"/>
      <c r="AG1110">
        <v>1</v>
      </c>
      <c r="AH1110">
        <v>0</v>
      </c>
    </row>
    <row r="1111" spans="1:34" ht="15" x14ac:dyDescent="0.25">
      <c r="A1111" t="s">
        <v>2398</v>
      </c>
      <c r="B1111" t="s">
        <v>2399</v>
      </c>
      <c r="C1111" t="s">
        <v>259</v>
      </c>
      <c r="D1111">
        <v>2</v>
      </c>
      <c r="E1111" s="138">
        <v>45321</v>
      </c>
      <c r="F1111" s="138">
        <v>46011</v>
      </c>
      <c r="G1111" t="s">
        <v>69</v>
      </c>
      <c r="H1111" t="s">
        <v>63</v>
      </c>
      <c r="I1111">
        <v>0.8</v>
      </c>
      <c r="J1111" t="s">
        <v>71</v>
      </c>
      <c r="K1111"/>
      <c r="L1111"/>
      <c r="M1111"/>
      <c r="N1111"/>
      <c r="O1111"/>
      <c r="P1111"/>
      <c r="Q1111"/>
      <c r="R1111"/>
      <c r="S1111"/>
      <c r="T1111"/>
      <c r="U1111"/>
      <c r="V1111"/>
      <c r="W1111"/>
      <c r="X1111"/>
      <c r="Y1111"/>
      <c r="Z1111"/>
      <c r="AA1111"/>
      <c r="AB1111"/>
      <c r="AC1111"/>
      <c r="AD1111"/>
      <c r="AE1111"/>
      <c r="AF1111"/>
      <c r="AG1111">
        <v>1</v>
      </c>
      <c r="AH1111">
        <v>0</v>
      </c>
    </row>
    <row r="1112" spans="1:34" ht="15" x14ac:dyDescent="0.25">
      <c r="A1112" t="s">
        <v>2400</v>
      </c>
      <c r="B1112" t="s">
        <v>2401</v>
      </c>
      <c r="C1112" t="s">
        <v>90</v>
      </c>
      <c r="D1112">
        <v>46</v>
      </c>
      <c r="E1112" s="138">
        <v>45653</v>
      </c>
      <c r="F1112" s="138">
        <v>45840</v>
      </c>
      <c r="G1112" t="s">
        <v>69</v>
      </c>
      <c r="H1112" t="s">
        <v>63</v>
      </c>
      <c r="I1112">
        <v>0.6</v>
      </c>
      <c r="J1112" t="s">
        <v>71</v>
      </c>
      <c r="K1112"/>
      <c r="L1112"/>
      <c r="M1112"/>
      <c r="N1112"/>
      <c r="O1112"/>
      <c r="P1112"/>
      <c r="Q1112"/>
      <c r="R1112"/>
      <c r="S1112"/>
      <c r="T1112"/>
      <c r="U1112"/>
      <c r="V1112"/>
      <c r="W1112"/>
      <c r="X1112"/>
      <c r="Y1112"/>
      <c r="Z1112"/>
      <c r="AA1112"/>
      <c r="AB1112"/>
      <c r="AC1112"/>
      <c r="AD1112"/>
      <c r="AE1112"/>
      <c r="AF1112"/>
      <c r="AG1112">
        <v>1</v>
      </c>
      <c r="AH1112">
        <v>0</v>
      </c>
    </row>
    <row r="1113" spans="1:34" ht="15" x14ac:dyDescent="0.25">
      <c r="A1113" t="s">
        <v>2402</v>
      </c>
      <c r="B1113" t="s">
        <v>2403</v>
      </c>
      <c r="C1113" t="s">
        <v>231</v>
      </c>
      <c r="D1113">
        <v>74</v>
      </c>
      <c r="E1113" s="138">
        <v>45649</v>
      </c>
      <c r="F1113" s="138">
        <v>45944</v>
      </c>
      <c r="G1113" t="s">
        <v>75</v>
      </c>
      <c r="H1113" t="s">
        <v>70</v>
      </c>
      <c r="I1113">
        <v>0</v>
      </c>
      <c r="J1113" t="s">
        <v>16304</v>
      </c>
      <c r="K1113">
        <v>0.75</v>
      </c>
      <c r="L1113" t="s">
        <v>16270</v>
      </c>
      <c r="M1113">
        <v>0.78</v>
      </c>
      <c r="N1113" t="s">
        <v>78</v>
      </c>
      <c r="O1113">
        <v>0.8</v>
      </c>
      <c r="P1113" t="s">
        <v>79</v>
      </c>
      <c r="Q1113"/>
      <c r="R1113"/>
      <c r="S1113"/>
      <c r="T1113"/>
      <c r="U1113"/>
      <c r="V1113"/>
      <c r="W1113"/>
      <c r="X1113"/>
      <c r="Y1113"/>
      <c r="Z1113"/>
      <c r="AA1113"/>
      <c r="AB1113"/>
      <c r="AC1113"/>
      <c r="AD1113"/>
      <c r="AE1113"/>
      <c r="AF1113"/>
      <c r="AG1113">
        <v>4</v>
      </c>
      <c r="AH1113">
        <v>7800</v>
      </c>
    </row>
    <row r="1114" spans="1:34" ht="15" x14ac:dyDescent="0.25">
      <c r="A1114" t="s">
        <v>2404</v>
      </c>
      <c r="B1114" t="s">
        <v>2405</v>
      </c>
      <c r="C1114" t="s">
        <v>667</v>
      </c>
      <c r="D1114">
        <v>6</v>
      </c>
      <c r="E1114" s="138">
        <v>44657</v>
      </c>
      <c r="F1114" s="138">
        <v>46011</v>
      </c>
      <c r="G1114" t="s">
        <v>69</v>
      </c>
      <c r="H1114" t="s">
        <v>70</v>
      </c>
      <c r="I1114">
        <v>0</v>
      </c>
      <c r="J1114" t="s">
        <v>16249</v>
      </c>
      <c r="K1114">
        <v>0.6</v>
      </c>
      <c r="L1114" t="s">
        <v>71</v>
      </c>
      <c r="M1114"/>
      <c r="N1114"/>
      <c r="O1114"/>
      <c r="P1114"/>
      <c r="Q1114"/>
      <c r="R1114"/>
      <c r="S1114"/>
      <c r="T1114"/>
      <c r="U1114"/>
      <c r="V1114"/>
      <c r="W1114"/>
      <c r="X1114"/>
      <c r="Y1114"/>
      <c r="Z1114"/>
      <c r="AA1114"/>
      <c r="AB1114"/>
      <c r="AC1114"/>
      <c r="AD1114"/>
      <c r="AE1114"/>
      <c r="AF1114"/>
      <c r="AG1114">
        <v>2</v>
      </c>
      <c r="AH1114">
        <v>8000</v>
      </c>
    </row>
    <row r="1115" spans="1:34" ht="15" x14ac:dyDescent="0.25">
      <c r="A1115" t="s">
        <v>2406</v>
      </c>
      <c r="B1115" t="s">
        <v>2407</v>
      </c>
      <c r="C1115" t="s">
        <v>294</v>
      </c>
      <c r="D1115">
        <v>30</v>
      </c>
      <c r="E1115" s="138">
        <v>45649</v>
      </c>
      <c r="F1115" s="138">
        <v>45677</v>
      </c>
      <c r="G1115" t="s">
        <v>75</v>
      </c>
      <c r="H1115" t="s">
        <v>63</v>
      </c>
      <c r="I1115">
        <v>0.8</v>
      </c>
      <c r="J1115" t="s">
        <v>71</v>
      </c>
      <c r="K1115"/>
      <c r="L1115"/>
      <c r="M1115"/>
      <c r="N1115"/>
      <c r="O1115"/>
      <c r="P1115"/>
      <c r="Q1115"/>
      <c r="R1115"/>
      <c r="S1115"/>
      <c r="T1115"/>
      <c r="U1115"/>
      <c r="V1115"/>
      <c r="W1115"/>
      <c r="X1115"/>
      <c r="Y1115"/>
      <c r="Z1115"/>
      <c r="AA1115"/>
      <c r="AB1115"/>
      <c r="AC1115"/>
      <c r="AD1115"/>
      <c r="AE1115"/>
      <c r="AF1115"/>
      <c r="AG1115">
        <v>1</v>
      </c>
      <c r="AH1115">
        <v>0</v>
      </c>
    </row>
    <row r="1116" spans="1:34" ht="15" x14ac:dyDescent="0.25">
      <c r="A1116" t="s">
        <v>2410</v>
      </c>
      <c r="B1116" t="s">
        <v>2411</v>
      </c>
      <c r="C1116" t="s">
        <v>102</v>
      </c>
      <c r="D1116">
        <v>23</v>
      </c>
      <c r="E1116" s="138">
        <v>45643</v>
      </c>
      <c r="F1116" s="138">
        <v>45944</v>
      </c>
      <c r="G1116" t="s">
        <v>69</v>
      </c>
      <c r="H1116" t="s">
        <v>63</v>
      </c>
      <c r="I1116">
        <v>0.7</v>
      </c>
      <c r="J1116" t="s">
        <v>71</v>
      </c>
      <c r="K1116"/>
      <c r="L1116"/>
      <c r="M1116"/>
      <c r="N1116"/>
      <c r="O1116"/>
      <c r="P1116"/>
      <c r="Q1116"/>
      <c r="R1116"/>
      <c r="S1116"/>
      <c r="T1116"/>
      <c r="U1116"/>
      <c r="V1116"/>
      <c r="W1116"/>
      <c r="X1116"/>
      <c r="Y1116"/>
      <c r="Z1116"/>
      <c r="AA1116"/>
      <c r="AB1116"/>
      <c r="AC1116"/>
      <c r="AD1116"/>
      <c r="AE1116"/>
      <c r="AF1116"/>
      <c r="AG1116">
        <v>1</v>
      </c>
      <c r="AH1116">
        <v>0</v>
      </c>
    </row>
    <row r="1117" spans="1:34" ht="15" x14ac:dyDescent="0.25">
      <c r="A1117" t="s">
        <v>2412</v>
      </c>
      <c r="B1117" t="s">
        <v>2413</v>
      </c>
      <c r="C1117" t="s">
        <v>264</v>
      </c>
      <c r="D1117">
        <v>56</v>
      </c>
      <c r="E1117" s="138">
        <v>45643</v>
      </c>
      <c r="F1117" s="138">
        <v>45686</v>
      </c>
      <c r="G1117" t="s">
        <v>75</v>
      </c>
      <c r="H1117" t="s">
        <v>70</v>
      </c>
      <c r="I1117">
        <v>0</v>
      </c>
      <c r="J1117" t="s">
        <v>16236</v>
      </c>
      <c r="K1117">
        <v>0.65</v>
      </c>
      <c r="L1117" t="s">
        <v>16270</v>
      </c>
      <c r="M1117">
        <v>0.75</v>
      </c>
      <c r="N1117" t="s">
        <v>78</v>
      </c>
      <c r="O1117">
        <v>0.8</v>
      </c>
      <c r="P1117" t="s">
        <v>79</v>
      </c>
      <c r="Q1117"/>
      <c r="R1117"/>
      <c r="S1117"/>
      <c r="T1117"/>
      <c r="U1117"/>
      <c r="V1117"/>
      <c r="W1117"/>
      <c r="X1117"/>
      <c r="Y1117"/>
      <c r="Z1117"/>
      <c r="AA1117"/>
      <c r="AB1117"/>
      <c r="AC1117"/>
      <c r="AD1117"/>
      <c r="AE1117"/>
      <c r="AF1117"/>
      <c r="AG1117">
        <v>4</v>
      </c>
      <c r="AH1117">
        <v>9999.99</v>
      </c>
    </row>
    <row r="1118" spans="1:34" ht="15" x14ac:dyDescent="0.25">
      <c r="A1118" t="s">
        <v>2414</v>
      </c>
      <c r="B1118" t="s">
        <v>2415</v>
      </c>
      <c r="C1118" t="s">
        <v>228</v>
      </c>
      <c r="D1118">
        <v>27</v>
      </c>
      <c r="E1118" s="138">
        <v>45647</v>
      </c>
      <c r="F1118" s="138">
        <v>45918</v>
      </c>
      <c r="G1118" t="s">
        <v>69</v>
      </c>
      <c r="H1118" t="s">
        <v>70</v>
      </c>
      <c r="I1118">
        <v>0</v>
      </c>
      <c r="J1118" t="s">
        <v>16230</v>
      </c>
      <c r="K1118">
        <v>0.2</v>
      </c>
      <c r="L1118" t="s">
        <v>71</v>
      </c>
      <c r="M1118"/>
      <c r="N1118"/>
      <c r="O1118"/>
      <c r="P1118"/>
      <c r="Q1118"/>
      <c r="R1118"/>
      <c r="S1118"/>
      <c r="T1118"/>
      <c r="U1118"/>
      <c r="V1118"/>
      <c r="W1118"/>
      <c r="X1118"/>
      <c r="Y1118"/>
      <c r="Z1118"/>
      <c r="AA1118"/>
      <c r="AB1118"/>
      <c r="AC1118"/>
      <c r="AD1118"/>
      <c r="AE1118"/>
      <c r="AF1118"/>
      <c r="AG1118">
        <v>2</v>
      </c>
      <c r="AH1118">
        <v>15000</v>
      </c>
    </row>
    <row r="1119" spans="1:34" ht="15" x14ac:dyDescent="0.25">
      <c r="A1119" t="s">
        <v>2418</v>
      </c>
      <c r="B1119" t="s">
        <v>2419</v>
      </c>
      <c r="C1119" t="s">
        <v>193</v>
      </c>
      <c r="D1119">
        <v>28</v>
      </c>
      <c r="E1119" s="138">
        <v>45653</v>
      </c>
      <c r="F1119" s="138">
        <v>45723</v>
      </c>
      <c r="G1119" t="s">
        <v>69</v>
      </c>
      <c r="H1119" t="s">
        <v>63</v>
      </c>
      <c r="I1119">
        <v>0.8</v>
      </c>
      <c r="J1119" t="s">
        <v>71</v>
      </c>
      <c r="K1119"/>
      <c r="L1119"/>
      <c r="M1119"/>
      <c r="N1119"/>
      <c r="O1119"/>
      <c r="P1119"/>
      <c r="Q1119"/>
      <c r="R1119"/>
      <c r="S1119"/>
      <c r="T1119"/>
      <c r="U1119"/>
      <c r="V1119"/>
      <c r="W1119"/>
      <c r="X1119"/>
      <c r="Y1119"/>
      <c r="Z1119"/>
      <c r="AA1119"/>
      <c r="AB1119"/>
      <c r="AC1119"/>
      <c r="AD1119"/>
      <c r="AE1119"/>
      <c r="AF1119"/>
      <c r="AG1119">
        <v>1</v>
      </c>
      <c r="AH1119">
        <v>0</v>
      </c>
    </row>
    <row r="1120" spans="1:34" ht="15" x14ac:dyDescent="0.25">
      <c r="A1120" t="s">
        <v>2420</v>
      </c>
      <c r="B1120" t="s">
        <v>2421</v>
      </c>
      <c r="C1120" t="s">
        <v>206</v>
      </c>
      <c r="D1120">
        <v>14</v>
      </c>
      <c r="E1120" s="138">
        <v>42490</v>
      </c>
      <c r="F1120" s="138">
        <v>46011</v>
      </c>
      <c r="G1120" t="s">
        <v>69</v>
      </c>
      <c r="H1120" t="s">
        <v>63</v>
      </c>
      <c r="I1120">
        <v>0.8</v>
      </c>
      <c r="J1120" t="s">
        <v>71</v>
      </c>
      <c r="K1120"/>
      <c r="L1120"/>
      <c r="M1120"/>
      <c r="N1120"/>
      <c r="O1120"/>
      <c r="P1120"/>
      <c r="Q1120"/>
      <c r="R1120"/>
      <c r="S1120"/>
      <c r="T1120"/>
      <c r="U1120"/>
      <c r="V1120"/>
      <c r="W1120"/>
      <c r="X1120"/>
      <c r="Y1120"/>
      <c r="Z1120"/>
      <c r="AA1120"/>
      <c r="AB1120"/>
      <c r="AC1120"/>
      <c r="AD1120"/>
      <c r="AE1120"/>
      <c r="AF1120"/>
      <c r="AG1120">
        <v>1</v>
      </c>
      <c r="AH1120">
        <v>0</v>
      </c>
    </row>
    <row r="1121" spans="1:34" ht="15" x14ac:dyDescent="0.25">
      <c r="A1121" t="s">
        <v>2416</v>
      </c>
      <c r="B1121" t="s">
        <v>2417</v>
      </c>
      <c r="C1121" t="s">
        <v>264</v>
      </c>
      <c r="D1121">
        <v>10</v>
      </c>
      <c r="E1121" s="138">
        <v>45664</v>
      </c>
      <c r="F1121" s="138">
        <v>45678</v>
      </c>
      <c r="G1121" t="s">
        <v>69</v>
      </c>
      <c r="H1121" t="s">
        <v>70</v>
      </c>
      <c r="I1121">
        <v>0</v>
      </c>
      <c r="J1121" t="s">
        <v>16236</v>
      </c>
      <c r="K1121">
        <v>0.8</v>
      </c>
      <c r="L1121" t="s">
        <v>71</v>
      </c>
      <c r="M1121"/>
      <c r="N1121"/>
      <c r="O1121"/>
      <c r="P1121"/>
      <c r="Q1121"/>
      <c r="R1121"/>
      <c r="S1121"/>
      <c r="T1121"/>
      <c r="U1121"/>
      <c r="V1121"/>
      <c r="W1121"/>
      <c r="X1121"/>
      <c r="Y1121"/>
      <c r="Z1121"/>
      <c r="AA1121"/>
      <c r="AB1121"/>
      <c r="AC1121"/>
      <c r="AD1121"/>
      <c r="AE1121"/>
      <c r="AF1121"/>
      <c r="AG1121">
        <v>2</v>
      </c>
      <c r="AH1121">
        <v>9999.99</v>
      </c>
    </row>
    <row r="1122" spans="1:34" ht="15" x14ac:dyDescent="0.25">
      <c r="A1122" t="s">
        <v>2422</v>
      </c>
      <c r="B1122" t="s">
        <v>2423</v>
      </c>
      <c r="C1122" t="s">
        <v>63</v>
      </c>
      <c r="D1122">
        <v>37</v>
      </c>
      <c r="E1122" s="138">
        <v>45647</v>
      </c>
      <c r="F1122" s="138">
        <v>45667</v>
      </c>
      <c r="G1122" t="s">
        <v>69</v>
      </c>
      <c r="H1122" t="s">
        <v>70</v>
      </c>
      <c r="I1122">
        <v>0</v>
      </c>
      <c r="J1122" t="s">
        <v>16229</v>
      </c>
      <c r="K1122">
        <v>0.6</v>
      </c>
      <c r="L1122" t="s">
        <v>71</v>
      </c>
      <c r="M1122"/>
      <c r="N1122"/>
      <c r="O1122"/>
      <c r="P1122"/>
      <c r="Q1122"/>
      <c r="R1122"/>
      <c r="S1122"/>
      <c r="T1122"/>
      <c r="U1122"/>
      <c r="V1122"/>
      <c r="W1122"/>
      <c r="X1122"/>
      <c r="Y1122"/>
      <c r="Z1122"/>
      <c r="AA1122"/>
      <c r="AB1122"/>
      <c r="AC1122"/>
      <c r="AD1122"/>
      <c r="AE1122"/>
      <c r="AF1122"/>
      <c r="AG1122">
        <v>2</v>
      </c>
      <c r="AH1122">
        <v>10000</v>
      </c>
    </row>
    <row r="1123" spans="1:34" ht="15" x14ac:dyDescent="0.25">
      <c r="A1123" t="s">
        <v>2424</v>
      </c>
      <c r="B1123" t="s">
        <v>2425</v>
      </c>
      <c r="C1123" t="s">
        <v>691</v>
      </c>
      <c r="D1123">
        <v>22</v>
      </c>
      <c r="E1123" s="138">
        <v>45071</v>
      </c>
      <c r="F1123" s="138">
        <v>46011</v>
      </c>
      <c r="G1123" t="s">
        <v>69</v>
      </c>
      <c r="H1123" t="s">
        <v>63</v>
      </c>
      <c r="I1123">
        <v>0.8</v>
      </c>
      <c r="J1123" t="s">
        <v>71</v>
      </c>
      <c r="K1123"/>
      <c r="L1123"/>
      <c r="M1123"/>
      <c r="N1123"/>
      <c r="O1123"/>
      <c r="P1123"/>
      <c r="Q1123"/>
      <c r="R1123"/>
      <c r="S1123"/>
      <c r="T1123"/>
      <c r="U1123"/>
      <c r="V1123"/>
      <c r="W1123"/>
      <c r="X1123"/>
      <c r="Y1123"/>
      <c r="Z1123"/>
      <c r="AA1123"/>
      <c r="AB1123"/>
      <c r="AC1123"/>
      <c r="AD1123"/>
      <c r="AE1123"/>
      <c r="AF1123"/>
      <c r="AG1123">
        <v>1</v>
      </c>
      <c r="AH1123">
        <v>0</v>
      </c>
    </row>
    <row r="1124" spans="1:34" ht="15" x14ac:dyDescent="0.25">
      <c r="A1124" t="s">
        <v>2426</v>
      </c>
      <c r="B1124" t="s">
        <v>2427</v>
      </c>
      <c r="C1124" t="s">
        <v>119</v>
      </c>
      <c r="D1124">
        <v>41</v>
      </c>
      <c r="E1124" s="138">
        <v>45288</v>
      </c>
      <c r="F1124" s="138">
        <v>46011</v>
      </c>
      <c r="G1124" t="s">
        <v>69</v>
      </c>
      <c r="H1124" t="s">
        <v>63</v>
      </c>
      <c r="I1124">
        <v>0.8</v>
      </c>
      <c r="J1124" t="s">
        <v>71</v>
      </c>
      <c r="K1124"/>
      <c r="L1124"/>
      <c r="M1124"/>
      <c r="N1124"/>
      <c r="O1124"/>
      <c r="P1124"/>
      <c r="Q1124"/>
      <c r="R1124"/>
      <c r="S1124"/>
      <c r="T1124"/>
      <c r="U1124"/>
      <c r="V1124"/>
      <c r="W1124"/>
      <c r="X1124"/>
      <c r="Y1124"/>
      <c r="Z1124"/>
      <c r="AA1124"/>
      <c r="AB1124"/>
      <c r="AC1124"/>
      <c r="AD1124"/>
      <c r="AE1124"/>
      <c r="AF1124"/>
      <c r="AG1124">
        <v>1</v>
      </c>
      <c r="AH1124">
        <v>0</v>
      </c>
    </row>
    <row r="1125" spans="1:34" ht="15" x14ac:dyDescent="0.25">
      <c r="A1125" t="s">
        <v>2428</v>
      </c>
      <c r="B1125" t="s">
        <v>2429</v>
      </c>
      <c r="C1125" t="s">
        <v>291</v>
      </c>
      <c r="D1125">
        <v>7</v>
      </c>
      <c r="E1125" s="138">
        <v>44333</v>
      </c>
      <c r="F1125" s="138">
        <v>46011</v>
      </c>
      <c r="G1125" t="s">
        <v>69</v>
      </c>
      <c r="H1125" t="s">
        <v>63</v>
      </c>
      <c r="I1125">
        <v>0.8</v>
      </c>
      <c r="J1125" t="s">
        <v>71</v>
      </c>
      <c r="K1125"/>
      <c r="L1125"/>
      <c r="M1125"/>
      <c r="N1125"/>
      <c r="O1125"/>
      <c r="P1125"/>
      <c r="Q1125"/>
      <c r="R1125"/>
      <c r="S1125"/>
      <c r="T1125"/>
      <c r="U1125"/>
      <c r="V1125"/>
      <c r="W1125"/>
      <c r="X1125"/>
      <c r="Y1125"/>
      <c r="Z1125"/>
      <c r="AA1125"/>
      <c r="AB1125"/>
      <c r="AC1125"/>
      <c r="AD1125"/>
      <c r="AE1125"/>
      <c r="AF1125"/>
      <c r="AG1125">
        <v>1</v>
      </c>
      <c r="AH1125">
        <v>0</v>
      </c>
    </row>
    <row r="1126" spans="1:34" ht="15" x14ac:dyDescent="0.25">
      <c r="A1126" t="s">
        <v>2430</v>
      </c>
      <c r="B1126" t="s">
        <v>2431</v>
      </c>
      <c r="C1126" t="s">
        <v>211</v>
      </c>
      <c r="D1126">
        <v>48</v>
      </c>
      <c r="E1126" s="138">
        <v>45637</v>
      </c>
      <c r="F1126" s="138">
        <v>45712</v>
      </c>
      <c r="G1126" t="s">
        <v>75</v>
      </c>
      <c r="H1126" t="s">
        <v>63</v>
      </c>
      <c r="I1126">
        <v>0.7</v>
      </c>
      <c r="J1126" t="s">
        <v>71</v>
      </c>
      <c r="K1126"/>
      <c r="L1126"/>
      <c r="M1126"/>
      <c r="N1126"/>
      <c r="O1126"/>
      <c r="P1126"/>
      <c r="Q1126"/>
      <c r="R1126"/>
      <c r="S1126"/>
      <c r="T1126"/>
      <c r="U1126"/>
      <c r="V1126"/>
      <c r="W1126"/>
      <c r="X1126"/>
      <c r="Y1126"/>
      <c r="Z1126"/>
      <c r="AA1126"/>
      <c r="AB1126"/>
      <c r="AC1126"/>
      <c r="AD1126"/>
      <c r="AE1126"/>
      <c r="AF1126"/>
      <c r="AG1126">
        <v>1</v>
      </c>
      <c r="AH1126">
        <v>0</v>
      </c>
    </row>
    <row r="1127" spans="1:34" ht="15" x14ac:dyDescent="0.25">
      <c r="A1127" t="s">
        <v>2432</v>
      </c>
      <c r="B1127" t="s">
        <v>2433</v>
      </c>
      <c r="C1127" t="s">
        <v>182</v>
      </c>
      <c r="D1127">
        <v>37</v>
      </c>
      <c r="E1127" s="138">
        <v>45642</v>
      </c>
      <c r="F1127" s="138">
        <v>45765</v>
      </c>
      <c r="G1127" t="s">
        <v>69</v>
      </c>
      <c r="H1127" t="s">
        <v>63</v>
      </c>
      <c r="I1127">
        <v>0.8</v>
      </c>
      <c r="J1127" t="s">
        <v>71</v>
      </c>
      <c r="K1127"/>
      <c r="L1127"/>
      <c r="M1127"/>
      <c r="N1127"/>
      <c r="O1127"/>
      <c r="P1127"/>
      <c r="Q1127"/>
      <c r="R1127"/>
      <c r="S1127"/>
      <c r="T1127"/>
      <c r="U1127"/>
      <c r="V1127"/>
      <c r="W1127"/>
      <c r="X1127"/>
      <c r="Y1127"/>
      <c r="Z1127"/>
      <c r="AA1127"/>
      <c r="AB1127"/>
      <c r="AC1127"/>
      <c r="AD1127"/>
      <c r="AE1127"/>
      <c r="AF1127"/>
      <c r="AG1127">
        <v>1</v>
      </c>
      <c r="AH1127">
        <v>0</v>
      </c>
    </row>
    <row r="1128" spans="1:34" ht="15" x14ac:dyDescent="0.25">
      <c r="A1128" t="s">
        <v>2434</v>
      </c>
      <c r="B1128" t="s">
        <v>2435</v>
      </c>
      <c r="C1128" t="s">
        <v>286</v>
      </c>
      <c r="D1128">
        <v>2</v>
      </c>
      <c r="E1128" s="138">
        <v>44285</v>
      </c>
      <c r="F1128" s="138">
        <v>46011</v>
      </c>
      <c r="G1128" t="s">
        <v>69</v>
      </c>
      <c r="H1128" t="s">
        <v>63</v>
      </c>
      <c r="I1128">
        <v>0.6</v>
      </c>
      <c r="J1128" t="s">
        <v>71</v>
      </c>
      <c r="K1128"/>
      <c r="L1128"/>
      <c r="M1128"/>
      <c r="N1128"/>
      <c r="O1128"/>
      <c r="P1128"/>
      <c r="Q1128"/>
      <c r="R1128"/>
      <c r="S1128"/>
      <c r="T1128"/>
      <c r="U1128"/>
      <c r="V1128"/>
      <c r="W1128"/>
      <c r="X1128"/>
      <c r="Y1128"/>
      <c r="Z1128"/>
      <c r="AA1128"/>
      <c r="AB1128"/>
      <c r="AC1128"/>
      <c r="AD1128"/>
      <c r="AE1128"/>
      <c r="AF1128"/>
      <c r="AG1128">
        <v>1</v>
      </c>
      <c r="AH1128">
        <v>0</v>
      </c>
    </row>
    <row r="1129" spans="1:34" ht="15" x14ac:dyDescent="0.25">
      <c r="A1129" t="s">
        <v>2436</v>
      </c>
      <c r="B1129" t="s">
        <v>2437</v>
      </c>
      <c r="C1129" t="s">
        <v>151</v>
      </c>
      <c r="D1129">
        <v>39</v>
      </c>
      <c r="E1129" s="138">
        <v>45647</v>
      </c>
      <c r="F1129" s="138">
        <v>45695</v>
      </c>
      <c r="G1129" t="s">
        <v>69</v>
      </c>
      <c r="H1129" t="s">
        <v>70</v>
      </c>
      <c r="I1129">
        <v>0</v>
      </c>
      <c r="J1129" t="s">
        <v>16229</v>
      </c>
      <c r="K1129">
        <v>0.7</v>
      </c>
      <c r="L1129" t="s">
        <v>71</v>
      </c>
      <c r="M1129"/>
      <c r="N1129"/>
      <c r="O1129"/>
      <c r="P1129"/>
      <c r="Q1129"/>
      <c r="R1129"/>
      <c r="S1129"/>
      <c r="T1129"/>
      <c r="U1129"/>
      <c r="V1129"/>
      <c r="W1129"/>
      <c r="X1129"/>
      <c r="Y1129"/>
      <c r="Z1129"/>
      <c r="AA1129"/>
      <c r="AB1129"/>
      <c r="AC1129"/>
      <c r="AD1129"/>
      <c r="AE1129"/>
      <c r="AF1129"/>
      <c r="AG1129">
        <v>2</v>
      </c>
      <c r="AH1129">
        <v>10000</v>
      </c>
    </row>
    <row r="1130" spans="1:34" ht="15" x14ac:dyDescent="0.25">
      <c r="A1130" t="s">
        <v>2438</v>
      </c>
      <c r="B1130" t="s">
        <v>2439</v>
      </c>
      <c r="C1130" t="s">
        <v>267</v>
      </c>
      <c r="D1130">
        <v>70</v>
      </c>
      <c r="E1130" s="138">
        <v>45272</v>
      </c>
      <c r="F1130" s="138">
        <v>46011</v>
      </c>
      <c r="G1130" t="s">
        <v>69</v>
      </c>
      <c r="H1130" t="s">
        <v>70</v>
      </c>
      <c r="I1130">
        <v>0</v>
      </c>
      <c r="J1130" t="s">
        <v>16228</v>
      </c>
      <c r="K1130">
        <v>0.8</v>
      </c>
      <c r="L1130" t="s">
        <v>71</v>
      </c>
      <c r="M1130"/>
      <c r="N1130"/>
      <c r="O1130"/>
      <c r="P1130"/>
      <c r="Q1130"/>
      <c r="R1130"/>
      <c r="S1130"/>
      <c r="T1130"/>
      <c r="U1130"/>
      <c r="V1130"/>
      <c r="W1130"/>
      <c r="X1130"/>
      <c r="Y1130"/>
      <c r="Z1130"/>
      <c r="AA1130"/>
      <c r="AB1130"/>
      <c r="AC1130"/>
      <c r="AD1130"/>
      <c r="AE1130"/>
      <c r="AF1130"/>
      <c r="AG1130">
        <v>2</v>
      </c>
      <c r="AH1130">
        <v>12000</v>
      </c>
    </row>
    <row r="1131" spans="1:34" ht="15" x14ac:dyDescent="0.25">
      <c r="A1131" t="s">
        <v>2440</v>
      </c>
      <c r="B1131" t="s">
        <v>2441</v>
      </c>
      <c r="C1131" t="s">
        <v>259</v>
      </c>
      <c r="D1131">
        <v>32</v>
      </c>
      <c r="E1131" s="138">
        <v>41911</v>
      </c>
      <c r="F1131" s="138">
        <v>46011</v>
      </c>
      <c r="G1131" t="s">
        <v>69</v>
      </c>
      <c r="H1131" t="s">
        <v>63</v>
      </c>
      <c r="I1131">
        <v>0.8</v>
      </c>
      <c r="J1131" t="s">
        <v>71</v>
      </c>
      <c r="K1131"/>
      <c r="L1131"/>
      <c r="M1131"/>
      <c r="N1131"/>
      <c r="O1131"/>
      <c r="P1131"/>
      <c r="Q1131"/>
      <c r="R1131"/>
      <c r="S1131"/>
      <c r="T1131"/>
      <c r="U1131"/>
      <c r="V1131"/>
      <c r="W1131"/>
      <c r="X1131"/>
      <c r="Y1131"/>
      <c r="Z1131"/>
      <c r="AA1131"/>
      <c r="AB1131"/>
      <c r="AC1131"/>
      <c r="AD1131"/>
      <c r="AE1131"/>
      <c r="AF1131"/>
      <c r="AG1131">
        <v>1</v>
      </c>
      <c r="AH1131">
        <v>0</v>
      </c>
    </row>
    <row r="1132" spans="1:34" ht="15" x14ac:dyDescent="0.25">
      <c r="A1132" t="s">
        <v>2442</v>
      </c>
      <c r="B1132" t="s">
        <v>2443</v>
      </c>
      <c r="C1132" t="s">
        <v>790</v>
      </c>
      <c r="D1132">
        <v>95</v>
      </c>
      <c r="E1132" s="138">
        <v>43096</v>
      </c>
      <c r="F1132" s="138">
        <v>46011</v>
      </c>
      <c r="G1132" t="s">
        <v>818</v>
      </c>
      <c r="H1132" t="s">
        <v>63</v>
      </c>
      <c r="I1132">
        <v>0</v>
      </c>
      <c r="J1132" t="s">
        <v>71</v>
      </c>
      <c r="K1132"/>
      <c r="L1132"/>
      <c r="M1132"/>
      <c r="N1132"/>
      <c r="O1132"/>
      <c r="P1132"/>
      <c r="Q1132"/>
      <c r="R1132"/>
      <c r="S1132"/>
      <c r="T1132"/>
      <c r="U1132"/>
      <c r="V1132"/>
      <c r="W1132"/>
      <c r="X1132"/>
      <c r="Y1132"/>
      <c r="Z1132"/>
      <c r="AA1132"/>
      <c r="AB1132"/>
      <c r="AC1132"/>
      <c r="AD1132"/>
      <c r="AE1132"/>
      <c r="AF1132"/>
      <c r="AG1132">
        <v>1</v>
      </c>
      <c r="AH1132">
        <v>0</v>
      </c>
    </row>
    <row r="1133" spans="1:34" ht="15" x14ac:dyDescent="0.25">
      <c r="A1133" t="s">
        <v>2446</v>
      </c>
      <c r="B1133" t="s">
        <v>2447</v>
      </c>
      <c r="C1133" t="s">
        <v>119</v>
      </c>
      <c r="D1133">
        <v>116</v>
      </c>
      <c r="E1133" s="138">
        <v>45117</v>
      </c>
      <c r="F1133" s="138">
        <v>46011</v>
      </c>
      <c r="G1133" t="s">
        <v>16478</v>
      </c>
      <c r="H1133" t="s">
        <v>70</v>
      </c>
      <c r="I1133">
        <v>0.38</v>
      </c>
      <c r="J1133" t="s">
        <v>76</v>
      </c>
      <c r="K1133">
        <v>0.55000000000000004</v>
      </c>
      <c r="L1133" t="s">
        <v>77</v>
      </c>
      <c r="M1133">
        <v>0.65</v>
      </c>
      <c r="N1133" t="s">
        <v>78</v>
      </c>
      <c r="O1133">
        <v>0.8</v>
      </c>
      <c r="P1133" t="s">
        <v>79</v>
      </c>
      <c r="Q1133">
        <v>0</v>
      </c>
      <c r="R1133" t="s">
        <v>16237</v>
      </c>
      <c r="S1133"/>
      <c r="T1133"/>
      <c r="U1133"/>
      <c r="V1133"/>
      <c r="W1133"/>
      <c r="X1133"/>
      <c r="Y1133"/>
      <c r="Z1133"/>
      <c r="AA1133"/>
      <c r="AB1133"/>
      <c r="AC1133"/>
      <c r="AD1133"/>
      <c r="AE1133"/>
      <c r="AF1133"/>
      <c r="AG1133">
        <v>0</v>
      </c>
      <c r="AH1133">
        <v>0</v>
      </c>
    </row>
    <row r="1134" spans="1:34" ht="15" x14ac:dyDescent="0.25">
      <c r="A1134" t="s">
        <v>2448</v>
      </c>
      <c r="B1134" t="s">
        <v>2449</v>
      </c>
      <c r="C1134" t="s">
        <v>642</v>
      </c>
      <c r="D1134">
        <v>46</v>
      </c>
      <c r="E1134" s="138">
        <v>45649</v>
      </c>
      <c r="F1134" s="138">
        <v>45678</v>
      </c>
      <c r="G1134" t="s">
        <v>69</v>
      </c>
      <c r="H1134" t="s">
        <v>63</v>
      </c>
      <c r="I1134">
        <v>0.8</v>
      </c>
      <c r="J1134" t="s">
        <v>71</v>
      </c>
      <c r="K1134"/>
      <c r="L1134"/>
      <c r="M1134"/>
      <c r="N1134"/>
      <c r="O1134"/>
      <c r="P1134"/>
      <c r="Q1134"/>
      <c r="R1134"/>
      <c r="S1134"/>
      <c r="T1134"/>
      <c r="U1134"/>
      <c r="V1134"/>
      <c r="W1134"/>
      <c r="X1134"/>
      <c r="Y1134"/>
      <c r="Z1134"/>
      <c r="AA1134"/>
      <c r="AB1134"/>
      <c r="AC1134"/>
      <c r="AD1134"/>
      <c r="AE1134"/>
      <c r="AF1134"/>
      <c r="AG1134">
        <v>1</v>
      </c>
      <c r="AH1134">
        <v>0</v>
      </c>
    </row>
    <row r="1135" spans="1:34" ht="15" x14ac:dyDescent="0.25">
      <c r="A1135" t="s">
        <v>2452</v>
      </c>
      <c r="B1135" t="s">
        <v>2453</v>
      </c>
      <c r="C1135" t="s">
        <v>206</v>
      </c>
      <c r="D1135">
        <v>77</v>
      </c>
      <c r="E1135" s="138">
        <v>45649</v>
      </c>
      <c r="F1135" s="138">
        <v>45917</v>
      </c>
      <c r="G1135" t="s">
        <v>69</v>
      </c>
      <c r="H1135" t="s">
        <v>63</v>
      </c>
      <c r="I1135">
        <v>0.8</v>
      </c>
      <c r="J1135" t="s">
        <v>71</v>
      </c>
      <c r="K1135"/>
      <c r="L1135"/>
      <c r="M1135"/>
      <c r="N1135"/>
      <c r="O1135"/>
      <c r="P1135"/>
      <c r="Q1135"/>
      <c r="R1135"/>
      <c r="S1135"/>
      <c r="T1135"/>
      <c r="U1135"/>
      <c r="V1135"/>
      <c r="W1135"/>
      <c r="X1135"/>
      <c r="Y1135"/>
      <c r="Z1135"/>
      <c r="AA1135"/>
      <c r="AB1135"/>
      <c r="AC1135"/>
      <c r="AD1135"/>
      <c r="AE1135"/>
      <c r="AF1135"/>
      <c r="AG1135">
        <v>1</v>
      </c>
      <c r="AH1135">
        <v>0</v>
      </c>
    </row>
    <row r="1136" spans="1:34" ht="15" x14ac:dyDescent="0.25">
      <c r="A1136" t="s">
        <v>2454</v>
      </c>
      <c r="B1136" t="s">
        <v>2455</v>
      </c>
      <c r="C1136" t="s">
        <v>757</v>
      </c>
      <c r="D1136">
        <v>32</v>
      </c>
      <c r="E1136" s="138">
        <v>41912</v>
      </c>
      <c r="F1136" s="138">
        <v>46011</v>
      </c>
      <c r="G1136" t="s">
        <v>69</v>
      </c>
      <c r="H1136" t="s">
        <v>70</v>
      </c>
      <c r="I1136">
        <v>0.8</v>
      </c>
      <c r="J1136" t="s">
        <v>71</v>
      </c>
      <c r="K1136">
        <v>0</v>
      </c>
      <c r="L1136" t="s">
        <v>16093</v>
      </c>
      <c r="M1136"/>
      <c r="N1136"/>
      <c r="O1136"/>
      <c r="P1136"/>
      <c r="Q1136"/>
      <c r="R1136"/>
      <c r="S1136"/>
      <c r="T1136"/>
      <c r="U1136"/>
      <c r="V1136"/>
      <c r="W1136"/>
      <c r="X1136"/>
      <c r="Y1136"/>
      <c r="Z1136"/>
      <c r="AA1136"/>
      <c r="AB1136"/>
      <c r="AC1136"/>
      <c r="AD1136"/>
      <c r="AE1136"/>
      <c r="AF1136"/>
      <c r="AG1136">
        <v>5</v>
      </c>
      <c r="AH1136">
        <v>0</v>
      </c>
    </row>
    <row r="1137" spans="1:34" ht="15" x14ac:dyDescent="0.25">
      <c r="A1137" t="s">
        <v>2456</v>
      </c>
      <c r="B1137" t="s">
        <v>2457</v>
      </c>
      <c r="C1137" t="s">
        <v>151</v>
      </c>
      <c r="D1137">
        <v>19</v>
      </c>
      <c r="E1137" s="138">
        <v>45645</v>
      </c>
      <c r="F1137" s="138">
        <v>45684</v>
      </c>
      <c r="G1137" t="s">
        <v>69</v>
      </c>
      <c r="H1137" t="s">
        <v>63</v>
      </c>
      <c r="I1137">
        <v>0.8</v>
      </c>
      <c r="J1137" t="s">
        <v>71</v>
      </c>
      <c r="K1137"/>
      <c r="L1137"/>
      <c r="M1137"/>
      <c r="N1137"/>
      <c r="O1137"/>
      <c r="P1137"/>
      <c r="Q1137"/>
      <c r="R1137"/>
      <c r="S1137"/>
      <c r="T1137"/>
      <c r="U1137"/>
      <c r="V1137"/>
      <c r="W1137"/>
      <c r="X1137"/>
      <c r="Y1137"/>
      <c r="Z1137"/>
      <c r="AA1137"/>
      <c r="AB1137"/>
      <c r="AC1137"/>
      <c r="AD1137"/>
      <c r="AE1137"/>
      <c r="AF1137"/>
      <c r="AG1137">
        <v>1</v>
      </c>
      <c r="AH1137">
        <v>0</v>
      </c>
    </row>
    <row r="1138" spans="1:34" ht="15" x14ac:dyDescent="0.25">
      <c r="A1138" t="s">
        <v>2458</v>
      </c>
      <c r="B1138" t="s">
        <v>2459</v>
      </c>
      <c r="C1138" t="s">
        <v>387</v>
      </c>
      <c r="D1138">
        <v>66</v>
      </c>
      <c r="E1138" s="138">
        <v>45645</v>
      </c>
      <c r="F1138" s="138">
        <v>45909</v>
      </c>
      <c r="G1138" t="s">
        <v>16478</v>
      </c>
      <c r="H1138" t="s">
        <v>70</v>
      </c>
      <c r="I1138">
        <v>0.77</v>
      </c>
      <c r="J1138" t="s">
        <v>76</v>
      </c>
      <c r="K1138">
        <v>0.78</v>
      </c>
      <c r="L1138" t="s">
        <v>77</v>
      </c>
      <c r="M1138">
        <v>0.79</v>
      </c>
      <c r="N1138" t="s">
        <v>78</v>
      </c>
      <c r="O1138">
        <v>0.8</v>
      </c>
      <c r="P1138" t="s">
        <v>79</v>
      </c>
      <c r="Q1138">
        <v>0</v>
      </c>
      <c r="R1138" t="s">
        <v>16228</v>
      </c>
      <c r="S1138"/>
      <c r="T1138"/>
      <c r="U1138"/>
      <c r="V1138"/>
      <c r="W1138"/>
      <c r="X1138"/>
      <c r="Y1138"/>
      <c r="Z1138"/>
      <c r="AA1138"/>
      <c r="AB1138"/>
      <c r="AC1138"/>
      <c r="AD1138"/>
      <c r="AE1138"/>
      <c r="AF1138"/>
      <c r="AG1138">
        <v>0</v>
      </c>
      <c r="AH1138">
        <v>0</v>
      </c>
    </row>
    <row r="1139" spans="1:34" ht="15" x14ac:dyDescent="0.25">
      <c r="A1139" t="s">
        <v>2460</v>
      </c>
      <c r="B1139" t="s">
        <v>2461</v>
      </c>
      <c r="C1139" t="s">
        <v>139</v>
      </c>
      <c r="D1139">
        <v>9</v>
      </c>
      <c r="E1139" s="138">
        <v>43578</v>
      </c>
      <c r="F1139" s="138">
        <v>46011</v>
      </c>
      <c r="G1139" t="s">
        <v>16478</v>
      </c>
      <c r="H1139" t="s">
        <v>70</v>
      </c>
      <c r="I1139">
        <v>0.4</v>
      </c>
      <c r="J1139" t="s">
        <v>76</v>
      </c>
      <c r="K1139">
        <v>0.5</v>
      </c>
      <c r="L1139" t="s">
        <v>77</v>
      </c>
      <c r="M1139">
        <v>0.6</v>
      </c>
      <c r="N1139" t="s">
        <v>78</v>
      </c>
      <c r="O1139">
        <v>0.7</v>
      </c>
      <c r="P1139" t="s">
        <v>79</v>
      </c>
      <c r="Q1139">
        <v>0</v>
      </c>
      <c r="R1139" t="s">
        <v>16249</v>
      </c>
      <c r="S1139"/>
      <c r="T1139"/>
      <c r="U1139"/>
      <c r="V1139"/>
      <c r="W1139"/>
      <c r="X1139"/>
      <c r="Y1139"/>
      <c r="Z1139"/>
      <c r="AA1139"/>
      <c r="AB1139"/>
      <c r="AC1139"/>
      <c r="AD1139"/>
      <c r="AE1139"/>
      <c r="AF1139"/>
      <c r="AG1139">
        <v>0</v>
      </c>
      <c r="AH1139">
        <v>0</v>
      </c>
    </row>
    <row r="1140" spans="1:34" ht="15" x14ac:dyDescent="0.25">
      <c r="A1140" t="s">
        <v>2462</v>
      </c>
      <c r="B1140" t="s">
        <v>2463</v>
      </c>
      <c r="C1140" t="s">
        <v>254</v>
      </c>
      <c r="D1140">
        <v>4</v>
      </c>
      <c r="E1140" s="138">
        <v>45714</v>
      </c>
      <c r="F1140" s="138">
        <v>45728</v>
      </c>
      <c r="G1140" t="s">
        <v>75</v>
      </c>
      <c r="H1140" t="s">
        <v>70</v>
      </c>
      <c r="I1140">
        <v>0</v>
      </c>
      <c r="J1140" t="s">
        <v>16230</v>
      </c>
      <c r="K1140">
        <v>0.8</v>
      </c>
      <c r="L1140" t="s">
        <v>71</v>
      </c>
      <c r="M1140"/>
      <c r="N1140"/>
      <c r="O1140"/>
      <c r="P1140"/>
      <c r="Q1140"/>
      <c r="R1140"/>
      <c r="S1140"/>
      <c r="T1140"/>
      <c r="U1140"/>
      <c r="V1140"/>
      <c r="W1140"/>
      <c r="X1140"/>
      <c r="Y1140"/>
      <c r="Z1140"/>
      <c r="AA1140"/>
      <c r="AB1140"/>
      <c r="AC1140"/>
      <c r="AD1140"/>
      <c r="AE1140"/>
      <c r="AF1140"/>
      <c r="AG1140">
        <v>2</v>
      </c>
      <c r="AH1140">
        <v>15000</v>
      </c>
    </row>
    <row r="1141" spans="1:34" ht="15" x14ac:dyDescent="0.25">
      <c r="A1141" t="s">
        <v>2464</v>
      </c>
      <c r="B1141" t="s">
        <v>2465</v>
      </c>
      <c r="C1141" t="s">
        <v>387</v>
      </c>
      <c r="D1141">
        <v>37</v>
      </c>
      <c r="E1141" s="138">
        <v>45649</v>
      </c>
      <c r="F1141" s="138">
        <v>45685</v>
      </c>
      <c r="G1141" t="s">
        <v>75</v>
      </c>
      <c r="H1141" t="s">
        <v>70</v>
      </c>
      <c r="I1141">
        <v>0</v>
      </c>
      <c r="J1141" t="s">
        <v>16228</v>
      </c>
      <c r="K1141">
        <v>0.8</v>
      </c>
      <c r="L1141" t="s">
        <v>71</v>
      </c>
      <c r="M1141"/>
      <c r="N1141"/>
      <c r="O1141"/>
      <c r="P1141"/>
      <c r="Q1141"/>
      <c r="R1141"/>
      <c r="S1141"/>
      <c r="T1141"/>
      <c r="U1141"/>
      <c r="V1141"/>
      <c r="W1141"/>
      <c r="X1141"/>
      <c r="Y1141"/>
      <c r="Z1141"/>
      <c r="AA1141"/>
      <c r="AB1141"/>
      <c r="AC1141"/>
      <c r="AD1141"/>
      <c r="AE1141"/>
      <c r="AF1141"/>
      <c r="AG1141">
        <v>2</v>
      </c>
      <c r="AH1141">
        <v>12000</v>
      </c>
    </row>
    <row r="1142" spans="1:34" ht="15" x14ac:dyDescent="0.25">
      <c r="A1142" t="s">
        <v>2466</v>
      </c>
      <c r="B1142" t="s">
        <v>2467</v>
      </c>
      <c r="C1142" t="s">
        <v>935</v>
      </c>
      <c r="D1142">
        <v>15</v>
      </c>
      <c r="E1142" s="138">
        <v>45030</v>
      </c>
      <c r="F1142" s="138">
        <v>46011</v>
      </c>
      <c r="G1142" t="s">
        <v>69</v>
      </c>
      <c r="H1142" t="s">
        <v>70</v>
      </c>
      <c r="I1142">
        <v>0</v>
      </c>
      <c r="J1142" t="s">
        <v>16249</v>
      </c>
      <c r="K1142">
        <v>0.7</v>
      </c>
      <c r="L1142" t="s">
        <v>71</v>
      </c>
      <c r="M1142"/>
      <c r="N1142"/>
      <c r="O1142"/>
      <c r="P1142"/>
      <c r="Q1142"/>
      <c r="R1142"/>
      <c r="S1142"/>
      <c r="T1142"/>
      <c r="U1142"/>
      <c r="V1142"/>
      <c r="W1142"/>
      <c r="X1142"/>
      <c r="Y1142"/>
      <c r="Z1142"/>
      <c r="AA1142"/>
      <c r="AB1142"/>
      <c r="AC1142"/>
      <c r="AD1142"/>
      <c r="AE1142"/>
      <c r="AF1142"/>
      <c r="AG1142">
        <v>2</v>
      </c>
      <c r="AH1142">
        <v>8000</v>
      </c>
    </row>
    <row r="1143" spans="1:34" ht="15" x14ac:dyDescent="0.25">
      <c r="A1143" t="s">
        <v>2468</v>
      </c>
      <c r="B1143" t="s">
        <v>2469</v>
      </c>
      <c r="C1143" t="s">
        <v>321</v>
      </c>
      <c r="D1143">
        <v>25</v>
      </c>
      <c r="E1143" s="138">
        <v>45642</v>
      </c>
      <c r="F1143" s="138">
        <v>45716</v>
      </c>
      <c r="G1143" t="s">
        <v>69</v>
      </c>
      <c r="H1143" t="s">
        <v>63</v>
      </c>
      <c r="I1143">
        <v>0.7</v>
      </c>
      <c r="J1143" t="s">
        <v>71</v>
      </c>
      <c r="K1143"/>
      <c r="L1143"/>
      <c r="M1143"/>
      <c r="N1143"/>
      <c r="O1143"/>
      <c r="P1143"/>
      <c r="Q1143"/>
      <c r="R1143"/>
      <c r="S1143"/>
      <c r="T1143"/>
      <c r="U1143"/>
      <c r="V1143"/>
      <c r="W1143"/>
      <c r="X1143"/>
      <c r="Y1143"/>
      <c r="Z1143"/>
      <c r="AA1143"/>
      <c r="AB1143"/>
      <c r="AC1143"/>
      <c r="AD1143"/>
      <c r="AE1143"/>
      <c r="AF1143"/>
      <c r="AG1143">
        <v>1</v>
      </c>
      <c r="AH1143">
        <v>0</v>
      </c>
    </row>
    <row r="1144" spans="1:34" ht="15" x14ac:dyDescent="0.25">
      <c r="A1144" t="s">
        <v>2472</v>
      </c>
      <c r="B1144" t="s">
        <v>2473</v>
      </c>
      <c r="C1144" t="s">
        <v>1082</v>
      </c>
      <c r="D1144">
        <v>43</v>
      </c>
      <c r="E1144" s="138">
        <v>44628</v>
      </c>
      <c r="F1144" s="138">
        <v>46011</v>
      </c>
      <c r="G1144" t="s">
        <v>16478</v>
      </c>
      <c r="H1144" t="s">
        <v>70</v>
      </c>
      <c r="I1144">
        <v>0.76</v>
      </c>
      <c r="J1144" t="s">
        <v>76</v>
      </c>
      <c r="K1144">
        <v>0.77</v>
      </c>
      <c r="L1144" t="s">
        <v>77</v>
      </c>
      <c r="M1144">
        <v>0.78</v>
      </c>
      <c r="N1144" t="s">
        <v>78</v>
      </c>
      <c r="O1144">
        <v>0.8</v>
      </c>
      <c r="P1144" t="s">
        <v>79</v>
      </c>
      <c r="Q1144">
        <v>0</v>
      </c>
      <c r="R1144" t="s">
        <v>16232</v>
      </c>
      <c r="S1144"/>
      <c r="T1144"/>
      <c r="U1144"/>
      <c r="V1144"/>
      <c r="W1144"/>
      <c r="X1144"/>
      <c r="Y1144"/>
      <c r="Z1144"/>
      <c r="AA1144"/>
      <c r="AB1144"/>
      <c r="AC1144"/>
      <c r="AD1144"/>
      <c r="AE1144"/>
      <c r="AF1144"/>
      <c r="AG1144">
        <v>0</v>
      </c>
      <c r="AH1144">
        <v>0</v>
      </c>
    </row>
    <row r="1145" spans="1:34" ht="15" x14ac:dyDescent="0.25">
      <c r="A1145" t="s">
        <v>2470</v>
      </c>
      <c r="B1145" t="s">
        <v>2471</v>
      </c>
      <c r="C1145" t="s">
        <v>426</v>
      </c>
      <c r="D1145">
        <v>50</v>
      </c>
      <c r="E1145" s="138">
        <v>45642</v>
      </c>
      <c r="F1145" s="138">
        <v>45678</v>
      </c>
      <c r="G1145" t="s">
        <v>69</v>
      </c>
      <c r="H1145" t="s">
        <v>63</v>
      </c>
      <c r="I1145">
        <v>0.8</v>
      </c>
      <c r="J1145" t="s">
        <v>71</v>
      </c>
      <c r="K1145"/>
      <c r="L1145"/>
      <c r="M1145"/>
      <c r="N1145"/>
      <c r="O1145"/>
      <c r="P1145"/>
      <c r="Q1145"/>
      <c r="R1145"/>
      <c r="S1145"/>
      <c r="T1145"/>
      <c r="U1145"/>
      <c r="V1145"/>
      <c r="W1145"/>
      <c r="X1145"/>
      <c r="Y1145"/>
      <c r="Z1145"/>
      <c r="AA1145"/>
      <c r="AB1145"/>
      <c r="AC1145"/>
      <c r="AD1145"/>
      <c r="AE1145"/>
      <c r="AF1145"/>
      <c r="AG1145">
        <v>1</v>
      </c>
      <c r="AH1145">
        <v>0</v>
      </c>
    </row>
    <row r="1146" spans="1:34" ht="15" x14ac:dyDescent="0.25">
      <c r="A1146" t="s">
        <v>15845</v>
      </c>
      <c r="B1146" t="s">
        <v>15846</v>
      </c>
      <c r="C1146" t="s">
        <v>294</v>
      </c>
      <c r="D1146">
        <v>38</v>
      </c>
      <c r="E1146" s="138">
        <v>45274</v>
      </c>
      <c r="F1146" s="138">
        <v>46011</v>
      </c>
      <c r="G1146" t="s">
        <v>818</v>
      </c>
      <c r="H1146" t="s">
        <v>63</v>
      </c>
      <c r="I1146">
        <v>0</v>
      </c>
      <c r="J1146" t="s">
        <v>71</v>
      </c>
      <c r="K1146"/>
      <c r="L1146"/>
      <c r="M1146"/>
      <c r="N1146"/>
      <c r="O1146"/>
      <c r="P1146"/>
      <c r="Q1146"/>
      <c r="R1146"/>
      <c r="S1146"/>
      <c r="T1146"/>
      <c r="U1146"/>
      <c r="V1146"/>
      <c r="W1146"/>
      <c r="X1146"/>
      <c r="Y1146"/>
      <c r="Z1146"/>
      <c r="AA1146"/>
      <c r="AB1146"/>
      <c r="AC1146"/>
      <c r="AD1146"/>
      <c r="AE1146"/>
      <c r="AF1146"/>
      <c r="AG1146">
        <v>1</v>
      </c>
      <c r="AH1146">
        <v>0</v>
      </c>
    </row>
    <row r="1147" spans="1:34" ht="15" x14ac:dyDescent="0.25">
      <c r="A1147" t="s">
        <v>2478</v>
      </c>
      <c r="B1147" t="s">
        <v>2479</v>
      </c>
      <c r="C1147" t="s">
        <v>267</v>
      </c>
      <c r="D1147">
        <v>40</v>
      </c>
      <c r="E1147" s="138">
        <v>45649</v>
      </c>
      <c r="F1147" s="138">
        <v>45686</v>
      </c>
      <c r="G1147" t="s">
        <v>69</v>
      </c>
      <c r="H1147" t="s">
        <v>70</v>
      </c>
      <c r="I1147">
        <v>0</v>
      </c>
      <c r="J1147" t="s">
        <v>16246</v>
      </c>
      <c r="K1147">
        <v>0.65</v>
      </c>
      <c r="L1147" t="s">
        <v>71</v>
      </c>
      <c r="M1147"/>
      <c r="N1147"/>
      <c r="O1147"/>
      <c r="P1147"/>
      <c r="Q1147"/>
      <c r="R1147"/>
      <c r="S1147"/>
      <c r="T1147"/>
      <c r="U1147"/>
      <c r="V1147"/>
      <c r="W1147"/>
      <c r="X1147"/>
      <c r="Y1147"/>
      <c r="Z1147"/>
      <c r="AA1147"/>
      <c r="AB1147"/>
      <c r="AC1147"/>
      <c r="AD1147"/>
      <c r="AE1147"/>
      <c r="AF1147"/>
      <c r="AG1147">
        <v>2</v>
      </c>
      <c r="AH1147">
        <v>7499.99</v>
      </c>
    </row>
    <row r="1148" spans="1:34" ht="15" x14ac:dyDescent="0.25">
      <c r="A1148" t="s">
        <v>2474</v>
      </c>
      <c r="B1148" t="s">
        <v>2475</v>
      </c>
      <c r="C1148" t="s">
        <v>1537</v>
      </c>
      <c r="D1148">
        <v>111</v>
      </c>
      <c r="E1148" s="138">
        <v>45637</v>
      </c>
      <c r="F1148" s="138">
        <v>45678</v>
      </c>
      <c r="G1148" t="s">
        <v>69</v>
      </c>
      <c r="H1148" t="s">
        <v>63</v>
      </c>
      <c r="I1148">
        <v>0.8</v>
      </c>
      <c r="J1148" t="s">
        <v>71</v>
      </c>
      <c r="K1148"/>
      <c r="L1148"/>
      <c r="M1148"/>
      <c r="N1148"/>
      <c r="O1148"/>
      <c r="P1148"/>
      <c r="Q1148"/>
      <c r="R1148"/>
      <c r="S1148"/>
      <c r="T1148"/>
      <c r="U1148"/>
      <c r="V1148"/>
      <c r="W1148"/>
      <c r="X1148"/>
      <c r="Y1148"/>
      <c r="Z1148"/>
      <c r="AA1148"/>
      <c r="AB1148"/>
      <c r="AC1148"/>
      <c r="AD1148"/>
      <c r="AE1148"/>
      <c r="AF1148"/>
      <c r="AG1148">
        <v>1</v>
      </c>
      <c r="AH1148">
        <v>0</v>
      </c>
    </row>
    <row r="1149" spans="1:34" ht="15" x14ac:dyDescent="0.25">
      <c r="A1149" t="s">
        <v>2480</v>
      </c>
      <c r="B1149" t="s">
        <v>2481</v>
      </c>
      <c r="C1149" t="s">
        <v>231</v>
      </c>
      <c r="D1149">
        <v>28</v>
      </c>
      <c r="E1149" s="138">
        <v>40882</v>
      </c>
      <c r="F1149" s="138">
        <v>46011</v>
      </c>
      <c r="G1149" t="s">
        <v>16478</v>
      </c>
      <c r="H1149" t="s">
        <v>70</v>
      </c>
      <c r="I1149">
        <v>0.45</v>
      </c>
      <c r="J1149" t="s">
        <v>76</v>
      </c>
      <c r="K1149">
        <v>0.55000000000000004</v>
      </c>
      <c r="L1149" t="s">
        <v>77</v>
      </c>
      <c r="M1149">
        <v>0.65</v>
      </c>
      <c r="N1149" t="s">
        <v>78</v>
      </c>
      <c r="O1149">
        <v>0.7</v>
      </c>
      <c r="P1149" t="s">
        <v>79</v>
      </c>
      <c r="Q1149"/>
      <c r="R1149"/>
      <c r="S1149"/>
      <c r="T1149"/>
      <c r="U1149"/>
      <c r="V1149"/>
      <c r="W1149"/>
      <c r="X1149"/>
      <c r="Y1149"/>
      <c r="Z1149"/>
      <c r="AA1149"/>
      <c r="AB1149"/>
      <c r="AC1149"/>
      <c r="AD1149"/>
      <c r="AE1149"/>
      <c r="AF1149"/>
      <c r="AG1149">
        <v>0</v>
      </c>
      <c r="AH1149">
        <v>0</v>
      </c>
    </row>
    <row r="1150" spans="1:34" ht="15" x14ac:dyDescent="0.25">
      <c r="A1150" t="s">
        <v>2482</v>
      </c>
      <c r="B1150" t="s">
        <v>2483</v>
      </c>
      <c r="C1150" t="s">
        <v>359</v>
      </c>
      <c r="D1150">
        <v>29</v>
      </c>
      <c r="E1150" s="138">
        <v>45643</v>
      </c>
      <c r="F1150" s="138">
        <v>45783</v>
      </c>
      <c r="G1150" t="s">
        <v>75</v>
      </c>
      <c r="H1150" t="s">
        <v>70</v>
      </c>
      <c r="I1150">
        <v>0</v>
      </c>
      <c r="J1150" t="s">
        <v>16232</v>
      </c>
      <c r="K1150">
        <v>0.45</v>
      </c>
      <c r="L1150" t="s">
        <v>16270</v>
      </c>
      <c r="M1150">
        <v>0.6</v>
      </c>
      <c r="N1150" t="s">
        <v>78</v>
      </c>
      <c r="O1150">
        <v>0.8</v>
      </c>
      <c r="P1150" t="s">
        <v>79</v>
      </c>
      <c r="Q1150"/>
      <c r="R1150"/>
      <c r="S1150"/>
      <c r="T1150"/>
      <c r="U1150"/>
      <c r="V1150"/>
      <c r="W1150"/>
      <c r="X1150"/>
      <c r="Y1150"/>
      <c r="Z1150"/>
      <c r="AA1150"/>
      <c r="AB1150"/>
      <c r="AC1150"/>
      <c r="AD1150"/>
      <c r="AE1150"/>
      <c r="AF1150"/>
      <c r="AG1150">
        <v>4</v>
      </c>
      <c r="AH1150">
        <v>7500</v>
      </c>
    </row>
    <row r="1151" spans="1:34" ht="15" x14ac:dyDescent="0.25">
      <c r="A1151" t="s">
        <v>2484</v>
      </c>
      <c r="B1151" t="s">
        <v>2485</v>
      </c>
      <c r="C1151" t="s">
        <v>313</v>
      </c>
      <c r="D1151"/>
      <c r="E1151"/>
      <c r="F1151"/>
      <c r="G1151"/>
      <c r="H1151" t="s">
        <v>63</v>
      </c>
      <c r="I1151" t="s">
        <v>64</v>
      </c>
      <c r="J1151"/>
      <c r="K1151"/>
      <c r="L1151"/>
      <c r="M1151"/>
      <c r="N1151"/>
      <c r="O1151"/>
      <c r="P1151"/>
      <c r="Q1151"/>
      <c r="R1151"/>
      <c r="S1151"/>
      <c r="T1151"/>
      <c r="U1151"/>
      <c r="V1151"/>
      <c r="W1151"/>
      <c r="X1151"/>
      <c r="Y1151"/>
      <c r="Z1151"/>
      <c r="AA1151"/>
      <c r="AB1151"/>
      <c r="AC1151"/>
      <c r="AD1151"/>
      <c r="AE1151"/>
      <c r="AF1151"/>
      <c r="AG1151"/>
      <c r="AH1151">
        <v>0</v>
      </c>
    </row>
    <row r="1152" spans="1:34" ht="15" x14ac:dyDescent="0.25">
      <c r="A1152" t="s">
        <v>2486</v>
      </c>
      <c r="B1152" t="s">
        <v>2487</v>
      </c>
      <c r="C1152" t="s">
        <v>333</v>
      </c>
      <c r="D1152">
        <v>50</v>
      </c>
      <c r="E1152" s="138">
        <v>40623</v>
      </c>
      <c r="F1152" s="138">
        <v>46011</v>
      </c>
      <c r="G1152" t="s">
        <v>69</v>
      </c>
      <c r="H1152" t="s">
        <v>63</v>
      </c>
      <c r="I1152">
        <v>0.8</v>
      </c>
      <c r="J1152" t="s">
        <v>71</v>
      </c>
      <c r="K1152"/>
      <c r="L1152"/>
      <c r="M1152"/>
      <c r="N1152"/>
      <c r="O1152"/>
      <c r="P1152"/>
      <c r="Q1152"/>
      <c r="R1152"/>
      <c r="S1152"/>
      <c r="T1152"/>
      <c r="U1152"/>
      <c r="V1152"/>
      <c r="W1152"/>
      <c r="X1152"/>
      <c r="Y1152"/>
      <c r="Z1152"/>
      <c r="AA1152"/>
      <c r="AB1152"/>
      <c r="AC1152"/>
      <c r="AD1152"/>
      <c r="AE1152"/>
      <c r="AF1152"/>
      <c r="AG1152">
        <v>1</v>
      </c>
      <c r="AH1152">
        <v>0</v>
      </c>
    </row>
    <row r="1153" spans="1:34" ht="15" x14ac:dyDescent="0.25">
      <c r="A1153" t="s">
        <v>2488</v>
      </c>
      <c r="B1153" t="s">
        <v>2489</v>
      </c>
      <c r="C1153" t="s">
        <v>211</v>
      </c>
      <c r="D1153">
        <v>21</v>
      </c>
      <c r="E1153" s="138">
        <v>42212</v>
      </c>
      <c r="F1153" s="138">
        <v>46011</v>
      </c>
      <c r="G1153" t="s">
        <v>69</v>
      </c>
      <c r="H1153" t="s">
        <v>63</v>
      </c>
      <c r="I1153">
        <v>0.8</v>
      </c>
      <c r="J1153" t="s">
        <v>71</v>
      </c>
      <c r="K1153"/>
      <c r="L1153"/>
      <c r="M1153"/>
      <c r="N1153"/>
      <c r="O1153"/>
      <c r="P1153"/>
      <c r="Q1153"/>
      <c r="R1153"/>
      <c r="S1153"/>
      <c r="T1153"/>
      <c r="U1153"/>
      <c r="V1153"/>
      <c r="W1153"/>
      <c r="X1153"/>
      <c r="Y1153"/>
      <c r="Z1153"/>
      <c r="AA1153"/>
      <c r="AB1153"/>
      <c r="AC1153"/>
      <c r="AD1153"/>
      <c r="AE1153"/>
      <c r="AF1153"/>
      <c r="AG1153">
        <v>1</v>
      </c>
      <c r="AH1153">
        <v>0</v>
      </c>
    </row>
    <row r="1154" spans="1:34" ht="15" x14ac:dyDescent="0.25">
      <c r="A1154" t="s">
        <v>2502</v>
      </c>
      <c r="B1154" t="s">
        <v>2503</v>
      </c>
      <c r="C1154" t="s">
        <v>108</v>
      </c>
      <c r="D1154">
        <v>43</v>
      </c>
      <c r="E1154" s="138">
        <v>45288</v>
      </c>
      <c r="F1154" s="138">
        <v>46011</v>
      </c>
      <c r="G1154" t="s">
        <v>69</v>
      </c>
      <c r="H1154" t="s">
        <v>70</v>
      </c>
      <c r="I1154">
        <v>0</v>
      </c>
      <c r="J1154" t="s">
        <v>16230</v>
      </c>
      <c r="K1154">
        <v>0.6</v>
      </c>
      <c r="L1154" t="s">
        <v>71</v>
      </c>
      <c r="M1154"/>
      <c r="N1154"/>
      <c r="O1154"/>
      <c r="P1154"/>
      <c r="Q1154"/>
      <c r="R1154"/>
      <c r="S1154"/>
      <c r="T1154"/>
      <c r="U1154"/>
      <c r="V1154"/>
      <c r="W1154"/>
      <c r="X1154"/>
      <c r="Y1154"/>
      <c r="Z1154"/>
      <c r="AA1154"/>
      <c r="AB1154"/>
      <c r="AC1154"/>
      <c r="AD1154"/>
      <c r="AE1154"/>
      <c r="AF1154"/>
      <c r="AG1154">
        <v>2</v>
      </c>
      <c r="AH1154">
        <v>15000</v>
      </c>
    </row>
    <row r="1155" spans="1:34" ht="15" x14ac:dyDescent="0.25">
      <c r="A1155" t="s">
        <v>2508</v>
      </c>
      <c r="B1155" t="s">
        <v>2509</v>
      </c>
      <c r="C1155" t="s">
        <v>116</v>
      </c>
      <c r="D1155"/>
      <c r="E1155"/>
      <c r="F1155"/>
      <c r="G1155"/>
      <c r="H1155" t="s">
        <v>63</v>
      </c>
      <c r="I1155" t="s">
        <v>64</v>
      </c>
      <c r="J1155"/>
      <c r="K1155"/>
      <c r="L1155"/>
      <c r="M1155"/>
      <c r="N1155"/>
      <c r="O1155"/>
      <c r="P1155"/>
      <c r="Q1155"/>
      <c r="R1155"/>
      <c r="S1155"/>
      <c r="T1155"/>
      <c r="U1155"/>
      <c r="V1155"/>
      <c r="W1155"/>
      <c r="X1155"/>
      <c r="Y1155"/>
      <c r="Z1155"/>
      <c r="AA1155"/>
      <c r="AB1155"/>
      <c r="AC1155"/>
      <c r="AD1155"/>
      <c r="AE1155"/>
      <c r="AF1155"/>
      <c r="AG1155"/>
      <c r="AH1155">
        <v>0</v>
      </c>
    </row>
    <row r="1156" spans="1:34" ht="15" x14ac:dyDescent="0.25">
      <c r="A1156" t="s">
        <v>2526</v>
      </c>
      <c r="B1156" t="s">
        <v>2527</v>
      </c>
      <c r="C1156" t="s">
        <v>790</v>
      </c>
      <c r="D1156">
        <v>5</v>
      </c>
      <c r="E1156" s="138">
        <v>43894</v>
      </c>
      <c r="F1156" s="138">
        <v>46011</v>
      </c>
      <c r="G1156" t="s">
        <v>69</v>
      </c>
      <c r="H1156" t="s">
        <v>63</v>
      </c>
      <c r="I1156">
        <v>0.8</v>
      </c>
      <c r="J1156" t="s">
        <v>71</v>
      </c>
      <c r="K1156"/>
      <c r="L1156"/>
      <c r="M1156"/>
      <c r="N1156"/>
      <c r="O1156"/>
      <c r="P1156"/>
      <c r="Q1156"/>
      <c r="R1156"/>
      <c r="S1156"/>
      <c r="T1156"/>
      <c r="U1156"/>
      <c r="V1156"/>
      <c r="W1156"/>
      <c r="X1156"/>
      <c r="Y1156"/>
      <c r="Z1156"/>
      <c r="AA1156"/>
      <c r="AB1156"/>
      <c r="AC1156"/>
      <c r="AD1156"/>
      <c r="AE1156"/>
      <c r="AF1156"/>
      <c r="AG1156">
        <v>1</v>
      </c>
      <c r="AH1156">
        <v>0</v>
      </c>
    </row>
    <row r="1157" spans="1:34" ht="15" x14ac:dyDescent="0.25">
      <c r="A1157" t="s">
        <v>2548</v>
      </c>
      <c r="B1157" t="s">
        <v>2549</v>
      </c>
      <c r="C1157" t="s">
        <v>1537</v>
      </c>
      <c r="D1157">
        <v>8</v>
      </c>
      <c r="E1157" s="138">
        <v>45737</v>
      </c>
      <c r="F1157" s="138">
        <v>45891</v>
      </c>
      <c r="G1157" t="s">
        <v>69</v>
      </c>
      <c r="H1157" t="s">
        <v>70</v>
      </c>
      <c r="I1157">
        <v>0</v>
      </c>
      <c r="J1157" t="s">
        <v>16294</v>
      </c>
      <c r="K1157">
        <v>0.5</v>
      </c>
      <c r="L1157" t="s">
        <v>71</v>
      </c>
      <c r="M1157"/>
      <c r="N1157"/>
      <c r="O1157"/>
      <c r="P1157"/>
      <c r="Q1157"/>
      <c r="R1157"/>
      <c r="S1157"/>
      <c r="T1157"/>
      <c r="U1157"/>
      <c r="V1157"/>
      <c r="W1157"/>
      <c r="X1157"/>
      <c r="Y1157"/>
      <c r="Z1157"/>
      <c r="AA1157"/>
      <c r="AB1157"/>
      <c r="AC1157"/>
      <c r="AD1157"/>
      <c r="AE1157"/>
      <c r="AF1157"/>
      <c r="AG1157">
        <v>2</v>
      </c>
      <c r="AH1157">
        <v>35000</v>
      </c>
    </row>
    <row r="1158" spans="1:34" ht="15" x14ac:dyDescent="0.25">
      <c r="A1158" t="s">
        <v>2566</v>
      </c>
      <c r="B1158" t="s">
        <v>2567</v>
      </c>
      <c r="C1158" t="s">
        <v>62</v>
      </c>
      <c r="D1158">
        <v>35</v>
      </c>
      <c r="E1158" s="138">
        <v>43738</v>
      </c>
      <c r="F1158" s="138">
        <v>46011</v>
      </c>
      <c r="G1158" t="s">
        <v>69</v>
      </c>
      <c r="H1158" t="s">
        <v>70</v>
      </c>
      <c r="I1158">
        <v>0</v>
      </c>
      <c r="J1158" t="s">
        <v>16265</v>
      </c>
      <c r="K1158">
        <v>0.8</v>
      </c>
      <c r="L1158" t="s">
        <v>71</v>
      </c>
      <c r="M1158"/>
      <c r="N1158"/>
      <c r="O1158"/>
      <c r="P1158"/>
      <c r="Q1158"/>
      <c r="R1158"/>
      <c r="S1158"/>
      <c r="T1158"/>
      <c r="U1158"/>
      <c r="V1158"/>
      <c r="W1158"/>
      <c r="X1158"/>
      <c r="Y1158"/>
      <c r="Z1158"/>
      <c r="AA1158"/>
      <c r="AB1158"/>
      <c r="AC1158"/>
      <c r="AD1158"/>
      <c r="AE1158"/>
      <c r="AF1158"/>
      <c r="AG1158">
        <v>2</v>
      </c>
      <c r="AH1158">
        <v>10500</v>
      </c>
    </row>
    <row r="1159" spans="1:34" ht="15" x14ac:dyDescent="0.25">
      <c r="A1159" t="s">
        <v>2575</v>
      </c>
      <c r="B1159" t="s">
        <v>2576</v>
      </c>
      <c r="C1159" t="s">
        <v>116</v>
      </c>
      <c r="D1159">
        <v>6</v>
      </c>
      <c r="E1159" s="138">
        <v>43130</v>
      </c>
      <c r="F1159" s="138">
        <v>46011</v>
      </c>
      <c r="G1159" t="s">
        <v>69</v>
      </c>
      <c r="H1159" t="s">
        <v>63</v>
      </c>
      <c r="I1159">
        <v>0.5</v>
      </c>
      <c r="J1159" t="s">
        <v>71</v>
      </c>
      <c r="K1159"/>
      <c r="L1159"/>
      <c r="M1159"/>
      <c r="N1159"/>
      <c r="O1159"/>
      <c r="P1159"/>
      <c r="Q1159"/>
      <c r="R1159"/>
      <c r="S1159"/>
      <c r="T1159"/>
      <c r="U1159"/>
      <c r="V1159"/>
      <c r="W1159"/>
      <c r="X1159"/>
      <c r="Y1159"/>
      <c r="Z1159"/>
      <c r="AA1159"/>
      <c r="AB1159"/>
      <c r="AC1159"/>
      <c r="AD1159"/>
      <c r="AE1159"/>
      <c r="AF1159"/>
      <c r="AG1159">
        <v>1</v>
      </c>
      <c r="AH1159">
        <v>0</v>
      </c>
    </row>
    <row r="1160" spans="1:34" ht="15" x14ac:dyDescent="0.25">
      <c r="A1160" t="s">
        <v>2490</v>
      </c>
      <c r="B1160" t="s">
        <v>2491</v>
      </c>
      <c r="C1160" t="s">
        <v>176</v>
      </c>
      <c r="D1160">
        <v>42</v>
      </c>
      <c r="E1160" s="138">
        <v>45289</v>
      </c>
      <c r="F1160" s="138">
        <v>46011</v>
      </c>
      <c r="G1160" t="s">
        <v>69</v>
      </c>
      <c r="H1160" t="s">
        <v>63</v>
      </c>
      <c r="I1160">
        <v>0.8</v>
      </c>
      <c r="J1160" t="s">
        <v>71</v>
      </c>
      <c r="K1160"/>
      <c r="L1160"/>
      <c r="M1160"/>
      <c r="N1160"/>
      <c r="O1160"/>
      <c r="P1160"/>
      <c r="Q1160"/>
      <c r="R1160"/>
      <c r="S1160"/>
      <c r="T1160"/>
      <c r="U1160"/>
      <c r="V1160"/>
      <c r="W1160"/>
      <c r="X1160"/>
      <c r="Y1160"/>
      <c r="Z1160"/>
      <c r="AA1160"/>
      <c r="AB1160"/>
      <c r="AC1160"/>
      <c r="AD1160"/>
      <c r="AE1160"/>
      <c r="AF1160"/>
      <c r="AG1160">
        <v>1</v>
      </c>
      <c r="AH1160">
        <v>0</v>
      </c>
    </row>
    <row r="1161" spans="1:34" ht="15" x14ac:dyDescent="0.25">
      <c r="A1161" t="s">
        <v>2492</v>
      </c>
      <c r="B1161" t="s">
        <v>2493</v>
      </c>
      <c r="C1161" t="s">
        <v>259</v>
      </c>
      <c r="D1161">
        <v>17</v>
      </c>
      <c r="E1161" s="138">
        <v>41003</v>
      </c>
      <c r="F1161" s="138">
        <v>46011</v>
      </c>
      <c r="G1161" t="s">
        <v>69</v>
      </c>
      <c r="H1161" t="s">
        <v>63</v>
      </c>
      <c r="I1161">
        <v>0.8</v>
      </c>
      <c r="J1161" t="s">
        <v>71</v>
      </c>
      <c r="K1161"/>
      <c r="L1161"/>
      <c r="M1161"/>
      <c r="N1161"/>
      <c r="O1161"/>
      <c r="P1161"/>
      <c r="Q1161"/>
      <c r="R1161"/>
      <c r="S1161"/>
      <c r="T1161"/>
      <c r="U1161"/>
      <c r="V1161"/>
      <c r="W1161"/>
      <c r="X1161"/>
      <c r="Y1161"/>
      <c r="Z1161"/>
      <c r="AA1161"/>
      <c r="AB1161"/>
      <c r="AC1161"/>
      <c r="AD1161"/>
      <c r="AE1161"/>
      <c r="AF1161"/>
      <c r="AG1161">
        <v>1</v>
      </c>
      <c r="AH1161">
        <v>0</v>
      </c>
    </row>
    <row r="1162" spans="1:34" ht="15" x14ac:dyDescent="0.25">
      <c r="A1162" t="s">
        <v>2494</v>
      </c>
      <c r="B1162" t="s">
        <v>2495</v>
      </c>
      <c r="C1162" t="s">
        <v>408</v>
      </c>
      <c r="D1162">
        <v>66</v>
      </c>
      <c r="E1162" s="138">
        <v>45145</v>
      </c>
      <c r="F1162" s="138">
        <v>46011</v>
      </c>
      <c r="G1162" t="s">
        <v>69</v>
      </c>
      <c r="H1162" t="s">
        <v>70</v>
      </c>
      <c r="I1162">
        <v>0.8</v>
      </c>
      <c r="J1162" t="s">
        <v>71</v>
      </c>
      <c r="K1162">
        <v>0</v>
      </c>
      <c r="L1162" t="s">
        <v>16094</v>
      </c>
      <c r="M1162"/>
      <c r="N1162"/>
      <c r="O1162"/>
      <c r="P1162"/>
      <c r="Q1162"/>
      <c r="R1162"/>
      <c r="S1162"/>
      <c r="T1162"/>
      <c r="U1162"/>
      <c r="V1162"/>
      <c r="W1162"/>
      <c r="X1162"/>
      <c r="Y1162"/>
      <c r="Z1162"/>
      <c r="AA1162"/>
      <c r="AB1162"/>
      <c r="AC1162"/>
      <c r="AD1162"/>
      <c r="AE1162"/>
      <c r="AF1162"/>
      <c r="AG1162">
        <v>5</v>
      </c>
      <c r="AH1162">
        <v>0</v>
      </c>
    </row>
    <row r="1163" spans="1:34" ht="15" x14ac:dyDescent="0.25">
      <c r="A1163" t="s">
        <v>2496</v>
      </c>
      <c r="B1163" t="s">
        <v>2497</v>
      </c>
      <c r="C1163" t="s">
        <v>176</v>
      </c>
      <c r="D1163">
        <v>15</v>
      </c>
      <c r="E1163" s="138">
        <v>45644</v>
      </c>
      <c r="F1163" s="138">
        <v>45714</v>
      </c>
      <c r="G1163" t="s">
        <v>69</v>
      </c>
      <c r="H1163" t="s">
        <v>63</v>
      </c>
      <c r="I1163">
        <v>0.2</v>
      </c>
      <c r="J1163" t="s">
        <v>71</v>
      </c>
      <c r="K1163"/>
      <c r="L1163"/>
      <c r="M1163"/>
      <c r="N1163"/>
      <c r="O1163"/>
      <c r="P1163"/>
      <c r="Q1163"/>
      <c r="R1163"/>
      <c r="S1163"/>
      <c r="T1163"/>
      <c r="U1163"/>
      <c r="V1163"/>
      <c r="W1163"/>
      <c r="X1163"/>
      <c r="Y1163"/>
      <c r="Z1163"/>
      <c r="AA1163"/>
      <c r="AB1163"/>
      <c r="AC1163"/>
      <c r="AD1163"/>
      <c r="AE1163"/>
      <c r="AF1163"/>
      <c r="AG1163">
        <v>1</v>
      </c>
      <c r="AH1163">
        <v>0</v>
      </c>
    </row>
    <row r="1164" spans="1:34" ht="15" x14ac:dyDescent="0.25">
      <c r="A1164" t="s">
        <v>2498</v>
      </c>
      <c r="B1164" t="s">
        <v>2499</v>
      </c>
      <c r="C1164" t="s">
        <v>62</v>
      </c>
      <c r="D1164">
        <v>84</v>
      </c>
      <c r="E1164" s="138">
        <v>45287</v>
      </c>
      <c r="F1164" s="138">
        <v>46011</v>
      </c>
      <c r="G1164" t="s">
        <v>69</v>
      </c>
      <c r="H1164" t="s">
        <v>70</v>
      </c>
      <c r="I1164">
        <v>0</v>
      </c>
      <c r="J1164" t="s">
        <v>16229</v>
      </c>
      <c r="K1164">
        <v>0.8</v>
      </c>
      <c r="L1164" t="s">
        <v>71</v>
      </c>
      <c r="M1164"/>
      <c r="N1164"/>
      <c r="O1164"/>
      <c r="P1164"/>
      <c r="Q1164"/>
      <c r="R1164"/>
      <c r="S1164"/>
      <c r="T1164"/>
      <c r="U1164"/>
      <c r="V1164"/>
      <c r="W1164"/>
      <c r="X1164"/>
      <c r="Y1164"/>
      <c r="Z1164"/>
      <c r="AA1164"/>
      <c r="AB1164"/>
      <c r="AC1164"/>
      <c r="AD1164"/>
      <c r="AE1164"/>
      <c r="AF1164"/>
      <c r="AG1164">
        <v>2</v>
      </c>
      <c r="AH1164">
        <v>10000</v>
      </c>
    </row>
    <row r="1165" spans="1:34" ht="15" x14ac:dyDescent="0.25">
      <c r="A1165" t="s">
        <v>2500</v>
      </c>
      <c r="B1165" t="s">
        <v>2501</v>
      </c>
      <c r="C1165" t="s">
        <v>313</v>
      </c>
      <c r="D1165"/>
      <c r="E1165"/>
      <c r="F1165"/>
      <c r="G1165"/>
      <c r="H1165" t="s">
        <v>63</v>
      </c>
      <c r="I1165" t="s">
        <v>64</v>
      </c>
      <c r="J1165"/>
      <c r="K1165"/>
      <c r="L1165"/>
      <c r="M1165"/>
      <c r="N1165"/>
      <c r="O1165"/>
      <c r="P1165"/>
      <c r="Q1165"/>
      <c r="R1165"/>
      <c r="S1165"/>
      <c r="T1165"/>
      <c r="U1165"/>
      <c r="V1165"/>
      <c r="W1165"/>
      <c r="X1165"/>
      <c r="Y1165"/>
      <c r="Z1165"/>
      <c r="AA1165"/>
      <c r="AB1165"/>
      <c r="AC1165"/>
      <c r="AD1165"/>
      <c r="AE1165"/>
      <c r="AF1165"/>
      <c r="AG1165"/>
      <c r="AH1165">
        <v>0</v>
      </c>
    </row>
    <row r="1166" spans="1:34" ht="15" x14ac:dyDescent="0.25">
      <c r="A1166" t="s">
        <v>2504</v>
      </c>
      <c r="B1166" t="s">
        <v>2505</v>
      </c>
      <c r="C1166" t="s">
        <v>712</v>
      </c>
      <c r="D1166">
        <v>70</v>
      </c>
      <c r="E1166" s="138">
        <v>45616</v>
      </c>
      <c r="F1166" s="138">
        <v>45678</v>
      </c>
      <c r="G1166" t="s">
        <v>69</v>
      </c>
      <c r="H1166" t="s">
        <v>63</v>
      </c>
      <c r="I1166">
        <v>0.8</v>
      </c>
      <c r="J1166" t="s">
        <v>71</v>
      </c>
      <c r="K1166"/>
      <c r="L1166"/>
      <c r="M1166"/>
      <c r="N1166"/>
      <c r="O1166"/>
      <c r="P1166"/>
      <c r="Q1166"/>
      <c r="R1166"/>
      <c r="S1166"/>
      <c r="T1166"/>
      <c r="U1166"/>
      <c r="V1166"/>
      <c r="W1166"/>
      <c r="X1166"/>
      <c r="Y1166"/>
      <c r="Z1166"/>
      <c r="AA1166"/>
      <c r="AB1166"/>
      <c r="AC1166"/>
      <c r="AD1166"/>
      <c r="AE1166"/>
      <c r="AF1166"/>
      <c r="AG1166">
        <v>1</v>
      </c>
      <c r="AH1166">
        <v>0</v>
      </c>
    </row>
    <row r="1167" spans="1:34" ht="15" x14ac:dyDescent="0.25">
      <c r="A1167" t="s">
        <v>2506</v>
      </c>
      <c r="B1167" t="s">
        <v>2507</v>
      </c>
      <c r="C1167" t="s">
        <v>176</v>
      </c>
      <c r="D1167">
        <v>59</v>
      </c>
      <c r="E1167" s="138">
        <v>45656</v>
      </c>
      <c r="F1167" s="138">
        <v>45698</v>
      </c>
      <c r="G1167" t="s">
        <v>69</v>
      </c>
      <c r="H1167" t="s">
        <v>63</v>
      </c>
      <c r="I1167">
        <v>0.8</v>
      </c>
      <c r="J1167" t="s">
        <v>71</v>
      </c>
      <c r="K1167"/>
      <c r="L1167"/>
      <c r="M1167"/>
      <c r="N1167"/>
      <c r="O1167"/>
      <c r="P1167"/>
      <c r="Q1167"/>
      <c r="R1167"/>
      <c r="S1167"/>
      <c r="T1167"/>
      <c r="U1167"/>
      <c r="V1167"/>
      <c r="W1167"/>
      <c r="X1167"/>
      <c r="Y1167"/>
      <c r="Z1167"/>
      <c r="AA1167"/>
      <c r="AB1167"/>
      <c r="AC1167"/>
      <c r="AD1167"/>
      <c r="AE1167"/>
      <c r="AF1167"/>
      <c r="AG1167">
        <v>1</v>
      </c>
      <c r="AH1167">
        <v>0</v>
      </c>
    </row>
    <row r="1168" spans="1:34" ht="15" x14ac:dyDescent="0.25">
      <c r="A1168" t="s">
        <v>2510</v>
      </c>
      <c r="B1168" t="s">
        <v>2511</v>
      </c>
      <c r="C1168" t="s">
        <v>350</v>
      </c>
      <c r="D1168">
        <v>59</v>
      </c>
      <c r="E1168" s="138">
        <v>44916</v>
      </c>
      <c r="F1168" s="138">
        <v>46011</v>
      </c>
      <c r="G1168" t="s">
        <v>69</v>
      </c>
      <c r="H1168" t="s">
        <v>70</v>
      </c>
      <c r="I1168">
        <v>0</v>
      </c>
      <c r="J1168" t="s">
        <v>16286</v>
      </c>
      <c r="K1168">
        <v>0.5</v>
      </c>
      <c r="L1168" t="s">
        <v>71</v>
      </c>
      <c r="M1168"/>
      <c r="N1168"/>
      <c r="O1168"/>
      <c r="P1168"/>
      <c r="Q1168"/>
      <c r="R1168"/>
      <c r="S1168"/>
      <c r="T1168"/>
      <c r="U1168"/>
      <c r="V1168"/>
      <c r="W1168"/>
      <c r="X1168"/>
      <c r="Y1168"/>
      <c r="Z1168"/>
      <c r="AA1168"/>
      <c r="AB1168"/>
      <c r="AC1168"/>
      <c r="AD1168"/>
      <c r="AE1168"/>
      <c r="AF1168"/>
      <c r="AG1168">
        <v>2</v>
      </c>
      <c r="AH1168">
        <v>5000</v>
      </c>
    </row>
    <row r="1169" spans="1:34" ht="15" x14ac:dyDescent="0.25">
      <c r="A1169" t="s">
        <v>2512</v>
      </c>
      <c r="B1169" t="s">
        <v>2513</v>
      </c>
      <c r="C1169" t="s">
        <v>62</v>
      </c>
      <c r="D1169">
        <v>3</v>
      </c>
      <c r="E1169" s="138">
        <v>44271</v>
      </c>
      <c r="F1169" s="138">
        <v>46011</v>
      </c>
      <c r="G1169" t="s">
        <v>69</v>
      </c>
      <c r="H1169" t="s">
        <v>70</v>
      </c>
      <c r="I1169">
        <v>0</v>
      </c>
      <c r="J1169" t="s">
        <v>16229</v>
      </c>
      <c r="K1169">
        <v>0.7</v>
      </c>
      <c r="L1169" t="s">
        <v>71</v>
      </c>
      <c r="M1169"/>
      <c r="N1169"/>
      <c r="O1169"/>
      <c r="P1169"/>
      <c r="Q1169"/>
      <c r="R1169"/>
      <c r="S1169"/>
      <c r="T1169"/>
      <c r="U1169"/>
      <c r="V1169"/>
      <c r="W1169"/>
      <c r="X1169"/>
      <c r="Y1169"/>
      <c r="Z1169"/>
      <c r="AA1169"/>
      <c r="AB1169"/>
      <c r="AC1169"/>
      <c r="AD1169"/>
      <c r="AE1169"/>
      <c r="AF1169"/>
      <c r="AG1169">
        <v>2</v>
      </c>
      <c r="AH1169">
        <v>10000</v>
      </c>
    </row>
    <row r="1170" spans="1:34" ht="15" x14ac:dyDescent="0.25">
      <c r="A1170" t="s">
        <v>2516</v>
      </c>
      <c r="B1170" t="s">
        <v>2517</v>
      </c>
      <c r="C1170" t="s">
        <v>448</v>
      </c>
      <c r="D1170">
        <v>53</v>
      </c>
      <c r="E1170" s="138">
        <v>42215</v>
      </c>
      <c r="F1170" s="138">
        <v>46011</v>
      </c>
      <c r="G1170" t="s">
        <v>69</v>
      </c>
      <c r="H1170" t="s">
        <v>63</v>
      </c>
      <c r="I1170">
        <v>0.2</v>
      </c>
      <c r="J1170" t="s">
        <v>71</v>
      </c>
      <c r="K1170"/>
      <c r="L1170"/>
      <c r="M1170"/>
      <c r="N1170"/>
      <c r="O1170"/>
      <c r="P1170"/>
      <c r="Q1170"/>
      <c r="R1170"/>
      <c r="S1170"/>
      <c r="T1170"/>
      <c r="U1170"/>
      <c r="V1170"/>
      <c r="W1170"/>
      <c r="X1170"/>
      <c r="Y1170"/>
      <c r="Z1170"/>
      <c r="AA1170"/>
      <c r="AB1170"/>
      <c r="AC1170"/>
      <c r="AD1170"/>
      <c r="AE1170"/>
      <c r="AF1170"/>
      <c r="AG1170">
        <v>1</v>
      </c>
      <c r="AH1170">
        <v>0</v>
      </c>
    </row>
    <row r="1171" spans="1:34" ht="15" x14ac:dyDescent="0.25">
      <c r="A1171" t="s">
        <v>2514</v>
      </c>
      <c r="B1171" t="s">
        <v>2515</v>
      </c>
      <c r="C1171" t="s">
        <v>448</v>
      </c>
      <c r="D1171">
        <v>18</v>
      </c>
      <c r="E1171" s="138">
        <v>45027</v>
      </c>
      <c r="F1171" s="138">
        <v>46011</v>
      </c>
      <c r="G1171" t="s">
        <v>69</v>
      </c>
      <c r="H1171" t="s">
        <v>63</v>
      </c>
      <c r="I1171">
        <v>0.8</v>
      </c>
      <c r="J1171" t="s">
        <v>71</v>
      </c>
      <c r="K1171"/>
      <c r="L1171"/>
      <c r="M1171"/>
      <c r="N1171"/>
      <c r="O1171"/>
      <c r="P1171"/>
      <c r="Q1171"/>
      <c r="R1171"/>
      <c r="S1171"/>
      <c r="T1171"/>
      <c r="U1171"/>
      <c r="V1171"/>
      <c r="W1171"/>
      <c r="X1171"/>
      <c r="Y1171"/>
      <c r="Z1171"/>
      <c r="AA1171"/>
      <c r="AB1171"/>
      <c r="AC1171"/>
      <c r="AD1171"/>
      <c r="AE1171"/>
      <c r="AF1171"/>
      <c r="AG1171">
        <v>1</v>
      </c>
      <c r="AH1171">
        <v>0</v>
      </c>
    </row>
    <row r="1172" spans="1:34" ht="15" x14ac:dyDescent="0.25">
      <c r="A1172" t="s">
        <v>2518</v>
      </c>
      <c r="B1172" t="s">
        <v>2519</v>
      </c>
      <c r="C1172" t="s">
        <v>511</v>
      </c>
      <c r="D1172">
        <v>34</v>
      </c>
      <c r="E1172" s="138">
        <v>45282</v>
      </c>
      <c r="F1172" s="138">
        <v>46011</v>
      </c>
      <c r="G1172" t="s">
        <v>69</v>
      </c>
      <c r="H1172" t="s">
        <v>63</v>
      </c>
      <c r="I1172">
        <v>0.8</v>
      </c>
      <c r="J1172" t="s">
        <v>71</v>
      </c>
      <c r="K1172"/>
      <c r="L1172"/>
      <c r="M1172"/>
      <c r="N1172"/>
      <c r="O1172"/>
      <c r="P1172"/>
      <c r="Q1172"/>
      <c r="R1172"/>
      <c r="S1172"/>
      <c r="T1172"/>
      <c r="U1172"/>
      <c r="V1172"/>
      <c r="W1172"/>
      <c r="X1172"/>
      <c r="Y1172"/>
      <c r="Z1172"/>
      <c r="AA1172"/>
      <c r="AB1172"/>
      <c r="AC1172"/>
      <c r="AD1172"/>
      <c r="AE1172"/>
      <c r="AF1172"/>
      <c r="AG1172">
        <v>1</v>
      </c>
      <c r="AH1172">
        <v>0</v>
      </c>
    </row>
    <row r="1173" spans="1:34" ht="15" x14ac:dyDescent="0.25">
      <c r="A1173" t="s">
        <v>2520</v>
      </c>
      <c r="B1173" t="s">
        <v>2521</v>
      </c>
      <c r="C1173" t="s">
        <v>448</v>
      </c>
      <c r="D1173">
        <v>32</v>
      </c>
      <c r="E1173" s="138">
        <v>41596</v>
      </c>
      <c r="F1173" s="138">
        <v>46011</v>
      </c>
      <c r="G1173" t="s">
        <v>69</v>
      </c>
      <c r="H1173" t="s">
        <v>63</v>
      </c>
      <c r="I1173">
        <v>0.7</v>
      </c>
      <c r="J1173" t="s">
        <v>71</v>
      </c>
      <c r="K1173"/>
      <c r="L1173"/>
      <c r="M1173"/>
      <c r="N1173"/>
      <c r="O1173"/>
      <c r="P1173"/>
      <c r="Q1173"/>
      <c r="R1173"/>
      <c r="S1173"/>
      <c r="T1173"/>
      <c r="U1173"/>
      <c r="V1173"/>
      <c r="W1173"/>
      <c r="X1173"/>
      <c r="Y1173"/>
      <c r="Z1173"/>
      <c r="AA1173"/>
      <c r="AB1173"/>
      <c r="AC1173"/>
      <c r="AD1173"/>
      <c r="AE1173"/>
      <c r="AF1173"/>
      <c r="AG1173">
        <v>1</v>
      </c>
      <c r="AH1173">
        <v>0</v>
      </c>
    </row>
    <row r="1174" spans="1:34" ht="15" x14ac:dyDescent="0.25">
      <c r="A1174" t="s">
        <v>2522</v>
      </c>
      <c r="B1174" t="s">
        <v>2523</v>
      </c>
      <c r="C1174" t="s">
        <v>286</v>
      </c>
      <c r="D1174">
        <v>47</v>
      </c>
      <c r="E1174" s="138">
        <v>45645</v>
      </c>
      <c r="F1174" s="138">
        <v>45807</v>
      </c>
      <c r="G1174" t="s">
        <v>16478</v>
      </c>
      <c r="H1174" t="s">
        <v>70</v>
      </c>
      <c r="I1174">
        <v>0.4</v>
      </c>
      <c r="J1174" t="s">
        <v>76</v>
      </c>
      <c r="K1174">
        <v>0.6</v>
      </c>
      <c r="L1174" t="s">
        <v>77</v>
      </c>
      <c r="M1174">
        <v>0.7</v>
      </c>
      <c r="N1174" t="s">
        <v>78</v>
      </c>
      <c r="O1174">
        <v>0.75</v>
      </c>
      <c r="P1174" t="s">
        <v>79</v>
      </c>
      <c r="Q1174"/>
      <c r="R1174"/>
      <c r="S1174"/>
      <c r="T1174"/>
      <c r="U1174"/>
      <c r="V1174"/>
      <c r="W1174"/>
      <c r="X1174"/>
      <c r="Y1174"/>
      <c r="Z1174"/>
      <c r="AA1174"/>
      <c r="AB1174"/>
      <c r="AC1174"/>
      <c r="AD1174"/>
      <c r="AE1174"/>
      <c r="AF1174"/>
      <c r="AG1174">
        <v>0</v>
      </c>
      <c r="AH1174">
        <v>0</v>
      </c>
    </row>
    <row r="1175" spans="1:34" ht="15" x14ac:dyDescent="0.25">
      <c r="A1175" t="s">
        <v>2524</v>
      </c>
      <c r="B1175" t="s">
        <v>2525</v>
      </c>
      <c r="C1175" t="s">
        <v>173</v>
      </c>
      <c r="D1175">
        <v>38</v>
      </c>
      <c r="E1175" s="138">
        <v>44712</v>
      </c>
      <c r="F1175" s="138">
        <v>46011</v>
      </c>
      <c r="G1175" t="s">
        <v>16478</v>
      </c>
      <c r="H1175" t="s">
        <v>70</v>
      </c>
      <c r="I1175">
        <v>0.3</v>
      </c>
      <c r="J1175" t="s">
        <v>76</v>
      </c>
      <c r="K1175">
        <v>0.6</v>
      </c>
      <c r="L1175" t="s">
        <v>77</v>
      </c>
      <c r="M1175">
        <v>0.78</v>
      </c>
      <c r="N1175" t="s">
        <v>78</v>
      </c>
      <c r="O1175">
        <v>0.8</v>
      </c>
      <c r="P1175" t="s">
        <v>79</v>
      </c>
      <c r="Q1175">
        <v>0</v>
      </c>
      <c r="R1175" t="s">
        <v>16257</v>
      </c>
      <c r="S1175"/>
      <c r="T1175"/>
      <c r="U1175"/>
      <c r="V1175"/>
      <c r="W1175"/>
      <c r="X1175"/>
      <c r="Y1175"/>
      <c r="Z1175"/>
      <c r="AA1175"/>
      <c r="AB1175"/>
      <c r="AC1175"/>
      <c r="AD1175"/>
      <c r="AE1175"/>
      <c r="AF1175"/>
      <c r="AG1175">
        <v>0</v>
      </c>
      <c r="AH1175">
        <v>0</v>
      </c>
    </row>
    <row r="1176" spans="1:34" ht="15" x14ac:dyDescent="0.25">
      <c r="A1176" t="s">
        <v>2528</v>
      </c>
      <c r="B1176" t="s">
        <v>2529</v>
      </c>
      <c r="C1176" t="s">
        <v>1313</v>
      </c>
      <c r="D1176">
        <v>52</v>
      </c>
      <c r="E1176" s="138">
        <v>45645</v>
      </c>
      <c r="F1176" s="138">
        <v>45678</v>
      </c>
      <c r="G1176" t="s">
        <v>75</v>
      </c>
      <c r="H1176" t="s">
        <v>70</v>
      </c>
      <c r="I1176">
        <v>0</v>
      </c>
      <c r="J1176" t="s">
        <v>16228</v>
      </c>
      <c r="K1176">
        <v>0.8</v>
      </c>
      <c r="L1176" t="s">
        <v>71</v>
      </c>
      <c r="M1176"/>
      <c r="N1176"/>
      <c r="O1176"/>
      <c r="P1176"/>
      <c r="Q1176"/>
      <c r="R1176"/>
      <c r="S1176"/>
      <c r="T1176"/>
      <c r="U1176"/>
      <c r="V1176"/>
      <c r="W1176"/>
      <c r="X1176"/>
      <c r="Y1176"/>
      <c r="Z1176"/>
      <c r="AA1176"/>
      <c r="AB1176"/>
      <c r="AC1176"/>
      <c r="AD1176"/>
      <c r="AE1176"/>
      <c r="AF1176"/>
      <c r="AG1176">
        <v>2</v>
      </c>
      <c r="AH1176">
        <v>12000</v>
      </c>
    </row>
    <row r="1177" spans="1:34" ht="15" x14ac:dyDescent="0.25">
      <c r="A1177" t="s">
        <v>2532</v>
      </c>
      <c r="B1177" t="s">
        <v>2533</v>
      </c>
      <c r="C1177" t="s">
        <v>301</v>
      </c>
      <c r="D1177">
        <v>31</v>
      </c>
      <c r="E1177" s="138">
        <v>45646</v>
      </c>
      <c r="F1177" s="138">
        <v>45693</v>
      </c>
      <c r="G1177" t="s">
        <v>69</v>
      </c>
      <c r="H1177" t="s">
        <v>63</v>
      </c>
      <c r="I1177">
        <v>0.8</v>
      </c>
      <c r="J1177" t="s">
        <v>71</v>
      </c>
      <c r="K1177"/>
      <c r="L1177"/>
      <c r="M1177"/>
      <c r="N1177"/>
      <c r="O1177"/>
      <c r="P1177"/>
      <c r="Q1177"/>
      <c r="R1177"/>
      <c r="S1177"/>
      <c r="T1177"/>
      <c r="U1177"/>
      <c r="V1177"/>
      <c r="W1177"/>
      <c r="X1177"/>
      <c r="Y1177"/>
      <c r="Z1177"/>
      <c r="AA1177"/>
      <c r="AB1177"/>
      <c r="AC1177"/>
      <c r="AD1177"/>
      <c r="AE1177"/>
      <c r="AF1177"/>
      <c r="AG1177">
        <v>1</v>
      </c>
      <c r="AH1177">
        <v>0</v>
      </c>
    </row>
    <row r="1178" spans="1:34" ht="15" x14ac:dyDescent="0.25">
      <c r="A1178" t="s">
        <v>2536</v>
      </c>
      <c r="B1178" t="s">
        <v>2537</v>
      </c>
      <c r="C1178" t="s">
        <v>136</v>
      </c>
      <c r="D1178">
        <v>28</v>
      </c>
      <c r="E1178" s="138">
        <v>45287</v>
      </c>
      <c r="F1178" s="138">
        <v>46011</v>
      </c>
      <c r="G1178" t="s">
        <v>69</v>
      </c>
      <c r="H1178" t="s">
        <v>63</v>
      </c>
      <c r="I1178">
        <v>0.8</v>
      </c>
      <c r="J1178" t="s">
        <v>71</v>
      </c>
      <c r="K1178"/>
      <c r="L1178"/>
      <c r="M1178"/>
      <c r="N1178"/>
      <c r="O1178"/>
      <c r="P1178"/>
      <c r="Q1178"/>
      <c r="R1178"/>
      <c r="S1178"/>
      <c r="T1178"/>
      <c r="U1178"/>
      <c r="V1178"/>
      <c r="W1178"/>
      <c r="X1178"/>
      <c r="Y1178"/>
      <c r="Z1178"/>
      <c r="AA1178"/>
      <c r="AB1178"/>
      <c r="AC1178"/>
      <c r="AD1178"/>
      <c r="AE1178"/>
      <c r="AF1178"/>
      <c r="AG1178">
        <v>1</v>
      </c>
      <c r="AH1178">
        <v>0</v>
      </c>
    </row>
    <row r="1179" spans="1:34" ht="15" x14ac:dyDescent="0.25">
      <c r="A1179" t="s">
        <v>2534</v>
      </c>
      <c r="B1179" t="s">
        <v>2535</v>
      </c>
      <c r="C1179" t="s">
        <v>301</v>
      </c>
      <c r="D1179">
        <v>30</v>
      </c>
      <c r="E1179" s="138">
        <v>45653</v>
      </c>
      <c r="F1179" s="138">
        <v>45845</v>
      </c>
      <c r="G1179" t="s">
        <v>69</v>
      </c>
      <c r="H1179" t="s">
        <v>63</v>
      </c>
      <c r="I1179">
        <v>0.8</v>
      </c>
      <c r="J1179" t="s">
        <v>71</v>
      </c>
      <c r="K1179"/>
      <c r="L1179"/>
      <c r="M1179"/>
      <c r="N1179"/>
      <c r="O1179"/>
      <c r="P1179"/>
      <c r="Q1179"/>
      <c r="R1179"/>
      <c r="S1179"/>
      <c r="T1179"/>
      <c r="U1179"/>
      <c r="V1179"/>
      <c r="W1179"/>
      <c r="X1179"/>
      <c r="Y1179"/>
      <c r="Z1179"/>
      <c r="AA1179"/>
      <c r="AB1179"/>
      <c r="AC1179"/>
      <c r="AD1179"/>
      <c r="AE1179"/>
      <c r="AF1179"/>
      <c r="AG1179">
        <v>1</v>
      </c>
      <c r="AH1179">
        <v>0</v>
      </c>
    </row>
    <row r="1180" spans="1:34" ht="15" x14ac:dyDescent="0.25">
      <c r="A1180" t="s">
        <v>2538</v>
      </c>
      <c r="B1180" t="s">
        <v>2539</v>
      </c>
      <c r="C1180" t="s">
        <v>176</v>
      </c>
      <c r="D1180">
        <v>22</v>
      </c>
      <c r="E1180" s="138">
        <v>45654</v>
      </c>
      <c r="F1180" s="138">
        <v>45699</v>
      </c>
      <c r="G1180" t="s">
        <v>69</v>
      </c>
      <c r="H1180" t="s">
        <v>63</v>
      </c>
      <c r="I1180">
        <v>0.6</v>
      </c>
      <c r="J1180" t="s">
        <v>71</v>
      </c>
      <c r="K1180"/>
      <c r="L1180"/>
      <c r="M1180"/>
      <c r="N1180"/>
      <c r="O1180"/>
      <c r="P1180"/>
      <c r="Q1180"/>
      <c r="R1180"/>
      <c r="S1180"/>
      <c r="T1180"/>
      <c r="U1180"/>
      <c r="V1180"/>
      <c r="W1180"/>
      <c r="X1180"/>
      <c r="Y1180"/>
      <c r="Z1180"/>
      <c r="AA1180"/>
      <c r="AB1180"/>
      <c r="AC1180"/>
      <c r="AD1180"/>
      <c r="AE1180"/>
      <c r="AF1180"/>
      <c r="AG1180">
        <v>1</v>
      </c>
      <c r="AH1180">
        <v>0</v>
      </c>
    </row>
    <row r="1181" spans="1:34" ht="15" x14ac:dyDescent="0.25">
      <c r="A1181" t="s">
        <v>2540</v>
      </c>
      <c r="B1181" t="s">
        <v>2541</v>
      </c>
      <c r="C1181" t="s">
        <v>642</v>
      </c>
      <c r="D1181">
        <v>40</v>
      </c>
      <c r="E1181" s="138">
        <v>45649</v>
      </c>
      <c r="F1181" s="138">
        <v>45685</v>
      </c>
      <c r="G1181" t="s">
        <v>69</v>
      </c>
      <c r="H1181" t="s">
        <v>70</v>
      </c>
      <c r="I1181">
        <v>0</v>
      </c>
      <c r="J1181" t="s">
        <v>16232</v>
      </c>
      <c r="K1181">
        <v>0.8</v>
      </c>
      <c r="L1181" t="s">
        <v>71</v>
      </c>
      <c r="M1181"/>
      <c r="N1181"/>
      <c r="O1181"/>
      <c r="P1181"/>
      <c r="Q1181"/>
      <c r="R1181"/>
      <c r="S1181"/>
      <c r="T1181"/>
      <c r="U1181"/>
      <c r="V1181"/>
      <c r="W1181"/>
      <c r="X1181"/>
      <c r="Y1181"/>
      <c r="Z1181"/>
      <c r="AA1181"/>
      <c r="AB1181"/>
      <c r="AC1181"/>
      <c r="AD1181"/>
      <c r="AE1181"/>
      <c r="AF1181"/>
      <c r="AG1181">
        <v>2</v>
      </c>
      <c r="AH1181">
        <v>7500</v>
      </c>
    </row>
    <row r="1182" spans="1:34" ht="15" x14ac:dyDescent="0.25">
      <c r="A1182" t="s">
        <v>15723</v>
      </c>
      <c r="B1182" t="s">
        <v>15724</v>
      </c>
      <c r="C1182" t="s">
        <v>286</v>
      </c>
      <c r="D1182">
        <v>38</v>
      </c>
      <c r="E1182" s="138">
        <v>43826</v>
      </c>
      <c r="F1182" s="138">
        <v>46011</v>
      </c>
      <c r="G1182" t="s">
        <v>69</v>
      </c>
      <c r="H1182" t="s">
        <v>70</v>
      </c>
      <c r="I1182">
        <v>0</v>
      </c>
      <c r="J1182" t="s">
        <v>16230</v>
      </c>
      <c r="K1182">
        <v>0.6</v>
      </c>
      <c r="L1182" t="s">
        <v>71</v>
      </c>
      <c r="M1182"/>
      <c r="N1182"/>
      <c r="O1182"/>
      <c r="P1182"/>
      <c r="Q1182"/>
      <c r="R1182"/>
      <c r="S1182"/>
      <c r="T1182"/>
      <c r="U1182"/>
      <c r="V1182"/>
      <c r="W1182"/>
      <c r="X1182"/>
      <c r="Y1182"/>
      <c r="Z1182"/>
      <c r="AA1182"/>
      <c r="AB1182"/>
      <c r="AC1182"/>
      <c r="AD1182"/>
      <c r="AE1182"/>
      <c r="AF1182"/>
      <c r="AG1182">
        <v>2</v>
      </c>
      <c r="AH1182">
        <v>15000</v>
      </c>
    </row>
    <row r="1183" spans="1:34" ht="15" x14ac:dyDescent="0.25">
      <c r="A1183" t="s">
        <v>2542</v>
      </c>
      <c r="B1183" t="s">
        <v>2543</v>
      </c>
      <c r="C1183" t="s">
        <v>93</v>
      </c>
      <c r="D1183">
        <v>23</v>
      </c>
      <c r="E1183" s="138">
        <v>45646</v>
      </c>
      <c r="F1183" s="138">
        <v>45667</v>
      </c>
      <c r="G1183" t="s">
        <v>69</v>
      </c>
      <c r="H1183" t="s">
        <v>63</v>
      </c>
      <c r="I1183">
        <v>0.8</v>
      </c>
      <c r="J1183" t="s">
        <v>71</v>
      </c>
      <c r="K1183"/>
      <c r="L1183"/>
      <c r="M1183"/>
      <c r="N1183"/>
      <c r="O1183"/>
      <c r="P1183"/>
      <c r="Q1183"/>
      <c r="R1183"/>
      <c r="S1183"/>
      <c r="T1183"/>
      <c r="U1183"/>
      <c r="V1183"/>
      <c r="W1183"/>
      <c r="X1183"/>
      <c r="Y1183"/>
      <c r="Z1183"/>
      <c r="AA1183"/>
      <c r="AB1183"/>
      <c r="AC1183"/>
      <c r="AD1183"/>
      <c r="AE1183"/>
      <c r="AF1183"/>
      <c r="AG1183">
        <v>1</v>
      </c>
      <c r="AH1183">
        <v>0</v>
      </c>
    </row>
    <row r="1184" spans="1:34" ht="15" x14ac:dyDescent="0.25">
      <c r="A1184" t="s">
        <v>2544</v>
      </c>
      <c r="B1184" t="s">
        <v>2545</v>
      </c>
      <c r="C1184" t="s">
        <v>176</v>
      </c>
      <c r="D1184">
        <v>2</v>
      </c>
      <c r="E1184" s="138">
        <v>45712</v>
      </c>
      <c r="F1184" s="138">
        <v>45937</v>
      </c>
      <c r="G1184" t="s">
        <v>69</v>
      </c>
      <c r="H1184" t="s">
        <v>63</v>
      </c>
      <c r="I1184">
        <v>0.5</v>
      </c>
      <c r="J1184" t="s">
        <v>71</v>
      </c>
      <c r="K1184"/>
      <c r="L1184"/>
      <c r="M1184"/>
      <c r="N1184"/>
      <c r="O1184"/>
      <c r="P1184"/>
      <c r="Q1184"/>
      <c r="R1184"/>
      <c r="S1184"/>
      <c r="T1184"/>
      <c r="U1184"/>
      <c r="V1184"/>
      <c r="W1184"/>
      <c r="X1184"/>
      <c r="Y1184"/>
      <c r="Z1184"/>
      <c r="AA1184"/>
      <c r="AB1184"/>
      <c r="AC1184"/>
      <c r="AD1184"/>
      <c r="AE1184"/>
      <c r="AF1184"/>
      <c r="AG1184">
        <v>1</v>
      </c>
      <c r="AH1184">
        <v>0</v>
      </c>
    </row>
    <row r="1185" spans="1:34" ht="15" x14ac:dyDescent="0.25">
      <c r="A1185" t="s">
        <v>2546</v>
      </c>
      <c r="B1185" t="s">
        <v>2547</v>
      </c>
      <c r="C1185" t="s">
        <v>790</v>
      </c>
      <c r="D1185">
        <v>50</v>
      </c>
      <c r="E1185" s="138">
        <v>45656</v>
      </c>
      <c r="F1185" s="138">
        <v>45994</v>
      </c>
      <c r="G1185" t="s">
        <v>69</v>
      </c>
      <c r="H1185" t="s">
        <v>63</v>
      </c>
      <c r="I1185">
        <v>0.8</v>
      </c>
      <c r="J1185" t="s">
        <v>71</v>
      </c>
      <c r="K1185"/>
      <c r="L1185"/>
      <c r="M1185"/>
      <c r="N1185"/>
      <c r="O1185"/>
      <c r="P1185"/>
      <c r="Q1185"/>
      <c r="R1185"/>
      <c r="S1185"/>
      <c r="T1185"/>
      <c r="U1185"/>
      <c r="V1185"/>
      <c r="W1185"/>
      <c r="X1185"/>
      <c r="Y1185"/>
      <c r="Z1185"/>
      <c r="AA1185"/>
      <c r="AB1185"/>
      <c r="AC1185"/>
      <c r="AD1185"/>
      <c r="AE1185"/>
      <c r="AF1185"/>
      <c r="AG1185">
        <v>1</v>
      </c>
      <c r="AH1185">
        <v>0</v>
      </c>
    </row>
    <row r="1186" spans="1:34" ht="15" x14ac:dyDescent="0.25">
      <c r="A1186" t="s">
        <v>2550</v>
      </c>
      <c r="B1186" t="s">
        <v>2551</v>
      </c>
      <c r="C1186" t="s">
        <v>642</v>
      </c>
      <c r="D1186">
        <v>55</v>
      </c>
      <c r="E1186" s="138">
        <v>45653</v>
      </c>
      <c r="F1186" s="138">
        <v>45684</v>
      </c>
      <c r="G1186" t="s">
        <v>69</v>
      </c>
      <c r="H1186" t="s">
        <v>70</v>
      </c>
      <c r="I1186">
        <v>0</v>
      </c>
      <c r="J1186" t="s">
        <v>16232</v>
      </c>
      <c r="K1186">
        <v>0.8</v>
      </c>
      <c r="L1186" t="s">
        <v>71</v>
      </c>
      <c r="M1186"/>
      <c r="N1186"/>
      <c r="O1186"/>
      <c r="P1186"/>
      <c r="Q1186"/>
      <c r="R1186"/>
      <c r="S1186"/>
      <c r="T1186"/>
      <c r="U1186"/>
      <c r="V1186"/>
      <c r="W1186"/>
      <c r="X1186"/>
      <c r="Y1186"/>
      <c r="Z1186"/>
      <c r="AA1186"/>
      <c r="AB1186"/>
      <c r="AC1186"/>
      <c r="AD1186"/>
      <c r="AE1186"/>
      <c r="AF1186"/>
      <c r="AG1186">
        <v>2</v>
      </c>
      <c r="AH1186">
        <v>7500</v>
      </c>
    </row>
    <row r="1187" spans="1:34" ht="15" x14ac:dyDescent="0.25">
      <c r="A1187" t="s">
        <v>2552</v>
      </c>
      <c r="B1187" t="s">
        <v>2553</v>
      </c>
      <c r="C1187" t="s">
        <v>119</v>
      </c>
      <c r="D1187"/>
      <c r="E1187"/>
      <c r="F1187"/>
      <c r="G1187"/>
      <c r="H1187" t="s">
        <v>63</v>
      </c>
      <c r="I1187" t="s">
        <v>64</v>
      </c>
      <c r="J1187"/>
      <c r="K1187"/>
      <c r="L1187"/>
      <c r="M1187"/>
      <c r="N1187"/>
      <c r="O1187"/>
      <c r="P1187"/>
      <c r="Q1187"/>
      <c r="R1187"/>
      <c r="S1187"/>
      <c r="T1187"/>
      <c r="U1187"/>
      <c r="V1187"/>
      <c r="W1187"/>
      <c r="X1187"/>
      <c r="Y1187"/>
      <c r="Z1187"/>
      <c r="AA1187"/>
      <c r="AB1187"/>
      <c r="AC1187"/>
      <c r="AD1187"/>
      <c r="AE1187"/>
      <c r="AF1187"/>
      <c r="AG1187"/>
      <c r="AH1187">
        <v>0</v>
      </c>
    </row>
    <row r="1188" spans="1:34" ht="15" x14ac:dyDescent="0.25">
      <c r="A1188" t="s">
        <v>2554</v>
      </c>
      <c r="B1188" t="s">
        <v>2555</v>
      </c>
      <c r="C1188" t="s">
        <v>448</v>
      </c>
      <c r="D1188"/>
      <c r="E1188"/>
      <c r="F1188"/>
      <c r="G1188"/>
      <c r="H1188" t="s">
        <v>63</v>
      </c>
      <c r="I1188" t="s">
        <v>64</v>
      </c>
      <c r="J1188"/>
      <c r="K1188"/>
      <c r="L1188"/>
      <c r="M1188"/>
      <c r="N1188"/>
      <c r="O1188"/>
      <c r="P1188"/>
      <c r="Q1188"/>
      <c r="R1188"/>
      <c r="S1188"/>
      <c r="T1188"/>
      <c r="U1188"/>
      <c r="V1188"/>
      <c r="W1188"/>
      <c r="X1188"/>
      <c r="Y1188"/>
      <c r="Z1188"/>
      <c r="AA1188"/>
      <c r="AB1188"/>
      <c r="AC1188"/>
      <c r="AD1188"/>
      <c r="AE1188"/>
      <c r="AF1188"/>
      <c r="AG1188"/>
      <c r="AH1188">
        <v>0</v>
      </c>
    </row>
    <row r="1189" spans="1:34" ht="15" x14ac:dyDescent="0.25">
      <c r="A1189" t="s">
        <v>2556</v>
      </c>
      <c r="B1189" t="s">
        <v>2557</v>
      </c>
      <c r="C1189" t="s">
        <v>530</v>
      </c>
      <c r="D1189">
        <v>65</v>
      </c>
      <c r="E1189" s="138">
        <v>45649</v>
      </c>
      <c r="F1189" s="138">
        <v>45944</v>
      </c>
      <c r="G1189" t="s">
        <v>69</v>
      </c>
      <c r="H1189" t="s">
        <v>70</v>
      </c>
      <c r="I1189">
        <v>0</v>
      </c>
      <c r="J1189" t="s">
        <v>16245</v>
      </c>
      <c r="K1189">
        <v>0.8</v>
      </c>
      <c r="L1189" t="s">
        <v>71</v>
      </c>
      <c r="M1189"/>
      <c r="N1189"/>
      <c r="O1189"/>
      <c r="P1189"/>
      <c r="Q1189"/>
      <c r="R1189"/>
      <c r="S1189"/>
      <c r="T1189"/>
      <c r="U1189"/>
      <c r="V1189"/>
      <c r="W1189"/>
      <c r="X1189"/>
      <c r="Y1189"/>
      <c r="Z1189"/>
      <c r="AA1189"/>
      <c r="AB1189"/>
      <c r="AC1189"/>
      <c r="AD1189"/>
      <c r="AE1189"/>
      <c r="AF1189"/>
      <c r="AG1189">
        <v>2</v>
      </c>
      <c r="AH1189">
        <v>16000</v>
      </c>
    </row>
    <row r="1190" spans="1:34" ht="15" x14ac:dyDescent="0.25">
      <c r="A1190" t="s">
        <v>2558</v>
      </c>
      <c r="B1190" t="s">
        <v>2559</v>
      </c>
      <c r="C1190" t="s">
        <v>304</v>
      </c>
      <c r="D1190">
        <v>12</v>
      </c>
      <c r="E1190" s="138">
        <v>41180</v>
      </c>
      <c r="F1190" s="138">
        <v>46011</v>
      </c>
      <c r="G1190" t="s">
        <v>69</v>
      </c>
      <c r="H1190" t="s">
        <v>63</v>
      </c>
      <c r="I1190">
        <v>0.8</v>
      </c>
      <c r="J1190" t="s">
        <v>71</v>
      </c>
      <c r="K1190"/>
      <c r="L1190"/>
      <c r="M1190"/>
      <c r="N1190"/>
      <c r="O1190"/>
      <c r="P1190"/>
      <c r="Q1190"/>
      <c r="R1190"/>
      <c r="S1190"/>
      <c r="T1190"/>
      <c r="U1190"/>
      <c r="V1190"/>
      <c r="W1190"/>
      <c r="X1190"/>
      <c r="Y1190"/>
      <c r="Z1190"/>
      <c r="AA1190"/>
      <c r="AB1190"/>
      <c r="AC1190"/>
      <c r="AD1190"/>
      <c r="AE1190"/>
      <c r="AF1190"/>
      <c r="AG1190">
        <v>1</v>
      </c>
      <c r="AH1190">
        <v>0</v>
      </c>
    </row>
    <row r="1191" spans="1:34" ht="15" x14ac:dyDescent="0.25">
      <c r="A1191" t="s">
        <v>2562</v>
      </c>
      <c r="B1191" t="s">
        <v>2563</v>
      </c>
      <c r="C1191" t="s">
        <v>691</v>
      </c>
      <c r="D1191">
        <v>11</v>
      </c>
      <c r="E1191" s="138">
        <v>45705</v>
      </c>
      <c r="F1191" s="138">
        <v>45749</v>
      </c>
      <c r="G1191" t="s">
        <v>69</v>
      </c>
      <c r="H1191" t="s">
        <v>63</v>
      </c>
      <c r="I1191">
        <v>0.7</v>
      </c>
      <c r="J1191" t="s">
        <v>71</v>
      </c>
      <c r="K1191"/>
      <c r="L1191"/>
      <c r="M1191"/>
      <c r="N1191"/>
      <c r="O1191"/>
      <c r="P1191"/>
      <c r="Q1191"/>
      <c r="R1191"/>
      <c r="S1191"/>
      <c r="T1191"/>
      <c r="U1191"/>
      <c r="V1191"/>
      <c r="W1191"/>
      <c r="X1191"/>
      <c r="Y1191"/>
      <c r="Z1191"/>
      <c r="AA1191"/>
      <c r="AB1191"/>
      <c r="AC1191"/>
      <c r="AD1191"/>
      <c r="AE1191"/>
      <c r="AF1191"/>
      <c r="AG1191">
        <v>1</v>
      </c>
      <c r="AH1191">
        <v>0</v>
      </c>
    </row>
    <row r="1192" spans="1:34" ht="15" x14ac:dyDescent="0.25">
      <c r="A1192" t="s">
        <v>2560</v>
      </c>
      <c r="B1192" t="s">
        <v>2561</v>
      </c>
      <c r="C1192" t="s">
        <v>125</v>
      </c>
      <c r="D1192">
        <v>40</v>
      </c>
      <c r="E1192" s="138">
        <v>45621</v>
      </c>
      <c r="F1192" s="138">
        <v>45938</v>
      </c>
      <c r="G1192" t="s">
        <v>69</v>
      </c>
      <c r="H1192" t="s">
        <v>63</v>
      </c>
      <c r="I1192">
        <v>0.8</v>
      </c>
      <c r="J1192" t="s">
        <v>71</v>
      </c>
      <c r="K1192"/>
      <c r="L1192"/>
      <c r="M1192"/>
      <c r="N1192"/>
      <c r="O1192"/>
      <c r="P1192"/>
      <c r="Q1192"/>
      <c r="R1192"/>
      <c r="S1192"/>
      <c r="T1192"/>
      <c r="U1192"/>
      <c r="V1192"/>
      <c r="W1192"/>
      <c r="X1192"/>
      <c r="Y1192"/>
      <c r="Z1192"/>
      <c r="AA1192"/>
      <c r="AB1192"/>
      <c r="AC1192"/>
      <c r="AD1192"/>
      <c r="AE1192"/>
      <c r="AF1192"/>
      <c r="AG1192">
        <v>1</v>
      </c>
      <c r="AH1192">
        <v>0</v>
      </c>
    </row>
    <row r="1193" spans="1:34" ht="15" x14ac:dyDescent="0.25">
      <c r="A1193" t="s">
        <v>2564</v>
      </c>
      <c r="B1193" t="s">
        <v>2565</v>
      </c>
      <c r="C1193" t="s">
        <v>62</v>
      </c>
      <c r="D1193">
        <v>58</v>
      </c>
      <c r="E1193" s="138">
        <v>45649</v>
      </c>
      <c r="F1193" s="138">
        <v>45698</v>
      </c>
      <c r="G1193" t="s">
        <v>69</v>
      </c>
      <c r="H1193" t="s">
        <v>70</v>
      </c>
      <c r="I1193">
        <v>0</v>
      </c>
      <c r="J1193" t="s">
        <v>16260</v>
      </c>
      <c r="K1193">
        <v>0.8</v>
      </c>
      <c r="L1193" t="s">
        <v>71</v>
      </c>
      <c r="M1193"/>
      <c r="N1193"/>
      <c r="O1193"/>
      <c r="P1193"/>
      <c r="Q1193"/>
      <c r="R1193"/>
      <c r="S1193"/>
      <c r="T1193"/>
      <c r="U1193"/>
      <c r="V1193"/>
      <c r="W1193"/>
      <c r="X1193"/>
      <c r="Y1193"/>
      <c r="Z1193"/>
      <c r="AA1193"/>
      <c r="AB1193"/>
      <c r="AC1193"/>
      <c r="AD1193"/>
      <c r="AE1193"/>
      <c r="AF1193"/>
      <c r="AG1193">
        <v>2</v>
      </c>
      <c r="AH1193">
        <v>10499.99</v>
      </c>
    </row>
    <row r="1194" spans="1:34" ht="15" x14ac:dyDescent="0.25">
      <c r="A1194" t="s">
        <v>2568</v>
      </c>
      <c r="B1194" t="s">
        <v>2569</v>
      </c>
      <c r="C1194" t="s">
        <v>122</v>
      </c>
      <c r="D1194">
        <v>47</v>
      </c>
      <c r="E1194" s="138">
        <v>45636</v>
      </c>
      <c r="F1194" s="138">
        <v>45966</v>
      </c>
      <c r="G1194" t="s">
        <v>69</v>
      </c>
      <c r="H1194" t="s">
        <v>63</v>
      </c>
      <c r="I1194">
        <v>0.8</v>
      </c>
      <c r="J1194" t="s">
        <v>71</v>
      </c>
      <c r="K1194"/>
      <c r="L1194"/>
      <c r="M1194"/>
      <c r="N1194"/>
      <c r="O1194"/>
      <c r="P1194"/>
      <c r="Q1194"/>
      <c r="R1194"/>
      <c r="S1194"/>
      <c r="T1194"/>
      <c r="U1194"/>
      <c r="V1194"/>
      <c r="W1194"/>
      <c r="X1194"/>
      <c r="Y1194"/>
      <c r="Z1194"/>
      <c r="AA1194"/>
      <c r="AB1194"/>
      <c r="AC1194"/>
      <c r="AD1194"/>
      <c r="AE1194"/>
      <c r="AF1194"/>
      <c r="AG1194">
        <v>1</v>
      </c>
      <c r="AH1194">
        <v>0</v>
      </c>
    </row>
    <row r="1195" spans="1:34" ht="15" x14ac:dyDescent="0.25">
      <c r="A1195" t="s">
        <v>2570</v>
      </c>
      <c r="B1195" t="s">
        <v>2571</v>
      </c>
      <c r="C1195" t="s">
        <v>1313</v>
      </c>
      <c r="D1195">
        <v>58</v>
      </c>
      <c r="E1195" s="138">
        <v>43817</v>
      </c>
      <c r="F1195" s="138">
        <v>46011</v>
      </c>
      <c r="G1195" t="s">
        <v>69</v>
      </c>
      <c r="H1195" t="s">
        <v>70</v>
      </c>
      <c r="I1195">
        <v>0</v>
      </c>
      <c r="J1195" t="s">
        <v>16251</v>
      </c>
      <c r="K1195">
        <v>0.8</v>
      </c>
      <c r="L1195" t="s">
        <v>71</v>
      </c>
      <c r="M1195"/>
      <c r="N1195"/>
      <c r="O1195"/>
      <c r="P1195"/>
      <c r="Q1195"/>
      <c r="R1195"/>
      <c r="S1195"/>
      <c r="T1195"/>
      <c r="U1195"/>
      <c r="V1195"/>
      <c r="W1195"/>
      <c r="X1195"/>
      <c r="Y1195"/>
      <c r="Z1195"/>
      <c r="AA1195"/>
      <c r="AB1195"/>
      <c r="AC1195"/>
      <c r="AD1195"/>
      <c r="AE1195"/>
      <c r="AF1195"/>
      <c r="AG1195">
        <v>2</v>
      </c>
      <c r="AH1195">
        <v>10999.99</v>
      </c>
    </row>
    <row r="1196" spans="1:34" ht="15" x14ac:dyDescent="0.25">
      <c r="A1196" t="s">
        <v>2572</v>
      </c>
      <c r="B1196" t="s">
        <v>16305</v>
      </c>
      <c r="C1196" t="s">
        <v>318</v>
      </c>
      <c r="D1196">
        <v>36</v>
      </c>
      <c r="E1196" s="138">
        <v>45289</v>
      </c>
      <c r="F1196" s="138">
        <v>46011</v>
      </c>
      <c r="G1196" t="s">
        <v>818</v>
      </c>
      <c r="H1196" t="s">
        <v>63</v>
      </c>
      <c r="I1196">
        <v>0</v>
      </c>
      <c r="J1196" t="s">
        <v>71</v>
      </c>
      <c r="K1196"/>
      <c r="L1196"/>
      <c r="M1196"/>
      <c r="N1196"/>
      <c r="O1196"/>
      <c r="P1196"/>
      <c r="Q1196"/>
      <c r="R1196"/>
      <c r="S1196"/>
      <c r="T1196"/>
      <c r="U1196"/>
      <c r="V1196"/>
      <c r="W1196"/>
      <c r="X1196"/>
      <c r="Y1196"/>
      <c r="Z1196"/>
      <c r="AA1196"/>
      <c r="AB1196"/>
      <c r="AC1196"/>
      <c r="AD1196"/>
      <c r="AE1196"/>
      <c r="AF1196"/>
      <c r="AG1196">
        <v>1</v>
      </c>
      <c r="AH1196">
        <v>0</v>
      </c>
    </row>
    <row r="1197" spans="1:34" ht="15" x14ac:dyDescent="0.25">
      <c r="A1197" t="s">
        <v>2573</v>
      </c>
      <c r="B1197" t="s">
        <v>2574</v>
      </c>
      <c r="C1197" t="s">
        <v>108</v>
      </c>
      <c r="D1197"/>
      <c r="E1197"/>
      <c r="F1197"/>
      <c r="G1197"/>
      <c r="H1197" t="s">
        <v>63</v>
      </c>
      <c r="I1197" t="s">
        <v>64</v>
      </c>
      <c r="J1197"/>
      <c r="K1197"/>
      <c r="L1197"/>
      <c r="M1197"/>
      <c r="N1197"/>
      <c r="O1197"/>
      <c r="P1197"/>
      <c r="Q1197"/>
      <c r="R1197"/>
      <c r="S1197"/>
      <c r="T1197"/>
      <c r="U1197"/>
      <c r="V1197"/>
      <c r="W1197"/>
      <c r="X1197"/>
      <c r="Y1197"/>
      <c r="Z1197"/>
      <c r="AA1197"/>
      <c r="AB1197"/>
      <c r="AC1197"/>
      <c r="AD1197"/>
      <c r="AE1197"/>
      <c r="AF1197"/>
      <c r="AG1197"/>
      <c r="AH1197">
        <v>0</v>
      </c>
    </row>
    <row r="1198" spans="1:34" ht="15" x14ac:dyDescent="0.25">
      <c r="A1198" t="s">
        <v>2577</v>
      </c>
      <c r="B1198" t="s">
        <v>2578</v>
      </c>
      <c r="C1198" t="s">
        <v>680</v>
      </c>
      <c r="D1198">
        <v>35</v>
      </c>
      <c r="E1198" s="138">
        <v>44195</v>
      </c>
      <c r="F1198" s="138">
        <v>46011</v>
      </c>
      <c r="G1198" t="s">
        <v>69</v>
      </c>
      <c r="H1198" t="s">
        <v>63</v>
      </c>
      <c r="I1198">
        <v>0.8</v>
      </c>
      <c r="J1198" t="s">
        <v>71</v>
      </c>
      <c r="K1198"/>
      <c r="L1198"/>
      <c r="M1198"/>
      <c r="N1198"/>
      <c r="O1198"/>
      <c r="P1198"/>
      <c r="Q1198"/>
      <c r="R1198"/>
      <c r="S1198"/>
      <c r="T1198"/>
      <c r="U1198"/>
      <c r="V1198"/>
      <c r="W1198"/>
      <c r="X1198"/>
      <c r="Y1198"/>
      <c r="Z1198"/>
      <c r="AA1198"/>
      <c r="AB1198"/>
      <c r="AC1198"/>
      <c r="AD1198"/>
      <c r="AE1198"/>
      <c r="AF1198"/>
      <c r="AG1198">
        <v>1</v>
      </c>
      <c r="AH1198">
        <v>0</v>
      </c>
    </row>
    <row r="1199" spans="1:34" ht="15" x14ac:dyDescent="0.25">
      <c r="A1199" t="s">
        <v>2585</v>
      </c>
      <c r="B1199" t="s">
        <v>2586</v>
      </c>
      <c r="C1199" t="s">
        <v>313</v>
      </c>
      <c r="D1199"/>
      <c r="E1199"/>
      <c r="F1199"/>
      <c r="G1199"/>
      <c r="H1199" t="s">
        <v>63</v>
      </c>
      <c r="I1199" t="s">
        <v>64</v>
      </c>
      <c r="J1199"/>
      <c r="K1199"/>
      <c r="L1199"/>
      <c r="M1199"/>
      <c r="N1199"/>
      <c r="O1199"/>
      <c r="P1199"/>
      <c r="Q1199"/>
      <c r="R1199"/>
      <c r="S1199"/>
      <c r="T1199"/>
      <c r="U1199"/>
      <c r="V1199"/>
      <c r="W1199"/>
      <c r="X1199"/>
      <c r="Y1199"/>
      <c r="Z1199"/>
      <c r="AA1199"/>
      <c r="AB1199"/>
      <c r="AC1199"/>
      <c r="AD1199"/>
      <c r="AE1199"/>
      <c r="AF1199"/>
      <c r="AG1199"/>
      <c r="AH1199">
        <v>0</v>
      </c>
    </row>
    <row r="1200" spans="1:34" ht="15" x14ac:dyDescent="0.25">
      <c r="A1200" t="s">
        <v>2579</v>
      </c>
      <c r="B1200" t="s">
        <v>2580</v>
      </c>
      <c r="C1200" t="s">
        <v>102</v>
      </c>
      <c r="D1200">
        <v>48</v>
      </c>
      <c r="E1200" s="138">
        <v>45607</v>
      </c>
      <c r="F1200" s="138">
        <v>45665</v>
      </c>
      <c r="G1200" t="s">
        <v>75</v>
      </c>
      <c r="H1200" t="s">
        <v>70</v>
      </c>
      <c r="I1200">
        <v>0.65</v>
      </c>
      <c r="J1200" t="s">
        <v>16270</v>
      </c>
      <c r="K1200">
        <v>0.77</v>
      </c>
      <c r="L1200" t="s">
        <v>78</v>
      </c>
      <c r="M1200">
        <v>0.8</v>
      </c>
      <c r="N1200" t="s">
        <v>79</v>
      </c>
      <c r="O1200"/>
      <c r="P1200"/>
      <c r="Q1200"/>
      <c r="R1200"/>
      <c r="S1200"/>
      <c r="T1200"/>
      <c r="U1200"/>
      <c r="V1200"/>
      <c r="W1200"/>
      <c r="X1200"/>
      <c r="Y1200"/>
      <c r="Z1200"/>
      <c r="AA1200"/>
      <c r="AB1200"/>
      <c r="AC1200"/>
      <c r="AD1200"/>
      <c r="AE1200"/>
      <c r="AF1200"/>
      <c r="AG1200">
        <v>3</v>
      </c>
      <c r="AH1200">
        <v>0</v>
      </c>
    </row>
    <row r="1201" spans="1:34" ht="15" x14ac:dyDescent="0.25">
      <c r="A1201" t="s">
        <v>2581</v>
      </c>
      <c r="B1201" t="s">
        <v>2582</v>
      </c>
      <c r="C1201" t="s">
        <v>246</v>
      </c>
      <c r="D1201">
        <v>3</v>
      </c>
      <c r="E1201" s="138">
        <v>45015</v>
      </c>
      <c r="F1201" s="138">
        <v>46011</v>
      </c>
      <c r="G1201" t="s">
        <v>69</v>
      </c>
      <c r="H1201" t="s">
        <v>63</v>
      </c>
      <c r="I1201">
        <v>0.8</v>
      </c>
      <c r="J1201" t="s">
        <v>71</v>
      </c>
      <c r="K1201"/>
      <c r="L1201"/>
      <c r="M1201"/>
      <c r="N1201"/>
      <c r="O1201"/>
      <c r="P1201"/>
      <c r="Q1201"/>
      <c r="R1201"/>
      <c r="S1201"/>
      <c r="T1201"/>
      <c r="U1201"/>
      <c r="V1201"/>
      <c r="W1201"/>
      <c r="X1201"/>
      <c r="Y1201"/>
      <c r="Z1201"/>
      <c r="AA1201"/>
      <c r="AB1201"/>
      <c r="AC1201"/>
      <c r="AD1201"/>
      <c r="AE1201"/>
      <c r="AF1201"/>
      <c r="AG1201">
        <v>1</v>
      </c>
      <c r="AH1201">
        <v>0</v>
      </c>
    </row>
    <row r="1202" spans="1:34" ht="15" x14ac:dyDescent="0.25">
      <c r="A1202" t="s">
        <v>2583</v>
      </c>
      <c r="B1202" t="s">
        <v>2584</v>
      </c>
      <c r="C1202" t="s">
        <v>206</v>
      </c>
      <c r="D1202">
        <v>7</v>
      </c>
      <c r="E1202" s="138">
        <v>44648</v>
      </c>
      <c r="F1202" s="138">
        <v>46011</v>
      </c>
      <c r="G1202" t="s">
        <v>69</v>
      </c>
      <c r="H1202" t="s">
        <v>63</v>
      </c>
      <c r="I1202">
        <v>0.8</v>
      </c>
      <c r="J1202" t="s">
        <v>71</v>
      </c>
      <c r="K1202"/>
      <c r="L1202"/>
      <c r="M1202"/>
      <c r="N1202"/>
      <c r="O1202"/>
      <c r="P1202"/>
      <c r="Q1202"/>
      <c r="R1202"/>
      <c r="S1202"/>
      <c r="T1202"/>
      <c r="U1202"/>
      <c r="V1202"/>
      <c r="W1202"/>
      <c r="X1202"/>
      <c r="Y1202"/>
      <c r="Z1202"/>
      <c r="AA1202"/>
      <c r="AB1202"/>
      <c r="AC1202"/>
      <c r="AD1202"/>
      <c r="AE1202"/>
      <c r="AF1202"/>
      <c r="AG1202">
        <v>1</v>
      </c>
      <c r="AH1202">
        <v>0</v>
      </c>
    </row>
    <row r="1203" spans="1:34" ht="15" x14ac:dyDescent="0.25">
      <c r="A1203" t="s">
        <v>2587</v>
      </c>
      <c r="B1203" t="s">
        <v>2588</v>
      </c>
      <c r="C1203" t="s">
        <v>198</v>
      </c>
      <c r="D1203">
        <v>50</v>
      </c>
      <c r="E1203" s="138">
        <v>45656</v>
      </c>
      <c r="F1203" s="138">
        <v>45708</v>
      </c>
      <c r="G1203" t="s">
        <v>69</v>
      </c>
      <c r="H1203" t="s">
        <v>70</v>
      </c>
      <c r="I1203">
        <v>0</v>
      </c>
      <c r="J1203" t="s">
        <v>16232</v>
      </c>
      <c r="K1203">
        <v>0.8</v>
      </c>
      <c r="L1203" t="s">
        <v>71</v>
      </c>
      <c r="M1203"/>
      <c r="N1203"/>
      <c r="O1203"/>
      <c r="P1203"/>
      <c r="Q1203"/>
      <c r="R1203"/>
      <c r="S1203"/>
      <c r="T1203"/>
      <c r="U1203"/>
      <c r="V1203"/>
      <c r="W1203"/>
      <c r="X1203"/>
      <c r="Y1203"/>
      <c r="Z1203"/>
      <c r="AA1203"/>
      <c r="AB1203"/>
      <c r="AC1203"/>
      <c r="AD1203"/>
      <c r="AE1203"/>
      <c r="AF1203"/>
      <c r="AG1203">
        <v>2</v>
      </c>
      <c r="AH1203">
        <v>7500</v>
      </c>
    </row>
    <row r="1204" spans="1:34" ht="15" x14ac:dyDescent="0.25">
      <c r="A1204" t="s">
        <v>2589</v>
      </c>
      <c r="B1204" t="s">
        <v>2590</v>
      </c>
      <c r="C1204" t="s">
        <v>313</v>
      </c>
      <c r="D1204"/>
      <c r="E1204"/>
      <c r="F1204"/>
      <c r="G1204"/>
      <c r="H1204" t="s">
        <v>63</v>
      </c>
      <c r="I1204" t="s">
        <v>64</v>
      </c>
      <c r="J1204"/>
      <c r="K1204"/>
      <c r="L1204"/>
      <c r="M1204"/>
      <c r="N1204"/>
      <c r="O1204"/>
      <c r="P1204"/>
      <c r="Q1204"/>
      <c r="R1204"/>
      <c r="S1204"/>
      <c r="T1204"/>
      <c r="U1204"/>
      <c r="V1204"/>
      <c r="W1204"/>
      <c r="X1204"/>
      <c r="Y1204"/>
      <c r="Z1204"/>
      <c r="AA1204"/>
      <c r="AB1204"/>
      <c r="AC1204"/>
      <c r="AD1204"/>
      <c r="AE1204"/>
      <c r="AF1204"/>
      <c r="AG1204"/>
      <c r="AH1204">
        <v>0</v>
      </c>
    </row>
    <row r="1205" spans="1:34" ht="15" x14ac:dyDescent="0.25">
      <c r="A1205" t="s">
        <v>2591</v>
      </c>
      <c r="B1205" t="s">
        <v>2592</v>
      </c>
      <c r="C1205" t="s">
        <v>93</v>
      </c>
      <c r="D1205">
        <v>12</v>
      </c>
      <c r="E1205" s="138">
        <v>44614</v>
      </c>
      <c r="F1205" s="138">
        <v>46011</v>
      </c>
      <c r="G1205" t="s">
        <v>69</v>
      </c>
      <c r="H1205" t="s">
        <v>63</v>
      </c>
      <c r="I1205">
        <v>0.8</v>
      </c>
      <c r="J1205" t="s">
        <v>71</v>
      </c>
      <c r="K1205"/>
      <c r="L1205"/>
      <c r="M1205"/>
      <c r="N1205"/>
      <c r="O1205"/>
      <c r="P1205"/>
      <c r="Q1205"/>
      <c r="R1205"/>
      <c r="S1205"/>
      <c r="T1205"/>
      <c r="U1205"/>
      <c r="V1205"/>
      <c r="W1205"/>
      <c r="X1205"/>
      <c r="Y1205"/>
      <c r="Z1205"/>
      <c r="AA1205"/>
      <c r="AB1205"/>
      <c r="AC1205"/>
      <c r="AD1205"/>
      <c r="AE1205"/>
      <c r="AF1205"/>
      <c r="AG1205">
        <v>1</v>
      </c>
      <c r="AH1205">
        <v>0</v>
      </c>
    </row>
    <row r="1206" spans="1:34" ht="15" x14ac:dyDescent="0.25">
      <c r="A1206" t="s">
        <v>2593</v>
      </c>
      <c r="B1206" t="s">
        <v>2594</v>
      </c>
      <c r="C1206" t="s">
        <v>291</v>
      </c>
      <c r="D1206">
        <v>34</v>
      </c>
      <c r="E1206" s="138">
        <v>43558</v>
      </c>
      <c r="F1206" s="138">
        <v>46011</v>
      </c>
      <c r="G1206" t="s">
        <v>69</v>
      </c>
      <c r="H1206" t="s">
        <v>70</v>
      </c>
      <c r="I1206">
        <v>0.8</v>
      </c>
      <c r="J1206" t="s">
        <v>71</v>
      </c>
      <c r="K1206">
        <v>0</v>
      </c>
      <c r="L1206" t="s">
        <v>16306</v>
      </c>
      <c r="M1206"/>
      <c r="N1206"/>
      <c r="O1206"/>
      <c r="P1206"/>
      <c r="Q1206"/>
      <c r="R1206"/>
      <c r="S1206"/>
      <c r="T1206"/>
      <c r="U1206"/>
      <c r="V1206"/>
      <c r="W1206"/>
      <c r="X1206"/>
      <c r="Y1206"/>
      <c r="Z1206"/>
      <c r="AA1206"/>
      <c r="AB1206"/>
      <c r="AC1206"/>
      <c r="AD1206"/>
      <c r="AE1206"/>
      <c r="AF1206"/>
      <c r="AG1206">
        <v>5</v>
      </c>
      <c r="AH1206">
        <v>0</v>
      </c>
    </row>
    <row r="1207" spans="1:34" ht="15" x14ac:dyDescent="0.25">
      <c r="A1207" t="s">
        <v>2595</v>
      </c>
      <c r="B1207" t="s">
        <v>2596</v>
      </c>
      <c r="C1207" t="s">
        <v>198</v>
      </c>
      <c r="D1207">
        <v>31</v>
      </c>
      <c r="E1207" s="138">
        <v>45280</v>
      </c>
      <c r="F1207" s="138">
        <v>46011</v>
      </c>
      <c r="G1207" t="s">
        <v>69</v>
      </c>
      <c r="H1207" t="s">
        <v>70</v>
      </c>
      <c r="I1207">
        <v>0</v>
      </c>
      <c r="J1207" t="s">
        <v>16247</v>
      </c>
      <c r="K1207">
        <v>0.8</v>
      </c>
      <c r="L1207" t="s">
        <v>71</v>
      </c>
      <c r="M1207"/>
      <c r="N1207"/>
      <c r="O1207"/>
      <c r="P1207"/>
      <c r="Q1207"/>
      <c r="R1207"/>
      <c r="S1207"/>
      <c r="T1207"/>
      <c r="U1207"/>
      <c r="V1207"/>
      <c r="W1207"/>
      <c r="X1207"/>
      <c r="Y1207"/>
      <c r="Z1207"/>
      <c r="AA1207"/>
      <c r="AB1207"/>
      <c r="AC1207"/>
      <c r="AD1207"/>
      <c r="AE1207"/>
      <c r="AF1207"/>
      <c r="AG1207">
        <v>2</v>
      </c>
      <c r="AH1207">
        <v>9500</v>
      </c>
    </row>
    <row r="1208" spans="1:34" ht="15" x14ac:dyDescent="0.25">
      <c r="A1208" t="s">
        <v>2597</v>
      </c>
      <c r="B1208" t="s">
        <v>2598</v>
      </c>
      <c r="C1208" t="s">
        <v>99</v>
      </c>
      <c r="D1208">
        <v>32</v>
      </c>
      <c r="E1208" s="138">
        <v>45625</v>
      </c>
      <c r="F1208" s="138">
        <v>45734</v>
      </c>
      <c r="G1208" t="s">
        <v>69</v>
      </c>
      <c r="H1208" t="s">
        <v>70</v>
      </c>
      <c r="I1208">
        <v>0.5</v>
      </c>
      <c r="J1208" t="s">
        <v>16270</v>
      </c>
      <c r="K1208">
        <v>0.6</v>
      </c>
      <c r="L1208" t="s">
        <v>78</v>
      </c>
      <c r="M1208">
        <v>0.8</v>
      </c>
      <c r="N1208" t="s">
        <v>79</v>
      </c>
      <c r="O1208"/>
      <c r="P1208"/>
      <c r="Q1208"/>
      <c r="R1208"/>
      <c r="S1208"/>
      <c r="T1208"/>
      <c r="U1208"/>
      <c r="V1208"/>
      <c r="W1208"/>
      <c r="X1208"/>
      <c r="Y1208"/>
      <c r="Z1208"/>
      <c r="AA1208"/>
      <c r="AB1208"/>
      <c r="AC1208"/>
      <c r="AD1208"/>
      <c r="AE1208"/>
      <c r="AF1208"/>
      <c r="AG1208">
        <v>3</v>
      </c>
      <c r="AH1208">
        <v>0</v>
      </c>
    </row>
    <row r="1209" spans="1:34" ht="15" x14ac:dyDescent="0.25">
      <c r="A1209" t="s">
        <v>2599</v>
      </c>
      <c r="B1209" t="s">
        <v>2600</v>
      </c>
      <c r="C1209" t="s">
        <v>294</v>
      </c>
      <c r="D1209">
        <v>62</v>
      </c>
      <c r="E1209" s="138">
        <v>45643</v>
      </c>
      <c r="F1209" s="138">
        <v>45930</v>
      </c>
      <c r="G1209" t="s">
        <v>69</v>
      </c>
      <c r="H1209" t="s">
        <v>63</v>
      </c>
      <c r="I1209">
        <v>0.8</v>
      </c>
      <c r="J1209" t="s">
        <v>71</v>
      </c>
      <c r="K1209"/>
      <c r="L1209"/>
      <c r="M1209"/>
      <c r="N1209"/>
      <c r="O1209"/>
      <c r="P1209"/>
      <c r="Q1209"/>
      <c r="R1209"/>
      <c r="S1209"/>
      <c r="T1209"/>
      <c r="U1209"/>
      <c r="V1209"/>
      <c r="W1209"/>
      <c r="X1209"/>
      <c r="Y1209"/>
      <c r="Z1209"/>
      <c r="AA1209"/>
      <c r="AB1209"/>
      <c r="AC1209"/>
      <c r="AD1209"/>
      <c r="AE1209"/>
      <c r="AF1209"/>
      <c r="AG1209">
        <v>1</v>
      </c>
      <c r="AH1209">
        <v>0</v>
      </c>
    </row>
    <row r="1210" spans="1:34" ht="15" x14ac:dyDescent="0.25">
      <c r="A1210" t="s">
        <v>2603</v>
      </c>
      <c r="B1210" t="s">
        <v>2604</v>
      </c>
      <c r="C1210" t="s">
        <v>231</v>
      </c>
      <c r="D1210">
        <v>39</v>
      </c>
      <c r="E1210" s="138">
        <v>45645</v>
      </c>
      <c r="F1210" s="138">
        <v>45932</v>
      </c>
      <c r="G1210" t="s">
        <v>69</v>
      </c>
      <c r="H1210" t="s">
        <v>63</v>
      </c>
      <c r="I1210">
        <v>0.8</v>
      </c>
      <c r="J1210" t="s">
        <v>71</v>
      </c>
      <c r="K1210"/>
      <c r="L1210"/>
      <c r="M1210"/>
      <c r="N1210"/>
      <c r="O1210"/>
      <c r="P1210"/>
      <c r="Q1210"/>
      <c r="R1210"/>
      <c r="S1210"/>
      <c r="T1210"/>
      <c r="U1210"/>
      <c r="V1210"/>
      <c r="W1210"/>
      <c r="X1210"/>
      <c r="Y1210"/>
      <c r="Z1210"/>
      <c r="AA1210"/>
      <c r="AB1210"/>
      <c r="AC1210"/>
      <c r="AD1210"/>
      <c r="AE1210"/>
      <c r="AF1210"/>
      <c r="AG1210">
        <v>1</v>
      </c>
      <c r="AH1210">
        <v>0</v>
      </c>
    </row>
    <row r="1211" spans="1:34" ht="15" x14ac:dyDescent="0.25">
      <c r="A1211" t="s">
        <v>2601</v>
      </c>
      <c r="B1211" t="s">
        <v>2602</v>
      </c>
      <c r="C1211" t="s">
        <v>318</v>
      </c>
      <c r="D1211">
        <v>20</v>
      </c>
      <c r="E1211" s="138">
        <v>45271</v>
      </c>
      <c r="F1211" s="138">
        <v>46011</v>
      </c>
      <c r="G1211" t="s">
        <v>69</v>
      </c>
      <c r="H1211" t="s">
        <v>63</v>
      </c>
      <c r="I1211">
        <v>0.8</v>
      </c>
      <c r="J1211" t="s">
        <v>71</v>
      </c>
      <c r="K1211"/>
      <c r="L1211"/>
      <c r="M1211"/>
      <c r="N1211"/>
      <c r="O1211"/>
      <c r="P1211"/>
      <c r="Q1211"/>
      <c r="R1211"/>
      <c r="S1211"/>
      <c r="T1211"/>
      <c r="U1211"/>
      <c r="V1211"/>
      <c r="W1211"/>
      <c r="X1211"/>
      <c r="Y1211"/>
      <c r="Z1211"/>
      <c r="AA1211"/>
      <c r="AB1211"/>
      <c r="AC1211"/>
      <c r="AD1211"/>
      <c r="AE1211"/>
      <c r="AF1211"/>
      <c r="AG1211">
        <v>1</v>
      </c>
      <c r="AH1211">
        <v>0</v>
      </c>
    </row>
    <row r="1212" spans="1:34" ht="15" x14ac:dyDescent="0.25">
      <c r="A1212" t="s">
        <v>2605</v>
      </c>
      <c r="B1212" t="s">
        <v>2606</v>
      </c>
      <c r="C1212" t="s">
        <v>62</v>
      </c>
      <c r="D1212">
        <v>7</v>
      </c>
      <c r="E1212" s="138">
        <v>45761</v>
      </c>
      <c r="F1212" s="138">
        <v>45764</v>
      </c>
      <c r="G1212" t="s">
        <v>75</v>
      </c>
      <c r="H1212" t="s">
        <v>63</v>
      </c>
      <c r="I1212">
        <v>0.8</v>
      </c>
      <c r="J1212" t="s">
        <v>71</v>
      </c>
      <c r="K1212"/>
      <c r="L1212"/>
      <c r="M1212"/>
      <c r="N1212"/>
      <c r="O1212"/>
      <c r="P1212"/>
      <c r="Q1212"/>
      <c r="R1212"/>
      <c r="S1212"/>
      <c r="T1212"/>
      <c r="U1212"/>
      <c r="V1212"/>
      <c r="W1212"/>
      <c r="X1212"/>
      <c r="Y1212"/>
      <c r="Z1212"/>
      <c r="AA1212"/>
      <c r="AB1212"/>
      <c r="AC1212"/>
      <c r="AD1212"/>
      <c r="AE1212"/>
      <c r="AF1212"/>
      <c r="AG1212">
        <v>1</v>
      </c>
      <c r="AH1212">
        <v>0</v>
      </c>
    </row>
    <row r="1213" spans="1:34" ht="15" x14ac:dyDescent="0.25">
      <c r="A1213" t="s">
        <v>2607</v>
      </c>
      <c r="B1213" t="s">
        <v>2608</v>
      </c>
      <c r="C1213" t="s">
        <v>281</v>
      </c>
      <c r="D1213">
        <v>23</v>
      </c>
      <c r="E1213" s="138">
        <v>45274</v>
      </c>
      <c r="F1213" s="138">
        <v>46011</v>
      </c>
      <c r="G1213" t="s">
        <v>69</v>
      </c>
      <c r="H1213" t="s">
        <v>63</v>
      </c>
      <c r="I1213">
        <v>0.6</v>
      </c>
      <c r="J1213" t="s">
        <v>71</v>
      </c>
      <c r="K1213"/>
      <c r="L1213"/>
      <c r="M1213"/>
      <c r="N1213"/>
      <c r="O1213"/>
      <c r="P1213"/>
      <c r="Q1213"/>
      <c r="R1213"/>
      <c r="S1213"/>
      <c r="T1213"/>
      <c r="U1213"/>
      <c r="V1213"/>
      <c r="W1213"/>
      <c r="X1213"/>
      <c r="Y1213"/>
      <c r="Z1213"/>
      <c r="AA1213"/>
      <c r="AB1213"/>
      <c r="AC1213"/>
      <c r="AD1213"/>
      <c r="AE1213"/>
      <c r="AF1213"/>
      <c r="AG1213">
        <v>1</v>
      </c>
      <c r="AH1213">
        <v>0</v>
      </c>
    </row>
    <row r="1214" spans="1:34" ht="15" x14ac:dyDescent="0.25">
      <c r="A1214" t="s">
        <v>2609</v>
      </c>
      <c r="B1214" t="s">
        <v>2610</v>
      </c>
      <c r="C1214" t="s">
        <v>211</v>
      </c>
      <c r="D1214">
        <v>11</v>
      </c>
      <c r="E1214" s="138">
        <v>45378</v>
      </c>
      <c r="F1214" s="138">
        <v>46011</v>
      </c>
      <c r="G1214" t="s">
        <v>69</v>
      </c>
      <c r="H1214" t="s">
        <v>63</v>
      </c>
      <c r="I1214">
        <v>0.7</v>
      </c>
      <c r="J1214" t="s">
        <v>71</v>
      </c>
      <c r="K1214"/>
      <c r="L1214"/>
      <c r="M1214"/>
      <c r="N1214"/>
      <c r="O1214"/>
      <c r="P1214"/>
      <c r="Q1214"/>
      <c r="R1214"/>
      <c r="S1214"/>
      <c r="T1214"/>
      <c r="U1214"/>
      <c r="V1214"/>
      <c r="W1214"/>
      <c r="X1214"/>
      <c r="Y1214"/>
      <c r="Z1214"/>
      <c r="AA1214"/>
      <c r="AB1214"/>
      <c r="AC1214"/>
      <c r="AD1214"/>
      <c r="AE1214"/>
      <c r="AF1214"/>
      <c r="AG1214">
        <v>1</v>
      </c>
      <c r="AH1214">
        <v>0</v>
      </c>
    </row>
    <row r="1215" spans="1:34" ht="15" x14ac:dyDescent="0.25">
      <c r="A1215" t="s">
        <v>2611</v>
      </c>
      <c r="B1215" t="s">
        <v>2612</v>
      </c>
      <c r="C1215" t="s">
        <v>231</v>
      </c>
      <c r="D1215">
        <v>71</v>
      </c>
      <c r="E1215" s="138">
        <v>45645</v>
      </c>
      <c r="F1215" s="138">
        <v>45671</v>
      </c>
      <c r="G1215" t="s">
        <v>69</v>
      </c>
      <c r="H1215" t="s">
        <v>70</v>
      </c>
      <c r="I1215">
        <v>0</v>
      </c>
      <c r="J1215" t="s">
        <v>16230</v>
      </c>
      <c r="K1215">
        <v>0.8</v>
      </c>
      <c r="L1215" t="s">
        <v>71</v>
      </c>
      <c r="M1215"/>
      <c r="N1215"/>
      <c r="O1215"/>
      <c r="P1215"/>
      <c r="Q1215"/>
      <c r="R1215"/>
      <c r="S1215"/>
      <c r="T1215"/>
      <c r="U1215"/>
      <c r="V1215"/>
      <c r="W1215"/>
      <c r="X1215"/>
      <c r="Y1215"/>
      <c r="Z1215"/>
      <c r="AA1215"/>
      <c r="AB1215"/>
      <c r="AC1215"/>
      <c r="AD1215"/>
      <c r="AE1215"/>
      <c r="AF1215"/>
      <c r="AG1215">
        <v>2</v>
      </c>
      <c r="AH1215">
        <v>15000</v>
      </c>
    </row>
    <row r="1216" spans="1:34" ht="15" x14ac:dyDescent="0.25">
      <c r="A1216" t="s">
        <v>2613</v>
      </c>
      <c r="B1216" t="s">
        <v>2614</v>
      </c>
      <c r="C1216" t="s">
        <v>90</v>
      </c>
      <c r="D1216">
        <v>76</v>
      </c>
      <c r="E1216" s="138">
        <v>45635</v>
      </c>
      <c r="F1216" s="138">
        <v>45749</v>
      </c>
      <c r="G1216" t="s">
        <v>69</v>
      </c>
      <c r="H1216" t="s">
        <v>70</v>
      </c>
      <c r="I1216">
        <v>0</v>
      </c>
      <c r="J1216" t="s">
        <v>16228</v>
      </c>
      <c r="K1216">
        <v>0.8</v>
      </c>
      <c r="L1216" t="s">
        <v>71</v>
      </c>
      <c r="M1216"/>
      <c r="N1216"/>
      <c r="O1216"/>
      <c r="P1216"/>
      <c r="Q1216"/>
      <c r="R1216"/>
      <c r="S1216"/>
      <c r="T1216"/>
      <c r="U1216"/>
      <c r="V1216"/>
      <c r="W1216"/>
      <c r="X1216"/>
      <c r="Y1216"/>
      <c r="Z1216"/>
      <c r="AA1216"/>
      <c r="AB1216"/>
      <c r="AC1216"/>
      <c r="AD1216"/>
      <c r="AE1216"/>
      <c r="AF1216"/>
      <c r="AG1216">
        <v>2</v>
      </c>
      <c r="AH1216">
        <v>12000</v>
      </c>
    </row>
    <row r="1217" spans="1:34" ht="15" x14ac:dyDescent="0.25">
      <c r="A1217" t="s">
        <v>2615</v>
      </c>
      <c r="B1217" t="s">
        <v>2616</v>
      </c>
      <c r="C1217" t="s">
        <v>228</v>
      </c>
      <c r="D1217">
        <v>57</v>
      </c>
      <c r="E1217" s="138">
        <v>45644</v>
      </c>
      <c r="F1217" s="138">
        <v>45664</v>
      </c>
      <c r="G1217" t="s">
        <v>75</v>
      </c>
      <c r="H1217" t="s">
        <v>70</v>
      </c>
      <c r="I1217">
        <v>0</v>
      </c>
      <c r="J1217" t="s">
        <v>16232</v>
      </c>
      <c r="K1217">
        <v>0.8</v>
      </c>
      <c r="L1217" t="s">
        <v>71</v>
      </c>
      <c r="M1217"/>
      <c r="N1217"/>
      <c r="O1217"/>
      <c r="P1217"/>
      <c r="Q1217"/>
      <c r="R1217"/>
      <c r="S1217"/>
      <c r="T1217"/>
      <c r="U1217"/>
      <c r="V1217"/>
      <c r="W1217"/>
      <c r="X1217"/>
      <c r="Y1217"/>
      <c r="Z1217"/>
      <c r="AA1217"/>
      <c r="AB1217"/>
      <c r="AC1217"/>
      <c r="AD1217"/>
      <c r="AE1217"/>
      <c r="AF1217"/>
      <c r="AG1217">
        <v>2</v>
      </c>
      <c r="AH1217">
        <v>7500</v>
      </c>
    </row>
    <row r="1218" spans="1:34" ht="15" x14ac:dyDescent="0.25">
      <c r="A1218" t="s">
        <v>2619</v>
      </c>
      <c r="B1218" t="s">
        <v>2620</v>
      </c>
      <c r="C1218" t="s">
        <v>154</v>
      </c>
      <c r="D1218">
        <v>26</v>
      </c>
      <c r="E1218" s="138">
        <v>42215</v>
      </c>
      <c r="F1218" s="138">
        <v>46011</v>
      </c>
      <c r="G1218" t="s">
        <v>69</v>
      </c>
      <c r="H1218" t="s">
        <v>63</v>
      </c>
      <c r="I1218">
        <v>0.8</v>
      </c>
      <c r="J1218" t="s">
        <v>71</v>
      </c>
      <c r="K1218"/>
      <c r="L1218"/>
      <c r="M1218"/>
      <c r="N1218"/>
      <c r="O1218"/>
      <c r="P1218"/>
      <c r="Q1218"/>
      <c r="R1218"/>
      <c r="S1218"/>
      <c r="T1218"/>
      <c r="U1218"/>
      <c r="V1218"/>
      <c r="W1218"/>
      <c r="X1218"/>
      <c r="Y1218"/>
      <c r="Z1218"/>
      <c r="AA1218"/>
      <c r="AB1218"/>
      <c r="AC1218"/>
      <c r="AD1218"/>
      <c r="AE1218"/>
      <c r="AF1218"/>
      <c r="AG1218">
        <v>1</v>
      </c>
      <c r="AH1218">
        <v>0</v>
      </c>
    </row>
    <row r="1219" spans="1:34" ht="15" x14ac:dyDescent="0.25">
      <c r="A1219" t="s">
        <v>2621</v>
      </c>
      <c r="B1219" t="s">
        <v>2622</v>
      </c>
      <c r="C1219" t="s">
        <v>604</v>
      </c>
      <c r="D1219">
        <v>6</v>
      </c>
      <c r="E1219" s="138">
        <v>44285</v>
      </c>
      <c r="F1219" s="138">
        <v>46011</v>
      </c>
      <c r="G1219" t="s">
        <v>69</v>
      </c>
      <c r="H1219" t="s">
        <v>70</v>
      </c>
      <c r="I1219">
        <v>0</v>
      </c>
      <c r="J1219" t="s">
        <v>16230</v>
      </c>
      <c r="K1219">
        <v>0.3</v>
      </c>
      <c r="L1219" t="s">
        <v>71</v>
      </c>
      <c r="M1219"/>
      <c r="N1219"/>
      <c r="O1219"/>
      <c r="P1219"/>
      <c r="Q1219"/>
      <c r="R1219"/>
      <c r="S1219"/>
      <c r="T1219"/>
      <c r="U1219"/>
      <c r="V1219"/>
      <c r="W1219"/>
      <c r="X1219"/>
      <c r="Y1219"/>
      <c r="Z1219"/>
      <c r="AA1219"/>
      <c r="AB1219"/>
      <c r="AC1219"/>
      <c r="AD1219"/>
      <c r="AE1219"/>
      <c r="AF1219"/>
      <c r="AG1219">
        <v>2</v>
      </c>
      <c r="AH1219">
        <v>15000</v>
      </c>
    </row>
    <row r="1220" spans="1:34" ht="15" x14ac:dyDescent="0.25">
      <c r="A1220" t="s">
        <v>2623</v>
      </c>
      <c r="B1220" t="s">
        <v>2624</v>
      </c>
      <c r="C1220" t="s">
        <v>259</v>
      </c>
      <c r="D1220">
        <v>36</v>
      </c>
      <c r="E1220" s="138">
        <v>44725</v>
      </c>
      <c r="F1220" s="138">
        <v>46011</v>
      </c>
      <c r="G1220" t="s">
        <v>69</v>
      </c>
      <c r="H1220" t="s">
        <v>63</v>
      </c>
      <c r="I1220">
        <v>0.8</v>
      </c>
      <c r="J1220" t="s">
        <v>71</v>
      </c>
      <c r="K1220"/>
      <c r="L1220"/>
      <c r="M1220"/>
      <c r="N1220"/>
      <c r="O1220"/>
      <c r="P1220"/>
      <c r="Q1220"/>
      <c r="R1220"/>
      <c r="S1220"/>
      <c r="T1220"/>
      <c r="U1220"/>
      <c r="V1220"/>
      <c r="W1220"/>
      <c r="X1220"/>
      <c r="Y1220"/>
      <c r="Z1220"/>
      <c r="AA1220"/>
      <c r="AB1220"/>
      <c r="AC1220"/>
      <c r="AD1220"/>
      <c r="AE1220"/>
      <c r="AF1220"/>
      <c r="AG1220">
        <v>1</v>
      </c>
      <c r="AH1220">
        <v>0</v>
      </c>
    </row>
    <row r="1221" spans="1:34" ht="15" x14ac:dyDescent="0.25">
      <c r="A1221" t="s">
        <v>2625</v>
      </c>
      <c r="B1221" t="s">
        <v>2626</v>
      </c>
      <c r="C1221" t="s">
        <v>970</v>
      </c>
      <c r="D1221">
        <v>63</v>
      </c>
      <c r="E1221" s="138">
        <v>39416</v>
      </c>
      <c r="F1221" s="138">
        <v>46011</v>
      </c>
      <c r="G1221" t="s">
        <v>69</v>
      </c>
      <c r="H1221" t="s">
        <v>63</v>
      </c>
      <c r="I1221">
        <v>0.8</v>
      </c>
      <c r="J1221" t="s">
        <v>71</v>
      </c>
      <c r="K1221"/>
      <c r="L1221"/>
      <c r="M1221"/>
      <c r="N1221"/>
      <c r="O1221"/>
      <c r="P1221"/>
      <c r="Q1221"/>
      <c r="R1221"/>
      <c r="S1221"/>
      <c r="T1221"/>
      <c r="U1221"/>
      <c r="V1221"/>
      <c r="W1221"/>
      <c r="X1221"/>
      <c r="Y1221"/>
      <c r="Z1221"/>
      <c r="AA1221"/>
      <c r="AB1221"/>
      <c r="AC1221"/>
      <c r="AD1221"/>
      <c r="AE1221"/>
      <c r="AF1221"/>
      <c r="AG1221">
        <v>1</v>
      </c>
      <c r="AH1221">
        <v>0</v>
      </c>
    </row>
    <row r="1222" spans="1:34" ht="15" x14ac:dyDescent="0.25">
      <c r="A1222" t="s">
        <v>2627</v>
      </c>
      <c r="B1222" t="s">
        <v>2628</v>
      </c>
      <c r="C1222" t="s">
        <v>154</v>
      </c>
      <c r="D1222">
        <v>56</v>
      </c>
      <c r="E1222" s="138">
        <v>45653</v>
      </c>
      <c r="F1222" s="138">
        <v>45707</v>
      </c>
      <c r="G1222" t="s">
        <v>69</v>
      </c>
      <c r="H1222" t="s">
        <v>63</v>
      </c>
      <c r="I1222">
        <v>0.8</v>
      </c>
      <c r="J1222" t="s">
        <v>71</v>
      </c>
      <c r="K1222"/>
      <c r="L1222"/>
      <c r="M1222"/>
      <c r="N1222"/>
      <c r="O1222"/>
      <c r="P1222"/>
      <c r="Q1222"/>
      <c r="R1222"/>
      <c r="S1222"/>
      <c r="T1222"/>
      <c r="U1222"/>
      <c r="V1222"/>
      <c r="W1222"/>
      <c r="X1222"/>
      <c r="Y1222"/>
      <c r="Z1222"/>
      <c r="AA1222"/>
      <c r="AB1222"/>
      <c r="AC1222"/>
      <c r="AD1222"/>
      <c r="AE1222"/>
      <c r="AF1222"/>
      <c r="AG1222">
        <v>1</v>
      </c>
      <c r="AH1222">
        <v>0</v>
      </c>
    </row>
    <row r="1223" spans="1:34" ht="15" x14ac:dyDescent="0.25">
      <c r="A1223" t="s">
        <v>2629</v>
      </c>
      <c r="B1223" t="s">
        <v>2630</v>
      </c>
      <c r="C1223" t="s">
        <v>231</v>
      </c>
      <c r="D1223">
        <v>33</v>
      </c>
      <c r="E1223" s="138">
        <v>45643</v>
      </c>
      <c r="F1223" s="138">
        <v>45666</v>
      </c>
      <c r="G1223" t="s">
        <v>75</v>
      </c>
      <c r="H1223" t="s">
        <v>70</v>
      </c>
      <c r="I1223">
        <v>0.2</v>
      </c>
      <c r="J1223" t="s">
        <v>16270</v>
      </c>
      <c r="K1223">
        <v>0.3</v>
      </c>
      <c r="L1223" t="s">
        <v>78</v>
      </c>
      <c r="M1223">
        <v>0.5</v>
      </c>
      <c r="N1223" t="s">
        <v>79</v>
      </c>
      <c r="O1223"/>
      <c r="P1223"/>
      <c r="Q1223"/>
      <c r="R1223"/>
      <c r="S1223"/>
      <c r="T1223"/>
      <c r="U1223"/>
      <c r="V1223"/>
      <c r="W1223"/>
      <c r="X1223"/>
      <c r="Y1223"/>
      <c r="Z1223"/>
      <c r="AA1223"/>
      <c r="AB1223"/>
      <c r="AC1223"/>
      <c r="AD1223"/>
      <c r="AE1223"/>
      <c r="AF1223"/>
      <c r="AG1223">
        <v>3</v>
      </c>
      <c r="AH1223">
        <v>0</v>
      </c>
    </row>
    <row r="1224" spans="1:34" ht="15" x14ac:dyDescent="0.25">
      <c r="A1224" t="s">
        <v>2631</v>
      </c>
      <c r="B1224" t="s">
        <v>2632</v>
      </c>
      <c r="C1224" t="s">
        <v>108</v>
      </c>
      <c r="D1224">
        <v>7</v>
      </c>
      <c r="E1224" s="138">
        <v>45014</v>
      </c>
      <c r="F1224" s="138">
        <v>46011</v>
      </c>
      <c r="G1224" t="s">
        <v>69</v>
      </c>
      <c r="H1224" t="s">
        <v>63</v>
      </c>
      <c r="I1224">
        <v>0.6</v>
      </c>
      <c r="J1224" t="s">
        <v>71</v>
      </c>
      <c r="K1224"/>
      <c r="L1224"/>
      <c r="M1224"/>
      <c r="N1224"/>
      <c r="O1224"/>
      <c r="P1224"/>
      <c r="Q1224"/>
      <c r="R1224"/>
      <c r="S1224"/>
      <c r="T1224"/>
      <c r="U1224"/>
      <c r="V1224"/>
      <c r="W1224"/>
      <c r="X1224"/>
      <c r="Y1224"/>
      <c r="Z1224"/>
      <c r="AA1224"/>
      <c r="AB1224"/>
      <c r="AC1224"/>
      <c r="AD1224"/>
      <c r="AE1224"/>
      <c r="AF1224"/>
      <c r="AG1224">
        <v>1</v>
      </c>
      <c r="AH1224">
        <v>0</v>
      </c>
    </row>
    <row r="1225" spans="1:34" ht="15" x14ac:dyDescent="0.25">
      <c r="A1225" t="s">
        <v>2633</v>
      </c>
      <c r="B1225" t="s">
        <v>2634</v>
      </c>
      <c r="C1225" t="s">
        <v>139</v>
      </c>
      <c r="D1225">
        <v>33</v>
      </c>
      <c r="E1225" s="138">
        <v>45645</v>
      </c>
      <c r="F1225" s="138">
        <v>45824</v>
      </c>
      <c r="G1225" t="s">
        <v>69</v>
      </c>
      <c r="H1225" t="s">
        <v>63</v>
      </c>
      <c r="I1225">
        <v>0.8</v>
      </c>
      <c r="J1225" t="s">
        <v>71</v>
      </c>
      <c r="K1225"/>
      <c r="L1225"/>
      <c r="M1225"/>
      <c r="N1225"/>
      <c r="O1225"/>
      <c r="P1225"/>
      <c r="Q1225"/>
      <c r="R1225"/>
      <c r="S1225"/>
      <c r="T1225"/>
      <c r="U1225"/>
      <c r="V1225"/>
      <c r="W1225"/>
      <c r="X1225"/>
      <c r="Y1225"/>
      <c r="Z1225"/>
      <c r="AA1225"/>
      <c r="AB1225"/>
      <c r="AC1225"/>
      <c r="AD1225"/>
      <c r="AE1225"/>
      <c r="AF1225"/>
      <c r="AG1225">
        <v>1</v>
      </c>
      <c r="AH1225">
        <v>0</v>
      </c>
    </row>
    <row r="1226" spans="1:34" ht="15" x14ac:dyDescent="0.25">
      <c r="A1226" t="s">
        <v>2635</v>
      </c>
      <c r="B1226" t="s">
        <v>2636</v>
      </c>
      <c r="C1226" t="s">
        <v>119</v>
      </c>
      <c r="D1226">
        <v>1</v>
      </c>
      <c r="E1226" s="138">
        <v>45758</v>
      </c>
      <c r="F1226" s="138">
        <v>45974</v>
      </c>
      <c r="G1226" t="s">
        <v>69</v>
      </c>
      <c r="H1226" t="s">
        <v>70</v>
      </c>
      <c r="I1226">
        <v>0.5</v>
      </c>
      <c r="J1226" t="s">
        <v>76</v>
      </c>
      <c r="K1226">
        <v>0.7</v>
      </c>
      <c r="L1226" t="s">
        <v>77</v>
      </c>
      <c r="M1226">
        <v>0.76</v>
      </c>
      <c r="N1226" t="s">
        <v>78</v>
      </c>
      <c r="O1226">
        <v>0.8</v>
      </c>
      <c r="P1226" t="s">
        <v>79</v>
      </c>
      <c r="Q1226">
        <v>0</v>
      </c>
      <c r="R1226" t="s">
        <v>16231</v>
      </c>
      <c r="S1226"/>
      <c r="T1226"/>
      <c r="U1226"/>
      <c r="V1226"/>
      <c r="W1226"/>
      <c r="X1226"/>
      <c r="Y1226"/>
      <c r="Z1226"/>
      <c r="AA1226"/>
      <c r="AB1226"/>
      <c r="AC1226"/>
      <c r="AD1226"/>
      <c r="AE1226"/>
      <c r="AF1226"/>
      <c r="AG1226">
        <v>0</v>
      </c>
      <c r="AH1226">
        <v>0</v>
      </c>
    </row>
    <row r="1227" spans="1:34" ht="15" x14ac:dyDescent="0.25">
      <c r="A1227" t="s">
        <v>2637</v>
      </c>
      <c r="B1227" t="s">
        <v>2638</v>
      </c>
      <c r="C1227" t="s">
        <v>935</v>
      </c>
      <c r="D1227">
        <v>21</v>
      </c>
      <c r="E1227" s="138">
        <v>45653</v>
      </c>
      <c r="F1227" s="138">
        <v>45911</v>
      </c>
      <c r="G1227" t="s">
        <v>69</v>
      </c>
      <c r="H1227" t="s">
        <v>70</v>
      </c>
      <c r="I1227">
        <v>0</v>
      </c>
      <c r="J1227" t="s">
        <v>16229</v>
      </c>
      <c r="K1227">
        <v>0.8</v>
      </c>
      <c r="L1227" t="s">
        <v>71</v>
      </c>
      <c r="M1227"/>
      <c r="N1227"/>
      <c r="O1227"/>
      <c r="P1227"/>
      <c r="Q1227"/>
      <c r="R1227"/>
      <c r="S1227"/>
      <c r="T1227"/>
      <c r="U1227"/>
      <c r="V1227"/>
      <c r="W1227"/>
      <c r="X1227"/>
      <c r="Y1227"/>
      <c r="Z1227"/>
      <c r="AA1227"/>
      <c r="AB1227"/>
      <c r="AC1227"/>
      <c r="AD1227"/>
      <c r="AE1227"/>
      <c r="AF1227"/>
      <c r="AG1227">
        <v>2</v>
      </c>
      <c r="AH1227">
        <v>10000</v>
      </c>
    </row>
    <row r="1228" spans="1:34" ht="15" x14ac:dyDescent="0.25">
      <c r="A1228" t="s">
        <v>2639</v>
      </c>
      <c r="B1228" t="s">
        <v>2640</v>
      </c>
      <c r="C1228" t="s">
        <v>667</v>
      </c>
      <c r="D1228"/>
      <c r="E1228"/>
      <c r="F1228"/>
      <c r="G1228"/>
      <c r="H1228" t="s">
        <v>63</v>
      </c>
      <c r="I1228" t="s">
        <v>64</v>
      </c>
      <c r="J1228"/>
      <c r="K1228"/>
      <c r="L1228"/>
      <c r="M1228"/>
      <c r="N1228"/>
      <c r="O1228"/>
      <c r="P1228"/>
      <c r="Q1228"/>
      <c r="R1228"/>
      <c r="S1228"/>
      <c r="T1228"/>
      <c r="U1228"/>
      <c r="V1228"/>
      <c r="W1228"/>
      <c r="X1228"/>
      <c r="Y1228"/>
      <c r="Z1228"/>
      <c r="AA1228"/>
      <c r="AB1228"/>
      <c r="AC1228"/>
      <c r="AD1228"/>
      <c r="AE1228"/>
      <c r="AF1228"/>
      <c r="AG1228"/>
      <c r="AH1228">
        <v>0</v>
      </c>
    </row>
    <row r="1229" spans="1:34" ht="15" x14ac:dyDescent="0.25">
      <c r="A1229" t="s">
        <v>2643</v>
      </c>
      <c r="B1229" t="s">
        <v>2644</v>
      </c>
      <c r="C1229" t="s">
        <v>318</v>
      </c>
      <c r="D1229">
        <v>38</v>
      </c>
      <c r="E1229" s="138">
        <v>45638</v>
      </c>
      <c r="F1229" s="138">
        <v>45728</v>
      </c>
      <c r="G1229" t="s">
        <v>75</v>
      </c>
      <c r="H1229" t="s">
        <v>70</v>
      </c>
      <c r="I1229">
        <v>0</v>
      </c>
      <c r="J1229" t="s">
        <v>16229</v>
      </c>
      <c r="K1229">
        <v>0.65</v>
      </c>
      <c r="L1229" t="s">
        <v>16270</v>
      </c>
      <c r="M1229">
        <v>0.7</v>
      </c>
      <c r="N1229" t="s">
        <v>78</v>
      </c>
      <c r="O1229">
        <v>0.75</v>
      </c>
      <c r="P1229" t="s">
        <v>79</v>
      </c>
      <c r="Q1229"/>
      <c r="R1229"/>
      <c r="S1229"/>
      <c r="T1229"/>
      <c r="U1229"/>
      <c r="V1229"/>
      <c r="W1229"/>
      <c r="X1229"/>
      <c r="Y1229"/>
      <c r="Z1229"/>
      <c r="AA1229"/>
      <c r="AB1229"/>
      <c r="AC1229"/>
      <c r="AD1229"/>
      <c r="AE1229"/>
      <c r="AF1229"/>
      <c r="AG1229">
        <v>4</v>
      </c>
      <c r="AH1229">
        <v>10000</v>
      </c>
    </row>
    <row r="1230" spans="1:34" ht="15" x14ac:dyDescent="0.25">
      <c r="A1230" t="s">
        <v>2641</v>
      </c>
      <c r="B1230" t="s">
        <v>2642</v>
      </c>
      <c r="C1230" t="s">
        <v>148</v>
      </c>
      <c r="D1230">
        <v>47</v>
      </c>
      <c r="E1230" s="138">
        <v>45646</v>
      </c>
      <c r="F1230" s="138">
        <v>45737</v>
      </c>
      <c r="G1230" t="s">
        <v>69</v>
      </c>
      <c r="H1230" t="s">
        <v>63</v>
      </c>
      <c r="I1230">
        <v>0.5</v>
      </c>
      <c r="J1230" t="s">
        <v>71</v>
      </c>
      <c r="K1230"/>
      <c r="L1230"/>
      <c r="M1230"/>
      <c r="N1230"/>
      <c r="O1230"/>
      <c r="P1230"/>
      <c r="Q1230"/>
      <c r="R1230"/>
      <c r="S1230"/>
      <c r="T1230"/>
      <c r="U1230"/>
      <c r="V1230"/>
      <c r="W1230"/>
      <c r="X1230"/>
      <c r="Y1230"/>
      <c r="Z1230"/>
      <c r="AA1230"/>
      <c r="AB1230"/>
      <c r="AC1230"/>
      <c r="AD1230"/>
      <c r="AE1230"/>
      <c r="AF1230"/>
      <c r="AG1230">
        <v>1</v>
      </c>
      <c r="AH1230">
        <v>0</v>
      </c>
    </row>
    <row r="1231" spans="1:34" ht="15" x14ac:dyDescent="0.25">
      <c r="A1231" t="s">
        <v>2645</v>
      </c>
      <c r="B1231" t="s">
        <v>2646</v>
      </c>
      <c r="C1231" t="s">
        <v>667</v>
      </c>
      <c r="D1231">
        <v>64</v>
      </c>
      <c r="E1231" s="138">
        <v>44924</v>
      </c>
      <c r="F1231" s="138">
        <v>46011</v>
      </c>
      <c r="G1231" t="s">
        <v>16478</v>
      </c>
      <c r="H1231" t="s">
        <v>70</v>
      </c>
      <c r="I1231">
        <v>0.55000000000000004</v>
      </c>
      <c r="J1231" t="s">
        <v>76</v>
      </c>
      <c r="K1231">
        <v>0.6</v>
      </c>
      <c r="L1231" t="s">
        <v>77</v>
      </c>
      <c r="M1231">
        <v>0.7</v>
      </c>
      <c r="N1231" t="s">
        <v>78</v>
      </c>
      <c r="O1231">
        <v>0.75</v>
      </c>
      <c r="P1231" t="s">
        <v>79</v>
      </c>
      <c r="Q1231">
        <v>0</v>
      </c>
      <c r="R1231" t="s">
        <v>16230</v>
      </c>
      <c r="S1231"/>
      <c r="T1231"/>
      <c r="U1231"/>
      <c r="V1231"/>
      <c r="W1231"/>
      <c r="X1231"/>
      <c r="Y1231"/>
      <c r="Z1231"/>
      <c r="AA1231"/>
      <c r="AB1231"/>
      <c r="AC1231"/>
      <c r="AD1231"/>
      <c r="AE1231"/>
      <c r="AF1231"/>
      <c r="AG1231">
        <v>0</v>
      </c>
      <c r="AH1231">
        <v>0</v>
      </c>
    </row>
    <row r="1232" spans="1:34" ht="15" x14ac:dyDescent="0.25">
      <c r="A1232" t="s">
        <v>2647</v>
      </c>
      <c r="B1232" t="s">
        <v>2648</v>
      </c>
      <c r="C1232" t="s">
        <v>426</v>
      </c>
      <c r="D1232">
        <v>4</v>
      </c>
      <c r="E1232" s="138">
        <v>43549</v>
      </c>
      <c r="F1232" s="138">
        <v>46011</v>
      </c>
      <c r="G1232" t="s">
        <v>69</v>
      </c>
      <c r="H1232" t="s">
        <v>63</v>
      </c>
      <c r="I1232">
        <v>0.65</v>
      </c>
      <c r="J1232" t="s">
        <v>71</v>
      </c>
      <c r="K1232"/>
      <c r="L1232"/>
      <c r="M1232"/>
      <c r="N1232"/>
      <c r="O1232"/>
      <c r="P1232"/>
      <c r="Q1232"/>
      <c r="R1232"/>
      <c r="S1232"/>
      <c r="T1232"/>
      <c r="U1232"/>
      <c r="V1232"/>
      <c r="W1232"/>
      <c r="X1232"/>
      <c r="Y1232"/>
      <c r="Z1232"/>
      <c r="AA1232"/>
      <c r="AB1232"/>
      <c r="AC1232"/>
      <c r="AD1232"/>
      <c r="AE1232"/>
      <c r="AF1232"/>
      <c r="AG1232">
        <v>1</v>
      </c>
      <c r="AH1232">
        <v>0</v>
      </c>
    </row>
    <row r="1233" spans="1:34" ht="15" x14ac:dyDescent="0.25">
      <c r="A1233" t="s">
        <v>2649</v>
      </c>
      <c r="B1233" t="s">
        <v>2650</v>
      </c>
      <c r="C1233" t="s">
        <v>211</v>
      </c>
      <c r="D1233">
        <v>21</v>
      </c>
      <c r="E1233" s="138">
        <v>45713</v>
      </c>
      <c r="F1233" s="138">
        <v>45742</v>
      </c>
      <c r="G1233" t="s">
        <v>69</v>
      </c>
      <c r="H1233" t="s">
        <v>63</v>
      </c>
      <c r="I1233">
        <v>0.6</v>
      </c>
      <c r="J1233" t="s">
        <v>71</v>
      </c>
      <c r="K1233"/>
      <c r="L1233"/>
      <c r="M1233"/>
      <c r="N1233"/>
      <c r="O1233"/>
      <c r="P1233"/>
      <c r="Q1233"/>
      <c r="R1233"/>
      <c r="S1233"/>
      <c r="T1233"/>
      <c r="U1233"/>
      <c r="V1233"/>
      <c r="W1233"/>
      <c r="X1233"/>
      <c r="Y1233"/>
      <c r="Z1233"/>
      <c r="AA1233"/>
      <c r="AB1233"/>
      <c r="AC1233"/>
      <c r="AD1233"/>
      <c r="AE1233"/>
      <c r="AF1233"/>
      <c r="AG1233">
        <v>1</v>
      </c>
      <c r="AH1233">
        <v>0</v>
      </c>
    </row>
    <row r="1234" spans="1:34" ht="15" x14ac:dyDescent="0.25">
      <c r="A1234" t="s">
        <v>2651</v>
      </c>
      <c r="B1234" t="s">
        <v>2652</v>
      </c>
      <c r="C1234" t="s">
        <v>193</v>
      </c>
      <c r="D1234">
        <v>2</v>
      </c>
      <c r="E1234" s="138">
        <v>45685</v>
      </c>
      <c r="F1234" s="138">
        <v>46003</v>
      </c>
      <c r="G1234" t="s">
        <v>75</v>
      </c>
      <c r="H1234" t="s">
        <v>70</v>
      </c>
      <c r="I1234">
        <v>0.35</v>
      </c>
      <c r="J1234" t="s">
        <v>16270</v>
      </c>
      <c r="K1234">
        <v>0.8</v>
      </c>
      <c r="L1234" t="s">
        <v>78</v>
      </c>
      <c r="M1234">
        <v>0.8</v>
      </c>
      <c r="N1234" t="s">
        <v>79</v>
      </c>
      <c r="O1234"/>
      <c r="P1234"/>
      <c r="Q1234"/>
      <c r="R1234"/>
      <c r="S1234"/>
      <c r="T1234"/>
      <c r="U1234"/>
      <c r="V1234"/>
      <c r="W1234"/>
      <c r="X1234"/>
      <c r="Y1234"/>
      <c r="Z1234"/>
      <c r="AA1234"/>
      <c r="AB1234"/>
      <c r="AC1234"/>
      <c r="AD1234"/>
      <c r="AE1234"/>
      <c r="AF1234"/>
      <c r="AG1234">
        <v>3</v>
      </c>
      <c r="AH1234">
        <v>0</v>
      </c>
    </row>
    <row r="1235" spans="1:34" ht="15" x14ac:dyDescent="0.25">
      <c r="A1235" t="s">
        <v>2653</v>
      </c>
      <c r="B1235" t="s">
        <v>2654</v>
      </c>
      <c r="C1235" t="s">
        <v>609</v>
      </c>
      <c r="D1235">
        <v>67</v>
      </c>
      <c r="E1235" s="138">
        <v>45603</v>
      </c>
      <c r="F1235" s="138">
        <v>45673</v>
      </c>
      <c r="G1235" t="s">
        <v>69</v>
      </c>
      <c r="H1235" t="s">
        <v>70</v>
      </c>
      <c r="I1235">
        <v>0</v>
      </c>
      <c r="J1235" t="s">
        <v>16232</v>
      </c>
      <c r="K1235">
        <v>0.8</v>
      </c>
      <c r="L1235" t="s">
        <v>71</v>
      </c>
      <c r="M1235"/>
      <c r="N1235"/>
      <c r="O1235"/>
      <c r="P1235"/>
      <c r="Q1235"/>
      <c r="R1235"/>
      <c r="S1235"/>
      <c r="T1235"/>
      <c r="U1235"/>
      <c r="V1235"/>
      <c r="W1235"/>
      <c r="X1235"/>
      <c r="Y1235"/>
      <c r="Z1235"/>
      <c r="AA1235"/>
      <c r="AB1235"/>
      <c r="AC1235"/>
      <c r="AD1235"/>
      <c r="AE1235"/>
      <c r="AF1235"/>
      <c r="AG1235">
        <v>2</v>
      </c>
      <c r="AH1235">
        <v>7500</v>
      </c>
    </row>
    <row r="1236" spans="1:34" ht="15" x14ac:dyDescent="0.25">
      <c r="A1236" t="s">
        <v>2655</v>
      </c>
      <c r="B1236" t="s">
        <v>2656</v>
      </c>
      <c r="C1236" t="s">
        <v>516</v>
      </c>
      <c r="D1236">
        <v>29</v>
      </c>
      <c r="E1236" s="138">
        <v>45621</v>
      </c>
      <c r="F1236" s="138">
        <v>45719</v>
      </c>
      <c r="G1236" t="s">
        <v>69</v>
      </c>
      <c r="H1236" t="s">
        <v>63</v>
      </c>
      <c r="I1236">
        <v>0.8</v>
      </c>
      <c r="J1236" t="s">
        <v>71</v>
      </c>
      <c r="K1236"/>
      <c r="L1236"/>
      <c r="M1236"/>
      <c r="N1236"/>
      <c r="O1236"/>
      <c r="P1236"/>
      <c r="Q1236"/>
      <c r="R1236"/>
      <c r="S1236"/>
      <c r="T1236"/>
      <c r="U1236"/>
      <c r="V1236"/>
      <c r="W1236"/>
      <c r="X1236"/>
      <c r="Y1236"/>
      <c r="Z1236"/>
      <c r="AA1236"/>
      <c r="AB1236"/>
      <c r="AC1236"/>
      <c r="AD1236"/>
      <c r="AE1236"/>
      <c r="AF1236"/>
      <c r="AG1236">
        <v>1</v>
      </c>
      <c r="AH1236">
        <v>0</v>
      </c>
    </row>
    <row r="1237" spans="1:34" ht="15" x14ac:dyDescent="0.25">
      <c r="A1237" t="s">
        <v>2657</v>
      </c>
      <c r="B1237" t="s">
        <v>2658</v>
      </c>
      <c r="C1237" t="s">
        <v>102</v>
      </c>
      <c r="D1237"/>
      <c r="E1237"/>
      <c r="F1237"/>
      <c r="G1237"/>
      <c r="H1237" t="s">
        <v>63</v>
      </c>
      <c r="I1237" t="s">
        <v>64</v>
      </c>
      <c r="J1237"/>
      <c r="K1237"/>
      <c r="L1237"/>
      <c r="M1237"/>
      <c r="N1237"/>
      <c r="O1237"/>
      <c r="P1237"/>
      <c r="Q1237"/>
      <c r="R1237"/>
      <c r="S1237"/>
      <c r="T1237"/>
      <c r="U1237"/>
      <c r="V1237"/>
      <c r="W1237"/>
      <c r="X1237"/>
      <c r="Y1237"/>
      <c r="Z1237"/>
      <c r="AA1237"/>
      <c r="AB1237"/>
      <c r="AC1237"/>
      <c r="AD1237"/>
      <c r="AE1237"/>
      <c r="AF1237"/>
      <c r="AG1237"/>
      <c r="AH1237">
        <v>0</v>
      </c>
    </row>
    <row r="1238" spans="1:34" ht="15" x14ac:dyDescent="0.25">
      <c r="A1238" t="s">
        <v>4284</v>
      </c>
      <c r="B1238" t="s">
        <v>4285</v>
      </c>
      <c r="C1238" t="s">
        <v>387</v>
      </c>
      <c r="D1238">
        <v>40</v>
      </c>
      <c r="E1238" s="138">
        <v>45644</v>
      </c>
      <c r="F1238" s="138">
        <v>45666</v>
      </c>
      <c r="G1238" t="s">
        <v>69</v>
      </c>
      <c r="H1238" t="s">
        <v>70</v>
      </c>
      <c r="I1238">
        <v>0</v>
      </c>
      <c r="J1238" t="s">
        <v>16228</v>
      </c>
      <c r="K1238">
        <v>0.6</v>
      </c>
      <c r="L1238" t="s">
        <v>16270</v>
      </c>
      <c r="M1238">
        <v>0.65</v>
      </c>
      <c r="N1238" t="s">
        <v>78</v>
      </c>
      <c r="O1238">
        <v>0.8</v>
      </c>
      <c r="P1238" t="s">
        <v>79</v>
      </c>
      <c r="Q1238"/>
      <c r="R1238"/>
      <c r="S1238"/>
      <c r="T1238"/>
      <c r="U1238"/>
      <c r="V1238"/>
      <c r="W1238"/>
      <c r="X1238"/>
      <c r="Y1238"/>
      <c r="Z1238"/>
      <c r="AA1238"/>
      <c r="AB1238"/>
      <c r="AC1238"/>
      <c r="AD1238"/>
      <c r="AE1238"/>
      <c r="AF1238"/>
      <c r="AG1238">
        <v>4</v>
      </c>
      <c r="AH1238">
        <v>12000</v>
      </c>
    </row>
    <row r="1239" spans="1:34" ht="15" x14ac:dyDescent="0.25">
      <c r="A1239" t="s">
        <v>2659</v>
      </c>
      <c r="B1239" t="s">
        <v>2660</v>
      </c>
      <c r="C1239" t="s">
        <v>108</v>
      </c>
      <c r="D1239"/>
      <c r="E1239"/>
      <c r="F1239"/>
      <c r="G1239"/>
      <c r="H1239" t="s">
        <v>63</v>
      </c>
      <c r="I1239" t="s">
        <v>64</v>
      </c>
      <c r="J1239"/>
      <c r="K1239"/>
      <c r="L1239"/>
      <c r="M1239"/>
      <c r="N1239"/>
      <c r="O1239"/>
      <c r="P1239"/>
      <c r="Q1239"/>
      <c r="R1239"/>
      <c r="S1239"/>
      <c r="T1239"/>
      <c r="U1239"/>
      <c r="V1239"/>
      <c r="W1239"/>
      <c r="X1239"/>
      <c r="Y1239"/>
      <c r="Z1239"/>
      <c r="AA1239"/>
      <c r="AB1239"/>
      <c r="AC1239"/>
      <c r="AD1239"/>
      <c r="AE1239"/>
      <c r="AF1239"/>
      <c r="AG1239"/>
      <c r="AH1239">
        <v>0</v>
      </c>
    </row>
    <row r="1240" spans="1:34" ht="15" x14ac:dyDescent="0.25">
      <c r="A1240" t="s">
        <v>2661</v>
      </c>
      <c r="B1240" t="s">
        <v>2662</v>
      </c>
      <c r="C1240" t="s">
        <v>2663</v>
      </c>
      <c r="D1240">
        <v>13</v>
      </c>
      <c r="E1240" s="138">
        <v>39172</v>
      </c>
      <c r="F1240" s="138">
        <v>46011</v>
      </c>
      <c r="G1240" t="s">
        <v>69</v>
      </c>
      <c r="H1240" t="s">
        <v>63</v>
      </c>
      <c r="I1240">
        <v>0.8</v>
      </c>
      <c r="J1240" t="s">
        <v>71</v>
      </c>
      <c r="K1240"/>
      <c r="L1240"/>
      <c r="M1240"/>
      <c r="N1240"/>
      <c r="O1240"/>
      <c r="P1240"/>
      <c r="Q1240"/>
      <c r="R1240"/>
      <c r="S1240"/>
      <c r="T1240"/>
      <c r="U1240"/>
      <c r="V1240"/>
      <c r="W1240"/>
      <c r="X1240"/>
      <c r="Y1240"/>
      <c r="Z1240"/>
      <c r="AA1240"/>
      <c r="AB1240"/>
      <c r="AC1240"/>
      <c r="AD1240"/>
      <c r="AE1240"/>
      <c r="AF1240"/>
      <c r="AG1240">
        <v>1</v>
      </c>
      <c r="AH1240">
        <v>0</v>
      </c>
    </row>
    <row r="1241" spans="1:34" ht="15" x14ac:dyDescent="0.25">
      <c r="A1241" t="s">
        <v>2664</v>
      </c>
      <c r="B1241" t="s">
        <v>2665</v>
      </c>
      <c r="C1241" t="s">
        <v>111</v>
      </c>
      <c r="D1241">
        <v>39</v>
      </c>
      <c r="E1241" s="138">
        <v>45653</v>
      </c>
      <c r="F1241" s="138">
        <v>45946</v>
      </c>
      <c r="G1241" t="s">
        <v>69</v>
      </c>
      <c r="H1241" t="s">
        <v>70</v>
      </c>
      <c r="I1241">
        <v>0</v>
      </c>
      <c r="J1241" t="s">
        <v>16248</v>
      </c>
      <c r="K1241">
        <v>0.7</v>
      </c>
      <c r="L1241" t="s">
        <v>16270</v>
      </c>
      <c r="M1241">
        <v>0.8</v>
      </c>
      <c r="N1241" t="s">
        <v>78</v>
      </c>
      <c r="O1241">
        <v>0.8</v>
      </c>
      <c r="P1241" t="s">
        <v>79</v>
      </c>
      <c r="Q1241"/>
      <c r="R1241"/>
      <c r="S1241"/>
      <c r="T1241"/>
      <c r="U1241"/>
      <c r="V1241"/>
      <c r="W1241"/>
      <c r="X1241"/>
      <c r="Y1241"/>
      <c r="Z1241"/>
      <c r="AA1241"/>
      <c r="AB1241"/>
      <c r="AC1241"/>
      <c r="AD1241"/>
      <c r="AE1241"/>
      <c r="AF1241"/>
      <c r="AG1241">
        <v>4</v>
      </c>
      <c r="AH1241">
        <v>8500</v>
      </c>
    </row>
    <row r="1242" spans="1:34" ht="15" x14ac:dyDescent="0.25">
      <c r="A1242" t="s">
        <v>2666</v>
      </c>
      <c r="B1242" t="s">
        <v>2667</v>
      </c>
      <c r="C1242" t="s">
        <v>231</v>
      </c>
      <c r="D1242">
        <v>56</v>
      </c>
      <c r="E1242" s="138">
        <v>45644</v>
      </c>
      <c r="F1242" s="138">
        <v>45911</v>
      </c>
      <c r="G1242" t="s">
        <v>69</v>
      </c>
      <c r="H1242" t="s">
        <v>63</v>
      </c>
      <c r="I1242">
        <v>0.6</v>
      </c>
      <c r="J1242" t="s">
        <v>71</v>
      </c>
      <c r="K1242"/>
      <c r="L1242"/>
      <c r="M1242"/>
      <c r="N1242"/>
      <c r="O1242"/>
      <c r="P1242"/>
      <c r="Q1242"/>
      <c r="R1242"/>
      <c r="S1242"/>
      <c r="T1242"/>
      <c r="U1242"/>
      <c r="V1242"/>
      <c r="W1242"/>
      <c r="X1242"/>
      <c r="Y1242"/>
      <c r="Z1242"/>
      <c r="AA1242"/>
      <c r="AB1242"/>
      <c r="AC1242"/>
      <c r="AD1242"/>
      <c r="AE1242"/>
      <c r="AF1242"/>
      <c r="AG1242">
        <v>1</v>
      </c>
      <c r="AH1242">
        <v>0</v>
      </c>
    </row>
    <row r="1243" spans="1:34" ht="15" x14ac:dyDescent="0.25">
      <c r="A1243" t="s">
        <v>2672</v>
      </c>
      <c r="B1243" t="s">
        <v>2673</v>
      </c>
      <c r="C1243" t="s">
        <v>111</v>
      </c>
      <c r="D1243">
        <v>37</v>
      </c>
      <c r="E1243" s="138">
        <v>45650</v>
      </c>
      <c r="F1243" s="138">
        <v>45712</v>
      </c>
      <c r="G1243" t="s">
        <v>69</v>
      </c>
      <c r="H1243" t="s">
        <v>63</v>
      </c>
      <c r="I1243">
        <v>0.8</v>
      </c>
      <c r="J1243" t="s">
        <v>71</v>
      </c>
      <c r="K1243"/>
      <c r="L1243"/>
      <c r="M1243"/>
      <c r="N1243"/>
      <c r="O1243"/>
      <c r="P1243"/>
      <c r="Q1243"/>
      <c r="R1243"/>
      <c r="S1243"/>
      <c r="T1243"/>
      <c r="U1243"/>
      <c r="V1243"/>
      <c r="W1243"/>
      <c r="X1243"/>
      <c r="Y1243"/>
      <c r="Z1243"/>
      <c r="AA1243"/>
      <c r="AB1243"/>
      <c r="AC1243"/>
      <c r="AD1243"/>
      <c r="AE1243"/>
      <c r="AF1243"/>
      <c r="AG1243">
        <v>1</v>
      </c>
      <c r="AH1243">
        <v>0</v>
      </c>
    </row>
    <row r="1244" spans="1:34" ht="15" x14ac:dyDescent="0.25">
      <c r="A1244" t="s">
        <v>2668</v>
      </c>
      <c r="B1244" t="s">
        <v>2669</v>
      </c>
      <c r="C1244" t="s">
        <v>182</v>
      </c>
      <c r="D1244">
        <v>2</v>
      </c>
      <c r="E1244" s="138">
        <v>45366</v>
      </c>
      <c r="F1244" s="138">
        <v>46011</v>
      </c>
      <c r="G1244" t="s">
        <v>69</v>
      </c>
      <c r="H1244" t="s">
        <v>63</v>
      </c>
      <c r="I1244">
        <v>0.63</v>
      </c>
      <c r="J1244" t="s">
        <v>71</v>
      </c>
      <c r="K1244"/>
      <c r="L1244"/>
      <c r="M1244"/>
      <c r="N1244"/>
      <c r="O1244"/>
      <c r="P1244"/>
      <c r="Q1244"/>
      <c r="R1244"/>
      <c r="S1244"/>
      <c r="T1244"/>
      <c r="U1244"/>
      <c r="V1244"/>
      <c r="W1244"/>
      <c r="X1244"/>
      <c r="Y1244"/>
      <c r="Z1244"/>
      <c r="AA1244"/>
      <c r="AB1244"/>
      <c r="AC1244"/>
      <c r="AD1244"/>
      <c r="AE1244"/>
      <c r="AF1244"/>
      <c r="AG1244">
        <v>1</v>
      </c>
      <c r="AH1244">
        <v>0</v>
      </c>
    </row>
    <row r="1245" spans="1:34" ht="15" x14ac:dyDescent="0.25">
      <c r="A1245" t="s">
        <v>2670</v>
      </c>
      <c r="B1245" t="s">
        <v>2671</v>
      </c>
      <c r="C1245" t="s">
        <v>179</v>
      </c>
      <c r="D1245">
        <v>29</v>
      </c>
      <c r="E1245" s="138">
        <v>45623</v>
      </c>
      <c r="F1245" s="138">
        <v>45714</v>
      </c>
      <c r="G1245" t="s">
        <v>69</v>
      </c>
      <c r="H1245" t="s">
        <v>63</v>
      </c>
      <c r="I1245">
        <v>0.7</v>
      </c>
      <c r="J1245" t="s">
        <v>71</v>
      </c>
      <c r="K1245"/>
      <c r="L1245"/>
      <c r="M1245"/>
      <c r="N1245"/>
      <c r="O1245"/>
      <c r="P1245"/>
      <c r="Q1245"/>
      <c r="R1245"/>
      <c r="S1245"/>
      <c r="T1245"/>
      <c r="U1245"/>
      <c r="V1245"/>
      <c r="W1245"/>
      <c r="X1245"/>
      <c r="Y1245"/>
      <c r="Z1245"/>
      <c r="AA1245"/>
      <c r="AB1245"/>
      <c r="AC1245"/>
      <c r="AD1245"/>
      <c r="AE1245"/>
      <c r="AF1245"/>
      <c r="AG1245">
        <v>1</v>
      </c>
      <c r="AH1245">
        <v>0</v>
      </c>
    </row>
    <row r="1246" spans="1:34" ht="15" x14ac:dyDescent="0.25">
      <c r="A1246" t="s">
        <v>2676</v>
      </c>
      <c r="B1246" t="s">
        <v>2677</v>
      </c>
      <c r="C1246" t="s">
        <v>228</v>
      </c>
      <c r="D1246">
        <v>30</v>
      </c>
      <c r="E1246" s="138">
        <v>45647</v>
      </c>
      <c r="F1246" s="138">
        <v>45798</v>
      </c>
      <c r="G1246" t="s">
        <v>69</v>
      </c>
      <c r="H1246" t="s">
        <v>63</v>
      </c>
      <c r="I1246">
        <v>0.7</v>
      </c>
      <c r="J1246" t="s">
        <v>71</v>
      </c>
      <c r="K1246"/>
      <c r="L1246"/>
      <c r="M1246"/>
      <c r="N1246"/>
      <c r="O1246"/>
      <c r="P1246"/>
      <c r="Q1246"/>
      <c r="R1246"/>
      <c r="S1246"/>
      <c r="T1246"/>
      <c r="U1246"/>
      <c r="V1246"/>
      <c r="W1246"/>
      <c r="X1246"/>
      <c r="Y1246"/>
      <c r="Z1246"/>
      <c r="AA1246"/>
      <c r="AB1246"/>
      <c r="AC1246"/>
      <c r="AD1246"/>
      <c r="AE1246"/>
      <c r="AF1246"/>
      <c r="AG1246">
        <v>1</v>
      </c>
      <c r="AH1246">
        <v>0</v>
      </c>
    </row>
    <row r="1247" spans="1:34" ht="15" x14ac:dyDescent="0.25">
      <c r="A1247" t="s">
        <v>2678</v>
      </c>
      <c r="B1247" t="s">
        <v>2679</v>
      </c>
      <c r="C1247" t="s">
        <v>251</v>
      </c>
      <c r="D1247">
        <v>6</v>
      </c>
      <c r="E1247" s="138">
        <v>45715</v>
      </c>
      <c r="F1247" s="138">
        <v>45946</v>
      </c>
      <c r="G1247" t="s">
        <v>69</v>
      </c>
      <c r="H1247" t="s">
        <v>63</v>
      </c>
      <c r="I1247">
        <v>0.35</v>
      </c>
      <c r="J1247" t="s">
        <v>71</v>
      </c>
      <c r="K1247"/>
      <c r="L1247"/>
      <c r="M1247"/>
      <c r="N1247"/>
      <c r="O1247"/>
      <c r="P1247"/>
      <c r="Q1247"/>
      <c r="R1247"/>
      <c r="S1247"/>
      <c r="T1247"/>
      <c r="U1247"/>
      <c r="V1247"/>
      <c r="W1247"/>
      <c r="X1247"/>
      <c r="Y1247"/>
      <c r="Z1247"/>
      <c r="AA1247"/>
      <c r="AB1247"/>
      <c r="AC1247"/>
      <c r="AD1247"/>
      <c r="AE1247"/>
      <c r="AF1247"/>
      <c r="AG1247">
        <v>1</v>
      </c>
      <c r="AH1247">
        <v>0</v>
      </c>
    </row>
    <row r="1248" spans="1:34" ht="15" x14ac:dyDescent="0.25">
      <c r="A1248" t="s">
        <v>2680</v>
      </c>
      <c r="B1248" t="s">
        <v>2681</v>
      </c>
      <c r="C1248" t="s">
        <v>206</v>
      </c>
      <c r="D1248">
        <v>7</v>
      </c>
      <c r="E1248" s="138">
        <v>45813</v>
      </c>
      <c r="F1248" s="138">
        <v>45824</v>
      </c>
      <c r="G1248" t="s">
        <v>573</v>
      </c>
      <c r="H1248" t="s">
        <v>63</v>
      </c>
      <c r="I1248">
        <v>0.8</v>
      </c>
      <c r="J1248" t="s">
        <v>71</v>
      </c>
      <c r="K1248"/>
      <c r="L1248"/>
      <c r="M1248"/>
      <c r="N1248"/>
      <c r="O1248"/>
      <c r="P1248"/>
      <c r="Q1248"/>
      <c r="R1248"/>
      <c r="S1248"/>
      <c r="T1248"/>
      <c r="U1248"/>
      <c r="V1248"/>
      <c r="W1248"/>
      <c r="X1248"/>
      <c r="Y1248"/>
      <c r="Z1248"/>
      <c r="AA1248"/>
      <c r="AB1248"/>
      <c r="AC1248"/>
      <c r="AD1248"/>
      <c r="AE1248"/>
      <c r="AF1248"/>
      <c r="AG1248">
        <v>1</v>
      </c>
      <c r="AH1248">
        <v>0</v>
      </c>
    </row>
    <row r="1249" spans="1:34" ht="15" x14ac:dyDescent="0.25">
      <c r="A1249" t="s">
        <v>2682</v>
      </c>
      <c r="B1249" t="s">
        <v>2683</v>
      </c>
      <c r="C1249" t="s">
        <v>145</v>
      </c>
      <c r="D1249">
        <v>4</v>
      </c>
      <c r="E1249" s="138">
        <v>45716</v>
      </c>
      <c r="F1249" s="138">
        <v>45875</v>
      </c>
      <c r="G1249" t="s">
        <v>69</v>
      </c>
      <c r="H1249" t="s">
        <v>63</v>
      </c>
      <c r="I1249">
        <v>0.8</v>
      </c>
      <c r="J1249" t="s">
        <v>71</v>
      </c>
      <c r="K1249"/>
      <c r="L1249"/>
      <c r="M1249"/>
      <c r="N1249"/>
      <c r="O1249"/>
      <c r="P1249"/>
      <c r="Q1249"/>
      <c r="R1249"/>
      <c r="S1249"/>
      <c r="T1249"/>
      <c r="U1249"/>
      <c r="V1249"/>
      <c r="W1249"/>
      <c r="X1249"/>
      <c r="Y1249"/>
      <c r="Z1249"/>
      <c r="AA1249"/>
      <c r="AB1249"/>
      <c r="AC1249"/>
      <c r="AD1249"/>
      <c r="AE1249"/>
      <c r="AF1249"/>
      <c r="AG1249">
        <v>1</v>
      </c>
      <c r="AH1249">
        <v>0</v>
      </c>
    </row>
    <row r="1250" spans="1:34" ht="15" x14ac:dyDescent="0.25">
      <c r="A1250" t="s">
        <v>2684</v>
      </c>
      <c r="B1250" t="s">
        <v>2685</v>
      </c>
      <c r="C1250" t="s">
        <v>231</v>
      </c>
      <c r="D1250">
        <v>39</v>
      </c>
      <c r="E1250" s="138">
        <v>45649</v>
      </c>
      <c r="F1250" s="138">
        <v>45672</v>
      </c>
      <c r="G1250" t="s">
        <v>69</v>
      </c>
      <c r="H1250" t="s">
        <v>63</v>
      </c>
      <c r="I1250">
        <v>0.6</v>
      </c>
      <c r="J1250" t="s">
        <v>71</v>
      </c>
      <c r="K1250"/>
      <c r="L1250"/>
      <c r="M1250"/>
      <c r="N1250"/>
      <c r="O1250"/>
      <c r="P1250"/>
      <c r="Q1250"/>
      <c r="R1250"/>
      <c r="S1250"/>
      <c r="T1250"/>
      <c r="U1250"/>
      <c r="V1250"/>
      <c r="W1250"/>
      <c r="X1250"/>
      <c r="Y1250"/>
      <c r="Z1250"/>
      <c r="AA1250"/>
      <c r="AB1250"/>
      <c r="AC1250"/>
      <c r="AD1250"/>
      <c r="AE1250"/>
      <c r="AF1250"/>
      <c r="AG1250">
        <v>1</v>
      </c>
      <c r="AH1250">
        <v>0</v>
      </c>
    </row>
    <row r="1251" spans="1:34" ht="15" x14ac:dyDescent="0.25">
      <c r="A1251" t="s">
        <v>2686</v>
      </c>
      <c r="B1251" t="s">
        <v>2687</v>
      </c>
      <c r="C1251" t="s">
        <v>359</v>
      </c>
      <c r="D1251">
        <v>66</v>
      </c>
      <c r="E1251" s="138">
        <v>45644</v>
      </c>
      <c r="F1251" s="138">
        <v>45771</v>
      </c>
      <c r="G1251" t="s">
        <v>16478</v>
      </c>
      <c r="H1251" t="s">
        <v>70</v>
      </c>
      <c r="I1251">
        <v>0.7</v>
      </c>
      <c r="J1251" t="s">
        <v>76</v>
      </c>
      <c r="K1251">
        <v>0.72</v>
      </c>
      <c r="L1251" t="s">
        <v>77</v>
      </c>
      <c r="M1251">
        <v>0.74</v>
      </c>
      <c r="N1251" t="s">
        <v>78</v>
      </c>
      <c r="O1251">
        <v>0.76</v>
      </c>
      <c r="P1251" t="s">
        <v>79</v>
      </c>
      <c r="Q1251">
        <v>0</v>
      </c>
      <c r="R1251" t="s">
        <v>16276</v>
      </c>
      <c r="S1251"/>
      <c r="T1251"/>
      <c r="U1251"/>
      <c r="V1251"/>
      <c r="W1251"/>
      <c r="X1251"/>
      <c r="Y1251"/>
      <c r="Z1251"/>
      <c r="AA1251"/>
      <c r="AB1251"/>
      <c r="AC1251"/>
      <c r="AD1251"/>
      <c r="AE1251"/>
      <c r="AF1251"/>
      <c r="AG1251">
        <v>0</v>
      </c>
      <c r="AH1251">
        <v>0</v>
      </c>
    </row>
    <row r="1252" spans="1:34" ht="15" x14ac:dyDescent="0.25">
      <c r="A1252" t="s">
        <v>2688</v>
      </c>
      <c r="B1252" t="s">
        <v>2689</v>
      </c>
      <c r="C1252" t="s">
        <v>333</v>
      </c>
      <c r="D1252">
        <v>27</v>
      </c>
      <c r="E1252" s="138">
        <v>45288</v>
      </c>
      <c r="F1252" s="138">
        <v>46011</v>
      </c>
      <c r="G1252" t="s">
        <v>69</v>
      </c>
      <c r="H1252" t="s">
        <v>63</v>
      </c>
      <c r="I1252">
        <v>0.7</v>
      </c>
      <c r="J1252" t="s">
        <v>71</v>
      </c>
      <c r="K1252"/>
      <c r="L1252"/>
      <c r="M1252"/>
      <c r="N1252"/>
      <c r="O1252"/>
      <c r="P1252"/>
      <c r="Q1252"/>
      <c r="R1252"/>
      <c r="S1252"/>
      <c r="T1252"/>
      <c r="U1252"/>
      <c r="V1252"/>
      <c r="W1252"/>
      <c r="X1252"/>
      <c r="Y1252"/>
      <c r="Z1252"/>
      <c r="AA1252"/>
      <c r="AB1252"/>
      <c r="AC1252"/>
      <c r="AD1252"/>
      <c r="AE1252"/>
      <c r="AF1252"/>
      <c r="AG1252">
        <v>1</v>
      </c>
      <c r="AH1252">
        <v>0</v>
      </c>
    </row>
    <row r="1253" spans="1:34" ht="15" x14ac:dyDescent="0.25">
      <c r="A1253" t="s">
        <v>2690</v>
      </c>
      <c r="B1253" t="s">
        <v>2691</v>
      </c>
      <c r="C1253" t="s">
        <v>359</v>
      </c>
      <c r="D1253">
        <v>43</v>
      </c>
      <c r="E1253" s="138">
        <v>45644</v>
      </c>
      <c r="F1253" s="138">
        <v>45665</v>
      </c>
      <c r="G1253" t="s">
        <v>75</v>
      </c>
      <c r="H1253" t="s">
        <v>70</v>
      </c>
      <c r="I1253">
        <v>0</v>
      </c>
      <c r="J1253" t="s">
        <v>16231</v>
      </c>
      <c r="K1253">
        <v>0.8</v>
      </c>
      <c r="L1253" t="s">
        <v>71</v>
      </c>
      <c r="M1253"/>
      <c r="N1253"/>
      <c r="O1253"/>
      <c r="P1253"/>
      <c r="Q1253"/>
      <c r="R1253"/>
      <c r="S1253"/>
      <c r="T1253"/>
      <c r="U1253"/>
      <c r="V1253"/>
      <c r="W1253"/>
      <c r="X1253"/>
      <c r="Y1253"/>
      <c r="Z1253"/>
      <c r="AA1253"/>
      <c r="AB1253"/>
      <c r="AC1253"/>
      <c r="AD1253"/>
      <c r="AE1253"/>
      <c r="AF1253"/>
      <c r="AG1253">
        <v>2</v>
      </c>
      <c r="AH1253">
        <v>13000</v>
      </c>
    </row>
    <row r="1254" spans="1:34" ht="15" x14ac:dyDescent="0.25">
      <c r="A1254" t="s">
        <v>2692</v>
      </c>
      <c r="B1254" t="s">
        <v>2693</v>
      </c>
      <c r="C1254" t="s">
        <v>642</v>
      </c>
      <c r="D1254">
        <v>20</v>
      </c>
      <c r="E1254" s="138">
        <v>42122</v>
      </c>
      <c r="F1254" s="138">
        <v>46011</v>
      </c>
      <c r="G1254" t="s">
        <v>69</v>
      </c>
      <c r="H1254" t="s">
        <v>63</v>
      </c>
      <c r="I1254">
        <v>0.8</v>
      </c>
      <c r="J1254" t="s">
        <v>71</v>
      </c>
      <c r="K1254"/>
      <c r="L1254"/>
      <c r="M1254"/>
      <c r="N1254"/>
      <c r="O1254"/>
      <c r="P1254"/>
      <c r="Q1254"/>
      <c r="R1254"/>
      <c r="S1254"/>
      <c r="T1254"/>
      <c r="U1254"/>
      <c r="V1254"/>
      <c r="W1254"/>
      <c r="X1254"/>
      <c r="Y1254"/>
      <c r="Z1254"/>
      <c r="AA1254"/>
      <c r="AB1254"/>
      <c r="AC1254"/>
      <c r="AD1254"/>
      <c r="AE1254"/>
      <c r="AF1254"/>
      <c r="AG1254">
        <v>1</v>
      </c>
      <c r="AH1254">
        <v>0</v>
      </c>
    </row>
    <row r="1255" spans="1:34" ht="15" x14ac:dyDescent="0.25">
      <c r="A1255" t="s">
        <v>2694</v>
      </c>
      <c r="B1255" t="s">
        <v>2695</v>
      </c>
      <c r="C1255" t="s">
        <v>214</v>
      </c>
      <c r="D1255"/>
      <c r="E1255"/>
      <c r="F1255"/>
      <c r="G1255"/>
      <c r="H1255" t="s">
        <v>63</v>
      </c>
      <c r="I1255" t="s">
        <v>64</v>
      </c>
      <c r="J1255"/>
      <c r="K1255"/>
      <c r="L1255"/>
      <c r="M1255"/>
      <c r="N1255"/>
      <c r="O1255"/>
      <c r="P1255"/>
      <c r="Q1255"/>
      <c r="R1255"/>
      <c r="S1255"/>
      <c r="T1255"/>
      <c r="U1255"/>
      <c r="V1255"/>
      <c r="W1255"/>
      <c r="X1255"/>
      <c r="Y1255"/>
      <c r="Z1255"/>
      <c r="AA1255"/>
      <c r="AB1255"/>
      <c r="AC1255"/>
      <c r="AD1255"/>
      <c r="AE1255"/>
      <c r="AF1255"/>
      <c r="AG1255"/>
      <c r="AH1255">
        <v>0</v>
      </c>
    </row>
    <row r="1256" spans="1:34" ht="15" x14ac:dyDescent="0.25">
      <c r="A1256" t="s">
        <v>2696</v>
      </c>
      <c r="B1256" t="s">
        <v>2697</v>
      </c>
      <c r="C1256" t="s">
        <v>119</v>
      </c>
      <c r="D1256">
        <v>94</v>
      </c>
      <c r="E1256" s="138">
        <v>39443</v>
      </c>
      <c r="F1256" s="138">
        <v>46011</v>
      </c>
      <c r="G1256" t="s">
        <v>69</v>
      </c>
      <c r="H1256" t="s">
        <v>63</v>
      </c>
      <c r="I1256">
        <v>0.8</v>
      </c>
      <c r="J1256" t="s">
        <v>71</v>
      </c>
      <c r="K1256"/>
      <c r="L1256"/>
      <c r="M1256"/>
      <c r="N1256"/>
      <c r="O1256"/>
      <c r="P1256"/>
      <c r="Q1256"/>
      <c r="R1256"/>
      <c r="S1256"/>
      <c r="T1256"/>
      <c r="U1256"/>
      <c r="V1256"/>
      <c r="W1256"/>
      <c r="X1256"/>
      <c r="Y1256"/>
      <c r="Z1256"/>
      <c r="AA1256"/>
      <c r="AB1256"/>
      <c r="AC1256"/>
      <c r="AD1256"/>
      <c r="AE1256"/>
      <c r="AF1256"/>
      <c r="AG1256">
        <v>1</v>
      </c>
      <c r="AH1256">
        <v>0</v>
      </c>
    </row>
    <row r="1257" spans="1:34" ht="15" x14ac:dyDescent="0.25">
      <c r="A1257" t="s">
        <v>2698</v>
      </c>
      <c r="B1257" t="s">
        <v>2699</v>
      </c>
      <c r="C1257" t="s">
        <v>448</v>
      </c>
      <c r="D1257">
        <v>88</v>
      </c>
      <c r="E1257" s="138">
        <v>45287</v>
      </c>
      <c r="F1257" s="138">
        <v>46011</v>
      </c>
      <c r="G1257" t="s">
        <v>16478</v>
      </c>
      <c r="H1257" t="s">
        <v>70</v>
      </c>
      <c r="I1257">
        <v>0.65</v>
      </c>
      <c r="J1257" t="s">
        <v>76</v>
      </c>
      <c r="K1257">
        <v>0.65</v>
      </c>
      <c r="L1257" t="s">
        <v>77</v>
      </c>
      <c r="M1257">
        <v>0.8</v>
      </c>
      <c r="N1257" t="s">
        <v>78</v>
      </c>
      <c r="O1257">
        <v>0.8</v>
      </c>
      <c r="P1257" t="s">
        <v>79</v>
      </c>
      <c r="Q1257"/>
      <c r="R1257"/>
      <c r="S1257"/>
      <c r="T1257"/>
      <c r="U1257"/>
      <c r="V1257"/>
      <c r="W1257"/>
      <c r="X1257"/>
      <c r="Y1257"/>
      <c r="Z1257"/>
      <c r="AA1257"/>
      <c r="AB1257"/>
      <c r="AC1257"/>
      <c r="AD1257"/>
      <c r="AE1257"/>
      <c r="AF1257"/>
      <c r="AG1257">
        <v>0</v>
      </c>
      <c r="AH1257">
        <v>0</v>
      </c>
    </row>
    <row r="1258" spans="1:34" ht="15" x14ac:dyDescent="0.25">
      <c r="A1258" t="s">
        <v>2700</v>
      </c>
      <c r="B1258" t="s">
        <v>2701</v>
      </c>
      <c r="C1258" t="s">
        <v>757</v>
      </c>
      <c r="D1258">
        <v>5</v>
      </c>
      <c r="E1258" s="138">
        <v>45679</v>
      </c>
      <c r="F1258" s="138">
        <v>45966</v>
      </c>
      <c r="G1258" t="s">
        <v>75</v>
      </c>
      <c r="H1258" t="s">
        <v>70</v>
      </c>
      <c r="I1258">
        <v>0</v>
      </c>
      <c r="J1258" t="s">
        <v>16228</v>
      </c>
      <c r="K1258">
        <v>0.6</v>
      </c>
      <c r="L1258" t="s">
        <v>16270</v>
      </c>
      <c r="M1258">
        <v>0.73</v>
      </c>
      <c r="N1258" t="s">
        <v>78</v>
      </c>
      <c r="O1258">
        <v>0.8</v>
      </c>
      <c r="P1258" t="s">
        <v>79</v>
      </c>
      <c r="Q1258"/>
      <c r="R1258"/>
      <c r="S1258"/>
      <c r="T1258"/>
      <c r="U1258"/>
      <c r="V1258"/>
      <c r="W1258"/>
      <c r="X1258"/>
      <c r="Y1258"/>
      <c r="Z1258"/>
      <c r="AA1258"/>
      <c r="AB1258"/>
      <c r="AC1258"/>
      <c r="AD1258"/>
      <c r="AE1258"/>
      <c r="AF1258"/>
      <c r="AG1258">
        <v>4</v>
      </c>
      <c r="AH1258">
        <v>12000</v>
      </c>
    </row>
    <row r="1259" spans="1:34" ht="15" x14ac:dyDescent="0.25">
      <c r="A1259" t="s">
        <v>2702</v>
      </c>
      <c r="B1259" t="s">
        <v>2703</v>
      </c>
      <c r="C1259" t="s">
        <v>1079</v>
      </c>
      <c r="D1259">
        <v>12</v>
      </c>
      <c r="E1259" s="138">
        <v>43518</v>
      </c>
      <c r="F1259" s="138">
        <v>46011</v>
      </c>
      <c r="G1259" t="s">
        <v>16478</v>
      </c>
      <c r="H1259" t="s">
        <v>70</v>
      </c>
      <c r="I1259">
        <v>0.7</v>
      </c>
      <c r="J1259" t="s">
        <v>76</v>
      </c>
      <c r="K1259">
        <v>0.75</v>
      </c>
      <c r="L1259" t="s">
        <v>77</v>
      </c>
      <c r="M1259">
        <v>0.77</v>
      </c>
      <c r="N1259" t="s">
        <v>78</v>
      </c>
      <c r="O1259">
        <v>0.78</v>
      </c>
      <c r="P1259" t="s">
        <v>79</v>
      </c>
      <c r="Q1259">
        <v>0</v>
      </c>
      <c r="R1259" t="s">
        <v>16307</v>
      </c>
      <c r="S1259"/>
      <c r="T1259"/>
      <c r="U1259"/>
      <c r="V1259"/>
      <c r="W1259"/>
      <c r="X1259"/>
      <c r="Y1259"/>
      <c r="Z1259"/>
      <c r="AA1259"/>
      <c r="AB1259"/>
      <c r="AC1259"/>
      <c r="AD1259"/>
      <c r="AE1259"/>
      <c r="AF1259"/>
      <c r="AG1259">
        <v>0</v>
      </c>
      <c r="AH1259">
        <v>0</v>
      </c>
    </row>
    <row r="1260" spans="1:34" ht="15" x14ac:dyDescent="0.25">
      <c r="A1260" t="s">
        <v>2704</v>
      </c>
      <c r="B1260" t="s">
        <v>2705</v>
      </c>
      <c r="C1260" t="s">
        <v>530</v>
      </c>
      <c r="D1260">
        <v>3</v>
      </c>
      <c r="E1260" s="138">
        <v>45695</v>
      </c>
      <c r="F1260" s="138">
        <v>45727</v>
      </c>
      <c r="G1260" t="s">
        <v>75</v>
      </c>
      <c r="H1260" t="s">
        <v>70</v>
      </c>
      <c r="I1260">
        <v>0</v>
      </c>
      <c r="J1260" t="s">
        <v>16230</v>
      </c>
      <c r="K1260">
        <v>0.72</v>
      </c>
      <c r="L1260" t="s">
        <v>16270</v>
      </c>
      <c r="M1260">
        <v>0.78</v>
      </c>
      <c r="N1260" t="s">
        <v>78</v>
      </c>
      <c r="O1260">
        <v>0.8</v>
      </c>
      <c r="P1260" t="s">
        <v>79</v>
      </c>
      <c r="Q1260"/>
      <c r="R1260"/>
      <c r="S1260"/>
      <c r="T1260"/>
      <c r="U1260"/>
      <c r="V1260"/>
      <c r="W1260"/>
      <c r="X1260"/>
      <c r="Y1260"/>
      <c r="Z1260"/>
      <c r="AA1260"/>
      <c r="AB1260"/>
      <c r="AC1260"/>
      <c r="AD1260"/>
      <c r="AE1260"/>
      <c r="AF1260"/>
      <c r="AG1260">
        <v>4</v>
      </c>
      <c r="AH1260">
        <v>15000</v>
      </c>
    </row>
    <row r="1261" spans="1:34" ht="15" x14ac:dyDescent="0.25">
      <c r="A1261" t="s">
        <v>2706</v>
      </c>
      <c r="B1261" t="s">
        <v>2707</v>
      </c>
      <c r="C1261" t="s">
        <v>206</v>
      </c>
      <c r="D1261">
        <v>40</v>
      </c>
      <c r="E1261" s="138">
        <v>45631</v>
      </c>
      <c r="F1261" s="138">
        <v>45902</v>
      </c>
      <c r="G1261" t="s">
        <v>69</v>
      </c>
      <c r="H1261" t="s">
        <v>63</v>
      </c>
      <c r="I1261">
        <v>0.8</v>
      </c>
      <c r="J1261" t="s">
        <v>71</v>
      </c>
      <c r="K1261"/>
      <c r="L1261"/>
      <c r="M1261"/>
      <c r="N1261"/>
      <c r="O1261"/>
      <c r="P1261"/>
      <c r="Q1261"/>
      <c r="R1261"/>
      <c r="S1261"/>
      <c r="T1261"/>
      <c r="U1261"/>
      <c r="V1261"/>
      <c r="W1261"/>
      <c r="X1261"/>
      <c r="Y1261"/>
      <c r="Z1261"/>
      <c r="AA1261"/>
      <c r="AB1261"/>
      <c r="AC1261"/>
      <c r="AD1261"/>
      <c r="AE1261"/>
      <c r="AF1261"/>
      <c r="AG1261">
        <v>1</v>
      </c>
      <c r="AH1261">
        <v>0</v>
      </c>
    </row>
    <row r="1262" spans="1:34" ht="15" x14ac:dyDescent="0.25">
      <c r="A1262" t="s">
        <v>2708</v>
      </c>
      <c r="B1262" t="s">
        <v>2709</v>
      </c>
      <c r="C1262" t="s">
        <v>151</v>
      </c>
      <c r="D1262">
        <v>4</v>
      </c>
      <c r="E1262" s="138">
        <v>45020</v>
      </c>
      <c r="F1262" s="138">
        <v>46011</v>
      </c>
      <c r="G1262" t="s">
        <v>69</v>
      </c>
      <c r="H1262" t="s">
        <v>63</v>
      </c>
      <c r="I1262">
        <v>0.4</v>
      </c>
      <c r="J1262" t="s">
        <v>71</v>
      </c>
      <c r="K1262"/>
      <c r="L1262"/>
      <c r="M1262"/>
      <c r="N1262"/>
      <c r="O1262"/>
      <c r="P1262"/>
      <c r="Q1262"/>
      <c r="R1262"/>
      <c r="S1262"/>
      <c r="T1262"/>
      <c r="U1262"/>
      <c r="V1262"/>
      <c r="W1262"/>
      <c r="X1262"/>
      <c r="Y1262"/>
      <c r="Z1262"/>
      <c r="AA1262"/>
      <c r="AB1262"/>
      <c r="AC1262"/>
      <c r="AD1262"/>
      <c r="AE1262"/>
      <c r="AF1262"/>
      <c r="AG1262">
        <v>1</v>
      </c>
      <c r="AH1262">
        <v>0</v>
      </c>
    </row>
    <row r="1263" spans="1:34" ht="15" x14ac:dyDescent="0.25">
      <c r="A1263" t="s">
        <v>2710</v>
      </c>
      <c r="B1263" t="s">
        <v>2711</v>
      </c>
      <c r="C1263" t="s">
        <v>108</v>
      </c>
      <c r="D1263">
        <v>33</v>
      </c>
      <c r="E1263" s="138">
        <v>45287</v>
      </c>
      <c r="F1263" s="138">
        <v>46011</v>
      </c>
      <c r="G1263" t="s">
        <v>16478</v>
      </c>
      <c r="H1263" t="s">
        <v>70</v>
      </c>
      <c r="I1263">
        <v>0.65</v>
      </c>
      <c r="J1263" t="s">
        <v>76</v>
      </c>
      <c r="K1263">
        <v>0.7</v>
      </c>
      <c r="L1263" t="s">
        <v>77</v>
      </c>
      <c r="M1263">
        <v>0.75</v>
      </c>
      <c r="N1263" t="s">
        <v>78</v>
      </c>
      <c r="O1263">
        <v>0.8</v>
      </c>
      <c r="P1263" t="s">
        <v>79</v>
      </c>
      <c r="Q1263">
        <v>0</v>
      </c>
      <c r="R1263" t="s">
        <v>16229</v>
      </c>
      <c r="S1263"/>
      <c r="T1263"/>
      <c r="U1263"/>
      <c r="V1263"/>
      <c r="W1263"/>
      <c r="X1263"/>
      <c r="Y1263"/>
      <c r="Z1263"/>
      <c r="AA1263"/>
      <c r="AB1263"/>
      <c r="AC1263"/>
      <c r="AD1263"/>
      <c r="AE1263"/>
      <c r="AF1263"/>
      <c r="AG1263">
        <v>0</v>
      </c>
      <c r="AH1263">
        <v>0</v>
      </c>
    </row>
    <row r="1264" spans="1:34" ht="15" x14ac:dyDescent="0.25">
      <c r="A1264" t="s">
        <v>2712</v>
      </c>
      <c r="B1264" t="s">
        <v>2713</v>
      </c>
      <c r="C1264" t="s">
        <v>359</v>
      </c>
      <c r="D1264">
        <v>32</v>
      </c>
      <c r="E1264" s="138">
        <v>45623</v>
      </c>
      <c r="F1264" s="138">
        <v>45870</v>
      </c>
      <c r="G1264" t="s">
        <v>75</v>
      </c>
      <c r="H1264" t="s">
        <v>63</v>
      </c>
      <c r="I1264">
        <v>0.8</v>
      </c>
      <c r="J1264" t="s">
        <v>71</v>
      </c>
      <c r="K1264"/>
      <c r="L1264"/>
      <c r="M1264"/>
      <c r="N1264"/>
      <c r="O1264"/>
      <c r="P1264"/>
      <c r="Q1264"/>
      <c r="R1264"/>
      <c r="S1264"/>
      <c r="T1264"/>
      <c r="U1264"/>
      <c r="V1264"/>
      <c r="W1264"/>
      <c r="X1264"/>
      <c r="Y1264"/>
      <c r="Z1264"/>
      <c r="AA1264"/>
      <c r="AB1264"/>
      <c r="AC1264"/>
      <c r="AD1264"/>
      <c r="AE1264"/>
      <c r="AF1264"/>
      <c r="AG1264">
        <v>1</v>
      </c>
      <c r="AH1264">
        <v>0</v>
      </c>
    </row>
    <row r="1265" spans="1:34" ht="15" x14ac:dyDescent="0.25">
      <c r="A1265" t="s">
        <v>2714</v>
      </c>
      <c r="B1265" t="s">
        <v>2715</v>
      </c>
      <c r="C1265" t="s">
        <v>159</v>
      </c>
      <c r="D1265">
        <v>3</v>
      </c>
      <c r="E1265" s="138">
        <v>45345</v>
      </c>
      <c r="F1265" s="138">
        <v>46011</v>
      </c>
      <c r="G1265" t="s">
        <v>69</v>
      </c>
      <c r="H1265" t="s">
        <v>63</v>
      </c>
      <c r="I1265">
        <v>0.7</v>
      </c>
      <c r="J1265" t="s">
        <v>71</v>
      </c>
      <c r="K1265"/>
      <c r="L1265"/>
      <c r="M1265"/>
      <c r="N1265"/>
      <c r="O1265"/>
      <c r="P1265"/>
      <c r="Q1265"/>
      <c r="R1265"/>
      <c r="S1265"/>
      <c r="T1265"/>
      <c r="U1265"/>
      <c r="V1265"/>
      <c r="W1265"/>
      <c r="X1265"/>
      <c r="Y1265"/>
      <c r="Z1265"/>
      <c r="AA1265"/>
      <c r="AB1265"/>
      <c r="AC1265"/>
      <c r="AD1265"/>
      <c r="AE1265"/>
      <c r="AF1265"/>
      <c r="AG1265">
        <v>1</v>
      </c>
      <c r="AH1265">
        <v>0</v>
      </c>
    </row>
    <row r="1266" spans="1:34" ht="15" x14ac:dyDescent="0.25">
      <c r="A1266" t="s">
        <v>2716</v>
      </c>
      <c r="B1266" t="s">
        <v>2717</v>
      </c>
      <c r="C1266" t="s">
        <v>108</v>
      </c>
      <c r="D1266">
        <v>31</v>
      </c>
      <c r="E1266" s="138">
        <v>45648</v>
      </c>
      <c r="F1266" s="138">
        <v>45925</v>
      </c>
      <c r="G1266" t="s">
        <v>69</v>
      </c>
      <c r="H1266" t="s">
        <v>63</v>
      </c>
      <c r="I1266">
        <v>0.6</v>
      </c>
      <c r="J1266" t="s">
        <v>71</v>
      </c>
      <c r="K1266"/>
      <c r="L1266"/>
      <c r="M1266"/>
      <c r="N1266"/>
      <c r="O1266"/>
      <c r="P1266"/>
      <c r="Q1266"/>
      <c r="R1266"/>
      <c r="S1266"/>
      <c r="T1266"/>
      <c r="U1266"/>
      <c r="V1266"/>
      <c r="W1266"/>
      <c r="X1266"/>
      <c r="Y1266"/>
      <c r="Z1266"/>
      <c r="AA1266"/>
      <c r="AB1266"/>
      <c r="AC1266"/>
      <c r="AD1266"/>
      <c r="AE1266"/>
      <c r="AF1266"/>
      <c r="AG1266">
        <v>1</v>
      </c>
      <c r="AH1266">
        <v>0</v>
      </c>
    </row>
    <row r="1267" spans="1:34" ht="15" x14ac:dyDescent="0.25">
      <c r="A1267" t="s">
        <v>2718</v>
      </c>
      <c r="B1267" t="s">
        <v>2719</v>
      </c>
      <c r="C1267" t="s">
        <v>108</v>
      </c>
      <c r="D1267">
        <v>4</v>
      </c>
      <c r="E1267" s="138">
        <v>45775</v>
      </c>
      <c r="F1267" s="138">
        <v>45783</v>
      </c>
      <c r="G1267" t="s">
        <v>16527</v>
      </c>
      <c r="H1267" t="s">
        <v>70</v>
      </c>
      <c r="I1267">
        <v>0</v>
      </c>
      <c r="J1267" t="s">
        <v>16229</v>
      </c>
      <c r="K1267">
        <v>0.4</v>
      </c>
      <c r="L1267" t="s">
        <v>16270</v>
      </c>
      <c r="M1267">
        <v>0.5</v>
      </c>
      <c r="N1267" t="s">
        <v>78</v>
      </c>
      <c r="O1267">
        <v>0.6</v>
      </c>
      <c r="P1267" t="s">
        <v>79</v>
      </c>
      <c r="Q1267"/>
      <c r="R1267"/>
      <c r="S1267"/>
      <c r="T1267"/>
      <c r="U1267"/>
      <c r="V1267"/>
      <c r="W1267"/>
      <c r="X1267"/>
      <c r="Y1267"/>
      <c r="Z1267"/>
      <c r="AA1267"/>
      <c r="AB1267"/>
      <c r="AC1267"/>
      <c r="AD1267"/>
      <c r="AE1267"/>
      <c r="AF1267"/>
      <c r="AG1267">
        <v>4</v>
      </c>
      <c r="AH1267">
        <v>10000</v>
      </c>
    </row>
    <row r="1268" spans="1:34" ht="15" x14ac:dyDescent="0.25">
      <c r="A1268" t="s">
        <v>2720</v>
      </c>
      <c r="B1268" t="s">
        <v>2721</v>
      </c>
      <c r="C1268" t="s">
        <v>411</v>
      </c>
      <c r="D1268">
        <v>3</v>
      </c>
      <c r="E1268" s="138">
        <v>45792</v>
      </c>
      <c r="F1268" s="138">
        <v>45834</v>
      </c>
      <c r="G1268" t="s">
        <v>16508</v>
      </c>
      <c r="H1268" t="s">
        <v>70</v>
      </c>
      <c r="I1268">
        <v>0</v>
      </c>
      <c r="J1268" t="s">
        <v>16232</v>
      </c>
      <c r="K1268">
        <v>0.8</v>
      </c>
      <c r="L1268" t="s">
        <v>71</v>
      </c>
      <c r="M1268"/>
      <c r="N1268"/>
      <c r="O1268"/>
      <c r="P1268"/>
      <c r="Q1268"/>
      <c r="R1268"/>
      <c r="S1268"/>
      <c r="T1268"/>
      <c r="U1268"/>
      <c r="V1268"/>
      <c r="W1268"/>
      <c r="X1268"/>
      <c r="Y1268"/>
      <c r="Z1268"/>
      <c r="AA1268"/>
      <c r="AB1268"/>
      <c r="AC1268"/>
      <c r="AD1268"/>
      <c r="AE1268"/>
      <c r="AF1268"/>
      <c r="AG1268">
        <v>2</v>
      </c>
      <c r="AH1268">
        <v>7500</v>
      </c>
    </row>
    <row r="1269" spans="1:34" ht="15" x14ac:dyDescent="0.25">
      <c r="A1269" t="s">
        <v>2722</v>
      </c>
      <c r="B1269" t="s">
        <v>2723</v>
      </c>
      <c r="C1269" t="s">
        <v>193</v>
      </c>
      <c r="D1269">
        <v>44</v>
      </c>
      <c r="E1269" s="138">
        <v>45624</v>
      </c>
      <c r="F1269" s="138">
        <v>45946</v>
      </c>
      <c r="G1269" t="s">
        <v>69</v>
      </c>
      <c r="H1269" t="s">
        <v>63</v>
      </c>
      <c r="I1269">
        <v>0.8</v>
      </c>
      <c r="J1269" t="s">
        <v>71</v>
      </c>
      <c r="K1269"/>
      <c r="L1269"/>
      <c r="M1269"/>
      <c r="N1269"/>
      <c r="O1269"/>
      <c r="P1269"/>
      <c r="Q1269"/>
      <c r="R1269"/>
      <c r="S1269"/>
      <c r="T1269"/>
      <c r="U1269"/>
      <c r="V1269"/>
      <c r="W1269"/>
      <c r="X1269"/>
      <c r="Y1269"/>
      <c r="Z1269"/>
      <c r="AA1269"/>
      <c r="AB1269"/>
      <c r="AC1269"/>
      <c r="AD1269"/>
      <c r="AE1269"/>
      <c r="AF1269"/>
      <c r="AG1269">
        <v>1</v>
      </c>
      <c r="AH1269">
        <v>0</v>
      </c>
    </row>
    <row r="1270" spans="1:34" ht="15" x14ac:dyDescent="0.25">
      <c r="A1270" t="s">
        <v>2728</v>
      </c>
      <c r="B1270" t="s">
        <v>2729</v>
      </c>
      <c r="C1270" t="s">
        <v>142</v>
      </c>
      <c r="D1270">
        <v>49</v>
      </c>
      <c r="E1270" s="138">
        <v>45626</v>
      </c>
      <c r="F1270" s="138">
        <v>45975</v>
      </c>
      <c r="G1270" t="s">
        <v>75</v>
      </c>
      <c r="H1270" t="s">
        <v>70</v>
      </c>
      <c r="I1270">
        <v>0.55000000000000004</v>
      </c>
      <c r="J1270" t="s">
        <v>16528</v>
      </c>
      <c r="K1270">
        <v>0.75</v>
      </c>
      <c r="L1270" t="s">
        <v>16529</v>
      </c>
      <c r="M1270">
        <v>0.8</v>
      </c>
      <c r="N1270" t="s">
        <v>16456</v>
      </c>
      <c r="O1270">
        <v>0</v>
      </c>
      <c r="P1270" t="s">
        <v>16249</v>
      </c>
      <c r="Q1270"/>
      <c r="R1270"/>
      <c r="S1270"/>
      <c r="T1270"/>
      <c r="U1270"/>
      <c r="V1270"/>
      <c r="W1270"/>
      <c r="X1270"/>
      <c r="Y1270"/>
      <c r="Z1270"/>
      <c r="AA1270"/>
      <c r="AB1270"/>
      <c r="AC1270"/>
      <c r="AD1270"/>
      <c r="AE1270"/>
      <c r="AF1270"/>
      <c r="AG1270">
        <v>0</v>
      </c>
      <c r="AH1270">
        <v>0</v>
      </c>
    </row>
    <row r="1271" spans="1:34" ht="15" x14ac:dyDescent="0.25">
      <c r="A1271" t="s">
        <v>2730</v>
      </c>
      <c r="B1271" t="s">
        <v>2731</v>
      </c>
      <c r="C1271" t="s">
        <v>411</v>
      </c>
      <c r="D1271">
        <v>12</v>
      </c>
      <c r="E1271" s="138">
        <v>44594</v>
      </c>
      <c r="F1271" s="138">
        <v>46011</v>
      </c>
      <c r="G1271" t="s">
        <v>69</v>
      </c>
      <c r="H1271" t="s">
        <v>70</v>
      </c>
      <c r="I1271">
        <v>0</v>
      </c>
      <c r="J1271" t="s">
        <v>16229</v>
      </c>
      <c r="K1271">
        <v>0.8</v>
      </c>
      <c r="L1271" t="s">
        <v>71</v>
      </c>
      <c r="M1271"/>
      <c r="N1271"/>
      <c r="O1271"/>
      <c r="P1271"/>
      <c r="Q1271"/>
      <c r="R1271"/>
      <c r="S1271"/>
      <c r="T1271"/>
      <c r="U1271"/>
      <c r="V1271"/>
      <c r="W1271"/>
      <c r="X1271"/>
      <c r="Y1271"/>
      <c r="Z1271"/>
      <c r="AA1271"/>
      <c r="AB1271"/>
      <c r="AC1271"/>
      <c r="AD1271"/>
      <c r="AE1271"/>
      <c r="AF1271"/>
      <c r="AG1271">
        <v>2</v>
      </c>
      <c r="AH1271">
        <v>10000</v>
      </c>
    </row>
    <row r="1272" spans="1:34" ht="15" x14ac:dyDescent="0.25">
      <c r="A1272" t="s">
        <v>2726</v>
      </c>
      <c r="B1272" t="s">
        <v>2727</v>
      </c>
      <c r="C1272" t="s">
        <v>154</v>
      </c>
      <c r="D1272">
        <v>4</v>
      </c>
      <c r="E1272" s="138">
        <v>45716</v>
      </c>
      <c r="F1272" s="138">
        <v>45728</v>
      </c>
      <c r="G1272" t="s">
        <v>69</v>
      </c>
      <c r="H1272" t="s">
        <v>70</v>
      </c>
      <c r="I1272">
        <v>0</v>
      </c>
      <c r="J1272" t="s">
        <v>16230</v>
      </c>
      <c r="K1272">
        <v>0.6</v>
      </c>
      <c r="L1272" t="s">
        <v>71</v>
      </c>
      <c r="M1272"/>
      <c r="N1272"/>
      <c r="O1272"/>
      <c r="P1272"/>
      <c r="Q1272"/>
      <c r="R1272"/>
      <c r="S1272"/>
      <c r="T1272"/>
      <c r="U1272"/>
      <c r="V1272"/>
      <c r="W1272"/>
      <c r="X1272"/>
      <c r="Y1272"/>
      <c r="Z1272"/>
      <c r="AA1272"/>
      <c r="AB1272"/>
      <c r="AC1272"/>
      <c r="AD1272"/>
      <c r="AE1272"/>
      <c r="AF1272"/>
      <c r="AG1272">
        <v>2</v>
      </c>
      <c r="AH1272">
        <v>15000</v>
      </c>
    </row>
    <row r="1273" spans="1:34" ht="15" x14ac:dyDescent="0.25">
      <c r="A1273" t="s">
        <v>2732</v>
      </c>
      <c r="B1273" t="s">
        <v>2733</v>
      </c>
      <c r="C1273" t="s">
        <v>291</v>
      </c>
      <c r="D1273">
        <v>28</v>
      </c>
      <c r="E1273" s="138">
        <v>41116</v>
      </c>
      <c r="F1273" s="138">
        <v>46011</v>
      </c>
      <c r="G1273" t="s">
        <v>69</v>
      </c>
      <c r="H1273" t="s">
        <v>63</v>
      </c>
      <c r="I1273">
        <v>0.8</v>
      </c>
      <c r="J1273" t="s">
        <v>71</v>
      </c>
      <c r="K1273"/>
      <c r="L1273"/>
      <c r="M1273"/>
      <c r="N1273"/>
      <c r="O1273"/>
      <c r="P1273"/>
      <c r="Q1273"/>
      <c r="R1273"/>
      <c r="S1273"/>
      <c r="T1273"/>
      <c r="U1273"/>
      <c r="V1273"/>
      <c r="W1273"/>
      <c r="X1273"/>
      <c r="Y1273"/>
      <c r="Z1273"/>
      <c r="AA1273"/>
      <c r="AB1273"/>
      <c r="AC1273"/>
      <c r="AD1273"/>
      <c r="AE1273"/>
      <c r="AF1273"/>
      <c r="AG1273">
        <v>1</v>
      </c>
      <c r="AH1273">
        <v>0</v>
      </c>
    </row>
    <row r="1274" spans="1:34" ht="15" x14ac:dyDescent="0.25">
      <c r="A1274" t="s">
        <v>2734</v>
      </c>
      <c r="B1274" t="s">
        <v>2735</v>
      </c>
      <c r="C1274" t="s">
        <v>1537</v>
      </c>
      <c r="D1274">
        <v>10</v>
      </c>
      <c r="E1274" s="138">
        <v>45719</v>
      </c>
      <c r="F1274" s="138">
        <v>45728</v>
      </c>
      <c r="G1274" t="s">
        <v>69</v>
      </c>
      <c r="H1274" t="s">
        <v>70</v>
      </c>
      <c r="I1274">
        <v>0</v>
      </c>
      <c r="J1274" t="s">
        <v>16309</v>
      </c>
      <c r="K1274">
        <v>0.8</v>
      </c>
      <c r="L1274" t="s">
        <v>71</v>
      </c>
      <c r="M1274"/>
      <c r="N1274"/>
      <c r="O1274"/>
      <c r="P1274"/>
      <c r="Q1274"/>
      <c r="R1274"/>
      <c r="S1274"/>
      <c r="T1274"/>
      <c r="U1274"/>
      <c r="V1274"/>
      <c r="W1274"/>
      <c r="X1274"/>
      <c r="Y1274"/>
      <c r="Z1274"/>
      <c r="AA1274"/>
      <c r="AB1274"/>
      <c r="AC1274"/>
      <c r="AD1274"/>
      <c r="AE1274"/>
      <c r="AF1274"/>
      <c r="AG1274">
        <v>2</v>
      </c>
      <c r="AH1274">
        <v>8174</v>
      </c>
    </row>
    <row r="1275" spans="1:34" ht="15" x14ac:dyDescent="0.25">
      <c r="A1275" t="s">
        <v>2736</v>
      </c>
      <c r="B1275" t="s">
        <v>2737</v>
      </c>
      <c r="C1275" t="s">
        <v>621</v>
      </c>
      <c r="D1275">
        <v>47</v>
      </c>
      <c r="E1275" s="138">
        <v>45645</v>
      </c>
      <c r="F1275" s="138">
        <v>45819</v>
      </c>
      <c r="G1275" t="s">
        <v>69</v>
      </c>
      <c r="H1275" t="s">
        <v>70</v>
      </c>
      <c r="I1275">
        <v>0</v>
      </c>
      <c r="J1275" t="s">
        <v>16229</v>
      </c>
      <c r="K1275">
        <v>0.8</v>
      </c>
      <c r="L1275" t="s">
        <v>71</v>
      </c>
      <c r="M1275"/>
      <c r="N1275"/>
      <c r="O1275"/>
      <c r="P1275"/>
      <c r="Q1275"/>
      <c r="R1275"/>
      <c r="S1275"/>
      <c r="T1275"/>
      <c r="U1275"/>
      <c r="V1275"/>
      <c r="W1275"/>
      <c r="X1275"/>
      <c r="Y1275"/>
      <c r="Z1275"/>
      <c r="AA1275"/>
      <c r="AB1275"/>
      <c r="AC1275"/>
      <c r="AD1275"/>
      <c r="AE1275"/>
      <c r="AF1275"/>
      <c r="AG1275">
        <v>2</v>
      </c>
      <c r="AH1275">
        <v>10000</v>
      </c>
    </row>
    <row r="1276" spans="1:34" ht="15" x14ac:dyDescent="0.25">
      <c r="A1276" t="s">
        <v>2738</v>
      </c>
      <c r="B1276" t="s">
        <v>2739</v>
      </c>
      <c r="C1276" t="s">
        <v>254</v>
      </c>
      <c r="D1276">
        <v>42</v>
      </c>
      <c r="E1276" s="138">
        <v>45649</v>
      </c>
      <c r="F1276" s="138">
        <v>45678</v>
      </c>
      <c r="G1276" t="s">
        <v>69</v>
      </c>
      <c r="H1276" t="s">
        <v>63</v>
      </c>
      <c r="I1276">
        <v>0.55000000000000004</v>
      </c>
      <c r="J1276" t="s">
        <v>71</v>
      </c>
      <c r="K1276"/>
      <c r="L1276"/>
      <c r="M1276"/>
      <c r="N1276"/>
      <c r="O1276"/>
      <c r="P1276"/>
      <c r="Q1276"/>
      <c r="R1276"/>
      <c r="S1276"/>
      <c r="T1276"/>
      <c r="U1276"/>
      <c r="V1276"/>
      <c r="W1276"/>
      <c r="X1276"/>
      <c r="Y1276"/>
      <c r="Z1276"/>
      <c r="AA1276"/>
      <c r="AB1276"/>
      <c r="AC1276"/>
      <c r="AD1276"/>
      <c r="AE1276"/>
      <c r="AF1276"/>
      <c r="AG1276">
        <v>1</v>
      </c>
      <c r="AH1276">
        <v>0</v>
      </c>
    </row>
    <row r="1277" spans="1:34" ht="15" x14ac:dyDescent="0.25">
      <c r="A1277" t="s">
        <v>2740</v>
      </c>
      <c r="B1277" t="s">
        <v>2741</v>
      </c>
      <c r="C1277" t="s">
        <v>108</v>
      </c>
      <c r="D1277">
        <v>13</v>
      </c>
      <c r="E1277" s="138">
        <v>45653</v>
      </c>
      <c r="F1277" s="138">
        <v>45699</v>
      </c>
      <c r="G1277" t="s">
        <v>69</v>
      </c>
      <c r="H1277" t="s">
        <v>63</v>
      </c>
      <c r="I1277">
        <v>0.5</v>
      </c>
      <c r="J1277" t="s">
        <v>71</v>
      </c>
      <c r="K1277"/>
      <c r="L1277"/>
      <c r="M1277"/>
      <c r="N1277"/>
      <c r="O1277"/>
      <c r="P1277"/>
      <c r="Q1277"/>
      <c r="R1277"/>
      <c r="S1277"/>
      <c r="T1277"/>
      <c r="U1277"/>
      <c r="V1277"/>
      <c r="W1277"/>
      <c r="X1277"/>
      <c r="Y1277"/>
      <c r="Z1277"/>
      <c r="AA1277"/>
      <c r="AB1277"/>
      <c r="AC1277"/>
      <c r="AD1277"/>
      <c r="AE1277"/>
      <c r="AF1277"/>
      <c r="AG1277">
        <v>1</v>
      </c>
      <c r="AH1277">
        <v>0</v>
      </c>
    </row>
    <row r="1278" spans="1:34" ht="15" x14ac:dyDescent="0.25">
      <c r="A1278" t="s">
        <v>2742</v>
      </c>
      <c r="B1278" t="s">
        <v>2743</v>
      </c>
      <c r="C1278" t="s">
        <v>281</v>
      </c>
      <c r="D1278">
        <v>2</v>
      </c>
      <c r="E1278" s="138">
        <v>39123</v>
      </c>
      <c r="F1278" s="138">
        <v>46011</v>
      </c>
      <c r="G1278" t="s">
        <v>69</v>
      </c>
      <c r="H1278" t="s">
        <v>63</v>
      </c>
      <c r="I1278">
        <v>0.4</v>
      </c>
      <c r="J1278" t="s">
        <v>71</v>
      </c>
      <c r="K1278"/>
      <c r="L1278"/>
      <c r="M1278"/>
      <c r="N1278"/>
      <c r="O1278"/>
      <c r="P1278"/>
      <c r="Q1278"/>
      <c r="R1278"/>
      <c r="S1278"/>
      <c r="T1278"/>
      <c r="U1278"/>
      <c r="V1278"/>
      <c r="W1278"/>
      <c r="X1278"/>
      <c r="Y1278"/>
      <c r="Z1278"/>
      <c r="AA1278"/>
      <c r="AB1278"/>
      <c r="AC1278"/>
      <c r="AD1278"/>
      <c r="AE1278"/>
      <c r="AF1278"/>
      <c r="AG1278">
        <v>1</v>
      </c>
      <c r="AH1278">
        <v>0</v>
      </c>
    </row>
    <row r="1279" spans="1:34" ht="15" x14ac:dyDescent="0.25">
      <c r="A1279" t="s">
        <v>2744</v>
      </c>
      <c r="B1279" t="s">
        <v>2745</v>
      </c>
      <c r="C1279" t="s">
        <v>932</v>
      </c>
      <c r="D1279">
        <v>10</v>
      </c>
      <c r="E1279" s="138">
        <v>45762</v>
      </c>
      <c r="F1279" s="138">
        <v>45932</v>
      </c>
      <c r="G1279" t="s">
        <v>16478</v>
      </c>
      <c r="H1279" t="s">
        <v>70</v>
      </c>
      <c r="I1279">
        <v>0.6</v>
      </c>
      <c r="J1279" t="s">
        <v>76</v>
      </c>
      <c r="K1279">
        <v>0.65</v>
      </c>
      <c r="L1279" t="s">
        <v>77</v>
      </c>
      <c r="M1279">
        <v>0.79</v>
      </c>
      <c r="N1279" t="s">
        <v>78</v>
      </c>
      <c r="O1279">
        <v>0.8</v>
      </c>
      <c r="P1279" t="s">
        <v>79</v>
      </c>
      <c r="Q1279"/>
      <c r="R1279"/>
      <c r="S1279"/>
      <c r="T1279"/>
      <c r="U1279"/>
      <c r="V1279"/>
      <c r="W1279"/>
      <c r="X1279"/>
      <c r="Y1279"/>
      <c r="Z1279"/>
      <c r="AA1279"/>
      <c r="AB1279"/>
      <c r="AC1279"/>
      <c r="AD1279"/>
      <c r="AE1279"/>
      <c r="AF1279"/>
      <c r="AG1279">
        <v>0</v>
      </c>
      <c r="AH1279">
        <v>0</v>
      </c>
    </row>
    <row r="1280" spans="1:34" ht="15" x14ac:dyDescent="0.25">
      <c r="A1280" t="s">
        <v>2746</v>
      </c>
      <c r="B1280" t="s">
        <v>2747</v>
      </c>
      <c r="C1280" t="s">
        <v>142</v>
      </c>
      <c r="D1280">
        <v>44</v>
      </c>
      <c r="E1280" s="138">
        <v>45645</v>
      </c>
      <c r="F1280" s="138">
        <v>45684</v>
      </c>
      <c r="G1280" t="s">
        <v>69</v>
      </c>
      <c r="H1280" t="s">
        <v>63</v>
      </c>
      <c r="I1280">
        <v>0.6</v>
      </c>
      <c r="J1280" t="s">
        <v>71</v>
      </c>
      <c r="K1280"/>
      <c r="L1280"/>
      <c r="M1280"/>
      <c r="N1280"/>
      <c r="O1280"/>
      <c r="P1280"/>
      <c r="Q1280"/>
      <c r="R1280"/>
      <c r="S1280"/>
      <c r="T1280"/>
      <c r="U1280"/>
      <c r="V1280"/>
      <c r="W1280"/>
      <c r="X1280"/>
      <c r="Y1280"/>
      <c r="Z1280"/>
      <c r="AA1280"/>
      <c r="AB1280"/>
      <c r="AC1280"/>
      <c r="AD1280"/>
      <c r="AE1280"/>
      <c r="AF1280"/>
      <c r="AG1280">
        <v>1</v>
      </c>
      <c r="AH1280">
        <v>0</v>
      </c>
    </row>
    <row r="1281" spans="1:34" ht="15" x14ac:dyDescent="0.25">
      <c r="A1281" t="s">
        <v>2748</v>
      </c>
      <c r="B1281" t="s">
        <v>2749</v>
      </c>
      <c r="C1281" t="s">
        <v>108</v>
      </c>
      <c r="D1281">
        <v>5</v>
      </c>
      <c r="E1281" s="138">
        <v>44282</v>
      </c>
      <c r="F1281" s="138">
        <v>46011</v>
      </c>
      <c r="G1281" t="s">
        <v>69</v>
      </c>
      <c r="H1281" t="s">
        <v>63</v>
      </c>
      <c r="I1281">
        <v>0.5</v>
      </c>
      <c r="J1281" t="s">
        <v>71</v>
      </c>
      <c r="K1281"/>
      <c r="L1281"/>
      <c r="M1281"/>
      <c r="N1281"/>
      <c r="O1281"/>
      <c r="P1281"/>
      <c r="Q1281"/>
      <c r="R1281"/>
      <c r="S1281"/>
      <c r="T1281"/>
      <c r="U1281"/>
      <c r="V1281"/>
      <c r="W1281"/>
      <c r="X1281"/>
      <c r="Y1281"/>
      <c r="Z1281"/>
      <c r="AA1281"/>
      <c r="AB1281"/>
      <c r="AC1281"/>
      <c r="AD1281"/>
      <c r="AE1281"/>
      <c r="AF1281"/>
      <c r="AG1281">
        <v>1</v>
      </c>
      <c r="AH1281">
        <v>0</v>
      </c>
    </row>
    <row r="1282" spans="1:34" ht="15" x14ac:dyDescent="0.25">
      <c r="A1282" t="s">
        <v>2752</v>
      </c>
      <c r="B1282" t="s">
        <v>2753</v>
      </c>
      <c r="C1282" t="s">
        <v>151</v>
      </c>
      <c r="D1282">
        <v>37</v>
      </c>
      <c r="E1282" s="138">
        <v>45644</v>
      </c>
      <c r="F1282" s="138">
        <v>45933</v>
      </c>
      <c r="G1282" t="s">
        <v>69</v>
      </c>
      <c r="H1282" t="s">
        <v>63</v>
      </c>
      <c r="I1282">
        <v>0.65</v>
      </c>
      <c r="J1282" t="s">
        <v>71</v>
      </c>
      <c r="K1282"/>
      <c r="L1282"/>
      <c r="M1282"/>
      <c r="N1282"/>
      <c r="O1282"/>
      <c r="P1282"/>
      <c r="Q1282"/>
      <c r="R1282"/>
      <c r="S1282"/>
      <c r="T1282"/>
      <c r="U1282"/>
      <c r="V1282"/>
      <c r="W1282"/>
      <c r="X1282"/>
      <c r="Y1282"/>
      <c r="Z1282"/>
      <c r="AA1282"/>
      <c r="AB1282"/>
      <c r="AC1282"/>
      <c r="AD1282"/>
      <c r="AE1282"/>
      <c r="AF1282"/>
      <c r="AG1282">
        <v>1</v>
      </c>
      <c r="AH1282">
        <v>0</v>
      </c>
    </row>
    <row r="1283" spans="1:34" ht="15" x14ac:dyDescent="0.25">
      <c r="A1283" t="s">
        <v>2754</v>
      </c>
      <c r="B1283" t="s">
        <v>2755</v>
      </c>
      <c r="C1283" t="s">
        <v>151</v>
      </c>
      <c r="D1283">
        <v>2</v>
      </c>
      <c r="E1283" s="138">
        <v>45686</v>
      </c>
      <c r="F1283" s="138">
        <v>45730</v>
      </c>
      <c r="G1283" t="s">
        <v>69</v>
      </c>
      <c r="H1283" t="s">
        <v>63</v>
      </c>
      <c r="I1283">
        <v>0.8</v>
      </c>
      <c r="J1283" t="s">
        <v>71</v>
      </c>
      <c r="K1283"/>
      <c r="L1283"/>
      <c r="M1283"/>
      <c r="N1283"/>
      <c r="O1283"/>
      <c r="P1283"/>
      <c r="Q1283"/>
      <c r="R1283"/>
      <c r="S1283"/>
      <c r="T1283"/>
      <c r="U1283"/>
      <c r="V1283"/>
      <c r="W1283"/>
      <c r="X1283"/>
      <c r="Y1283"/>
      <c r="Z1283"/>
      <c r="AA1283"/>
      <c r="AB1283"/>
      <c r="AC1283"/>
      <c r="AD1283"/>
      <c r="AE1283"/>
      <c r="AF1283"/>
      <c r="AG1283">
        <v>1</v>
      </c>
      <c r="AH1283">
        <v>0</v>
      </c>
    </row>
    <row r="1284" spans="1:34" ht="15" x14ac:dyDescent="0.25">
      <c r="A1284" t="s">
        <v>2750</v>
      </c>
      <c r="B1284" t="s">
        <v>2751</v>
      </c>
      <c r="C1284" t="s">
        <v>521</v>
      </c>
      <c r="D1284">
        <v>48</v>
      </c>
      <c r="E1284" s="138">
        <v>45649</v>
      </c>
      <c r="F1284" s="138">
        <v>45678</v>
      </c>
      <c r="G1284" t="s">
        <v>69</v>
      </c>
      <c r="H1284" t="s">
        <v>70</v>
      </c>
      <c r="I1284">
        <v>0</v>
      </c>
      <c r="J1284" t="s">
        <v>16228</v>
      </c>
      <c r="K1284">
        <v>0.6</v>
      </c>
      <c r="L1284" t="s">
        <v>71</v>
      </c>
      <c r="M1284"/>
      <c r="N1284"/>
      <c r="O1284"/>
      <c r="P1284"/>
      <c r="Q1284"/>
      <c r="R1284"/>
      <c r="S1284"/>
      <c r="T1284"/>
      <c r="U1284"/>
      <c r="V1284"/>
      <c r="W1284"/>
      <c r="X1284"/>
      <c r="Y1284"/>
      <c r="Z1284"/>
      <c r="AA1284"/>
      <c r="AB1284"/>
      <c r="AC1284"/>
      <c r="AD1284"/>
      <c r="AE1284"/>
      <c r="AF1284"/>
      <c r="AG1284">
        <v>2</v>
      </c>
      <c r="AH1284">
        <v>12000</v>
      </c>
    </row>
    <row r="1285" spans="1:34" ht="15" x14ac:dyDescent="0.25">
      <c r="A1285" t="s">
        <v>2756</v>
      </c>
      <c r="B1285" t="s">
        <v>2757</v>
      </c>
      <c r="C1285" t="s">
        <v>87</v>
      </c>
      <c r="D1285">
        <v>27</v>
      </c>
      <c r="E1285" s="138">
        <v>45644</v>
      </c>
      <c r="F1285" s="138">
        <v>45796</v>
      </c>
      <c r="G1285" t="s">
        <v>75</v>
      </c>
      <c r="H1285" t="s">
        <v>70</v>
      </c>
      <c r="I1285">
        <v>0.6</v>
      </c>
      <c r="J1285" t="s">
        <v>16270</v>
      </c>
      <c r="K1285">
        <v>0.7</v>
      </c>
      <c r="L1285" t="s">
        <v>78</v>
      </c>
      <c r="M1285">
        <v>0.8</v>
      </c>
      <c r="N1285" t="s">
        <v>79</v>
      </c>
      <c r="O1285"/>
      <c r="P1285"/>
      <c r="Q1285"/>
      <c r="R1285"/>
      <c r="S1285"/>
      <c r="T1285"/>
      <c r="U1285"/>
      <c r="V1285"/>
      <c r="W1285"/>
      <c r="X1285"/>
      <c r="Y1285"/>
      <c r="Z1285"/>
      <c r="AA1285"/>
      <c r="AB1285"/>
      <c r="AC1285"/>
      <c r="AD1285"/>
      <c r="AE1285"/>
      <c r="AF1285"/>
      <c r="AG1285">
        <v>3</v>
      </c>
      <c r="AH1285">
        <v>0</v>
      </c>
    </row>
    <row r="1286" spans="1:34" ht="15" x14ac:dyDescent="0.25">
      <c r="A1286" t="s">
        <v>2758</v>
      </c>
      <c r="B1286" t="s">
        <v>2759</v>
      </c>
      <c r="C1286" t="s">
        <v>179</v>
      </c>
      <c r="D1286">
        <v>42</v>
      </c>
      <c r="E1286" s="138">
        <v>45287</v>
      </c>
      <c r="F1286" s="138">
        <v>46011</v>
      </c>
      <c r="G1286" t="s">
        <v>69</v>
      </c>
      <c r="H1286" t="s">
        <v>63</v>
      </c>
      <c r="I1286">
        <v>0.5</v>
      </c>
      <c r="J1286" t="s">
        <v>71</v>
      </c>
      <c r="K1286"/>
      <c r="L1286"/>
      <c r="M1286"/>
      <c r="N1286"/>
      <c r="O1286"/>
      <c r="P1286"/>
      <c r="Q1286"/>
      <c r="R1286"/>
      <c r="S1286"/>
      <c r="T1286"/>
      <c r="U1286"/>
      <c r="V1286"/>
      <c r="W1286"/>
      <c r="X1286"/>
      <c r="Y1286"/>
      <c r="Z1286"/>
      <c r="AA1286"/>
      <c r="AB1286"/>
      <c r="AC1286"/>
      <c r="AD1286"/>
      <c r="AE1286"/>
      <c r="AF1286"/>
      <c r="AG1286">
        <v>1</v>
      </c>
      <c r="AH1286">
        <v>0</v>
      </c>
    </row>
    <row r="1287" spans="1:34" ht="15" x14ac:dyDescent="0.25">
      <c r="A1287" t="s">
        <v>2760</v>
      </c>
      <c r="B1287" t="s">
        <v>2761</v>
      </c>
      <c r="C1287" t="s">
        <v>1082</v>
      </c>
      <c r="D1287">
        <v>47</v>
      </c>
      <c r="E1287" s="138">
        <v>44553</v>
      </c>
      <c r="F1287" s="138">
        <v>46011</v>
      </c>
      <c r="G1287" t="s">
        <v>69</v>
      </c>
      <c r="H1287" t="s">
        <v>63</v>
      </c>
      <c r="I1287">
        <v>0.8</v>
      </c>
      <c r="J1287" t="s">
        <v>71</v>
      </c>
      <c r="K1287"/>
      <c r="L1287"/>
      <c r="M1287"/>
      <c r="N1287"/>
      <c r="O1287"/>
      <c r="P1287"/>
      <c r="Q1287"/>
      <c r="R1287"/>
      <c r="S1287"/>
      <c r="T1287"/>
      <c r="U1287"/>
      <c r="V1287"/>
      <c r="W1287"/>
      <c r="X1287"/>
      <c r="Y1287"/>
      <c r="Z1287"/>
      <c r="AA1287"/>
      <c r="AB1287"/>
      <c r="AC1287"/>
      <c r="AD1287"/>
      <c r="AE1287"/>
      <c r="AF1287"/>
      <c r="AG1287">
        <v>1</v>
      </c>
      <c r="AH1287">
        <v>0</v>
      </c>
    </row>
    <row r="1288" spans="1:34" ht="15" x14ac:dyDescent="0.25">
      <c r="A1288" t="s">
        <v>2762</v>
      </c>
      <c r="B1288" t="s">
        <v>2763</v>
      </c>
      <c r="C1288" t="s">
        <v>1537</v>
      </c>
      <c r="D1288">
        <v>44</v>
      </c>
      <c r="E1288" s="138">
        <v>45282</v>
      </c>
      <c r="F1288" s="138">
        <v>45903</v>
      </c>
      <c r="G1288" t="s">
        <v>75</v>
      </c>
      <c r="H1288" t="s">
        <v>63</v>
      </c>
      <c r="I1288">
        <v>0.8</v>
      </c>
      <c r="J1288" t="s">
        <v>71</v>
      </c>
      <c r="K1288"/>
      <c r="L1288"/>
      <c r="M1288"/>
      <c r="N1288"/>
      <c r="O1288"/>
      <c r="P1288"/>
      <c r="Q1288"/>
      <c r="R1288"/>
      <c r="S1288"/>
      <c r="T1288"/>
      <c r="U1288"/>
      <c r="V1288"/>
      <c r="W1288"/>
      <c r="X1288"/>
      <c r="Y1288"/>
      <c r="Z1288"/>
      <c r="AA1288"/>
      <c r="AB1288"/>
      <c r="AC1288"/>
      <c r="AD1288"/>
      <c r="AE1288"/>
      <c r="AF1288"/>
      <c r="AG1288">
        <v>1</v>
      </c>
      <c r="AH1288">
        <v>0</v>
      </c>
    </row>
    <row r="1289" spans="1:34" ht="15" x14ac:dyDescent="0.25">
      <c r="A1289" t="s">
        <v>2764</v>
      </c>
      <c r="B1289" t="s">
        <v>2765</v>
      </c>
      <c r="C1289" t="s">
        <v>151</v>
      </c>
      <c r="D1289">
        <v>35</v>
      </c>
      <c r="E1289" s="138">
        <v>45638</v>
      </c>
      <c r="F1289" s="138">
        <v>45693</v>
      </c>
      <c r="G1289" t="s">
        <v>75</v>
      </c>
      <c r="H1289" t="s">
        <v>70</v>
      </c>
      <c r="I1289">
        <v>0</v>
      </c>
      <c r="J1289" t="s">
        <v>16249</v>
      </c>
      <c r="K1289">
        <v>0.8</v>
      </c>
      <c r="L1289" t="s">
        <v>71</v>
      </c>
      <c r="M1289"/>
      <c r="N1289"/>
      <c r="O1289"/>
      <c r="P1289"/>
      <c r="Q1289"/>
      <c r="R1289"/>
      <c r="S1289"/>
      <c r="T1289"/>
      <c r="U1289"/>
      <c r="V1289"/>
      <c r="W1289"/>
      <c r="X1289"/>
      <c r="Y1289"/>
      <c r="Z1289"/>
      <c r="AA1289"/>
      <c r="AB1289"/>
      <c r="AC1289"/>
      <c r="AD1289"/>
      <c r="AE1289"/>
      <c r="AF1289"/>
      <c r="AG1289">
        <v>2</v>
      </c>
      <c r="AH1289">
        <v>8000</v>
      </c>
    </row>
    <row r="1290" spans="1:34" ht="15" x14ac:dyDescent="0.25">
      <c r="A1290" t="s">
        <v>2768</v>
      </c>
      <c r="B1290" t="s">
        <v>2769</v>
      </c>
      <c r="C1290" t="s">
        <v>154</v>
      </c>
      <c r="D1290">
        <v>34</v>
      </c>
      <c r="E1290" s="138">
        <v>41576</v>
      </c>
      <c r="F1290" s="138">
        <v>46011</v>
      </c>
      <c r="G1290" t="s">
        <v>69</v>
      </c>
      <c r="H1290" t="s">
        <v>63</v>
      </c>
      <c r="I1290">
        <v>0.8</v>
      </c>
      <c r="J1290" t="s">
        <v>71</v>
      </c>
      <c r="K1290"/>
      <c r="L1290"/>
      <c r="M1290"/>
      <c r="N1290"/>
      <c r="O1290"/>
      <c r="P1290"/>
      <c r="Q1290"/>
      <c r="R1290"/>
      <c r="S1290"/>
      <c r="T1290"/>
      <c r="U1290"/>
      <c r="V1290"/>
      <c r="W1290"/>
      <c r="X1290"/>
      <c r="Y1290"/>
      <c r="Z1290"/>
      <c r="AA1290"/>
      <c r="AB1290"/>
      <c r="AC1290"/>
      <c r="AD1290"/>
      <c r="AE1290"/>
      <c r="AF1290"/>
      <c r="AG1290">
        <v>1</v>
      </c>
      <c r="AH1290">
        <v>0</v>
      </c>
    </row>
    <row r="1291" spans="1:34" ht="15" x14ac:dyDescent="0.25">
      <c r="A1291" t="s">
        <v>2766</v>
      </c>
      <c r="B1291" t="s">
        <v>2767</v>
      </c>
      <c r="C1291" t="s">
        <v>206</v>
      </c>
      <c r="D1291">
        <v>35</v>
      </c>
      <c r="E1291" s="138">
        <v>45290</v>
      </c>
      <c r="F1291" s="138">
        <v>46011</v>
      </c>
      <c r="G1291" t="s">
        <v>69</v>
      </c>
      <c r="H1291" t="s">
        <v>63</v>
      </c>
      <c r="I1291">
        <v>0.8</v>
      </c>
      <c r="J1291" t="s">
        <v>71</v>
      </c>
      <c r="K1291"/>
      <c r="L1291"/>
      <c r="M1291"/>
      <c r="N1291"/>
      <c r="O1291"/>
      <c r="P1291"/>
      <c r="Q1291"/>
      <c r="R1291"/>
      <c r="S1291"/>
      <c r="T1291"/>
      <c r="U1291"/>
      <c r="V1291"/>
      <c r="W1291"/>
      <c r="X1291"/>
      <c r="Y1291"/>
      <c r="Z1291"/>
      <c r="AA1291"/>
      <c r="AB1291"/>
      <c r="AC1291"/>
      <c r="AD1291"/>
      <c r="AE1291"/>
      <c r="AF1291"/>
      <c r="AG1291">
        <v>1</v>
      </c>
      <c r="AH1291">
        <v>0</v>
      </c>
    </row>
    <row r="1292" spans="1:34" ht="15" x14ac:dyDescent="0.25">
      <c r="A1292" t="s">
        <v>2772</v>
      </c>
      <c r="B1292" t="s">
        <v>2773</v>
      </c>
      <c r="C1292" t="s">
        <v>426</v>
      </c>
      <c r="D1292">
        <v>3</v>
      </c>
      <c r="E1292" s="138">
        <v>45722</v>
      </c>
      <c r="F1292" s="138">
        <v>45793</v>
      </c>
      <c r="G1292" t="s">
        <v>69</v>
      </c>
      <c r="H1292" t="s">
        <v>70</v>
      </c>
      <c r="I1292">
        <v>0</v>
      </c>
      <c r="J1292" t="s">
        <v>16229</v>
      </c>
      <c r="K1292">
        <v>0.8</v>
      </c>
      <c r="L1292" t="s">
        <v>71</v>
      </c>
      <c r="M1292"/>
      <c r="N1292"/>
      <c r="O1292"/>
      <c r="P1292"/>
      <c r="Q1292"/>
      <c r="R1292"/>
      <c r="S1292"/>
      <c r="T1292"/>
      <c r="U1292"/>
      <c r="V1292"/>
      <c r="W1292"/>
      <c r="X1292"/>
      <c r="Y1292"/>
      <c r="Z1292"/>
      <c r="AA1292"/>
      <c r="AB1292"/>
      <c r="AC1292"/>
      <c r="AD1292"/>
      <c r="AE1292"/>
      <c r="AF1292"/>
      <c r="AG1292">
        <v>2</v>
      </c>
      <c r="AH1292">
        <v>10000</v>
      </c>
    </row>
    <row r="1293" spans="1:34" ht="15" x14ac:dyDescent="0.25">
      <c r="A1293" t="s">
        <v>2774</v>
      </c>
      <c r="B1293" t="s">
        <v>2775</v>
      </c>
      <c r="C1293" t="s">
        <v>154</v>
      </c>
      <c r="D1293">
        <v>39</v>
      </c>
      <c r="E1293" s="138">
        <v>45656</v>
      </c>
      <c r="F1293" s="138">
        <v>45944</v>
      </c>
      <c r="G1293" t="s">
        <v>69</v>
      </c>
      <c r="H1293" t="s">
        <v>63</v>
      </c>
      <c r="I1293">
        <v>0.8</v>
      </c>
      <c r="J1293" t="s">
        <v>71</v>
      </c>
      <c r="K1293"/>
      <c r="L1293"/>
      <c r="M1293"/>
      <c r="N1293"/>
      <c r="O1293"/>
      <c r="P1293"/>
      <c r="Q1293"/>
      <c r="R1293"/>
      <c r="S1293"/>
      <c r="T1293"/>
      <c r="U1293"/>
      <c r="V1293"/>
      <c r="W1293"/>
      <c r="X1293"/>
      <c r="Y1293"/>
      <c r="Z1293"/>
      <c r="AA1293"/>
      <c r="AB1293"/>
      <c r="AC1293"/>
      <c r="AD1293"/>
      <c r="AE1293"/>
      <c r="AF1293"/>
      <c r="AG1293">
        <v>1</v>
      </c>
      <c r="AH1293">
        <v>0</v>
      </c>
    </row>
    <row r="1294" spans="1:34" ht="15" x14ac:dyDescent="0.25">
      <c r="A1294" t="s">
        <v>2776</v>
      </c>
      <c r="B1294" t="s">
        <v>2777</v>
      </c>
      <c r="C1294" t="s">
        <v>102</v>
      </c>
      <c r="D1294">
        <v>3</v>
      </c>
      <c r="E1294" s="138">
        <v>45682</v>
      </c>
      <c r="F1294" s="138">
        <v>45685</v>
      </c>
      <c r="G1294" t="s">
        <v>69</v>
      </c>
      <c r="H1294" t="s">
        <v>63</v>
      </c>
      <c r="I1294">
        <v>0.4</v>
      </c>
      <c r="J1294" t="s">
        <v>71</v>
      </c>
      <c r="K1294"/>
      <c r="L1294"/>
      <c r="M1294"/>
      <c r="N1294"/>
      <c r="O1294"/>
      <c r="P1294"/>
      <c r="Q1294"/>
      <c r="R1294"/>
      <c r="S1294"/>
      <c r="T1294"/>
      <c r="U1294"/>
      <c r="V1294"/>
      <c r="W1294"/>
      <c r="X1294"/>
      <c r="Y1294"/>
      <c r="Z1294"/>
      <c r="AA1294"/>
      <c r="AB1294"/>
      <c r="AC1294"/>
      <c r="AD1294"/>
      <c r="AE1294"/>
      <c r="AF1294"/>
      <c r="AG1294">
        <v>1</v>
      </c>
      <c r="AH1294">
        <v>0</v>
      </c>
    </row>
    <row r="1295" spans="1:34" ht="15" x14ac:dyDescent="0.25">
      <c r="A1295" t="s">
        <v>2778</v>
      </c>
      <c r="B1295" t="s">
        <v>2779</v>
      </c>
      <c r="C1295" t="s">
        <v>621</v>
      </c>
      <c r="D1295">
        <v>11</v>
      </c>
      <c r="E1295" s="138">
        <v>45014</v>
      </c>
      <c r="F1295" s="138">
        <v>46011</v>
      </c>
      <c r="G1295" t="s">
        <v>16478</v>
      </c>
      <c r="H1295" t="s">
        <v>70</v>
      </c>
      <c r="I1295">
        <v>0.55000000000000004</v>
      </c>
      <c r="J1295" t="s">
        <v>76</v>
      </c>
      <c r="K1295">
        <v>0.55000000000000004</v>
      </c>
      <c r="L1295" t="s">
        <v>77</v>
      </c>
      <c r="M1295">
        <v>0.65</v>
      </c>
      <c r="N1295" t="s">
        <v>78</v>
      </c>
      <c r="O1295">
        <v>0.75</v>
      </c>
      <c r="P1295" t="s">
        <v>79</v>
      </c>
      <c r="Q1295">
        <v>0</v>
      </c>
      <c r="R1295" t="s">
        <v>16248</v>
      </c>
      <c r="S1295"/>
      <c r="T1295"/>
      <c r="U1295"/>
      <c r="V1295"/>
      <c r="W1295"/>
      <c r="X1295"/>
      <c r="Y1295"/>
      <c r="Z1295"/>
      <c r="AA1295"/>
      <c r="AB1295"/>
      <c r="AC1295"/>
      <c r="AD1295"/>
      <c r="AE1295"/>
      <c r="AF1295"/>
      <c r="AG1295">
        <v>0</v>
      </c>
      <c r="AH1295">
        <v>0</v>
      </c>
    </row>
    <row r="1296" spans="1:34" ht="15" x14ac:dyDescent="0.25">
      <c r="A1296" t="s">
        <v>2780</v>
      </c>
      <c r="B1296" t="s">
        <v>2781</v>
      </c>
      <c r="C1296" t="s">
        <v>667</v>
      </c>
      <c r="D1296"/>
      <c r="E1296"/>
      <c r="F1296"/>
      <c r="G1296"/>
      <c r="H1296" t="s">
        <v>63</v>
      </c>
      <c r="I1296" t="s">
        <v>64</v>
      </c>
      <c r="J1296"/>
      <c r="K1296"/>
      <c r="L1296"/>
      <c r="M1296"/>
      <c r="N1296"/>
      <c r="O1296"/>
      <c r="P1296"/>
      <c r="Q1296"/>
      <c r="R1296"/>
      <c r="S1296"/>
      <c r="T1296"/>
      <c r="U1296"/>
      <c r="V1296"/>
      <c r="W1296"/>
      <c r="X1296"/>
      <c r="Y1296"/>
      <c r="Z1296"/>
      <c r="AA1296"/>
      <c r="AB1296"/>
      <c r="AC1296"/>
      <c r="AD1296"/>
      <c r="AE1296"/>
      <c r="AF1296"/>
      <c r="AG1296"/>
      <c r="AH1296">
        <v>0</v>
      </c>
    </row>
    <row r="1297" spans="1:34" ht="15" x14ac:dyDescent="0.25">
      <c r="A1297" t="s">
        <v>2784</v>
      </c>
      <c r="B1297" t="s">
        <v>2785</v>
      </c>
      <c r="C1297" t="s">
        <v>122</v>
      </c>
      <c r="D1297">
        <v>12</v>
      </c>
      <c r="E1297" s="138">
        <v>44712</v>
      </c>
      <c r="F1297" s="138">
        <v>46011</v>
      </c>
      <c r="G1297" t="s">
        <v>69</v>
      </c>
      <c r="H1297" t="s">
        <v>63</v>
      </c>
      <c r="I1297">
        <v>0.4</v>
      </c>
      <c r="J1297" t="s">
        <v>71</v>
      </c>
      <c r="K1297"/>
      <c r="L1297"/>
      <c r="M1297"/>
      <c r="N1297"/>
      <c r="O1297"/>
      <c r="P1297"/>
      <c r="Q1297"/>
      <c r="R1297"/>
      <c r="S1297"/>
      <c r="T1297"/>
      <c r="U1297"/>
      <c r="V1297"/>
      <c r="W1297"/>
      <c r="X1297"/>
      <c r="Y1297"/>
      <c r="Z1297"/>
      <c r="AA1297"/>
      <c r="AB1297"/>
      <c r="AC1297"/>
      <c r="AD1297"/>
      <c r="AE1297"/>
      <c r="AF1297"/>
      <c r="AG1297">
        <v>1</v>
      </c>
      <c r="AH1297">
        <v>0</v>
      </c>
    </row>
    <row r="1298" spans="1:34" ht="15" x14ac:dyDescent="0.25">
      <c r="A1298" t="s">
        <v>2782</v>
      </c>
      <c r="B1298" t="s">
        <v>2783</v>
      </c>
      <c r="C1298" t="s">
        <v>411</v>
      </c>
      <c r="D1298">
        <v>39</v>
      </c>
      <c r="E1298" s="138">
        <v>45625</v>
      </c>
      <c r="F1298" s="138">
        <v>45666</v>
      </c>
      <c r="G1298" t="s">
        <v>69</v>
      </c>
      <c r="H1298" t="s">
        <v>63</v>
      </c>
      <c r="I1298">
        <v>0.8</v>
      </c>
      <c r="J1298" t="s">
        <v>71</v>
      </c>
      <c r="K1298"/>
      <c r="L1298"/>
      <c r="M1298"/>
      <c r="N1298"/>
      <c r="O1298"/>
      <c r="P1298"/>
      <c r="Q1298"/>
      <c r="R1298"/>
      <c r="S1298"/>
      <c r="T1298"/>
      <c r="U1298"/>
      <c r="V1298"/>
      <c r="W1298"/>
      <c r="X1298"/>
      <c r="Y1298"/>
      <c r="Z1298"/>
      <c r="AA1298"/>
      <c r="AB1298"/>
      <c r="AC1298"/>
      <c r="AD1298"/>
      <c r="AE1298"/>
      <c r="AF1298"/>
      <c r="AG1298">
        <v>1</v>
      </c>
      <c r="AH1298">
        <v>0</v>
      </c>
    </row>
    <row r="1299" spans="1:34" ht="15" x14ac:dyDescent="0.25">
      <c r="A1299" t="s">
        <v>2786</v>
      </c>
      <c r="B1299" t="s">
        <v>2787</v>
      </c>
      <c r="C1299" t="s">
        <v>313</v>
      </c>
      <c r="D1299"/>
      <c r="E1299"/>
      <c r="F1299"/>
      <c r="G1299"/>
      <c r="H1299" t="s">
        <v>63</v>
      </c>
      <c r="I1299" t="s">
        <v>64</v>
      </c>
      <c r="J1299"/>
      <c r="K1299"/>
      <c r="L1299"/>
      <c r="M1299"/>
      <c r="N1299"/>
      <c r="O1299"/>
      <c r="P1299"/>
      <c r="Q1299"/>
      <c r="R1299"/>
      <c r="S1299"/>
      <c r="T1299"/>
      <c r="U1299"/>
      <c r="V1299"/>
      <c r="W1299"/>
      <c r="X1299"/>
      <c r="Y1299"/>
      <c r="Z1299"/>
      <c r="AA1299"/>
      <c r="AB1299"/>
      <c r="AC1299"/>
      <c r="AD1299"/>
      <c r="AE1299"/>
      <c r="AF1299"/>
      <c r="AG1299"/>
      <c r="AH1299">
        <v>0</v>
      </c>
    </row>
    <row r="1300" spans="1:34" ht="15" x14ac:dyDescent="0.25">
      <c r="A1300" t="s">
        <v>2788</v>
      </c>
      <c r="B1300" t="s">
        <v>2789</v>
      </c>
      <c r="C1300" t="s">
        <v>142</v>
      </c>
      <c r="D1300">
        <v>38</v>
      </c>
      <c r="E1300" s="138">
        <v>45649</v>
      </c>
      <c r="F1300" s="138">
        <v>45695</v>
      </c>
      <c r="G1300" t="s">
        <v>69</v>
      </c>
      <c r="H1300" t="s">
        <v>70</v>
      </c>
      <c r="I1300">
        <v>0</v>
      </c>
      <c r="J1300" t="s">
        <v>16310</v>
      </c>
      <c r="K1300">
        <v>0.5</v>
      </c>
      <c r="L1300" t="s">
        <v>71</v>
      </c>
      <c r="M1300"/>
      <c r="N1300"/>
      <c r="O1300"/>
      <c r="P1300"/>
      <c r="Q1300"/>
      <c r="R1300"/>
      <c r="S1300"/>
      <c r="T1300"/>
      <c r="U1300"/>
      <c r="V1300"/>
      <c r="W1300"/>
      <c r="X1300"/>
      <c r="Y1300"/>
      <c r="Z1300"/>
      <c r="AA1300"/>
      <c r="AB1300"/>
      <c r="AC1300"/>
      <c r="AD1300"/>
      <c r="AE1300"/>
      <c r="AF1300"/>
      <c r="AG1300">
        <v>2</v>
      </c>
      <c r="AH1300">
        <v>5689.82</v>
      </c>
    </row>
    <row r="1301" spans="1:34" ht="15" x14ac:dyDescent="0.25">
      <c r="A1301" t="s">
        <v>2790</v>
      </c>
      <c r="B1301" t="s">
        <v>2791</v>
      </c>
      <c r="C1301" t="s">
        <v>182</v>
      </c>
      <c r="D1301">
        <v>37</v>
      </c>
      <c r="E1301" s="138">
        <v>45656</v>
      </c>
      <c r="F1301" s="138">
        <v>45706</v>
      </c>
      <c r="G1301" t="s">
        <v>69</v>
      </c>
      <c r="H1301" t="s">
        <v>63</v>
      </c>
      <c r="I1301">
        <v>0.55000000000000004</v>
      </c>
      <c r="J1301" t="s">
        <v>71</v>
      </c>
      <c r="K1301"/>
      <c r="L1301"/>
      <c r="M1301"/>
      <c r="N1301"/>
      <c r="O1301"/>
      <c r="P1301"/>
      <c r="Q1301"/>
      <c r="R1301"/>
      <c r="S1301"/>
      <c r="T1301"/>
      <c r="U1301"/>
      <c r="V1301"/>
      <c r="W1301"/>
      <c r="X1301"/>
      <c r="Y1301"/>
      <c r="Z1301"/>
      <c r="AA1301"/>
      <c r="AB1301"/>
      <c r="AC1301"/>
      <c r="AD1301"/>
      <c r="AE1301"/>
      <c r="AF1301"/>
      <c r="AG1301">
        <v>1</v>
      </c>
      <c r="AH1301">
        <v>0</v>
      </c>
    </row>
    <row r="1302" spans="1:34" ht="15" x14ac:dyDescent="0.25">
      <c r="A1302" t="s">
        <v>2792</v>
      </c>
      <c r="B1302" t="s">
        <v>2793</v>
      </c>
      <c r="C1302" t="s">
        <v>193</v>
      </c>
      <c r="D1302">
        <v>64</v>
      </c>
      <c r="E1302" s="138">
        <v>45646</v>
      </c>
      <c r="F1302" s="138">
        <v>45707</v>
      </c>
      <c r="G1302" t="s">
        <v>69</v>
      </c>
      <c r="H1302" t="s">
        <v>70</v>
      </c>
      <c r="I1302">
        <v>0</v>
      </c>
      <c r="J1302" t="s">
        <v>16231</v>
      </c>
      <c r="K1302">
        <v>0.8</v>
      </c>
      <c r="L1302" t="s">
        <v>71</v>
      </c>
      <c r="M1302"/>
      <c r="N1302"/>
      <c r="O1302"/>
      <c r="P1302"/>
      <c r="Q1302"/>
      <c r="R1302"/>
      <c r="S1302"/>
      <c r="T1302"/>
      <c r="U1302"/>
      <c r="V1302"/>
      <c r="W1302"/>
      <c r="X1302"/>
      <c r="Y1302"/>
      <c r="Z1302"/>
      <c r="AA1302"/>
      <c r="AB1302"/>
      <c r="AC1302"/>
      <c r="AD1302"/>
      <c r="AE1302"/>
      <c r="AF1302"/>
      <c r="AG1302">
        <v>2</v>
      </c>
      <c r="AH1302">
        <v>13000</v>
      </c>
    </row>
    <row r="1303" spans="1:34" ht="15" x14ac:dyDescent="0.25">
      <c r="A1303" t="s">
        <v>2794</v>
      </c>
      <c r="B1303" t="s">
        <v>2795</v>
      </c>
      <c r="C1303" t="s">
        <v>291</v>
      </c>
      <c r="D1303">
        <v>3</v>
      </c>
      <c r="E1303" s="138">
        <v>45713</v>
      </c>
      <c r="F1303" s="138">
        <v>45946</v>
      </c>
      <c r="G1303" t="s">
        <v>69</v>
      </c>
      <c r="H1303" t="s">
        <v>70</v>
      </c>
      <c r="I1303">
        <v>0</v>
      </c>
      <c r="J1303" t="s">
        <v>16248</v>
      </c>
      <c r="K1303">
        <v>0.5</v>
      </c>
      <c r="L1303" t="s">
        <v>71</v>
      </c>
      <c r="M1303"/>
      <c r="N1303"/>
      <c r="O1303"/>
      <c r="P1303"/>
      <c r="Q1303"/>
      <c r="R1303"/>
      <c r="S1303"/>
      <c r="T1303"/>
      <c r="U1303"/>
      <c r="V1303"/>
      <c r="W1303"/>
      <c r="X1303"/>
      <c r="Y1303"/>
      <c r="Z1303"/>
      <c r="AA1303"/>
      <c r="AB1303"/>
      <c r="AC1303"/>
      <c r="AD1303"/>
      <c r="AE1303"/>
      <c r="AF1303"/>
      <c r="AG1303">
        <v>2</v>
      </c>
      <c r="AH1303">
        <v>8500</v>
      </c>
    </row>
    <row r="1304" spans="1:34" ht="15" x14ac:dyDescent="0.25">
      <c r="A1304" t="s">
        <v>2796</v>
      </c>
      <c r="B1304" t="s">
        <v>2797</v>
      </c>
      <c r="C1304" t="s">
        <v>231</v>
      </c>
      <c r="D1304">
        <v>48</v>
      </c>
      <c r="E1304" s="138">
        <v>45649</v>
      </c>
      <c r="F1304" s="138">
        <v>45678</v>
      </c>
      <c r="G1304" t="s">
        <v>69</v>
      </c>
      <c r="H1304" t="s">
        <v>63</v>
      </c>
      <c r="I1304">
        <v>0.52</v>
      </c>
      <c r="J1304" t="s">
        <v>71</v>
      </c>
      <c r="K1304"/>
      <c r="L1304"/>
      <c r="M1304"/>
      <c r="N1304"/>
      <c r="O1304"/>
      <c r="P1304"/>
      <c r="Q1304"/>
      <c r="R1304"/>
      <c r="S1304"/>
      <c r="T1304"/>
      <c r="U1304"/>
      <c r="V1304"/>
      <c r="W1304"/>
      <c r="X1304"/>
      <c r="Y1304"/>
      <c r="Z1304"/>
      <c r="AA1304"/>
      <c r="AB1304"/>
      <c r="AC1304"/>
      <c r="AD1304"/>
      <c r="AE1304"/>
      <c r="AF1304"/>
      <c r="AG1304">
        <v>1</v>
      </c>
      <c r="AH1304">
        <v>0</v>
      </c>
    </row>
    <row r="1305" spans="1:34" ht="15" x14ac:dyDescent="0.25">
      <c r="A1305" t="s">
        <v>2798</v>
      </c>
      <c r="B1305" t="s">
        <v>2799</v>
      </c>
      <c r="C1305" t="s">
        <v>281</v>
      </c>
      <c r="D1305">
        <v>4</v>
      </c>
      <c r="E1305" s="138">
        <v>45385</v>
      </c>
      <c r="F1305" s="138">
        <v>46011</v>
      </c>
      <c r="G1305" t="s">
        <v>69</v>
      </c>
      <c r="H1305" t="s">
        <v>63</v>
      </c>
      <c r="I1305">
        <v>0.7</v>
      </c>
      <c r="J1305" t="s">
        <v>71</v>
      </c>
      <c r="K1305"/>
      <c r="L1305"/>
      <c r="M1305"/>
      <c r="N1305"/>
      <c r="O1305"/>
      <c r="P1305"/>
      <c r="Q1305"/>
      <c r="R1305"/>
      <c r="S1305"/>
      <c r="T1305"/>
      <c r="U1305"/>
      <c r="V1305"/>
      <c r="W1305"/>
      <c r="X1305"/>
      <c r="Y1305"/>
      <c r="Z1305"/>
      <c r="AA1305"/>
      <c r="AB1305"/>
      <c r="AC1305"/>
      <c r="AD1305"/>
      <c r="AE1305"/>
      <c r="AF1305"/>
      <c r="AG1305">
        <v>1</v>
      </c>
      <c r="AH1305">
        <v>0</v>
      </c>
    </row>
    <row r="1306" spans="1:34" ht="15" x14ac:dyDescent="0.25">
      <c r="A1306" t="s">
        <v>2800</v>
      </c>
      <c r="B1306" t="s">
        <v>2801</v>
      </c>
      <c r="C1306" t="s">
        <v>228</v>
      </c>
      <c r="D1306">
        <v>15</v>
      </c>
      <c r="E1306" s="138">
        <v>45643</v>
      </c>
      <c r="F1306" s="138">
        <v>45925</v>
      </c>
      <c r="G1306" t="s">
        <v>69</v>
      </c>
      <c r="H1306" t="s">
        <v>63</v>
      </c>
      <c r="I1306">
        <v>0.7</v>
      </c>
      <c r="J1306" t="s">
        <v>71</v>
      </c>
      <c r="K1306"/>
      <c r="L1306"/>
      <c r="M1306"/>
      <c r="N1306"/>
      <c r="O1306"/>
      <c r="P1306"/>
      <c r="Q1306"/>
      <c r="R1306"/>
      <c r="S1306"/>
      <c r="T1306"/>
      <c r="U1306"/>
      <c r="V1306"/>
      <c r="W1306"/>
      <c r="X1306"/>
      <c r="Y1306"/>
      <c r="Z1306"/>
      <c r="AA1306"/>
      <c r="AB1306"/>
      <c r="AC1306"/>
      <c r="AD1306"/>
      <c r="AE1306"/>
      <c r="AF1306"/>
      <c r="AG1306">
        <v>1</v>
      </c>
      <c r="AH1306">
        <v>0</v>
      </c>
    </row>
    <row r="1307" spans="1:34" ht="15" x14ac:dyDescent="0.25">
      <c r="A1307" t="s">
        <v>2802</v>
      </c>
      <c r="B1307" t="s">
        <v>2803</v>
      </c>
      <c r="C1307" t="s">
        <v>294</v>
      </c>
      <c r="D1307">
        <v>28</v>
      </c>
      <c r="E1307" s="138">
        <v>45636</v>
      </c>
      <c r="F1307" s="138">
        <v>45877</v>
      </c>
      <c r="G1307" t="s">
        <v>69</v>
      </c>
      <c r="H1307" t="s">
        <v>63</v>
      </c>
      <c r="I1307">
        <v>0.8</v>
      </c>
      <c r="J1307" t="s">
        <v>71</v>
      </c>
      <c r="K1307"/>
      <c r="L1307"/>
      <c r="M1307"/>
      <c r="N1307"/>
      <c r="O1307"/>
      <c r="P1307"/>
      <c r="Q1307"/>
      <c r="R1307"/>
      <c r="S1307"/>
      <c r="T1307"/>
      <c r="U1307"/>
      <c r="V1307"/>
      <c r="W1307"/>
      <c r="X1307"/>
      <c r="Y1307"/>
      <c r="Z1307"/>
      <c r="AA1307"/>
      <c r="AB1307"/>
      <c r="AC1307"/>
      <c r="AD1307"/>
      <c r="AE1307"/>
      <c r="AF1307"/>
      <c r="AG1307">
        <v>1</v>
      </c>
      <c r="AH1307">
        <v>0</v>
      </c>
    </row>
    <row r="1308" spans="1:34" ht="15" x14ac:dyDescent="0.25">
      <c r="A1308" t="s">
        <v>2806</v>
      </c>
      <c r="B1308" t="s">
        <v>2807</v>
      </c>
      <c r="C1308" t="s">
        <v>193</v>
      </c>
      <c r="D1308">
        <v>42</v>
      </c>
      <c r="E1308" s="138">
        <v>45636</v>
      </c>
      <c r="F1308" s="138">
        <v>45665</v>
      </c>
      <c r="G1308" t="s">
        <v>69</v>
      </c>
      <c r="H1308" t="s">
        <v>63</v>
      </c>
      <c r="I1308">
        <v>0.8</v>
      </c>
      <c r="J1308" t="s">
        <v>71</v>
      </c>
      <c r="K1308"/>
      <c r="L1308"/>
      <c r="M1308"/>
      <c r="N1308"/>
      <c r="O1308"/>
      <c r="P1308"/>
      <c r="Q1308"/>
      <c r="R1308"/>
      <c r="S1308"/>
      <c r="T1308"/>
      <c r="U1308"/>
      <c r="V1308"/>
      <c r="W1308"/>
      <c r="X1308"/>
      <c r="Y1308"/>
      <c r="Z1308"/>
      <c r="AA1308"/>
      <c r="AB1308"/>
      <c r="AC1308"/>
      <c r="AD1308"/>
      <c r="AE1308"/>
      <c r="AF1308"/>
      <c r="AG1308">
        <v>1</v>
      </c>
      <c r="AH1308">
        <v>0</v>
      </c>
    </row>
    <row r="1309" spans="1:34" ht="15" x14ac:dyDescent="0.25">
      <c r="A1309" t="s">
        <v>2804</v>
      </c>
      <c r="B1309" t="s">
        <v>2805</v>
      </c>
      <c r="C1309" t="s">
        <v>203</v>
      </c>
      <c r="D1309">
        <v>2</v>
      </c>
      <c r="E1309" s="138">
        <v>45664</v>
      </c>
      <c r="F1309" s="138">
        <v>45712</v>
      </c>
      <c r="G1309" t="s">
        <v>69</v>
      </c>
      <c r="H1309" t="s">
        <v>63</v>
      </c>
      <c r="I1309">
        <v>0.8</v>
      </c>
      <c r="J1309" t="s">
        <v>71</v>
      </c>
      <c r="K1309"/>
      <c r="L1309"/>
      <c r="M1309"/>
      <c r="N1309"/>
      <c r="O1309"/>
      <c r="P1309"/>
      <c r="Q1309"/>
      <c r="R1309"/>
      <c r="S1309"/>
      <c r="T1309"/>
      <c r="U1309"/>
      <c r="V1309"/>
      <c r="W1309"/>
      <c r="X1309"/>
      <c r="Y1309"/>
      <c r="Z1309"/>
      <c r="AA1309"/>
      <c r="AB1309"/>
      <c r="AC1309"/>
      <c r="AD1309"/>
      <c r="AE1309"/>
      <c r="AF1309"/>
      <c r="AG1309">
        <v>1</v>
      </c>
      <c r="AH1309">
        <v>0</v>
      </c>
    </row>
    <row r="1310" spans="1:34" ht="15" x14ac:dyDescent="0.25">
      <c r="A1310" t="s">
        <v>2808</v>
      </c>
      <c r="B1310" t="s">
        <v>2809</v>
      </c>
      <c r="C1310" t="s">
        <v>142</v>
      </c>
      <c r="D1310">
        <v>36</v>
      </c>
      <c r="E1310" s="138">
        <v>45643</v>
      </c>
      <c r="F1310" s="138">
        <v>45712</v>
      </c>
      <c r="G1310" t="s">
        <v>69</v>
      </c>
      <c r="H1310" t="s">
        <v>70</v>
      </c>
      <c r="I1310">
        <v>0</v>
      </c>
      <c r="J1310" t="s">
        <v>16229</v>
      </c>
      <c r="K1310">
        <v>0.75</v>
      </c>
      <c r="L1310" t="s">
        <v>71</v>
      </c>
      <c r="M1310"/>
      <c r="N1310"/>
      <c r="O1310"/>
      <c r="P1310"/>
      <c r="Q1310"/>
      <c r="R1310"/>
      <c r="S1310"/>
      <c r="T1310"/>
      <c r="U1310"/>
      <c r="V1310"/>
      <c r="W1310"/>
      <c r="X1310"/>
      <c r="Y1310"/>
      <c r="Z1310"/>
      <c r="AA1310"/>
      <c r="AB1310"/>
      <c r="AC1310"/>
      <c r="AD1310"/>
      <c r="AE1310"/>
      <c r="AF1310"/>
      <c r="AG1310">
        <v>2</v>
      </c>
      <c r="AH1310">
        <v>10000</v>
      </c>
    </row>
    <row r="1311" spans="1:34" ht="15" x14ac:dyDescent="0.25">
      <c r="A1311" t="s">
        <v>2810</v>
      </c>
      <c r="B1311" t="s">
        <v>2811</v>
      </c>
      <c r="C1311" t="s">
        <v>2812</v>
      </c>
      <c r="D1311">
        <v>38</v>
      </c>
      <c r="E1311" s="138">
        <v>45649</v>
      </c>
      <c r="F1311" s="138">
        <v>45896</v>
      </c>
      <c r="G1311" t="s">
        <v>16478</v>
      </c>
      <c r="H1311" t="s">
        <v>70</v>
      </c>
      <c r="I1311">
        <v>0.6</v>
      </c>
      <c r="J1311" t="s">
        <v>76</v>
      </c>
      <c r="K1311">
        <v>0.7</v>
      </c>
      <c r="L1311" t="s">
        <v>77</v>
      </c>
      <c r="M1311">
        <v>0.7</v>
      </c>
      <c r="N1311" t="s">
        <v>78</v>
      </c>
      <c r="O1311">
        <v>0.8</v>
      </c>
      <c r="P1311" t="s">
        <v>79</v>
      </c>
      <c r="Q1311">
        <v>0</v>
      </c>
      <c r="R1311" t="s">
        <v>16249</v>
      </c>
      <c r="S1311"/>
      <c r="T1311"/>
      <c r="U1311"/>
      <c r="V1311"/>
      <c r="W1311"/>
      <c r="X1311"/>
      <c r="Y1311"/>
      <c r="Z1311"/>
      <c r="AA1311"/>
      <c r="AB1311"/>
      <c r="AC1311"/>
      <c r="AD1311"/>
      <c r="AE1311"/>
      <c r="AF1311"/>
      <c r="AG1311">
        <v>0</v>
      </c>
      <c r="AH1311">
        <v>0</v>
      </c>
    </row>
    <row r="1312" spans="1:34" ht="15" x14ac:dyDescent="0.25">
      <c r="A1312" t="s">
        <v>2813</v>
      </c>
      <c r="B1312" t="s">
        <v>2814</v>
      </c>
      <c r="C1312" t="s">
        <v>291</v>
      </c>
      <c r="D1312">
        <v>144</v>
      </c>
      <c r="E1312" s="138">
        <v>45622</v>
      </c>
      <c r="F1312" s="138">
        <v>45909</v>
      </c>
      <c r="G1312" t="s">
        <v>69</v>
      </c>
      <c r="H1312" t="s">
        <v>63</v>
      </c>
      <c r="I1312">
        <v>0.8</v>
      </c>
      <c r="J1312" t="s">
        <v>71</v>
      </c>
      <c r="K1312"/>
      <c r="L1312"/>
      <c r="M1312"/>
      <c r="N1312"/>
      <c r="O1312"/>
      <c r="P1312"/>
      <c r="Q1312"/>
      <c r="R1312"/>
      <c r="S1312"/>
      <c r="T1312"/>
      <c r="U1312"/>
      <c r="V1312"/>
      <c r="W1312"/>
      <c r="X1312"/>
      <c r="Y1312"/>
      <c r="Z1312"/>
      <c r="AA1312"/>
      <c r="AB1312"/>
      <c r="AC1312"/>
      <c r="AD1312"/>
      <c r="AE1312"/>
      <c r="AF1312"/>
      <c r="AG1312">
        <v>1</v>
      </c>
      <c r="AH1312">
        <v>0</v>
      </c>
    </row>
    <row r="1313" spans="1:34" ht="15" x14ac:dyDescent="0.25">
      <c r="A1313" t="s">
        <v>2815</v>
      </c>
      <c r="B1313" t="s">
        <v>2816</v>
      </c>
      <c r="C1313" t="s">
        <v>170</v>
      </c>
      <c r="D1313">
        <v>45</v>
      </c>
      <c r="E1313" s="138">
        <v>45654</v>
      </c>
      <c r="F1313" s="138">
        <v>45665</v>
      </c>
      <c r="G1313" t="s">
        <v>16478</v>
      </c>
      <c r="H1313" t="s">
        <v>70</v>
      </c>
      <c r="I1313">
        <v>0.5</v>
      </c>
      <c r="J1313" t="s">
        <v>76</v>
      </c>
      <c r="K1313">
        <v>0.6</v>
      </c>
      <c r="L1313" t="s">
        <v>77</v>
      </c>
      <c r="M1313">
        <v>0.7</v>
      </c>
      <c r="N1313" t="s">
        <v>78</v>
      </c>
      <c r="O1313">
        <v>0.75</v>
      </c>
      <c r="P1313" t="s">
        <v>79</v>
      </c>
      <c r="Q1313">
        <v>0</v>
      </c>
      <c r="R1313" t="s">
        <v>16269</v>
      </c>
      <c r="S1313"/>
      <c r="T1313"/>
      <c r="U1313"/>
      <c r="V1313"/>
      <c r="W1313"/>
      <c r="X1313"/>
      <c r="Y1313"/>
      <c r="Z1313"/>
      <c r="AA1313"/>
      <c r="AB1313"/>
      <c r="AC1313"/>
      <c r="AD1313"/>
      <c r="AE1313"/>
      <c r="AF1313"/>
      <c r="AG1313">
        <v>0</v>
      </c>
      <c r="AH1313">
        <v>0</v>
      </c>
    </row>
    <row r="1314" spans="1:34" ht="15" x14ac:dyDescent="0.25">
      <c r="A1314" t="s">
        <v>2819</v>
      </c>
      <c r="B1314" t="s">
        <v>2820</v>
      </c>
      <c r="C1314" t="s">
        <v>211</v>
      </c>
      <c r="D1314">
        <v>20</v>
      </c>
      <c r="E1314" s="138">
        <v>45614</v>
      </c>
      <c r="F1314" s="138">
        <v>45946</v>
      </c>
      <c r="G1314" t="s">
        <v>818</v>
      </c>
      <c r="H1314" t="s">
        <v>63</v>
      </c>
      <c r="I1314">
        <v>0</v>
      </c>
      <c r="J1314" t="s">
        <v>71</v>
      </c>
      <c r="K1314"/>
      <c r="L1314"/>
      <c r="M1314"/>
      <c r="N1314"/>
      <c r="O1314"/>
      <c r="P1314"/>
      <c r="Q1314"/>
      <c r="R1314"/>
      <c r="S1314"/>
      <c r="T1314"/>
      <c r="U1314"/>
      <c r="V1314"/>
      <c r="W1314"/>
      <c r="X1314"/>
      <c r="Y1314"/>
      <c r="Z1314"/>
      <c r="AA1314"/>
      <c r="AB1314"/>
      <c r="AC1314"/>
      <c r="AD1314"/>
      <c r="AE1314"/>
      <c r="AF1314"/>
      <c r="AG1314">
        <v>1</v>
      </c>
      <c r="AH1314">
        <v>0</v>
      </c>
    </row>
    <row r="1315" spans="1:34" ht="15" x14ac:dyDescent="0.25">
      <c r="A1315" t="s">
        <v>2817</v>
      </c>
      <c r="B1315" t="s">
        <v>2818</v>
      </c>
      <c r="C1315" t="s">
        <v>374</v>
      </c>
      <c r="D1315">
        <v>19</v>
      </c>
      <c r="E1315" s="138">
        <v>43207</v>
      </c>
      <c r="F1315" s="138">
        <v>46011</v>
      </c>
      <c r="G1315" t="s">
        <v>69</v>
      </c>
      <c r="H1315" t="s">
        <v>63</v>
      </c>
      <c r="I1315">
        <v>0.6</v>
      </c>
      <c r="J1315" t="s">
        <v>71</v>
      </c>
      <c r="K1315"/>
      <c r="L1315"/>
      <c r="M1315"/>
      <c r="N1315"/>
      <c r="O1315"/>
      <c r="P1315"/>
      <c r="Q1315"/>
      <c r="R1315"/>
      <c r="S1315"/>
      <c r="T1315"/>
      <c r="U1315"/>
      <c r="V1315"/>
      <c r="W1315"/>
      <c r="X1315"/>
      <c r="Y1315"/>
      <c r="Z1315"/>
      <c r="AA1315"/>
      <c r="AB1315"/>
      <c r="AC1315"/>
      <c r="AD1315"/>
      <c r="AE1315"/>
      <c r="AF1315"/>
      <c r="AG1315">
        <v>1</v>
      </c>
      <c r="AH1315">
        <v>0</v>
      </c>
    </row>
    <row r="1316" spans="1:34" ht="15" x14ac:dyDescent="0.25">
      <c r="A1316" t="s">
        <v>2821</v>
      </c>
      <c r="B1316" t="s">
        <v>2822</v>
      </c>
      <c r="C1316" t="s">
        <v>102</v>
      </c>
      <c r="D1316">
        <v>71</v>
      </c>
      <c r="E1316" s="138">
        <v>45649</v>
      </c>
      <c r="F1316" s="138">
        <v>45671</v>
      </c>
      <c r="G1316" t="s">
        <v>75</v>
      </c>
      <c r="H1316" t="s">
        <v>63</v>
      </c>
      <c r="I1316">
        <v>0.8</v>
      </c>
      <c r="J1316" t="s">
        <v>71</v>
      </c>
      <c r="K1316"/>
      <c r="L1316"/>
      <c r="M1316"/>
      <c r="N1316"/>
      <c r="O1316"/>
      <c r="P1316"/>
      <c r="Q1316"/>
      <c r="R1316"/>
      <c r="S1316"/>
      <c r="T1316"/>
      <c r="U1316"/>
      <c r="V1316"/>
      <c r="W1316"/>
      <c r="X1316"/>
      <c r="Y1316"/>
      <c r="Z1316"/>
      <c r="AA1316"/>
      <c r="AB1316"/>
      <c r="AC1316"/>
      <c r="AD1316"/>
      <c r="AE1316"/>
      <c r="AF1316"/>
      <c r="AG1316">
        <v>1</v>
      </c>
      <c r="AH1316">
        <v>0</v>
      </c>
    </row>
    <row r="1317" spans="1:34" ht="15" x14ac:dyDescent="0.25">
      <c r="A1317" t="s">
        <v>2823</v>
      </c>
      <c r="B1317" t="s">
        <v>2824</v>
      </c>
      <c r="C1317" t="s">
        <v>102</v>
      </c>
      <c r="D1317">
        <v>23</v>
      </c>
      <c r="E1317" s="138">
        <v>45642</v>
      </c>
      <c r="F1317" s="138">
        <v>45845</v>
      </c>
      <c r="G1317" t="s">
        <v>69</v>
      </c>
      <c r="H1317" t="s">
        <v>63</v>
      </c>
      <c r="I1317">
        <v>0.5</v>
      </c>
      <c r="J1317" t="s">
        <v>71</v>
      </c>
      <c r="K1317"/>
      <c r="L1317"/>
      <c r="M1317"/>
      <c r="N1317"/>
      <c r="O1317"/>
      <c r="P1317"/>
      <c r="Q1317"/>
      <c r="R1317"/>
      <c r="S1317"/>
      <c r="T1317"/>
      <c r="U1317"/>
      <c r="V1317"/>
      <c r="W1317"/>
      <c r="X1317"/>
      <c r="Y1317"/>
      <c r="Z1317"/>
      <c r="AA1317"/>
      <c r="AB1317"/>
      <c r="AC1317"/>
      <c r="AD1317"/>
      <c r="AE1317"/>
      <c r="AF1317"/>
      <c r="AG1317">
        <v>1</v>
      </c>
      <c r="AH1317">
        <v>0</v>
      </c>
    </row>
    <row r="1318" spans="1:34" ht="15" x14ac:dyDescent="0.25">
      <c r="A1318" t="s">
        <v>2825</v>
      </c>
      <c r="B1318" t="s">
        <v>2826</v>
      </c>
      <c r="C1318" t="s">
        <v>87</v>
      </c>
      <c r="D1318">
        <v>47</v>
      </c>
      <c r="E1318" s="138">
        <v>45289</v>
      </c>
      <c r="F1318" s="138">
        <v>46011</v>
      </c>
      <c r="G1318" t="s">
        <v>69</v>
      </c>
      <c r="H1318" t="s">
        <v>63</v>
      </c>
      <c r="I1318">
        <v>0.8</v>
      </c>
      <c r="J1318" t="s">
        <v>71</v>
      </c>
      <c r="K1318"/>
      <c r="L1318"/>
      <c r="M1318"/>
      <c r="N1318"/>
      <c r="O1318"/>
      <c r="P1318"/>
      <c r="Q1318"/>
      <c r="R1318"/>
      <c r="S1318"/>
      <c r="T1318"/>
      <c r="U1318"/>
      <c r="V1318"/>
      <c r="W1318"/>
      <c r="X1318"/>
      <c r="Y1318"/>
      <c r="Z1318"/>
      <c r="AA1318"/>
      <c r="AB1318"/>
      <c r="AC1318"/>
      <c r="AD1318"/>
      <c r="AE1318"/>
      <c r="AF1318"/>
      <c r="AG1318">
        <v>1</v>
      </c>
      <c r="AH1318">
        <v>0</v>
      </c>
    </row>
    <row r="1319" spans="1:34" ht="15" x14ac:dyDescent="0.25">
      <c r="A1319" t="s">
        <v>2827</v>
      </c>
      <c r="B1319" t="s">
        <v>2828</v>
      </c>
      <c r="C1319" t="s">
        <v>99</v>
      </c>
      <c r="D1319">
        <v>20</v>
      </c>
      <c r="E1319" s="138">
        <v>42227</v>
      </c>
      <c r="F1319" s="138">
        <v>46011</v>
      </c>
      <c r="G1319" t="s">
        <v>69</v>
      </c>
      <c r="H1319" t="s">
        <v>63</v>
      </c>
      <c r="I1319">
        <v>0.8</v>
      </c>
      <c r="J1319" t="s">
        <v>71</v>
      </c>
      <c r="K1319"/>
      <c r="L1319"/>
      <c r="M1319"/>
      <c r="N1319"/>
      <c r="O1319"/>
      <c r="P1319"/>
      <c r="Q1319"/>
      <c r="R1319"/>
      <c r="S1319"/>
      <c r="T1319"/>
      <c r="U1319"/>
      <c r="V1319"/>
      <c r="W1319"/>
      <c r="X1319"/>
      <c r="Y1319"/>
      <c r="Z1319"/>
      <c r="AA1319"/>
      <c r="AB1319"/>
      <c r="AC1319"/>
      <c r="AD1319"/>
      <c r="AE1319"/>
      <c r="AF1319"/>
      <c r="AG1319">
        <v>1</v>
      </c>
      <c r="AH1319">
        <v>0</v>
      </c>
    </row>
    <row r="1320" spans="1:34" ht="15" x14ac:dyDescent="0.25">
      <c r="A1320" t="s">
        <v>2829</v>
      </c>
      <c r="B1320" t="s">
        <v>2830</v>
      </c>
      <c r="C1320" t="s">
        <v>108</v>
      </c>
      <c r="D1320"/>
      <c r="E1320"/>
      <c r="F1320"/>
      <c r="G1320"/>
      <c r="H1320" t="s">
        <v>63</v>
      </c>
      <c r="I1320" t="s">
        <v>64</v>
      </c>
      <c r="J1320"/>
      <c r="K1320"/>
      <c r="L1320"/>
      <c r="M1320"/>
      <c r="N1320"/>
      <c r="O1320"/>
      <c r="P1320"/>
      <c r="Q1320"/>
      <c r="R1320"/>
      <c r="S1320"/>
      <c r="T1320"/>
      <c r="U1320"/>
      <c r="V1320"/>
      <c r="W1320"/>
      <c r="X1320"/>
      <c r="Y1320"/>
      <c r="Z1320"/>
      <c r="AA1320"/>
      <c r="AB1320"/>
      <c r="AC1320"/>
      <c r="AD1320"/>
      <c r="AE1320"/>
      <c r="AF1320"/>
      <c r="AG1320"/>
      <c r="AH1320">
        <v>0</v>
      </c>
    </row>
    <row r="1321" spans="1:34" ht="15" x14ac:dyDescent="0.25">
      <c r="A1321" t="s">
        <v>2831</v>
      </c>
      <c r="B1321" t="s">
        <v>2832</v>
      </c>
      <c r="C1321" t="s">
        <v>790</v>
      </c>
      <c r="D1321">
        <v>44</v>
      </c>
      <c r="E1321" s="138">
        <v>45644</v>
      </c>
      <c r="F1321" s="138">
        <v>45859</v>
      </c>
      <c r="G1321" t="s">
        <v>69</v>
      </c>
      <c r="H1321" t="s">
        <v>70</v>
      </c>
      <c r="I1321">
        <v>0</v>
      </c>
      <c r="J1321" t="s">
        <v>16230</v>
      </c>
      <c r="K1321">
        <v>0.39</v>
      </c>
      <c r="L1321" t="s">
        <v>71</v>
      </c>
      <c r="M1321"/>
      <c r="N1321"/>
      <c r="O1321"/>
      <c r="P1321"/>
      <c r="Q1321"/>
      <c r="R1321"/>
      <c r="S1321"/>
      <c r="T1321"/>
      <c r="U1321"/>
      <c r="V1321"/>
      <c r="W1321"/>
      <c r="X1321"/>
      <c r="Y1321"/>
      <c r="Z1321"/>
      <c r="AA1321"/>
      <c r="AB1321"/>
      <c r="AC1321"/>
      <c r="AD1321"/>
      <c r="AE1321"/>
      <c r="AF1321"/>
      <c r="AG1321">
        <v>2</v>
      </c>
      <c r="AH1321">
        <v>15000</v>
      </c>
    </row>
    <row r="1322" spans="1:34" ht="15" x14ac:dyDescent="0.25">
      <c r="A1322" t="s">
        <v>2833</v>
      </c>
      <c r="B1322" t="s">
        <v>2834</v>
      </c>
      <c r="C1322" t="s">
        <v>162</v>
      </c>
      <c r="D1322">
        <v>7</v>
      </c>
      <c r="E1322" s="138">
        <v>44286</v>
      </c>
      <c r="F1322" s="138">
        <v>46011</v>
      </c>
      <c r="G1322" t="s">
        <v>69</v>
      </c>
      <c r="H1322" t="s">
        <v>63</v>
      </c>
      <c r="I1322">
        <v>0.7</v>
      </c>
      <c r="J1322" t="s">
        <v>71</v>
      </c>
      <c r="K1322"/>
      <c r="L1322"/>
      <c r="M1322"/>
      <c r="N1322"/>
      <c r="O1322"/>
      <c r="P1322"/>
      <c r="Q1322"/>
      <c r="R1322"/>
      <c r="S1322"/>
      <c r="T1322"/>
      <c r="U1322"/>
      <c r="V1322"/>
      <c r="W1322"/>
      <c r="X1322"/>
      <c r="Y1322"/>
      <c r="Z1322"/>
      <c r="AA1322"/>
      <c r="AB1322"/>
      <c r="AC1322"/>
      <c r="AD1322"/>
      <c r="AE1322"/>
      <c r="AF1322"/>
      <c r="AG1322">
        <v>1</v>
      </c>
      <c r="AH1322">
        <v>0</v>
      </c>
    </row>
    <row r="1323" spans="1:34" ht="15" x14ac:dyDescent="0.25">
      <c r="A1323" t="s">
        <v>2835</v>
      </c>
      <c r="B1323" t="s">
        <v>2836</v>
      </c>
      <c r="C1323" t="s">
        <v>254</v>
      </c>
      <c r="D1323">
        <v>50</v>
      </c>
      <c r="E1323" s="138">
        <v>45624</v>
      </c>
      <c r="F1323" s="138">
        <v>45933</v>
      </c>
      <c r="G1323" t="s">
        <v>69</v>
      </c>
      <c r="H1323" t="s">
        <v>70</v>
      </c>
      <c r="I1323">
        <v>0</v>
      </c>
      <c r="J1323" t="s">
        <v>16228</v>
      </c>
      <c r="K1323">
        <v>0.8</v>
      </c>
      <c r="L1323" t="s">
        <v>71</v>
      </c>
      <c r="M1323"/>
      <c r="N1323"/>
      <c r="O1323"/>
      <c r="P1323"/>
      <c r="Q1323"/>
      <c r="R1323"/>
      <c r="S1323"/>
      <c r="T1323"/>
      <c r="U1323"/>
      <c r="V1323"/>
      <c r="W1323"/>
      <c r="X1323"/>
      <c r="Y1323"/>
      <c r="Z1323"/>
      <c r="AA1323"/>
      <c r="AB1323"/>
      <c r="AC1323"/>
      <c r="AD1323"/>
      <c r="AE1323"/>
      <c r="AF1323"/>
      <c r="AG1323">
        <v>2</v>
      </c>
      <c r="AH1323">
        <v>12000</v>
      </c>
    </row>
    <row r="1324" spans="1:34" ht="15" x14ac:dyDescent="0.25">
      <c r="A1324" t="s">
        <v>2837</v>
      </c>
      <c r="B1324" t="s">
        <v>2838</v>
      </c>
      <c r="C1324" t="s">
        <v>359</v>
      </c>
      <c r="D1324">
        <v>6</v>
      </c>
      <c r="E1324" s="138">
        <v>41753</v>
      </c>
      <c r="F1324" s="138">
        <v>46011</v>
      </c>
      <c r="G1324" t="s">
        <v>69</v>
      </c>
      <c r="H1324" t="s">
        <v>70</v>
      </c>
      <c r="I1324">
        <v>0</v>
      </c>
      <c r="J1324" t="s">
        <v>16230</v>
      </c>
      <c r="K1324">
        <v>0.8</v>
      </c>
      <c r="L1324" t="s">
        <v>71</v>
      </c>
      <c r="M1324"/>
      <c r="N1324"/>
      <c r="O1324"/>
      <c r="P1324"/>
      <c r="Q1324"/>
      <c r="R1324"/>
      <c r="S1324"/>
      <c r="T1324"/>
      <c r="U1324"/>
      <c r="V1324"/>
      <c r="W1324"/>
      <c r="X1324"/>
      <c r="Y1324"/>
      <c r="Z1324"/>
      <c r="AA1324"/>
      <c r="AB1324"/>
      <c r="AC1324"/>
      <c r="AD1324"/>
      <c r="AE1324"/>
      <c r="AF1324"/>
      <c r="AG1324">
        <v>2</v>
      </c>
      <c r="AH1324">
        <v>15000</v>
      </c>
    </row>
    <row r="1325" spans="1:34" ht="15" x14ac:dyDescent="0.25">
      <c r="A1325" t="s">
        <v>2839</v>
      </c>
      <c r="B1325" t="s">
        <v>2840</v>
      </c>
      <c r="C1325" t="s">
        <v>193</v>
      </c>
      <c r="D1325">
        <v>49</v>
      </c>
      <c r="E1325" s="138">
        <v>45623</v>
      </c>
      <c r="F1325" s="138">
        <v>45667</v>
      </c>
      <c r="G1325" t="s">
        <v>69</v>
      </c>
      <c r="H1325" t="s">
        <v>63</v>
      </c>
      <c r="I1325">
        <v>0.78</v>
      </c>
      <c r="J1325" t="s">
        <v>71</v>
      </c>
      <c r="K1325"/>
      <c r="L1325"/>
      <c r="M1325"/>
      <c r="N1325"/>
      <c r="O1325"/>
      <c r="P1325"/>
      <c r="Q1325"/>
      <c r="R1325"/>
      <c r="S1325"/>
      <c r="T1325"/>
      <c r="U1325"/>
      <c r="V1325"/>
      <c r="W1325"/>
      <c r="X1325"/>
      <c r="Y1325"/>
      <c r="Z1325"/>
      <c r="AA1325"/>
      <c r="AB1325"/>
      <c r="AC1325"/>
      <c r="AD1325"/>
      <c r="AE1325"/>
      <c r="AF1325"/>
      <c r="AG1325">
        <v>1</v>
      </c>
      <c r="AH1325">
        <v>0</v>
      </c>
    </row>
    <row r="1326" spans="1:34" ht="15" x14ac:dyDescent="0.25">
      <c r="A1326" t="s">
        <v>2841</v>
      </c>
      <c r="B1326" t="s">
        <v>2842</v>
      </c>
      <c r="C1326" t="s">
        <v>251</v>
      </c>
      <c r="D1326">
        <v>6</v>
      </c>
      <c r="E1326" s="138">
        <v>44978</v>
      </c>
      <c r="F1326" s="138">
        <v>46011</v>
      </c>
      <c r="G1326" t="s">
        <v>16478</v>
      </c>
      <c r="H1326" t="s">
        <v>70</v>
      </c>
      <c r="I1326">
        <v>0.2</v>
      </c>
      <c r="J1326" t="s">
        <v>76</v>
      </c>
      <c r="K1326">
        <v>0.5</v>
      </c>
      <c r="L1326" t="s">
        <v>77</v>
      </c>
      <c r="M1326">
        <v>0.7</v>
      </c>
      <c r="N1326" t="s">
        <v>78</v>
      </c>
      <c r="O1326">
        <v>0.79</v>
      </c>
      <c r="P1326" t="s">
        <v>79</v>
      </c>
      <c r="Q1326"/>
      <c r="R1326"/>
      <c r="S1326"/>
      <c r="T1326"/>
      <c r="U1326"/>
      <c r="V1326"/>
      <c r="W1326"/>
      <c r="X1326"/>
      <c r="Y1326"/>
      <c r="Z1326"/>
      <c r="AA1326"/>
      <c r="AB1326"/>
      <c r="AC1326"/>
      <c r="AD1326"/>
      <c r="AE1326"/>
      <c r="AF1326"/>
      <c r="AG1326">
        <v>0</v>
      </c>
      <c r="AH1326">
        <v>0</v>
      </c>
    </row>
    <row r="1327" spans="1:34" ht="15" x14ac:dyDescent="0.25">
      <c r="A1327" t="s">
        <v>2843</v>
      </c>
      <c r="B1327" t="s">
        <v>2844</v>
      </c>
      <c r="C1327" t="s">
        <v>231</v>
      </c>
      <c r="D1327">
        <v>44</v>
      </c>
      <c r="E1327" s="138">
        <v>45280</v>
      </c>
      <c r="F1327" s="138">
        <v>46011</v>
      </c>
      <c r="G1327" t="s">
        <v>69</v>
      </c>
      <c r="H1327" t="s">
        <v>63</v>
      </c>
      <c r="I1327">
        <v>0.7</v>
      </c>
      <c r="J1327" t="s">
        <v>71</v>
      </c>
      <c r="K1327"/>
      <c r="L1327"/>
      <c r="M1327"/>
      <c r="N1327"/>
      <c r="O1327"/>
      <c r="P1327"/>
      <c r="Q1327"/>
      <c r="R1327"/>
      <c r="S1327"/>
      <c r="T1327"/>
      <c r="U1327"/>
      <c r="V1327"/>
      <c r="W1327"/>
      <c r="X1327"/>
      <c r="Y1327"/>
      <c r="Z1327"/>
      <c r="AA1327"/>
      <c r="AB1327"/>
      <c r="AC1327"/>
      <c r="AD1327"/>
      <c r="AE1327"/>
      <c r="AF1327"/>
      <c r="AG1327">
        <v>1</v>
      </c>
      <c r="AH1327">
        <v>0</v>
      </c>
    </row>
    <row r="1328" spans="1:34" ht="15" x14ac:dyDescent="0.25">
      <c r="A1328" t="s">
        <v>2845</v>
      </c>
      <c r="B1328" t="s">
        <v>2846</v>
      </c>
      <c r="C1328" t="s">
        <v>304</v>
      </c>
      <c r="D1328">
        <v>19</v>
      </c>
      <c r="E1328" s="138">
        <v>43089</v>
      </c>
      <c r="F1328" s="138">
        <v>46011</v>
      </c>
      <c r="G1328" t="s">
        <v>69</v>
      </c>
      <c r="H1328" t="s">
        <v>63</v>
      </c>
      <c r="I1328">
        <v>0.8</v>
      </c>
      <c r="J1328" t="s">
        <v>71</v>
      </c>
      <c r="K1328"/>
      <c r="L1328"/>
      <c r="M1328"/>
      <c r="N1328"/>
      <c r="O1328"/>
      <c r="P1328"/>
      <c r="Q1328"/>
      <c r="R1328"/>
      <c r="S1328"/>
      <c r="T1328"/>
      <c r="U1328"/>
      <c r="V1328"/>
      <c r="W1328"/>
      <c r="X1328"/>
      <c r="Y1328"/>
      <c r="Z1328"/>
      <c r="AA1328"/>
      <c r="AB1328"/>
      <c r="AC1328"/>
      <c r="AD1328"/>
      <c r="AE1328"/>
      <c r="AF1328"/>
      <c r="AG1328">
        <v>1</v>
      </c>
      <c r="AH1328">
        <v>0</v>
      </c>
    </row>
    <row r="1329" spans="1:34" ht="15" x14ac:dyDescent="0.25">
      <c r="A1329" t="s">
        <v>2847</v>
      </c>
      <c r="B1329" t="s">
        <v>2848</v>
      </c>
      <c r="C1329" t="s">
        <v>154</v>
      </c>
      <c r="D1329">
        <v>2</v>
      </c>
      <c r="E1329" s="138">
        <v>45005</v>
      </c>
      <c r="F1329" s="138">
        <v>46011</v>
      </c>
      <c r="G1329" t="s">
        <v>69</v>
      </c>
      <c r="H1329" t="s">
        <v>70</v>
      </c>
      <c r="I1329">
        <v>0</v>
      </c>
      <c r="J1329" t="s">
        <v>16229</v>
      </c>
      <c r="K1329">
        <v>0.8</v>
      </c>
      <c r="L1329" t="s">
        <v>71</v>
      </c>
      <c r="M1329"/>
      <c r="N1329"/>
      <c r="O1329"/>
      <c r="P1329"/>
      <c r="Q1329"/>
      <c r="R1329"/>
      <c r="S1329"/>
      <c r="T1329"/>
      <c r="U1329"/>
      <c r="V1329"/>
      <c r="W1329"/>
      <c r="X1329"/>
      <c r="Y1329"/>
      <c r="Z1329"/>
      <c r="AA1329"/>
      <c r="AB1329"/>
      <c r="AC1329"/>
      <c r="AD1329"/>
      <c r="AE1329"/>
      <c r="AF1329"/>
      <c r="AG1329">
        <v>2</v>
      </c>
      <c r="AH1329">
        <v>10000</v>
      </c>
    </row>
    <row r="1330" spans="1:34" ht="15" x14ac:dyDescent="0.25">
      <c r="A1330" t="s">
        <v>2855</v>
      </c>
      <c r="B1330" t="s">
        <v>2856</v>
      </c>
      <c r="C1330" t="s">
        <v>318</v>
      </c>
      <c r="D1330">
        <v>26</v>
      </c>
      <c r="E1330" s="138">
        <v>45656</v>
      </c>
      <c r="F1330" s="138">
        <v>45709</v>
      </c>
      <c r="G1330" t="s">
        <v>75</v>
      </c>
      <c r="H1330" t="s">
        <v>63</v>
      </c>
      <c r="I1330">
        <v>0.7</v>
      </c>
      <c r="J1330" t="s">
        <v>71</v>
      </c>
      <c r="K1330"/>
      <c r="L1330"/>
      <c r="M1330"/>
      <c r="N1330"/>
      <c r="O1330"/>
      <c r="P1330"/>
      <c r="Q1330"/>
      <c r="R1330"/>
      <c r="S1330"/>
      <c r="T1330"/>
      <c r="U1330"/>
      <c r="V1330"/>
      <c r="W1330"/>
      <c r="X1330"/>
      <c r="Y1330"/>
      <c r="Z1330"/>
      <c r="AA1330"/>
      <c r="AB1330"/>
      <c r="AC1330"/>
      <c r="AD1330"/>
      <c r="AE1330"/>
      <c r="AF1330"/>
      <c r="AG1330">
        <v>1</v>
      </c>
      <c r="AH1330">
        <v>0</v>
      </c>
    </row>
    <row r="1331" spans="1:34" ht="15" x14ac:dyDescent="0.25">
      <c r="A1331" t="s">
        <v>2853</v>
      </c>
      <c r="B1331" t="s">
        <v>2854</v>
      </c>
      <c r="C1331" t="s">
        <v>122</v>
      </c>
      <c r="D1331">
        <v>3</v>
      </c>
      <c r="E1331" s="138">
        <v>45712</v>
      </c>
      <c r="F1331" s="138">
        <v>45856</v>
      </c>
      <c r="G1331" t="s">
        <v>75</v>
      </c>
      <c r="H1331" t="s">
        <v>70</v>
      </c>
      <c r="I1331">
        <v>0</v>
      </c>
      <c r="J1331" t="s">
        <v>16229</v>
      </c>
      <c r="K1331">
        <v>0.7</v>
      </c>
      <c r="L1331" t="s">
        <v>71</v>
      </c>
      <c r="M1331"/>
      <c r="N1331"/>
      <c r="O1331"/>
      <c r="P1331"/>
      <c r="Q1331"/>
      <c r="R1331"/>
      <c r="S1331"/>
      <c r="T1331"/>
      <c r="U1331"/>
      <c r="V1331"/>
      <c r="W1331"/>
      <c r="X1331"/>
      <c r="Y1331"/>
      <c r="Z1331"/>
      <c r="AA1331"/>
      <c r="AB1331"/>
      <c r="AC1331"/>
      <c r="AD1331"/>
      <c r="AE1331"/>
      <c r="AF1331"/>
      <c r="AG1331">
        <v>2</v>
      </c>
      <c r="AH1331">
        <v>10000</v>
      </c>
    </row>
    <row r="1332" spans="1:34" ht="15" x14ac:dyDescent="0.25">
      <c r="A1332" t="s">
        <v>2849</v>
      </c>
      <c r="B1332" t="s">
        <v>2850</v>
      </c>
      <c r="C1332" t="s">
        <v>182</v>
      </c>
      <c r="D1332">
        <v>3</v>
      </c>
      <c r="E1332" s="138">
        <v>43545</v>
      </c>
      <c r="F1332" s="138">
        <v>46011</v>
      </c>
      <c r="G1332" t="s">
        <v>69</v>
      </c>
      <c r="H1332" t="s">
        <v>63</v>
      </c>
      <c r="I1332">
        <v>0.5</v>
      </c>
      <c r="J1332" t="s">
        <v>71</v>
      </c>
      <c r="K1332"/>
      <c r="L1332"/>
      <c r="M1332"/>
      <c r="N1332"/>
      <c r="O1332"/>
      <c r="P1332"/>
      <c r="Q1332"/>
      <c r="R1332"/>
      <c r="S1332"/>
      <c r="T1332"/>
      <c r="U1332"/>
      <c r="V1332"/>
      <c r="W1332"/>
      <c r="X1332"/>
      <c r="Y1332"/>
      <c r="Z1332"/>
      <c r="AA1332"/>
      <c r="AB1332"/>
      <c r="AC1332"/>
      <c r="AD1332"/>
      <c r="AE1332"/>
      <c r="AF1332"/>
      <c r="AG1332">
        <v>1</v>
      </c>
      <c r="AH1332">
        <v>0</v>
      </c>
    </row>
    <row r="1333" spans="1:34" ht="15" x14ac:dyDescent="0.25">
      <c r="A1333" t="s">
        <v>2857</v>
      </c>
      <c r="B1333" t="s">
        <v>2858</v>
      </c>
      <c r="C1333" t="s">
        <v>359</v>
      </c>
      <c r="D1333">
        <v>3</v>
      </c>
      <c r="E1333" s="138">
        <v>45399</v>
      </c>
      <c r="F1333" s="138">
        <v>46011</v>
      </c>
      <c r="G1333" t="s">
        <v>69</v>
      </c>
      <c r="H1333" t="s">
        <v>70</v>
      </c>
      <c r="I1333">
        <v>0</v>
      </c>
      <c r="J1333" t="s">
        <v>16230</v>
      </c>
      <c r="K1333">
        <v>0.8</v>
      </c>
      <c r="L1333" t="s">
        <v>71</v>
      </c>
      <c r="M1333"/>
      <c r="N1333"/>
      <c r="O1333"/>
      <c r="P1333"/>
      <c r="Q1333"/>
      <c r="R1333"/>
      <c r="S1333"/>
      <c r="T1333"/>
      <c r="U1333"/>
      <c r="V1333"/>
      <c r="W1333"/>
      <c r="X1333"/>
      <c r="Y1333"/>
      <c r="Z1333"/>
      <c r="AA1333"/>
      <c r="AB1333"/>
      <c r="AC1333"/>
      <c r="AD1333"/>
      <c r="AE1333"/>
      <c r="AF1333"/>
      <c r="AG1333">
        <v>2</v>
      </c>
      <c r="AH1333">
        <v>15000</v>
      </c>
    </row>
    <row r="1334" spans="1:34" ht="15" x14ac:dyDescent="0.25">
      <c r="A1334" t="s">
        <v>2859</v>
      </c>
      <c r="B1334" t="s">
        <v>2860</v>
      </c>
      <c r="C1334" t="s">
        <v>93</v>
      </c>
      <c r="D1334">
        <v>36</v>
      </c>
      <c r="E1334" s="138">
        <v>45618</v>
      </c>
      <c r="F1334" s="138">
        <v>45700</v>
      </c>
      <c r="G1334" t="s">
        <v>69</v>
      </c>
      <c r="H1334" t="s">
        <v>63</v>
      </c>
      <c r="I1334">
        <v>0.2</v>
      </c>
      <c r="J1334" t="s">
        <v>71</v>
      </c>
      <c r="K1334"/>
      <c r="L1334"/>
      <c r="M1334"/>
      <c r="N1334"/>
      <c r="O1334"/>
      <c r="P1334"/>
      <c r="Q1334"/>
      <c r="R1334"/>
      <c r="S1334"/>
      <c r="T1334"/>
      <c r="U1334"/>
      <c r="V1334"/>
      <c r="W1334"/>
      <c r="X1334"/>
      <c r="Y1334"/>
      <c r="Z1334"/>
      <c r="AA1334"/>
      <c r="AB1334"/>
      <c r="AC1334"/>
      <c r="AD1334"/>
      <c r="AE1334"/>
      <c r="AF1334"/>
      <c r="AG1334">
        <v>1</v>
      </c>
      <c r="AH1334">
        <v>0</v>
      </c>
    </row>
    <row r="1335" spans="1:34" ht="15" x14ac:dyDescent="0.25">
      <c r="A1335" t="s">
        <v>2861</v>
      </c>
      <c r="B1335" t="s">
        <v>2862</v>
      </c>
      <c r="C1335" t="s">
        <v>521</v>
      </c>
      <c r="D1335">
        <v>13</v>
      </c>
      <c r="E1335" s="138">
        <v>42432</v>
      </c>
      <c r="F1335" s="138">
        <v>46011</v>
      </c>
      <c r="G1335" t="s">
        <v>69</v>
      </c>
      <c r="H1335" t="s">
        <v>70</v>
      </c>
      <c r="I1335">
        <v>0</v>
      </c>
      <c r="J1335" t="s">
        <v>16231</v>
      </c>
      <c r="K1335">
        <v>0.8</v>
      </c>
      <c r="L1335" t="s">
        <v>71</v>
      </c>
      <c r="M1335"/>
      <c r="N1335"/>
      <c r="O1335"/>
      <c r="P1335"/>
      <c r="Q1335"/>
      <c r="R1335"/>
      <c r="S1335"/>
      <c r="T1335"/>
      <c r="U1335"/>
      <c r="V1335"/>
      <c r="W1335"/>
      <c r="X1335"/>
      <c r="Y1335"/>
      <c r="Z1335"/>
      <c r="AA1335"/>
      <c r="AB1335"/>
      <c r="AC1335"/>
      <c r="AD1335"/>
      <c r="AE1335"/>
      <c r="AF1335"/>
      <c r="AG1335">
        <v>2</v>
      </c>
      <c r="AH1335">
        <v>13000</v>
      </c>
    </row>
    <row r="1336" spans="1:34" ht="15" x14ac:dyDescent="0.25">
      <c r="A1336" t="s">
        <v>2863</v>
      </c>
      <c r="B1336" t="s">
        <v>2864</v>
      </c>
      <c r="C1336" t="s">
        <v>742</v>
      </c>
      <c r="D1336">
        <v>18</v>
      </c>
      <c r="E1336" s="138">
        <v>44648</v>
      </c>
      <c r="F1336" s="138">
        <v>46011</v>
      </c>
      <c r="G1336" t="s">
        <v>16478</v>
      </c>
      <c r="H1336" t="s">
        <v>70</v>
      </c>
      <c r="I1336">
        <v>0.59</v>
      </c>
      <c r="J1336" t="s">
        <v>76</v>
      </c>
      <c r="K1336">
        <v>0.6</v>
      </c>
      <c r="L1336" t="s">
        <v>77</v>
      </c>
      <c r="M1336">
        <v>0.79</v>
      </c>
      <c r="N1336" t="s">
        <v>78</v>
      </c>
      <c r="O1336">
        <v>0.8</v>
      </c>
      <c r="P1336" t="s">
        <v>79</v>
      </c>
      <c r="Q1336"/>
      <c r="R1336"/>
      <c r="S1336"/>
      <c r="T1336"/>
      <c r="U1336"/>
      <c r="V1336"/>
      <c r="W1336"/>
      <c r="X1336"/>
      <c r="Y1336"/>
      <c r="Z1336"/>
      <c r="AA1336"/>
      <c r="AB1336"/>
      <c r="AC1336"/>
      <c r="AD1336"/>
      <c r="AE1336"/>
      <c r="AF1336"/>
      <c r="AG1336">
        <v>0</v>
      </c>
      <c r="AH1336">
        <v>0</v>
      </c>
    </row>
    <row r="1337" spans="1:34" ht="15" x14ac:dyDescent="0.25">
      <c r="A1337" t="s">
        <v>2865</v>
      </c>
      <c r="B1337" t="s">
        <v>2866</v>
      </c>
      <c r="C1337" t="s">
        <v>326</v>
      </c>
      <c r="D1337">
        <v>62</v>
      </c>
      <c r="E1337" s="138">
        <v>45649</v>
      </c>
      <c r="F1337" s="138">
        <v>45670</v>
      </c>
      <c r="G1337" t="s">
        <v>69</v>
      </c>
      <c r="H1337" t="s">
        <v>63</v>
      </c>
      <c r="I1337">
        <v>0.8</v>
      </c>
      <c r="J1337" t="s">
        <v>71</v>
      </c>
      <c r="K1337"/>
      <c r="L1337"/>
      <c r="M1337"/>
      <c r="N1337"/>
      <c r="O1337"/>
      <c r="P1337"/>
      <c r="Q1337"/>
      <c r="R1337"/>
      <c r="S1337"/>
      <c r="T1337"/>
      <c r="U1337"/>
      <c r="V1337"/>
      <c r="W1337"/>
      <c r="X1337"/>
      <c r="Y1337"/>
      <c r="Z1337"/>
      <c r="AA1337"/>
      <c r="AB1337"/>
      <c r="AC1337"/>
      <c r="AD1337"/>
      <c r="AE1337"/>
      <c r="AF1337"/>
      <c r="AG1337">
        <v>1</v>
      </c>
      <c r="AH1337">
        <v>0</v>
      </c>
    </row>
    <row r="1338" spans="1:34" ht="15" x14ac:dyDescent="0.25">
      <c r="A1338" t="s">
        <v>2867</v>
      </c>
      <c r="B1338" t="s">
        <v>2868</v>
      </c>
      <c r="C1338" t="s">
        <v>321</v>
      </c>
      <c r="D1338">
        <v>18</v>
      </c>
      <c r="E1338" s="138">
        <v>45283</v>
      </c>
      <c r="F1338" s="138">
        <v>46011</v>
      </c>
      <c r="G1338" t="s">
        <v>69</v>
      </c>
      <c r="H1338" t="s">
        <v>63</v>
      </c>
      <c r="I1338">
        <v>0.4</v>
      </c>
      <c r="J1338" t="s">
        <v>71</v>
      </c>
      <c r="K1338"/>
      <c r="L1338"/>
      <c r="M1338"/>
      <c r="N1338"/>
      <c r="O1338"/>
      <c r="P1338"/>
      <c r="Q1338"/>
      <c r="R1338"/>
      <c r="S1338"/>
      <c r="T1338"/>
      <c r="U1338"/>
      <c r="V1338"/>
      <c r="W1338"/>
      <c r="X1338"/>
      <c r="Y1338"/>
      <c r="Z1338"/>
      <c r="AA1338"/>
      <c r="AB1338"/>
      <c r="AC1338"/>
      <c r="AD1338"/>
      <c r="AE1338"/>
      <c r="AF1338"/>
      <c r="AG1338">
        <v>1</v>
      </c>
      <c r="AH1338">
        <v>0</v>
      </c>
    </row>
    <row r="1339" spans="1:34" ht="15" x14ac:dyDescent="0.25">
      <c r="A1339" t="s">
        <v>2869</v>
      </c>
      <c r="B1339" t="s">
        <v>2870</v>
      </c>
      <c r="C1339" t="s">
        <v>251</v>
      </c>
      <c r="D1339">
        <v>8</v>
      </c>
      <c r="E1339" s="138">
        <v>45755</v>
      </c>
      <c r="F1339" s="138">
        <v>45904</v>
      </c>
      <c r="G1339" t="s">
        <v>16478</v>
      </c>
      <c r="H1339" t="s">
        <v>70</v>
      </c>
      <c r="I1339">
        <v>0.74</v>
      </c>
      <c r="J1339" t="s">
        <v>76</v>
      </c>
      <c r="K1339">
        <v>0.75</v>
      </c>
      <c r="L1339" t="s">
        <v>77</v>
      </c>
      <c r="M1339">
        <v>0.78</v>
      </c>
      <c r="N1339" t="s">
        <v>78</v>
      </c>
      <c r="O1339">
        <v>0.8</v>
      </c>
      <c r="P1339" t="s">
        <v>79</v>
      </c>
      <c r="Q1339">
        <v>0</v>
      </c>
      <c r="R1339" t="s">
        <v>16230</v>
      </c>
      <c r="S1339"/>
      <c r="T1339"/>
      <c r="U1339"/>
      <c r="V1339"/>
      <c r="W1339"/>
      <c r="X1339"/>
      <c r="Y1339"/>
      <c r="Z1339"/>
      <c r="AA1339"/>
      <c r="AB1339"/>
      <c r="AC1339"/>
      <c r="AD1339"/>
      <c r="AE1339"/>
      <c r="AF1339"/>
      <c r="AG1339">
        <v>0</v>
      </c>
      <c r="AH1339">
        <v>0</v>
      </c>
    </row>
    <row r="1340" spans="1:34" ht="15" x14ac:dyDescent="0.25">
      <c r="A1340" t="s">
        <v>2871</v>
      </c>
      <c r="B1340" t="s">
        <v>2872</v>
      </c>
      <c r="C1340" t="s">
        <v>102</v>
      </c>
      <c r="D1340">
        <v>40</v>
      </c>
      <c r="E1340" s="138">
        <v>45645</v>
      </c>
      <c r="F1340" s="138">
        <v>45929</v>
      </c>
      <c r="G1340" t="s">
        <v>69</v>
      </c>
      <c r="H1340" t="s">
        <v>63</v>
      </c>
      <c r="I1340">
        <v>0.6</v>
      </c>
      <c r="J1340" t="s">
        <v>71</v>
      </c>
      <c r="K1340"/>
      <c r="L1340"/>
      <c r="M1340"/>
      <c r="N1340"/>
      <c r="O1340"/>
      <c r="P1340"/>
      <c r="Q1340"/>
      <c r="R1340"/>
      <c r="S1340"/>
      <c r="T1340"/>
      <c r="U1340"/>
      <c r="V1340"/>
      <c r="W1340"/>
      <c r="X1340"/>
      <c r="Y1340"/>
      <c r="Z1340"/>
      <c r="AA1340"/>
      <c r="AB1340"/>
      <c r="AC1340"/>
      <c r="AD1340"/>
      <c r="AE1340"/>
      <c r="AF1340"/>
      <c r="AG1340">
        <v>1</v>
      </c>
      <c r="AH1340">
        <v>0</v>
      </c>
    </row>
    <row r="1341" spans="1:34" ht="15" x14ac:dyDescent="0.25">
      <c r="A1341" t="s">
        <v>15687</v>
      </c>
      <c r="B1341" t="s">
        <v>15688</v>
      </c>
      <c r="C1341" t="s">
        <v>735</v>
      </c>
      <c r="D1341"/>
      <c r="E1341"/>
      <c r="F1341"/>
      <c r="G1341"/>
      <c r="H1341" t="s">
        <v>63</v>
      </c>
      <c r="I1341" t="s">
        <v>64</v>
      </c>
      <c r="J1341"/>
      <c r="K1341"/>
      <c r="L1341"/>
      <c r="M1341"/>
      <c r="N1341"/>
      <c r="O1341"/>
      <c r="P1341"/>
      <c r="Q1341"/>
      <c r="R1341"/>
      <c r="S1341"/>
      <c r="T1341"/>
      <c r="U1341"/>
      <c r="V1341"/>
      <c r="W1341"/>
      <c r="X1341"/>
      <c r="Y1341"/>
      <c r="Z1341"/>
      <c r="AA1341"/>
      <c r="AB1341"/>
      <c r="AC1341"/>
      <c r="AD1341"/>
      <c r="AE1341"/>
      <c r="AF1341"/>
      <c r="AG1341"/>
      <c r="AH1341">
        <v>0</v>
      </c>
    </row>
    <row r="1342" spans="1:34" ht="15" x14ac:dyDescent="0.25">
      <c r="A1342" t="s">
        <v>2873</v>
      </c>
      <c r="B1342" t="s">
        <v>2874</v>
      </c>
      <c r="C1342" t="s">
        <v>211</v>
      </c>
      <c r="D1342">
        <v>2</v>
      </c>
      <c r="E1342" s="138">
        <v>43305</v>
      </c>
      <c r="F1342" s="138">
        <v>46011</v>
      </c>
      <c r="G1342" t="s">
        <v>69</v>
      </c>
      <c r="H1342" t="s">
        <v>63</v>
      </c>
      <c r="I1342">
        <v>0.8</v>
      </c>
      <c r="J1342" t="s">
        <v>71</v>
      </c>
      <c r="K1342"/>
      <c r="L1342"/>
      <c r="M1342"/>
      <c r="N1342"/>
      <c r="O1342"/>
      <c r="P1342"/>
      <c r="Q1342"/>
      <c r="R1342"/>
      <c r="S1342"/>
      <c r="T1342"/>
      <c r="U1342"/>
      <c r="V1342"/>
      <c r="W1342"/>
      <c r="X1342"/>
      <c r="Y1342"/>
      <c r="Z1342"/>
      <c r="AA1342"/>
      <c r="AB1342"/>
      <c r="AC1342"/>
      <c r="AD1342"/>
      <c r="AE1342"/>
      <c r="AF1342"/>
      <c r="AG1342">
        <v>1</v>
      </c>
      <c r="AH1342">
        <v>0</v>
      </c>
    </row>
    <row r="1343" spans="1:34" ht="15" x14ac:dyDescent="0.25">
      <c r="A1343" t="s">
        <v>2875</v>
      </c>
      <c r="B1343" t="s">
        <v>2876</v>
      </c>
      <c r="C1343" t="s">
        <v>374</v>
      </c>
      <c r="D1343">
        <v>15</v>
      </c>
      <c r="E1343" s="138">
        <v>44097</v>
      </c>
      <c r="F1343" s="138">
        <v>46011</v>
      </c>
      <c r="G1343" t="s">
        <v>69</v>
      </c>
      <c r="H1343" t="s">
        <v>70</v>
      </c>
      <c r="I1343">
        <v>0</v>
      </c>
      <c r="J1343" t="s">
        <v>16246</v>
      </c>
      <c r="K1343">
        <v>0.5</v>
      </c>
      <c r="L1343" t="s">
        <v>71</v>
      </c>
      <c r="M1343"/>
      <c r="N1343"/>
      <c r="O1343"/>
      <c r="P1343"/>
      <c r="Q1343"/>
      <c r="R1343"/>
      <c r="S1343"/>
      <c r="T1343"/>
      <c r="U1343"/>
      <c r="V1343"/>
      <c r="W1343"/>
      <c r="X1343"/>
      <c r="Y1343"/>
      <c r="Z1343"/>
      <c r="AA1343"/>
      <c r="AB1343"/>
      <c r="AC1343"/>
      <c r="AD1343"/>
      <c r="AE1343"/>
      <c r="AF1343"/>
      <c r="AG1343">
        <v>2</v>
      </c>
      <c r="AH1343">
        <v>7499.99</v>
      </c>
    </row>
    <row r="1344" spans="1:34" ht="15" x14ac:dyDescent="0.25">
      <c r="A1344" t="s">
        <v>2877</v>
      </c>
      <c r="B1344" t="s">
        <v>2878</v>
      </c>
      <c r="C1344" t="s">
        <v>122</v>
      </c>
      <c r="D1344">
        <v>62</v>
      </c>
      <c r="E1344" s="138">
        <v>45610</v>
      </c>
      <c r="F1344" s="138">
        <v>45699</v>
      </c>
      <c r="G1344" t="s">
        <v>69</v>
      </c>
      <c r="H1344" t="s">
        <v>63</v>
      </c>
      <c r="I1344">
        <v>0.8</v>
      </c>
      <c r="J1344" t="s">
        <v>71</v>
      </c>
      <c r="K1344"/>
      <c r="L1344"/>
      <c r="M1344"/>
      <c r="N1344"/>
      <c r="O1344"/>
      <c r="P1344"/>
      <c r="Q1344"/>
      <c r="R1344"/>
      <c r="S1344"/>
      <c r="T1344"/>
      <c r="U1344"/>
      <c r="V1344"/>
      <c r="W1344"/>
      <c r="X1344"/>
      <c r="Y1344"/>
      <c r="Z1344"/>
      <c r="AA1344"/>
      <c r="AB1344"/>
      <c r="AC1344"/>
      <c r="AD1344"/>
      <c r="AE1344"/>
      <c r="AF1344"/>
      <c r="AG1344">
        <v>1</v>
      </c>
      <c r="AH1344">
        <v>0</v>
      </c>
    </row>
    <row r="1345" spans="1:34" ht="15" x14ac:dyDescent="0.25">
      <c r="A1345" t="s">
        <v>2879</v>
      </c>
      <c r="B1345" t="s">
        <v>2880</v>
      </c>
      <c r="C1345" t="s">
        <v>530</v>
      </c>
      <c r="D1345"/>
      <c r="E1345"/>
      <c r="F1345"/>
      <c r="G1345"/>
      <c r="H1345" t="s">
        <v>63</v>
      </c>
      <c r="I1345" t="s">
        <v>64</v>
      </c>
      <c r="J1345"/>
      <c r="K1345"/>
      <c r="L1345"/>
      <c r="M1345"/>
      <c r="N1345"/>
      <c r="O1345"/>
      <c r="P1345"/>
      <c r="Q1345"/>
      <c r="R1345"/>
      <c r="S1345"/>
      <c r="T1345"/>
      <c r="U1345"/>
      <c r="V1345"/>
      <c r="W1345"/>
      <c r="X1345"/>
      <c r="Y1345"/>
      <c r="Z1345"/>
      <c r="AA1345"/>
      <c r="AB1345"/>
      <c r="AC1345"/>
      <c r="AD1345"/>
      <c r="AE1345"/>
      <c r="AF1345"/>
      <c r="AG1345"/>
      <c r="AH1345">
        <v>0</v>
      </c>
    </row>
    <row r="1346" spans="1:34" ht="15" x14ac:dyDescent="0.25">
      <c r="A1346" t="s">
        <v>2881</v>
      </c>
      <c r="B1346" t="s">
        <v>2882</v>
      </c>
      <c r="C1346" t="s">
        <v>231</v>
      </c>
      <c r="D1346">
        <v>5</v>
      </c>
      <c r="E1346" s="138">
        <v>45002</v>
      </c>
      <c r="F1346" s="138">
        <v>46011</v>
      </c>
      <c r="G1346" t="s">
        <v>69</v>
      </c>
      <c r="H1346" t="s">
        <v>63</v>
      </c>
      <c r="I1346">
        <v>0.3</v>
      </c>
      <c r="J1346" t="s">
        <v>71</v>
      </c>
      <c r="K1346"/>
      <c r="L1346"/>
      <c r="M1346"/>
      <c r="N1346"/>
      <c r="O1346"/>
      <c r="P1346"/>
      <c r="Q1346"/>
      <c r="R1346"/>
      <c r="S1346"/>
      <c r="T1346"/>
      <c r="U1346"/>
      <c r="V1346"/>
      <c r="W1346"/>
      <c r="X1346"/>
      <c r="Y1346"/>
      <c r="Z1346"/>
      <c r="AA1346"/>
      <c r="AB1346"/>
      <c r="AC1346"/>
      <c r="AD1346"/>
      <c r="AE1346"/>
      <c r="AF1346"/>
      <c r="AG1346">
        <v>1</v>
      </c>
      <c r="AH1346">
        <v>0</v>
      </c>
    </row>
    <row r="1347" spans="1:34" ht="15" x14ac:dyDescent="0.25">
      <c r="A1347" t="s">
        <v>2883</v>
      </c>
      <c r="B1347" t="s">
        <v>2884</v>
      </c>
      <c r="C1347" t="s">
        <v>74</v>
      </c>
      <c r="D1347">
        <v>9</v>
      </c>
      <c r="E1347" s="138">
        <v>45729</v>
      </c>
      <c r="F1347" s="138">
        <v>45800</v>
      </c>
      <c r="G1347" t="s">
        <v>69</v>
      </c>
      <c r="H1347" t="s">
        <v>70</v>
      </c>
      <c r="I1347">
        <v>0</v>
      </c>
      <c r="J1347" t="s">
        <v>16237</v>
      </c>
      <c r="K1347">
        <v>0.8</v>
      </c>
      <c r="L1347" t="s">
        <v>71</v>
      </c>
      <c r="M1347"/>
      <c r="N1347"/>
      <c r="O1347"/>
      <c r="P1347"/>
      <c r="Q1347"/>
      <c r="R1347"/>
      <c r="S1347"/>
      <c r="T1347"/>
      <c r="U1347"/>
      <c r="V1347"/>
      <c r="W1347"/>
      <c r="X1347"/>
      <c r="Y1347"/>
      <c r="Z1347"/>
      <c r="AA1347"/>
      <c r="AB1347"/>
      <c r="AC1347"/>
      <c r="AD1347"/>
      <c r="AE1347"/>
      <c r="AF1347"/>
      <c r="AG1347">
        <v>2</v>
      </c>
      <c r="AH1347">
        <v>9000</v>
      </c>
    </row>
    <row r="1348" spans="1:34" ht="15" x14ac:dyDescent="0.25">
      <c r="A1348" t="s">
        <v>2885</v>
      </c>
      <c r="B1348" t="s">
        <v>2886</v>
      </c>
      <c r="C1348" t="s">
        <v>182</v>
      </c>
      <c r="D1348">
        <v>2</v>
      </c>
      <c r="E1348" s="138">
        <v>45672</v>
      </c>
      <c r="F1348" s="138">
        <v>45944</v>
      </c>
      <c r="G1348" t="s">
        <v>69</v>
      </c>
      <c r="H1348" t="s">
        <v>63</v>
      </c>
      <c r="I1348">
        <v>0.8</v>
      </c>
      <c r="J1348" t="s">
        <v>71</v>
      </c>
      <c r="K1348"/>
      <c r="L1348"/>
      <c r="M1348"/>
      <c r="N1348"/>
      <c r="O1348"/>
      <c r="P1348"/>
      <c r="Q1348"/>
      <c r="R1348"/>
      <c r="S1348"/>
      <c r="T1348"/>
      <c r="U1348"/>
      <c r="V1348"/>
      <c r="W1348"/>
      <c r="X1348"/>
      <c r="Y1348"/>
      <c r="Z1348"/>
      <c r="AA1348"/>
      <c r="AB1348"/>
      <c r="AC1348"/>
      <c r="AD1348"/>
      <c r="AE1348"/>
      <c r="AF1348"/>
      <c r="AG1348">
        <v>1</v>
      </c>
      <c r="AH1348">
        <v>0</v>
      </c>
    </row>
    <row r="1349" spans="1:34" ht="15" x14ac:dyDescent="0.25">
      <c r="A1349" t="s">
        <v>2887</v>
      </c>
      <c r="B1349" t="s">
        <v>2888</v>
      </c>
      <c r="C1349" t="s">
        <v>211</v>
      </c>
      <c r="D1349">
        <v>41</v>
      </c>
      <c r="E1349" s="138">
        <v>45655</v>
      </c>
      <c r="F1349" s="138">
        <v>45944</v>
      </c>
      <c r="G1349" t="s">
        <v>16478</v>
      </c>
      <c r="H1349" t="s">
        <v>70</v>
      </c>
      <c r="I1349">
        <v>0.48</v>
      </c>
      <c r="J1349" t="s">
        <v>76</v>
      </c>
      <c r="K1349">
        <v>0.6</v>
      </c>
      <c r="L1349" t="s">
        <v>77</v>
      </c>
      <c r="M1349">
        <v>0.75</v>
      </c>
      <c r="N1349" t="s">
        <v>78</v>
      </c>
      <c r="O1349">
        <v>0.8</v>
      </c>
      <c r="P1349" t="s">
        <v>79</v>
      </c>
      <c r="Q1349"/>
      <c r="R1349"/>
      <c r="S1349"/>
      <c r="T1349"/>
      <c r="U1349"/>
      <c r="V1349"/>
      <c r="W1349"/>
      <c r="X1349"/>
      <c r="Y1349"/>
      <c r="Z1349"/>
      <c r="AA1349"/>
      <c r="AB1349"/>
      <c r="AC1349"/>
      <c r="AD1349"/>
      <c r="AE1349"/>
      <c r="AF1349"/>
      <c r="AG1349">
        <v>0</v>
      </c>
      <c r="AH1349">
        <v>0</v>
      </c>
    </row>
    <row r="1350" spans="1:34" ht="15" x14ac:dyDescent="0.25">
      <c r="A1350" t="s">
        <v>2889</v>
      </c>
      <c r="B1350" t="s">
        <v>2890</v>
      </c>
      <c r="C1350" t="s">
        <v>321</v>
      </c>
      <c r="D1350">
        <v>24</v>
      </c>
      <c r="E1350" s="138">
        <v>45656</v>
      </c>
      <c r="F1350" s="138">
        <v>45868</v>
      </c>
      <c r="G1350" t="s">
        <v>69</v>
      </c>
      <c r="H1350" t="s">
        <v>63</v>
      </c>
      <c r="I1350">
        <v>0.75</v>
      </c>
      <c r="J1350" t="s">
        <v>71</v>
      </c>
      <c r="K1350"/>
      <c r="L1350"/>
      <c r="M1350"/>
      <c r="N1350"/>
      <c r="O1350"/>
      <c r="P1350"/>
      <c r="Q1350"/>
      <c r="R1350"/>
      <c r="S1350"/>
      <c r="T1350"/>
      <c r="U1350"/>
      <c r="V1350"/>
      <c r="W1350"/>
      <c r="X1350"/>
      <c r="Y1350"/>
      <c r="Z1350"/>
      <c r="AA1350"/>
      <c r="AB1350"/>
      <c r="AC1350"/>
      <c r="AD1350"/>
      <c r="AE1350"/>
      <c r="AF1350"/>
      <c r="AG1350">
        <v>1</v>
      </c>
      <c r="AH1350">
        <v>0</v>
      </c>
    </row>
    <row r="1351" spans="1:34" ht="15" x14ac:dyDescent="0.25">
      <c r="A1351" t="s">
        <v>2891</v>
      </c>
      <c r="B1351" t="s">
        <v>2892</v>
      </c>
      <c r="C1351" t="s">
        <v>321</v>
      </c>
      <c r="D1351"/>
      <c r="E1351"/>
      <c r="F1351"/>
      <c r="G1351"/>
      <c r="H1351" t="s">
        <v>63</v>
      </c>
      <c r="I1351" t="s">
        <v>64</v>
      </c>
      <c r="J1351"/>
      <c r="K1351"/>
      <c r="L1351"/>
      <c r="M1351"/>
      <c r="N1351"/>
      <c r="O1351"/>
      <c r="P1351"/>
      <c r="Q1351"/>
      <c r="R1351"/>
      <c r="S1351"/>
      <c r="T1351"/>
      <c r="U1351"/>
      <c r="V1351"/>
      <c r="W1351"/>
      <c r="X1351"/>
      <c r="Y1351"/>
      <c r="Z1351"/>
      <c r="AA1351"/>
      <c r="AB1351"/>
      <c r="AC1351"/>
      <c r="AD1351"/>
      <c r="AE1351"/>
      <c r="AF1351"/>
      <c r="AG1351"/>
      <c r="AH1351">
        <v>0</v>
      </c>
    </row>
    <row r="1352" spans="1:34" ht="15" x14ac:dyDescent="0.25">
      <c r="A1352" t="s">
        <v>2893</v>
      </c>
      <c r="B1352" t="s">
        <v>2894</v>
      </c>
      <c r="C1352" t="s">
        <v>182</v>
      </c>
      <c r="D1352">
        <v>6</v>
      </c>
      <c r="E1352" s="138">
        <v>44677</v>
      </c>
      <c r="F1352" s="138">
        <v>46011</v>
      </c>
      <c r="G1352" t="s">
        <v>16478</v>
      </c>
      <c r="H1352" t="s">
        <v>70</v>
      </c>
      <c r="I1352">
        <v>0.5</v>
      </c>
      <c r="J1352" t="s">
        <v>76</v>
      </c>
      <c r="K1352">
        <v>0.8</v>
      </c>
      <c r="L1352" t="s">
        <v>77</v>
      </c>
      <c r="M1352">
        <v>0.8</v>
      </c>
      <c r="N1352" t="s">
        <v>78</v>
      </c>
      <c r="O1352">
        <v>0.8</v>
      </c>
      <c r="P1352" t="s">
        <v>79</v>
      </c>
      <c r="Q1352">
        <v>0</v>
      </c>
      <c r="R1352" t="s">
        <v>16229</v>
      </c>
      <c r="S1352"/>
      <c r="T1352"/>
      <c r="U1352"/>
      <c r="V1352"/>
      <c r="W1352"/>
      <c r="X1352"/>
      <c r="Y1352"/>
      <c r="Z1352"/>
      <c r="AA1352"/>
      <c r="AB1352"/>
      <c r="AC1352"/>
      <c r="AD1352"/>
      <c r="AE1352"/>
      <c r="AF1352"/>
      <c r="AG1352">
        <v>0</v>
      </c>
      <c r="AH1352">
        <v>0</v>
      </c>
    </row>
    <row r="1353" spans="1:34" ht="15" x14ac:dyDescent="0.25">
      <c r="A1353" t="s">
        <v>2895</v>
      </c>
      <c r="B1353" t="s">
        <v>2896</v>
      </c>
      <c r="C1353" t="s">
        <v>1411</v>
      </c>
      <c r="D1353"/>
      <c r="E1353"/>
      <c r="F1353"/>
      <c r="G1353"/>
      <c r="H1353" t="s">
        <v>63</v>
      </c>
      <c r="I1353" t="s">
        <v>64</v>
      </c>
      <c r="J1353"/>
      <c r="K1353"/>
      <c r="L1353"/>
      <c r="M1353"/>
      <c r="N1353"/>
      <c r="O1353"/>
      <c r="P1353"/>
      <c r="Q1353"/>
      <c r="R1353"/>
      <c r="S1353"/>
      <c r="T1353"/>
      <c r="U1353"/>
      <c r="V1353"/>
      <c r="W1353"/>
      <c r="X1353"/>
      <c r="Y1353"/>
      <c r="Z1353"/>
      <c r="AA1353"/>
      <c r="AB1353"/>
      <c r="AC1353"/>
      <c r="AD1353"/>
      <c r="AE1353"/>
      <c r="AF1353"/>
      <c r="AG1353"/>
      <c r="AH1353">
        <v>0</v>
      </c>
    </row>
    <row r="1354" spans="1:34" ht="15" x14ac:dyDescent="0.25">
      <c r="A1354" t="s">
        <v>2897</v>
      </c>
      <c r="B1354" t="s">
        <v>2898</v>
      </c>
      <c r="C1354" t="s">
        <v>219</v>
      </c>
      <c r="D1354"/>
      <c r="E1354"/>
      <c r="F1354"/>
      <c r="G1354"/>
      <c r="H1354" t="s">
        <v>63</v>
      </c>
      <c r="I1354" t="s">
        <v>64</v>
      </c>
      <c r="J1354"/>
      <c r="K1354"/>
      <c r="L1354"/>
      <c r="M1354"/>
      <c r="N1354"/>
      <c r="O1354"/>
      <c r="P1354"/>
      <c r="Q1354"/>
      <c r="R1354"/>
      <c r="S1354"/>
      <c r="T1354"/>
      <c r="U1354"/>
      <c r="V1354"/>
      <c r="W1354"/>
      <c r="X1354"/>
      <c r="Y1354"/>
      <c r="Z1354"/>
      <c r="AA1354"/>
      <c r="AB1354"/>
      <c r="AC1354"/>
      <c r="AD1354"/>
      <c r="AE1354"/>
      <c r="AF1354"/>
      <c r="AG1354"/>
      <c r="AH1354">
        <v>0</v>
      </c>
    </row>
    <row r="1355" spans="1:34" ht="15" x14ac:dyDescent="0.25">
      <c r="A1355" t="s">
        <v>2899</v>
      </c>
      <c r="B1355" t="s">
        <v>2900</v>
      </c>
      <c r="C1355" t="s">
        <v>139</v>
      </c>
      <c r="D1355">
        <v>19</v>
      </c>
      <c r="E1355" s="138">
        <v>45744</v>
      </c>
      <c r="F1355" s="138">
        <v>45944</v>
      </c>
      <c r="G1355" t="s">
        <v>69</v>
      </c>
      <c r="H1355" t="s">
        <v>63</v>
      </c>
      <c r="I1355">
        <v>0.8</v>
      </c>
      <c r="J1355" t="s">
        <v>71</v>
      </c>
      <c r="K1355"/>
      <c r="L1355"/>
      <c r="M1355"/>
      <c r="N1355"/>
      <c r="O1355"/>
      <c r="P1355"/>
      <c r="Q1355"/>
      <c r="R1355"/>
      <c r="S1355"/>
      <c r="T1355"/>
      <c r="U1355"/>
      <c r="V1355"/>
      <c r="W1355"/>
      <c r="X1355"/>
      <c r="Y1355"/>
      <c r="Z1355"/>
      <c r="AA1355"/>
      <c r="AB1355"/>
      <c r="AC1355"/>
      <c r="AD1355"/>
      <c r="AE1355"/>
      <c r="AF1355"/>
      <c r="AG1355">
        <v>1</v>
      </c>
      <c r="AH1355">
        <v>0</v>
      </c>
    </row>
    <row r="1356" spans="1:34" ht="15" x14ac:dyDescent="0.25">
      <c r="A1356" t="s">
        <v>2901</v>
      </c>
      <c r="B1356" t="s">
        <v>2902</v>
      </c>
      <c r="C1356" t="s">
        <v>281</v>
      </c>
      <c r="D1356">
        <v>6</v>
      </c>
      <c r="E1356" s="138">
        <v>45076</v>
      </c>
      <c r="F1356" s="138">
        <v>46011</v>
      </c>
      <c r="G1356" t="s">
        <v>69</v>
      </c>
      <c r="H1356" t="s">
        <v>63</v>
      </c>
      <c r="I1356">
        <v>0.8</v>
      </c>
      <c r="J1356" t="s">
        <v>71</v>
      </c>
      <c r="K1356"/>
      <c r="L1356"/>
      <c r="M1356"/>
      <c r="N1356"/>
      <c r="O1356"/>
      <c r="P1356"/>
      <c r="Q1356"/>
      <c r="R1356"/>
      <c r="S1356"/>
      <c r="T1356"/>
      <c r="U1356"/>
      <c r="V1356"/>
      <c r="W1356"/>
      <c r="X1356"/>
      <c r="Y1356"/>
      <c r="Z1356"/>
      <c r="AA1356"/>
      <c r="AB1356"/>
      <c r="AC1356"/>
      <c r="AD1356"/>
      <c r="AE1356"/>
      <c r="AF1356"/>
      <c r="AG1356">
        <v>1</v>
      </c>
      <c r="AH1356">
        <v>0</v>
      </c>
    </row>
    <row r="1357" spans="1:34" ht="15" x14ac:dyDescent="0.25">
      <c r="A1357" t="s">
        <v>2903</v>
      </c>
      <c r="B1357" t="s">
        <v>2904</v>
      </c>
      <c r="C1357" t="s">
        <v>231</v>
      </c>
      <c r="D1357">
        <v>42</v>
      </c>
      <c r="E1357" s="138">
        <v>45656</v>
      </c>
      <c r="F1357" s="138">
        <v>45698</v>
      </c>
      <c r="G1357" t="s">
        <v>75</v>
      </c>
      <c r="H1357" t="s">
        <v>70</v>
      </c>
      <c r="I1357">
        <v>0.65</v>
      </c>
      <c r="J1357" t="s">
        <v>16270</v>
      </c>
      <c r="K1357">
        <v>0.75</v>
      </c>
      <c r="L1357" t="s">
        <v>78</v>
      </c>
      <c r="M1357">
        <v>0.8</v>
      </c>
      <c r="N1357" t="s">
        <v>79</v>
      </c>
      <c r="O1357"/>
      <c r="P1357"/>
      <c r="Q1357"/>
      <c r="R1357"/>
      <c r="S1357"/>
      <c r="T1357"/>
      <c r="U1357"/>
      <c r="V1357"/>
      <c r="W1357"/>
      <c r="X1357"/>
      <c r="Y1357"/>
      <c r="Z1357"/>
      <c r="AA1357"/>
      <c r="AB1357"/>
      <c r="AC1357"/>
      <c r="AD1357"/>
      <c r="AE1357"/>
      <c r="AF1357"/>
      <c r="AG1357">
        <v>3</v>
      </c>
      <c r="AH1357">
        <v>0</v>
      </c>
    </row>
    <row r="1358" spans="1:34" ht="15" x14ac:dyDescent="0.25">
      <c r="A1358" t="s">
        <v>2905</v>
      </c>
      <c r="B1358" t="s">
        <v>2906</v>
      </c>
      <c r="C1358" t="s">
        <v>359</v>
      </c>
      <c r="D1358">
        <v>52</v>
      </c>
      <c r="E1358" s="138">
        <v>45647</v>
      </c>
      <c r="F1358" s="138">
        <v>45867</v>
      </c>
      <c r="G1358" t="s">
        <v>69</v>
      </c>
      <c r="H1358" t="s">
        <v>63</v>
      </c>
      <c r="I1358">
        <v>0.8</v>
      </c>
      <c r="J1358" t="s">
        <v>71</v>
      </c>
      <c r="K1358"/>
      <c r="L1358"/>
      <c r="M1358"/>
      <c r="N1358"/>
      <c r="O1358"/>
      <c r="P1358"/>
      <c r="Q1358"/>
      <c r="R1358"/>
      <c r="S1358"/>
      <c r="T1358"/>
      <c r="U1358"/>
      <c r="V1358"/>
      <c r="W1358"/>
      <c r="X1358"/>
      <c r="Y1358"/>
      <c r="Z1358"/>
      <c r="AA1358"/>
      <c r="AB1358"/>
      <c r="AC1358"/>
      <c r="AD1358"/>
      <c r="AE1358"/>
      <c r="AF1358"/>
      <c r="AG1358">
        <v>1</v>
      </c>
      <c r="AH1358">
        <v>0</v>
      </c>
    </row>
    <row r="1359" spans="1:34" ht="15" x14ac:dyDescent="0.25">
      <c r="A1359" t="s">
        <v>2907</v>
      </c>
      <c r="B1359" t="s">
        <v>2908</v>
      </c>
      <c r="C1359" t="s">
        <v>291</v>
      </c>
      <c r="D1359">
        <v>41</v>
      </c>
      <c r="E1359" s="138">
        <v>45646</v>
      </c>
      <c r="F1359" s="138">
        <v>45944</v>
      </c>
      <c r="G1359" t="s">
        <v>69</v>
      </c>
      <c r="H1359" t="s">
        <v>63</v>
      </c>
      <c r="I1359">
        <v>0.8</v>
      </c>
      <c r="J1359" t="s">
        <v>71</v>
      </c>
      <c r="K1359"/>
      <c r="L1359"/>
      <c r="M1359"/>
      <c r="N1359"/>
      <c r="O1359"/>
      <c r="P1359"/>
      <c r="Q1359"/>
      <c r="R1359"/>
      <c r="S1359"/>
      <c r="T1359"/>
      <c r="U1359"/>
      <c r="V1359"/>
      <c r="W1359"/>
      <c r="X1359"/>
      <c r="Y1359"/>
      <c r="Z1359"/>
      <c r="AA1359"/>
      <c r="AB1359"/>
      <c r="AC1359"/>
      <c r="AD1359"/>
      <c r="AE1359"/>
      <c r="AF1359"/>
      <c r="AG1359">
        <v>1</v>
      </c>
      <c r="AH1359">
        <v>0</v>
      </c>
    </row>
    <row r="1360" spans="1:34" ht="15" x14ac:dyDescent="0.25">
      <c r="A1360" t="s">
        <v>2909</v>
      </c>
      <c r="B1360" t="s">
        <v>2910</v>
      </c>
      <c r="C1360" t="s">
        <v>448</v>
      </c>
      <c r="D1360">
        <v>39</v>
      </c>
      <c r="E1360" s="138">
        <v>45076</v>
      </c>
      <c r="F1360" s="138">
        <v>46011</v>
      </c>
      <c r="G1360" t="s">
        <v>69</v>
      </c>
      <c r="H1360" t="s">
        <v>63</v>
      </c>
      <c r="I1360">
        <v>0.8</v>
      </c>
      <c r="J1360" t="s">
        <v>71</v>
      </c>
      <c r="K1360"/>
      <c r="L1360"/>
      <c r="M1360"/>
      <c r="N1360"/>
      <c r="O1360"/>
      <c r="P1360"/>
      <c r="Q1360"/>
      <c r="R1360"/>
      <c r="S1360"/>
      <c r="T1360"/>
      <c r="U1360"/>
      <c r="V1360"/>
      <c r="W1360"/>
      <c r="X1360"/>
      <c r="Y1360"/>
      <c r="Z1360"/>
      <c r="AA1360"/>
      <c r="AB1360"/>
      <c r="AC1360"/>
      <c r="AD1360"/>
      <c r="AE1360"/>
      <c r="AF1360"/>
      <c r="AG1360">
        <v>1</v>
      </c>
      <c r="AH1360">
        <v>0</v>
      </c>
    </row>
    <row r="1361" spans="1:34" ht="15" x14ac:dyDescent="0.25">
      <c r="A1361" t="s">
        <v>2911</v>
      </c>
      <c r="B1361" t="s">
        <v>2912</v>
      </c>
      <c r="C1361" t="s">
        <v>291</v>
      </c>
      <c r="D1361">
        <v>2</v>
      </c>
      <c r="E1361" s="138">
        <v>45716</v>
      </c>
      <c r="F1361" s="138">
        <v>45819</v>
      </c>
      <c r="G1361" t="s">
        <v>69</v>
      </c>
      <c r="H1361" t="s">
        <v>63</v>
      </c>
      <c r="I1361">
        <v>0.8</v>
      </c>
      <c r="J1361" t="s">
        <v>71</v>
      </c>
      <c r="K1361"/>
      <c r="L1361"/>
      <c r="M1361"/>
      <c r="N1361"/>
      <c r="O1361"/>
      <c r="P1361"/>
      <c r="Q1361"/>
      <c r="R1361"/>
      <c r="S1361"/>
      <c r="T1361"/>
      <c r="U1361"/>
      <c r="V1361"/>
      <c r="W1361"/>
      <c r="X1361"/>
      <c r="Y1361"/>
      <c r="Z1361"/>
      <c r="AA1361"/>
      <c r="AB1361"/>
      <c r="AC1361"/>
      <c r="AD1361"/>
      <c r="AE1361"/>
      <c r="AF1361"/>
      <c r="AG1361">
        <v>1</v>
      </c>
      <c r="AH1361">
        <v>0</v>
      </c>
    </row>
    <row r="1362" spans="1:34" ht="15" x14ac:dyDescent="0.25">
      <c r="A1362" t="s">
        <v>2913</v>
      </c>
      <c r="B1362" t="s">
        <v>2914</v>
      </c>
      <c r="C1362" t="s">
        <v>321</v>
      </c>
      <c r="D1362">
        <v>7</v>
      </c>
      <c r="E1362" s="138">
        <v>44285</v>
      </c>
      <c r="F1362" s="138">
        <v>46011</v>
      </c>
      <c r="G1362" t="s">
        <v>69</v>
      </c>
      <c r="H1362" t="s">
        <v>70</v>
      </c>
      <c r="I1362">
        <v>0</v>
      </c>
      <c r="J1362" t="s">
        <v>16257</v>
      </c>
      <c r="K1362">
        <v>0.5</v>
      </c>
      <c r="L1362" t="s">
        <v>71</v>
      </c>
      <c r="M1362"/>
      <c r="N1362"/>
      <c r="O1362"/>
      <c r="P1362"/>
      <c r="Q1362"/>
      <c r="R1362"/>
      <c r="S1362"/>
      <c r="T1362"/>
      <c r="U1362"/>
      <c r="V1362"/>
      <c r="W1362"/>
      <c r="X1362"/>
      <c r="Y1362"/>
      <c r="Z1362"/>
      <c r="AA1362"/>
      <c r="AB1362"/>
      <c r="AC1362"/>
      <c r="AD1362"/>
      <c r="AE1362"/>
      <c r="AF1362"/>
      <c r="AG1362">
        <v>2</v>
      </c>
      <c r="AH1362">
        <v>14999.99</v>
      </c>
    </row>
    <row r="1363" spans="1:34" ht="15" x14ac:dyDescent="0.25">
      <c r="A1363" t="s">
        <v>2915</v>
      </c>
      <c r="B1363" t="s">
        <v>2916</v>
      </c>
      <c r="C1363" t="s">
        <v>313</v>
      </c>
      <c r="D1363"/>
      <c r="E1363"/>
      <c r="F1363"/>
      <c r="G1363"/>
      <c r="H1363" t="s">
        <v>63</v>
      </c>
      <c r="I1363" t="s">
        <v>64</v>
      </c>
      <c r="J1363"/>
      <c r="K1363"/>
      <c r="L1363"/>
      <c r="M1363"/>
      <c r="N1363"/>
      <c r="O1363"/>
      <c r="P1363"/>
      <c r="Q1363"/>
      <c r="R1363"/>
      <c r="S1363"/>
      <c r="T1363"/>
      <c r="U1363"/>
      <c r="V1363"/>
      <c r="W1363"/>
      <c r="X1363"/>
      <c r="Y1363"/>
      <c r="Z1363"/>
      <c r="AA1363"/>
      <c r="AB1363"/>
      <c r="AC1363"/>
      <c r="AD1363"/>
      <c r="AE1363"/>
      <c r="AF1363"/>
      <c r="AG1363"/>
      <c r="AH1363">
        <v>0</v>
      </c>
    </row>
    <row r="1364" spans="1:34" ht="15" x14ac:dyDescent="0.25">
      <c r="A1364" t="s">
        <v>2917</v>
      </c>
      <c r="B1364" t="s">
        <v>2918</v>
      </c>
      <c r="C1364" t="s">
        <v>99</v>
      </c>
      <c r="D1364">
        <v>41</v>
      </c>
      <c r="E1364" s="138">
        <v>45649</v>
      </c>
      <c r="F1364" s="138">
        <v>45943</v>
      </c>
      <c r="G1364" t="s">
        <v>69</v>
      </c>
      <c r="H1364" t="s">
        <v>63</v>
      </c>
      <c r="I1364">
        <v>0.8</v>
      </c>
      <c r="J1364" t="s">
        <v>71</v>
      </c>
      <c r="K1364"/>
      <c r="L1364"/>
      <c r="M1364"/>
      <c r="N1364"/>
      <c r="O1364"/>
      <c r="P1364"/>
      <c r="Q1364"/>
      <c r="R1364"/>
      <c r="S1364"/>
      <c r="T1364"/>
      <c r="U1364"/>
      <c r="V1364"/>
      <c r="W1364"/>
      <c r="X1364"/>
      <c r="Y1364"/>
      <c r="Z1364"/>
      <c r="AA1364"/>
      <c r="AB1364"/>
      <c r="AC1364"/>
      <c r="AD1364"/>
      <c r="AE1364"/>
      <c r="AF1364"/>
      <c r="AG1364">
        <v>1</v>
      </c>
      <c r="AH1364">
        <v>0</v>
      </c>
    </row>
    <row r="1365" spans="1:34" ht="15" x14ac:dyDescent="0.25">
      <c r="A1365" t="s">
        <v>2919</v>
      </c>
      <c r="B1365" t="s">
        <v>2920</v>
      </c>
      <c r="C1365" t="s">
        <v>359</v>
      </c>
      <c r="D1365"/>
      <c r="E1365"/>
      <c r="F1365"/>
      <c r="G1365"/>
      <c r="H1365" t="s">
        <v>63</v>
      </c>
      <c r="I1365" t="s">
        <v>64</v>
      </c>
      <c r="J1365"/>
      <c r="K1365"/>
      <c r="L1365"/>
      <c r="M1365"/>
      <c r="N1365"/>
      <c r="O1365"/>
      <c r="P1365"/>
      <c r="Q1365"/>
      <c r="R1365"/>
      <c r="S1365"/>
      <c r="T1365"/>
      <c r="U1365"/>
      <c r="V1365"/>
      <c r="W1365"/>
      <c r="X1365"/>
      <c r="Y1365"/>
      <c r="Z1365"/>
      <c r="AA1365"/>
      <c r="AB1365"/>
      <c r="AC1365"/>
      <c r="AD1365"/>
      <c r="AE1365"/>
      <c r="AF1365"/>
      <c r="AG1365"/>
      <c r="AH1365">
        <v>0</v>
      </c>
    </row>
    <row r="1366" spans="1:34" ht="15" x14ac:dyDescent="0.25">
      <c r="A1366" t="s">
        <v>2921</v>
      </c>
      <c r="B1366" t="s">
        <v>2922</v>
      </c>
      <c r="C1366" t="s">
        <v>970</v>
      </c>
      <c r="D1366">
        <v>33</v>
      </c>
      <c r="E1366" s="138">
        <v>44134</v>
      </c>
      <c r="F1366" s="138">
        <v>46011</v>
      </c>
      <c r="G1366" t="s">
        <v>69</v>
      </c>
      <c r="H1366" t="s">
        <v>70</v>
      </c>
      <c r="I1366">
        <v>0.8</v>
      </c>
      <c r="J1366" t="s">
        <v>71</v>
      </c>
      <c r="K1366">
        <v>0</v>
      </c>
      <c r="L1366" t="s">
        <v>16095</v>
      </c>
      <c r="M1366"/>
      <c r="N1366"/>
      <c r="O1366"/>
      <c r="P1366"/>
      <c r="Q1366"/>
      <c r="R1366"/>
      <c r="S1366"/>
      <c r="T1366"/>
      <c r="U1366"/>
      <c r="V1366"/>
      <c r="W1366"/>
      <c r="X1366"/>
      <c r="Y1366"/>
      <c r="Z1366"/>
      <c r="AA1366"/>
      <c r="AB1366"/>
      <c r="AC1366"/>
      <c r="AD1366"/>
      <c r="AE1366"/>
      <c r="AF1366"/>
      <c r="AG1366">
        <v>5</v>
      </c>
      <c r="AH1366">
        <v>0</v>
      </c>
    </row>
    <row r="1367" spans="1:34" ht="15" x14ac:dyDescent="0.25">
      <c r="A1367" t="s">
        <v>2923</v>
      </c>
      <c r="B1367" t="s">
        <v>2924</v>
      </c>
      <c r="C1367" t="s">
        <v>286</v>
      </c>
      <c r="D1367">
        <v>12</v>
      </c>
      <c r="E1367" s="138">
        <v>45076</v>
      </c>
      <c r="F1367" s="138">
        <v>46011</v>
      </c>
      <c r="G1367" t="s">
        <v>69</v>
      </c>
      <c r="H1367" t="s">
        <v>63</v>
      </c>
      <c r="I1367">
        <v>0.4</v>
      </c>
      <c r="J1367" t="s">
        <v>71</v>
      </c>
      <c r="K1367"/>
      <c r="L1367"/>
      <c r="M1367"/>
      <c r="N1367"/>
      <c r="O1367"/>
      <c r="P1367"/>
      <c r="Q1367"/>
      <c r="R1367"/>
      <c r="S1367"/>
      <c r="T1367"/>
      <c r="U1367"/>
      <c r="V1367"/>
      <c r="W1367"/>
      <c r="X1367"/>
      <c r="Y1367"/>
      <c r="Z1367"/>
      <c r="AA1367"/>
      <c r="AB1367"/>
      <c r="AC1367"/>
      <c r="AD1367"/>
      <c r="AE1367"/>
      <c r="AF1367"/>
      <c r="AG1367">
        <v>1</v>
      </c>
      <c r="AH1367">
        <v>0</v>
      </c>
    </row>
    <row r="1368" spans="1:34" ht="15" x14ac:dyDescent="0.25">
      <c r="A1368" t="s">
        <v>2925</v>
      </c>
      <c r="B1368" t="s">
        <v>2926</v>
      </c>
      <c r="C1368" t="s">
        <v>742</v>
      </c>
      <c r="D1368">
        <v>5</v>
      </c>
      <c r="E1368" s="138">
        <v>45709</v>
      </c>
      <c r="F1368" s="138">
        <v>45733</v>
      </c>
      <c r="G1368" t="s">
        <v>69</v>
      </c>
      <c r="H1368" t="s">
        <v>63</v>
      </c>
      <c r="I1368">
        <v>0.8</v>
      </c>
      <c r="J1368" t="s">
        <v>71</v>
      </c>
      <c r="K1368"/>
      <c r="L1368"/>
      <c r="M1368"/>
      <c r="N1368"/>
      <c r="O1368"/>
      <c r="P1368"/>
      <c r="Q1368"/>
      <c r="R1368"/>
      <c r="S1368"/>
      <c r="T1368"/>
      <c r="U1368"/>
      <c r="V1368"/>
      <c r="W1368"/>
      <c r="X1368"/>
      <c r="Y1368"/>
      <c r="Z1368"/>
      <c r="AA1368"/>
      <c r="AB1368"/>
      <c r="AC1368"/>
      <c r="AD1368"/>
      <c r="AE1368"/>
      <c r="AF1368"/>
      <c r="AG1368">
        <v>1</v>
      </c>
      <c r="AH1368">
        <v>0</v>
      </c>
    </row>
    <row r="1369" spans="1:34" ht="15" x14ac:dyDescent="0.25">
      <c r="A1369" t="s">
        <v>2927</v>
      </c>
      <c r="B1369" t="s">
        <v>2928</v>
      </c>
      <c r="C1369" t="s">
        <v>374</v>
      </c>
      <c r="D1369">
        <v>42</v>
      </c>
      <c r="E1369" s="138">
        <v>45289</v>
      </c>
      <c r="F1369" s="138">
        <v>46011</v>
      </c>
      <c r="G1369" t="s">
        <v>69</v>
      </c>
      <c r="H1369" t="s">
        <v>63</v>
      </c>
      <c r="I1369">
        <v>0.6</v>
      </c>
      <c r="J1369" t="s">
        <v>71</v>
      </c>
      <c r="K1369"/>
      <c r="L1369"/>
      <c r="M1369"/>
      <c r="N1369"/>
      <c r="O1369"/>
      <c r="P1369"/>
      <c r="Q1369"/>
      <c r="R1369"/>
      <c r="S1369"/>
      <c r="T1369"/>
      <c r="U1369"/>
      <c r="V1369"/>
      <c r="W1369"/>
      <c r="X1369"/>
      <c r="Y1369"/>
      <c r="Z1369"/>
      <c r="AA1369"/>
      <c r="AB1369"/>
      <c r="AC1369"/>
      <c r="AD1369"/>
      <c r="AE1369"/>
      <c r="AF1369"/>
      <c r="AG1369">
        <v>1</v>
      </c>
      <c r="AH1369">
        <v>0</v>
      </c>
    </row>
    <row r="1370" spans="1:34" ht="15" x14ac:dyDescent="0.25">
      <c r="A1370" t="s">
        <v>2929</v>
      </c>
      <c r="B1370" t="s">
        <v>2930</v>
      </c>
      <c r="C1370" t="s">
        <v>231</v>
      </c>
      <c r="D1370">
        <v>61</v>
      </c>
      <c r="E1370" s="138">
        <v>45649</v>
      </c>
      <c r="F1370" s="138">
        <v>45687</v>
      </c>
      <c r="G1370" t="s">
        <v>16478</v>
      </c>
      <c r="H1370" t="s">
        <v>70</v>
      </c>
      <c r="I1370">
        <v>0.5</v>
      </c>
      <c r="J1370" t="s">
        <v>16530</v>
      </c>
      <c r="K1370">
        <v>0.6</v>
      </c>
      <c r="L1370" t="s">
        <v>16531</v>
      </c>
      <c r="M1370">
        <v>0.7</v>
      </c>
      <c r="N1370" t="s">
        <v>16532</v>
      </c>
      <c r="O1370">
        <v>0.75</v>
      </c>
      <c r="P1370" t="s">
        <v>16303</v>
      </c>
      <c r="Q1370"/>
      <c r="R1370"/>
      <c r="S1370"/>
      <c r="T1370"/>
      <c r="U1370"/>
      <c r="V1370"/>
      <c r="W1370"/>
      <c r="X1370"/>
      <c r="Y1370"/>
      <c r="Z1370"/>
      <c r="AA1370"/>
      <c r="AB1370"/>
      <c r="AC1370"/>
      <c r="AD1370"/>
      <c r="AE1370"/>
      <c r="AF1370"/>
      <c r="AG1370">
        <v>0</v>
      </c>
      <c r="AH1370">
        <v>0</v>
      </c>
    </row>
    <row r="1371" spans="1:34" ht="15" x14ac:dyDescent="0.25">
      <c r="A1371" t="s">
        <v>2931</v>
      </c>
      <c r="B1371" t="s">
        <v>2932</v>
      </c>
      <c r="C1371" t="s">
        <v>426</v>
      </c>
      <c r="D1371">
        <v>40</v>
      </c>
      <c r="E1371" s="138">
        <v>45624</v>
      </c>
      <c r="F1371" s="138">
        <v>45938</v>
      </c>
      <c r="G1371" t="s">
        <v>69</v>
      </c>
      <c r="H1371" t="s">
        <v>63</v>
      </c>
      <c r="I1371">
        <v>0.7</v>
      </c>
      <c r="J1371" t="s">
        <v>71</v>
      </c>
      <c r="K1371"/>
      <c r="L1371"/>
      <c r="M1371"/>
      <c r="N1371"/>
      <c r="O1371"/>
      <c r="P1371"/>
      <c r="Q1371"/>
      <c r="R1371"/>
      <c r="S1371"/>
      <c r="T1371"/>
      <c r="U1371"/>
      <c r="V1371"/>
      <c r="W1371"/>
      <c r="X1371"/>
      <c r="Y1371"/>
      <c r="Z1371"/>
      <c r="AA1371"/>
      <c r="AB1371"/>
      <c r="AC1371"/>
      <c r="AD1371"/>
      <c r="AE1371"/>
      <c r="AF1371"/>
      <c r="AG1371">
        <v>1</v>
      </c>
      <c r="AH1371">
        <v>0</v>
      </c>
    </row>
    <row r="1372" spans="1:34" ht="15" x14ac:dyDescent="0.25">
      <c r="A1372" t="s">
        <v>2933</v>
      </c>
      <c r="B1372" t="s">
        <v>2934</v>
      </c>
      <c r="C1372" t="s">
        <v>2663</v>
      </c>
      <c r="D1372">
        <v>97</v>
      </c>
      <c r="E1372" s="138">
        <v>44923</v>
      </c>
      <c r="F1372" s="138">
        <v>46011</v>
      </c>
      <c r="G1372" t="s">
        <v>16478</v>
      </c>
      <c r="H1372" t="s">
        <v>70</v>
      </c>
      <c r="I1372">
        <v>0.5</v>
      </c>
      <c r="J1372" t="s">
        <v>76</v>
      </c>
      <c r="K1372">
        <v>0.6</v>
      </c>
      <c r="L1372" t="s">
        <v>77</v>
      </c>
      <c r="M1372">
        <v>0.7</v>
      </c>
      <c r="N1372" t="s">
        <v>78</v>
      </c>
      <c r="O1372">
        <v>0.8</v>
      </c>
      <c r="P1372" t="s">
        <v>79</v>
      </c>
      <c r="Q1372">
        <v>0</v>
      </c>
      <c r="R1372" t="s">
        <v>16228</v>
      </c>
      <c r="S1372"/>
      <c r="T1372"/>
      <c r="U1372"/>
      <c r="V1372"/>
      <c r="W1372"/>
      <c r="X1372"/>
      <c r="Y1372"/>
      <c r="Z1372"/>
      <c r="AA1372"/>
      <c r="AB1372"/>
      <c r="AC1372"/>
      <c r="AD1372"/>
      <c r="AE1372"/>
      <c r="AF1372"/>
      <c r="AG1372">
        <v>0</v>
      </c>
      <c r="AH1372">
        <v>0</v>
      </c>
    </row>
    <row r="1373" spans="1:34" ht="15" x14ac:dyDescent="0.25">
      <c r="A1373" t="s">
        <v>2935</v>
      </c>
      <c r="B1373" t="s">
        <v>2936</v>
      </c>
      <c r="C1373" t="s">
        <v>62</v>
      </c>
      <c r="D1373"/>
      <c r="E1373"/>
      <c r="F1373"/>
      <c r="G1373"/>
      <c r="H1373" t="s">
        <v>63</v>
      </c>
      <c r="I1373" t="s">
        <v>64</v>
      </c>
      <c r="J1373"/>
      <c r="K1373"/>
      <c r="L1373"/>
      <c r="M1373"/>
      <c r="N1373"/>
      <c r="O1373"/>
      <c r="P1373"/>
      <c r="Q1373"/>
      <c r="R1373"/>
      <c r="S1373"/>
      <c r="T1373"/>
      <c r="U1373"/>
      <c r="V1373"/>
      <c r="W1373"/>
      <c r="X1373"/>
      <c r="Y1373"/>
      <c r="Z1373"/>
      <c r="AA1373"/>
      <c r="AB1373"/>
      <c r="AC1373"/>
      <c r="AD1373"/>
      <c r="AE1373"/>
      <c r="AF1373"/>
      <c r="AG1373"/>
      <c r="AH1373">
        <v>0</v>
      </c>
    </row>
    <row r="1374" spans="1:34" ht="15" x14ac:dyDescent="0.25">
      <c r="A1374" t="s">
        <v>2937</v>
      </c>
      <c r="B1374" t="s">
        <v>2938</v>
      </c>
      <c r="C1374" t="s">
        <v>251</v>
      </c>
      <c r="D1374">
        <v>34</v>
      </c>
      <c r="E1374" s="138">
        <v>45644</v>
      </c>
      <c r="F1374" s="138">
        <v>45679</v>
      </c>
      <c r="G1374" t="s">
        <v>16478</v>
      </c>
      <c r="H1374" t="s">
        <v>70</v>
      </c>
      <c r="I1374">
        <v>0.6</v>
      </c>
      <c r="J1374" t="s">
        <v>76</v>
      </c>
      <c r="K1374">
        <v>0.61</v>
      </c>
      <c r="L1374" t="s">
        <v>77</v>
      </c>
      <c r="M1374">
        <v>0.78</v>
      </c>
      <c r="N1374" t="s">
        <v>78</v>
      </c>
      <c r="O1374">
        <v>0.8</v>
      </c>
      <c r="P1374" t="s">
        <v>79</v>
      </c>
      <c r="Q1374">
        <v>0</v>
      </c>
      <c r="R1374" t="s">
        <v>16236</v>
      </c>
      <c r="S1374"/>
      <c r="T1374"/>
      <c r="U1374"/>
      <c r="V1374"/>
      <c r="W1374"/>
      <c r="X1374"/>
      <c r="Y1374"/>
      <c r="Z1374"/>
      <c r="AA1374"/>
      <c r="AB1374"/>
      <c r="AC1374"/>
      <c r="AD1374"/>
      <c r="AE1374"/>
      <c r="AF1374"/>
      <c r="AG1374">
        <v>0</v>
      </c>
      <c r="AH1374">
        <v>0</v>
      </c>
    </row>
    <row r="1375" spans="1:34" ht="15" x14ac:dyDescent="0.25">
      <c r="A1375" t="s">
        <v>2939</v>
      </c>
      <c r="B1375" t="s">
        <v>2940</v>
      </c>
      <c r="C1375" t="s">
        <v>254</v>
      </c>
      <c r="D1375">
        <v>47</v>
      </c>
      <c r="E1375" s="138">
        <v>45274</v>
      </c>
      <c r="F1375" s="138">
        <v>46011</v>
      </c>
      <c r="G1375" t="s">
        <v>69</v>
      </c>
      <c r="H1375" t="s">
        <v>70</v>
      </c>
      <c r="I1375">
        <v>0</v>
      </c>
      <c r="J1375" t="s">
        <v>16230</v>
      </c>
      <c r="K1375">
        <v>0.75</v>
      </c>
      <c r="L1375" t="s">
        <v>71</v>
      </c>
      <c r="M1375"/>
      <c r="N1375"/>
      <c r="O1375"/>
      <c r="P1375"/>
      <c r="Q1375"/>
      <c r="R1375"/>
      <c r="S1375"/>
      <c r="T1375"/>
      <c r="U1375"/>
      <c r="V1375"/>
      <c r="W1375"/>
      <c r="X1375"/>
      <c r="Y1375"/>
      <c r="Z1375"/>
      <c r="AA1375"/>
      <c r="AB1375"/>
      <c r="AC1375"/>
      <c r="AD1375"/>
      <c r="AE1375"/>
      <c r="AF1375"/>
      <c r="AG1375">
        <v>2</v>
      </c>
      <c r="AH1375">
        <v>15000</v>
      </c>
    </row>
    <row r="1376" spans="1:34" ht="15" x14ac:dyDescent="0.25">
      <c r="A1376" t="s">
        <v>2943</v>
      </c>
      <c r="B1376" t="s">
        <v>2944</v>
      </c>
      <c r="C1376" t="s">
        <v>193</v>
      </c>
      <c r="D1376">
        <v>4</v>
      </c>
      <c r="E1376" s="138">
        <v>45679</v>
      </c>
      <c r="F1376" s="138">
        <v>45707</v>
      </c>
      <c r="G1376" t="s">
        <v>69</v>
      </c>
      <c r="H1376" t="s">
        <v>63</v>
      </c>
      <c r="I1376">
        <v>0.7</v>
      </c>
      <c r="J1376" t="s">
        <v>71</v>
      </c>
      <c r="K1376"/>
      <c r="L1376"/>
      <c r="M1376"/>
      <c r="N1376"/>
      <c r="O1376"/>
      <c r="P1376"/>
      <c r="Q1376"/>
      <c r="R1376"/>
      <c r="S1376"/>
      <c r="T1376"/>
      <c r="U1376"/>
      <c r="V1376"/>
      <c r="W1376"/>
      <c r="X1376"/>
      <c r="Y1376"/>
      <c r="Z1376"/>
      <c r="AA1376"/>
      <c r="AB1376"/>
      <c r="AC1376"/>
      <c r="AD1376"/>
      <c r="AE1376"/>
      <c r="AF1376"/>
      <c r="AG1376">
        <v>1</v>
      </c>
      <c r="AH1376">
        <v>0</v>
      </c>
    </row>
    <row r="1377" spans="1:34" ht="15" x14ac:dyDescent="0.25">
      <c r="A1377" t="s">
        <v>2945</v>
      </c>
      <c r="B1377" t="s">
        <v>2946</v>
      </c>
      <c r="C1377" t="s">
        <v>139</v>
      </c>
      <c r="D1377">
        <v>20</v>
      </c>
      <c r="E1377" s="138">
        <v>45137</v>
      </c>
      <c r="F1377" s="138">
        <v>46011</v>
      </c>
      <c r="G1377" t="s">
        <v>69</v>
      </c>
      <c r="H1377" t="s">
        <v>63</v>
      </c>
      <c r="I1377">
        <v>0.8</v>
      </c>
      <c r="J1377" t="s">
        <v>71</v>
      </c>
      <c r="K1377"/>
      <c r="L1377"/>
      <c r="M1377"/>
      <c r="N1377"/>
      <c r="O1377"/>
      <c r="P1377"/>
      <c r="Q1377"/>
      <c r="R1377"/>
      <c r="S1377"/>
      <c r="T1377"/>
      <c r="U1377"/>
      <c r="V1377"/>
      <c r="W1377"/>
      <c r="X1377"/>
      <c r="Y1377"/>
      <c r="Z1377"/>
      <c r="AA1377"/>
      <c r="AB1377"/>
      <c r="AC1377"/>
      <c r="AD1377"/>
      <c r="AE1377"/>
      <c r="AF1377"/>
      <c r="AG1377">
        <v>1</v>
      </c>
      <c r="AH1377">
        <v>0</v>
      </c>
    </row>
    <row r="1378" spans="1:34" ht="15" x14ac:dyDescent="0.25">
      <c r="A1378" t="s">
        <v>2947</v>
      </c>
      <c r="B1378" t="s">
        <v>2948</v>
      </c>
      <c r="C1378" t="s">
        <v>193</v>
      </c>
      <c r="D1378"/>
      <c r="E1378"/>
      <c r="F1378"/>
      <c r="G1378"/>
      <c r="H1378" t="s">
        <v>63</v>
      </c>
      <c r="I1378" t="s">
        <v>64</v>
      </c>
      <c r="J1378"/>
      <c r="K1378"/>
      <c r="L1378"/>
      <c r="M1378"/>
      <c r="N1378"/>
      <c r="O1378"/>
      <c r="P1378"/>
      <c r="Q1378"/>
      <c r="R1378"/>
      <c r="S1378"/>
      <c r="T1378"/>
      <c r="U1378"/>
      <c r="V1378"/>
      <c r="W1378"/>
      <c r="X1378"/>
      <c r="Y1378"/>
      <c r="Z1378"/>
      <c r="AA1378"/>
      <c r="AB1378"/>
      <c r="AC1378"/>
      <c r="AD1378"/>
      <c r="AE1378"/>
      <c r="AF1378"/>
      <c r="AG1378"/>
      <c r="AH1378">
        <v>0</v>
      </c>
    </row>
    <row r="1379" spans="1:34" ht="15" x14ac:dyDescent="0.25">
      <c r="A1379" t="s">
        <v>2949</v>
      </c>
      <c r="B1379" t="s">
        <v>2950</v>
      </c>
      <c r="C1379" t="s">
        <v>411</v>
      </c>
      <c r="D1379">
        <v>3</v>
      </c>
      <c r="E1379" s="138">
        <v>43554</v>
      </c>
      <c r="F1379" s="138">
        <v>46011</v>
      </c>
      <c r="G1379" t="s">
        <v>69</v>
      </c>
      <c r="H1379" t="s">
        <v>63</v>
      </c>
      <c r="I1379">
        <v>0.6</v>
      </c>
      <c r="J1379" t="s">
        <v>71</v>
      </c>
      <c r="K1379"/>
      <c r="L1379"/>
      <c r="M1379"/>
      <c r="N1379"/>
      <c r="O1379"/>
      <c r="P1379"/>
      <c r="Q1379"/>
      <c r="R1379"/>
      <c r="S1379"/>
      <c r="T1379"/>
      <c r="U1379"/>
      <c r="V1379"/>
      <c r="W1379"/>
      <c r="X1379"/>
      <c r="Y1379"/>
      <c r="Z1379"/>
      <c r="AA1379"/>
      <c r="AB1379"/>
      <c r="AC1379"/>
      <c r="AD1379"/>
      <c r="AE1379"/>
      <c r="AF1379"/>
      <c r="AG1379">
        <v>1</v>
      </c>
      <c r="AH1379">
        <v>0</v>
      </c>
    </row>
    <row r="1380" spans="1:34" ht="15" x14ac:dyDescent="0.25">
      <c r="A1380" t="s">
        <v>2951</v>
      </c>
      <c r="B1380" t="s">
        <v>2952</v>
      </c>
      <c r="C1380" t="s">
        <v>251</v>
      </c>
      <c r="D1380">
        <v>36</v>
      </c>
      <c r="E1380" s="138">
        <v>45645</v>
      </c>
      <c r="F1380" s="138">
        <v>45880</v>
      </c>
      <c r="G1380" t="s">
        <v>69</v>
      </c>
      <c r="H1380" t="s">
        <v>70</v>
      </c>
      <c r="I1380">
        <v>0</v>
      </c>
      <c r="J1380" t="s">
        <v>16230</v>
      </c>
      <c r="K1380">
        <v>0.8</v>
      </c>
      <c r="L1380" t="s">
        <v>71</v>
      </c>
      <c r="M1380"/>
      <c r="N1380"/>
      <c r="O1380"/>
      <c r="P1380"/>
      <c r="Q1380"/>
      <c r="R1380"/>
      <c r="S1380"/>
      <c r="T1380"/>
      <c r="U1380"/>
      <c r="V1380"/>
      <c r="W1380"/>
      <c r="X1380"/>
      <c r="Y1380"/>
      <c r="Z1380"/>
      <c r="AA1380"/>
      <c r="AB1380"/>
      <c r="AC1380"/>
      <c r="AD1380"/>
      <c r="AE1380"/>
      <c r="AF1380"/>
      <c r="AG1380">
        <v>2</v>
      </c>
      <c r="AH1380">
        <v>15000</v>
      </c>
    </row>
    <row r="1381" spans="1:34" ht="15" x14ac:dyDescent="0.25">
      <c r="A1381" t="s">
        <v>2953</v>
      </c>
      <c r="B1381" t="s">
        <v>2954</v>
      </c>
      <c r="C1381" t="s">
        <v>251</v>
      </c>
      <c r="D1381">
        <v>52</v>
      </c>
      <c r="E1381" s="138">
        <v>45654</v>
      </c>
      <c r="F1381" s="138">
        <v>45729</v>
      </c>
      <c r="G1381" t="s">
        <v>75</v>
      </c>
      <c r="H1381" t="s">
        <v>70</v>
      </c>
      <c r="I1381">
        <v>0</v>
      </c>
      <c r="J1381" t="s">
        <v>16267</v>
      </c>
      <c r="K1381">
        <v>0.8</v>
      </c>
      <c r="L1381" t="s">
        <v>71</v>
      </c>
      <c r="M1381"/>
      <c r="N1381"/>
      <c r="O1381"/>
      <c r="P1381"/>
      <c r="Q1381"/>
      <c r="R1381"/>
      <c r="S1381"/>
      <c r="T1381"/>
      <c r="U1381"/>
      <c r="V1381"/>
      <c r="W1381"/>
      <c r="X1381"/>
      <c r="Y1381"/>
      <c r="Z1381"/>
      <c r="AA1381"/>
      <c r="AB1381"/>
      <c r="AC1381"/>
      <c r="AD1381"/>
      <c r="AE1381"/>
      <c r="AF1381"/>
      <c r="AG1381">
        <v>2</v>
      </c>
      <c r="AH1381">
        <v>13500</v>
      </c>
    </row>
    <row r="1382" spans="1:34" ht="15" x14ac:dyDescent="0.25">
      <c r="A1382" t="s">
        <v>2955</v>
      </c>
      <c r="B1382" t="s">
        <v>2956</v>
      </c>
      <c r="C1382" t="s">
        <v>1000</v>
      </c>
      <c r="D1382">
        <v>2</v>
      </c>
      <c r="E1382" s="138">
        <v>45714</v>
      </c>
      <c r="F1382" s="138">
        <v>45721</v>
      </c>
      <c r="G1382" t="s">
        <v>69</v>
      </c>
      <c r="H1382" t="s">
        <v>70</v>
      </c>
      <c r="I1382">
        <v>0</v>
      </c>
      <c r="J1382" t="s">
        <v>16232</v>
      </c>
      <c r="K1382">
        <v>0.7</v>
      </c>
      <c r="L1382" t="s">
        <v>71</v>
      </c>
      <c r="M1382"/>
      <c r="N1382"/>
      <c r="O1382"/>
      <c r="P1382"/>
      <c r="Q1382"/>
      <c r="R1382"/>
      <c r="S1382"/>
      <c r="T1382"/>
      <c r="U1382"/>
      <c r="V1382"/>
      <c r="W1382"/>
      <c r="X1382"/>
      <c r="Y1382"/>
      <c r="Z1382"/>
      <c r="AA1382"/>
      <c r="AB1382"/>
      <c r="AC1382"/>
      <c r="AD1382"/>
      <c r="AE1382"/>
      <c r="AF1382"/>
      <c r="AG1382">
        <v>2</v>
      </c>
      <c r="AH1382">
        <v>7500</v>
      </c>
    </row>
    <row r="1383" spans="1:34" ht="15" x14ac:dyDescent="0.25">
      <c r="A1383" t="s">
        <v>2957</v>
      </c>
      <c r="B1383" t="s">
        <v>2958</v>
      </c>
      <c r="C1383" t="s">
        <v>1999</v>
      </c>
      <c r="D1383">
        <v>38</v>
      </c>
      <c r="E1383" s="138">
        <v>45617</v>
      </c>
      <c r="F1383" s="138">
        <v>45664</v>
      </c>
      <c r="G1383" t="s">
        <v>69</v>
      </c>
      <c r="H1383" t="s">
        <v>63</v>
      </c>
      <c r="I1383">
        <v>0.8</v>
      </c>
      <c r="J1383" t="s">
        <v>71</v>
      </c>
      <c r="K1383"/>
      <c r="L1383"/>
      <c r="M1383"/>
      <c r="N1383"/>
      <c r="O1383"/>
      <c r="P1383"/>
      <c r="Q1383"/>
      <c r="R1383"/>
      <c r="S1383"/>
      <c r="T1383"/>
      <c r="U1383"/>
      <c r="V1383"/>
      <c r="W1383"/>
      <c r="X1383"/>
      <c r="Y1383"/>
      <c r="Z1383"/>
      <c r="AA1383"/>
      <c r="AB1383"/>
      <c r="AC1383"/>
      <c r="AD1383"/>
      <c r="AE1383"/>
      <c r="AF1383"/>
      <c r="AG1383">
        <v>1</v>
      </c>
      <c r="AH1383">
        <v>0</v>
      </c>
    </row>
    <row r="1384" spans="1:34" ht="15" x14ac:dyDescent="0.25">
      <c r="A1384" t="s">
        <v>2959</v>
      </c>
      <c r="B1384" t="s">
        <v>2960</v>
      </c>
      <c r="C1384" t="s">
        <v>179</v>
      </c>
      <c r="D1384">
        <v>18</v>
      </c>
      <c r="E1384" s="138">
        <v>45014</v>
      </c>
      <c r="F1384" s="138">
        <v>46011</v>
      </c>
      <c r="G1384" t="s">
        <v>69</v>
      </c>
      <c r="H1384" t="s">
        <v>63</v>
      </c>
      <c r="I1384">
        <v>0.4</v>
      </c>
      <c r="J1384" t="s">
        <v>71</v>
      </c>
      <c r="K1384"/>
      <c r="L1384"/>
      <c r="M1384"/>
      <c r="N1384"/>
      <c r="O1384"/>
      <c r="P1384"/>
      <c r="Q1384"/>
      <c r="R1384"/>
      <c r="S1384"/>
      <c r="T1384"/>
      <c r="U1384"/>
      <c r="V1384"/>
      <c r="W1384"/>
      <c r="X1384"/>
      <c r="Y1384"/>
      <c r="Z1384"/>
      <c r="AA1384"/>
      <c r="AB1384"/>
      <c r="AC1384"/>
      <c r="AD1384"/>
      <c r="AE1384"/>
      <c r="AF1384"/>
      <c r="AG1384">
        <v>1</v>
      </c>
      <c r="AH1384">
        <v>0</v>
      </c>
    </row>
    <row r="1385" spans="1:34" ht="15" x14ac:dyDescent="0.25">
      <c r="A1385" t="s">
        <v>2961</v>
      </c>
      <c r="B1385" t="s">
        <v>2962</v>
      </c>
      <c r="C1385" t="s">
        <v>214</v>
      </c>
      <c r="D1385">
        <v>23</v>
      </c>
      <c r="E1385" s="138">
        <v>41844</v>
      </c>
      <c r="F1385" s="138">
        <v>46011</v>
      </c>
      <c r="G1385" t="s">
        <v>69</v>
      </c>
      <c r="H1385" t="s">
        <v>70</v>
      </c>
      <c r="I1385">
        <v>0</v>
      </c>
      <c r="J1385" t="s">
        <v>16259</v>
      </c>
      <c r="K1385">
        <v>0.75</v>
      </c>
      <c r="L1385" t="s">
        <v>71</v>
      </c>
      <c r="M1385"/>
      <c r="N1385"/>
      <c r="O1385"/>
      <c r="P1385"/>
      <c r="Q1385"/>
      <c r="R1385"/>
      <c r="S1385"/>
      <c r="T1385"/>
      <c r="U1385"/>
      <c r="V1385"/>
      <c r="W1385"/>
      <c r="X1385"/>
      <c r="Y1385"/>
      <c r="Z1385"/>
      <c r="AA1385"/>
      <c r="AB1385"/>
      <c r="AC1385"/>
      <c r="AD1385"/>
      <c r="AE1385"/>
      <c r="AF1385"/>
      <c r="AG1385">
        <v>2</v>
      </c>
      <c r="AH1385">
        <v>11000</v>
      </c>
    </row>
    <row r="1386" spans="1:34" ht="15" x14ac:dyDescent="0.25">
      <c r="A1386" t="s">
        <v>2963</v>
      </c>
      <c r="B1386" t="s">
        <v>2964</v>
      </c>
      <c r="C1386" t="s">
        <v>139</v>
      </c>
      <c r="D1386">
        <v>7</v>
      </c>
      <c r="E1386" s="138">
        <v>44211</v>
      </c>
      <c r="F1386" s="138">
        <v>46011</v>
      </c>
      <c r="G1386" t="s">
        <v>69</v>
      </c>
      <c r="H1386" t="s">
        <v>63</v>
      </c>
      <c r="I1386">
        <v>0.5</v>
      </c>
      <c r="J1386" t="s">
        <v>71</v>
      </c>
      <c r="K1386"/>
      <c r="L1386"/>
      <c r="M1386"/>
      <c r="N1386"/>
      <c r="O1386"/>
      <c r="P1386"/>
      <c r="Q1386"/>
      <c r="R1386"/>
      <c r="S1386"/>
      <c r="T1386"/>
      <c r="U1386"/>
      <c r="V1386"/>
      <c r="W1386"/>
      <c r="X1386"/>
      <c r="Y1386"/>
      <c r="Z1386"/>
      <c r="AA1386"/>
      <c r="AB1386"/>
      <c r="AC1386"/>
      <c r="AD1386"/>
      <c r="AE1386"/>
      <c r="AF1386"/>
      <c r="AG1386">
        <v>1</v>
      </c>
      <c r="AH1386">
        <v>0</v>
      </c>
    </row>
    <row r="1387" spans="1:34" ht="15" x14ac:dyDescent="0.25">
      <c r="A1387" t="s">
        <v>2965</v>
      </c>
      <c r="B1387" t="s">
        <v>2966</v>
      </c>
      <c r="C1387" t="s">
        <v>145</v>
      </c>
      <c r="D1387">
        <v>38</v>
      </c>
      <c r="E1387" s="138">
        <v>45654</v>
      </c>
      <c r="F1387" s="138">
        <v>45712</v>
      </c>
      <c r="G1387" t="s">
        <v>69</v>
      </c>
      <c r="H1387" t="s">
        <v>63</v>
      </c>
      <c r="I1387">
        <v>0.8</v>
      </c>
      <c r="J1387" t="s">
        <v>71</v>
      </c>
      <c r="K1387"/>
      <c r="L1387"/>
      <c r="M1387"/>
      <c r="N1387"/>
      <c r="O1387"/>
      <c r="P1387"/>
      <c r="Q1387"/>
      <c r="R1387"/>
      <c r="S1387"/>
      <c r="T1387"/>
      <c r="U1387"/>
      <c r="V1387"/>
      <c r="W1387"/>
      <c r="X1387"/>
      <c r="Y1387"/>
      <c r="Z1387"/>
      <c r="AA1387"/>
      <c r="AB1387"/>
      <c r="AC1387"/>
      <c r="AD1387"/>
      <c r="AE1387"/>
      <c r="AF1387"/>
      <c r="AG1387">
        <v>1</v>
      </c>
      <c r="AH1387">
        <v>0</v>
      </c>
    </row>
    <row r="1388" spans="1:34" ht="15" x14ac:dyDescent="0.25">
      <c r="A1388" t="s">
        <v>2967</v>
      </c>
      <c r="B1388" t="s">
        <v>2968</v>
      </c>
      <c r="C1388" t="s">
        <v>142</v>
      </c>
      <c r="D1388">
        <v>45</v>
      </c>
      <c r="E1388" s="138">
        <v>45656</v>
      </c>
      <c r="F1388" s="138">
        <v>45667</v>
      </c>
      <c r="G1388" t="s">
        <v>69</v>
      </c>
      <c r="H1388" t="s">
        <v>70</v>
      </c>
      <c r="I1388">
        <v>0</v>
      </c>
      <c r="J1388" t="s">
        <v>16249</v>
      </c>
      <c r="K1388">
        <v>0.78</v>
      </c>
      <c r="L1388" t="s">
        <v>71</v>
      </c>
      <c r="M1388"/>
      <c r="N1388"/>
      <c r="O1388"/>
      <c r="P1388"/>
      <c r="Q1388"/>
      <c r="R1388"/>
      <c r="S1388"/>
      <c r="T1388"/>
      <c r="U1388"/>
      <c r="V1388"/>
      <c r="W1388"/>
      <c r="X1388"/>
      <c r="Y1388"/>
      <c r="Z1388"/>
      <c r="AA1388"/>
      <c r="AB1388"/>
      <c r="AC1388"/>
      <c r="AD1388"/>
      <c r="AE1388"/>
      <c r="AF1388"/>
      <c r="AG1388">
        <v>2</v>
      </c>
      <c r="AH1388">
        <v>8000</v>
      </c>
    </row>
    <row r="1389" spans="1:34" ht="15" x14ac:dyDescent="0.25">
      <c r="A1389" t="s">
        <v>2969</v>
      </c>
      <c r="B1389" t="s">
        <v>2970</v>
      </c>
      <c r="C1389" t="s">
        <v>182</v>
      </c>
      <c r="D1389">
        <v>18</v>
      </c>
      <c r="E1389" s="138">
        <v>45280</v>
      </c>
      <c r="F1389" s="138">
        <v>46011</v>
      </c>
      <c r="G1389" t="s">
        <v>69</v>
      </c>
      <c r="H1389" t="s">
        <v>63</v>
      </c>
      <c r="I1389">
        <v>0.6</v>
      </c>
      <c r="J1389" t="s">
        <v>71</v>
      </c>
      <c r="K1389"/>
      <c r="L1389"/>
      <c r="M1389"/>
      <c r="N1389"/>
      <c r="O1389"/>
      <c r="P1389"/>
      <c r="Q1389"/>
      <c r="R1389"/>
      <c r="S1389"/>
      <c r="T1389"/>
      <c r="U1389"/>
      <c r="V1389"/>
      <c r="W1389"/>
      <c r="X1389"/>
      <c r="Y1389"/>
      <c r="Z1389"/>
      <c r="AA1389"/>
      <c r="AB1389"/>
      <c r="AC1389"/>
      <c r="AD1389"/>
      <c r="AE1389"/>
      <c r="AF1389"/>
      <c r="AG1389">
        <v>1</v>
      </c>
      <c r="AH1389">
        <v>0</v>
      </c>
    </row>
    <row r="1390" spans="1:34" ht="15" x14ac:dyDescent="0.25">
      <c r="A1390" t="s">
        <v>2971</v>
      </c>
      <c r="B1390" t="s">
        <v>2972</v>
      </c>
      <c r="C1390" t="s">
        <v>1313</v>
      </c>
      <c r="D1390">
        <v>96</v>
      </c>
      <c r="E1390" s="138">
        <v>45649</v>
      </c>
      <c r="F1390" s="138">
        <v>45693</v>
      </c>
      <c r="G1390" t="s">
        <v>75</v>
      </c>
      <c r="H1390" t="s">
        <v>70</v>
      </c>
      <c r="I1390">
        <v>0</v>
      </c>
      <c r="J1390" t="s">
        <v>16228</v>
      </c>
      <c r="K1390">
        <v>0.8</v>
      </c>
      <c r="L1390" t="s">
        <v>71</v>
      </c>
      <c r="M1390"/>
      <c r="N1390"/>
      <c r="O1390"/>
      <c r="P1390"/>
      <c r="Q1390"/>
      <c r="R1390"/>
      <c r="S1390"/>
      <c r="T1390"/>
      <c r="U1390"/>
      <c r="V1390"/>
      <c r="W1390"/>
      <c r="X1390"/>
      <c r="Y1390"/>
      <c r="Z1390"/>
      <c r="AA1390"/>
      <c r="AB1390"/>
      <c r="AC1390"/>
      <c r="AD1390"/>
      <c r="AE1390"/>
      <c r="AF1390"/>
      <c r="AG1390">
        <v>2</v>
      </c>
      <c r="AH1390">
        <v>12000</v>
      </c>
    </row>
    <row r="1391" spans="1:34" ht="15" x14ac:dyDescent="0.25">
      <c r="A1391" t="s">
        <v>2973</v>
      </c>
      <c r="B1391" t="s">
        <v>2974</v>
      </c>
      <c r="C1391" t="s">
        <v>90</v>
      </c>
      <c r="D1391">
        <v>7</v>
      </c>
      <c r="E1391" s="138">
        <v>45708</v>
      </c>
      <c r="F1391" s="138">
        <v>45729</v>
      </c>
      <c r="G1391" t="s">
        <v>69</v>
      </c>
      <c r="H1391" t="s">
        <v>63</v>
      </c>
      <c r="I1391">
        <v>0.2</v>
      </c>
      <c r="J1391" t="s">
        <v>71</v>
      </c>
      <c r="K1391"/>
      <c r="L1391"/>
      <c r="M1391"/>
      <c r="N1391"/>
      <c r="O1391"/>
      <c r="P1391"/>
      <c r="Q1391"/>
      <c r="R1391"/>
      <c r="S1391"/>
      <c r="T1391"/>
      <c r="U1391"/>
      <c r="V1391"/>
      <c r="W1391"/>
      <c r="X1391"/>
      <c r="Y1391"/>
      <c r="Z1391"/>
      <c r="AA1391"/>
      <c r="AB1391"/>
      <c r="AC1391"/>
      <c r="AD1391"/>
      <c r="AE1391"/>
      <c r="AF1391"/>
      <c r="AG1391">
        <v>1</v>
      </c>
      <c r="AH1391">
        <v>0</v>
      </c>
    </row>
    <row r="1392" spans="1:34" ht="15" x14ac:dyDescent="0.25">
      <c r="A1392" t="s">
        <v>2975</v>
      </c>
      <c r="B1392" t="s">
        <v>2976</v>
      </c>
      <c r="C1392" t="s">
        <v>426</v>
      </c>
      <c r="D1392">
        <v>2</v>
      </c>
      <c r="E1392" s="138">
        <v>45700</v>
      </c>
      <c r="F1392" s="138">
        <v>45903</v>
      </c>
      <c r="G1392" t="s">
        <v>69</v>
      </c>
      <c r="H1392" t="s">
        <v>63</v>
      </c>
      <c r="I1392">
        <v>0.5</v>
      </c>
      <c r="J1392" t="s">
        <v>71</v>
      </c>
      <c r="K1392"/>
      <c r="L1392"/>
      <c r="M1392"/>
      <c r="N1392"/>
      <c r="O1392"/>
      <c r="P1392"/>
      <c r="Q1392"/>
      <c r="R1392"/>
      <c r="S1392"/>
      <c r="T1392"/>
      <c r="U1392"/>
      <c r="V1392"/>
      <c r="W1392"/>
      <c r="X1392"/>
      <c r="Y1392"/>
      <c r="Z1392"/>
      <c r="AA1392"/>
      <c r="AB1392"/>
      <c r="AC1392"/>
      <c r="AD1392"/>
      <c r="AE1392"/>
      <c r="AF1392"/>
      <c r="AG1392">
        <v>1</v>
      </c>
      <c r="AH1392">
        <v>0</v>
      </c>
    </row>
    <row r="1393" spans="1:34" ht="15" x14ac:dyDescent="0.25">
      <c r="A1393" t="s">
        <v>2977</v>
      </c>
      <c r="B1393" t="s">
        <v>2978</v>
      </c>
      <c r="C1393" t="s">
        <v>63</v>
      </c>
      <c r="D1393">
        <v>5</v>
      </c>
      <c r="E1393" s="138">
        <v>45705</v>
      </c>
      <c r="F1393" s="138">
        <v>45750</v>
      </c>
      <c r="G1393" t="s">
        <v>75</v>
      </c>
      <c r="H1393" t="s">
        <v>70</v>
      </c>
      <c r="I1393">
        <v>0.72</v>
      </c>
      <c r="J1393" t="s">
        <v>16270</v>
      </c>
      <c r="K1393">
        <v>0.75</v>
      </c>
      <c r="L1393" t="s">
        <v>78</v>
      </c>
      <c r="M1393">
        <v>0.8</v>
      </c>
      <c r="N1393" t="s">
        <v>79</v>
      </c>
      <c r="O1393"/>
      <c r="P1393"/>
      <c r="Q1393"/>
      <c r="R1393"/>
      <c r="S1393"/>
      <c r="T1393"/>
      <c r="U1393"/>
      <c r="V1393"/>
      <c r="W1393"/>
      <c r="X1393"/>
      <c r="Y1393"/>
      <c r="Z1393"/>
      <c r="AA1393"/>
      <c r="AB1393"/>
      <c r="AC1393"/>
      <c r="AD1393"/>
      <c r="AE1393"/>
      <c r="AF1393"/>
      <c r="AG1393">
        <v>3</v>
      </c>
      <c r="AH1393">
        <v>0</v>
      </c>
    </row>
    <row r="1394" spans="1:34" ht="15" x14ac:dyDescent="0.25">
      <c r="A1394" t="s">
        <v>2981</v>
      </c>
      <c r="B1394" t="s">
        <v>2982</v>
      </c>
      <c r="C1394" t="s">
        <v>387</v>
      </c>
      <c r="D1394">
        <v>5</v>
      </c>
      <c r="E1394" s="138">
        <v>44986</v>
      </c>
      <c r="F1394" s="138">
        <v>46011</v>
      </c>
      <c r="G1394" t="s">
        <v>16478</v>
      </c>
      <c r="H1394" t="s">
        <v>70</v>
      </c>
      <c r="I1394">
        <v>0.65</v>
      </c>
      <c r="J1394" t="s">
        <v>76</v>
      </c>
      <c r="K1394">
        <v>0.7</v>
      </c>
      <c r="L1394" t="s">
        <v>77</v>
      </c>
      <c r="M1394">
        <v>0.75</v>
      </c>
      <c r="N1394" t="s">
        <v>78</v>
      </c>
      <c r="O1394">
        <v>0.8</v>
      </c>
      <c r="P1394" t="s">
        <v>79</v>
      </c>
      <c r="Q1394">
        <v>0</v>
      </c>
      <c r="R1394" t="s">
        <v>16229</v>
      </c>
      <c r="S1394"/>
      <c r="T1394"/>
      <c r="U1394"/>
      <c r="V1394"/>
      <c r="W1394"/>
      <c r="X1394"/>
      <c r="Y1394"/>
      <c r="Z1394"/>
      <c r="AA1394"/>
      <c r="AB1394"/>
      <c r="AC1394"/>
      <c r="AD1394"/>
      <c r="AE1394"/>
      <c r="AF1394"/>
      <c r="AG1394">
        <v>0</v>
      </c>
      <c r="AH1394">
        <v>0</v>
      </c>
    </row>
    <row r="1395" spans="1:34" ht="15" x14ac:dyDescent="0.25">
      <c r="A1395" t="s">
        <v>2985</v>
      </c>
      <c r="B1395" t="s">
        <v>2986</v>
      </c>
      <c r="C1395" t="s">
        <v>87</v>
      </c>
      <c r="D1395">
        <v>13</v>
      </c>
      <c r="E1395" s="138">
        <v>45653</v>
      </c>
      <c r="F1395" s="138">
        <v>45945</v>
      </c>
      <c r="G1395" t="s">
        <v>69</v>
      </c>
      <c r="H1395" t="s">
        <v>63</v>
      </c>
      <c r="I1395">
        <v>0.7</v>
      </c>
      <c r="J1395" t="s">
        <v>71</v>
      </c>
      <c r="K1395"/>
      <c r="L1395"/>
      <c r="M1395"/>
      <c r="N1395"/>
      <c r="O1395"/>
      <c r="P1395"/>
      <c r="Q1395"/>
      <c r="R1395"/>
      <c r="S1395"/>
      <c r="T1395"/>
      <c r="U1395"/>
      <c r="V1395"/>
      <c r="W1395"/>
      <c r="X1395"/>
      <c r="Y1395"/>
      <c r="Z1395"/>
      <c r="AA1395"/>
      <c r="AB1395"/>
      <c r="AC1395"/>
      <c r="AD1395"/>
      <c r="AE1395"/>
      <c r="AF1395"/>
      <c r="AG1395">
        <v>1</v>
      </c>
      <c r="AH1395">
        <v>0</v>
      </c>
    </row>
    <row r="1396" spans="1:34" ht="15" x14ac:dyDescent="0.25">
      <c r="A1396" t="s">
        <v>2987</v>
      </c>
      <c r="B1396" t="s">
        <v>2988</v>
      </c>
      <c r="C1396" t="s">
        <v>206</v>
      </c>
      <c r="D1396">
        <v>29</v>
      </c>
      <c r="E1396" s="138">
        <v>41018</v>
      </c>
      <c r="F1396" s="138">
        <v>46011</v>
      </c>
      <c r="G1396" t="s">
        <v>69</v>
      </c>
      <c r="H1396" t="s">
        <v>63</v>
      </c>
      <c r="I1396">
        <v>0.8</v>
      </c>
      <c r="J1396" t="s">
        <v>71</v>
      </c>
      <c r="K1396"/>
      <c r="L1396"/>
      <c r="M1396"/>
      <c r="N1396"/>
      <c r="O1396"/>
      <c r="P1396"/>
      <c r="Q1396"/>
      <c r="R1396"/>
      <c r="S1396"/>
      <c r="T1396"/>
      <c r="U1396"/>
      <c r="V1396"/>
      <c r="W1396"/>
      <c r="X1396"/>
      <c r="Y1396"/>
      <c r="Z1396"/>
      <c r="AA1396"/>
      <c r="AB1396"/>
      <c r="AC1396"/>
      <c r="AD1396"/>
      <c r="AE1396"/>
      <c r="AF1396"/>
      <c r="AG1396">
        <v>1</v>
      </c>
      <c r="AH1396">
        <v>0</v>
      </c>
    </row>
    <row r="1397" spans="1:34" ht="15" x14ac:dyDescent="0.25">
      <c r="A1397" t="s">
        <v>2983</v>
      </c>
      <c r="B1397" t="s">
        <v>2984</v>
      </c>
      <c r="C1397" t="s">
        <v>516</v>
      </c>
      <c r="D1397">
        <v>38</v>
      </c>
      <c r="E1397" s="138">
        <v>45653</v>
      </c>
      <c r="F1397" s="138">
        <v>45708</v>
      </c>
      <c r="G1397" t="s">
        <v>69</v>
      </c>
      <c r="H1397" t="s">
        <v>63</v>
      </c>
      <c r="I1397">
        <v>0.4</v>
      </c>
      <c r="J1397" t="s">
        <v>71</v>
      </c>
      <c r="K1397"/>
      <c r="L1397"/>
      <c r="M1397"/>
      <c r="N1397"/>
      <c r="O1397"/>
      <c r="P1397"/>
      <c r="Q1397"/>
      <c r="R1397"/>
      <c r="S1397"/>
      <c r="T1397"/>
      <c r="U1397"/>
      <c r="V1397"/>
      <c r="W1397"/>
      <c r="X1397"/>
      <c r="Y1397"/>
      <c r="Z1397"/>
      <c r="AA1397"/>
      <c r="AB1397"/>
      <c r="AC1397"/>
      <c r="AD1397"/>
      <c r="AE1397"/>
      <c r="AF1397"/>
      <c r="AG1397">
        <v>1</v>
      </c>
      <c r="AH1397">
        <v>0</v>
      </c>
    </row>
    <row r="1398" spans="1:34" ht="15" x14ac:dyDescent="0.25">
      <c r="A1398" t="s">
        <v>2989</v>
      </c>
      <c r="B1398" t="s">
        <v>2990</v>
      </c>
      <c r="C1398" t="s">
        <v>99</v>
      </c>
      <c r="D1398">
        <v>11</v>
      </c>
      <c r="E1398" s="138">
        <v>43553</v>
      </c>
      <c r="F1398" s="138">
        <v>46011</v>
      </c>
      <c r="G1398" t="s">
        <v>69</v>
      </c>
      <c r="H1398" t="s">
        <v>70</v>
      </c>
      <c r="I1398">
        <v>0</v>
      </c>
      <c r="J1398" t="s">
        <v>16249</v>
      </c>
      <c r="K1398">
        <v>0.8</v>
      </c>
      <c r="L1398" t="s">
        <v>71</v>
      </c>
      <c r="M1398"/>
      <c r="N1398"/>
      <c r="O1398"/>
      <c r="P1398"/>
      <c r="Q1398"/>
      <c r="R1398"/>
      <c r="S1398"/>
      <c r="T1398"/>
      <c r="U1398"/>
      <c r="V1398"/>
      <c r="W1398"/>
      <c r="X1398"/>
      <c r="Y1398"/>
      <c r="Z1398"/>
      <c r="AA1398"/>
      <c r="AB1398"/>
      <c r="AC1398"/>
      <c r="AD1398"/>
      <c r="AE1398"/>
      <c r="AF1398"/>
      <c r="AG1398">
        <v>2</v>
      </c>
      <c r="AH1398">
        <v>8000</v>
      </c>
    </row>
    <row r="1399" spans="1:34" ht="15" x14ac:dyDescent="0.25">
      <c r="A1399" t="s">
        <v>2991</v>
      </c>
      <c r="B1399" t="s">
        <v>2992</v>
      </c>
      <c r="C1399" t="s">
        <v>179</v>
      </c>
      <c r="D1399">
        <v>22</v>
      </c>
      <c r="E1399" s="138">
        <v>45642</v>
      </c>
      <c r="F1399" s="138">
        <v>45709</v>
      </c>
      <c r="G1399" t="s">
        <v>69</v>
      </c>
      <c r="H1399" t="s">
        <v>63</v>
      </c>
      <c r="I1399">
        <v>0.3</v>
      </c>
      <c r="J1399" t="s">
        <v>71</v>
      </c>
      <c r="K1399"/>
      <c r="L1399"/>
      <c r="M1399"/>
      <c r="N1399"/>
      <c r="O1399"/>
      <c r="P1399"/>
      <c r="Q1399"/>
      <c r="R1399"/>
      <c r="S1399"/>
      <c r="T1399"/>
      <c r="U1399"/>
      <c r="V1399"/>
      <c r="W1399"/>
      <c r="X1399"/>
      <c r="Y1399"/>
      <c r="Z1399"/>
      <c r="AA1399"/>
      <c r="AB1399"/>
      <c r="AC1399"/>
      <c r="AD1399"/>
      <c r="AE1399"/>
      <c r="AF1399"/>
      <c r="AG1399">
        <v>1</v>
      </c>
      <c r="AH1399">
        <v>0</v>
      </c>
    </row>
    <row r="1400" spans="1:34" ht="15" x14ac:dyDescent="0.25">
      <c r="A1400" t="s">
        <v>2993</v>
      </c>
      <c r="B1400" t="s">
        <v>2994</v>
      </c>
      <c r="C1400" t="s">
        <v>975</v>
      </c>
      <c r="D1400">
        <v>13</v>
      </c>
      <c r="E1400" s="138">
        <v>43504</v>
      </c>
      <c r="F1400" s="138">
        <v>46011</v>
      </c>
      <c r="G1400" t="s">
        <v>69</v>
      </c>
      <c r="H1400" t="s">
        <v>70</v>
      </c>
      <c r="I1400">
        <v>0</v>
      </c>
      <c r="J1400" t="s">
        <v>16229</v>
      </c>
      <c r="K1400">
        <v>0.8</v>
      </c>
      <c r="L1400" t="s">
        <v>71</v>
      </c>
      <c r="M1400"/>
      <c r="N1400"/>
      <c r="O1400"/>
      <c r="P1400"/>
      <c r="Q1400"/>
      <c r="R1400"/>
      <c r="S1400"/>
      <c r="T1400"/>
      <c r="U1400"/>
      <c r="V1400"/>
      <c r="W1400"/>
      <c r="X1400"/>
      <c r="Y1400"/>
      <c r="Z1400"/>
      <c r="AA1400"/>
      <c r="AB1400"/>
      <c r="AC1400"/>
      <c r="AD1400"/>
      <c r="AE1400"/>
      <c r="AF1400"/>
      <c r="AG1400">
        <v>2</v>
      </c>
      <c r="AH1400">
        <v>10000</v>
      </c>
    </row>
    <row r="1401" spans="1:34" ht="15" x14ac:dyDescent="0.25">
      <c r="A1401" t="s">
        <v>2995</v>
      </c>
      <c r="B1401" t="s">
        <v>2996</v>
      </c>
      <c r="C1401" t="s">
        <v>267</v>
      </c>
      <c r="D1401">
        <v>31</v>
      </c>
      <c r="E1401" s="138">
        <v>45621</v>
      </c>
      <c r="F1401" s="138">
        <v>45670</v>
      </c>
      <c r="G1401" t="s">
        <v>75</v>
      </c>
      <c r="H1401" t="s">
        <v>70</v>
      </c>
      <c r="I1401">
        <v>0</v>
      </c>
      <c r="J1401" t="s">
        <v>16230</v>
      </c>
      <c r="K1401">
        <v>0.8</v>
      </c>
      <c r="L1401" t="s">
        <v>71</v>
      </c>
      <c r="M1401"/>
      <c r="N1401"/>
      <c r="O1401"/>
      <c r="P1401"/>
      <c r="Q1401"/>
      <c r="R1401"/>
      <c r="S1401"/>
      <c r="T1401"/>
      <c r="U1401"/>
      <c r="V1401"/>
      <c r="W1401"/>
      <c r="X1401"/>
      <c r="Y1401"/>
      <c r="Z1401"/>
      <c r="AA1401"/>
      <c r="AB1401"/>
      <c r="AC1401"/>
      <c r="AD1401"/>
      <c r="AE1401"/>
      <c r="AF1401"/>
      <c r="AG1401">
        <v>2</v>
      </c>
      <c r="AH1401">
        <v>15000</v>
      </c>
    </row>
    <row r="1402" spans="1:34" ht="15" x14ac:dyDescent="0.25">
      <c r="A1402" t="s">
        <v>2997</v>
      </c>
      <c r="B1402" t="s">
        <v>2998</v>
      </c>
      <c r="C1402" t="s">
        <v>182</v>
      </c>
      <c r="D1402"/>
      <c r="E1402"/>
      <c r="F1402"/>
      <c r="G1402"/>
      <c r="H1402" t="s">
        <v>63</v>
      </c>
      <c r="I1402" t="s">
        <v>64</v>
      </c>
      <c r="J1402"/>
      <c r="K1402"/>
      <c r="L1402"/>
      <c r="M1402"/>
      <c r="N1402"/>
      <c r="O1402"/>
      <c r="P1402"/>
      <c r="Q1402"/>
      <c r="R1402"/>
      <c r="S1402"/>
      <c r="T1402"/>
      <c r="U1402"/>
      <c r="V1402"/>
      <c r="W1402"/>
      <c r="X1402"/>
      <c r="Y1402"/>
      <c r="Z1402"/>
      <c r="AA1402"/>
      <c r="AB1402"/>
      <c r="AC1402"/>
      <c r="AD1402"/>
      <c r="AE1402"/>
      <c r="AF1402"/>
      <c r="AG1402"/>
      <c r="AH1402">
        <v>0</v>
      </c>
    </row>
    <row r="1403" spans="1:34" ht="15" x14ac:dyDescent="0.25">
      <c r="A1403" t="s">
        <v>2999</v>
      </c>
      <c r="B1403" t="s">
        <v>3000</v>
      </c>
      <c r="C1403" t="s">
        <v>564</v>
      </c>
      <c r="D1403">
        <v>15</v>
      </c>
      <c r="E1403" s="138">
        <v>45804</v>
      </c>
      <c r="F1403" s="138">
        <v>46002</v>
      </c>
      <c r="G1403" t="s">
        <v>16533</v>
      </c>
      <c r="H1403" t="s">
        <v>70</v>
      </c>
      <c r="I1403">
        <v>0</v>
      </c>
      <c r="J1403" t="s">
        <v>16230</v>
      </c>
      <c r="K1403">
        <v>0.76</v>
      </c>
      <c r="L1403" t="s">
        <v>16270</v>
      </c>
      <c r="M1403">
        <v>0.78</v>
      </c>
      <c r="N1403" t="s">
        <v>78</v>
      </c>
      <c r="O1403">
        <v>0.8</v>
      </c>
      <c r="P1403" t="s">
        <v>79</v>
      </c>
      <c r="Q1403"/>
      <c r="R1403"/>
      <c r="S1403"/>
      <c r="T1403"/>
      <c r="U1403"/>
      <c r="V1403"/>
      <c r="W1403"/>
      <c r="X1403"/>
      <c r="Y1403"/>
      <c r="Z1403"/>
      <c r="AA1403"/>
      <c r="AB1403"/>
      <c r="AC1403"/>
      <c r="AD1403"/>
      <c r="AE1403"/>
      <c r="AF1403"/>
      <c r="AG1403">
        <v>4</v>
      </c>
      <c r="AH1403">
        <v>15000</v>
      </c>
    </row>
    <row r="1404" spans="1:34" ht="15" x14ac:dyDescent="0.25">
      <c r="A1404" t="s">
        <v>3001</v>
      </c>
      <c r="B1404" t="s">
        <v>3002</v>
      </c>
      <c r="C1404" t="s">
        <v>564</v>
      </c>
      <c r="D1404"/>
      <c r="E1404"/>
      <c r="F1404"/>
      <c r="G1404"/>
      <c r="H1404" t="s">
        <v>63</v>
      </c>
      <c r="I1404" t="s">
        <v>64</v>
      </c>
      <c r="J1404"/>
      <c r="K1404"/>
      <c r="L1404"/>
      <c r="M1404"/>
      <c r="N1404"/>
      <c r="O1404"/>
      <c r="P1404"/>
      <c r="Q1404"/>
      <c r="R1404"/>
      <c r="S1404"/>
      <c r="T1404"/>
      <c r="U1404"/>
      <c r="V1404"/>
      <c r="W1404"/>
      <c r="X1404"/>
      <c r="Y1404"/>
      <c r="Z1404"/>
      <c r="AA1404"/>
      <c r="AB1404"/>
      <c r="AC1404"/>
      <c r="AD1404"/>
      <c r="AE1404"/>
      <c r="AF1404"/>
      <c r="AG1404"/>
      <c r="AH1404">
        <v>0</v>
      </c>
    </row>
    <row r="1405" spans="1:34" ht="15" x14ac:dyDescent="0.25">
      <c r="A1405" t="s">
        <v>3003</v>
      </c>
      <c r="B1405" t="s">
        <v>3004</v>
      </c>
      <c r="C1405" t="s">
        <v>182</v>
      </c>
      <c r="D1405">
        <v>15</v>
      </c>
      <c r="E1405" s="138">
        <v>45656</v>
      </c>
      <c r="F1405" s="138">
        <v>45944</v>
      </c>
      <c r="G1405" t="s">
        <v>75</v>
      </c>
      <c r="H1405" t="s">
        <v>70</v>
      </c>
      <c r="I1405">
        <v>0</v>
      </c>
      <c r="J1405" t="s">
        <v>16230</v>
      </c>
      <c r="K1405">
        <v>0.6</v>
      </c>
      <c r="L1405" t="s">
        <v>71</v>
      </c>
      <c r="M1405"/>
      <c r="N1405"/>
      <c r="O1405"/>
      <c r="P1405"/>
      <c r="Q1405"/>
      <c r="R1405"/>
      <c r="S1405"/>
      <c r="T1405"/>
      <c r="U1405"/>
      <c r="V1405"/>
      <c r="W1405"/>
      <c r="X1405"/>
      <c r="Y1405"/>
      <c r="Z1405"/>
      <c r="AA1405"/>
      <c r="AB1405"/>
      <c r="AC1405"/>
      <c r="AD1405"/>
      <c r="AE1405"/>
      <c r="AF1405"/>
      <c r="AG1405">
        <v>2</v>
      </c>
      <c r="AH1405">
        <v>15000</v>
      </c>
    </row>
    <row r="1406" spans="1:34" ht="15" x14ac:dyDescent="0.25">
      <c r="A1406" t="s">
        <v>3005</v>
      </c>
      <c r="B1406" t="s">
        <v>3006</v>
      </c>
      <c r="C1406" t="s">
        <v>102</v>
      </c>
      <c r="D1406">
        <v>28</v>
      </c>
      <c r="E1406" s="138">
        <v>45279</v>
      </c>
      <c r="F1406" s="138">
        <v>46011</v>
      </c>
      <c r="G1406" t="s">
        <v>69</v>
      </c>
      <c r="H1406" t="s">
        <v>70</v>
      </c>
      <c r="I1406">
        <v>0</v>
      </c>
      <c r="J1406" t="s">
        <v>16237</v>
      </c>
      <c r="K1406">
        <v>0.4</v>
      </c>
      <c r="L1406" t="s">
        <v>71</v>
      </c>
      <c r="M1406"/>
      <c r="N1406"/>
      <c r="O1406"/>
      <c r="P1406"/>
      <c r="Q1406"/>
      <c r="R1406"/>
      <c r="S1406"/>
      <c r="T1406"/>
      <c r="U1406"/>
      <c r="V1406"/>
      <c r="W1406"/>
      <c r="X1406"/>
      <c r="Y1406"/>
      <c r="Z1406"/>
      <c r="AA1406"/>
      <c r="AB1406"/>
      <c r="AC1406"/>
      <c r="AD1406"/>
      <c r="AE1406"/>
      <c r="AF1406"/>
      <c r="AG1406">
        <v>2</v>
      </c>
      <c r="AH1406">
        <v>9000</v>
      </c>
    </row>
    <row r="1407" spans="1:34" ht="15" x14ac:dyDescent="0.25">
      <c r="A1407" t="s">
        <v>3007</v>
      </c>
      <c r="B1407" t="s">
        <v>3008</v>
      </c>
      <c r="C1407" t="s">
        <v>108</v>
      </c>
      <c r="D1407">
        <v>11</v>
      </c>
      <c r="E1407" s="138">
        <v>44677</v>
      </c>
      <c r="F1407" s="138">
        <v>46011</v>
      </c>
      <c r="G1407" t="s">
        <v>16478</v>
      </c>
      <c r="H1407" t="s">
        <v>70</v>
      </c>
      <c r="I1407">
        <v>0.54</v>
      </c>
      <c r="J1407" t="s">
        <v>76</v>
      </c>
      <c r="K1407">
        <v>0.59</v>
      </c>
      <c r="L1407" t="s">
        <v>77</v>
      </c>
      <c r="M1407">
        <v>0.6</v>
      </c>
      <c r="N1407" t="s">
        <v>78</v>
      </c>
      <c r="O1407">
        <v>0.8</v>
      </c>
      <c r="P1407" t="s">
        <v>79</v>
      </c>
      <c r="Q1407"/>
      <c r="R1407"/>
      <c r="S1407"/>
      <c r="T1407"/>
      <c r="U1407"/>
      <c r="V1407"/>
      <c r="W1407"/>
      <c r="X1407"/>
      <c r="Y1407"/>
      <c r="Z1407"/>
      <c r="AA1407"/>
      <c r="AB1407"/>
      <c r="AC1407"/>
      <c r="AD1407"/>
      <c r="AE1407"/>
      <c r="AF1407"/>
      <c r="AG1407">
        <v>0</v>
      </c>
      <c r="AH1407">
        <v>0</v>
      </c>
    </row>
    <row r="1408" spans="1:34" ht="15" x14ac:dyDescent="0.25">
      <c r="A1408" t="s">
        <v>3009</v>
      </c>
      <c r="B1408" t="s">
        <v>3010</v>
      </c>
      <c r="C1408" t="s">
        <v>267</v>
      </c>
      <c r="D1408">
        <v>37</v>
      </c>
      <c r="E1408" s="138">
        <v>45645</v>
      </c>
      <c r="F1408" s="138">
        <v>45708</v>
      </c>
      <c r="G1408" t="s">
        <v>69</v>
      </c>
      <c r="H1408" t="s">
        <v>63</v>
      </c>
      <c r="I1408">
        <v>0.6</v>
      </c>
      <c r="J1408" t="s">
        <v>71</v>
      </c>
      <c r="K1408"/>
      <c r="L1408"/>
      <c r="M1408"/>
      <c r="N1408"/>
      <c r="O1408"/>
      <c r="P1408"/>
      <c r="Q1408"/>
      <c r="R1408"/>
      <c r="S1408"/>
      <c r="T1408"/>
      <c r="U1408"/>
      <c r="V1408"/>
      <c r="W1408"/>
      <c r="X1408"/>
      <c r="Y1408"/>
      <c r="Z1408"/>
      <c r="AA1408"/>
      <c r="AB1408"/>
      <c r="AC1408"/>
      <c r="AD1408"/>
      <c r="AE1408"/>
      <c r="AF1408"/>
      <c r="AG1408">
        <v>1</v>
      </c>
      <c r="AH1408">
        <v>0</v>
      </c>
    </row>
    <row r="1409" spans="1:34" ht="15" x14ac:dyDescent="0.25">
      <c r="A1409" t="s">
        <v>3011</v>
      </c>
      <c r="B1409" t="s">
        <v>3012</v>
      </c>
      <c r="C1409" t="s">
        <v>102</v>
      </c>
      <c r="D1409">
        <v>33</v>
      </c>
      <c r="E1409" s="138">
        <v>45647</v>
      </c>
      <c r="F1409" s="138">
        <v>45681</v>
      </c>
      <c r="G1409" t="s">
        <v>69</v>
      </c>
      <c r="H1409" t="s">
        <v>63</v>
      </c>
      <c r="I1409">
        <v>0.3</v>
      </c>
      <c r="J1409" t="s">
        <v>71</v>
      </c>
      <c r="K1409"/>
      <c r="L1409"/>
      <c r="M1409"/>
      <c r="N1409"/>
      <c r="O1409"/>
      <c r="P1409"/>
      <c r="Q1409"/>
      <c r="R1409"/>
      <c r="S1409"/>
      <c r="T1409"/>
      <c r="U1409"/>
      <c r="V1409"/>
      <c r="W1409"/>
      <c r="X1409"/>
      <c r="Y1409"/>
      <c r="Z1409"/>
      <c r="AA1409"/>
      <c r="AB1409"/>
      <c r="AC1409"/>
      <c r="AD1409"/>
      <c r="AE1409"/>
      <c r="AF1409"/>
      <c r="AG1409">
        <v>1</v>
      </c>
      <c r="AH1409">
        <v>0</v>
      </c>
    </row>
    <row r="1410" spans="1:34" ht="15" x14ac:dyDescent="0.25">
      <c r="A1410" t="s">
        <v>3013</v>
      </c>
      <c r="B1410" t="s">
        <v>3014</v>
      </c>
      <c r="C1410" t="s">
        <v>145</v>
      </c>
      <c r="D1410">
        <v>8</v>
      </c>
      <c r="E1410" s="138">
        <v>45742</v>
      </c>
      <c r="F1410" s="138">
        <v>45940</v>
      </c>
      <c r="G1410" t="s">
        <v>69</v>
      </c>
      <c r="H1410" t="s">
        <v>63</v>
      </c>
      <c r="I1410">
        <v>0.8</v>
      </c>
      <c r="J1410" t="s">
        <v>71</v>
      </c>
      <c r="K1410"/>
      <c r="L1410"/>
      <c r="M1410"/>
      <c r="N1410"/>
      <c r="O1410"/>
      <c r="P1410"/>
      <c r="Q1410"/>
      <c r="R1410"/>
      <c r="S1410"/>
      <c r="T1410"/>
      <c r="U1410"/>
      <c r="V1410"/>
      <c r="W1410"/>
      <c r="X1410"/>
      <c r="Y1410"/>
      <c r="Z1410"/>
      <c r="AA1410"/>
      <c r="AB1410"/>
      <c r="AC1410"/>
      <c r="AD1410"/>
      <c r="AE1410"/>
      <c r="AF1410"/>
      <c r="AG1410">
        <v>1</v>
      </c>
      <c r="AH1410">
        <v>0</v>
      </c>
    </row>
    <row r="1411" spans="1:34" ht="15" x14ac:dyDescent="0.25">
      <c r="A1411" t="s">
        <v>3015</v>
      </c>
      <c r="B1411" t="s">
        <v>3016</v>
      </c>
      <c r="C1411" t="s">
        <v>182</v>
      </c>
      <c r="D1411">
        <v>24</v>
      </c>
      <c r="E1411" s="138">
        <v>45289</v>
      </c>
      <c r="F1411" s="138">
        <v>46011</v>
      </c>
      <c r="G1411" t="s">
        <v>16478</v>
      </c>
      <c r="H1411" t="s">
        <v>70</v>
      </c>
      <c r="I1411">
        <v>0.3</v>
      </c>
      <c r="J1411" t="s">
        <v>76</v>
      </c>
      <c r="K1411">
        <v>0.3</v>
      </c>
      <c r="L1411" t="s">
        <v>77</v>
      </c>
      <c r="M1411">
        <v>0.5</v>
      </c>
      <c r="N1411" t="s">
        <v>78</v>
      </c>
      <c r="O1411">
        <v>0.5</v>
      </c>
      <c r="P1411" t="s">
        <v>79</v>
      </c>
      <c r="Q1411">
        <v>0</v>
      </c>
      <c r="R1411" t="s">
        <v>16229</v>
      </c>
      <c r="S1411"/>
      <c r="T1411"/>
      <c r="U1411"/>
      <c r="V1411"/>
      <c r="W1411"/>
      <c r="X1411"/>
      <c r="Y1411"/>
      <c r="Z1411"/>
      <c r="AA1411"/>
      <c r="AB1411"/>
      <c r="AC1411"/>
      <c r="AD1411"/>
      <c r="AE1411"/>
      <c r="AF1411"/>
      <c r="AG1411">
        <v>0</v>
      </c>
      <c r="AH1411">
        <v>0</v>
      </c>
    </row>
    <row r="1412" spans="1:34" ht="15" x14ac:dyDescent="0.25">
      <c r="A1412" t="s">
        <v>3017</v>
      </c>
      <c r="B1412" t="s">
        <v>3018</v>
      </c>
      <c r="C1412" t="s">
        <v>62</v>
      </c>
      <c r="D1412">
        <v>12</v>
      </c>
      <c r="E1412" s="138">
        <v>45764</v>
      </c>
      <c r="F1412" s="138">
        <v>45835</v>
      </c>
      <c r="G1412" t="s">
        <v>16533</v>
      </c>
      <c r="H1412" t="s">
        <v>70</v>
      </c>
      <c r="I1412">
        <v>0</v>
      </c>
      <c r="J1412" t="s">
        <v>16230</v>
      </c>
      <c r="K1412">
        <v>0.78</v>
      </c>
      <c r="L1412" t="s">
        <v>16270</v>
      </c>
      <c r="M1412">
        <v>0.79</v>
      </c>
      <c r="N1412" t="s">
        <v>78</v>
      </c>
      <c r="O1412">
        <v>0.8</v>
      </c>
      <c r="P1412" t="s">
        <v>79</v>
      </c>
      <c r="Q1412"/>
      <c r="R1412"/>
      <c r="S1412"/>
      <c r="T1412"/>
      <c r="U1412"/>
      <c r="V1412"/>
      <c r="W1412"/>
      <c r="X1412"/>
      <c r="Y1412"/>
      <c r="Z1412"/>
      <c r="AA1412"/>
      <c r="AB1412"/>
      <c r="AC1412"/>
      <c r="AD1412"/>
      <c r="AE1412"/>
      <c r="AF1412"/>
      <c r="AG1412">
        <v>4</v>
      </c>
      <c r="AH1412">
        <v>15000</v>
      </c>
    </row>
    <row r="1413" spans="1:34" ht="15" x14ac:dyDescent="0.25">
      <c r="A1413" t="s">
        <v>3019</v>
      </c>
      <c r="B1413" t="s">
        <v>3020</v>
      </c>
      <c r="C1413" t="s">
        <v>90</v>
      </c>
      <c r="D1413">
        <v>57</v>
      </c>
      <c r="E1413" s="138">
        <v>45646</v>
      </c>
      <c r="F1413" s="138">
        <v>45667</v>
      </c>
      <c r="G1413" t="s">
        <v>69</v>
      </c>
      <c r="H1413" t="s">
        <v>63</v>
      </c>
      <c r="I1413">
        <v>0.55000000000000004</v>
      </c>
      <c r="J1413" t="s">
        <v>71</v>
      </c>
      <c r="K1413"/>
      <c r="L1413"/>
      <c r="M1413"/>
      <c r="N1413"/>
      <c r="O1413"/>
      <c r="P1413"/>
      <c r="Q1413"/>
      <c r="R1413"/>
      <c r="S1413"/>
      <c r="T1413"/>
      <c r="U1413"/>
      <c r="V1413"/>
      <c r="W1413"/>
      <c r="X1413"/>
      <c r="Y1413"/>
      <c r="Z1413"/>
      <c r="AA1413"/>
      <c r="AB1413"/>
      <c r="AC1413"/>
      <c r="AD1413"/>
      <c r="AE1413"/>
      <c r="AF1413"/>
      <c r="AG1413">
        <v>1</v>
      </c>
      <c r="AH1413">
        <v>0</v>
      </c>
    </row>
    <row r="1414" spans="1:34" ht="15" x14ac:dyDescent="0.25">
      <c r="A1414" t="s">
        <v>3021</v>
      </c>
      <c r="B1414" t="s">
        <v>3022</v>
      </c>
      <c r="C1414" t="s">
        <v>359</v>
      </c>
      <c r="D1414">
        <v>54</v>
      </c>
      <c r="E1414" s="138">
        <v>45645</v>
      </c>
      <c r="F1414" s="138">
        <v>45824</v>
      </c>
      <c r="G1414" t="s">
        <v>69</v>
      </c>
      <c r="H1414" t="s">
        <v>70</v>
      </c>
      <c r="I1414">
        <v>0</v>
      </c>
      <c r="J1414" t="s">
        <v>16228</v>
      </c>
      <c r="K1414">
        <v>0.8</v>
      </c>
      <c r="L1414" t="s">
        <v>71</v>
      </c>
      <c r="M1414"/>
      <c r="N1414"/>
      <c r="O1414"/>
      <c r="P1414"/>
      <c r="Q1414"/>
      <c r="R1414"/>
      <c r="S1414"/>
      <c r="T1414"/>
      <c r="U1414"/>
      <c r="V1414"/>
      <c r="W1414"/>
      <c r="X1414"/>
      <c r="Y1414"/>
      <c r="Z1414"/>
      <c r="AA1414"/>
      <c r="AB1414"/>
      <c r="AC1414"/>
      <c r="AD1414"/>
      <c r="AE1414"/>
      <c r="AF1414"/>
      <c r="AG1414">
        <v>2</v>
      </c>
      <c r="AH1414">
        <v>12000</v>
      </c>
    </row>
    <row r="1415" spans="1:34" ht="15" x14ac:dyDescent="0.25">
      <c r="A1415" t="s">
        <v>3023</v>
      </c>
      <c r="B1415" t="s">
        <v>3024</v>
      </c>
      <c r="C1415" t="s">
        <v>516</v>
      </c>
      <c r="D1415">
        <v>22</v>
      </c>
      <c r="E1415" s="138">
        <v>45647</v>
      </c>
      <c r="F1415" s="138">
        <v>45664</v>
      </c>
      <c r="G1415" t="s">
        <v>69</v>
      </c>
      <c r="H1415" t="s">
        <v>63</v>
      </c>
      <c r="I1415">
        <v>0.6</v>
      </c>
      <c r="J1415" t="s">
        <v>71</v>
      </c>
      <c r="K1415"/>
      <c r="L1415"/>
      <c r="M1415"/>
      <c r="N1415"/>
      <c r="O1415"/>
      <c r="P1415"/>
      <c r="Q1415"/>
      <c r="R1415"/>
      <c r="S1415"/>
      <c r="T1415"/>
      <c r="U1415"/>
      <c r="V1415"/>
      <c r="W1415"/>
      <c r="X1415"/>
      <c r="Y1415"/>
      <c r="Z1415"/>
      <c r="AA1415"/>
      <c r="AB1415"/>
      <c r="AC1415"/>
      <c r="AD1415"/>
      <c r="AE1415"/>
      <c r="AF1415"/>
      <c r="AG1415">
        <v>1</v>
      </c>
      <c r="AH1415">
        <v>0</v>
      </c>
    </row>
    <row r="1416" spans="1:34" ht="15" x14ac:dyDescent="0.25">
      <c r="A1416" t="s">
        <v>3025</v>
      </c>
      <c r="B1416" t="s">
        <v>3026</v>
      </c>
      <c r="C1416" t="s">
        <v>193</v>
      </c>
      <c r="D1416">
        <v>32</v>
      </c>
      <c r="E1416" s="138">
        <v>45644</v>
      </c>
      <c r="F1416" s="138">
        <v>45664</v>
      </c>
      <c r="G1416" t="s">
        <v>69</v>
      </c>
      <c r="H1416" t="s">
        <v>63</v>
      </c>
      <c r="I1416">
        <v>0.55000000000000004</v>
      </c>
      <c r="J1416" t="s">
        <v>71</v>
      </c>
      <c r="K1416"/>
      <c r="L1416"/>
      <c r="M1416"/>
      <c r="N1416"/>
      <c r="O1416"/>
      <c r="P1416"/>
      <c r="Q1416"/>
      <c r="R1416"/>
      <c r="S1416"/>
      <c r="T1416"/>
      <c r="U1416"/>
      <c r="V1416"/>
      <c r="W1416"/>
      <c r="X1416"/>
      <c r="Y1416"/>
      <c r="Z1416"/>
      <c r="AA1416"/>
      <c r="AB1416"/>
      <c r="AC1416"/>
      <c r="AD1416"/>
      <c r="AE1416"/>
      <c r="AF1416"/>
      <c r="AG1416">
        <v>1</v>
      </c>
      <c r="AH1416">
        <v>0</v>
      </c>
    </row>
    <row r="1417" spans="1:34" ht="15" x14ac:dyDescent="0.25">
      <c r="A1417" t="s">
        <v>3027</v>
      </c>
      <c r="B1417" t="s">
        <v>3028</v>
      </c>
      <c r="C1417" t="s">
        <v>313</v>
      </c>
      <c r="D1417"/>
      <c r="E1417"/>
      <c r="F1417"/>
      <c r="G1417"/>
      <c r="H1417" t="s">
        <v>63</v>
      </c>
      <c r="I1417" t="s">
        <v>64</v>
      </c>
      <c r="J1417"/>
      <c r="K1417"/>
      <c r="L1417"/>
      <c r="M1417"/>
      <c r="N1417"/>
      <c r="O1417"/>
      <c r="P1417"/>
      <c r="Q1417"/>
      <c r="R1417"/>
      <c r="S1417"/>
      <c r="T1417"/>
      <c r="U1417"/>
      <c r="V1417"/>
      <c r="W1417"/>
      <c r="X1417"/>
      <c r="Y1417"/>
      <c r="Z1417"/>
      <c r="AA1417"/>
      <c r="AB1417"/>
      <c r="AC1417"/>
      <c r="AD1417"/>
      <c r="AE1417"/>
      <c r="AF1417"/>
      <c r="AG1417"/>
      <c r="AH1417">
        <v>0</v>
      </c>
    </row>
    <row r="1418" spans="1:34" ht="15" x14ac:dyDescent="0.25">
      <c r="A1418" t="s">
        <v>3029</v>
      </c>
      <c r="B1418" t="s">
        <v>3030</v>
      </c>
      <c r="C1418" t="s">
        <v>1411</v>
      </c>
      <c r="D1418">
        <v>4</v>
      </c>
      <c r="E1418" s="138">
        <v>45714</v>
      </c>
      <c r="F1418" s="138">
        <v>45747</v>
      </c>
      <c r="G1418" t="s">
        <v>69</v>
      </c>
      <c r="H1418" t="s">
        <v>63</v>
      </c>
      <c r="I1418">
        <v>0.8</v>
      </c>
      <c r="J1418" t="s">
        <v>71</v>
      </c>
      <c r="K1418"/>
      <c r="L1418"/>
      <c r="M1418"/>
      <c r="N1418"/>
      <c r="O1418"/>
      <c r="P1418"/>
      <c r="Q1418"/>
      <c r="R1418"/>
      <c r="S1418"/>
      <c r="T1418"/>
      <c r="U1418"/>
      <c r="V1418"/>
      <c r="W1418"/>
      <c r="X1418"/>
      <c r="Y1418"/>
      <c r="Z1418"/>
      <c r="AA1418"/>
      <c r="AB1418"/>
      <c r="AC1418"/>
      <c r="AD1418"/>
      <c r="AE1418"/>
      <c r="AF1418"/>
      <c r="AG1418">
        <v>1</v>
      </c>
      <c r="AH1418">
        <v>0</v>
      </c>
    </row>
    <row r="1419" spans="1:34" ht="15" x14ac:dyDescent="0.25">
      <c r="A1419" t="s">
        <v>3031</v>
      </c>
      <c r="B1419" t="s">
        <v>3032</v>
      </c>
      <c r="C1419" t="s">
        <v>176</v>
      </c>
      <c r="D1419">
        <v>10</v>
      </c>
      <c r="E1419" s="138">
        <v>45716</v>
      </c>
      <c r="F1419" s="138">
        <v>45747</v>
      </c>
      <c r="G1419" t="s">
        <v>69</v>
      </c>
      <c r="H1419" t="s">
        <v>63</v>
      </c>
      <c r="I1419">
        <v>0.5</v>
      </c>
      <c r="J1419" t="s">
        <v>71</v>
      </c>
      <c r="K1419"/>
      <c r="L1419"/>
      <c r="M1419"/>
      <c r="N1419"/>
      <c r="O1419"/>
      <c r="P1419"/>
      <c r="Q1419"/>
      <c r="R1419"/>
      <c r="S1419"/>
      <c r="T1419"/>
      <c r="U1419"/>
      <c r="V1419"/>
      <c r="W1419"/>
      <c r="X1419"/>
      <c r="Y1419"/>
      <c r="Z1419"/>
      <c r="AA1419"/>
      <c r="AB1419"/>
      <c r="AC1419"/>
      <c r="AD1419"/>
      <c r="AE1419"/>
      <c r="AF1419"/>
      <c r="AG1419">
        <v>1</v>
      </c>
      <c r="AH1419">
        <v>0</v>
      </c>
    </row>
    <row r="1420" spans="1:34" ht="15" x14ac:dyDescent="0.25">
      <c r="A1420" t="s">
        <v>3033</v>
      </c>
      <c r="B1420" t="s">
        <v>3034</v>
      </c>
      <c r="C1420" t="s">
        <v>516</v>
      </c>
      <c r="D1420">
        <v>8</v>
      </c>
      <c r="E1420" s="138">
        <v>44770</v>
      </c>
      <c r="F1420" s="138">
        <v>46011</v>
      </c>
      <c r="G1420" t="s">
        <v>69</v>
      </c>
      <c r="H1420" t="s">
        <v>63</v>
      </c>
      <c r="I1420">
        <v>0.8</v>
      </c>
      <c r="J1420" t="s">
        <v>71</v>
      </c>
      <c r="K1420"/>
      <c r="L1420"/>
      <c r="M1420"/>
      <c r="N1420"/>
      <c r="O1420"/>
      <c r="P1420"/>
      <c r="Q1420"/>
      <c r="R1420"/>
      <c r="S1420"/>
      <c r="T1420"/>
      <c r="U1420"/>
      <c r="V1420"/>
      <c r="W1420"/>
      <c r="X1420"/>
      <c r="Y1420"/>
      <c r="Z1420"/>
      <c r="AA1420"/>
      <c r="AB1420"/>
      <c r="AC1420"/>
      <c r="AD1420"/>
      <c r="AE1420"/>
      <c r="AF1420"/>
      <c r="AG1420">
        <v>1</v>
      </c>
      <c r="AH1420">
        <v>0</v>
      </c>
    </row>
    <row r="1421" spans="1:34" ht="15" x14ac:dyDescent="0.25">
      <c r="A1421" t="s">
        <v>3035</v>
      </c>
      <c r="B1421" t="s">
        <v>3036</v>
      </c>
      <c r="C1421" t="s">
        <v>291</v>
      </c>
      <c r="D1421">
        <v>27</v>
      </c>
      <c r="E1421" s="138">
        <v>45106</v>
      </c>
      <c r="F1421" s="138">
        <v>46011</v>
      </c>
      <c r="G1421" t="s">
        <v>69</v>
      </c>
      <c r="H1421" t="s">
        <v>63</v>
      </c>
      <c r="I1421">
        <v>0.8</v>
      </c>
      <c r="J1421" t="s">
        <v>71</v>
      </c>
      <c r="K1421"/>
      <c r="L1421"/>
      <c r="M1421"/>
      <c r="N1421"/>
      <c r="O1421"/>
      <c r="P1421"/>
      <c r="Q1421"/>
      <c r="R1421"/>
      <c r="S1421"/>
      <c r="T1421"/>
      <c r="U1421"/>
      <c r="V1421"/>
      <c r="W1421"/>
      <c r="X1421"/>
      <c r="Y1421"/>
      <c r="Z1421"/>
      <c r="AA1421"/>
      <c r="AB1421"/>
      <c r="AC1421"/>
      <c r="AD1421"/>
      <c r="AE1421"/>
      <c r="AF1421"/>
      <c r="AG1421">
        <v>1</v>
      </c>
      <c r="AH1421">
        <v>0</v>
      </c>
    </row>
    <row r="1422" spans="1:34" ht="15" x14ac:dyDescent="0.25">
      <c r="A1422" t="s">
        <v>3053</v>
      </c>
      <c r="B1422" t="s">
        <v>3054</v>
      </c>
      <c r="C1422" t="s">
        <v>182</v>
      </c>
      <c r="D1422">
        <v>31</v>
      </c>
      <c r="E1422" s="138">
        <v>45628</v>
      </c>
      <c r="F1422" s="138">
        <v>45937</v>
      </c>
      <c r="G1422" t="s">
        <v>69</v>
      </c>
      <c r="H1422" t="s">
        <v>63</v>
      </c>
      <c r="I1422">
        <v>0.7</v>
      </c>
      <c r="J1422" t="s">
        <v>71</v>
      </c>
      <c r="K1422"/>
      <c r="L1422"/>
      <c r="M1422"/>
      <c r="N1422"/>
      <c r="O1422"/>
      <c r="P1422"/>
      <c r="Q1422"/>
      <c r="R1422"/>
      <c r="S1422"/>
      <c r="T1422"/>
      <c r="U1422"/>
      <c r="V1422"/>
      <c r="W1422"/>
      <c r="X1422"/>
      <c r="Y1422"/>
      <c r="Z1422"/>
      <c r="AA1422"/>
      <c r="AB1422"/>
      <c r="AC1422"/>
      <c r="AD1422"/>
      <c r="AE1422"/>
      <c r="AF1422"/>
      <c r="AG1422">
        <v>1</v>
      </c>
      <c r="AH1422">
        <v>0</v>
      </c>
    </row>
    <row r="1423" spans="1:34" ht="15" x14ac:dyDescent="0.25">
      <c r="A1423" t="s">
        <v>3057</v>
      </c>
      <c r="B1423" t="s">
        <v>3058</v>
      </c>
      <c r="C1423" t="s">
        <v>291</v>
      </c>
      <c r="D1423">
        <v>5</v>
      </c>
      <c r="E1423" s="138">
        <v>45709</v>
      </c>
      <c r="F1423" s="138">
        <v>45777</v>
      </c>
      <c r="G1423" t="s">
        <v>69</v>
      </c>
      <c r="H1423" t="s">
        <v>70</v>
      </c>
      <c r="I1423">
        <v>0</v>
      </c>
      <c r="J1423" t="s">
        <v>16286</v>
      </c>
      <c r="K1423">
        <v>0.8</v>
      </c>
      <c r="L1423" t="s">
        <v>71</v>
      </c>
      <c r="M1423"/>
      <c r="N1423"/>
      <c r="O1423"/>
      <c r="P1423"/>
      <c r="Q1423"/>
      <c r="R1423"/>
      <c r="S1423"/>
      <c r="T1423"/>
      <c r="U1423"/>
      <c r="V1423"/>
      <c r="W1423"/>
      <c r="X1423"/>
      <c r="Y1423"/>
      <c r="Z1423"/>
      <c r="AA1423"/>
      <c r="AB1423"/>
      <c r="AC1423"/>
      <c r="AD1423"/>
      <c r="AE1423"/>
      <c r="AF1423"/>
      <c r="AG1423">
        <v>2</v>
      </c>
      <c r="AH1423">
        <v>5000</v>
      </c>
    </row>
    <row r="1424" spans="1:34" ht="15" x14ac:dyDescent="0.25">
      <c r="A1424" t="s">
        <v>3099</v>
      </c>
      <c r="B1424" t="s">
        <v>3100</v>
      </c>
      <c r="C1424" t="s">
        <v>119</v>
      </c>
      <c r="D1424">
        <v>1</v>
      </c>
      <c r="E1424" s="138">
        <v>45715</v>
      </c>
      <c r="F1424" s="138">
        <v>45747</v>
      </c>
      <c r="G1424" t="s">
        <v>75</v>
      </c>
      <c r="H1424" t="s">
        <v>70</v>
      </c>
      <c r="I1424">
        <v>0.7</v>
      </c>
      <c r="J1424" t="s">
        <v>16270</v>
      </c>
      <c r="K1424">
        <v>0.78</v>
      </c>
      <c r="L1424" t="s">
        <v>78</v>
      </c>
      <c r="M1424">
        <v>0.8</v>
      </c>
      <c r="N1424" t="s">
        <v>79</v>
      </c>
      <c r="O1424"/>
      <c r="P1424"/>
      <c r="Q1424"/>
      <c r="R1424"/>
      <c r="S1424"/>
      <c r="T1424"/>
      <c r="U1424"/>
      <c r="V1424"/>
      <c r="W1424"/>
      <c r="X1424"/>
      <c r="Y1424"/>
      <c r="Z1424"/>
      <c r="AA1424"/>
      <c r="AB1424"/>
      <c r="AC1424"/>
      <c r="AD1424"/>
      <c r="AE1424"/>
      <c r="AF1424"/>
      <c r="AG1424">
        <v>3</v>
      </c>
      <c r="AH1424">
        <v>0</v>
      </c>
    </row>
    <row r="1425" spans="1:34" ht="15" x14ac:dyDescent="0.25">
      <c r="A1425" t="s">
        <v>3037</v>
      </c>
      <c r="B1425" t="s">
        <v>3038</v>
      </c>
      <c r="C1425" t="s">
        <v>516</v>
      </c>
      <c r="D1425">
        <v>19</v>
      </c>
      <c r="E1425" s="138">
        <v>45657</v>
      </c>
      <c r="F1425" s="138">
        <v>45958</v>
      </c>
      <c r="G1425" t="s">
        <v>69</v>
      </c>
      <c r="H1425" t="s">
        <v>63</v>
      </c>
      <c r="I1425">
        <v>0.8</v>
      </c>
      <c r="J1425" t="s">
        <v>71</v>
      </c>
      <c r="K1425"/>
      <c r="L1425"/>
      <c r="M1425"/>
      <c r="N1425"/>
      <c r="O1425"/>
      <c r="P1425"/>
      <c r="Q1425"/>
      <c r="R1425"/>
      <c r="S1425"/>
      <c r="T1425"/>
      <c r="U1425"/>
      <c r="V1425"/>
      <c r="W1425"/>
      <c r="X1425"/>
      <c r="Y1425"/>
      <c r="Z1425"/>
      <c r="AA1425"/>
      <c r="AB1425"/>
      <c r="AC1425"/>
      <c r="AD1425"/>
      <c r="AE1425"/>
      <c r="AF1425"/>
      <c r="AG1425">
        <v>1</v>
      </c>
      <c r="AH1425">
        <v>0</v>
      </c>
    </row>
    <row r="1426" spans="1:34" ht="15" x14ac:dyDescent="0.25">
      <c r="A1426" t="s">
        <v>3039</v>
      </c>
      <c r="B1426" t="s">
        <v>3040</v>
      </c>
      <c r="C1426" t="s">
        <v>136</v>
      </c>
      <c r="D1426">
        <v>7</v>
      </c>
      <c r="E1426" s="138">
        <v>44671</v>
      </c>
      <c r="F1426" s="138">
        <v>46011</v>
      </c>
      <c r="G1426" t="s">
        <v>69</v>
      </c>
      <c r="H1426" t="s">
        <v>63</v>
      </c>
      <c r="I1426">
        <v>0.5</v>
      </c>
      <c r="J1426" t="s">
        <v>71</v>
      </c>
      <c r="K1426"/>
      <c r="L1426"/>
      <c r="M1426"/>
      <c r="N1426"/>
      <c r="O1426"/>
      <c r="P1426"/>
      <c r="Q1426"/>
      <c r="R1426"/>
      <c r="S1426"/>
      <c r="T1426"/>
      <c r="U1426"/>
      <c r="V1426"/>
      <c r="W1426"/>
      <c r="X1426"/>
      <c r="Y1426"/>
      <c r="Z1426"/>
      <c r="AA1426"/>
      <c r="AB1426"/>
      <c r="AC1426"/>
      <c r="AD1426"/>
      <c r="AE1426"/>
      <c r="AF1426"/>
      <c r="AG1426">
        <v>1</v>
      </c>
      <c r="AH1426">
        <v>0</v>
      </c>
    </row>
    <row r="1427" spans="1:34" ht="15" x14ac:dyDescent="0.25">
      <c r="A1427" t="s">
        <v>3041</v>
      </c>
      <c r="B1427" t="s">
        <v>3042</v>
      </c>
      <c r="C1427" t="s">
        <v>63</v>
      </c>
      <c r="D1427">
        <v>29</v>
      </c>
      <c r="E1427" s="138">
        <v>45643</v>
      </c>
      <c r="F1427" s="138">
        <v>45944</v>
      </c>
      <c r="G1427" t="s">
        <v>69</v>
      </c>
      <c r="H1427" t="s">
        <v>63</v>
      </c>
      <c r="I1427">
        <v>0.8</v>
      </c>
      <c r="J1427" t="s">
        <v>71</v>
      </c>
      <c r="K1427"/>
      <c r="L1427"/>
      <c r="M1427"/>
      <c r="N1427"/>
      <c r="O1427"/>
      <c r="P1427"/>
      <c r="Q1427"/>
      <c r="R1427"/>
      <c r="S1427"/>
      <c r="T1427"/>
      <c r="U1427"/>
      <c r="V1427"/>
      <c r="W1427"/>
      <c r="X1427"/>
      <c r="Y1427"/>
      <c r="Z1427"/>
      <c r="AA1427"/>
      <c r="AB1427"/>
      <c r="AC1427"/>
      <c r="AD1427"/>
      <c r="AE1427"/>
      <c r="AF1427"/>
      <c r="AG1427">
        <v>1</v>
      </c>
      <c r="AH1427">
        <v>0</v>
      </c>
    </row>
    <row r="1428" spans="1:34" ht="15" x14ac:dyDescent="0.25">
      <c r="A1428" t="s">
        <v>3043</v>
      </c>
      <c r="B1428" t="s">
        <v>3044</v>
      </c>
      <c r="C1428" t="s">
        <v>516</v>
      </c>
      <c r="D1428">
        <v>47</v>
      </c>
      <c r="E1428" s="138">
        <v>39504</v>
      </c>
      <c r="F1428" s="138">
        <v>46011</v>
      </c>
      <c r="G1428" t="s">
        <v>69</v>
      </c>
      <c r="H1428" t="s">
        <v>63</v>
      </c>
      <c r="I1428">
        <v>0.8</v>
      </c>
      <c r="J1428" t="s">
        <v>71</v>
      </c>
      <c r="K1428"/>
      <c r="L1428"/>
      <c r="M1428"/>
      <c r="N1428"/>
      <c r="O1428"/>
      <c r="P1428"/>
      <c r="Q1428"/>
      <c r="R1428"/>
      <c r="S1428"/>
      <c r="T1428"/>
      <c r="U1428"/>
      <c r="V1428"/>
      <c r="W1428"/>
      <c r="X1428"/>
      <c r="Y1428"/>
      <c r="Z1428"/>
      <c r="AA1428"/>
      <c r="AB1428"/>
      <c r="AC1428"/>
      <c r="AD1428"/>
      <c r="AE1428"/>
      <c r="AF1428"/>
      <c r="AG1428">
        <v>1</v>
      </c>
      <c r="AH1428">
        <v>0</v>
      </c>
    </row>
    <row r="1429" spans="1:34" ht="15" x14ac:dyDescent="0.25">
      <c r="A1429" t="s">
        <v>3045</v>
      </c>
      <c r="B1429" t="s">
        <v>3046</v>
      </c>
      <c r="C1429" t="s">
        <v>281</v>
      </c>
      <c r="D1429">
        <v>37</v>
      </c>
      <c r="E1429" s="138">
        <v>45646</v>
      </c>
      <c r="F1429" s="138">
        <v>45684</v>
      </c>
      <c r="G1429" t="s">
        <v>69</v>
      </c>
      <c r="H1429" t="s">
        <v>63</v>
      </c>
      <c r="I1429">
        <v>0.8</v>
      </c>
      <c r="J1429" t="s">
        <v>71</v>
      </c>
      <c r="K1429"/>
      <c r="L1429"/>
      <c r="M1429"/>
      <c r="N1429"/>
      <c r="O1429"/>
      <c r="P1429"/>
      <c r="Q1429"/>
      <c r="R1429"/>
      <c r="S1429"/>
      <c r="T1429"/>
      <c r="U1429"/>
      <c r="V1429"/>
      <c r="W1429"/>
      <c r="X1429"/>
      <c r="Y1429"/>
      <c r="Z1429"/>
      <c r="AA1429"/>
      <c r="AB1429"/>
      <c r="AC1429"/>
      <c r="AD1429"/>
      <c r="AE1429"/>
      <c r="AF1429"/>
      <c r="AG1429">
        <v>1</v>
      </c>
      <c r="AH1429">
        <v>0</v>
      </c>
    </row>
    <row r="1430" spans="1:34" ht="15" x14ac:dyDescent="0.25">
      <c r="A1430" t="s">
        <v>3047</v>
      </c>
      <c r="B1430" t="s">
        <v>3048</v>
      </c>
      <c r="C1430" t="s">
        <v>231</v>
      </c>
      <c r="D1430">
        <v>55</v>
      </c>
      <c r="E1430" s="138">
        <v>45644</v>
      </c>
      <c r="F1430" s="138">
        <v>45792</v>
      </c>
      <c r="G1430" t="s">
        <v>69</v>
      </c>
      <c r="H1430" t="s">
        <v>63</v>
      </c>
      <c r="I1430">
        <v>0.7</v>
      </c>
      <c r="J1430" t="s">
        <v>71</v>
      </c>
      <c r="K1430"/>
      <c r="L1430"/>
      <c r="M1430"/>
      <c r="N1430"/>
      <c r="O1430"/>
      <c r="P1430"/>
      <c r="Q1430"/>
      <c r="R1430"/>
      <c r="S1430"/>
      <c r="T1430"/>
      <c r="U1430"/>
      <c r="V1430"/>
      <c r="W1430"/>
      <c r="X1430"/>
      <c r="Y1430"/>
      <c r="Z1430"/>
      <c r="AA1430"/>
      <c r="AB1430"/>
      <c r="AC1430"/>
      <c r="AD1430"/>
      <c r="AE1430"/>
      <c r="AF1430"/>
      <c r="AG1430">
        <v>1</v>
      </c>
      <c r="AH1430">
        <v>0</v>
      </c>
    </row>
    <row r="1431" spans="1:34" ht="15" x14ac:dyDescent="0.25">
      <c r="A1431" t="s">
        <v>3049</v>
      </c>
      <c r="B1431" t="s">
        <v>3050</v>
      </c>
      <c r="C1431" t="s">
        <v>119</v>
      </c>
      <c r="D1431">
        <v>4</v>
      </c>
      <c r="E1431" s="138">
        <v>45077</v>
      </c>
      <c r="F1431" s="138">
        <v>46011</v>
      </c>
      <c r="G1431" t="s">
        <v>69</v>
      </c>
      <c r="H1431" t="s">
        <v>70</v>
      </c>
      <c r="I1431">
        <v>0</v>
      </c>
      <c r="J1431" t="s">
        <v>16248</v>
      </c>
      <c r="K1431">
        <v>0.8</v>
      </c>
      <c r="L1431" t="s">
        <v>71</v>
      </c>
      <c r="M1431"/>
      <c r="N1431"/>
      <c r="O1431"/>
      <c r="P1431"/>
      <c r="Q1431"/>
      <c r="R1431"/>
      <c r="S1431"/>
      <c r="T1431"/>
      <c r="U1431"/>
      <c r="V1431"/>
      <c r="W1431"/>
      <c r="X1431"/>
      <c r="Y1431"/>
      <c r="Z1431"/>
      <c r="AA1431"/>
      <c r="AB1431"/>
      <c r="AC1431"/>
      <c r="AD1431"/>
      <c r="AE1431"/>
      <c r="AF1431"/>
      <c r="AG1431">
        <v>2</v>
      </c>
      <c r="AH1431">
        <v>8500</v>
      </c>
    </row>
    <row r="1432" spans="1:34" ht="15" x14ac:dyDescent="0.25">
      <c r="A1432" t="s">
        <v>3051</v>
      </c>
      <c r="B1432" t="s">
        <v>3052</v>
      </c>
      <c r="C1432" t="s">
        <v>151</v>
      </c>
      <c r="D1432">
        <v>39</v>
      </c>
      <c r="E1432" s="138">
        <v>45654</v>
      </c>
      <c r="F1432" s="138">
        <v>45679</v>
      </c>
      <c r="G1432" t="s">
        <v>69</v>
      </c>
      <c r="H1432" t="s">
        <v>70</v>
      </c>
      <c r="I1432">
        <v>0</v>
      </c>
      <c r="J1432" t="s">
        <v>16237</v>
      </c>
      <c r="K1432">
        <v>0.8</v>
      </c>
      <c r="L1432" t="s">
        <v>71</v>
      </c>
      <c r="M1432"/>
      <c r="N1432"/>
      <c r="O1432"/>
      <c r="P1432"/>
      <c r="Q1432"/>
      <c r="R1432"/>
      <c r="S1432"/>
      <c r="T1432"/>
      <c r="U1432"/>
      <c r="V1432"/>
      <c r="W1432"/>
      <c r="X1432"/>
      <c r="Y1432"/>
      <c r="Z1432"/>
      <c r="AA1432"/>
      <c r="AB1432"/>
      <c r="AC1432"/>
      <c r="AD1432"/>
      <c r="AE1432"/>
      <c r="AF1432"/>
      <c r="AG1432">
        <v>2</v>
      </c>
      <c r="AH1432">
        <v>9000</v>
      </c>
    </row>
    <row r="1433" spans="1:34" ht="15" x14ac:dyDescent="0.25">
      <c r="A1433" t="s">
        <v>3055</v>
      </c>
      <c r="B1433" t="s">
        <v>3056</v>
      </c>
      <c r="C1433" t="s">
        <v>176</v>
      </c>
      <c r="D1433">
        <v>3</v>
      </c>
      <c r="E1433" s="138">
        <v>45727</v>
      </c>
      <c r="F1433" s="138">
        <v>45728</v>
      </c>
      <c r="G1433" t="s">
        <v>75</v>
      </c>
      <c r="H1433" t="s">
        <v>63</v>
      </c>
      <c r="I1433">
        <v>0.5</v>
      </c>
      <c r="J1433" t="s">
        <v>71</v>
      </c>
      <c r="K1433"/>
      <c r="L1433"/>
      <c r="M1433"/>
      <c r="N1433"/>
      <c r="O1433"/>
      <c r="P1433"/>
      <c r="Q1433"/>
      <c r="R1433"/>
      <c r="S1433"/>
      <c r="T1433"/>
      <c r="U1433"/>
      <c r="V1433"/>
      <c r="W1433"/>
      <c r="X1433"/>
      <c r="Y1433"/>
      <c r="Z1433"/>
      <c r="AA1433"/>
      <c r="AB1433"/>
      <c r="AC1433"/>
      <c r="AD1433"/>
      <c r="AE1433"/>
      <c r="AF1433"/>
      <c r="AG1433">
        <v>1</v>
      </c>
      <c r="AH1433">
        <v>0</v>
      </c>
    </row>
    <row r="1434" spans="1:34" ht="15" x14ac:dyDescent="0.25">
      <c r="A1434" t="s">
        <v>3059</v>
      </c>
      <c r="B1434" t="s">
        <v>3060</v>
      </c>
      <c r="C1434" t="s">
        <v>301</v>
      </c>
      <c r="D1434">
        <v>28</v>
      </c>
      <c r="E1434" s="138">
        <v>45259</v>
      </c>
      <c r="F1434" s="138">
        <v>46011</v>
      </c>
      <c r="G1434" t="s">
        <v>69</v>
      </c>
      <c r="H1434" t="s">
        <v>63</v>
      </c>
      <c r="I1434">
        <v>0.8</v>
      </c>
      <c r="J1434" t="s">
        <v>71</v>
      </c>
      <c r="K1434"/>
      <c r="L1434"/>
      <c r="M1434"/>
      <c r="N1434"/>
      <c r="O1434"/>
      <c r="P1434"/>
      <c r="Q1434"/>
      <c r="R1434"/>
      <c r="S1434"/>
      <c r="T1434"/>
      <c r="U1434"/>
      <c r="V1434"/>
      <c r="W1434"/>
      <c r="X1434"/>
      <c r="Y1434"/>
      <c r="Z1434"/>
      <c r="AA1434"/>
      <c r="AB1434"/>
      <c r="AC1434"/>
      <c r="AD1434"/>
      <c r="AE1434"/>
      <c r="AF1434"/>
      <c r="AG1434">
        <v>1</v>
      </c>
      <c r="AH1434">
        <v>0</v>
      </c>
    </row>
    <row r="1435" spans="1:34" ht="15" x14ac:dyDescent="0.25">
      <c r="A1435" t="s">
        <v>3063</v>
      </c>
      <c r="B1435" t="s">
        <v>3064</v>
      </c>
      <c r="C1435" t="s">
        <v>667</v>
      </c>
      <c r="D1435">
        <v>46</v>
      </c>
      <c r="E1435" s="138">
        <v>43827</v>
      </c>
      <c r="F1435" s="138">
        <v>46011</v>
      </c>
      <c r="G1435" t="s">
        <v>69</v>
      </c>
      <c r="H1435" t="s">
        <v>63</v>
      </c>
      <c r="I1435">
        <v>0.8</v>
      </c>
      <c r="J1435" t="s">
        <v>71</v>
      </c>
      <c r="K1435"/>
      <c r="L1435"/>
      <c r="M1435"/>
      <c r="N1435"/>
      <c r="O1435"/>
      <c r="P1435"/>
      <c r="Q1435"/>
      <c r="R1435"/>
      <c r="S1435"/>
      <c r="T1435"/>
      <c r="U1435"/>
      <c r="V1435"/>
      <c r="W1435"/>
      <c r="X1435"/>
      <c r="Y1435"/>
      <c r="Z1435"/>
      <c r="AA1435"/>
      <c r="AB1435"/>
      <c r="AC1435"/>
      <c r="AD1435"/>
      <c r="AE1435"/>
      <c r="AF1435"/>
      <c r="AG1435">
        <v>1</v>
      </c>
      <c r="AH1435">
        <v>0</v>
      </c>
    </row>
    <row r="1436" spans="1:34" ht="15" x14ac:dyDescent="0.25">
      <c r="A1436" t="s">
        <v>3073</v>
      </c>
      <c r="B1436" t="s">
        <v>3074</v>
      </c>
      <c r="C1436" t="s">
        <v>151</v>
      </c>
      <c r="D1436">
        <v>9</v>
      </c>
      <c r="E1436" s="138">
        <v>45759</v>
      </c>
      <c r="F1436" s="138">
        <v>45762</v>
      </c>
      <c r="G1436" t="s">
        <v>75</v>
      </c>
      <c r="H1436" t="s">
        <v>70</v>
      </c>
      <c r="I1436">
        <v>0</v>
      </c>
      <c r="J1436" t="s">
        <v>16249</v>
      </c>
      <c r="K1436">
        <v>0.62</v>
      </c>
      <c r="L1436" t="s">
        <v>16270</v>
      </c>
      <c r="M1436">
        <v>0.7</v>
      </c>
      <c r="N1436" t="s">
        <v>78</v>
      </c>
      <c r="O1436">
        <v>0.79</v>
      </c>
      <c r="P1436" t="s">
        <v>79</v>
      </c>
      <c r="Q1436"/>
      <c r="R1436"/>
      <c r="S1436"/>
      <c r="T1436"/>
      <c r="U1436"/>
      <c r="V1436"/>
      <c r="W1436"/>
      <c r="X1436"/>
      <c r="Y1436"/>
      <c r="Z1436"/>
      <c r="AA1436"/>
      <c r="AB1436"/>
      <c r="AC1436"/>
      <c r="AD1436"/>
      <c r="AE1436"/>
      <c r="AF1436"/>
      <c r="AG1436">
        <v>4</v>
      </c>
      <c r="AH1436">
        <v>8000</v>
      </c>
    </row>
    <row r="1437" spans="1:34" ht="15" x14ac:dyDescent="0.25">
      <c r="A1437" t="s">
        <v>3065</v>
      </c>
      <c r="B1437" t="s">
        <v>3066</v>
      </c>
      <c r="C1437" t="s">
        <v>62</v>
      </c>
      <c r="D1437">
        <v>43</v>
      </c>
      <c r="E1437" s="138">
        <v>45643</v>
      </c>
      <c r="F1437" s="138">
        <v>45678</v>
      </c>
      <c r="G1437" t="s">
        <v>75</v>
      </c>
      <c r="H1437" t="s">
        <v>70</v>
      </c>
      <c r="I1437">
        <v>0</v>
      </c>
      <c r="J1437" t="s">
        <v>16228</v>
      </c>
      <c r="K1437">
        <v>0.75</v>
      </c>
      <c r="L1437" t="s">
        <v>71</v>
      </c>
      <c r="M1437"/>
      <c r="N1437"/>
      <c r="O1437"/>
      <c r="P1437"/>
      <c r="Q1437"/>
      <c r="R1437"/>
      <c r="S1437"/>
      <c r="T1437"/>
      <c r="U1437"/>
      <c r="V1437"/>
      <c r="W1437"/>
      <c r="X1437"/>
      <c r="Y1437"/>
      <c r="Z1437"/>
      <c r="AA1437"/>
      <c r="AB1437"/>
      <c r="AC1437"/>
      <c r="AD1437"/>
      <c r="AE1437"/>
      <c r="AF1437"/>
      <c r="AG1437">
        <v>2</v>
      </c>
      <c r="AH1437">
        <v>12000</v>
      </c>
    </row>
    <row r="1438" spans="1:34" ht="15" x14ac:dyDescent="0.25">
      <c r="A1438" t="s">
        <v>3061</v>
      </c>
      <c r="B1438" t="s">
        <v>3062</v>
      </c>
      <c r="C1438" t="s">
        <v>251</v>
      </c>
      <c r="D1438">
        <v>48</v>
      </c>
      <c r="E1438" s="138">
        <v>45644</v>
      </c>
      <c r="F1438" s="138">
        <v>45671</v>
      </c>
      <c r="G1438" t="s">
        <v>69</v>
      </c>
      <c r="H1438" t="s">
        <v>70</v>
      </c>
      <c r="I1438">
        <v>0</v>
      </c>
      <c r="J1438" t="s">
        <v>16267</v>
      </c>
      <c r="K1438">
        <v>0.8</v>
      </c>
      <c r="L1438" t="s">
        <v>71</v>
      </c>
      <c r="M1438"/>
      <c r="N1438"/>
      <c r="O1438"/>
      <c r="P1438"/>
      <c r="Q1438"/>
      <c r="R1438"/>
      <c r="S1438"/>
      <c r="T1438"/>
      <c r="U1438"/>
      <c r="V1438"/>
      <c r="W1438"/>
      <c r="X1438"/>
      <c r="Y1438"/>
      <c r="Z1438"/>
      <c r="AA1438"/>
      <c r="AB1438"/>
      <c r="AC1438"/>
      <c r="AD1438"/>
      <c r="AE1438"/>
      <c r="AF1438"/>
      <c r="AG1438">
        <v>2</v>
      </c>
      <c r="AH1438">
        <v>13500</v>
      </c>
    </row>
    <row r="1439" spans="1:34" ht="15" x14ac:dyDescent="0.25">
      <c r="A1439" t="s">
        <v>3067</v>
      </c>
      <c r="B1439" t="s">
        <v>3068</v>
      </c>
      <c r="C1439" t="s">
        <v>1079</v>
      </c>
      <c r="D1439">
        <v>5</v>
      </c>
      <c r="E1439" s="138">
        <v>45707</v>
      </c>
      <c r="F1439" s="138">
        <v>45713</v>
      </c>
      <c r="G1439" t="s">
        <v>75</v>
      </c>
      <c r="H1439" t="s">
        <v>70</v>
      </c>
      <c r="I1439">
        <v>0</v>
      </c>
      <c r="J1439" t="s">
        <v>16249</v>
      </c>
      <c r="K1439">
        <v>0.8</v>
      </c>
      <c r="L1439" t="s">
        <v>71</v>
      </c>
      <c r="M1439"/>
      <c r="N1439"/>
      <c r="O1439"/>
      <c r="P1439"/>
      <c r="Q1439"/>
      <c r="R1439"/>
      <c r="S1439"/>
      <c r="T1439"/>
      <c r="U1439"/>
      <c r="V1439"/>
      <c r="W1439"/>
      <c r="X1439"/>
      <c r="Y1439"/>
      <c r="Z1439"/>
      <c r="AA1439"/>
      <c r="AB1439"/>
      <c r="AC1439"/>
      <c r="AD1439"/>
      <c r="AE1439"/>
      <c r="AF1439"/>
      <c r="AG1439">
        <v>2</v>
      </c>
      <c r="AH1439">
        <v>8000</v>
      </c>
    </row>
    <row r="1440" spans="1:34" ht="15" x14ac:dyDescent="0.25">
      <c r="A1440" t="s">
        <v>3079</v>
      </c>
      <c r="B1440" t="s">
        <v>3080</v>
      </c>
      <c r="C1440" t="s">
        <v>182</v>
      </c>
      <c r="D1440">
        <v>27</v>
      </c>
      <c r="E1440" s="138">
        <v>41075</v>
      </c>
      <c r="F1440" s="138">
        <v>46011</v>
      </c>
      <c r="G1440" t="s">
        <v>69</v>
      </c>
      <c r="H1440" t="s">
        <v>70</v>
      </c>
      <c r="I1440">
        <v>0</v>
      </c>
      <c r="J1440" t="s">
        <v>16229</v>
      </c>
      <c r="K1440">
        <v>0.8</v>
      </c>
      <c r="L1440" t="s">
        <v>71</v>
      </c>
      <c r="M1440"/>
      <c r="N1440"/>
      <c r="O1440"/>
      <c r="P1440"/>
      <c r="Q1440"/>
      <c r="R1440"/>
      <c r="S1440"/>
      <c r="T1440"/>
      <c r="U1440"/>
      <c r="V1440"/>
      <c r="W1440"/>
      <c r="X1440"/>
      <c r="Y1440"/>
      <c r="Z1440"/>
      <c r="AA1440"/>
      <c r="AB1440"/>
      <c r="AC1440"/>
      <c r="AD1440"/>
      <c r="AE1440"/>
      <c r="AF1440"/>
      <c r="AG1440">
        <v>2</v>
      </c>
      <c r="AH1440">
        <v>10000</v>
      </c>
    </row>
    <row r="1441" spans="1:34" ht="15" x14ac:dyDescent="0.25">
      <c r="A1441" t="s">
        <v>3069</v>
      </c>
      <c r="B1441" t="s">
        <v>3070</v>
      </c>
      <c r="C1441" t="s">
        <v>521</v>
      </c>
      <c r="D1441">
        <v>59</v>
      </c>
      <c r="E1441" s="138">
        <v>45647</v>
      </c>
      <c r="F1441" s="138">
        <v>45720</v>
      </c>
      <c r="G1441" t="s">
        <v>69</v>
      </c>
      <c r="H1441" t="s">
        <v>70</v>
      </c>
      <c r="I1441">
        <v>0</v>
      </c>
      <c r="J1441" t="s">
        <v>16230</v>
      </c>
      <c r="K1441">
        <v>0.6</v>
      </c>
      <c r="L1441" t="s">
        <v>16270</v>
      </c>
      <c r="M1441">
        <v>0.77</v>
      </c>
      <c r="N1441" t="s">
        <v>78</v>
      </c>
      <c r="O1441">
        <v>0.8</v>
      </c>
      <c r="P1441" t="s">
        <v>79</v>
      </c>
      <c r="Q1441"/>
      <c r="R1441"/>
      <c r="S1441"/>
      <c r="T1441"/>
      <c r="U1441"/>
      <c r="V1441"/>
      <c r="W1441"/>
      <c r="X1441"/>
      <c r="Y1441"/>
      <c r="Z1441"/>
      <c r="AA1441"/>
      <c r="AB1441"/>
      <c r="AC1441"/>
      <c r="AD1441"/>
      <c r="AE1441"/>
      <c r="AF1441"/>
      <c r="AG1441">
        <v>4</v>
      </c>
      <c r="AH1441">
        <v>15000</v>
      </c>
    </row>
    <row r="1442" spans="1:34" ht="15" x14ac:dyDescent="0.25">
      <c r="A1442" t="s">
        <v>3071</v>
      </c>
      <c r="B1442" t="s">
        <v>3072</v>
      </c>
      <c r="C1442" t="s">
        <v>680</v>
      </c>
      <c r="D1442">
        <v>20</v>
      </c>
      <c r="E1442" s="138">
        <v>45743</v>
      </c>
      <c r="F1442" s="138">
        <v>45839</v>
      </c>
      <c r="G1442" t="s">
        <v>75</v>
      </c>
      <c r="H1442" t="s">
        <v>70</v>
      </c>
      <c r="I1442">
        <v>0</v>
      </c>
      <c r="J1442" t="s">
        <v>16228</v>
      </c>
      <c r="K1442">
        <v>0.76</v>
      </c>
      <c r="L1442" t="s">
        <v>16270</v>
      </c>
      <c r="M1442">
        <v>0.78</v>
      </c>
      <c r="N1442" t="s">
        <v>78</v>
      </c>
      <c r="O1442">
        <v>0.8</v>
      </c>
      <c r="P1442" t="s">
        <v>79</v>
      </c>
      <c r="Q1442"/>
      <c r="R1442"/>
      <c r="S1442"/>
      <c r="T1442"/>
      <c r="U1442"/>
      <c r="V1442"/>
      <c r="W1442"/>
      <c r="X1442"/>
      <c r="Y1442"/>
      <c r="Z1442"/>
      <c r="AA1442"/>
      <c r="AB1442"/>
      <c r="AC1442"/>
      <c r="AD1442"/>
      <c r="AE1442"/>
      <c r="AF1442"/>
      <c r="AG1442">
        <v>4</v>
      </c>
      <c r="AH1442">
        <v>12000</v>
      </c>
    </row>
    <row r="1443" spans="1:34" ht="15" x14ac:dyDescent="0.25">
      <c r="A1443" t="s">
        <v>3075</v>
      </c>
      <c r="B1443" t="s">
        <v>3076</v>
      </c>
      <c r="C1443" t="s">
        <v>182</v>
      </c>
      <c r="D1443">
        <v>7</v>
      </c>
      <c r="E1443" s="138">
        <v>45077</v>
      </c>
      <c r="F1443" s="138">
        <v>46011</v>
      </c>
      <c r="G1443" t="s">
        <v>69</v>
      </c>
      <c r="H1443" t="s">
        <v>63</v>
      </c>
      <c r="I1443">
        <v>0.2</v>
      </c>
      <c r="J1443" t="s">
        <v>71</v>
      </c>
      <c r="K1443"/>
      <c r="L1443"/>
      <c r="M1443"/>
      <c r="N1443"/>
      <c r="O1443"/>
      <c r="P1443"/>
      <c r="Q1443"/>
      <c r="R1443"/>
      <c r="S1443"/>
      <c r="T1443"/>
      <c r="U1443"/>
      <c r="V1443"/>
      <c r="W1443"/>
      <c r="X1443"/>
      <c r="Y1443"/>
      <c r="Z1443"/>
      <c r="AA1443"/>
      <c r="AB1443"/>
      <c r="AC1443"/>
      <c r="AD1443"/>
      <c r="AE1443"/>
      <c r="AF1443"/>
      <c r="AG1443">
        <v>1</v>
      </c>
      <c r="AH1443">
        <v>0</v>
      </c>
    </row>
    <row r="1444" spans="1:34" ht="15" x14ac:dyDescent="0.25">
      <c r="A1444" t="s">
        <v>3077</v>
      </c>
      <c r="B1444" t="s">
        <v>3078</v>
      </c>
      <c r="C1444" t="s">
        <v>63</v>
      </c>
      <c r="D1444">
        <v>20</v>
      </c>
      <c r="E1444" s="138">
        <v>45643</v>
      </c>
      <c r="F1444" s="138">
        <v>45734</v>
      </c>
      <c r="G1444" t="s">
        <v>69</v>
      </c>
      <c r="H1444" t="s">
        <v>63</v>
      </c>
      <c r="I1444">
        <v>0.6</v>
      </c>
      <c r="J1444" t="s">
        <v>71</v>
      </c>
      <c r="K1444"/>
      <c r="L1444"/>
      <c r="M1444"/>
      <c r="N1444"/>
      <c r="O1444"/>
      <c r="P1444"/>
      <c r="Q1444"/>
      <c r="R1444"/>
      <c r="S1444"/>
      <c r="T1444"/>
      <c r="U1444"/>
      <c r="V1444"/>
      <c r="W1444"/>
      <c r="X1444"/>
      <c r="Y1444"/>
      <c r="Z1444"/>
      <c r="AA1444"/>
      <c r="AB1444"/>
      <c r="AC1444"/>
      <c r="AD1444"/>
      <c r="AE1444"/>
      <c r="AF1444"/>
      <c r="AG1444">
        <v>1</v>
      </c>
      <c r="AH1444">
        <v>0</v>
      </c>
    </row>
    <row r="1445" spans="1:34" ht="15" x14ac:dyDescent="0.25">
      <c r="A1445" t="s">
        <v>3081</v>
      </c>
      <c r="B1445" t="s">
        <v>3082</v>
      </c>
      <c r="C1445" t="s">
        <v>203</v>
      </c>
      <c r="D1445">
        <v>42</v>
      </c>
      <c r="E1445" s="138">
        <v>45622</v>
      </c>
      <c r="F1445" s="138">
        <v>45699</v>
      </c>
      <c r="G1445" t="s">
        <v>69</v>
      </c>
      <c r="H1445" t="s">
        <v>63</v>
      </c>
      <c r="I1445">
        <v>0.8</v>
      </c>
      <c r="J1445" t="s">
        <v>71</v>
      </c>
      <c r="K1445"/>
      <c r="L1445"/>
      <c r="M1445"/>
      <c r="N1445"/>
      <c r="O1445"/>
      <c r="P1445"/>
      <c r="Q1445"/>
      <c r="R1445"/>
      <c r="S1445"/>
      <c r="T1445"/>
      <c r="U1445"/>
      <c r="V1445"/>
      <c r="W1445"/>
      <c r="X1445"/>
      <c r="Y1445"/>
      <c r="Z1445"/>
      <c r="AA1445"/>
      <c r="AB1445"/>
      <c r="AC1445"/>
      <c r="AD1445"/>
      <c r="AE1445"/>
      <c r="AF1445"/>
      <c r="AG1445">
        <v>1</v>
      </c>
      <c r="AH1445">
        <v>0</v>
      </c>
    </row>
    <row r="1446" spans="1:34" ht="15" x14ac:dyDescent="0.25">
      <c r="A1446" t="s">
        <v>3087</v>
      </c>
      <c r="B1446" t="s">
        <v>3088</v>
      </c>
      <c r="C1446" t="s">
        <v>151</v>
      </c>
      <c r="D1446">
        <v>42</v>
      </c>
      <c r="E1446" s="138">
        <v>45645</v>
      </c>
      <c r="F1446" s="138">
        <v>45702</v>
      </c>
      <c r="G1446" t="s">
        <v>69</v>
      </c>
      <c r="H1446" t="s">
        <v>63</v>
      </c>
      <c r="I1446">
        <v>0.6</v>
      </c>
      <c r="J1446" t="s">
        <v>71</v>
      </c>
      <c r="K1446"/>
      <c r="L1446"/>
      <c r="M1446"/>
      <c r="N1446"/>
      <c r="O1446"/>
      <c r="P1446"/>
      <c r="Q1446"/>
      <c r="R1446"/>
      <c r="S1446"/>
      <c r="T1446"/>
      <c r="U1446"/>
      <c r="V1446"/>
      <c r="W1446"/>
      <c r="X1446"/>
      <c r="Y1446"/>
      <c r="Z1446"/>
      <c r="AA1446"/>
      <c r="AB1446"/>
      <c r="AC1446"/>
      <c r="AD1446"/>
      <c r="AE1446"/>
      <c r="AF1446"/>
      <c r="AG1446">
        <v>1</v>
      </c>
      <c r="AH1446">
        <v>0</v>
      </c>
    </row>
    <row r="1447" spans="1:34" ht="15" x14ac:dyDescent="0.25">
      <c r="A1447" t="s">
        <v>3089</v>
      </c>
      <c r="B1447" t="s">
        <v>3090</v>
      </c>
      <c r="C1447" t="s">
        <v>151</v>
      </c>
      <c r="D1447">
        <v>35</v>
      </c>
      <c r="E1447" s="138">
        <v>45643</v>
      </c>
      <c r="F1447" s="138">
        <v>45931</v>
      </c>
      <c r="G1447" t="s">
        <v>69</v>
      </c>
      <c r="H1447" t="s">
        <v>63</v>
      </c>
      <c r="I1447">
        <v>0.8</v>
      </c>
      <c r="J1447" t="s">
        <v>71</v>
      </c>
      <c r="K1447"/>
      <c r="L1447"/>
      <c r="M1447"/>
      <c r="N1447"/>
      <c r="O1447"/>
      <c r="P1447"/>
      <c r="Q1447"/>
      <c r="R1447"/>
      <c r="S1447"/>
      <c r="T1447"/>
      <c r="U1447"/>
      <c r="V1447"/>
      <c r="W1447"/>
      <c r="X1447"/>
      <c r="Y1447"/>
      <c r="Z1447"/>
      <c r="AA1447"/>
      <c r="AB1447"/>
      <c r="AC1447"/>
      <c r="AD1447"/>
      <c r="AE1447"/>
      <c r="AF1447"/>
      <c r="AG1447">
        <v>1</v>
      </c>
      <c r="AH1447">
        <v>0</v>
      </c>
    </row>
    <row r="1448" spans="1:34" ht="15" x14ac:dyDescent="0.25">
      <c r="A1448" t="s">
        <v>3083</v>
      </c>
      <c r="B1448" t="s">
        <v>3084</v>
      </c>
      <c r="C1448" t="s">
        <v>68</v>
      </c>
      <c r="D1448">
        <v>46</v>
      </c>
      <c r="E1448" s="138">
        <v>45639</v>
      </c>
      <c r="F1448" s="138">
        <v>45826</v>
      </c>
      <c r="G1448" t="s">
        <v>16478</v>
      </c>
      <c r="H1448" t="s">
        <v>70</v>
      </c>
      <c r="I1448">
        <v>0.56000000000000005</v>
      </c>
      <c r="J1448" t="s">
        <v>76</v>
      </c>
      <c r="K1448">
        <v>0.68</v>
      </c>
      <c r="L1448" t="s">
        <v>77</v>
      </c>
      <c r="M1448">
        <v>0.76</v>
      </c>
      <c r="N1448" t="s">
        <v>78</v>
      </c>
      <c r="O1448">
        <v>0.8</v>
      </c>
      <c r="P1448" t="s">
        <v>79</v>
      </c>
      <c r="Q1448">
        <v>0</v>
      </c>
      <c r="R1448" t="s">
        <v>16313</v>
      </c>
      <c r="S1448"/>
      <c r="T1448"/>
      <c r="U1448"/>
      <c r="V1448"/>
      <c r="W1448"/>
      <c r="X1448"/>
      <c r="Y1448"/>
      <c r="Z1448"/>
      <c r="AA1448"/>
      <c r="AB1448"/>
      <c r="AC1448"/>
      <c r="AD1448"/>
      <c r="AE1448"/>
      <c r="AF1448"/>
      <c r="AG1448">
        <v>0</v>
      </c>
      <c r="AH1448">
        <v>0</v>
      </c>
    </row>
    <row r="1449" spans="1:34" ht="15" x14ac:dyDescent="0.25">
      <c r="A1449" t="s">
        <v>3085</v>
      </c>
      <c r="B1449" t="s">
        <v>3086</v>
      </c>
      <c r="C1449" t="s">
        <v>119</v>
      </c>
      <c r="D1449"/>
      <c r="E1449"/>
      <c r="F1449"/>
      <c r="G1449"/>
      <c r="H1449" t="s">
        <v>63</v>
      </c>
      <c r="I1449" t="s">
        <v>64</v>
      </c>
      <c r="J1449"/>
      <c r="K1449"/>
      <c r="L1449"/>
      <c r="M1449"/>
      <c r="N1449"/>
      <c r="O1449"/>
      <c r="P1449"/>
      <c r="Q1449"/>
      <c r="R1449"/>
      <c r="S1449"/>
      <c r="T1449"/>
      <c r="U1449"/>
      <c r="V1449"/>
      <c r="W1449"/>
      <c r="X1449"/>
      <c r="Y1449"/>
      <c r="Z1449"/>
      <c r="AA1449"/>
      <c r="AB1449"/>
      <c r="AC1449"/>
      <c r="AD1449"/>
      <c r="AE1449"/>
      <c r="AF1449"/>
      <c r="AG1449"/>
      <c r="AH1449">
        <v>0</v>
      </c>
    </row>
    <row r="1450" spans="1:34" ht="15" x14ac:dyDescent="0.25">
      <c r="A1450" t="s">
        <v>3091</v>
      </c>
      <c r="B1450" t="s">
        <v>3092</v>
      </c>
      <c r="C1450" t="s">
        <v>151</v>
      </c>
      <c r="D1450">
        <v>35</v>
      </c>
      <c r="E1450" s="138">
        <v>45622</v>
      </c>
      <c r="F1450" s="138">
        <v>45667</v>
      </c>
      <c r="G1450" t="s">
        <v>69</v>
      </c>
      <c r="H1450" t="s">
        <v>63</v>
      </c>
      <c r="I1450">
        <v>0.6</v>
      </c>
      <c r="J1450" t="s">
        <v>71</v>
      </c>
      <c r="K1450"/>
      <c r="L1450"/>
      <c r="M1450"/>
      <c r="N1450"/>
      <c r="O1450"/>
      <c r="P1450"/>
      <c r="Q1450"/>
      <c r="R1450"/>
      <c r="S1450"/>
      <c r="T1450"/>
      <c r="U1450"/>
      <c r="V1450"/>
      <c r="W1450"/>
      <c r="X1450"/>
      <c r="Y1450"/>
      <c r="Z1450"/>
      <c r="AA1450"/>
      <c r="AB1450"/>
      <c r="AC1450"/>
      <c r="AD1450"/>
      <c r="AE1450"/>
      <c r="AF1450"/>
      <c r="AG1450">
        <v>1</v>
      </c>
      <c r="AH1450">
        <v>0</v>
      </c>
    </row>
    <row r="1451" spans="1:34" ht="15" x14ac:dyDescent="0.25">
      <c r="A1451" t="s">
        <v>3093</v>
      </c>
      <c r="B1451" t="s">
        <v>3094</v>
      </c>
      <c r="C1451" t="s">
        <v>680</v>
      </c>
      <c r="D1451">
        <v>75</v>
      </c>
      <c r="E1451" s="138">
        <v>45259</v>
      </c>
      <c r="F1451" s="138">
        <v>46011</v>
      </c>
      <c r="G1451" t="s">
        <v>69</v>
      </c>
      <c r="H1451" t="s">
        <v>63</v>
      </c>
      <c r="I1451">
        <v>0.8</v>
      </c>
      <c r="J1451" t="s">
        <v>71</v>
      </c>
      <c r="K1451"/>
      <c r="L1451"/>
      <c r="M1451"/>
      <c r="N1451"/>
      <c r="O1451"/>
      <c r="P1451"/>
      <c r="Q1451"/>
      <c r="R1451"/>
      <c r="S1451"/>
      <c r="T1451"/>
      <c r="U1451"/>
      <c r="V1451"/>
      <c r="W1451"/>
      <c r="X1451"/>
      <c r="Y1451"/>
      <c r="Z1451"/>
      <c r="AA1451"/>
      <c r="AB1451"/>
      <c r="AC1451"/>
      <c r="AD1451"/>
      <c r="AE1451"/>
      <c r="AF1451"/>
      <c r="AG1451">
        <v>1</v>
      </c>
      <c r="AH1451">
        <v>0</v>
      </c>
    </row>
    <row r="1452" spans="1:34" ht="15" x14ac:dyDescent="0.25">
      <c r="A1452" t="s">
        <v>3095</v>
      </c>
      <c r="B1452" t="s">
        <v>3096</v>
      </c>
      <c r="C1452" t="s">
        <v>387</v>
      </c>
      <c r="D1452">
        <v>22</v>
      </c>
      <c r="E1452" s="138">
        <v>44641</v>
      </c>
      <c r="F1452" s="138">
        <v>46011</v>
      </c>
      <c r="G1452" t="s">
        <v>16478</v>
      </c>
      <c r="H1452" t="s">
        <v>70</v>
      </c>
      <c r="I1452">
        <v>0.7</v>
      </c>
      <c r="J1452" t="s">
        <v>76</v>
      </c>
      <c r="K1452">
        <v>0.72</v>
      </c>
      <c r="L1452" t="s">
        <v>77</v>
      </c>
      <c r="M1452">
        <v>0.78</v>
      </c>
      <c r="N1452" t="s">
        <v>78</v>
      </c>
      <c r="O1452">
        <v>0.8</v>
      </c>
      <c r="P1452" t="s">
        <v>79</v>
      </c>
      <c r="Q1452">
        <v>0</v>
      </c>
      <c r="R1452" t="s">
        <v>16228</v>
      </c>
      <c r="S1452"/>
      <c r="T1452"/>
      <c r="U1452"/>
      <c r="V1452"/>
      <c r="W1452"/>
      <c r="X1452"/>
      <c r="Y1452"/>
      <c r="Z1452"/>
      <c r="AA1452"/>
      <c r="AB1452"/>
      <c r="AC1452"/>
      <c r="AD1452"/>
      <c r="AE1452"/>
      <c r="AF1452"/>
      <c r="AG1452">
        <v>0</v>
      </c>
      <c r="AH1452">
        <v>0</v>
      </c>
    </row>
    <row r="1453" spans="1:34" ht="15" x14ac:dyDescent="0.25">
      <c r="A1453" t="s">
        <v>3097</v>
      </c>
      <c r="B1453" t="s">
        <v>3098</v>
      </c>
      <c r="C1453" t="s">
        <v>102</v>
      </c>
      <c r="D1453">
        <v>24</v>
      </c>
      <c r="E1453" s="138">
        <v>45644</v>
      </c>
      <c r="F1453" s="138">
        <v>45672</v>
      </c>
      <c r="G1453" t="s">
        <v>69</v>
      </c>
      <c r="H1453" t="s">
        <v>63</v>
      </c>
      <c r="I1453">
        <v>0.7</v>
      </c>
      <c r="J1453" t="s">
        <v>71</v>
      </c>
      <c r="K1453"/>
      <c r="L1453"/>
      <c r="M1453"/>
      <c r="N1453"/>
      <c r="O1453"/>
      <c r="P1453"/>
      <c r="Q1453"/>
      <c r="R1453"/>
      <c r="S1453"/>
      <c r="T1453"/>
      <c r="U1453"/>
      <c r="V1453"/>
      <c r="W1453"/>
      <c r="X1453"/>
      <c r="Y1453"/>
      <c r="Z1453"/>
      <c r="AA1453"/>
      <c r="AB1453"/>
      <c r="AC1453"/>
      <c r="AD1453"/>
      <c r="AE1453"/>
      <c r="AF1453"/>
      <c r="AG1453">
        <v>1</v>
      </c>
      <c r="AH1453">
        <v>0</v>
      </c>
    </row>
    <row r="1454" spans="1:34" ht="15" x14ac:dyDescent="0.25">
      <c r="A1454" t="s">
        <v>15869</v>
      </c>
      <c r="B1454" t="s">
        <v>15870</v>
      </c>
      <c r="C1454" t="s">
        <v>139</v>
      </c>
      <c r="D1454">
        <v>1</v>
      </c>
      <c r="E1454" s="138">
        <v>45714</v>
      </c>
      <c r="F1454" s="138">
        <v>45839</v>
      </c>
      <c r="G1454" t="s">
        <v>69</v>
      </c>
      <c r="H1454" t="s">
        <v>70</v>
      </c>
      <c r="I1454">
        <v>0</v>
      </c>
      <c r="J1454" t="s">
        <v>16271</v>
      </c>
      <c r="K1454">
        <v>0.5</v>
      </c>
      <c r="L1454" t="s">
        <v>71</v>
      </c>
      <c r="M1454"/>
      <c r="N1454"/>
      <c r="O1454"/>
      <c r="P1454"/>
      <c r="Q1454"/>
      <c r="R1454"/>
      <c r="S1454"/>
      <c r="T1454"/>
      <c r="U1454"/>
      <c r="V1454"/>
      <c r="W1454"/>
      <c r="X1454"/>
      <c r="Y1454"/>
      <c r="Z1454"/>
      <c r="AA1454"/>
      <c r="AB1454"/>
      <c r="AC1454"/>
      <c r="AD1454"/>
      <c r="AE1454"/>
      <c r="AF1454"/>
      <c r="AG1454">
        <v>2</v>
      </c>
      <c r="AH1454">
        <v>20000</v>
      </c>
    </row>
    <row r="1455" spans="1:34" ht="15" x14ac:dyDescent="0.25">
      <c r="A1455" t="s">
        <v>3101</v>
      </c>
      <c r="B1455" t="s">
        <v>3102</v>
      </c>
      <c r="C1455" t="s">
        <v>516</v>
      </c>
      <c r="D1455">
        <v>42</v>
      </c>
      <c r="E1455" s="138">
        <v>45656</v>
      </c>
      <c r="F1455" s="138">
        <v>45938</v>
      </c>
      <c r="G1455" t="s">
        <v>75</v>
      </c>
      <c r="H1455" t="s">
        <v>63</v>
      </c>
      <c r="I1455">
        <v>0.8</v>
      </c>
      <c r="J1455" t="s">
        <v>71</v>
      </c>
      <c r="K1455"/>
      <c r="L1455"/>
      <c r="M1455"/>
      <c r="N1455"/>
      <c r="O1455"/>
      <c r="P1455"/>
      <c r="Q1455"/>
      <c r="R1455"/>
      <c r="S1455"/>
      <c r="T1455"/>
      <c r="U1455"/>
      <c r="V1455"/>
      <c r="W1455"/>
      <c r="X1455"/>
      <c r="Y1455"/>
      <c r="Z1455"/>
      <c r="AA1455"/>
      <c r="AB1455"/>
      <c r="AC1455"/>
      <c r="AD1455"/>
      <c r="AE1455"/>
      <c r="AF1455"/>
      <c r="AG1455">
        <v>1</v>
      </c>
      <c r="AH1455">
        <v>0</v>
      </c>
    </row>
    <row r="1456" spans="1:34" ht="15" x14ac:dyDescent="0.25">
      <c r="A1456" t="s">
        <v>3103</v>
      </c>
      <c r="B1456" t="s">
        <v>3104</v>
      </c>
      <c r="C1456" t="s">
        <v>63</v>
      </c>
      <c r="D1456">
        <v>183</v>
      </c>
      <c r="E1456" s="138">
        <v>45621</v>
      </c>
      <c r="F1456" s="138">
        <v>45933</v>
      </c>
      <c r="G1456" t="s">
        <v>69</v>
      </c>
      <c r="H1456" t="s">
        <v>70</v>
      </c>
      <c r="I1456">
        <v>0</v>
      </c>
      <c r="J1456" t="s">
        <v>16249</v>
      </c>
      <c r="K1456">
        <v>0.55000000000000004</v>
      </c>
      <c r="L1456" t="s">
        <v>71</v>
      </c>
      <c r="M1456"/>
      <c r="N1456"/>
      <c r="O1456"/>
      <c r="P1456"/>
      <c r="Q1456"/>
      <c r="R1456"/>
      <c r="S1456"/>
      <c r="T1456"/>
      <c r="U1456"/>
      <c r="V1456"/>
      <c r="W1456"/>
      <c r="X1456"/>
      <c r="Y1456"/>
      <c r="Z1456"/>
      <c r="AA1456"/>
      <c r="AB1456"/>
      <c r="AC1456"/>
      <c r="AD1456"/>
      <c r="AE1456"/>
      <c r="AF1456"/>
      <c r="AG1456">
        <v>2</v>
      </c>
      <c r="AH1456">
        <v>8000</v>
      </c>
    </row>
    <row r="1457" spans="1:34" ht="15" x14ac:dyDescent="0.25">
      <c r="A1457" t="s">
        <v>3105</v>
      </c>
      <c r="B1457" t="s">
        <v>3106</v>
      </c>
      <c r="C1457" t="s">
        <v>151</v>
      </c>
      <c r="D1457">
        <v>13</v>
      </c>
      <c r="E1457" s="138">
        <v>44680</v>
      </c>
      <c r="F1457" s="138">
        <v>46011</v>
      </c>
      <c r="G1457" t="s">
        <v>16478</v>
      </c>
      <c r="H1457" t="s">
        <v>70</v>
      </c>
      <c r="I1457">
        <v>0.35</v>
      </c>
      <c r="J1457" t="s">
        <v>76</v>
      </c>
      <c r="K1457">
        <v>0.5</v>
      </c>
      <c r="L1457" t="s">
        <v>77</v>
      </c>
      <c r="M1457">
        <v>0.6</v>
      </c>
      <c r="N1457" t="s">
        <v>78</v>
      </c>
      <c r="O1457">
        <v>0.75</v>
      </c>
      <c r="P1457" t="s">
        <v>79</v>
      </c>
      <c r="Q1457">
        <v>0</v>
      </c>
      <c r="R1457" t="s">
        <v>16260</v>
      </c>
      <c r="S1457"/>
      <c r="T1457"/>
      <c r="U1457"/>
      <c r="V1457"/>
      <c r="W1457"/>
      <c r="X1457"/>
      <c r="Y1457"/>
      <c r="Z1457"/>
      <c r="AA1457"/>
      <c r="AB1457"/>
      <c r="AC1457"/>
      <c r="AD1457"/>
      <c r="AE1457"/>
      <c r="AF1457"/>
      <c r="AG1457">
        <v>0</v>
      </c>
      <c r="AH1457">
        <v>0</v>
      </c>
    </row>
    <row r="1458" spans="1:34" ht="15" x14ac:dyDescent="0.25">
      <c r="A1458" t="s">
        <v>3107</v>
      </c>
      <c r="B1458" t="s">
        <v>3108</v>
      </c>
      <c r="C1458" t="s">
        <v>68</v>
      </c>
      <c r="D1458">
        <v>33</v>
      </c>
      <c r="E1458" s="138">
        <v>45625</v>
      </c>
      <c r="F1458" s="138">
        <v>45789</v>
      </c>
      <c r="G1458" t="s">
        <v>69</v>
      </c>
      <c r="H1458" t="s">
        <v>63</v>
      </c>
      <c r="I1458">
        <v>0.8</v>
      </c>
      <c r="J1458" t="s">
        <v>71</v>
      </c>
      <c r="K1458"/>
      <c r="L1458"/>
      <c r="M1458"/>
      <c r="N1458"/>
      <c r="O1458"/>
      <c r="P1458"/>
      <c r="Q1458"/>
      <c r="R1458"/>
      <c r="S1458"/>
      <c r="T1458"/>
      <c r="U1458"/>
      <c r="V1458"/>
      <c r="W1458"/>
      <c r="X1458"/>
      <c r="Y1458"/>
      <c r="Z1458"/>
      <c r="AA1458"/>
      <c r="AB1458"/>
      <c r="AC1458"/>
      <c r="AD1458"/>
      <c r="AE1458"/>
      <c r="AF1458"/>
      <c r="AG1458">
        <v>1</v>
      </c>
      <c r="AH1458">
        <v>0</v>
      </c>
    </row>
    <row r="1459" spans="1:34" ht="15" x14ac:dyDescent="0.25">
      <c r="A1459" t="s">
        <v>3109</v>
      </c>
      <c r="B1459" t="s">
        <v>3110</v>
      </c>
      <c r="C1459" t="s">
        <v>151</v>
      </c>
      <c r="D1459">
        <v>43</v>
      </c>
      <c r="E1459" s="138">
        <v>45644</v>
      </c>
      <c r="F1459" s="138">
        <v>45681</v>
      </c>
      <c r="G1459" t="s">
        <v>75</v>
      </c>
      <c r="H1459" t="s">
        <v>70</v>
      </c>
      <c r="I1459">
        <v>0.6</v>
      </c>
      <c r="J1459" t="s">
        <v>16270</v>
      </c>
      <c r="K1459">
        <v>0.77</v>
      </c>
      <c r="L1459" t="s">
        <v>78</v>
      </c>
      <c r="M1459">
        <v>0.8</v>
      </c>
      <c r="N1459" t="s">
        <v>79</v>
      </c>
      <c r="O1459"/>
      <c r="P1459"/>
      <c r="Q1459"/>
      <c r="R1459"/>
      <c r="S1459"/>
      <c r="T1459"/>
      <c r="U1459"/>
      <c r="V1459"/>
      <c r="W1459"/>
      <c r="X1459"/>
      <c r="Y1459"/>
      <c r="Z1459"/>
      <c r="AA1459"/>
      <c r="AB1459"/>
      <c r="AC1459"/>
      <c r="AD1459"/>
      <c r="AE1459"/>
      <c r="AF1459"/>
      <c r="AG1459">
        <v>3</v>
      </c>
      <c r="AH1459">
        <v>0</v>
      </c>
    </row>
    <row r="1460" spans="1:34" ht="15" x14ac:dyDescent="0.25">
      <c r="A1460" t="s">
        <v>3111</v>
      </c>
      <c r="B1460" t="s">
        <v>3112</v>
      </c>
      <c r="C1460" t="s">
        <v>148</v>
      </c>
      <c r="D1460">
        <v>43</v>
      </c>
      <c r="E1460" s="138">
        <v>45646</v>
      </c>
      <c r="F1460" s="138">
        <v>45944</v>
      </c>
      <c r="G1460" t="s">
        <v>69</v>
      </c>
      <c r="H1460" t="s">
        <v>63</v>
      </c>
      <c r="I1460">
        <v>0.1</v>
      </c>
      <c r="J1460" t="s">
        <v>71</v>
      </c>
      <c r="K1460"/>
      <c r="L1460"/>
      <c r="M1460"/>
      <c r="N1460"/>
      <c r="O1460"/>
      <c r="P1460"/>
      <c r="Q1460"/>
      <c r="R1460"/>
      <c r="S1460"/>
      <c r="T1460"/>
      <c r="U1460"/>
      <c r="V1460"/>
      <c r="W1460"/>
      <c r="X1460"/>
      <c r="Y1460"/>
      <c r="Z1460"/>
      <c r="AA1460"/>
      <c r="AB1460"/>
      <c r="AC1460"/>
      <c r="AD1460"/>
      <c r="AE1460"/>
      <c r="AF1460"/>
      <c r="AG1460">
        <v>1</v>
      </c>
      <c r="AH1460">
        <v>0</v>
      </c>
    </row>
    <row r="1461" spans="1:34" ht="15" x14ac:dyDescent="0.25">
      <c r="A1461" t="s">
        <v>3113</v>
      </c>
      <c r="B1461" t="s">
        <v>3114</v>
      </c>
      <c r="C1461" t="s">
        <v>182</v>
      </c>
      <c r="D1461">
        <v>5</v>
      </c>
      <c r="E1461" s="138">
        <v>45008</v>
      </c>
      <c r="F1461" s="138">
        <v>46011</v>
      </c>
      <c r="G1461" t="s">
        <v>69</v>
      </c>
      <c r="H1461" t="s">
        <v>63</v>
      </c>
      <c r="I1461">
        <v>0.8</v>
      </c>
      <c r="J1461" t="s">
        <v>71</v>
      </c>
      <c r="K1461"/>
      <c r="L1461"/>
      <c r="M1461"/>
      <c r="N1461"/>
      <c r="O1461"/>
      <c r="P1461"/>
      <c r="Q1461"/>
      <c r="R1461"/>
      <c r="S1461"/>
      <c r="T1461"/>
      <c r="U1461"/>
      <c r="V1461"/>
      <c r="W1461"/>
      <c r="X1461"/>
      <c r="Y1461"/>
      <c r="Z1461"/>
      <c r="AA1461"/>
      <c r="AB1461"/>
      <c r="AC1461"/>
      <c r="AD1461"/>
      <c r="AE1461"/>
      <c r="AF1461"/>
      <c r="AG1461">
        <v>1</v>
      </c>
      <c r="AH1461">
        <v>0</v>
      </c>
    </row>
    <row r="1462" spans="1:34" ht="15" x14ac:dyDescent="0.25">
      <c r="A1462" t="s">
        <v>3119</v>
      </c>
      <c r="B1462" t="s">
        <v>3120</v>
      </c>
      <c r="C1462" t="s">
        <v>122</v>
      </c>
      <c r="D1462">
        <v>35</v>
      </c>
      <c r="E1462" s="138">
        <v>43882</v>
      </c>
      <c r="F1462" s="138">
        <v>46011</v>
      </c>
      <c r="G1462" t="s">
        <v>69</v>
      </c>
      <c r="H1462" t="s">
        <v>70</v>
      </c>
      <c r="I1462">
        <v>0</v>
      </c>
      <c r="J1462" t="s">
        <v>16243</v>
      </c>
      <c r="K1462">
        <v>0.8</v>
      </c>
      <c r="L1462" t="s">
        <v>71</v>
      </c>
      <c r="M1462"/>
      <c r="N1462"/>
      <c r="O1462"/>
      <c r="P1462"/>
      <c r="Q1462"/>
      <c r="R1462"/>
      <c r="S1462"/>
      <c r="T1462"/>
      <c r="U1462"/>
      <c r="V1462"/>
      <c r="W1462"/>
      <c r="X1462"/>
      <c r="Y1462"/>
      <c r="Z1462"/>
      <c r="AA1462"/>
      <c r="AB1462"/>
      <c r="AC1462"/>
      <c r="AD1462"/>
      <c r="AE1462"/>
      <c r="AF1462"/>
      <c r="AG1462">
        <v>2</v>
      </c>
      <c r="AH1462">
        <v>7999.99</v>
      </c>
    </row>
    <row r="1463" spans="1:34" ht="15" x14ac:dyDescent="0.25">
      <c r="A1463" t="s">
        <v>3117</v>
      </c>
      <c r="B1463" t="s">
        <v>3118</v>
      </c>
      <c r="C1463" t="s">
        <v>99</v>
      </c>
      <c r="D1463">
        <v>35</v>
      </c>
      <c r="E1463" s="138">
        <v>45623</v>
      </c>
      <c r="F1463" s="138">
        <v>45664</v>
      </c>
      <c r="G1463" t="s">
        <v>69</v>
      </c>
      <c r="H1463" t="s">
        <v>70</v>
      </c>
      <c r="I1463">
        <v>0</v>
      </c>
      <c r="J1463" t="s">
        <v>16249</v>
      </c>
      <c r="K1463">
        <v>0.8</v>
      </c>
      <c r="L1463" t="s">
        <v>71</v>
      </c>
      <c r="M1463"/>
      <c r="N1463"/>
      <c r="O1463"/>
      <c r="P1463"/>
      <c r="Q1463"/>
      <c r="R1463"/>
      <c r="S1463"/>
      <c r="T1463"/>
      <c r="U1463"/>
      <c r="V1463"/>
      <c r="W1463"/>
      <c r="X1463"/>
      <c r="Y1463"/>
      <c r="Z1463"/>
      <c r="AA1463"/>
      <c r="AB1463"/>
      <c r="AC1463"/>
      <c r="AD1463"/>
      <c r="AE1463"/>
      <c r="AF1463"/>
      <c r="AG1463">
        <v>2</v>
      </c>
      <c r="AH1463">
        <v>8000</v>
      </c>
    </row>
    <row r="1464" spans="1:34" ht="15" x14ac:dyDescent="0.25">
      <c r="A1464" t="s">
        <v>3123</v>
      </c>
      <c r="B1464" t="s">
        <v>3124</v>
      </c>
      <c r="C1464" t="s">
        <v>148</v>
      </c>
      <c r="D1464">
        <v>38</v>
      </c>
      <c r="E1464" s="138">
        <v>45643</v>
      </c>
      <c r="F1464" s="138">
        <v>45664</v>
      </c>
      <c r="G1464" t="s">
        <v>69</v>
      </c>
      <c r="H1464" t="s">
        <v>70</v>
      </c>
      <c r="I1464">
        <v>0</v>
      </c>
      <c r="J1464" t="s">
        <v>16228</v>
      </c>
      <c r="K1464">
        <v>0.8</v>
      </c>
      <c r="L1464" t="s">
        <v>71</v>
      </c>
      <c r="M1464"/>
      <c r="N1464"/>
      <c r="O1464"/>
      <c r="P1464"/>
      <c r="Q1464"/>
      <c r="R1464"/>
      <c r="S1464"/>
      <c r="T1464"/>
      <c r="U1464"/>
      <c r="V1464"/>
      <c r="W1464"/>
      <c r="X1464"/>
      <c r="Y1464"/>
      <c r="Z1464"/>
      <c r="AA1464"/>
      <c r="AB1464"/>
      <c r="AC1464"/>
      <c r="AD1464"/>
      <c r="AE1464"/>
      <c r="AF1464"/>
      <c r="AG1464">
        <v>2</v>
      </c>
      <c r="AH1464">
        <v>12000</v>
      </c>
    </row>
    <row r="1465" spans="1:34" ht="15" x14ac:dyDescent="0.25">
      <c r="A1465" t="s">
        <v>3125</v>
      </c>
      <c r="B1465" t="s">
        <v>3126</v>
      </c>
      <c r="C1465" t="s">
        <v>68</v>
      </c>
      <c r="D1465">
        <v>53</v>
      </c>
      <c r="E1465" s="138">
        <v>45644</v>
      </c>
      <c r="F1465" s="138">
        <v>45679</v>
      </c>
      <c r="G1465" t="s">
        <v>69</v>
      </c>
      <c r="H1465" t="s">
        <v>70</v>
      </c>
      <c r="I1465">
        <v>0</v>
      </c>
      <c r="J1465" t="s">
        <v>16314</v>
      </c>
      <c r="K1465">
        <v>0.8</v>
      </c>
      <c r="L1465" t="s">
        <v>71</v>
      </c>
      <c r="M1465"/>
      <c r="N1465"/>
      <c r="O1465"/>
      <c r="P1465"/>
      <c r="Q1465"/>
      <c r="R1465"/>
      <c r="S1465"/>
      <c r="T1465"/>
      <c r="U1465"/>
      <c r="V1465"/>
      <c r="W1465"/>
      <c r="X1465"/>
      <c r="Y1465"/>
      <c r="Z1465"/>
      <c r="AA1465"/>
      <c r="AB1465"/>
      <c r="AC1465"/>
      <c r="AD1465"/>
      <c r="AE1465"/>
      <c r="AF1465"/>
      <c r="AG1465">
        <v>2</v>
      </c>
      <c r="AH1465">
        <v>14500</v>
      </c>
    </row>
    <row r="1466" spans="1:34" ht="15" x14ac:dyDescent="0.25">
      <c r="A1466" t="s">
        <v>3127</v>
      </c>
      <c r="B1466" t="s">
        <v>3128</v>
      </c>
      <c r="C1466" t="s">
        <v>148</v>
      </c>
      <c r="D1466">
        <v>34</v>
      </c>
      <c r="E1466" s="138">
        <v>45624</v>
      </c>
      <c r="F1466" s="138">
        <v>45943</v>
      </c>
      <c r="G1466" t="s">
        <v>69</v>
      </c>
      <c r="H1466" t="s">
        <v>63</v>
      </c>
      <c r="I1466">
        <v>0.8</v>
      </c>
      <c r="J1466" t="s">
        <v>71</v>
      </c>
      <c r="K1466"/>
      <c r="L1466"/>
      <c r="M1466"/>
      <c r="N1466"/>
      <c r="O1466"/>
      <c r="P1466"/>
      <c r="Q1466"/>
      <c r="R1466"/>
      <c r="S1466"/>
      <c r="T1466"/>
      <c r="U1466"/>
      <c r="V1466"/>
      <c r="W1466"/>
      <c r="X1466"/>
      <c r="Y1466"/>
      <c r="Z1466"/>
      <c r="AA1466"/>
      <c r="AB1466"/>
      <c r="AC1466"/>
      <c r="AD1466"/>
      <c r="AE1466"/>
      <c r="AF1466"/>
      <c r="AG1466">
        <v>1</v>
      </c>
      <c r="AH1466">
        <v>0</v>
      </c>
    </row>
    <row r="1467" spans="1:34" ht="15" x14ac:dyDescent="0.25">
      <c r="A1467" t="s">
        <v>3129</v>
      </c>
      <c r="B1467" t="s">
        <v>3130</v>
      </c>
      <c r="C1467" t="s">
        <v>62</v>
      </c>
      <c r="D1467">
        <v>36</v>
      </c>
      <c r="E1467" s="138">
        <v>45643</v>
      </c>
      <c r="F1467" s="138">
        <v>45806</v>
      </c>
      <c r="G1467" t="s">
        <v>69</v>
      </c>
      <c r="H1467" t="s">
        <v>70</v>
      </c>
      <c r="I1467">
        <v>0</v>
      </c>
      <c r="J1467" t="s">
        <v>16229</v>
      </c>
      <c r="K1467">
        <v>0.8</v>
      </c>
      <c r="L1467" t="s">
        <v>71</v>
      </c>
      <c r="M1467"/>
      <c r="N1467"/>
      <c r="O1467"/>
      <c r="P1467"/>
      <c r="Q1467"/>
      <c r="R1467"/>
      <c r="S1467"/>
      <c r="T1467"/>
      <c r="U1467"/>
      <c r="V1467"/>
      <c r="W1467"/>
      <c r="X1467"/>
      <c r="Y1467"/>
      <c r="Z1467"/>
      <c r="AA1467"/>
      <c r="AB1467"/>
      <c r="AC1467"/>
      <c r="AD1467"/>
      <c r="AE1467"/>
      <c r="AF1467"/>
      <c r="AG1467">
        <v>2</v>
      </c>
      <c r="AH1467">
        <v>10000</v>
      </c>
    </row>
    <row r="1468" spans="1:34" ht="15" x14ac:dyDescent="0.25">
      <c r="A1468" t="s">
        <v>3135</v>
      </c>
      <c r="B1468" t="s">
        <v>3136</v>
      </c>
      <c r="C1468" t="s">
        <v>291</v>
      </c>
      <c r="D1468">
        <v>4</v>
      </c>
      <c r="E1468" s="138">
        <v>43183</v>
      </c>
      <c r="F1468" s="138">
        <v>46011</v>
      </c>
      <c r="G1468" t="s">
        <v>69</v>
      </c>
      <c r="H1468" t="s">
        <v>63</v>
      </c>
      <c r="I1468">
        <v>0.8</v>
      </c>
      <c r="J1468" t="s">
        <v>71</v>
      </c>
      <c r="K1468"/>
      <c r="L1468"/>
      <c r="M1468"/>
      <c r="N1468"/>
      <c r="O1468"/>
      <c r="P1468"/>
      <c r="Q1468"/>
      <c r="R1468"/>
      <c r="S1468"/>
      <c r="T1468"/>
      <c r="U1468"/>
      <c r="V1468"/>
      <c r="W1468"/>
      <c r="X1468"/>
      <c r="Y1468"/>
      <c r="Z1468"/>
      <c r="AA1468"/>
      <c r="AB1468"/>
      <c r="AC1468"/>
      <c r="AD1468"/>
      <c r="AE1468"/>
      <c r="AF1468"/>
      <c r="AG1468">
        <v>1</v>
      </c>
      <c r="AH1468">
        <v>0</v>
      </c>
    </row>
    <row r="1469" spans="1:34" ht="15" x14ac:dyDescent="0.25">
      <c r="A1469" t="s">
        <v>3137</v>
      </c>
      <c r="B1469" t="s">
        <v>3138</v>
      </c>
      <c r="C1469" t="s">
        <v>99</v>
      </c>
      <c r="D1469">
        <v>4</v>
      </c>
      <c r="E1469" s="138">
        <v>43531</v>
      </c>
      <c r="F1469" s="138">
        <v>46011</v>
      </c>
      <c r="G1469" t="s">
        <v>69</v>
      </c>
      <c r="H1469" t="s">
        <v>63</v>
      </c>
      <c r="I1469">
        <v>0.6</v>
      </c>
      <c r="J1469" t="s">
        <v>71</v>
      </c>
      <c r="K1469"/>
      <c r="L1469"/>
      <c r="M1469"/>
      <c r="N1469"/>
      <c r="O1469"/>
      <c r="P1469"/>
      <c r="Q1469"/>
      <c r="R1469"/>
      <c r="S1469"/>
      <c r="T1469"/>
      <c r="U1469"/>
      <c r="V1469"/>
      <c r="W1469"/>
      <c r="X1469"/>
      <c r="Y1469"/>
      <c r="Z1469"/>
      <c r="AA1469"/>
      <c r="AB1469"/>
      <c r="AC1469"/>
      <c r="AD1469"/>
      <c r="AE1469"/>
      <c r="AF1469"/>
      <c r="AG1469">
        <v>1</v>
      </c>
      <c r="AH1469">
        <v>0</v>
      </c>
    </row>
    <row r="1470" spans="1:34" ht="15" x14ac:dyDescent="0.25">
      <c r="A1470" t="s">
        <v>3139</v>
      </c>
      <c r="B1470" t="s">
        <v>3140</v>
      </c>
      <c r="C1470" t="s">
        <v>411</v>
      </c>
      <c r="D1470">
        <v>4</v>
      </c>
      <c r="E1470" s="138">
        <v>39202</v>
      </c>
      <c r="F1470" s="138">
        <v>46011</v>
      </c>
      <c r="G1470" t="s">
        <v>69</v>
      </c>
      <c r="H1470" t="s">
        <v>63</v>
      </c>
      <c r="I1470">
        <v>0.5</v>
      </c>
      <c r="J1470" t="s">
        <v>71</v>
      </c>
      <c r="K1470"/>
      <c r="L1470"/>
      <c r="M1470"/>
      <c r="N1470"/>
      <c r="O1470"/>
      <c r="P1470"/>
      <c r="Q1470"/>
      <c r="R1470"/>
      <c r="S1470"/>
      <c r="T1470"/>
      <c r="U1470"/>
      <c r="V1470"/>
      <c r="W1470"/>
      <c r="X1470"/>
      <c r="Y1470"/>
      <c r="Z1470"/>
      <c r="AA1470"/>
      <c r="AB1470"/>
      <c r="AC1470"/>
      <c r="AD1470"/>
      <c r="AE1470"/>
      <c r="AF1470"/>
      <c r="AG1470">
        <v>1</v>
      </c>
      <c r="AH1470">
        <v>0</v>
      </c>
    </row>
    <row r="1471" spans="1:34" ht="15" x14ac:dyDescent="0.25">
      <c r="A1471" t="s">
        <v>3141</v>
      </c>
      <c r="B1471" t="s">
        <v>3142</v>
      </c>
      <c r="C1471" t="s">
        <v>136</v>
      </c>
      <c r="D1471">
        <v>7</v>
      </c>
      <c r="E1471" s="138">
        <v>42214</v>
      </c>
      <c r="F1471" s="138">
        <v>46011</v>
      </c>
      <c r="G1471" t="s">
        <v>69</v>
      </c>
      <c r="H1471" t="s">
        <v>63</v>
      </c>
      <c r="I1471">
        <v>0.8</v>
      </c>
      <c r="J1471" t="s">
        <v>71</v>
      </c>
      <c r="K1471"/>
      <c r="L1471"/>
      <c r="M1471"/>
      <c r="N1471"/>
      <c r="O1471"/>
      <c r="P1471"/>
      <c r="Q1471"/>
      <c r="R1471"/>
      <c r="S1471"/>
      <c r="T1471"/>
      <c r="U1471"/>
      <c r="V1471"/>
      <c r="W1471"/>
      <c r="X1471"/>
      <c r="Y1471"/>
      <c r="Z1471"/>
      <c r="AA1471"/>
      <c r="AB1471"/>
      <c r="AC1471"/>
      <c r="AD1471"/>
      <c r="AE1471"/>
      <c r="AF1471"/>
      <c r="AG1471">
        <v>1</v>
      </c>
      <c r="AH1471">
        <v>0</v>
      </c>
    </row>
    <row r="1472" spans="1:34" ht="15" x14ac:dyDescent="0.25">
      <c r="A1472" t="s">
        <v>3143</v>
      </c>
      <c r="B1472" t="s">
        <v>3144</v>
      </c>
      <c r="C1472" t="s">
        <v>63</v>
      </c>
      <c r="D1472">
        <v>33</v>
      </c>
      <c r="E1472" s="138">
        <v>45656</v>
      </c>
      <c r="F1472" s="138">
        <v>45678</v>
      </c>
      <c r="G1472" t="s">
        <v>16478</v>
      </c>
      <c r="H1472" t="s">
        <v>70</v>
      </c>
      <c r="I1472">
        <v>0.34</v>
      </c>
      <c r="J1472" t="s">
        <v>16534</v>
      </c>
      <c r="K1472">
        <v>0.35</v>
      </c>
      <c r="L1472" t="s">
        <v>16535</v>
      </c>
      <c r="M1472">
        <v>0.4</v>
      </c>
      <c r="N1472" t="s">
        <v>16536</v>
      </c>
      <c r="O1472">
        <v>0.75</v>
      </c>
      <c r="P1472" t="s">
        <v>16537</v>
      </c>
      <c r="Q1472">
        <v>0</v>
      </c>
      <c r="R1472" t="s">
        <v>16228</v>
      </c>
      <c r="S1472"/>
      <c r="T1472"/>
      <c r="U1472"/>
      <c r="V1472"/>
      <c r="W1472"/>
      <c r="X1472"/>
      <c r="Y1472"/>
      <c r="Z1472"/>
      <c r="AA1472"/>
      <c r="AB1472"/>
      <c r="AC1472"/>
      <c r="AD1472"/>
      <c r="AE1472"/>
      <c r="AF1472"/>
      <c r="AG1472">
        <v>0</v>
      </c>
      <c r="AH1472">
        <v>0</v>
      </c>
    </row>
    <row r="1473" spans="1:34" ht="15" x14ac:dyDescent="0.25">
      <c r="A1473" t="s">
        <v>3145</v>
      </c>
      <c r="B1473" t="s">
        <v>3146</v>
      </c>
      <c r="C1473" t="s">
        <v>251</v>
      </c>
      <c r="D1473">
        <v>37</v>
      </c>
      <c r="E1473" s="138">
        <v>45621</v>
      </c>
      <c r="F1473" s="138">
        <v>45966</v>
      </c>
      <c r="G1473" t="s">
        <v>75</v>
      </c>
      <c r="H1473" t="s">
        <v>63</v>
      </c>
      <c r="I1473">
        <v>0.75</v>
      </c>
      <c r="J1473" t="s">
        <v>71</v>
      </c>
      <c r="K1473"/>
      <c r="L1473"/>
      <c r="M1473"/>
      <c r="N1473"/>
      <c r="O1473"/>
      <c r="P1473"/>
      <c r="Q1473"/>
      <c r="R1473"/>
      <c r="S1473"/>
      <c r="T1473"/>
      <c r="U1473"/>
      <c r="V1473"/>
      <c r="W1473"/>
      <c r="X1473"/>
      <c r="Y1473"/>
      <c r="Z1473"/>
      <c r="AA1473"/>
      <c r="AB1473"/>
      <c r="AC1473"/>
      <c r="AD1473"/>
      <c r="AE1473"/>
      <c r="AF1473"/>
      <c r="AG1473">
        <v>1</v>
      </c>
      <c r="AH1473">
        <v>0</v>
      </c>
    </row>
    <row r="1474" spans="1:34" ht="15" x14ac:dyDescent="0.25">
      <c r="A1474" t="s">
        <v>3147</v>
      </c>
      <c r="B1474" t="s">
        <v>3148</v>
      </c>
      <c r="C1474" t="s">
        <v>122</v>
      </c>
      <c r="D1474">
        <v>17</v>
      </c>
      <c r="E1474" s="138">
        <v>44712</v>
      </c>
      <c r="F1474" s="138">
        <v>46011</v>
      </c>
      <c r="G1474" t="s">
        <v>16478</v>
      </c>
      <c r="H1474" t="s">
        <v>70</v>
      </c>
      <c r="I1474">
        <v>0.3</v>
      </c>
      <c r="J1474" t="s">
        <v>76</v>
      </c>
      <c r="K1474">
        <v>0.45</v>
      </c>
      <c r="L1474" t="s">
        <v>77</v>
      </c>
      <c r="M1474">
        <v>0.6</v>
      </c>
      <c r="N1474" t="s">
        <v>78</v>
      </c>
      <c r="O1474">
        <v>0.75</v>
      </c>
      <c r="P1474" t="s">
        <v>79</v>
      </c>
      <c r="Q1474">
        <v>0</v>
      </c>
      <c r="R1474" t="s">
        <v>16232</v>
      </c>
      <c r="S1474"/>
      <c r="T1474"/>
      <c r="U1474"/>
      <c r="V1474"/>
      <c r="W1474"/>
      <c r="X1474"/>
      <c r="Y1474"/>
      <c r="Z1474"/>
      <c r="AA1474"/>
      <c r="AB1474"/>
      <c r="AC1474"/>
      <c r="AD1474"/>
      <c r="AE1474"/>
      <c r="AF1474"/>
      <c r="AG1474">
        <v>0</v>
      </c>
      <c r="AH1474">
        <v>0</v>
      </c>
    </row>
    <row r="1475" spans="1:34" ht="15" x14ac:dyDescent="0.25">
      <c r="A1475" t="s">
        <v>3149</v>
      </c>
      <c r="B1475" t="s">
        <v>3150</v>
      </c>
      <c r="C1475" t="s">
        <v>170</v>
      </c>
      <c r="D1475">
        <v>56</v>
      </c>
      <c r="E1475" s="138">
        <v>45624</v>
      </c>
      <c r="F1475" s="138">
        <v>45901</v>
      </c>
      <c r="G1475" t="s">
        <v>69</v>
      </c>
      <c r="H1475" t="s">
        <v>70</v>
      </c>
      <c r="I1475">
        <v>0</v>
      </c>
      <c r="J1475" t="s">
        <v>16232</v>
      </c>
      <c r="K1475">
        <v>0.75</v>
      </c>
      <c r="L1475" t="s">
        <v>71</v>
      </c>
      <c r="M1475"/>
      <c r="N1475"/>
      <c r="O1475"/>
      <c r="P1475"/>
      <c r="Q1475"/>
      <c r="R1475"/>
      <c r="S1475"/>
      <c r="T1475"/>
      <c r="U1475"/>
      <c r="V1475"/>
      <c r="W1475"/>
      <c r="X1475"/>
      <c r="Y1475"/>
      <c r="Z1475"/>
      <c r="AA1475"/>
      <c r="AB1475"/>
      <c r="AC1475"/>
      <c r="AD1475"/>
      <c r="AE1475"/>
      <c r="AF1475"/>
      <c r="AG1475">
        <v>2</v>
      </c>
      <c r="AH1475">
        <v>7500</v>
      </c>
    </row>
    <row r="1476" spans="1:34" ht="15" x14ac:dyDescent="0.25">
      <c r="A1476" t="s">
        <v>3151</v>
      </c>
      <c r="B1476" t="s">
        <v>3152</v>
      </c>
      <c r="C1476" t="s">
        <v>122</v>
      </c>
      <c r="D1476">
        <v>2</v>
      </c>
      <c r="E1476" s="138">
        <v>39202</v>
      </c>
      <c r="F1476" s="138">
        <v>46011</v>
      </c>
      <c r="G1476" t="s">
        <v>69</v>
      </c>
      <c r="H1476" t="s">
        <v>63</v>
      </c>
      <c r="I1476">
        <v>0.8</v>
      </c>
      <c r="J1476" t="s">
        <v>71</v>
      </c>
      <c r="K1476"/>
      <c r="L1476"/>
      <c r="M1476"/>
      <c r="N1476"/>
      <c r="O1476"/>
      <c r="P1476"/>
      <c r="Q1476"/>
      <c r="R1476"/>
      <c r="S1476"/>
      <c r="T1476"/>
      <c r="U1476"/>
      <c r="V1476"/>
      <c r="W1476"/>
      <c r="X1476"/>
      <c r="Y1476"/>
      <c r="Z1476"/>
      <c r="AA1476"/>
      <c r="AB1476"/>
      <c r="AC1476"/>
      <c r="AD1476"/>
      <c r="AE1476"/>
      <c r="AF1476"/>
      <c r="AG1476">
        <v>1</v>
      </c>
      <c r="AH1476">
        <v>0</v>
      </c>
    </row>
    <row r="1477" spans="1:34" ht="15" x14ac:dyDescent="0.25">
      <c r="A1477" t="s">
        <v>3153</v>
      </c>
      <c r="B1477" t="s">
        <v>3154</v>
      </c>
      <c r="C1477" t="s">
        <v>122</v>
      </c>
      <c r="D1477">
        <v>21</v>
      </c>
      <c r="E1477" s="138">
        <v>43361</v>
      </c>
      <c r="F1477" s="138">
        <v>46011</v>
      </c>
      <c r="G1477" t="s">
        <v>69</v>
      </c>
      <c r="H1477" t="s">
        <v>63</v>
      </c>
      <c r="I1477">
        <v>0.8</v>
      </c>
      <c r="J1477" t="s">
        <v>71</v>
      </c>
      <c r="K1477"/>
      <c r="L1477"/>
      <c r="M1477"/>
      <c r="N1477"/>
      <c r="O1477"/>
      <c r="P1477"/>
      <c r="Q1477"/>
      <c r="R1477"/>
      <c r="S1477"/>
      <c r="T1477"/>
      <c r="U1477"/>
      <c r="V1477"/>
      <c r="W1477"/>
      <c r="X1477"/>
      <c r="Y1477"/>
      <c r="Z1477"/>
      <c r="AA1477"/>
      <c r="AB1477"/>
      <c r="AC1477"/>
      <c r="AD1477"/>
      <c r="AE1477"/>
      <c r="AF1477"/>
      <c r="AG1477">
        <v>1</v>
      </c>
      <c r="AH1477">
        <v>0</v>
      </c>
    </row>
    <row r="1478" spans="1:34" ht="15" x14ac:dyDescent="0.25">
      <c r="A1478" t="s">
        <v>3157</v>
      </c>
      <c r="B1478" t="s">
        <v>3158</v>
      </c>
      <c r="C1478" t="s">
        <v>321</v>
      </c>
      <c r="D1478">
        <v>28</v>
      </c>
      <c r="E1478" s="138">
        <v>45642</v>
      </c>
      <c r="F1478" s="138">
        <v>45937</v>
      </c>
      <c r="G1478" t="s">
        <v>69</v>
      </c>
      <c r="H1478" t="s">
        <v>70</v>
      </c>
      <c r="I1478">
        <v>0</v>
      </c>
      <c r="J1478" t="s">
        <v>16229</v>
      </c>
      <c r="K1478">
        <v>0.65</v>
      </c>
      <c r="L1478" t="s">
        <v>71</v>
      </c>
      <c r="M1478"/>
      <c r="N1478"/>
      <c r="O1478"/>
      <c r="P1478"/>
      <c r="Q1478"/>
      <c r="R1478"/>
      <c r="S1478"/>
      <c r="T1478"/>
      <c r="U1478"/>
      <c r="V1478"/>
      <c r="W1478"/>
      <c r="X1478"/>
      <c r="Y1478"/>
      <c r="Z1478"/>
      <c r="AA1478"/>
      <c r="AB1478"/>
      <c r="AC1478"/>
      <c r="AD1478"/>
      <c r="AE1478"/>
      <c r="AF1478"/>
      <c r="AG1478">
        <v>2</v>
      </c>
      <c r="AH1478">
        <v>10000</v>
      </c>
    </row>
    <row r="1479" spans="1:34" ht="15" x14ac:dyDescent="0.25">
      <c r="A1479" t="s">
        <v>3155</v>
      </c>
      <c r="B1479" t="s">
        <v>3156</v>
      </c>
      <c r="C1479" t="s">
        <v>326</v>
      </c>
      <c r="D1479">
        <v>28</v>
      </c>
      <c r="E1479" s="138">
        <v>45623</v>
      </c>
      <c r="F1479" s="138">
        <v>45664</v>
      </c>
      <c r="G1479" t="s">
        <v>69</v>
      </c>
      <c r="H1479" t="s">
        <v>63</v>
      </c>
      <c r="I1479">
        <v>0.8</v>
      </c>
      <c r="J1479" t="s">
        <v>71</v>
      </c>
      <c r="K1479"/>
      <c r="L1479"/>
      <c r="M1479"/>
      <c r="N1479"/>
      <c r="O1479"/>
      <c r="P1479"/>
      <c r="Q1479"/>
      <c r="R1479"/>
      <c r="S1479"/>
      <c r="T1479"/>
      <c r="U1479"/>
      <c r="V1479"/>
      <c r="W1479"/>
      <c r="X1479"/>
      <c r="Y1479"/>
      <c r="Z1479"/>
      <c r="AA1479"/>
      <c r="AB1479"/>
      <c r="AC1479"/>
      <c r="AD1479"/>
      <c r="AE1479"/>
      <c r="AF1479"/>
      <c r="AG1479">
        <v>1</v>
      </c>
      <c r="AH1479">
        <v>0</v>
      </c>
    </row>
    <row r="1480" spans="1:34" ht="15" x14ac:dyDescent="0.25">
      <c r="A1480" t="s">
        <v>3159</v>
      </c>
      <c r="B1480" t="s">
        <v>3160</v>
      </c>
      <c r="C1480" t="s">
        <v>318</v>
      </c>
      <c r="D1480">
        <v>17</v>
      </c>
      <c r="E1480" s="138">
        <v>44845</v>
      </c>
      <c r="F1480" s="138">
        <v>46011</v>
      </c>
      <c r="G1480" t="s">
        <v>16478</v>
      </c>
      <c r="H1480" t="s">
        <v>70</v>
      </c>
      <c r="I1480">
        <v>0.2</v>
      </c>
      <c r="J1480" t="s">
        <v>76</v>
      </c>
      <c r="K1480">
        <v>0.2</v>
      </c>
      <c r="L1480" t="s">
        <v>77</v>
      </c>
      <c r="M1480">
        <v>0.35</v>
      </c>
      <c r="N1480" t="s">
        <v>78</v>
      </c>
      <c r="O1480">
        <v>0.5</v>
      </c>
      <c r="P1480" t="s">
        <v>79</v>
      </c>
      <c r="Q1480">
        <v>0</v>
      </c>
      <c r="R1480" t="s">
        <v>16257</v>
      </c>
      <c r="S1480"/>
      <c r="T1480"/>
      <c r="U1480"/>
      <c r="V1480"/>
      <c r="W1480"/>
      <c r="X1480"/>
      <c r="Y1480"/>
      <c r="Z1480"/>
      <c r="AA1480"/>
      <c r="AB1480"/>
      <c r="AC1480"/>
      <c r="AD1480"/>
      <c r="AE1480"/>
      <c r="AF1480"/>
      <c r="AG1480">
        <v>0</v>
      </c>
      <c r="AH1480">
        <v>0</v>
      </c>
    </row>
    <row r="1481" spans="1:34" ht="15" x14ac:dyDescent="0.25">
      <c r="A1481" t="s">
        <v>3161</v>
      </c>
      <c r="B1481" t="s">
        <v>3162</v>
      </c>
      <c r="C1481" t="s">
        <v>206</v>
      </c>
      <c r="D1481">
        <v>26</v>
      </c>
      <c r="E1481" s="138">
        <v>45645</v>
      </c>
      <c r="F1481" s="138">
        <v>45692</v>
      </c>
      <c r="G1481" t="s">
        <v>75</v>
      </c>
      <c r="H1481" t="s">
        <v>63</v>
      </c>
      <c r="I1481">
        <v>0.6</v>
      </c>
      <c r="J1481" t="s">
        <v>71</v>
      </c>
      <c r="K1481"/>
      <c r="L1481"/>
      <c r="M1481"/>
      <c r="N1481"/>
      <c r="O1481"/>
      <c r="P1481"/>
      <c r="Q1481"/>
      <c r="R1481"/>
      <c r="S1481"/>
      <c r="T1481"/>
      <c r="U1481"/>
      <c r="V1481"/>
      <c r="W1481"/>
      <c r="X1481"/>
      <c r="Y1481"/>
      <c r="Z1481"/>
      <c r="AA1481"/>
      <c r="AB1481"/>
      <c r="AC1481"/>
      <c r="AD1481"/>
      <c r="AE1481"/>
      <c r="AF1481"/>
      <c r="AG1481">
        <v>1</v>
      </c>
      <c r="AH1481">
        <v>0</v>
      </c>
    </row>
    <row r="1482" spans="1:34" ht="15" x14ac:dyDescent="0.25">
      <c r="A1482" t="s">
        <v>15638</v>
      </c>
      <c r="B1482" t="s">
        <v>15639</v>
      </c>
      <c r="C1482" t="s">
        <v>291</v>
      </c>
      <c r="D1482">
        <v>8</v>
      </c>
      <c r="E1482" s="138">
        <v>45747</v>
      </c>
      <c r="F1482" s="138">
        <v>45775</v>
      </c>
      <c r="G1482" t="s">
        <v>75</v>
      </c>
      <c r="H1482" t="s">
        <v>70</v>
      </c>
      <c r="I1482">
        <v>0</v>
      </c>
      <c r="J1482" t="s">
        <v>16249</v>
      </c>
      <c r="K1482">
        <v>0.5</v>
      </c>
      <c r="L1482" t="s">
        <v>16270</v>
      </c>
      <c r="M1482">
        <v>0.7</v>
      </c>
      <c r="N1482" t="s">
        <v>78</v>
      </c>
      <c r="O1482">
        <v>0.8</v>
      </c>
      <c r="P1482" t="s">
        <v>79</v>
      </c>
      <c r="Q1482"/>
      <c r="R1482"/>
      <c r="S1482"/>
      <c r="T1482"/>
      <c r="U1482"/>
      <c r="V1482"/>
      <c r="W1482"/>
      <c r="X1482"/>
      <c r="Y1482"/>
      <c r="Z1482"/>
      <c r="AA1482"/>
      <c r="AB1482"/>
      <c r="AC1482"/>
      <c r="AD1482"/>
      <c r="AE1482"/>
      <c r="AF1482"/>
      <c r="AG1482">
        <v>4</v>
      </c>
      <c r="AH1482">
        <v>8000</v>
      </c>
    </row>
    <row r="1483" spans="1:34" ht="15" x14ac:dyDescent="0.25">
      <c r="A1483" t="s">
        <v>3163</v>
      </c>
      <c r="B1483" t="s">
        <v>3164</v>
      </c>
      <c r="C1483" t="s">
        <v>294</v>
      </c>
      <c r="D1483">
        <v>29</v>
      </c>
      <c r="E1483" s="138">
        <v>45643</v>
      </c>
      <c r="F1483" s="138">
        <v>45665</v>
      </c>
      <c r="G1483" t="s">
        <v>69</v>
      </c>
      <c r="H1483" t="s">
        <v>63</v>
      </c>
      <c r="I1483">
        <v>0.8</v>
      </c>
      <c r="J1483" t="s">
        <v>71</v>
      </c>
      <c r="K1483"/>
      <c r="L1483"/>
      <c r="M1483"/>
      <c r="N1483"/>
      <c r="O1483"/>
      <c r="P1483"/>
      <c r="Q1483"/>
      <c r="R1483"/>
      <c r="S1483"/>
      <c r="T1483"/>
      <c r="U1483"/>
      <c r="V1483"/>
      <c r="W1483"/>
      <c r="X1483"/>
      <c r="Y1483"/>
      <c r="Z1483"/>
      <c r="AA1483"/>
      <c r="AB1483"/>
      <c r="AC1483"/>
      <c r="AD1483"/>
      <c r="AE1483"/>
      <c r="AF1483"/>
      <c r="AG1483">
        <v>1</v>
      </c>
      <c r="AH1483">
        <v>0</v>
      </c>
    </row>
    <row r="1484" spans="1:34" ht="15" x14ac:dyDescent="0.25">
      <c r="A1484" t="s">
        <v>3165</v>
      </c>
      <c r="B1484" t="s">
        <v>3166</v>
      </c>
      <c r="C1484" t="s">
        <v>111</v>
      </c>
      <c r="D1484">
        <v>10</v>
      </c>
      <c r="E1484" s="138">
        <v>45358</v>
      </c>
      <c r="F1484" s="138">
        <v>46011</v>
      </c>
      <c r="G1484" t="s">
        <v>69</v>
      </c>
      <c r="H1484" t="s">
        <v>70</v>
      </c>
      <c r="I1484">
        <v>0</v>
      </c>
      <c r="J1484" t="s">
        <v>16259</v>
      </c>
      <c r="K1484">
        <v>0.5</v>
      </c>
      <c r="L1484" t="s">
        <v>71</v>
      </c>
      <c r="M1484"/>
      <c r="N1484"/>
      <c r="O1484"/>
      <c r="P1484"/>
      <c r="Q1484"/>
      <c r="R1484"/>
      <c r="S1484"/>
      <c r="T1484"/>
      <c r="U1484"/>
      <c r="V1484"/>
      <c r="W1484"/>
      <c r="X1484"/>
      <c r="Y1484"/>
      <c r="Z1484"/>
      <c r="AA1484"/>
      <c r="AB1484"/>
      <c r="AC1484"/>
      <c r="AD1484"/>
      <c r="AE1484"/>
      <c r="AF1484"/>
      <c r="AG1484">
        <v>2</v>
      </c>
      <c r="AH1484">
        <v>11000</v>
      </c>
    </row>
    <row r="1485" spans="1:34" ht="15" x14ac:dyDescent="0.25">
      <c r="A1485" t="s">
        <v>3167</v>
      </c>
      <c r="B1485" t="s">
        <v>3168</v>
      </c>
      <c r="C1485" t="s">
        <v>291</v>
      </c>
      <c r="D1485">
        <v>7</v>
      </c>
      <c r="E1485" s="138">
        <v>43552</v>
      </c>
      <c r="F1485" s="138">
        <v>46011</v>
      </c>
      <c r="G1485" t="s">
        <v>69</v>
      </c>
      <c r="H1485" t="s">
        <v>63</v>
      </c>
      <c r="I1485">
        <v>0.8</v>
      </c>
      <c r="J1485" t="s">
        <v>71</v>
      </c>
      <c r="K1485"/>
      <c r="L1485"/>
      <c r="M1485"/>
      <c r="N1485"/>
      <c r="O1485"/>
      <c r="P1485"/>
      <c r="Q1485"/>
      <c r="R1485"/>
      <c r="S1485"/>
      <c r="T1485"/>
      <c r="U1485"/>
      <c r="V1485"/>
      <c r="W1485"/>
      <c r="X1485"/>
      <c r="Y1485"/>
      <c r="Z1485"/>
      <c r="AA1485"/>
      <c r="AB1485"/>
      <c r="AC1485"/>
      <c r="AD1485"/>
      <c r="AE1485"/>
      <c r="AF1485"/>
      <c r="AG1485">
        <v>1</v>
      </c>
      <c r="AH1485">
        <v>0</v>
      </c>
    </row>
    <row r="1486" spans="1:34" ht="15" x14ac:dyDescent="0.25">
      <c r="A1486" t="s">
        <v>3169</v>
      </c>
      <c r="B1486" t="s">
        <v>3170</v>
      </c>
      <c r="C1486" t="s">
        <v>426</v>
      </c>
      <c r="D1486">
        <v>33</v>
      </c>
      <c r="E1486" s="138">
        <v>41486</v>
      </c>
      <c r="F1486" s="138">
        <v>46011</v>
      </c>
      <c r="G1486" t="s">
        <v>69</v>
      </c>
      <c r="H1486" t="s">
        <v>63</v>
      </c>
      <c r="I1486">
        <v>0.8</v>
      </c>
      <c r="J1486" t="s">
        <v>71</v>
      </c>
      <c r="K1486"/>
      <c r="L1486"/>
      <c r="M1486"/>
      <c r="N1486"/>
      <c r="O1486"/>
      <c r="P1486"/>
      <c r="Q1486"/>
      <c r="R1486"/>
      <c r="S1486"/>
      <c r="T1486"/>
      <c r="U1486"/>
      <c r="V1486"/>
      <c r="W1486"/>
      <c r="X1486"/>
      <c r="Y1486"/>
      <c r="Z1486"/>
      <c r="AA1486"/>
      <c r="AB1486"/>
      <c r="AC1486"/>
      <c r="AD1486"/>
      <c r="AE1486"/>
      <c r="AF1486"/>
      <c r="AG1486">
        <v>1</v>
      </c>
      <c r="AH1486">
        <v>0</v>
      </c>
    </row>
    <row r="1487" spans="1:34" ht="15" x14ac:dyDescent="0.25">
      <c r="A1487" t="s">
        <v>3171</v>
      </c>
      <c r="B1487" t="s">
        <v>3172</v>
      </c>
      <c r="C1487" t="s">
        <v>74</v>
      </c>
      <c r="D1487">
        <v>8</v>
      </c>
      <c r="E1487" s="138">
        <v>45714</v>
      </c>
      <c r="F1487" s="138">
        <v>45784</v>
      </c>
      <c r="G1487" t="s">
        <v>16478</v>
      </c>
      <c r="H1487" t="s">
        <v>70</v>
      </c>
      <c r="I1487">
        <v>0.28000000000000003</v>
      </c>
      <c r="J1487" t="s">
        <v>76</v>
      </c>
      <c r="K1487">
        <v>0.35</v>
      </c>
      <c r="L1487" t="s">
        <v>77</v>
      </c>
      <c r="M1487">
        <v>0.36</v>
      </c>
      <c r="N1487" t="s">
        <v>78</v>
      </c>
      <c r="O1487">
        <v>0.39</v>
      </c>
      <c r="P1487" t="s">
        <v>16512</v>
      </c>
      <c r="Q1487">
        <v>0</v>
      </c>
      <c r="R1487" t="s">
        <v>16231</v>
      </c>
      <c r="S1487"/>
      <c r="T1487"/>
      <c r="U1487"/>
      <c r="V1487"/>
      <c r="W1487"/>
      <c r="X1487"/>
      <c r="Y1487"/>
      <c r="Z1487"/>
      <c r="AA1487"/>
      <c r="AB1487"/>
      <c r="AC1487"/>
      <c r="AD1487"/>
      <c r="AE1487"/>
      <c r="AF1487"/>
      <c r="AG1487">
        <v>0</v>
      </c>
      <c r="AH1487">
        <v>0</v>
      </c>
    </row>
    <row r="1488" spans="1:34" ht="15" x14ac:dyDescent="0.25">
      <c r="A1488" t="s">
        <v>3173</v>
      </c>
      <c r="B1488" t="s">
        <v>3174</v>
      </c>
      <c r="C1488" t="s">
        <v>90</v>
      </c>
      <c r="D1488">
        <v>3</v>
      </c>
      <c r="E1488" s="138">
        <v>45042</v>
      </c>
      <c r="F1488" s="138">
        <v>46011</v>
      </c>
      <c r="G1488" t="s">
        <v>69</v>
      </c>
      <c r="H1488" t="s">
        <v>70</v>
      </c>
      <c r="I1488">
        <v>0</v>
      </c>
      <c r="J1488" t="s">
        <v>16249</v>
      </c>
      <c r="K1488">
        <v>0.8</v>
      </c>
      <c r="L1488" t="s">
        <v>71</v>
      </c>
      <c r="M1488"/>
      <c r="N1488"/>
      <c r="O1488"/>
      <c r="P1488"/>
      <c r="Q1488"/>
      <c r="R1488"/>
      <c r="S1488"/>
      <c r="T1488"/>
      <c r="U1488"/>
      <c r="V1488"/>
      <c r="W1488"/>
      <c r="X1488"/>
      <c r="Y1488"/>
      <c r="Z1488"/>
      <c r="AA1488"/>
      <c r="AB1488"/>
      <c r="AC1488"/>
      <c r="AD1488"/>
      <c r="AE1488"/>
      <c r="AF1488"/>
      <c r="AG1488">
        <v>2</v>
      </c>
      <c r="AH1488">
        <v>8000</v>
      </c>
    </row>
    <row r="1489" spans="1:34" ht="15" x14ac:dyDescent="0.25">
      <c r="A1489" t="s">
        <v>3177</v>
      </c>
      <c r="B1489" t="s">
        <v>3178</v>
      </c>
      <c r="C1489" t="s">
        <v>604</v>
      </c>
      <c r="D1489">
        <v>8</v>
      </c>
      <c r="E1489" s="138">
        <v>45355</v>
      </c>
      <c r="F1489" s="138">
        <v>46011</v>
      </c>
      <c r="G1489" t="s">
        <v>69</v>
      </c>
      <c r="H1489" t="s">
        <v>70</v>
      </c>
      <c r="I1489">
        <v>0.55000000000000004</v>
      </c>
      <c r="J1489" t="s">
        <v>16315</v>
      </c>
      <c r="K1489">
        <v>0.65</v>
      </c>
      <c r="L1489" t="s">
        <v>16302</v>
      </c>
      <c r="M1489">
        <v>0.75</v>
      </c>
      <c r="N1489" t="s">
        <v>16316</v>
      </c>
      <c r="O1489">
        <v>0</v>
      </c>
      <c r="P1489" t="s">
        <v>16230</v>
      </c>
      <c r="Q1489"/>
      <c r="R1489"/>
      <c r="S1489"/>
      <c r="T1489"/>
      <c r="U1489"/>
      <c r="V1489"/>
      <c r="W1489"/>
      <c r="X1489"/>
      <c r="Y1489"/>
      <c r="Z1489"/>
      <c r="AA1489"/>
      <c r="AB1489"/>
      <c r="AC1489"/>
      <c r="AD1489"/>
      <c r="AE1489"/>
      <c r="AF1489"/>
      <c r="AG1489">
        <v>0</v>
      </c>
      <c r="AH1489">
        <v>0</v>
      </c>
    </row>
    <row r="1490" spans="1:34" ht="15" x14ac:dyDescent="0.25">
      <c r="A1490" t="s">
        <v>3175</v>
      </c>
      <c r="B1490" t="s">
        <v>3176</v>
      </c>
      <c r="C1490" t="s">
        <v>790</v>
      </c>
      <c r="D1490">
        <v>58</v>
      </c>
      <c r="E1490" s="138">
        <v>45656</v>
      </c>
      <c r="F1490" s="138">
        <v>45672</v>
      </c>
      <c r="G1490" t="s">
        <v>69</v>
      </c>
      <c r="H1490" t="s">
        <v>70</v>
      </c>
      <c r="I1490">
        <v>0.8</v>
      </c>
      <c r="J1490" t="s">
        <v>71</v>
      </c>
      <c r="K1490">
        <v>0</v>
      </c>
      <c r="L1490" t="s">
        <v>16538</v>
      </c>
      <c r="M1490">
        <v>0</v>
      </c>
      <c r="N1490" t="s">
        <v>16539</v>
      </c>
      <c r="O1490"/>
      <c r="P1490"/>
      <c r="Q1490"/>
      <c r="R1490"/>
      <c r="S1490"/>
      <c r="T1490"/>
      <c r="U1490"/>
      <c r="V1490"/>
      <c r="W1490"/>
      <c r="X1490"/>
      <c r="Y1490"/>
      <c r="Z1490"/>
      <c r="AA1490"/>
      <c r="AB1490"/>
      <c r="AC1490"/>
      <c r="AD1490"/>
      <c r="AE1490"/>
      <c r="AF1490"/>
      <c r="AG1490">
        <v>5</v>
      </c>
      <c r="AH1490">
        <v>0</v>
      </c>
    </row>
    <row r="1491" spans="1:34" ht="15" x14ac:dyDescent="0.25">
      <c r="A1491" t="s">
        <v>3179</v>
      </c>
      <c r="B1491" t="s">
        <v>3180</v>
      </c>
      <c r="C1491" t="s">
        <v>182</v>
      </c>
      <c r="D1491">
        <v>28</v>
      </c>
      <c r="E1491" s="138">
        <v>45635</v>
      </c>
      <c r="F1491" s="138">
        <v>45660</v>
      </c>
      <c r="G1491" t="s">
        <v>69</v>
      </c>
      <c r="H1491" t="s">
        <v>63</v>
      </c>
      <c r="I1491">
        <v>0.6</v>
      </c>
      <c r="J1491" t="s">
        <v>71</v>
      </c>
      <c r="K1491"/>
      <c r="L1491"/>
      <c r="M1491"/>
      <c r="N1491"/>
      <c r="O1491"/>
      <c r="P1491"/>
      <c r="Q1491"/>
      <c r="R1491"/>
      <c r="S1491"/>
      <c r="T1491"/>
      <c r="U1491"/>
      <c r="V1491"/>
      <c r="W1491"/>
      <c r="X1491"/>
      <c r="Y1491"/>
      <c r="Z1491"/>
      <c r="AA1491"/>
      <c r="AB1491"/>
      <c r="AC1491"/>
      <c r="AD1491"/>
      <c r="AE1491"/>
      <c r="AF1491"/>
      <c r="AG1491">
        <v>1</v>
      </c>
      <c r="AH1491">
        <v>0</v>
      </c>
    </row>
    <row r="1492" spans="1:34" ht="15" x14ac:dyDescent="0.25">
      <c r="A1492" t="s">
        <v>3181</v>
      </c>
      <c r="B1492" t="s">
        <v>3182</v>
      </c>
      <c r="C1492" t="s">
        <v>74</v>
      </c>
      <c r="D1492">
        <v>6</v>
      </c>
      <c r="E1492" s="138">
        <v>45716</v>
      </c>
      <c r="F1492" s="138">
        <v>45721</v>
      </c>
      <c r="G1492" t="s">
        <v>75</v>
      </c>
      <c r="H1492" t="s">
        <v>70</v>
      </c>
      <c r="I1492">
        <v>0</v>
      </c>
      <c r="J1492" t="s">
        <v>16229</v>
      </c>
      <c r="K1492">
        <v>0.8</v>
      </c>
      <c r="L1492" t="s">
        <v>71</v>
      </c>
      <c r="M1492"/>
      <c r="N1492"/>
      <c r="O1492"/>
      <c r="P1492"/>
      <c r="Q1492"/>
      <c r="R1492"/>
      <c r="S1492"/>
      <c r="T1492"/>
      <c r="U1492"/>
      <c r="V1492"/>
      <c r="W1492"/>
      <c r="X1492"/>
      <c r="Y1492"/>
      <c r="Z1492"/>
      <c r="AA1492"/>
      <c r="AB1492"/>
      <c r="AC1492"/>
      <c r="AD1492"/>
      <c r="AE1492"/>
      <c r="AF1492"/>
      <c r="AG1492">
        <v>2</v>
      </c>
      <c r="AH1492">
        <v>10000</v>
      </c>
    </row>
    <row r="1493" spans="1:34" ht="15" x14ac:dyDescent="0.25">
      <c r="A1493" t="s">
        <v>3183</v>
      </c>
      <c r="B1493" t="s">
        <v>3184</v>
      </c>
      <c r="C1493" t="s">
        <v>318</v>
      </c>
      <c r="D1493">
        <v>34</v>
      </c>
      <c r="E1493" s="138">
        <v>45653</v>
      </c>
      <c r="F1493" s="138">
        <v>45712</v>
      </c>
      <c r="G1493" t="s">
        <v>69</v>
      </c>
      <c r="H1493" t="s">
        <v>70</v>
      </c>
      <c r="I1493">
        <v>0</v>
      </c>
      <c r="J1493" t="s">
        <v>16317</v>
      </c>
      <c r="K1493">
        <v>0.8</v>
      </c>
      <c r="L1493" t="s">
        <v>71</v>
      </c>
      <c r="M1493"/>
      <c r="N1493"/>
      <c r="O1493"/>
      <c r="P1493"/>
      <c r="Q1493"/>
      <c r="R1493"/>
      <c r="S1493"/>
      <c r="T1493"/>
      <c r="U1493"/>
      <c r="V1493"/>
      <c r="W1493"/>
      <c r="X1493"/>
      <c r="Y1493"/>
      <c r="Z1493"/>
      <c r="AA1493"/>
      <c r="AB1493"/>
      <c r="AC1493"/>
      <c r="AD1493"/>
      <c r="AE1493"/>
      <c r="AF1493"/>
      <c r="AG1493">
        <v>2</v>
      </c>
      <c r="AH1493">
        <v>700</v>
      </c>
    </row>
    <row r="1494" spans="1:34" ht="15" x14ac:dyDescent="0.25">
      <c r="A1494" t="s">
        <v>3185</v>
      </c>
      <c r="B1494" t="s">
        <v>3186</v>
      </c>
      <c r="C1494" t="s">
        <v>122</v>
      </c>
      <c r="D1494">
        <v>12</v>
      </c>
      <c r="E1494" s="138">
        <v>45070</v>
      </c>
      <c r="F1494" s="138">
        <v>46011</v>
      </c>
      <c r="G1494" t="s">
        <v>69</v>
      </c>
      <c r="H1494" t="s">
        <v>70</v>
      </c>
      <c r="I1494">
        <v>0</v>
      </c>
      <c r="J1494" t="s">
        <v>16249</v>
      </c>
      <c r="K1494">
        <v>0.7</v>
      </c>
      <c r="L1494" t="s">
        <v>71</v>
      </c>
      <c r="M1494"/>
      <c r="N1494"/>
      <c r="O1494"/>
      <c r="P1494"/>
      <c r="Q1494"/>
      <c r="R1494"/>
      <c r="S1494"/>
      <c r="T1494"/>
      <c r="U1494"/>
      <c r="V1494"/>
      <c r="W1494"/>
      <c r="X1494"/>
      <c r="Y1494"/>
      <c r="Z1494"/>
      <c r="AA1494"/>
      <c r="AB1494"/>
      <c r="AC1494"/>
      <c r="AD1494"/>
      <c r="AE1494"/>
      <c r="AF1494"/>
      <c r="AG1494">
        <v>2</v>
      </c>
      <c r="AH1494">
        <v>8000</v>
      </c>
    </row>
    <row r="1495" spans="1:34" ht="15" x14ac:dyDescent="0.25">
      <c r="A1495" t="s">
        <v>3187</v>
      </c>
      <c r="B1495" t="s">
        <v>3188</v>
      </c>
      <c r="C1495" t="s">
        <v>193</v>
      </c>
      <c r="D1495">
        <v>25</v>
      </c>
      <c r="E1495" s="138">
        <v>45645</v>
      </c>
      <c r="F1495" s="138">
        <v>45679</v>
      </c>
      <c r="G1495" t="s">
        <v>75</v>
      </c>
      <c r="H1495" t="s">
        <v>63</v>
      </c>
      <c r="I1495">
        <v>0.8</v>
      </c>
      <c r="J1495" t="s">
        <v>71</v>
      </c>
      <c r="K1495"/>
      <c r="L1495"/>
      <c r="M1495"/>
      <c r="N1495"/>
      <c r="O1495"/>
      <c r="P1495"/>
      <c r="Q1495"/>
      <c r="R1495"/>
      <c r="S1495"/>
      <c r="T1495"/>
      <c r="U1495"/>
      <c r="V1495"/>
      <c r="W1495"/>
      <c r="X1495"/>
      <c r="Y1495"/>
      <c r="Z1495"/>
      <c r="AA1495"/>
      <c r="AB1495"/>
      <c r="AC1495"/>
      <c r="AD1495"/>
      <c r="AE1495"/>
      <c r="AF1495"/>
      <c r="AG1495">
        <v>1</v>
      </c>
      <c r="AH1495">
        <v>0</v>
      </c>
    </row>
    <row r="1496" spans="1:34" ht="15" x14ac:dyDescent="0.25">
      <c r="A1496" t="s">
        <v>3189</v>
      </c>
      <c r="B1496" t="s">
        <v>3190</v>
      </c>
      <c r="C1496" t="s">
        <v>935</v>
      </c>
      <c r="D1496">
        <v>57</v>
      </c>
      <c r="E1496" s="138">
        <v>45288</v>
      </c>
      <c r="F1496" s="138">
        <v>46011</v>
      </c>
      <c r="G1496" t="s">
        <v>69</v>
      </c>
      <c r="H1496" t="s">
        <v>63</v>
      </c>
      <c r="I1496">
        <v>0.8</v>
      </c>
      <c r="J1496" t="s">
        <v>71</v>
      </c>
      <c r="K1496"/>
      <c r="L1496"/>
      <c r="M1496"/>
      <c r="N1496"/>
      <c r="O1496"/>
      <c r="P1496"/>
      <c r="Q1496"/>
      <c r="R1496"/>
      <c r="S1496"/>
      <c r="T1496"/>
      <c r="U1496"/>
      <c r="V1496"/>
      <c r="W1496"/>
      <c r="X1496"/>
      <c r="Y1496"/>
      <c r="Z1496"/>
      <c r="AA1496"/>
      <c r="AB1496"/>
      <c r="AC1496"/>
      <c r="AD1496"/>
      <c r="AE1496"/>
      <c r="AF1496"/>
      <c r="AG1496">
        <v>1</v>
      </c>
      <c r="AH1496">
        <v>0</v>
      </c>
    </row>
    <row r="1497" spans="1:34" ht="15" x14ac:dyDescent="0.25">
      <c r="A1497" t="s">
        <v>3191</v>
      </c>
      <c r="B1497" t="s">
        <v>3192</v>
      </c>
      <c r="C1497" t="s">
        <v>251</v>
      </c>
      <c r="D1497">
        <v>26</v>
      </c>
      <c r="E1497" s="138">
        <v>45623</v>
      </c>
      <c r="F1497" s="138">
        <v>45931</v>
      </c>
      <c r="G1497" t="s">
        <v>69</v>
      </c>
      <c r="H1497" t="s">
        <v>63</v>
      </c>
      <c r="I1497">
        <v>0.8</v>
      </c>
      <c r="J1497" t="s">
        <v>71</v>
      </c>
      <c r="K1497"/>
      <c r="L1497"/>
      <c r="M1497"/>
      <c r="N1497"/>
      <c r="O1497"/>
      <c r="P1497"/>
      <c r="Q1497"/>
      <c r="R1497"/>
      <c r="S1497"/>
      <c r="T1497"/>
      <c r="U1497"/>
      <c r="V1497"/>
      <c r="W1497"/>
      <c r="X1497"/>
      <c r="Y1497"/>
      <c r="Z1497"/>
      <c r="AA1497"/>
      <c r="AB1497"/>
      <c r="AC1497"/>
      <c r="AD1497"/>
      <c r="AE1497"/>
      <c r="AF1497"/>
      <c r="AG1497">
        <v>1</v>
      </c>
      <c r="AH1497">
        <v>0</v>
      </c>
    </row>
    <row r="1498" spans="1:34" ht="15" x14ac:dyDescent="0.25">
      <c r="A1498" t="s">
        <v>15755</v>
      </c>
      <c r="B1498" t="s">
        <v>15756</v>
      </c>
      <c r="C1498" t="s">
        <v>1079</v>
      </c>
      <c r="D1498">
        <v>57</v>
      </c>
      <c r="E1498" s="138">
        <v>45656</v>
      </c>
      <c r="F1498" s="138">
        <v>45937</v>
      </c>
      <c r="G1498" t="s">
        <v>16478</v>
      </c>
      <c r="H1498" t="s">
        <v>70</v>
      </c>
      <c r="I1498">
        <v>0.5</v>
      </c>
      <c r="J1498" t="s">
        <v>76</v>
      </c>
      <c r="K1498">
        <v>0.5</v>
      </c>
      <c r="L1498" t="s">
        <v>77</v>
      </c>
      <c r="M1498">
        <v>0.72</v>
      </c>
      <c r="N1498" t="s">
        <v>78</v>
      </c>
      <c r="O1498">
        <v>0.8</v>
      </c>
      <c r="P1498" t="s">
        <v>79</v>
      </c>
      <c r="Q1498">
        <v>0</v>
      </c>
      <c r="R1498" t="s">
        <v>16230</v>
      </c>
      <c r="S1498"/>
      <c r="T1498"/>
      <c r="U1498"/>
      <c r="V1498"/>
      <c r="W1498"/>
      <c r="X1498"/>
      <c r="Y1498"/>
      <c r="Z1498"/>
      <c r="AA1498"/>
      <c r="AB1498"/>
      <c r="AC1498"/>
      <c r="AD1498"/>
      <c r="AE1498"/>
      <c r="AF1498"/>
      <c r="AG1498">
        <v>0</v>
      </c>
      <c r="AH1498">
        <v>0</v>
      </c>
    </row>
    <row r="1499" spans="1:34" ht="15" x14ac:dyDescent="0.25">
      <c r="A1499" t="s">
        <v>3193</v>
      </c>
      <c r="B1499" t="s">
        <v>3194</v>
      </c>
      <c r="C1499" t="s">
        <v>1079</v>
      </c>
      <c r="D1499">
        <v>75</v>
      </c>
      <c r="E1499" s="138">
        <v>45653</v>
      </c>
      <c r="F1499" s="138">
        <v>45922</v>
      </c>
      <c r="G1499" t="s">
        <v>75</v>
      </c>
      <c r="H1499" t="s">
        <v>70</v>
      </c>
      <c r="I1499">
        <v>0.75</v>
      </c>
      <c r="J1499" t="s">
        <v>16270</v>
      </c>
      <c r="K1499">
        <v>0.77</v>
      </c>
      <c r="L1499" t="s">
        <v>78</v>
      </c>
      <c r="M1499">
        <v>0.8</v>
      </c>
      <c r="N1499" t="s">
        <v>79</v>
      </c>
      <c r="O1499">
        <v>0</v>
      </c>
      <c r="P1499" t="s">
        <v>16540</v>
      </c>
      <c r="Q1499">
        <v>0</v>
      </c>
      <c r="R1499" t="s">
        <v>16541</v>
      </c>
      <c r="S1499"/>
      <c r="T1499"/>
      <c r="U1499"/>
      <c r="V1499"/>
      <c r="W1499"/>
      <c r="X1499"/>
      <c r="Y1499"/>
      <c r="Z1499"/>
      <c r="AA1499"/>
      <c r="AB1499"/>
      <c r="AC1499"/>
      <c r="AD1499"/>
      <c r="AE1499"/>
      <c r="AF1499"/>
      <c r="AG1499">
        <v>6</v>
      </c>
      <c r="AH1499">
        <v>0</v>
      </c>
    </row>
    <row r="1500" spans="1:34" ht="15" x14ac:dyDescent="0.25">
      <c r="A1500" t="s">
        <v>3197</v>
      </c>
      <c r="B1500" t="s">
        <v>3198</v>
      </c>
      <c r="C1500" t="s">
        <v>231</v>
      </c>
      <c r="D1500">
        <v>3</v>
      </c>
      <c r="E1500" s="138">
        <v>45714</v>
      </c>
      <c r="F1500" s="138">
        <v>45825</v>
      </c>
      <c r="G1500" t="s">
        <v>69</v>
      </c>
      <c r="H1500" t="s">
        <v>63</v>
      </c>
      <c r="I1500">
        <v>0.8</v>
      </c>
      <c r="J1500" t="s">
        <v>71</v>
      </c>
      <c r="K1500"/>
      <c r="L1500"/>
      <c r="M1500"/>
      <c r="N1500"/>
      <c r="O1500"/>
      <c r="P1500"/>
      <c r="Q1500"/>
      <c r="R1500"/>
      <c r="S1500"/>
      <c r="T1500"/>
      <c r="U1500"/>
      <c r="V1500"/>
      <c r="W1500"/>
      <c r="X1500"/>
      <c r="Y1500"/>
      <c r="Z1500"/>
      <c r="AA1500"/>
      <c r="AB1500"/>
      <c r="AC1500"/>
      <c r="AD1500"/>
      <c r="AE1500"/>
      <c r="AF1500"/>
      <c r="AG1500">
        <v>1</v>
      </c>
      <c r="AH1500">
        <v>0</v>
      </c>
    </row>
    <row r="1501" spans="1:34" ht="15" x14ac:dyDescent="0.25">
      <c r="A1501" t="s">
        <v>3199</v>
      </c>
      <c r="B1501" t="s">
        <v>3200</v>
      </c>
      <c r="C1501" t="s">
        <v>318</v>
      </c>
      <c r="D1501"/>
      <c r="E1501"/>
      <c r="F1501"/>
      <c r="G1501"/>
      <c r="H1501" t="s">
        <v>63</v>
      </c>
      <c r="I1501" t="s">
        <v>64</v>
      </c>
      <c r="J1501"/>
      <c r="K1501"/>
      <c r="L1501"/>
      <c r="M1501"/>
      <c r="N1501"/>
      <c r="O1501"/>
      <c r="P1501"/>
      <c r="Q1501"/>
      <c r="R1501"/>
      <c r="S1501"/>
      <c r="T1501"/>
      <c r="U1501"/>
      <c r="V1501"/>
      <c r="W1501"/>
      <c r="X1501"/>
      <c r="Y1501"/>
      <c r="Z1501"/>
      <c r="AA1501"/>
      <c r="AB1501"/>
      <c r="AC1501"/>
      <c r="AD1501"/>
      <c r="AE1501"/>
      <c r="AF1501"/>
      <c r="AG1501"/>
      <c r="AH1501">
        <v>0</v>
      </c>
    </row>
    <row r="1502" spans="1:34" ht="15" x14ac:dyDescent="0.25">
      <c r="A1502" t="s">
        <v>3201</v>
      </c>
      <c r="B1502" t="s">
        <v>3202</v>
      </c>
      <c r="C1502" t="s">
        <v>231</v>
      </c>
      <c r="D1502">
        <v>4</v>
      </c>
      <c r="E1502" s="138">
        <v>45681</v>
      </c>
      <c r="F1502" s="138">
        <v>45686</v>
      </c>
      <c r="G1502" t="s">
        <v>75</v>
      </c>
      <c r="H1502" t="s">
        <v>70</v>
      </c>
      <c r="I1502">
        <v>0.45</v>
      </c>
      <c r="J1502" t="s">
        <v>16270</v>
      </c>
      <c r="K1502">
        <v>0.65</v>
      </c>
      <c r="L1502" t="s">
        <v>78</v>
      </c>
      <c r="M1502">
        <v>0.75</v>
      </c>
      <c r="N1502" t="s">
        <v>79</v>
      </c>
      <c r="O1502"/>
      <c r="P1502"/>
      <c r="Q1502"/>
      <c r="R1502"/>
      <c r="S1502"/>
      <c r="T1502"/>
      <c r="U1502"/>
      <c r="V1502"/>
      <c r="W1502"/>
      <c r="X1502"/>
      <c r="Y1502"/>
      <c r="Z1502"/>
      <c r="AA1502"/>
      <c r="AB1502"/>
      <c r="AC1502"/>
      <c r="AD1502"/>
      <c r="AE1502"/>
      <c r="AF1502"/>
      <c r="AG1502">
        <v>3</v>
      </c>
      <c r="AH1502">
        <v>0</v>
      </c>
    </row>
    <row r="1503" spans="1:34" ht="15" x14ac:dyDescent="0.25">
      <c r="A1503" t="s">
        <v>3203</v>
      </c>
      <c r="B1503" t="s">
        <v>3204</v>
      </c>
      <c r="C1503" t="s">
        <v>790</v>
      </c>
      <c r="D1503">
        <v>9</v>
      </c>
      <c r="E1503" s="138">
        <v>45356</v>
      </c>
      <c r="F1503" s="138">
        <v>46011</v>
      </c>
      <c r="G1503" t="s">
        <v>69</v>
      </c>
      <c r="H1503" t="s">
        <v>63</v>
      </c>
      <c r="I1503">
        <v>0.7</v>
      </c>
      <c r="J1503" t="s">
        <v>71</v>
      </c>
      <c r="K1503"/>
      <c r="L1503"/>
      <c r="M1503"/>
      <c r="N1503"/>
      <c r="O1503"/>
      <c r="P1503"/>
      <c r="Q1503"/>
      <c r="R1503"/>
      <c r="S1503"/>
      <c r="T1503"/>
      <c r="U1503"/>
      <c r="V1503"/>
      <c r="W1503"/>
      <c r="X1503"/>
      <c r="Y1503"/>
      <c r="Z1503"/>
      <c r="AA1503"/>
      <c r="AB1503"/>
      <c r="AC1503"/>
      <c r="AD1503"/>
      <c r="AE1503"/>
      <c r="AF1503"/>
      <c r="AG1503">
        <v>1</v>
      </c>
      <c r="AH1503">
        <v>0</v>
      </c>
    </row>
    <row r="1504" spans="1:34" ht="15" x14ac:dyDescent="0.25">
      <c r="A1504" t="s">
        <v>3207</v>
      </c>
      <c r="B1504" t="s">
        <v>3208</v>
      </c>
      <c r="C1504" t="s">
        <v>119</v>
      </c>
      <c r="D1504">
        <v>12</v>
      </c>
      <c r="E1504" s="138">
        <v>42490</v>
      </c>
      <c r="F1504" s="138">
        <v>46011</v>
      </c>
      <c r="G1504" t="s">
        <v>69</v>
      </c>
      <c r="H1504" t="s">
        <v>63</v>
      </c>
      <c r="I1504">
        <v>0.4</v>
      </c>
      <c r="J1504" t="s">
        <v>71</v>
      </c>
      <c r="K1504"/>
      <c r="L1504"/>
      <c r="M1504"/>
      <c r="N1504"/>
      <c r="O1504"/>
      <c r="P1504"/>
      <c r="Q1504"/>
      <c r="R1504"/>
      <c r="S1504"/>
      <c r="T1504"/>
      <c r="U1504"/>
      <c r="V1504"/>
      <c r="W1504"/>
      <c r="X1504"/>
      <c r="Y1504"/>
      <c r="Z1504"/>
      <c r="AA1504"/>
      <c r="AB1504"/>
      <c r="AC1504"/>
      <c r="AD1504"/>
      <c r="AE1504"/>
      <c r="AF1504"/>
      <c r="AG1504">
        <v>1</v>
      </c>
      <c r="AH1504">
        <v>0</v>
      </c>
    </row>
    <row r="1505" spans="1:34" ht="15" x14ac:dyDescent="0.25">
      <c r="A1505" t="s">
        <v>3211</v>
      </c>
      <c r="B1505" t="s">
        <v>3212</v>
      </c>
      <c r="C1505" t="s">
        <v>68</v>
      </c>
      <c r="D1505">
        <v>39</v>
      </c>
      <c r="E1505" s="138">
        <v>45279</v>
      </c>
      <c r="F1505" s="138">
        <v>46011</v>
      </c>
      <c r="G1505" t="s">
        <v>69</v>
      </c>
      <c r="H1505" t="s">
        <v>70</v>
      </c>
      <c r="I1505">
        <v>0</v>
      </c>
      <c r="J1505" t="s">
        <v>16301</v>
      </c>
      <c r="K1505">
        <v>0.8</v>
      </c>
      <c r="L1505" t="s">
        <v>71</v>
      </c>
      <c r="M1505"/>
      <c r="N1505"/>
      <c r="O1505"/>
      <c r="P1505"/>
      <c r="Q1505"/>
      <c r="R1505"/>
      <c r="S1505"/>
      <c r="T1505"/>
      <c r="U1505"/>
      <c r="V1505"/>
      <c r="W1505"/>
      <c r="X1505"/>
      <c r="Y1505"/>
      <c r="Z1505"/>
      <c r="AA1505"/>
      <c r="AB1505"/>
      <c r="AC1505"/>
      <c r="AD1505"/>
      <c r="AE1505"/>
      <c r="AF1505"/>
      <c r="AG1505">
        <v>2</v>
      </c>
      <c r="AH1505">
        <v>14000</v>
      </c>
    </row>
    <row r="1506" spans="1:34" ht="15" x14ac:dyDescent="0.25">
      <c r="A1506" t="s">
        <v>3205</v>
      </c>
      <c r="B1506" t="s">
        <v>3206</v>
      </c>
      <c r="C1506" t="s">
        <v>68</v>
      </c>
      <c r="D1506">
        <v>27</v>
      </c>
      <c r="E1506" s="138">
        <v>45289</v>
      </c>
      <c r="F1506" s="138">
        <v>46011</v>
      </c>
      <c r="G1506" t="s">
        <v>69</v>
      </c>
      <c r="H1506" t="s">
        <v>70</v>
      </c>
      <c r="I1506">
        <v>0</v>
      </c>
      <c r="J1506" t="s">
        <v>16249</v>
      </c>
      <c r="K1506">
        <v>0.65</v>
      </c>
      <c r="L1506" t="s">
        <v>71</v>
      </c>
      <c r="M1506"/>
      <c r="N1506"/>
      <c r="O1506"/>
      <c r="P1506"/>
      <c r="Q1506"/>
      <c r="R1506"/>
      <c r="S1506"/>
      <c r="T1506"/>
      <c r="U1506"/>
      <c r="V1506"/>
      <c r="W1506"/>
      <c r="X1506"/>
      <c r="Y1506"/>
      <c r="Z1506"/>
      <c r="AA1506"/>
      <c r="AB1506"/>
      <c r="AC1506"/>
      <c r="AD1506"/>
      <c r="AE1506"/>
      <c r="AF1506"/>
      <c r="AG1506">
        <v>2</v>
      </c>
      <c r="AH1506">
        <v>8000</v>
      </c>
    </row>
    <row r="1507" spans="1:34" ht="15" x14ac:dyDescent="0.25">
      <c r="A1507" t="s">
        <v>3209</v>
      </c>
      <c r="B1507" t="s">
        <v>3210</v>
      </c>
      <c r="C1507" t="s">
        <v>231</v>
      </c>
      <c r="D1507">
        <v>55</v>
      </c>
      <c r="E1507" s="138">
        <v>45614</v>
      </c>
      <c r="F1507" s="138">
        <v>45853</v>
      </c>
      <c r="G1507" t="s">
        <v>69</v>
      </c>
      <c r="H1507" t="s">
        <v>70</v>
      </c>
      <c r="I1507">
        <v>0</v>
      </c>
      <c r="J1507" t="s">
        <v>16245</v>
      </c>
      <c r="K1507">
        <v>0.7</v>
      </c>
      <c r="L1507" t="s">
        <v>71</v>
      </c>
      <c r="M1507"/>
      <c r="N1507"/>
      <c r="O1507"/>
      <c r="P1507"/>
      <c r="Q1507"/>
      <c r="R1507"/>
      <c r="S1507"/>
      <c r="T1507"/>
      <c r="U1507"/>
      <c r="V1507"/>
      <c r="W1507"/>
      <c r="X1507"/>
      <c r="Y1507"/>
      <c r="Z1507"/>
      <c r="AA1507"/>
      <c r="AB1507"/>
      <c r="AC1507"/>
      <c r="AD1507"/>
      <c r="AE1507"/>
      <c r="AF1507"/>
      <c r="AG1507">
        <v>2</v>
      </c>
      <c r="AH1507">
        <v>16000</v>
      </c>
    </row>
    <row r="1508" spans="1:34" ht="15" x14ac:dyDescent="0.25">
      <c r="A1508" t="s">
        <v>3215</v>
      </c>
      <c r="B1508" t="s">
        <v>3216</v>
      </c>
      <c r="C1508" t="s">
        <v>291</v>
      </c>
      <c r="D1508">
        <v>79</v>
      </c>
      <c r="E1508" s="138">
        <v>45135</v>
      </c>
      <c r="F1508" s="138">
        <v>46011</v>
      </c>
      <c r="G1508" t="s">
        <v>69</v>
      </c>
      <c r="H1508" t="s">
        <v>63</v>
      </c>
      <c r="I1508">
        <v>0.8</v>
      </c>
      <c r="J1508" t="s">
        <v>71</v>
      </c>
      <c r="K1508"/>
      <c r="L1508"/>
      <c r="M1508"/>
      <c r="N1508"/>
      <c r="O1508"/>
      <c r="P1508"/>
      <c r="Q1508"/>
      <c r="R1508"/>
      <c r="S1508"/>
      <c r="T1508"/>
      <c r="U1508"/>
      <c r="V1508"/>
      <c r="W1508"/>
      <c r="X1508"/>
      <c r="Y1508"/>
      <c r="Z1508"/>
      <c r="AA1508"/>
      <c r="AB1508"/>
      <c r="AC1508"/>
      <c r="AD1508"/>
      <c r="AE1508"/>
      <c r="AF1508"/>
      <c r="AG1508">
        <v>1</v>
      </c>
      <c r="AH1508">
        <v>0</v>
      </c>
    </row>
    <row r="1509" spans="1:34" ht="15" x14ac:dyDescent="0.25">
      <c r="A1509" t="s">
        <v>3217</v>
      </c>
      <c r="B1509" t="s">
        <v>3218</v>
      </c>
      <c r="C1509" t="s">
        <v>521</v>
      </c>
      <c r="D1509">
        <v>11</v>
      </c>
      <c r="E1509" s="138">
        <v>45742</v>
      </c>
      <c r="F1509" s="138">
        <v>45897</v>
      </c>
      <c r="G1509" t="s">
        <v>69</v>
      </c>
      <c r="H1509" t="s">
        <v>70</v>
      </c>
      <c r="I1509">
        <v>0</v>
      </c>
      <c r="J1509" t="s">
        <v>16228</v>
      </c>
      <c r="K1509">
        <v>0.56999999999999995</v>
      </c>
      <c r="L1509" t="s">
        <v>16270</v>
      </c>
      <c r="M1509">
        <v>0.76</v>
      </c>
      <c r="N1509" t="s">
        <v>78</v>
      </c>
      <c r="O1509">
        <v>0.8</v>
      </c>
      <c r="P1509" t="s">
        <v>79</v>
      </c>
      <c r="Q1509"/>
      <c r="R1509"/>
      <c r="S1509"/>
      <c r="T1509"/>
      <c r="U1509"/>
      <c r="V1509"/>
      <c r="W1509"/>
      <c r="X1509"/>
      <c r="Y1509"/>
      <c r="Z1509"/>
      <c r="AA1509"/>
      <c r="AB1509"/>
      <c r="AC1509"/>
      <c r="AD1509"/>
      <c r="AE1509"/>
      <c r="AF1509"/>
      <c r="AG1509">
        <v>4</v>
      </c>
      <c r="AH1509">
        <v>12000</v>
      </c>
    </row>
    <row r="1510" spans="1:34" ht="15" x14ac:dyDescent="0.25">
      <c r="A1510" t="s">
        <v>3219</v>
      </c>
      <c r="B1510" t="s">
        <v>3220</v>
      </c>
      <c r="C1510" t="s">
        <v>211</v>
      </c>
      <c r="D1510">
        <v>4</v>
      </c>
      <c r="E1510" s="138">
        <v>45714</v>
      </c>
      <c r="F1510" s="138">
        <v>45748</v>
      </c>
      <c r="G1510" t="s">
        <v>69</v>
      </c>
      <c r="H1510" t="s">
        <v>63</v>
      </c>
      <c r="I1510">
        <v>0.8</v>
      </c>
      <c r="J1510" t="s">
        <v>71</v>
      </c>
      <c r="K1510"/>
      <c r="L1510"/>
      <c r="M1510"/>
      <c r="N1510"/>
      <c r="O1510"/>
      <c r="P1510"/>
      <c r="Q1510"/>
      <c r="R1510"/>
      <c r="S1510"/>
      <c r="T1510"/>
      <c r="U1510"/>
      <c r="V1510"/>
      <c r="W1510"/>
      <c r="X1510"/>
      <c r="Y1510"/>
      <c r="Z1510"/>
      <c r="AA1510"/>
      <c r="AB1510"/>
      <c r="AC1510"/>
      <c r="AD1510"/>
      <c r="AE1510"/>
      <c r="AF1510"/>
      <c r="AG1510">
        <v>1</v>
      </c>
      <c r="AH1510">
        <v>0</v>
      </c>
    </row>
    <row r="1511" spans="1:34" ht="15" x14ac:dyDescent="0.25">
      <c r="A1511" t="s">
        <v>3221</v>
      </c>
      <c r="B1511" t="s">
        <v>3222</v>
      </c>
      <c r="C1511" t="s">
        <v>387</v>
      </c>
      <c r="D1511">
        <v>75</v>
      </c>
      <c r="E1511" s="138">
        <v>44923</v>
      </c>
      <c r="F1511" s="138">
        <v>46011</v>
      </c>
      <c r="G1511" t="s">
        <v>16478</v>
      </c>
      <c r="H1511" t="s">
        <v>70</v>
      </c>
      <c r="I1511">
        <v>0.6</v>
      </c>
      <c r="J1511" t="s">
        <v>76</v>
      </c>
      <c r="K1511">
        <v>0.7</v>
      </c>
      <c r="L1511" t="s">
        <v>77</v>
      </c>
      <c r="M1511">
        <v>0.78</v>
      </c>
      <c r="N1511" t="s">
        <v>78</v>
      </c>
      <c r="O1511">
        <v>0.79</v>
      </c>
      <c r="P1511" t="s">
        <v>79</v>
      </c>
      <c r="Q1511">
        <v>0</v>
      </c>
      <c r="R1511" t="s">
        <v>16229</v>
      </c>
      <c r="S1511"/>
      <c r="T1511"/>
      <c r="U1511"/>
      <c r="V1511"/>
      <c r="W1511"/>
      <c r="X1511"/>
      <c r="Y1511"/>
      <c r="Z1511"/>
      <c r="AA1511"/>
      <c r="AB1511"/>
      <c r="AC1511"/>
      <c r="AD1511"/>
      <c r="AE1511"/>
      <c r="AF1511"/>
      <c r="AG1511">
        <v>0</v>
      </c>
      <c r="AH1511">
        <v>0</v>
      </c>
    </row>
    <row r="1512" spans="1:34" ht="15" x14ac:dyDescent="0.25">
      <c r="A1512" t="s">
        <v>3227</v>
      </c>
      <c r="B1512" t="s">
        <v>3228</v>
      </c>
      <c r="C1512" t="s">
        <v>193</v>
      </c>
      <c r="D1512">
        <v>35</v>
      </c>
      <c r="E1512" s="138">
        <v>45643</v>
      </c>
      <c r="F1512" s="138">
        <v>45679</v>
      </c>
      <c r="G1512" t="s">
        <v>16478</v>
      </c>
      <c r="H1512" t="s">
        <v>70</v>
      </c>
      <c r="I1512">
        <v>0.6</v>
      </c>
      <c r="J1512" t="s">
        <v>76</v>
      </c>
      <c r="K1512">
        <v>0.6</v>
      </c>
      <c r="L1512" t="s">
        <v>77</v>
      </c>
      <c r="M1512">
        <v>0.65</v>
      </c>
      <c r="N1512" t="s">
        <v>78</v>
      </c>
      <c r="O1512">
        <v>0.7</v>
      </c>
      <c r="P1512" t="s">
        <v>79</v>
      </c>
      <c r="Q1512">
        <v>0</v>
      </c>
      <c r="R1512" t="s">
        <v>16236</v>
      </c>
      <c r="S1512"/>
      <c r="T1512"/>
      <c r="U1512"/>
      <c r="V1512"/>
      <c r="W1512"/>
      <c r="X1512"/>
      <c r="Y1512"/>
      <c r="Z1512"/>
      <c r="AA1512"/>
      <c r="AB1512"/>
      <c r="AC1512"/>
      <c r="AD1512"/>
      <c r="AE1512"/>
      <c r="AF1512"/>
      <c r="AG1512">
        <v>0</v>
      </c>
      <c r="AH1512">
        <v>0</v>
      </c>
    </row>
    <row r="1513" spans="1:34" ht="15" x14ac:dyDescent="0.25">
      <c r="A1513" t="s">
        <v>3229</v>
      </c>
      <c r="B1513" t="s">
        <v>3230</v>
      </c>
      <c r="C1513" t="s">
        <v>359</v>
      </c>
      <c r="D1513">
        <v>41</v>
      </c>
      <c r="E1513" s="138">
        <v>45625</v>
      </c>
      <c r="F1513" s="138">
        <v>45887</v>
      </c>
      <c r="G1513" t="s">
        <v>69</v>
      </c>
      <c r="H1513" t="s">
        <v>70</v>
      </c>
      <c r="I1513">
        <v>0</v>
      </c>
      <c r="J1513" t="s">
        <v>16228</v>
      </c>
      <c r="K1513">
        <v>0.8</v>
      </c>
      <c r="L1513" t="s">
        <v>71</v>
      </c>
      <c r="M1513"/>
      <c r="N1513"/>
      <c r="O1513"/>
      <c r="P1513"/>
      <c r="Q1513"/>
      <c r="R1513"/>
      <c r="S1513"/>
      <c r="T1513"/>
      <c r="U1513"/>
      <c r="V1513"/>
      <c r="W1513"/>
      <c r="X1513"/>
      <c r="Y1513"/>
      <c r="Z1513"/>
      <c r="AA1513"/>
      <c r="AB1513"/>
      <c r="AC1513"/>
      <c r="AD1513"/>
      <c r="AE1513"/>
      <c r="AF1513"/>
      <c r="AG1513">
        <v>2</v>
      </c>
      <c r="AH1513">
        <v>12000</v>
      </c>
    </row>
    <row r="1514" spans="1:34" ht="15" x14ac:dyDescent="0.25">
      <c r="A1514" t="s">
        <v>3231</v>
      </c>
      <c r="B1514" t="s">
        <v>3232</v>
      </c>
      <c r="C1514" t="s">
        <v>359</v>
      </c>
      <c r="D1514">
        <v>110</v>
      </c>
      <c r="E1514" s="138">
        <v>45604</v>
      </c>
      <c r="F1514" s="138">
        <v>45667</v>
      </c>
      <c r="G1514" t="s">
        <v>75</v>
      </c>
      <c r="H1514" t="s">
        <v>70</v>
      </c>
      <c r="I1514">
        <v>0</v>
      </c>
      <c r="J1514" t="s">
        <v>16542</v>
      </c>
      <c r="K1514">
        <v>0.6</v>
      </c>
      <c r="L1514" t="s">
        <v>71</v>
      </c>
      <c r="M1514"/>
      <c r="N1514"/>
      <c r="O1514"/>
      <c r="P1514"/>
      <c r="Q1514"/>
      <c r="R1514"/>
      <c r="S1514"/>
      <c r="T1514"/>
      <c r="U1514"/>
      <c r="V1514"/>
      <c r="W1514"/>
      <c r="X1514"/>
      <c r="Y1514"/>
      <c r="Z1514"/>
      <c r="AA1514"/>
      <c r="AB1514"/>
      <c r="AC1514"/>
      <c r="AD1514"/>
      <c r="AE1514"/>
      <c r="AF1514"/>
      <c r="AG1514">
        <v>2</v>
      </c>
      <c r="AH1514">
        <v>15984.02</v>
      </c>
    </row>
    <row r="1515" spans="1:34" ht="15" x14ac:dyDescent="0.25">
      <c r="A1515" t="s">
        <v>3233</v>
      </c>
      <c r="B1515" t="s">
        <v>3234</v>
      </c>
      <c r="C1515" t="s">
        <v>193</v>
      </c>
      <c r="D1515">
        <v>56</v>
      </c>
      <c r="E1515" s="138">
        <v>45644</v>
      </c>
      <c r="F1515" s="138">
        <v>45698</v>
      </c>
      <c r="G1515" t="s">
        <v>69</v>
      </c>
      <c r="H1515" t="s">
        <v>70</v>
      </c>
      <c r="I1515">
        <v>0</v>
      </c>
      <c r="J1515" t="s">
        <v>16229</v>
      </c>
      <c r="K1515">
        <v>0.5</v>
      </c>
      <c r="L1515" t="s">
        <v>16270</v>
      </c>
      <c r="M1515">
        <v>0.7</v>
      </c>
      <c r="N1515" t="s">
        <v>78</v>
      </c>
      <c r="O1515">
        <v>0.8</v>
      </c>
      <c r="P1515" t="s">
        <v>79</v>
      </c>
      <c r="Q1515"/>
      <c r="R1515"/>
      <c r="S1515"/>
      <c r="T1515"/>
      <c r="U1515"/>
      <c r="V1515"/>
      <c r="W1515"/>
      <c r="X1515"/>
      <c r="Y1515"/>
      <c r="Z1515"/>
      <c r="AA1515"/>
      <c r="AB1515"/>
      <c r="AC1515"/>
      <c r="AD1515"/>
      <c r="AE1515"/>
      <c r="AF1515"/>
      <c r="AG1515">
        <v>4</v>
      </c>
      <c r="AH1515">
        <v>10000</v>
      </c>
    </row>
    <row r="1516" spans="1:34" ht="15" x14ac:dyDescent="0.25">
      <c r="A1516" t="s">
        <v>3237</v>
      </c>
      <c r="B1516" t="s">
        <v>3238</v>
      </c>
      <c r="C1516" t="s">
        <v>122</v>
      </c>
      <c r="D1516">
        <v>43</v>
      </c>
      <c r="E1516" s="138">
        <v>45649</v>
      </c>
      <c r="F1516" s="138">
        <v>45957</v>
      </c>
      <c r="G1516" t="s">
        <v>75</v>
      </c>
      <c r="H1516" t="s">
        <v>70</v>
      </c>
      <c r="I1516">
        <v>0</v>
      </c>
      <c r="J1516" t="s">
        <v>16289</v>
      </c>
      <c r="K1516">
        <v>0.8</v>
      </c>
      <c r="L1516" t="s">
        <v>71</v>
      </c>
      <c r="M1516"/>
      <c r="N1516"/>
      <c r="O1516"/>
      <c r="P1516"/>
      <c r="Q1516"/>
      <c r="R1516"/>
      <c r="S1516"/>
      <c r="T1516"/>
      <c r="U1516"/>
      <c r="V1516"/>
      <c r="W1516"/>
      <c r="X1516"/>
      <c r="Y1516"/>
      <c r="Z1516"/>
      <c r="AA1516"/>
      <c r="AB1516"/>
      <c r="AC1516"/>
      <c r="AD1516"/>
      <c r="AE1516"/>
      <c r="AF1516"/>
      <c r="AG1516">
        <v>2</v>
      </c>
      <c r="AH1516">
        <v>11999.99</v>
      </c>
    </row>
    <row r="1517" spans="1:34" ht="15" x14ac:dyDescent="0.25">
      <c r="A1517" t="s">
        <v>3235</v>
      </c>
      <c r="B1517" t="s">
        <v>3236</v>
      </c>
      <c r="C1517" t="s">
        <v>975</v>
      </c>
      <c r="D1517">
        <v>6</v>
      </c>
      <c r="E1517" s="138">
        <v>45716</v>
      </c>
      <c r="F1517" s="138">
        <v>45727</v>
      </c>
      <c r="G1517" t="s">
        <v>69</v>
      </c>
      <c r="H1517" t="s">
        <v>63</v>
      </c>
      <c r="I1517">
        <v>0.8</v>
      </c>
      <c r="J1517" t="s">
        <v>71</v>
      </c>
      <c r="K1517"/>
      <c r="L1517"/>
      <c r="M1517"/>
      <c r="N1517"/>
      <c r="O1517"/>
      <c r="P1517"/>
      <c r="Q1517"/>
      <c r="R1517"/>
      <c r="S1517"/>
      <c r="T1517"/>
      <c r="U1517"/>
      <c r="V1517"/>
      <c r="W1517"/>
      <c r="X1517"/>
      <c r="Y1517"/>
      <c r="Z1517"/>
      <c r="AA1517"/>
      <c r="AB1517"/>
      <c r="AC1517"/>
      <c r="AD1517"/>
      <c r="AE1517"/>
      <c r="AF1517"/>
      <c r="AG1517">
        <v>1</v>
      </c>
      <c r="AH1517">
        <v>0</v>
      </c>
    </row>
    <row r="1518" spans="1:34" ht="15" x14ac:dyDescent="0.25">
      <c r="A1518" t="s">
        <v>3239</v>
      </c>
      <c r="B1518" t="s">
        <v>3240</v>
      </c>
      <c r="C1518" t="s">
        <v>439</v>
      </c>
      <c r="D1518">
        <v>21</v>
      </c>
      <c r="E1518" s="138">
        <v>41038</v>
      </c>
      <c r="F1518" s="138">
        <v>46011</v>
      </c>
      <c r="G1518" t="s">
        <v>69</v>
      </c>
      <c r="H1518" t="s">
        <v>63</v>
      </c>
      <c r="I1518">
        <v>0.8</v>
      </c>
      <c r="J1518" t="s">
        <v>71</v>
      </c>
      <c r="K1518"/>
      <c r="L1518"/>
      <c r="M1518"/>
      <c r="N1518"/>
      <c r="O1518"/>
      <c r="P1518"/>
      <c r="Q1518"/>
      <c r="R1518"/>
      <c r="S1518"/>
      <c r="T1518"/>
      <c r="U1518"/>
      <c r="V1518"/>
      <c r="W1518"/>
      <c r="X1518"/>
      <c r="Y1518"/>
      <c r="Z1518"/>
      <c r="AA1518"/>
      <c r="AB1518"/>
      <c r="AC1518"/>
      <c r="AD1518"/>
      <c r="AE1518"/>
      <c r="AF1518"/>
      <c r="AG1518">
        <v>1</v>
      </c>
      <c r="AH1518">
        <v>0</v>
      </c>
    </row>
    <row r="1519" spans="1:34" ht="15" x14ac:dyDescent="0.25">
      <c r="A1519" t="s">
        <v>3241</v>
      </c>
      <c r="B1519" t="s">
        <v>3242</v>
      </c>
      <c r="C1519" t="s">
        <v>70</v>
      </c>
      <c r="D1519">
        <v>15</v>
      </c>
      <c r="E1519" s="138">
        <v>45714</v>
      </c>
      <c r="F1519" s="138">
        <v>45905</v>
      </c>
      <c r="G1519" t="s">
        <v>75</v>
      </c>
      <c r="H1519" t="s">
        <v>70</v>
      </c>
      <c r="I1519">
        <v>0</v>
      </c>
      <c r="J1519" t="s">
        <v>16228</v>
      </c>
      <c r="K1519">
        <v>0.6</v>
      </c>
      <c r="L1519" t="s">
        <v>16270</v>
      </c>
      <c r="M1519">
        <v>0.7</v>
      </c>
      <c r="N1519" t="s">
        <v>78</v>
      </c>
      <c r="O1519">
        <v>0.8</v>
      </c>
      <c r="P1519" t="s">
        <v>79</v>
      </c>
      <c r="Q1519"/>
      <c r="R1519"/>
      <c r="S1519"/>
      <c r="T1519"/>
      <c r="U1519"/>
      <c r="V1519"/>
      <c r="W1519"/>
      <c r="X1519"/>
      <c r="Y1519"/>
      <c r="Z1519"/>
      <c r="AA1519"/>
      <c r="AB1519"/>
      <c r="AC1519"/>
      <c r="AD1519"/>
      <c r="AE1519"/>
      <c r="AF1519"/>
      <c r="AG1519">
        <v>4</v>
      </c>
      <c r="AH1519">
        <v>12000</v>
      </c>
    </row>
    <row r="1520" spans="1:34" ht="15" x14ac:dyDescent="0.25">
      <c r="A1520" t="s">
        <v>3243</v>
      </c>
      <c r="B1520" t="s">
        <v>3244</v>
      </c>
      <c r="C1520" t="s">
        <v>516</v>
      </c>
      <c r="D1520">
        <v>7</v>
      </c>
      <c r="E1520" s="138">
        <v>44284</v>
      </c>
      <c r="F1520" s="138">
        <v>46011</v>
      </c>
      <c r="G1520" t="s">
        <v>69</v>
      </c>
      <c r="H1520" t="s">
        <v>70</v>
      </c>
      <c r="I1520">
        <v>0</v>
      </c>
      <c r="J1520" t="s">
        <v>16246</v>
      </c>
      <c r="K1520">
        <v>0.8</v>
      </c>
      <c r="L1520" t="s">
        <v>71</v>
      </c>
      <c r="M1520"/>
      <c r="N1520"/>
      <c r="O1520"/>
      <c r="P1520"/>
      <c r="Q1520"/>
      <c r="R1520"/>
      <c r="S1520"/>
      <c r="T1520"/>
      <c r="U1520"/>
      <c r="V1520"/>
      <c r="W1520"/>
      <c r="X1520"/>
      <c r="Y1520"/>
      <c r="Z1520"/>
      <c r="AA1520"/>
      <c r="AB1520"/>
      <c r="AC1520"/>
      <c r="AD1520"/>
      <c r="AE1520"/>
      <c r="AF1520"/>
      <c r="AG1520">
        <v>2</v>
      </c>
      <c r="AH1520">
        <v>7499.99</v>
      </c>
    </row>
    <row r="1521" spans="1:34" ht="15" x14ac:dyDescent="0.25">
      <c r="A1521" t="s">
        <v>3247</v>
      </c>
      <c r="B1521" t="s">
        <v>3248</v>
      </c>
      <c r="C1521" t="s">
        <v>318</v>
      </c>
      <c r="D1521">
        <v>51</v>
      </c>
      <c r="E1521" s="138">
        <v>45649</v>
      </c>
      <c r="F1521" s="138">
        <v>45705</v>
      </c>
      <c r="G1521" t="s">
        <v>16478</v>
      </c>
      <c r="H1521" t="s">
        <v>70</v>
      </c>
      <c r="I1521">
        <v>0.55000000000000004</v>
      </c>
      <c r="J1521" t="s">
        <v>76</v>
      </c>
      <c r="K1521">
        <v>0.78</v>
      </c>
      <c r="L1521" t="s">
        <v>77</v>
      </c>
      <c r="M1521">
        <v>0.79</v>
      </c>
      <c r="N1521" t="s">
        <v>78</v>
      </c>
      <c r="O1521">
        <v>0.8</v>
      </c>
      <c r="P1521" t="s">
        <v>16543</v>
      </c>
      <c r="Q1521">
        <v>0</v>
      </c>
      <c r="R1521" t="s">
        <v>16313</v>
      </c>
      <c r="S1521"/>
      <c r="T1521"/>
      <c r="U1521"/>
      <c r="V1521"/>
      <c r="W1521"/>
      <c r="X1521"/>
      <c r="Y1521"/>
      <c r="Z1521"/>
      <c r="AA1521"/>
      <c r="AB1521"/>
      <c r="AC1521"/>
      <c r="AD1521"/>
      <c r="AE1521"/>
      <c r="AF1521"/>
      <c r="AG1521">
        <v>0</v>
      </c>
      <c r="AH1521">
        <v>0</v>
      </c>
    </row>
    <row r="1522" spans="1:34" ht="15" x14ac:dyDescent="0.25">
      <c r="A1522" t="s">
        <v>3245</v>
      </c>
      <c r="B1522" t="s">
        <v>3246</v>
      </c>
      <c r="C1522" t="s">
        <v>251</v>
      </c>
      <c r="D1522">
        <v>50</v>
      </c>
      <c r="E1522" s="138">
        <v>45646</v>
      </c>
      <c r="F1522" s="138">
        <v>45680</v>
      </c>
      <c r="G1522" t="s">
        <v>69</v>
      </c>
      <c r="H1522" t="s">
        <v>70</v>
      </c>
      <c r="I1522">
        <v>0</v>
      </c>
      <c r="J1522" t="s">
        <v>16229</v>
      </c>
      <c r="K1522">
        <v>0.8</v>
      </c>
      <c r="L1522" t="s">
        <v>71</v>
      </c>
      <c r="M1522"/>
      <c r="N1522"/>
      <c r="O1522"/>
      <c r="P1522"/>
      <c r="Q1522"/>
      <c r="R1522"/>
      <c r="S1522"/>
      <c r="T1522"/>
      <c r="U1522"/>
      <c r="V1522"/>
      <c r="W1522"/>
      <c r="X1522"/>
      <c r="Y1522"/>
      <c r="Z1522"/>
      <c r="AA1522"/>
      <c r="AB1522"/>
      <c r="AC1522"/>
      <c r="AD1522"/>
      <c r="AE1522"/>
      <c r="AF1522"/>
      <c r="AG1522">
        <v>2</v>
      </c>
      <c r="AH1522">
        <v>10000</v>
      </c>
    </row>
    <row r="1523" spans="1:34" ht="15" x14ac:dyDescent="0.25">
      <c r="A1523" t="s">
        <v>3249</v>
      </c>
      <c r="B1523" t="s">
        <v>3250</v>
      </c>
      <c r="C1523" t="s">
        <v>90</v>
      </c>
      <c r="D1523">
        <v>40</v>
      </c>
      <c r="E1523" s="138">
        <v>45645</v>
      </c>
      <c r="F1523" s="138">
        <v>45667</v>
      </c>
      <c r="G1523" t="s">
        <v>69</v>
      </c>
      <c r="H1523" t="s">
        <v>63</v>
      </c>
      <c r="I1523">
        <v>0.8</v>
      </c>
      <c r="J1523" t="s">
        <v>71</v>
      </c>
      <c r="K1523"/>
      <c r="L1523"/>
      <c r="M1523"/>
      <c r="N1523"/>
      <c r="O1523"/>
      <c r="P1523"/>
      <c r="Q1523"/>
      <c r="R1523"/>
      <c r="S1523"/>
      <c r="T1523"/>
      <c r="U1523"/>
      <c r="V1523"/>
      <c r="W1523"/>
      <c r="X1523"/>
      <c r="Y1523"/>
      <c r="Z1523"/>
      <c r="AA1523"/>
      <c r="AB1523"/>
      <c r="AC1523"/>
      <c r="AD1523"/>
      <c r="AE1523"/>
      <c r="AF1523"/>
      <c r="AG1523">
        <v>1</v>
      </c>
      <c r="AH1523">
        <v>0</v>
      </c>
    </row>
    <row r="1524" spans="1:34" ht="15" x14ac:dyDescent="0.25">
      <c r="A1524" t="s">
        <v>3251</v>
      </c>
      <c r="B1524" t="s">
        <v>3252</v>
      </c>
      <c r="C1524" t="s">
        <v>122</v>
      </c>
      <c r="D1524">
        <v>37</v>
      </c>
      <c r="E1524" s="138">
        <v>45635</v>
      </c>
      <c r="F1524" s="138">
        <v>45719</v>
      </c>
      <c r="G1524" t="s">
        <v>69</v>
      </c>
      <c r="H1524" t="s">
        <v>63</v>
      </c>
      <c r="I1524">
        <v>0.8</v>
      </c>
      <c r="J1524" t="s">
        <v>71</v>
      </c>
      <c r="K1524"/>
      <c r="L1524"/>
      <c r="M1524"/>
      <c r="N1524"/>
      <c r="O1524"/>
      <c r="P1524"/>
      <c r="Q1524"/>
      <c r="R1524"/>
      <c r="S1524"/>
      <c r="T1524"/>
      <c r="U1524"/>
      <c r="V1524"/>
      <c r="W1524"/>
      <c r="X1524"/>
      <c r="Y1524"/>
      <c r="Z1524"/>
      <c r="AA1524"/>
      <c r="AB1524"/>
      <c r="AC1524"/>
      <c r="AD1524"/>
      <c r="AE1524"/>
      <c r="AF1524"/>
      <c r="AG1524">
        <v>1</v>
      </c>
      <c r="AH1524">
        <v>0</v>
      </c>
    </row>
    <row r="1525" spans="1:34" ht="15" x14ac:dyDescent="0.25">
      <c r="A1525" t="s">
        <v>3253</v>
      </c>
      <c r="B1525" t="s">
        <v>3254</v>
      </c>
      <c r="C1525" t="s">
        <v>228</v>
      </c>
      <c r="D1525">
        <v>19</v>
      </c>
      <c r="E1525" s="138">
        <v>45638</v>
      </c>
      <c r="F1525" s="138">
        <v>45944</v>
      </c>
      <c r="G1525" t="s">
        <v>69</v>
      </c>
      <c r="H1525" t="s">
        <v>70</v>
      </c>
      <c r="I1525">
        <v>0</v>
      </c>
      <c r="J1525" t="s">
        <v>16230</v>
      </c>
      <c r="K1525">
        <v>0.75</v>
      </c>
      <c r="L1525" t="s">
        <v>71</v>
      </c>
      <c r="M1525"/>
      <c r="N1525"/>
      <c r="O1525"/>
      <c r="P1525"/>
      <c r="Q1525"/>
      <c r="R1525"/>
      <c r="S1525"/>
      <c r="T1525"/>
      <c r="U1525"/>
      <c r="V1525"/>
      <c r="W1525"/>
      <c r="X1525"/>
      <c r="Y1525"/>
      <c r="Z1525"/>
      <c r="AA1525"/>
      <c r="AB1525"/>
      <c r="AC1525"/>
      <c r="AD1525"/>
      <c r="AE1525"/>
      <c r="AF1525"/>
      <c r="AG1525">
        <v>2</v>
      </c>
      <c r="AH1525">
        <v>15000</v>
      </c>
    </row>
    <row r="1526" spans="1:34" ht="15" x14ac:dyDescent="0.25">
      <c r="A1526" t="s">
        <v>926</v>
      </c>
      <c r="B1526" t="s">
        <v>927</v>
      </c>
      <c r="C1526" t="s">
        <v>111</v>
      </c>
      <c r="D1526">
        <v>40</v>
      </c>
      <c r="E1526" s="138">
        <v>45650</v>
      </c>
      <c r="F1526" s="138">
        <v>45691</v>
      </c>
      <c r="G1526" t="s">
        <v>69</v>
      </c>
      <c r="H1526" t="s">
        <v>63</v>
      </c>
      <c r="I1526">
        <v>0.8</v>
      </c>
      <c r="J1526" t="s">
        <v>71</v>
      </c>
      <c r="K1526"/>
      <c r="L1526"/>
      <c r="M1526"/>
      <c r="N1526"/>
      <c r="O1526"/>
      <c r="P1526"/>
      <c r="Q1526"/>
      <c r="R1526"/>
      <c r="S1526"/>
      <c r="T1526"/>
      <c r="U1526"/>
      <c r="V1526"/>
      <c r="W1526"/>
      <c r="X1526"/>
      <c r="Y1526"/>
      <c r="Z1526"/>
      <c r="AA1526"/>
      <c r="AB1526"/>
      <c r="AC1526"/>
      <c r="AD1526"/>
      <c r="AE1526"/>
      <c r="AF1526"/>
      <c r="AG1526">
        <v>1</v>
      </c>
      <c r="AH1526">
        <v>0</v>
      </c>
    </row>
    <row r="1527" spans="1:34" ht="15" x14ac:dyDescent="0.25">
      <c r="A1527" t="s">
        <v>3255</v>
      </c>
      <c r="B1527" t="s">
        <v>3256</v>
      </c>
      <c r="C1527" t="s">
        <v>350</v>
      </c>
      <c r="D1527">
        <v>25</v>
      </c>
      <c r="E1527" s="138">
        <v>45621</v>
      </c>
      <c r="F1527" s="138">
        <v>45679</v>
      </c>
      <c r="G1527" t="s">
        <v>69</v>
      </c>
      <c r="H1527" t="s">
        <v>63</v>
      </c>
      <c r="I1527">
        <v>0.7</v>
      </c>
      <c r="J1527" t="s">
        <v>71</v>
      </c>
      <c r="K1527"/>
      <c r="L1527"/>
      <c r="M1527"/>
      <c r="N1527"/>
      <c r="O1527"/>
      <c r="P1527"/>
      <c r="Q1527"/>
      <c r="R1527"/>
      <c r="S1527"/>
      <c r="T1527"/>
      <c r="U1527"/>
      <c r="V1527"/>
      <c r="W1527"/>
      <c r="X1527"/>
      <c r="Y1527"/>
      <c r="Z1527"/>
      <c r="AA1527"/>
      <c r="AB1527"/>
      <c r="AC1527"/>
      <c r="AD1527"/>
      <c r="AE1527"/>
      <c r="AF1527"/>
      <c r="AG1527">
        <v>1</v>
      </c>
      <c r="AH1527">
        <v>0</v>
      </c>
    </row>
    <row r="1528" spans="1:34" ht="15" x14ac:dyDescent="0.25">
      <c r="A1528" t="s">
        <v>3257</v>
      </c>
      <c r="B1528" t="s">
        <v>3258</v>
      </c>
      <c r="C1528" t="s">
        <v>286</v>
      </c>
      <c r="D1528">
        <v>40</v>
      </c>
      <c r="E1528" s="138">
        <v>45653</v>
      </c>
      <c r="F1528" s="138">
        <v>45665</v>
      </c>
      <c r="G1528" t="s">
        <v>75</v>
      </c>
      <c r="H1528" t="s">
        <v>70</v>
      </c>
      <c r="I1528">
        <v>0</v>
      </c>
      <c r="J1528" t="s">
        <v>16229</v>
      </c>
      <c r="K1528">
        <v>0.6</v>
      </c>
      <c r="L1528" t="s">
        <v>71</v>
      </c>
      <c r="M1528"/>
      <c r="N1528"/>
      <c r="O1528"/>
      <c r="P1528"/>
      <c r="Q1528"/>
      <c r="R1528"/>
      <c r="S1528"/>
      <c r="T1528"/>
      <c r="U1528"/>
      <c r="V1528"/>
      <c r="W1528"/>
      <c r="X1528"/>
      <c r="Y1528"/>
      <c r="Z1528"/>
      <c r="AA1528"/>
      <c r="AB1528"/>
      <c r="AC1528"/>
      <c r="AD1528"/>
      <c r="AE1528"/>
      <c r="AF1528"/>
      <c r="AG1528">
        <v>2</v>
      </c>
      <c r="AH1528">
        <v>10000</v>
      </c>
    </row>
    <row r="1529" spans="1:34" ht="15" x14ac:dyDescent="0.25">
      <c r="A1529" t="s">
        <v>3259</v>
      </c>
      <c r="B1529" t="s">
        <v>3260</v>
      </c>
      <c r="C1529" t="s">
        <v>74</v>
      </c>
      <c r="D1529">
        <v>40</v>
      </c>
      <c r="E1529" s="138">
        <v>45287</v>
      </c>
      <c r="F1529" s="138">
        <v>46011</v>
      </c>
      <c r="G1529" t="s">
        <v>16478</v>
      </c>
      <c r="H1529" t="s">
        <v>70</v>
      </c>
      <c r="I1529">
        <v>0.38</v>
      </c>
      <c r="J1529" t="s">
        <v>76</v>
      </c>
      <c r="K1529">
        <v>0.41</v>
      </c>
      <c r="L1529" t="s">
        <v>77</v>
      </c>
      <c r="M1529">
        <v>0.55000000000000004</v>
      </c>
      <c r="N1529" t="s">
        <v>78</v>
      </c>
      <c r="O1529">
        <v>0.7</v>
      </c>
      <c r="P1529" t="s">
        <v>79</v>
      </c>
      <c r="Q1529">
        <v>0</v>
      </c>
      <c r="R1529" t="s">
        <v>16229</v>
      </c>
      <c r="S1529"/>
      <c r="T1529"/>
      <c r="U1529"/>
      <c r="V1529"/>
      <c r="W1529"/>
      <c r="X1529"/>
      <c r="Y1529"/>
      <c r="Z1529"/>
      <c r="AA1529"/>
      <c r="AB1529"/>
      <c r="AC1529"/>
      <c r="AD1529"/>
      <c r="AE1529"/>
      <c r="AF1529"/>
      <c r="AG1529">
        <v>0</v>
      </c>
      <c r="AH1529">
        <v>0</v>
      </c>
    </row>
    <row r="1530" spans="1:34" ht="15" x14ac:dyDescent="0.25">
      <c r="A1530" t="s">
        <v>3267</v>
      </c>
      <c r="B1530" t="s">
        <v>3268</v>
      </c>
      <c r="C1530" t="s">
        <v>139</v>
      </c>
      <c r="D1530">
        <v>35</v>
      </c>
      <c r="E1530" s="138">
        <v>45635</v>
      </c>
      <c r="F1530" s="138">
        <v>45713</v>
      </c>
      <c r="G1530" t="s">
        <v>69</v>
      </c>
      <c r="H1530" t="s">
        <v>63</v>
      </c>
      <c r="I1530">
        <v>0.8</v>
      </c>
      <c r="J1530" t="s">
        <v>71</v>
      </c>
      <c r="K1530"/>
      <c r="L1530"/>
      <c r="M1530"/>
      <c r="N1530"/>
      <c r="O1530"/>
      <c r="P1530"/>
      <c r="Q1530"/>
      <c r="R1530"/>
      <c r="S1530"/>
      <c r="T1530"/>
      <c r="U1530"/>
      <c r="V1530"/>
      <c r="W1530"/>
      <c r="X1530"/>
      <c r="Y1530"/>
      <c r="Z1530"/>
      <c r="AA1530"/>
      <c r="AB1530"/>
      <c r="AC1530"/>
      <c r="AD1530"/>
      <c r="AE1530"/>
      <c r="AF1530"/>
      <c r="AG1530">
        <v>1</v>
      </c>
      <c r="AH1530">
        <v>0</v>
      </c>
    </row>
    <row r="1531" spans="1:34" ht="15" x14ac:dyDescent="0.25">
      <c r="A1531" t="s">
        <v>3269</v>
      </c>
      <c r="B1531" t="s">
        <v>3270</v>
      </c>
      <c r="C1531" t="s">
        <v>90</v>
      </c>
      <c r="D1531">
        <v>67</v>
      </c>
      <c r="E1531" s="138">
        <v>45629</v>
      </c>
      <c r="F1531" s="138">
        <v>45667</v>
      </c>
      <c r="G1531" t="s">
        <v>69</v>
      </c>
      <c r="H1531" t="s">
        <v>70</v>
      </c>
      <c r="I1531">
        <v>0</v>
      </c>
      <c r="J1531" t="s">
        <v>16243</v>
      </c>
      <c r="K1531">
        <v>0.7</v>
      </c>
      <c r="L1531" t="s">
        <v>71</v>
      </c>
      <c r="M1531"/>
      <c r="N1531"/>
      <c r="O1531"/>
      <c r="P1531"/>
      <c r="Q1531"/>
      <c r="R1531"/>
      <c r="S1531"/>
      <c r="T1531"/>
      <c r="U1531"/>
      <c r="V1531"/>
      <c r="W1531"/>
      <c r="X1531"/>
      <c r="Y1531"/>
      <c r="Z1531"/>
      <c r="AA1531"/>
      <c r="AB1531"/>
      <c r="AC1531"/>
      <c r="AD1531"/>
      <c r="AE1531"/>
      <c r="AF1531"/>
      <c r="AG1531">
        <v>2</v>
      </c>
      <c r="AH1531">
        <v>7999.99</v>
      </c>
    </row>
    <row r="1532" spans="1:34" ht="15" x14ac:dyDescent="0.25">
      <c r="A1532" t="s">
        <v>3263</v>
      </c>
      <c r="B1532" t="s">
        <v>3264</v>
      </c>
      <c r="C1532" t="s">
        <v>170</v>
      </c>
      <c r="D1532">
        <v>37</v>
      </c>
      <c r="E1532" s="138">
        <v>45624</v>
      </c>
      <c r="F1532" s="138">
        <v>45982</v>
      </c>
      <c r="G1532" t="s">
        <v>69</v>
      </c>
      <c r="H1532" t="s">
        <v>70</v>
      </c>
      <c r="I1532">
        <v>0</v>
      </c>
      <c r="J1532" t="s">
        <v>16230</v>
      </c>
      <c r="K1532">
        <v>0.8</v>
      </c>
      <c r="L1532" t="s">
        <v>71</v>
      </c>
      <c r="M1532"/>
      <c r="N1532"/>
      <c r="O1532"/>
      <c r="P1532"/>
      <c r="Q1532"/>
      <c r="R1532"/>
      <c r="S1532"/>
      <c r="T1532"/>
      <c r="U1532"/>
      <c r="V1532"/>
      <c r="W1532"/>
      <c r="X1532"/>
      <c r="Y1532"/>
      <c r="Z1532"/>
      <c r="AA1532"/>
      <c r="AB1532"/>
      <c r="AC1532"/>
      <c r="AD1532"/>
      <c r="AE1532"/>
      <c r="AF1532"/>
      <c r="AG1532">
        <v>2</v>
      </c>
      <c r="AH1532">
        <v>15000</v>
      </c>
    </row>
    <row r="1533" spans="1:34" ht="15" x14ac:dyDescent="0.25">
      <c r="A1533" t="s">
        <v>3261</v>
      </c>
      <c r="B1533" t="s">
        <v>3262</v>
      </c>
      <c r="C1533" t="s">
        <v>281</v>
      </c>
      <c r="D1533">
        <v>14</v>
      </c>
      <c r="E1533" s="138">
        <v>44344</v>
      </c>
      <c r="F1533" s="138">
        <v>46011</v>
      </c>
      <c r="G1533" t="s">
        <v>69</v>
      </c>
      <c r="H1533" t="s">
        <v>63</v>
      </c>
      <c r="I1533">
        <v>0.7</v>
      </c>
      <c r="J1533" t="s">
        <v>71</v>
      </c>
      <c r="K1533"/>
      <c r="L1533"/>
      <c r="M1533"/>
      <c r="N1533"/>
      <c r="O1533"/>
      <c r="P1533"/>
      <c r="Q1533"/>
      <c r="R1533"/>
      <c r="S1533"/>
      <c r="T1533"/>
      <c r="U1533"/>
      <c r="V1533"/>
      <c r="W1533"/>
      <c r="X1533"/>
      <c r="Y1533"/>
      <c r="Z1533"/>
      <c r="AA1533"/>
      <c r="AB1533"/>
      <c r="AC1533"/>
      <c r="AD1533"/>
      <c r="AE1533"/>
      <c r="AF1533"/>
      <c r="AG1533">
        <v>1</v>
      </c>
      <c r="AH1533">
        <v>0</v>
      </c>
    </row>
    <row r="1534" spans="1:34" ht="15" x14ac:dyDescent="0.25">
      <c r="A1534" t="s">
        <v>3271</v>
      </c>
      <c r="B1534" t="s">
        <v>3272</v>
      </c>
      <c r="C1534" t="s">
        <v>251</v>
      </c>
      <c r="D1534">
        <v>50</v>
      </c>
      <c r="E1534" s="138">
        <v>41122</v>
      </c>
      <c r="F1534" s="138">
        <v>46011</v>
      </c>
      <c r="G1534" t="s">
        <v>69</v>
      </c>
      <c r="H1534" t="s">
        <v>63</v>
      </c>
      <c r="I1534">
        <v>0.8</v>
      </c>
      <c r="J1534" t="s">
        <v>71</v>
      </c>
      <c r="K1534"/>
      <c r="L1534"/>
      <c r="M1534"/>
      <c r="N1534"/>
      <c r="O1534"/>
      <c r="P1534"/>
      <c r="Q1534"/>
      <c r="R1534"/>
      <c r="S1534"/>
      <c r="T1534"/>
      <c r="U1534"/>
      <c r="V1534"/>
      <c r="W1534"/>
      <c r="X1534"/>
      <c r="Y1534"/>
      <c r="Z1534"/>
      <c r="AA1534"/>
      <c r="AB1534"/>
      <c r="AC1534"/>
      <c r="AD1534"/>
      <c r="AE1534"/>
      <c r="AF1534"/>
      <c r="AG1534">
        <v>1</v>
      </c>
      <c r="AH1534">
        <v>0</v>
      </c>
    </row>
    <row r="1535" spans="1:34" ht="15" x14ac:dyDescent="0.25">
      <c r="A1535" t="s">
        <v>15875</v>
      </c>
      <c r="B1535" t="s">
        <v>15876</v>
      </c>
      <c r="C1535" t="s">
        <v>182</v>
      </c>
      <c r="D1535">
        <v>39</v>
      </c>
      <c r="E1535" s="138">
        <v>45273</v>
      </c>
      <c r="F1535" s="138">
        <v>46011</v>
      </c>
      <c r="G1535" t="s">
        <v>69</v>
      </c>
      <c r="H1535" t="s">
        <v>70</v>
      </c>
      <c r="I1535">
        <v>0</v>
      </c>
      <c r="J1535" t="s">
        <v>16281</v>
      </c>
      <c r="K1535">
        <v>0.8</v>
      </c>
      <c r="L1535" t="s">
        <v>71</v>
      </c>
      <c r="M1535"/>
      <c r="N1535"/>
      <c r="O1535"/>
      <c r="P1535"/>
      <c r="Q1535"/>
      <c r="R1535"/>
      <c r="S1535"/>
      <c r="T1535"/>
      <c r="U1535"/>
      <c r="V1535"/>
      <c r="W1535"/>
      <c r="X1535"/>
      <c r="Y1535"/>
      <c r="Z1535"/>
      <c r="AA1535"/>
      <c r="AB1535"/>
      <c r="AC1535"/>
      <c r="AD1535"/>
      <c r="AE1535"/>
      <c r="AF1535"/>
      <c r="AG1535">
        <v>2</v>
      </c>
      <c r="AH1535">
        <v>11500</v>
      </c>
    </row>
    <row r="1536" spans="1:34" ht="15" x14ac:dyDescent="0.25">
      <c r="A1536" t="s">
        <v>3265</v>
      </c>
      <c r="B1536" t="s">
        <v>3266</v>
      </c>
      <c r="C1536" t="s">
        <v>251</v>
      </c>
      <c r="D1536">
        <v>3</v>
      </c>
      <c r="E1536" s="138">
        <v>45679</v>
      </c>
      <c r="F1536" s="138">
        <v>45929</v>
      </c>
      <c r="G1536" t="s">
        <v>75</v>
      </c>
      <c r="H1536" t="s">
        <v>70</v>
      </c>
      <c r="I1536">
        <v>0</v>
      </c>
      <c r="J1536" t="s">
        <v>16229</v>
      </c>
      <c r="K1536">
        <v>0.76</v>
      </c>
      <c r="L1536" t="s">
        <v>16270</v>
      </c>
      <c r="M1536">
        <v>0.78</v>
      </c>
      <c r="N1536" t="s">
        <v>78</v>
      </c>
      <c r="O1536">
        <v>0.8</v>
      </c>
      <c r="P1536" t="s">
        <v>79</v>
      </c>
      <c r="Q1536"/>
      <c r="R1536"/>
      <c r="S1536"/>
      <c r="T1536"/>
      <c r="U1536"/>
      <c r="V1536"/>
      <c r="W1536"/>
      <c r="X1536"/>
      <c r="Y1536"/>
      <c r="Z1536"/>
      <c r="AA1536"/>
      <c r="AB1536"/>
      <c r="AC1536"/>
      <c r="AD1536"/>
      <c r="AE1536"/>
      <c r="AF1536"/>
      <c r="AG1536">
        <v>4</v>
      </c>
      <c r="AH1536">
        <v>10000</v>
      </c>
    </row>
    <row r="1537" spans="1:34" ht="15" x14ac:dyDescent="0.25">
      <c r="A1537" t="s">
        <v>3273</v>
      </c>
      <c r="B1537" t="s">
        <v>3274</v>
      </c>
      <c r="C1537" t="s">
        <v>970</v>
      </c>
      <c r="D1537">
        <v>6</v>
      </c>
      <c r="E1537" s="138">
        <v>45709</v>
      </c>
      <c r="F1537" s="138">
        <v>45716</v>
      </c>
      <c r="G1537" t="s">
        <v>16478</v>
      </c>
      <c r="H1537" t="s">
        <v>70</v>
      </c>
      <c r="I1537">
        <v>0.55000000000000004</v>
      </c>
      <c r="J1537" t="s">
        <v>76</v>
      </c>
      <c r="K1537">
        <v>0.65</v>
      </c>
      <c r="L1537" t="s">
        <v>77</v>
      </c>
      <c r="M1537">
        <v>0.7</v>
      </c>
      <c r="N1537" t="s">
        <v>78</v>
      </c>
      <c r="O1537">
        <v>0.75</v>
      </c>
      <c r="P1537" t="s">
        <v>79</v>
      </c>
      <c r="Q1537"/>
      <c r="R1537"/>
      <c r="S1537"/>
      <c r="T1537"/>
      <c r="U1537"/>
      <c r="V1537"/>
      <c r="W1537"/>
      <c r="X1537"/>
      <c r="Y1537"/>
      <c r="Z1537"/>
      <c r="AA1537"/>
      <c r="AB1537"/>
      <c r="AC1537"/>
      <c r="AD1537"/>
      <c r="AE1537"/>
      <c r="AF1537"/>
      <c r="AG1537">
        <v>0</v>
      </c>
      <c r="AH1537">
        <v>0</v>
      </c>
    </row>
    <row r="1538" spans="1:34" ht="15" x14ac:dyDescent="0.25">
      <c r="A1538" t="s">
        <v>3275</v>
      </c>
      <c r="B1538" t="s">
        <v>3276</v>
      </c>
      <c r="C1538" t="s">
        <v>193</v>
      </c>
      <c r="D1538">
        <v>2</v>
      </c>
      <c r="E1538" s="138">
        <v>45709</v>
      </c>
      <c r="F1538" s="138">
        <v>45719</v>
      </c>
      <c r="G1538" t="s">
        <v>69</v>
      </c>
      <c r="H1538" t="s">
        <v>63</v>
      </c>
      <c r="I1538">
        <v>0.6</v>
      </c>
      <c r="J1538" t="s">
        <v>71</v>
      </c>
      <c r="K1538"/>
      <c r="L1538"/>
      <c r="M1538"/>
      <c r="N1538"/>
      <c r="O1538"/>
      <c r="P1538"/>
      <c r="Q1538"/>
      <c r="R1538"/>
      <c r="S1538"/>
      <c r="T1538"/>
      <c r="U1538"/>
      <c r="V1538"/>
      <c r="W1538"/>
      <c r="X1538"/>
      <c r="Y1538"/>
      <c r="Z1538"/>
      <c r="AA1538"/>
      <c r="AB1538"/>
      <c r="AC1538"/>
      <c r="AD1538"/>
      <c r="AE1538"/>
      <c r="AF1538"/>
      <c r="AG1538">
        <v>1</v>
      </c>
      <c r="AH1538">
        <v>0</v>
      </c>
    </row>
    <row r="1539" spans="1:34" ht="15" x14ac:dyDescent="0.25">
      <c r="A1539" t="s">
        <v>3279</v>
      </c>
      <c r="B1539" t="s">
        <v>3280</v>
      </c>
      <c r="C1539" t="s">
        <v>90</v>
      </c>
      <c r="D1539">
        <v>4</v>
      </c>
      <c r="E1539" s="138">
        <v>45664</v>
      </c>
      <c r="F1539" s="138">
        <v>45691</v>
      </c>
      <c r="G1539" t="s">
        <v>69</v>
      </c>
      <c r="H1539" t="s">
        <v>63</v>
      </c>
      <c r="I1539">
        <v>0.8</v>
      </c>
      <c r="J1539" t="s">
        <v>71</v>
      </c>
      <c r="K1539"/>
      <c r="L1539"/>
      <c r="M1539"/>
      <c r="N1539"/>
      <c r="O1539"/>
      <c r="P1539"/>
      <c r="Q1539"/>
      <c r="R1539"/>
      <c r="S1539"/>
      <c r="T1539"/>
      <c r="U1539"/>
      <c r="V1539"/>
      <c r="W1539"/>
      <c r="X1539"/>
      <c r="Y1539"/>
      <c r="Z1539"/>
      <c r="AA1539"/>
      <c r="AB1539"/>
      <c r="AC1539"/>
      <c r="AD1539"/>
      <c r="AE1539"/>
      <c r="AF1539"/>
      <c r="AG1539">
        <v>1</v>
      </c>
      <c r="AH1539">
        <v>0</v>
      </c>
    </row>
    <row r="1540" spans="1:34" ht="15" x14ac:dyDescent="0.25">
      <c r="A1540" t="s">
        <v>3281</v>
      </c>
      <c r="B1540" t="s">
        <v>3282</v>
      </c>
      <c r="C1540" t="s">
        <v>359</v>
      </c>
      <c r="D1540">
        <v>32</v>
      </c>
      <c r="E1540" s="138">
        <v>45646</v>
      </c>
      <c r="F1540" s="138">
        <v>45701</v>
      </c>
      <c r="G1540" t="s">
        <v>69</v>
      </c>
      <c r="H1540" t="s">
        <v>70</v>
      </c>
      <c r="I1540">
        <v>0</v>
      </c>
      <c r="J1540" t="s">
        <v>16236</v>
      </c>
      <c r="K1540">
        <v>0.3</v>
      </c>
      <c r="L1540" t="s">
        <v>71</v>
      </c>
      <c r="M1540"/>
      <c r="N1540"/>
      <c r="O1540"/>
      <c r="P1540"/>
      <c r="Q1540"/>
      <c r="R1540"/>
      <c r="S1540"/>
      <c r="T1540"/>
      <c r="U1540"/>
      <c r="V1540"/>
      <c r="W1540"/>
      <c r="X1540"/>
      <c r="Y1540"/>
      <c r="Z1540"/>
      <c r="AA1540"/>
      <c r="AB1540"/>
      <c r="AC1540"/>
      <c r="AD1540"/>
      <c r="AE1540"/>
      <c r="AF1540"/>
      <c r="AG1540">
        <v>2</v>
      </c>
      <c r="AH1540">
        <v>9999.99</v>
      </c>
    </row>
    <row r="1541" spans="1:34" ht="15" x14ac:dyDescent="0.25">
      <c r="A1541" t="s">
        <v>3285</v>
      </c>
      <c r="B1541" t="s">
        <v>3286</v>
      </c>
      <c r="C1541" t="s">
        <v>74</v>
      </c>
      <c r="D1541"/>
      <c r="E1541"/>
      <c r="F1541"/>
      <c r="G1541"/>
      <c r="H1541" t="s">
        <v>63</v>
      </c>
      <c r="I1541" t="s">
        <v>64</v>
      </c>
      <c r="J1541"/>
      <c r="K1541"/>
      <c r="L1541"/>
      <c r="M1541"/>
      <c r="N1541"/>
      <c r="O1541"/>
      <c r="P1541"/>
      <c r="Q1541"/>
      <c r="R1541"/>
      <c r="S1541"/>
      <c r="T1541"/>
      <c r="U1541"/>
      <c r="V1541"/>
      <c r="W1541"/>
      <c r="X1541"/>
      <c r="Y1541"/>
      <c r="Z1541"/>
      <c r="AA1541"/>
      <c r="AB1541"/>
      <c r="AC1541"/>
      <c r="AD1541"/>
      <c r="AE1541"/>
      <c r="AF1541"/>
      <c r="AG1541"/>
      <c r="AH1541">
        <v>0</v>
      </c>
    </row>
    <row r="1542" spans="1:34" ht="15" x14ac:dyDescent="0.25">
      <c r="A1542" t="s">
        <v>3283</v>
      </c>
      <c r="B1542" t="s">
        <v>3284</v>
      </c>
      <c r="C1542" t="s">
        <v>228</v>
      </c>
      <c r="D1542">
        <v>4</v>
      </c>
      <c r="E1542" s="138">
        <v>45421</v>
      </c>
      <c r="F1542" s="138">
        <v>46011</v>
      </c>
      <c r="G1542" t="s">
        <v>69</v>
      </c>
      <c r="H1542" t="s">
        <v>63</v>
      </c>
      <c r="I1542">
        <v>0.8</v>
      </c>
      <c r="J1542" t="s">
        <v>71</v>
      </c>
      <c r="K1542"/>
      <c r="L1542"/>
      <c r="M1542"/>
      <c r="N1542"/>
      <c r="O1542"/>
      <c r="P1542"/>
      <c r="Q1542"/>
      <c r="R1542"/>
      <c r="S1542"/>
      <c r="T1542"/>
      <c r="U1542"/>
      <c r="V1542"/>
      <c r="W1542"/>
      <c r="X1542"/>
      <c r="Y1542"/>
      <c r="Z1542"/>
      <c r="AA1542"/>
      <c r="AB1542"/>
      <c r="AC1542"/>
      <c r="AD1542"/>
      <c r="AE1542"/>
      <c r="AF1542"/>
      <c r="AG1542">
        <v>1</v>
      </c>
      <c r="AH1542">
        <v>0</v>
      </c>
    </row>
    <row r="1543" spans="1:34" ht="15" x14ac:dyDescent="0.25">
      <c r="A1543" t="s">
        <v>3287</v>
      </c>
      <c r="B1543" t="s">
        <v>3288</v>
      </c>
      <c r="C1543" t="s">
        <v>182</v>
      </c>
      <c r="D1543">
        <v>37</v>
      </c>
      <c r="E1543" s="138">
        <v>45638</v>
      </c>
      <c r="F1543" s="138">
        <v>45664</v>
      </c>
      <c r="G1543" t="s">
        <v>75</v>
      </c>
      <c r="H1543" t="s">
        <v>63</v>
      </c>
      <c r="I1543">
        <v>0.8</v>
      </c>
      <c r="J1543" t="s">
        <v>71</v>
      </c>
      <c r="K1543"/>
      <c r="L1543"/>
      <c r="M1543"/>
      <c r="N1543"/>
      <c r="O1543"/>
      <c r="P1543"/>
      <c r="Q1543"/>
      <c r="R1543"/>
      <c r="S1543"/>
      <c r="T1543"/>
      <c r="U1543"/>
      <c r="V1543"/>
      <c r="W1543"/>
      <c r="X1543"/>
      <c r="Y1543"/>
      <c r="Z1543"/>
      <c r="AA1543"/>
      <c r="AB1543"/>
      <c r="AC1543"/>
      <c r="AD1543"/>
      <c r="AE1543"/>
      <c r="AF1543"/>
      <c r="AG1543">
        <v>1</v>
      </c>
      <c r="AH1543">
        <v>0</v>
      </c>
    </row>
    <row r="1544" spans="1:34" ht="15" x14ac:dyDescent="0.25">
      <c r="A1544" t="s">
        <v>3289</v>
      </c>
      <c r="B1544" t="s">
        <v>3290</v>
      </c>
      <c r="C1544" t="s">
        <v>182</v>
      </c>
      <c r="D1544">
        <v>2</v>
      </c>
      <c r="E1544" s="138">
        <v>45761</v>
      </c>
      <c r="F1544" s="138">
        <v>45929</v>
      </c>
      <c r="G1544" t="s">
        <v>69</v>
      </c>
      <c r="H1544" t="s">
        <v>63</v>
      </c>
      <c r="I1544">
        <v>0.5</v>
      </c>
      <c r="J1544" t="s">
        <v>71</v>
      </c>
      <c r="K1544"/>
      <c r="L1544"/>
      <c r="M1544"/>
      <c r="N1544"/>
      <c r="O1544"/>
      <c r="P1544"/>
      <c r="Q1544"/>
      <c r="R1544"/>
      <c r="S1544"/>
      <c r="T1544"/>
      <c r="U1544"/>
      <c r="V1544"/>
      <c r="W1544"/>
      <c r="X1544"/>
      <c r="Y1544"/>
      <c r="Z1544"/>
      <c r="AA1544"/>
      <c r="AB1544"/>
      <c r="AC1544"/>
      <c r="AD1544"/>
      <c r="AE1544"/>
      <c r="AF1544"/>
      <c r="AG1544">
        <v>1</v>
      </c>
      <c r="AH1544">
        <v>0</v>
      </c>
    </row>
    <row r="1545" spans="1:34" ht="15" x14ac:dyDescent="0.25">
      <c r="A1545" t="s">
        <v>3291</v>
      </c>
      <c r="B1545" t="s">
        <v>3292</v>
      </c>
      <c r="C1545" t="s">
        <v>90</v>
      </c>
      <c r="D1545">
        <v>48</v>
      </c>
      <c r="E1545" s="138">
        <v>45647</v>
      </c>
      <c r="F1545" s="138">
        <v>45729</v>
      </c>
      <c r="G1545" t="s">
        <v>69</v>
      </c>
      <c r="H1545" t="s">
        <v>70</v>
      </c>
      <c r="I1545">
        <v>0</v>
      </c>
      <c r="J1545" t="s">
        <v>16230</v>
      </c>
      <c r="K1545">
        <v>0.8</v>
      </c>
      <c r="L1545" t="s">
        <v>71</v>
      </c>
      <c r="M1545"/>
      <c r="N1545"/>
      <c r="O1545"/>
      <c r="P1545"/>
      <c r="Q1545"/>
      <c r="R1545"/>
      <c r="S1545"/>
      <c r="T1545"/>
      <c r="U1545"/>
      <c r="V1545"/>
      <c r="W1545"/>
      <c r="X1545"/>
      <c r="Y1545"/>
      <c r="Z1545"/>
      <c r="AA1545"/>
      <c r="AB1545"/>
      <c r="AC1545"/>
      <c r="AD1545"/>
      <c r="AE1545"/>
      <c r="AF1545"/>
      <c r="AG1545">
        <v>2</v>
      </c>
      <c r="AH1545">
        <v>15000</v>
      </c>
    </row>
    <row r="1546" spans="1:34" ht="15" x14ac:dyDescent="0.25">
      <c r="A1546" t="s">
        <v>3293</v>
      </c>
      <c r="B1546" t="s">
        <v>3294</v>
      </c>
      <c r="C1546" t="s">
        <v>136</v>
      </c>
      <c r="D1546">
        <v>50</v>
      </c>
      <c r="E1546" s="138">
        <v>45762</v>
      </c>
      <c r="F1546" s="138">
        <v>45805</v>
      </c>
      <c r="G1546" t="s">
        <v>75</v>
      </c>
      <c r="H1546" t="s">
        <v>70</v>
      </c>
      <c r="I1546">
        <v>0</v>
      </c>
      <c r="J1546" t="s">
        <v>16249</v>
      </c>
      <c r="K1546">
        <v>0.8</v>
      </c>
      <c r="L1546" t="s">
        <v>71</v>
      </c>
      <c r="M1546"/>
      <c r="N1546"/>
      <c r="O1546"/>
      <c r="P1546"/>
      <c r="Q1546"/>
      <c r="R1546"/>
      <c r="S1546"/>
      <c r="T1546"/>
      <c r="U1546"/>
      <c r="V1546"/>
      <c r="W1546"/>
      <c r="X1546"/>
      <c r="Y1546"/>
      <c r="Z1546"/>
      <c r="AA1546"/>
      <c r="AB1546"/>
      <c r="AC1546"/>
      <c r="AD1546"/>
      <c r="AE1546"/>
      <c r="AF1546"/>
      <c r="AG1546">
        <v>2</v>
      </c>
      <c r="AH1546">
        <v>8000</v>
      </c>
    </row>
    <row r="1547" spans="1:34" ht="15" x14ac:dyDescent="0.25">
      <c r="A1547" t="s">
        <v>3295</v>
      </c>
      <c r="B1547" t="s">
        <v>3296</v>
      </c>
      <c r="C1547" t="s">
        <v>267</v>
      </c>
      <c r="D1547">
        <v>215</v>
      </c>
      <c r="E1547" s="138">
        <v>43780</v>
      </c>
      <c r="F1547" s="138">
        <v>46011</v>
      </c>
      <c r="G1547" t="s">
        <v>69</v>
      </c>
      <c r="H1547" t="s">
        <v>70</v>
      </c>
      <c r="I1547">
        <v>0</v>
      </c>
      <c r="J1547" t="s">
        <v>16228</v>
      </c>
      <c r="K1547">
        <v>0.8</v>
      </c>
      <c r="L1547" t="s">
        <v>71</v>
      </c>
      <c r="M1547"/>
      <c r="N1547"/>
      <c r="O1547"/>
      <c r="P1547"/>
      <c r="Q1547"/>
      <c r="R1547"/>
      <c r="S1547"/>
      <c r="T1547"/>
      <c r="U1547"/>
      <c r="V1547"/>
      <c r="W1547"/>
      <c r="X1547"/>
      <c r="Y1547"/>
      <c r="Z1547"/>
      <c r="AA1547"/>
      <c r="AB1547"/>
      <c r="AC1547"/>
      <c r="AD1547"/>
      <c r="AE1547"/>
      <c r="AF1547"/>
      <c r="AG1547">
        <v>2</v>
      </c>
      <c r="AH1547">
        <v>12000</v>
      </c>
    </row>
    <row r="1548" spans="1:34" ht="15" x14ac:dyDescent="0.25">
      <c r="A1548" t="s">
        <v>3297</v>
      </c>
      <c r="B1548" t="s">
        <v>3298</v>
      </c>
      <c r="C1548" t="s">
        <v>318</v>
      </c>
      <c r="D1548">
        <v>61</v>
      </c>
      <c r="E1548" s="138">
        <v>45645</v>
      </c>
      <c r="F1548" s="138">
        <v>45713</v>
      </c>
      <c r="G1548" t="s">
        <v>69</v>
      </c>
      <c r="H1548" t="s">
        <v>63</v>
      </c>
      <c r="I1548">
        <v>0.8</v>
      </c>
      <c r="J1548" t="s">
        <v>71</v>
      </c>
      <c r="K1548"/>
      <c r="L1548"/>
      <c r="M1548"/>
      <c r="N1548"/>
      <c r="O1548"/>
      <c r="P1548"/>
      <c r="Q1548"/>
      <c r="R1548"/>
      <c r="S1548"/>
      <c r="T1548"/>
      <c r="U1548"/>
      <c r="V1548"/>
      <c r="W1548"/>
      <c r="X1548"/>
      <c r="Y1548"/>
      <c r="Z1548"/>
      <c r="AA1548"/>
      <c r="AB1548"/>
      <c r="AC1548"/>
      <c r="AD1548"/>
      <c r="AE1548"/>
      <c r="AF1548"/>
      <c r="AG1548">
        <v>1</v>
      </c>
      <c r="AH1548">
        <v>0</v>
      </c>
    </row>
    <row r="1549" spans="1:34" ht="15" x14ac:dyDescent="0.25">
      <c r="A1549" t="s">
        <v>3301</v>
      </c>
      <c r="B1549" t="s">
        <v>3302</v>
      </c>
      <c r="C1549" t="s">
        <v>203</v>
      </c>
      <c r="D1549">
        <v>61</v>
      </c>
      <c r="E1549" s="138">
        <v>45289</v>
      </c>
      <c r="F1549" s="138">
        <v>46011</v>
      </c>
      <c r="G1549" t="s">
        <v>69</v>
      </c>
      <c r="H1549" t="s">
        <v>63</v>
      </c>
      <c r="I1549">
        <v>0.8</v>
      </c>
      <c r="J1549" t="s">
        <v>71</v>
      </c>
      <c r="K1549"/>
      <c r="L1549"/>
      <c r="M1549"/>
      <c r="N1549"/>
      <c r="O1549"/>
      <c r="P1549"/>
      <c r="Q1549"/>
      <c r="R1549"/>
      <c r="S1549"/>
      <c r="T1549"/>
      <c r="U1549"/>
      <c r="V1549"/>
      <c r="W1549"/>
      <c r="X1549"/>
      <c r="Y1549"/>
      <c r="Z1549"/>
      <c r="AA1549"/>
      <c r="AB1549"/>
      <c r="AC1549"/>
      <c r="AD1549"/>
      <c r="AE1549"/>
      <c r="AF1549"/>
      <c r="AG1549">
        <v>1</v>
      </c>
      <c r="AH1549">
        <v>0</v>
      </c>
    </row>
    <row r="1550" spans="1:34" ht="15" x14ac:dyDescent="0.25">
      <c r="A1550" t="s">
        <v>3303</v>
      </c>
      <c r="B1550" t="s">
        <v>3304</v>
      </c>
      <c r="C1550" t="s">
        <v>1537</v>
      </c>
      <c r="D1550">
        <v>54</v>
      </c>
      <c r="E1550" s="138">
        <v>40990</v>
      </c>
      <c r="F1550" s="138">
        <v>46011</v>
      </c>
      <c r="G1550" t="s">
        <v>69</v>
      </c>
      <c r="H1550" t="s">
        <v>63</v>
      </c>
      <c r="I1550">
        <v>0.5</v>
      </c>
      <c r="J1550" t="s">
        <v>71</v>
      </c>
      <c r="K1550"/>
      <c r="L1550"/>
      <c r="M1550"/>
      <c r="N1550"/>
      <c r="O1550"/>
      <c r="P1550"/>
      <c r="Q1550"/>
      <c r="R1550"/>
      <c r="S1550"/>
      <c r="T1550"/>
      <c r="U1550"/>
      <c r="V1550"/>
      <c r="W1550"/>
      <c r="X1550"/>
      <c r="Y1550"/>
      <c r="Z1550"/>
      <c r="AA1550"/>
      <c r="AB1550"/>
      <c r="AC1550"/>
      <c r="AD1550"/>
      <c r="AE1550"/>
      <c r="AF1550"/>
      <c r="AG1550">
        <v>1</v>
      </c>
      <c r="AH1550">
        <v>0</v>
      </c>
    </row>
    <row r="1551" spans="1:34" ht="15" x14ac:dyDescent="0.25">
      <c r="A1551" t="s">
        <v>3305</v>
      </c>
      <c r="B1551" t="s">
        <v>3306</v>
      </c>
      <c r="C1551" t="s">
        <v>231</v>
      </c>
      <c r="D1551">
        <v>37</v>
      </c>
      <c r="E1551" s="138">
        <v>45644</v>
      </c>
      <c r="F1551" s="138">
        <v>45797</v>
      </c>
      <c r="G1551" t="s">
        <v>69</v>
      </c>
      <c r="H1551" t="s">
        <v>70</v>
      </c>
      <c r="I1551">
        <v>0</v>
      </c>
      <c r="J1551" t="s">
        <v>16229</v>
      </c>
      <c r="K1551">
        <v>0.8</v>
      </c>
      <c r="L1551" t="s">
        <v>71</v>
      </c>
      <c r="M1551"/>
      <c r="N1551"/>
      <c r="O1551"/>
      <c r="P1551"/>
      <c r="Q1551"/>
      <c r="R1551"/>
      <c r="S1551"/>
      <c r="T1551"/>
      <c r="U1551"/>
      <c r="V1551"/>
      <c r="W1551"/>
      <c r="X1551"/>
      <c r="Y1551"/>
      <c r="Z1551"/>
      <c r="AA1551"/>
      <c r="AB1551"/>
      <c r="AC1551"/>
      <c r="AD1551"/>
      <c r="AE1551"/>
      <c r="AF1551"/>
      <c r="AG1551">
        <v>2</v>
      </c>
      <c r="AH1551">
        <v>10000</v>
      </c>
    </row>
    <row r="1552" spans="1:34" ht="15" x14ac:dyDescent="0.25">
      <c r="A1552" t="s">
        <v>3307</v>
      </c>
      <c r="B1552" t="s">
        <v>3308</v>
      </c>
      <c r="C1552" t="s">
        <v>102</v>
      </c>
      <c r="D1552">
        <v>53</v>
      </c>
      <c r="E1552" s="138">
        <v>45644</v>
      </c>
      <c r="F1552" s="138">
        <v>45944</v>
      </c>
      <c r="G1552" t="s">
        <v>69</v>
      </c>
      <c r="H1552" t="s">
        <v>63</v>
      </c>
      <c r="I1552">
        <v>0.5</v>
      </c>
      <c r="J1552" t="s">
        <v>71</v>
      </c>
      <c r="K1552"/>
      <c r="L1552"/>
      <c r="M1552"/>
      <c r="N1552"/>
      <c r="O1552"/>
      <c r="P1552"/>
      <c r="Q1552"/>
      <c r="R1552"/>
      <c r="S1552"/>
      <c r="T1552"/>
      <c r="U1552"/>
      <c r="V1552"/>
      <c r="W1552"/>
      <c r="X1552"/>
      <c r="Y1552"/>
      <c r="Z1552"/>
      <c r="AA1552"/>
      <c r="AB1552"/>
      <c r="AC1552"/>
      <c r="AD1552"/>
      <c r="AE1552"/>
      <c r="AF1552"/>
      <c r="AG1552">
        <v>1</v>
      </c>
      <c r="AH1552">
        <v>0</v>
      </c>
    </row>
    <row r="1553" spans="1:34" ht="15" x14ac:dyDescent="0.25">
      <c r="A1553" t="s">
        <v>3313</v>
      </c>
      <c r="B1553" t="s">
        <v>3314</v>
      </c>
      <c r="C1553" t="s">
        <v>228</v>
      </c>
      <c r="D1553">
        <v>3</v>
      </c>
      <c r="E1553" s="138">
        <v>45713</v>
      </c>
      <c r="F1553" s="138">
        <v>45866</v>
      </c>
      <c r="G1553" t="s">
        <v>75</v>
      </c>
      <c r="H1553" t="s">
        <v>63</v>
      </c>
      <c r="I1553">
        <v>0.7</v>
      </c>
      <c r="J1553" t="s">
        <v>71</v>
      </c>
      <c r="K1553"/>
      <c r="L1553"/>
      <c r="M1553"/>
      <c r="N1553"/>
      <c r="O1553"/>
      <c r="P1553"/>
      <c r="Q1553"/>
      <c r="R1553"/>
      <c r="S1553"/>
      <c r="T1553"/>
      <c r="U1553"/>
      <c r="V1553"/>
      <c r="W1553"/>
      <c r="X1553"/>
      <c r="Y1553"/>
      <c r="Z1553"/>
      <c r="AA1553"/>
      <c r="AB1553"/>
      <c r="AC1553"/>
      <c r="AD1553"/>
      <c r="AE1553"/>
      <c r="AF1553"/>
      <c r="AG1553">
        <v>1</v>
      </c>
      <c r="AH1553">
        <v>0</v>
      </c>
    </row>
    <row r="1554" spans="1:34" ht="15" x14ac:dyDescent="0.25">
      <c r="A1554" t="s">
        <v>3309</v>
      </c>
      <c r="B1554" t="s">
        <v>3310</v>
      </c>
      <c r="C1554" t="s">
        <v>228</v>
      </c>
      <c r="D1554">
        <v>9</v>
      </c>
      <c r="E1554" s="138">
        <v>45043</v>
      </c>
      <c r="F1554" s="138">
        <v>46011</v>
      </c>
      <c r="G1554" t="s">
        <v>69</v>
      </c>
      <c r="H1554" t="s">
        <v>63</v>
      </c>
      <c r="I1554">
        <v>0.6</v>
      </c>
      <c r="J1554" t="s">
        <v>71</v>
      </c>
      <c r="K1554"/>
      <c r="L1554"/>
      <c r="M1554"/>
      <c r="N1554"/>
      <c r="O1554"/>
      <c r="P1554"/>
      <c r="Q1554"/>
      <c r="R1554"/>
      <c r="S1554"/>
      <c r="T1554"/>
      <c r="U1554"/>
      <c r="V1554"/>
      <c r="W1554"/>
      <c r="X1554"/>
      <c r="Y1554"/>
      <c r="Z1554"/>
      <c r="AA1554"/>
      <c r="AB1554"/>
      <c r="AC1554"/>
      <c r="AD1554"/>
      <c r="AE1554"/>
      <c r="AF1554"/>
      <c r="AG1554">
        <v>1</v>
      </c>
      <c r="AH1554">
        <v>0</v>
      </c>
    </row>
    <row r="1555" spans="1:34" ht="15" x14ac:dyDescent="0.25">
      <c r="A1555" t="s">
        <v>3311</v>
      </c>
      <c r="B1555" t="s">
        <v>3312</v>
      </c>
      <c r="C1555" t="s">
        <v>231</v>
      </c>
      <c r="D1555">
        <v>30</v>
      </c>
      <c r="E1555" s="138">
        <v>45646</v>
      </c>
      <c r="F1555" s="138">
        <v>45685</v>
      </c>
      <c r="G1555" t="s">
        <v>16478</v>
      </c>
      <c r="H1555" t="s">
        <v>70</v>
      </c>
      <c r="I1555">
        <v>0.6</v>
      </c>
      <c r="J1555" t="s">
        <v>76</v>
      </c>
      <c r="K1555">
        <v>0.65</v>
      </c>
      <c r="L1555" t="s">
        <v>77</v>
      </c>
      <c r="M1555">
        <v>0.7</v>
      </c>
      <c r="N1555" t="s">
        <v>78</v>
      </c>
      <c r="O1555">
        <v>0.75</v>
      </c>
      <c r="P1555" t="s">
        <v>79</v>
      </c>
      <c r="Q1555">
        <v>0</v>
      </c>
      <c r="R1555" t="s">
        <v>16228</v>
      </c>
      <c r="S1555"/>
      <c r="T1555"/>
      <c r="U1555"/>
      <c r="V1555"/>
      <c r="W1555"/>
      <c r="X1555"/>
      <c r="Y1555"/>
      <c r="Z1555"/>
      <c r="AA1555"/>
      <c r="AB1555"/>
      <c r="AC1555"/>
      <c r="AD1555"/>
      <c r="AE1555"/>
      <c r="AF1555"/>
      <c r="AG1555">
        <v>0</v>
      </c>
      <c r="AH1555">
        <v>0</v>
      </c>
    </row>
    <row r="1556" spans="1:34" ht="15" x14ac:dyDescent="0.25">
      <c r="A1556" t="s">
        <v>3315</v>
      </c>
      <c r="B1556" t="s">
        <v>3316</v>
      </c>
      <c r="C1556" t="s">
        <v>318</v>
      </c>
      <c r="D1556">
        <v>38</v>
      </c>
      <c r="E1556" s="138">
        <v>45636</v>
      </c>
      <c r="F1556" s="138">
        <v>45856</v>
      </c>
      <c r="G1556" t="s">
        <v>75</v>
      </c>
      <c r="H1556" t="s">
        <v>70</v>
      </c>
      <c r="I1556">
        <v>0</v>
      </c>
      <c r="J1556" t="s">
        <v>16229</v>
      </c>
      <c r="K1556">
        <v>0.6</v>
      </c>
      <c r="L1556" t="s">
        <v>16270</v>
      </c>
      <c r="M1556">
        <v>0.7</v>
      </c>
      <c r="N1556" t="s">
        <v>78</v>
      </c>
      <c r="O1556">
        <v>0.8</v>
      </c>
      <c r="P1556" t="s">
        <v>79</v>
      </c>
      <c r="Q1556"/>
      <c r="R1556"/>
      <c r="S1556"/>
      <c r="T1556"/>
      <c r="U1556"/>
      <c r="V1556"/>
      <c r="W1556"/>
      <c r="X1556"/>
      <c r="Y1556"/>
      <c r="Z1556"/>
      <c r="AA1556"/>
      <c r="AB1556"/>
      <c r="AC1556"/>
      <c r="AD1556"/>
      <c r="AE1556"/>
      <c r="AF1556"/>
      <c r="AG1556">
        <v>4</v>
      </c>
      <c r="AH1556">
        <v>10000</v>
      </c>
    </row>
    <row r="1557" spans="1:34" ht="15" x14ac:dyDescent="0.25">
      <c r="A1557" t="s">
        <v>3319</v>
      </c>
      <c r="B1557" t="s">
        <v>3320</v>
      </c>
      <c r="C1557" t="s">
        <v>90</v>
      </c>
      <c r="D1557">
        <v>9</v>
      </c>
      <c r="E1557" s="138">
        <v>44648</v>
      </c>
      <c r="F1557" s="138">
        <v>46011</v>
      </c>
      <c r="G1557" t="s">
        <v>69</v>
      </c>
      <c r="H1557" t="s">
        <v>70</v>
      </c>
      <c r="I1557">
        <v>0</v>
      </c>
      <c r="J1557" t="s">
        <v>16229</v>
      </c>
      <c r="K1557">
        <v>0.8</v>
      </c>
      <c r="L1557" t="s">
        <v>71</v>
      </c>
      <c r="M1557"/>
      <c r="N1557"/>
      <c r="O1557"/>
      <c r="P1557"/>
      <c r="Q1557"/>
      <c r="R1557"/>
      <c r="S1557"/>
      <c r="T1557"/>
      <c r="U1557"/>
      <c r="V1557"/>
      <c r="W1557"/>
      <c r="X1557"/>
      <c r="Y1557"/>
      <c r="Z1557"/>
      <c r="AA1557"/>
      <c r="AB1557"/>
      <c r="AC1557"/>
      <c r="AD1557"/>
      <c r="AE1557"/>
      <c r="AF1557"/>
      <c r="AG1557">
        <v>2</v>
      </c>
      <c r="AH1557">
        <v>10000</v>
      </c>
    </row>
    <row r="1558" spans="1:34" ht="15" x14ac:dyDescent="0.25">
      <c r="A1558" t="s">
        <v>3321</v>
      </c>
      <c r="B1558" t="s">
        <v>3322</v>
      </c>
      <c r="C1558" t="s">
        <v>318</v>
      </c>
      <c r="D1558">
        <v>54</v>
      </c>
      <c r="E1558" s="138">
        <v>45645</v>
      </c>
      <c r="F1558" s="138">
        <v>45688</v>
      </c>
      <c r="G1558" t="s">
        <v>69</v>
      </c>
      <c r="H1558" t="s">
        <v>70</v>
      </c>
      <c r="I1558">
        <v>0</v>
      </c>
      <c r="J1558" t="s">
        <v>16228</v>
      </c>
      <c r="K1558">
        <v>0.8</v>
      </c>
      <c r="L1558" t="s">
        <v>71</v>
      </c>
      <c r="M1558"/>
      <c r="N1558"/>
      <c r="O1558"/>
      <c r="P1558"/>
      <c r="Q1558"/>
      <c r="R1558"/>
      <c r="S1558"/>
      <c r="T1558"/>
      <c r="U1558"/>
      <c r="V1558"/>
      <c r="W1558"/>
      <c r="X1558"/>
      <c r="Y1558"/>
      <c r="Z1558"/>
      <c r="AA1558"/>
      <c r="AB1558"/>
      <c r="AC1558"/>
      <c r="AD1558"/>
      <c r="AE1558"/>
      <c r="AF1558"/>
      <c r="AG1558">
        <v>2</v>
      </c>
      <c r="AH1558">
        <v>12000</v>
      </c>
    </row>
    <row r="1559" spans="1:34" ht="15" x14ac:dyDescent="0.25">
      <c r="A1559" t="s">
        <v>3323</v>
      </c>
      <c r="B1559" t="s">
        <v>3324</v>
      </c>
      <c r="C1559" t="s">
        <v>142</v>
      </c>
      <c r="D1559">
        <v>56</v>
      </c>
      <c r="E1559" s="138">
        <v>45623</v>
      </c>
      <c r="F1559" s="138">
        <v>45882</v>
      </c>
      <c r="G1559" t="s">
        <v>75</v>
      </c>
      <c r="H1559" t="s">
        <v>70</v>
      </c>
      <c r="I1559">
        <v>0</v>
      </c>
      <c r="J1559" t="s">
        <v>16230</v>
      </c>
      <c r="K1559">
        <v>0.45</v>
      </c>
      <c r="L1559" t="s">
        <v>16270</v>
      </c>
      <c r="M1559">
        <v>0.6</v>
      </c>
      <c r="N1559" t="s">
        <v>78</v>
      </c>
      <c r="O1559">
        <v>0.75</v>
      </c>
      <c r="P1559" t="s">
        <v>79</v>
      </c>
      <c r="Q1559"/>
      <c r="R1559"/>
      <c r="S1559"/>
      <c r="T1559"/>
      <c r="U1559"/>
      <c r="V1559"/>
      <c r="W1559"/>
      <c r="X1559"/>
      <c r="Y1559"/>
      <c r="Z1559"/>
      <c r="AA1559"/>
      <c r="AB1559"/>
      <c r="AC1559"/>
      <c r="AD1559"/>
      <c r="AE1559"/>
      <c r="AF1559"/>
      <c r="AG1559">
        <v>4</v>
      </c>
      <c r="AH1559">
        <v>15000</v>
      </c>
    </row>
    <row r="1560" spans="1:34" ht="15" x14ac:dyDescent="0.25">
      <c r="A1560" t="s">
        <v>3325</v>
      </c>
      <c r="B1560" t="s">
        <v>3326</v>
      </c>
      <c r="C1560" t="s">
        <v>267</v>
      </c>
      <c r="D1560">
        <v>48</v>
      </c>
      <c r="E1560" s="138">
        <v>45609</v>
      </c>
      <c r="F1560" s="138">
        <v>45919</v>
      </c>
      <c r="G1560" t="s">
        <v>75</v>
      </c>
      <c r="H1560" t="s">
        <v>63</v>
      </c>
      <c r="I1560">
        <v>0.65</v>
      </c>
      <c r="J1560" t="s">
        <v>71</v>
      </c>
      <c r="K1560"/>
      <c r="L1560"/>
      <c r="M1560"/>
      <c r="N1560"/>
      <c r="O1560"/>
      <c r="P1560"/>
      <c r="Q1560"/>
      <c r="R1560"/>
      <c r="S1560"/>
      <c r="T1560"/>
      <c r="U1560"/>
      <c r="V1560"/>
      <c r="W1560"/>
      <c r="X1560"/>
      <c r="Y1560"/>
      <c r="Z1560"/>
      <c r="AA1560"/>
      <c r="AB1560"/>
      <c r="AC1560"/>
      <c r="AD1560"/>
      <c r="AE1560"/>
      <c r="AF1560"/>
      <c r="AG1560">
        <v>1</v>
      </c>
      <c r="AH1560">
        <v>0</v>
      </c>
    </row>
    <row r="1561" spans="1:34" ht="15" x14ac:dyDescent="0.25">
      <c r="A1561" t="s">
        <v>3329</v>
      </c>
      <c r="B1561" t="s">
        <v>3330</v>
      </c>
      <c r="C1561" t="s">
        <v>281</v>
      </c>
      <c r="D1561">
        <v>21</v>
      </c>
      <c r="E1561" s="138">
        <v>45873</v>
      </c>
      <c r="F1561" s="138">
        <v>45944</v>
      </c>
      <c r="G1561" t="s">
        <v>16527</v>
      </c>
      <c r="H1561" t="s">
        <v>63</v>
      </c>
      <c r="I1561">
        <v>0.6</v>
      </c>
      <c r="J1561" t="s">
        <v>71</v>
      </c>
      <c r="K1561"/>
      <c r="L1561"/>
      <c r="M1561"/>
      <c r="N1561"/>
      <c r="O1561"/>
      <c r="P1561"/>
      <c r="Q1561"/>
      <c r="R1561"/>
      <c r="S1561"/>
      <c r="T1561"/>
      <c r="U1561"/>
      <c r="V1561"/>
      <c r="W1561"/>
      <c r="X1561"/>
      <c r="Y1561"/>
      <c r="Z1561"/>
      <c r="AA1561"/>
      <c r="AB1561"/>
      <c r="AC1561"/>
      <c r="AD1561"/>
      <c r="AE1561"/>
      <c r="AF1561"/>
      <c r="AG1561">
        <v>1</v>
      </c>
      <c r="AH1561">
        <v>0</v>
      </c>
    </row>
    <row r="1562" spans="1:34" ht="15" x14ac:dyDescent="0.25">
      <c r="A1562" t="s">
        <v>3339</v>
      </c>
      <c r="B1562" t="s">
        <v>3340</v>
      </c>
      <c r="C1562" t="s">
        <v>228</v>
      </c>
      <c r="D1562">
        <v>32</v>
      </c>
      <c r="E1562" s="138">
        <v>45646</v>
      </c>
      <c r="F1562" s="138">
        <v>45708</v>
      </c>
      <c r="G1562" t="s">
        <v>69</v>
      </c>
      <c r="H1562" t="s">
        <v>63</v>
      </c>
      <c r="I1562">
        <v>0.6</v>
      </c>
      <c r="J1562" t="s">
        <v>71</v>
      </c>
      <c r="K1562"/>
      <c r="L1562"/>
      <c r="M1562"/>
      <c r="N1562"/>
      <c r="O1562"/>
      <c r="P1562"/>
      <c r="Q1562"/>
      <c r="R1562"/>
      <c r="S1562"/>
      <c r="T1562"/>
      <c r="U1562"/>
      <c r="V1562"/>
      <c r="W1562"/>
      <c r="X1562"/>
      <c r="Y1562"/>
      <c r="Z1562"/>
      <c r="AA1562"/>
      <c r="AB1562"/>
      <c r="AC1562"/>
      <c r="AD1562"/>
      <c r="AE1562"/>
      <c r="AF1562"/>
      <c r="AG1562">
        <v>1</v>
      </c>
      <c r="AH1562">
        <v>0</v>
      </c>
    </row>
    <row r="1563" spans="1:34" ht="15" x14ac:dyDescent="0.25">
      <c r="A1563" t="s">
        <v>3341</v>
      </c>
      <c r="B1563" t="s">
        <v>3342</v>
      </c>
      <c r="C1563" t="s">
        <v>439</v>
      </c>
      <c r="D1563">
        <v>8</v>
      </c>
      <c r="E1563" s="138">
        <v>45744</v>
      </c>
      <c r="F1563" s="138">
        <v>45796</v>
      </c>
      <c r="G1563" t="s">
        <v>75</v>
      </c>
      <c r="H1563" t="s">
        <v>70</v>
      </c>
      <c r="I1563">
        <v>0</v>
      </c>
      <c r="J1563" t="s">
        <v>16230</v>
      </c>
      <c r="K1563">
        <v>0.6</v>
      </c>
      <c r="L1563" t="s">
        <v>16270</v>
      </c>
      <c r="M1563">
        <v>0.7</v>
      </c>
      <c r="N1563" t="s">
        <v>78</v>
      </c>
      <c r="O1563">
        <v>0.8</v>
      </c>
      <c r="P1563" t="s">
        <v>79</v>
      </c>
      <c r="Q1563"/>
      <c r="R1563"/>
      <c r="S1563"/>
      <c r="T1563"/>
      <c r="U1563"/>
      <c r="V1563"/>
      <c r="W1563"/>
      <c r="X1563"/>
      <c r="Y1563"/>
      <c r="Z1563"/>
      <c r="AA1563"/>
      <c r="AB1563"/>
      <c r="AC1563"/>
      <c r="AD1563"/>
      <c r="AE1563"/>
      <c r="AF1563"/>
      <c r="AG1563">
        <v>4</v>
      </c>
      <c r="AH1563">
        <v>15000</v>
      </c>
    </row>
    <row r="1564" spans="1:34" ht="15" x14ac:dyDescent="0.25">
      <c r="A1564" t="s">
        <v>2450</v>
      </c>
      <c r="B1564" t="s">
        <v>2451</v>
      </c>
      <c r="C1564" t="s">
        <v>291</v>
      </c>
      <c r="D1564">
        <v>3</v>
      </c>
      <c r="E1564" s="138">
        <v>45349</v>
      </c>
      <c r="F1564" s="138">
        <v>46011</v>
      </c>
      <c r="G1564" t="s">
        <v>69</v>
      </c>
      <c r="H1564" t="s">
        <v>70</v>
      </c>
      <c r="I1564">
        <v>0</v>
      </c>
      <c r="J1564" t="s">
        <v>16232</v>
      </c>
      <c r="K1564">
        <v>0.8</v>
      </c>
      <c r="L1564" t="s">
        <v>71</v>
      </c>
      <c r="M1564"/>
      <c r="N1564"/>
      <c r="O1564"/>
      <c r="P1564"/>
      <c r="Q1564"/>
      <c r="R1564"/>
      <c r="S1564"/>
      <c r="T1564"/>
      <c r="U1564"/>
      <c r="V1564"/>
      <c r="W1564"/>
      <c r="X1564"/>
      <c r="Y1564"/>
      <c r="Z1564"/>
      <c r="AA1564"/>
      <c r="AB1564"/>
      <c r="AC1564"/>
      <c r="AD1564"/>
      <c r="AE1564"/>
      <c r="AF1564"/>
      <c r="AG1564">
        <v>2</v>
      </c>
      <c r="AH1564">
        <v>7500</v>
      </c>
    </row>
    <row r="1565" spans="1:34" ht="15" x14ac:dyDescent="0.25">
      <c r="A1565" t="s">
        <v>3299</v>
      </c>
      <c r="B1565" t="s">
        <v>3300</v>
      </c>
      <c r="C1565" t="s">
        <v>333</v>
      </c>
      <c r="D1565">
        <v>17</v>
      </c>
      <c r="E1565" s="138">
        <v>45278</v>
      </c>
      <c r="F1565" s="138">
        <v>46011</v>
      </c>
      <c r="G1565" t="s">
        <v>69</v>
      </c>
      <c r="H1565" t="s">
        <v>70</v>
      </c>
      <c r="I1565">
        <v>0</v>
      </c>
      <c r="J1565" t="s">
        <v>16309</v>
      </c>
      <c r="K1565">
        <v>0.4</v>
      </c>
      <c r="L1565" t="s">
        <v>71</v>
      </c>
      <c r="M1565"/>
      <c r="N1565"/>
      <c r="O1565"/>
      <c r="P1565"/>
      <c r="Q1565"/>
      <c r="R1565"/>
      <c r="S1565"/>
      <c r="T1565"/>
      <c r="U1565"/>
      <c r="V1565"/>
      <c r="W1565"/>
      <c r="X1565"/>
      <c r="Y1565"/>
      <c r="Z1565"/>
      <c r="AA1565"/>
      <c r="AB1565"/>
      <c r="AC1565"/>
      <c r="AD1565"/>
      <c r="AE1565"/>
      <c r="AF1565"/>
      <c r="AG1565">
        <v>2</v>
      </c>
      <c r="AH1565">
        <v>8174</v>
      </c>
    </row>
    <row r="1566" spans="1:34" ht="15" x14ac:dyDescent="0.25">
      <c r="A1566" t="s">
        <v>3518</v>
      </c>
      <c r="B1566" t="s">
        <v>3519</v>
      </c>
      <c r="C1566" t="s">
        <v>313</v>
      </c>
      <c r="D1566"/>
      <c r="E1566"/>
      <c r="F1566"/>
      <c r="G1566"/>
      <c r="H1566" t="s">
        <v>63</v>
      </c>
      <c r="I1566" t="s">
        <v>64</v>
      </c>
      <c r="J1566"/>
      <c r="K1566"/>
      <c r="L1566"/>
      <c r="M1566"/>
      <c r="N1566"/>
      <c r="O1566"/>
      <c r="P1566"/>
      <c r="Q1566"/>
      <c r="R1566"/>
      <c r="S1566"/>
      <c r="T1566"/>
      <c r="U1566"/>
      <c r="V1566"/>
      <c r="W1566"/>
      <c r="X1566"/>
      <c r="Y1566"/>
      <c r="Z1566"/>
      <c r="AA1566"/>
      <c r="AB1566"/>
      <c r="AC1566"/>
      <c r="AD1566"/>
      <c r="AE1566"/>
      <c r="AF1566"/>
      <c r="AG1566"/>
      <c r="AH1566">
        <v>0</v>
      </c>
    </row>
    <row r="1567" spans="1:34" ht="15" x14ac:dyDescent="0.25">
      <c r="A1567" t="s">
        <v>3357</v>
      </c>
      <c r="B1567" t="s">
        <v>3358</v>
      </c>
      <c r="C1567" t="s">
        <v>680</v>
      </c>
      <c r="D1567">
        <v>51</v>
      </c>
      <c r="E1567" s="138">
        <v>45656</v>
      </c>
      <c r="F1567" s="138">
        <v>45736</v>
      </c>
      <c r="G1567" t="s">
        <v>69</v>
      </c>
      <c r="H1567" t="s">
        <v>70</v>
      </c>
      <c r="I1567">
        <v>0</v>
      </c>
      <c r="J1567" t="s">
        <v>16229</v>
      </c>
      <c r="K1567">
        <v>0.8</v>
      </c>
      <c r="L1567" t="s">
        <v>71</v>
      </c>
      <c r="M1567"/>
      <c r="N1567"/>
      <c r="O1567"/>
      <c r="P1567"/>
      <c r="Q1567"/>
      <c r="R1567"/>
      <c r="S1567"/>
      <c r="T1567"/>
      <c r="U1567"/>
      <c r="V1567"/>
      <c r="W1567"/>
      <c r="X1567"/>
      <c r="Y1567"/>
      <c r="Z1567"/>
      <c r="AA1567"/>
      <c r="AB1567"/>
      <c r="AC1567"/>
      <c r="AD1567"/>
      <c r="AE1567"/>
      <c r="AF1567"/>
      <c r="AG1567">
        <v>2</v>
      </c>
      <c r="AH1567">
        <v>10000</v>
      </c>
    </row>
    <row r="1568" spans="1:34" ht="15" x14ac:dyDescent="0.25">
      <c r="A1568" t="s">
        <v>3359</v>
      </c>
      <c r="B1568" t="s">
        <v>3360</v>
      </c>
      <c r="C1568" t="s">
        <v>148</v>
      </c>
      <c r="D1568">
        <v>38</v>
      </c>
      <c r="E1568" s="138">
        <v>45289</v>
      </c>
      <c r="F1568" s="138">
        <v>46011</v>
      </c>
      <c r="G1568" t="s">
        <v>69</v>
      </c>
      <c r="H1568" t="s">
        <v>63</v>
      </c>
      <c r="I1568">
        <v>0.8</v>
      </c>
      <c r="J1568" t="s">
        <v>71</v>
      </c>
      <c r="K1568"/>
      <c r="L1568"/>
      <c r="M1568"/>
      <c r="N1568"/>
      <c r="O1568"/>
      <c r="P1568"/>
      <c r="Q1568"/>
      <c r="R1568"/>
      <c r="S1568"/>
      <c r="T1568"/>
      <c r="U1568"/>
      <c r="V1568"/>
      <c r="W1568"/>
      <c r="X1568"/>
      <c r="Y1568"/>
      <c r="Z1568"/>
      <c r="AA1568"/>
      <c r="AB1568"/>
      <c r="AC1568"/>
      <c r="AD1568"/>
      <c r="AE1568"/>
      <c r="AF1568"/>
      <c r="AG1568">
        <v>1</v>
      </c>
      <c r="AH1568">
        <v>0</v>
      </c>
    </row>
    <row r="1569" spans="1:34" ht="15" x14ac:dyDescent="0.25">
      <c r="A1569" t="s">
        <v>3361</v>
      </c>
      <c r="B1569" t="s">
        <v>3362</v>
      </c>
      <c r="C1569" t="s">
        <v>203</v>
      </c>
      <c r="D1569">
        <v>26</v>
      </c>
      <c r="E1569" s="138">
        <v>45654</v>
      </c>
      <c r="F1569" s="138">
        <v>45673</v>
      </c>
      <c r="G1569" t="s">
        <v>69</v>
      </c>
      <c r="H1569" t="s">
        <v>63</v>
      </c>
      <c r="I1569">
        <v>0.8</v>
      </c>
      <c r="J1569" t="s">
        <v>71</v>
      </c>
      <c r="K1569"/>
      <c r="L1569"/>
      <c r="M1569"/>
      <c r="N1569"/>
      <c r="O1569"/>
      <c r="P1569"/>
      <c r="Q1569"/>
      <c r="R1569"/>
      <c r="S1569"/>
      <c r="T1569"/>
      <c r="U1569"/>
      <c r="V1569"/>
      <c r="W1569"/>
      <c r="X1569"/>
      <c r="Y1569"/>
      <c r="Z1569"/>
      <c r="AA1569"/>
      <c r="AB1569"/>
      <c r="AC1569"/>
      <c r="AD1569"/>
      <c r="AE1569"/>
      <c r="AF1569"/>
      <c r="AG1569">
        <v>1</v>
      </c>
      <c r="AH1569">
        <v>0</v>
      </c>
    </row>
    <row r="1570" spans="1:34" ht="15" x14ac:dyDescent="0.25">
      <c r="A1570" t="s">
        <v>3369</v>
      </c>
      <c r="B1570" t="s">
        <v>3370</v>
      </c>
      <c r="C1570" t="s">
        <v>179</v>
      </c>
      <c r="D1570"/>
      <c r="E1570"/>
      <c r="F1570"/>
      <c r="G1570"/>
      <c r="H1570" t="s">
        <v>63</v>
      </c>
      <c r="I1570" t="s">
        <v>64</v>
      </c>
      <c r="J1570"/>
      <c r="K1570"/>
      <c r="L1570"/>
      <c r="M1570"/>
      <c r="N1570"/>
      <c r="O1570"/>
      <c r="P1570"/>
      <c r="Q1570"/>
      <c r="R1570"/>
      <c r="S1570"/>
      <c r="T1570"/>
      <c r="U1570"/>
      <c r="V1570"/>
      <c r="W1570"/>
      <c r="X1570"/>
      <c r="Y1570"/>
      <c r="Z1570"/>
      <c r="AA1570"/>
      <c r="AB1570"/>
      <c r="AC1570"/>
      <c r="AD1570"/>
      <c r="AE1570"/>
      <c r="AF1570"/>
      <c r="AG1570"/>
      <c r="AH1570">
        <v>0</v>
      </c>
    </row>
    <row r="1571" spans="1:34" ht="15" x14ac:dyDescent="0.25">
      <c r="A1571" t="s">
        <v>3371</v>
      </c>
      <c r="B1571" t="s">
        <v>3372</v>
      </c>
      <c r="C1571" t="s">
        <v>108</v>
      </c>
      <c r="D1571">
        <v>67</v>
      </c>
      <c r="E1571" s="138">
        <v>45245</v>
      </c>
      <c r="F1571" s="138">
        <v>46011</v>
      </c>
      <c r="G1571" t="s">
        <v>69</v>
      </c>
      <c r="H1571" t="s">
        <v>63</v>
      </c>
      <c r="I1571">
        <v>0.4</v>
      </c>
      <c r="J1571" t="s">
        <v>71</v>
      </c>
      <c r="K1571"/>
      <c r="L1571"/>
      <c r="M1571"/>
      <c r="N1571"/>
      <c r="O1571"/>
      <c r="P1571"/>
      <c r="Q1571"/>
      <c r="R1571"/>
      <c r="S1571"/>
      <c r="T1571"/>
      <c r="U1571"/>
      <c r="V1571"/>
      <c r="W1571"/>
      <c r="X1571"/>
      <c r="Y1571"/>
      <c r="Z1571"/>
      <c r="AA1571"/>
      <c r="AB1571"/>
      <c r="AC1571"/>
      <c r="AD1571"/>
      <c r="AE1571"/>
      <c r="AF1571"/>
      <c r="AG1571">
        <v>1</v>
      </c>
      <c r="AH1571">
        <v>0</v>
      </c>
    </row>
    <row r="1572" spans="1:34" ht="15" x14ac:dyDescent="0.25">
      <c r="A1572" t="s">
        <v>3373</v>
      </c>
      <c r="B1572" t="s">
        <v>3374</v>
      </c>
      <c r="C1572" t="s">
        <v>757</v>
      </c>
      <c r="D1572">
        <v>54</v>
      </c>
      <c r="E1572" s="138">
        <v>45624</v>
      </c>
      <c r="F1572" s="138">
        <v>45671</v>
      </c>
      <c r="G1572" t="s">
        <v>69</v>
      </c>
      <c r="H1572" t="s">
        <v>63</v>
      </c>
      <c r="I1572">
        <v>0.5</v>
      </c>
      <c r="J1572" t="s">
        <v>71</v>
      </c>
      <c r="K1572"/>
      <c r="L1572"/>
      <c r="M1572"/>
      <c r="N1572"/>
      <c r="O1572"/>
      <c r="P1572"/>
      <c r="Q1572"/>
      <c r="R1572"/>
      <c r="S1572"/>
      <c r="T1572"/>
      <c r="U1572"/>
      <c r="V1572"/>
      <c r="W1572"/>
      <c r="X1572"/>
      <c r="Y1572"/>
      <c r="Z1572"/>
      <c r="AA1572"/>
      <c r="AB1572"/>
      <c r="AC1572"/>
      <c r="AD1572"/>
      <c r="AE1572"/>
      <c r="AF1572"/>
      <c r="AG1572">
        <v>1</v>
      </c>
      <c r="AH1572">
        <v>0</v>
      </c>
    </row>
    <row r="1573" spans="1:34" ht="15" x14ac:dyDescent="0.25">
      <c r="A1573" t="s">
        <v>3375</v>
      </c>
      <c r="B1573" t="s">
        <v>3376</v>
      </c>
      <c r="C1573" t="s">
        <v>680</v>
      </c>
      <c r="D1573">
        <v>7</v>
      </c>
      <c r="E1573" s="138">
        <v>44674</v>
      </c>
      <c r="F1573" s="138">
        <v>46011</v>
      </c>
      <c r="G1573" t="s">
        <v>69</v>
      </c>
      <c r="H1573" t="s">
        <v>63</v>
      </c>
      <c r="I1573">
        <v>0.8</v>
      </c>
      <c r="J1573" t="s">
        <v>71</v>
      </c>
      <c r="K1573"/>
      <c r="L1573"/>
      <c r="M1573"/>
      <c r="N1573"/>
      <c r="O1573"/>
      <c r="P1573"/>
      <c r="Q1573"/>
      <c r="R1573"/>
      <c r="S1573"/>
      <c r="T1573"/>
      <c r="U1573"/>
      <c r="V1573"/>
      <c r="W1573"/>
      <c r="X1573"/>
      <c r="Y1573"/>
      <c r="Z1573"/>
      <c r="AA1573"/>
      <c r="AB1573"/>
      <c r="AC1573"/>
      <c r="AD1573"/>
      <c r="AE1573"/>
      <c r="AF1573"/>
      <c r="AG1573">
        <v>1</v>
      </c>
      <c r="AH1573">
        <v>0</v>
      </c>
    </row>
    <row r="1574" spans="1:34" ht="15" x14ac:dyDescent="0.25">
      <c r="A1574" t="s">
        <v>3225</v>
      </c>
      <c r="B1574" t="s">
        <v>3226</v>
      </c>
      <c r="C1574" t="s">
        <v>680</v>
      </c>
      <c r="D1574">
        <v>54</v>
      </c>
      <c r="E1574" s="138">
        <v>45645</v>
      </c>
      <c r="F1574" s="138">
        <v>45910</v>
      </c>
      <c r="G1574" t="s">
        <v>69</v>
      </c>
      <c r="H1574" t="s">
        <v>70</v>
      </c>
      <c r="I1574">
        <v>0</v>
      </c>
      <c r="J1574" t="s">
        <v>16236</v>
      </c>
      <c r="K1574">
        <v>0.8</v>
      </c>
      <c r="L1574" t="s">
        <v>71</v>
      </c>
      <c r="M1574"/>
      <c r="N1574"/>
      <c r="O1574"/>
      <c r="P1574"/>
      <c r="Q1574"/>
      <c r="R1574"/>
      <c r="S1574"/>
      <c r="T1574"/>
      <c r="U1574"/>
      <c r="V1574"/>
      <c r="W1574"/>
      <c r="X1574"/>
      <c r="Y1574"/>
      <c r="Z1574"/>
      <c r="AA1574"/>
      <c r="AB1574"/>
      <c r="AC1574"/>
      <c r="AD1574"/>
      <c r="AE1574"/>
      <c r="AF1574"/>
      <c r="AG1574">
        <v>2</v>
      </c>
      <c r="AH1574">
        <v>9999.99</v>
      </c>
    </row>
    <row r="1575" spans="1:34" ht="15" x14ac:dyDescent="0.25">
      <c r="A1575" t="s">
        <v>3379</v>
      </c>
      <c r="B1575" t="s">
        <v>3380</v>
      </c>
      <c r="C1575" t="s">
        <v>108</v>
      </c>
      <c r="D1575"/>
      <c r="E1575"/>
      <c r="F1575"/>
      <c r="G1575"/>
      <c r="H1575" t="s">
        <v>63</v>
      </c>
      <c r="I1575" t="s">
        <v>64</v>
      </c>
      <c r="J1575"/>
      <c r="K1575"/>
      <c r="L1575"/>
      <c r="M1575"/>
      <c r="N1575"/>
      <c r="O1575"/>
      <c r="P1575"/>
      <c r="Q1575"/>
      <c r="R1575"/>
      <c r="S1575"/>
      <c r="T1575"/>
      <c r="U1575"/>
      <c r="V1575"/>
      <c r="W1575"/>
      <c r="X1575"/>
      <c r="Y1575"/>
      <c r="Z1575"/>
      <c r="AA1575"/>
      <c r="AB1575"/>
      <c r="AC1575"/>
      <c r="AD1575"/>
      <c r="AE1575"/>
      <c r="AF1575"/>
      <c r="AG1575"/>
      <c r="AH1575">
        <v>0</v>
      </c>
    </row>
    <row r="1576" spans="1:34" ht="15" x14ac:dyDescent="0.25">
      <c r="A1576" t="s">
        <v>3381</v>
      </c>
      <c r="B1576" t="s">
        <v>3382</v>
      </c>
      <c r="C1576" t="s">
        <v>125</v>
      </c>
      <c r="D1576">
        <v>70</v>
      </c>
      <c r="E1576" s="138">
        <v>45656</v>
      </c>
      <c r="F1576" s="138">
        <v>45806</v>
      </c>
      <c r="G1576" t="s">
        <v>69</v>
      </c>
      <c r="H1576" t="s">
        <v>63</v>
      </c>
      <c r="I1576">
        <v>0.7</v>
      </c>
      <c r="J1576" t="s">
        <v>71</v>
      </c>
      <c r="K1576"/>
      <c r="L1576"/>
      <c r="M1576"/>
      <c r="N1576"/>
      <c r="O1576"/>
      <c r="P1576"/>
      <c r="Q1576"/>
      <c r="R1576"/>
      <c r="S1576"/>
      <c r="T1576"/>
      <c r="U1576"/>
      <c r="V1576"/>
      <c r="W1576"/>
      <c r="X1576"/>
      <c r="Y1576"/>
      <c r="Z1576"/>
      <c r="AA1576"/>
      <c r="AB1576"/>
      <c r="AC1576"/>
      <c r="AD1576"/>
      <c r="AE1576"/>
      <c r="AF1576"/>
      <c r="AG1576">
        <v>1</v>
      </c>
      <c r="AH1576">
        <v>0</v>
      </c>
    </row>
    <row r="1577" spans="1:34" ht="15" x14ac:dyDescent="0.25">
      <c r="A1577" t="s">
        <v>3383</v>
      </c>
      <c r="B1577" t="s">
        <v>3384</v>
      </c>
      <c r="C1577" t="s">
        <v>162</v>
      </c>
      <c r="D1577">
        <v>45</v>
      </c>
      <c r="E1577" s="138">
        <v>45653</v>
      </c>
      <c r="F1577" s="138">
        <v>45910</v>
      </c>
      <c r="G1577" t="s">
        <v>69</v>
      </c>
      <c r="H1577" t="s">
        <v>63</v>
      </c>
      <c r="I1577">
        <v>0.8</v>
      </c>
      <c r="J1577" t="s">
        <v>71</v>
      </c>
      <c r="K1577"/>
      <c r="L1577"/>
      <c r="M1577"/>
      <c r="N1577"/>
      <c r="O1577"/>
      <c r="P1577"/>
      <c r="Q1577"/>
      <c r="R1577"/>
      <c r="S1577"/>
      <c r="T1577"/>
      <c r="U1577"/>
      <c r="V1577"/>
      <c r="W1577"/>
      <c r="X1577"/>
      <c r="Y1577"/>
      <c r="Z1577"/>
      <c r="AA1577"/>
      <c r="AB1577"/>
      <c r="AC1577"/>
      <c r="AD1577"/>
      <c r="AE1577"/>
      <c r="AF1577"/>
      <c r="AG1577">
        <v>1</v>
      </c>
      <c r="AH1577">
        <v>0</v>
      </c>
    </row>
    <row r="1578" spans="1:34" ht="15" x14ac:dyDescent="0.25">
      <c r="A1578" t="s">
        <v>3385</v>
      </c>
      <c r="B1578" t="s">
        <v>3386</v>
      </c>
      <c r="C1578" t="s">
        <v>411</v>
      </c>
      <c r="D1578">
        <v>6</v>
      </c>
      <c r="E1578" s="138">
        <v>42822</v>
      </c>
      <c r="F1578" s="138">
        <v>46011</v>
      </c>
      <c r="G1578" t="s">
        <v>69</v>
      </c>
      <c r="H1578" t="s">
        <v>63</v>
      </c>
      <c r="I1578">
        <v>0.5</v>
      </c>
      <c r="J1578" t="s">
        <v>71</v>
      </c>
      <c r="K1578"/>
      <c r="L1578"/>
      <c r="M1578"/>
      <c r="N1578"/>
      <c r="O1578"/>
      <c r="P1578"/>
      <c r="Q1578"/>
      <c r="R1578"/>
      <c r="S1578"/>
      <c r="T1578"/>
      <c r="U1578"/>
      <c r="V1578"/>
      <c r="W1578"/>
      <c r="X1578"/>
      <c r="Y1578"/>
      <c r="Z1578"/>
      <c r="AA1578"/>
      <c r="AB1578"/>
      <c r="AC1578"/>
      <c r="AD1578"/>
      <c r="AE1578"/>
      <c r="AF1578"/>
      <c r="AG1578">
        <v>1</v>
      </c>
      <c r="AH1578">
        <v>0</v>
      </c>
    </row>
    <row r="1579" spans="1:34" ht="15" x14ac:dyDescent="0.25">
      <c r="A1579" t="s">
        <v>3387</v>
      </c>
      <c r="B1579" t="s">
        <v>3388</v>
      </c>
      <c r="C1579" t="s">
        <v>108</v>
      </c>
      <c r="D1579">
        <v>40</v>
      </c>
      <c r="E1579" s="138">
        <v>45653</v>
      </c>
      <c r="F1579" s="138">
        <v>45672</v>
      </c>
      <c r="G1579" t="s">
        <v>69</v>
      </c>
      <c r="H1579" t="s">
        <v>63</v>
      </c>
      <c r="I1579">
        <v>0.8</v>
      </c>
      <c r="J1579" t="s">
        <v>71</v>
      </c>
      <c r="K1579"/>
      <c r="L1579"/>
      <c r="M1579"/>
      <c r="N1579"/>
      <c r="O1579"/>
      <c r="P1579"/>
      <c r="Q1579"/>
      <c r="R1579"/>
      <c r="S1579"/>
      <c r="T1579"/>
      <c r="U1579"/>
      <c r="V1579"/>
      <c r="W1579"/>
      <c r="X1579"/>
      <c r="Y1579"/>
      <c r="Z1579"/>
      <c r="AA1579"/>
      <c r="AB1579"/>
      <c r="AC1579"/>
      <c r="AD1579"/>
      <c r="AE1579"/>
      <c r="AF1579"/>
      <c r="AG1579">
        <v>1</v>
      </c>
      <c r="AH1579">
        <v>0</v>
      </c>
    </row>
    <row r="1580" spans="1:34" ht="15" x14ac:dyDescent="0.25">
      <c r="A1580" t="s">
        <v>3389</v>
      </c>
      <c r="B1580" t="s">
        <v>3390</v>
      </c>
      <c r="C1580" t="s">
        <v>291</v>
      </c>
      <c r="D1580">
        <v>29</v>
      </c>
      <c r="E1580" s="138">
        <v>45649</v>
      </c>
      <c r="F1580" s="138">
        <v>45667</v>
      </c>
      <c r="G1580" t="s">
        <v>75</v>
      </c>
      <c r="H1580" t="s">
        <v>63</v>
      </c>
      <c r="I1580">
        <v>0.3</v>
      </c>
      <c r="J1580" t="s">
        <v>71</v>
      </c>
      <c r="K1580"/>
      <c r="L1580"/>
      <c r="M1580"/>
      <c r="N1580"/>
      <c r="O1580"/>
      <c r="P1580"/>
      <c r="Q1580"/>
      <c r="R1580"/>
      <c r="S1580"/>
      <c r="T1580"/>
      <c r="U1580"/>
      <c r="V1580"/>
      <c r="W1580"/>
      <c r="X1580"/>
      <c r="Y1580"/>
      <c r="Z1580"/>
      <c r="AA1580"/>
      <c r="AB1580"/>
      <c r="AC1580"/>
      <c r="AD1580"/>
      <c r="AE1580"/>
      <c r="AF1580"/>
      <c r="AG1580">
        <v>1</v>
      </c>
      <c r="AH1580">
        <v>0</v>
      </c>
    </row>
    <row r="1581" spans="1:34" ht="15" x14ac:dyDescent="0.25">
      <c r="A1581" t="s">
        <v>3391</v>
      </c>
      <c r="B1581" t="s">
        <v>3392</v>
      </c>
      <c r="C1581" t="s">
        <v>111</v>
      </c>
      <c r="D1581">
        <v>28</v>
      </c>
      <c r="E1581" s="138">
        <v>45649</v>
      </c>
      <c r="F1581" s="138">
        <v>45826</v>
      </c>
      <c r="G1581" t="s">
        <v>69</v>
      </c>
      <c r="H1581" t="s">
        <v>63</v>
      </c>
      <c r="I1581">
        <v>0.6</v>
      </c>
      <c r="J1581" t="s">
        <v>71</v>
      </c>
      <c r="K1581"/>
      <c r="L1581"/>
      <c r="M1581"/>
      <c r="N1581"/>
      <c r="O1581"/>
      <c r="P1581"/>
      <c r="Q1581"/>
      <c r="R1581"/>
      <c r="S1581"/>
      <c r="T1581"/>
      <c r="U1581"/>
      <c r="V1581"/>
      <c r="W1581"/>
      <c r="X1581"/>
      <c r="Y1581"/>
      <c r="Z1581"/>
      <c r="AA1581"/>
      <c r="AB1581"/>
      <c r="AC1581"/>
      <c r="AD1581"/>
      <c r="AE1581"/>
      <c r="AF1581"/>
      <c r="AG1581">
        <v>1</v>
      </c>
      <c r="AH1581">
        <v>0</v>
      </c>
    </row>
    <row r="1582" spans="1:34" ht="15" x14ac:dyDescent="0.25">
      <c r="A1582" t="s">
        <v>3397</v>
      </c>
      <c r="B1582" t="s">
        <v>3398</v>
      </c>
      <c r="C1582" t="s">
        <v>621</v>
      </c>
      <c r="D1582">
        <v>52</v>
      </c>
      <c r="E1582" s="138">
        <v>45644</v>
      </c>
      <c r="F1582" s="138">
        <v>45667</v>
      </c>
      <c r="G1582" t="s">
        <v>69</v>
      </c>
      <c r="H1582" t="s">
        <v>70</v>
      </c>
      <c r="I1582">
        <v>0</v>
      </c>
      <c r="J1582" t="s">
        <v>16229</v>
      </c>
      <c r="K1582">
        <v>0.8</v>
      </c>
      <c r="L1582" t="s">
        <v>71</v>
      </c>
      <c r="M1582"/>
      <c r="N1582"/>
      <c r="O1582"/>
      <c r="P1582"/>
      <c r="Q1582"/>
      <c r="R1582"/>
      <c r="S1582"/>
      <c r="T1582"/>
      <c r="U1582"/>
      <c r="V1582"/>
      <c r="W1582"/>
      <c r="X1582"/>
      <c r="Y1582"/>
      <c r="Z1582"/>
      <c r="AA1582"/>
      <c r="AB1582"/>
      <c r="AC1582"/>
      <c r="AD1582"/>
      <c r="AE1582"/>
      <c r="AF1582"/>
      <c r="AG1582">
        <v>2</v>
      </c>
      <c r="AH1582">
        <v>10000</v>
      </c>
    </row>
    <row r="1583" spans="1:34" ht="15" x14ac:dyDescent="0.25">
      <c r="A1583" t="s">
        <v>3416</v>
      </c>
      <c r="B1583" t="s">
        <v>3417</v>
      </c>
      <c r="C1583" t="s">
        <v>516</v>
      </c>
      <c r="D1583">
        <v>54</v>
      </c>
      <c r="E1583" s="138">
        <v>45653</v>
      </c>
      <c r="F1583" s="138">
        <v>45700</v>
      </c>
      <c r="G1583" t="s">
        <v>69</v>
      </c>
      <c r="H1583" t="s">
        <v>63</v>
      </c>
      <c r="I1583">
        <v>0.7</v>
      </c>
      <c r="J1583" t="s">
        <v>71</v>
      </c>
      <c r="K1583"/>
      <c r="L1583"/>
      <c r="M1583"/>
      <c r="N1583"/>
      <c r="O1583"/>
      <c r="P1583"/>
      <c r="Q1583"/>
      <c r="R1583"/>
      <c r="S1583"/>
      <c r="T1583"/>
      <c r="U1583"/>
      <c r="V1583"/>
      <c r="W1583"/>
      <c r="X1583"/>
      <c r="Y1583"/>
      <c r="Z1583"/>
      <c r="AA1583"/>
      <c r="AB1583"/>
      <c r="AC1583"/>
      <c r="AD1583"/>
      <c r="AE1583"/>
      <c r="AF1583"/>
      <c r="AG1583">
        <v>1</v>
      </c>
      <c r="AH1583">
        <v>0</v>
      </c>
    </row>
    <row r="1584" spans="1:34" ht="15" x14ac:dyDescent="0.25">
      <c r="A1584" t="s">
        <v>3418</v>
      </c>
      <c r="B1584" t="s">
        <v>3419</v>
      </c>
      <c r="C1584" t="s">
        <v>151</v>
      </c>
      <c r="D1584">
        <v>14</v>
      </c>
      <c r="E1584" s="138">
        <v>45264</v>
      </c>
      <c r="F1584" s="138">
        <v>46011</v>
      </c>
      <c r="G1584" t="s">
        <v>69</v>
      </c>
      <c r="H1584" t="s">
        <v>70</v>
      </c>
      <c r="I1584">
        <v>0</v>
      </c>
      <c r="J1584" t="s">
        <v>16249</v>
      </c>
      <c r="K1584">
        <v>0.8</v>
      </c>
      <c r="L1584" t="s">
        <v>71</v>
      </c>
      <c r="M1584"/>
      <c r="N1584"/>
      <c r="O1584"/>
      <c r="P1584"/>
      <c r="Q1584"/>
      <c r="R1584"/>
      <c r="S1584"/>
      <c r="T1584"/>
      <c r="U1584"/>
      <c r="V1584"/>
      <c r="W1584"/>
      <c r="X1584"/>
      <c r="Y1584"/>
      <c r="Z1584"/>
      <c r="AA1584"/>
      <c r="AB1584"/>
      <c r="AC1584"/>
      <c r="AD1584"/>
      <c r="AE1584"/>
      <c r="AF1584"/>
      <c r="AG1584">
        <v>2</v>
      </c>
      <c r="AH1584">
        <v>8000</v>
      </c>
    </row>
    <row r="1585" spans="1:34" ht="15" x14ac:dyDescent="0.25">
      <c r="A1585" t="s">
        <v>3420</v>
      </c>
      <c r="B1585" t="s">
        <v>3421</v>
      </c>
      <c r="C1585" t="s">
        <v>206</v>
      </c>
      <c r="D1585">
        <v>7</v>
      </c>
      <c r="E1585" s="138">
        <v>45715</v>
      </c>
      <c r="F1585" s="138">
        <v>45733</v>
      </c>
      <c r="G1585" t="s">
        <v>75</v>
      </c>
      <c r="H1585" t="s">
        <v>70</v>
      </c>
      <c r="I1585">
        <v>0.7</v>
      </c>
      <c r="J1585" t="s">
        <v>16270</v>
      </c>
      <c r="K1585">
        <v>0.75</v>
      </c>
      <c r="L1585" t="s">
        <v>78</v>
      </c>
      <c r="M1585">
        <v>0.8</v>
      </c>
      <c r="N1585" t="s">
        <v>79</v>
      </c>
      <c r="O1585"/>
      <c r="P1585"/>
      <c r="Q1585"/>
      <c r="R1585"/>
      <c r="S1585"/>
      <c r="T1585"/>
      <c r="U1585"/>
      <c r="V1585"/>
      <c r="W1585"/>
      <c r="X1585"/>
      <c r="Y1585"/>
      <c r="Z1585"/>
      <c r="AA1585"/>
      <c r="AB1585"/>
      <c r="AC1585"/>
      <c r="AD1585"/>
      <c r="AE1585"/>
      <c r="AF1585"/>
      <c r="AG1585">
        <v>3</v>
      </c>
      <c r="AH1585">
        <v>0</v>
      </c>
    </row>
    <row r="1586" spans="1:34" ht="15" x14ac:dyDescent="0.25">
      <c r="A1586" t="s">
        <v>3422</v>
      </c>
      <c r="B1586" t="s">
        <v>3423</v>
      </c>
      <c r="C1586" t="s">
        <v>165</v>
      </c>
      <c r="D1586">
        <v>26</v>
      </c>
      <c r="E1586" s="138">
        <v>45645</v>
      </c>
      <c r="F1586" s="138">
        <v>45910</v>
      </c>
      <c r="G1586" t="s">
        <v>75</v>
      </c>
      <c r="H1586" t="s">
        <v>70</v>
      </c>
      <c r="I1586">
        <v>0</v>
      </c>
      <c r="J1586" t="s">
        <v>16230</v>
      </c>
      <c r="K1586">
        <v>0.6</v>
      </c>
      <c r="L1586" t="s">
        <v>16270</v>
      </c>
      <c r="M1586">
        <v>0.7</v>
      </c>
      <c r="N1586" t="s">
        <v>78</v>
      </c>
      <c r="O1586">
        <v>0.8</v>
      </c>
      <c r="P1586" t="s">
        <v>79</v>
      </c>
      <c r="Q1586"/>
      <c r="R1586"/>
      <c r="S1586"/>
      <c r="T1586"/>
      <c r="U1586"/>
      <c r="V1586"/>
      <c r="W1586"/>
      <c r="X1586"/>
      <c r="Y1586"/>
      <c r="Z1586"/>
      <c r="AA1586"/>
      <c r="AB1586"/>
      <c r="AC1586"/>
      <c r="AD1586"/>
      <c r="AE1586"/>
      <c r="AF1586"/>
      <c r="AG1586">
        <v>4</v>
      </c>
      <c r="AH1586">
        <v>15000</v>
      </c>
    </row>
    <row r="1587" spans="1:34" ht="15" x14ac:dyDescent="0.25">
      <c r="A1587" t="s">
        <v>3424</v>
      </c>
      <c r="B1587" t="s">
        <v>3425</v>
      </c>
      <c r="C1587" t="s">
        <v>148</v>
      </c>
      <c r="D1587">
        <v>26</v>
      </c>
      <c r="E1587" s="138">
        <v>42201</v>
      </c>
      <c r="F1587" s="138">
        <v>46011</v>
      </c>
      <c r="G1587" t="s">
        <v>69</v>
      </c>
      <c r="H1587" t="s">
        <v>70</v>
      </c>
      <c r="I1587">
        <v>0</v>
      </c>
      <c r="J1587" t="s">
        <v>16229</v>
      </c>
      <c r="K1587">
        <v>0.8</v>
      </c>
      <c r="L1587" t="s">
        <v>71</v>
      </c>
      <c r="M1587"/>
      <c r="N1587"/>
      <c r="O1587"/>
      <c r="P1587"/>
      <c r="Q1587"/>
      <c r="R1587"/>
      <c r="S1587"/>
      <c r="T1587"/>
      <c r="U1587"/>
      <c r="V1587"/>
      <c r="W1587"/>
      <c r="X1587"/>
      <c r="Y1587"/>
      <c r="Z1587"/>
      <c r="AA1587"/>
      <c r="AB1587"/>
      <c r="AC1587"/>
      <c r="AD1587"/>
      <c r="AE1587"/>
      <c r="AF1587"/>
      <c r="AG1587">
        <v>2</v>
      </c>
      <c r="AH1587">
        <v>10000</v>
      </c>
    </row>
    <row r="1588" spans="1:34" ht="15" x14ac:dyDescent="0.25">
      <c r="A1588" t="s">
        <v>3430</v>
      </c>
      <c r="B1588" t="s">
        <v>3431</v>
      </c>
      <c r="C1588" t="s">
        <v>680</v>
      </c>
      <c r="D1588">
        <v>74</v>
      </c>
      <c r="E1588" s="138">
        <v>44195</v>
      </c>
      <c r="F1588" s="138">
        <v>46011</v>
      </c>
      <c r="G1588" t="s">
        <v>69</v>
      </c>
      <c r="H1588" t="s">
        <v>70</v>
      </c>
      <c r="I1588">
        <v>0</v>
      </c>
      <c r="J1588" t="s">
        <v>16236</v>
      </c>
      <c r="K1588">
        <v>0.6</v>
      </c>
      <c r="L1588" t="s">
        <v>71</v>
      </c>
      <c r="M1588"/>
      <c r="N1588"/>
      <c r="O1588"/>
      <c r="P1588"/>
      <c r="Q1588"/>
      <c r="R1588"/>
      <c r="S1588"/>
      <c r="T1588"/>
      <c r="U1588"/>
      <c r="V1588"/>
      <c r="W1588"/>
      <c r="X1588"/>
      <c r="Y1588"/>
      <c r="Z1588"/>
      <c r="AA1588"/>
      <c r="AB1588"/>
      <c r="AC1588"/>
      <c r="AD1588"/>
      <c r="AE1588"/>
      <c r="AF1588"/>
      <c r="AG1588">
        <v>2</v>
      </c>
      <c r="AH1588">
        <v>9999.99</v>
      </c>
    </row>
    <row r="1589" spans="1:34" ht="15" x14ac:dyDescent="0.25">
      <c r="A1589" t="s">
        <v>15807</v>
      </c>
      <c r="B1589" t="s">
        <v>15808</v>
      </c>
      <c r="C1589" t="s">
        <v>313</v>
      </c>
      <c r="D1589"/>
      <c r="E1589"/>
      <c r="F1589"/>
      <c r="G1589"/>
      <c r="H1589" t="s">
        <v>63</v>
      </c>
      <c r="I1589" t="s">
        <v>64</v>
      </c>
      <c r="J1589"/>
      <c r="K1589"/>
      <c r="L1589"/>
      <c r="M1589"/>
      <c r="N1589"/>
      <c r="O1589"/>
      <c r="P1589"/>
      <c r="Q1589"/>
      <c r="R1589"/>
      <c r="S1589"/>
      <c r="T1589"/>
      <c r="U1589"/>
      <c r="V1589"/>
      <c r="W1589"/>
      <c r="X1589"/>
      <c r="Y1589"/>
      <c r="Z1589"/>
      <c r="AA1589"/>
      <c r="AB1589"/>
      <c r="AC1589"/>
      <c r="AD1589"/>
      <c r="AE1589"/>
      <c r="AF1589"/>
      <c r="AG1589"/>
      <c r="AH1589">
        <v>0</v>
      </c>
    </row>
    <row r="1590" spans="1:34" ht="15" x14ac:dyDescent="0.25">
      <c r="A1590" t="s">
        <v>3550</v>
      </c>
      <c r="B1590" t="s">
        <v>3551</v>
      </c>
      <c r="C1590" t="s">
        <v>206</v>
      </c>
      <c r="D1590">
        <v>51</v>
      </c>
      <c r="E1590" s="138">
        <v>45643</v>
      </c>
      <c r="F1590" s="138">
        <v>45667</v>
      </c>
      <c r="G1590" t="s">
        <v>69</v>
      </c>
      <c r="H1590" t="s">
        <v>63</v>
      </c>
      <c r="I1590">
        <v>0.8</v>
      </c>
      <c r="J1590" t="s">
        <v>71</v>
      </c>
      <c r="K1590"/>
      <c r="L1590"/>
      <c r="M1590"/>
      <c r="N1590"/>
      <c r="O1590"/>
      <c r="P1590"/>
      <c r="Q1590"/>
      <c r="R1590"/>
      <c r="S1590"/>
      <c r="T1590"/>
      <c r="U1590"/>
      <c r="V1590"/>
      <c r="W1590"/>
      <c r="X1590"/>
      <c r="Y1590"/>
      <c r="Z1590"/>
      <c r="AA1590"/>
      <c r="AB1590"/>
      <c r="AC1590"/>
      <c r="AD1590"/>
      <c r="AE1590"/>
      <c r="AF1590"/>
      <c r="AG1590">
        <v>1</v>
      </c>
      <c r="AH1590">
        <v>0</v>
      </c>
    </row>
    <row r="1591" spans="1:34" ht="15" x14ac:dyDescent="0.25">
      <c r="A1591" t="s">
        <v>3552</v>
      </c>
      <c r="B1591" t="s">
        <v>3553</v>
      </c>
      <c r="C1591" t="s">
        <v>680</v>
      </c>
      <c r="D1591">
        <v>58</v>
      </c>
      <c r="E1591" s="138">
        <v>45649</v>
      </c>
      <c r="F1591" s="138">
        <v>45961</v>
      </c>
      <c r="G1591" t="s">
        <v>69</v>
      </c>
      <c r="H1591" t="s">
        <v>70</v>
      </c>
      <c r="I1591">
        <v>0</v>
      </c>
      <c r="J1591" t="s">
        <v>16228</v>
      </c>
      <c r="K1591">
        <v>0.6</v>
      </c>
      <c r="L1591" t="s">
        <v>16270</v>
      </c>
      <c r="M1591">
        <v>0.78</v>
      </c>
      <c r="N1591" t="s">
        <v>78</v>
      </c>
      <c r="O1591">
        <v>0.8</v>
      </c>
      <c r="P1591" t="s">
        <v>79</v>
      </c>
      <c r="Q1591"/>
      <c r="R1591"/>
      <c r="S1591"/>
      <c r="T1591"/>
      <c r="U1591"/>
      <c r="V1591"/>
      <c r="W1591"/>
      <c r="X1591"/>
      <c r="Y1591"/>
      <c r="Z1591"/>
      <c r="AA1591"/>
      <c r="AB1591"/>
      <c r="AC1591"/>
      <c r="AD1591"/>
      <c r="AE1591"/>
      <c r="AF1591"/>
      <c r="AG1591">
        <v>4</v>
      </c>
      <c r="AH1591">
        <v>12000</v>
      </c>
    </row>
    <row r="1592" spans="1:34" ht="15" x14ac:dyDescent="0.25">
      <c r="A1592" t="s">
        <v>3560</v>
      </c>
      <c r="B1592" t="s">
        <v>3561</v>
      </c>
      <c r="C1592" t="s">
        <v>142</v>
      </c>
      <c r="D1592">
        <v>48</v>
      </c>
      <c r="E1592" s="138">
        <v>45646</v>
      </c>
      <c r="F1592" s="138">
        <v>45684</v>
      </c>
      <c r="G1592" t="s">
        <v>69</v>
      </c>
      <c r="H1592" t="s">
        <v>70</v>
      </c>
      <c r="I1592">
        <v>0</v>
      </c>
      <c r="J1592" t="s">
        <v>16230</v>
      </c>
      <c r="K1592">
        <v>0.55000000000000004</v>
      </c>
      <c r="L1592" t="s">
        <v>71</v>
      </c>
      <c r="M1592"/>
      <c r="N1592"/>
      <c r="O1592"/>
      <c r="P1592"/>
      <c r="Q1592"/>
      <c r="R1592"/>
      <c r="S1592"/>
      <c r="T1592"/>
      <c r="U1592"/>
      <c r="V1592"/>
      <c r="W1592"/>
      <c r="X1592"/>
      <c r="Y1592"/>
      <c r="Z1592"/>
      <c r="AA1592"/>
      <c r="AB1592"/>
      <c r="AC1592"/>
      <c r="AD1592"/>
      <c r="AE1592"/>
      <c r="AF1592"/>
      <c r="AG1592">
        <v>2</v>
      </c>
      <c r="AH1592">
        <v>15000</v>
      </c>
    </row>
    <row r="1593" spans="1:34" ht="15" x14ac:dyDescent="0.25">
      <c r="A1593" t="s">
        <v>3566</v>
      </c>
      <c r="B1593" t="s">
        <v>3567</v>
      </c>
      <c r="C1593" t="s">
        <v>291</v>
      </c>
      <c r="D1593">
        <v>30</v>
      </c>
      <c r="E1593" s="138">
        <v>45499</v>
      </c>
      <c r="F1593" s="138">
        <v>46011</v>
      </c>
      <c r="G1593" t="s">
        <v>69</v>
      </c>
      <c r="H1593" t="s">
        <v>63</v>
      </c>
      <c r="I1593">
        <v>0.8</v>
      </c>
      <c r="J1593" t="s">
        <v>71</v>
      </c>
      <c r="K1593"/>
      <c r="L1593"/>
      <c r="M1593"/>
      <c r="N1593"/>
      <c r="O1593"/>
      <c r="P1593"/>
      <c r="Q1593"/>
      <c r="R1593"/>
      <c r="S1593"/>
      <c r="T1593"/>
      <c r="U1593"/>
      <c r="V1593"/>
      <c r="W1593"/>
      <c r="X1593"/>
      <c r="Y1593"/>
      <c r="Z1593"/>
      <c r="AA1593"/>
      <c r="AB1593"/>
      <c r="AC1593"/>
      <c r="AD1593"/>
      <c r="AE1593"/>
      <c r="AF1593"/>
      <c r="AG1593">
        <v>1</v>
      </c>
      <c r="AH1593">
        <v>0</v>
      </c>
    </row>
    <row r="1594" spans="1:34" ht="15" x14ac:dyDescent="0.25">
      <c r="A1594" t="s">
        <v>3634</v>
      </c>
      <c r="B1594" t="s">
        <v>3635</v>
      </c>
      <c r="C1594" t="s">
        <v>935</v>
      </c>
      <c r="D1594">
        <v>45</v>
      </c>
      <c r="E1594" s="138">
        <v>45649</v>
      </c>
      <c r="F1594" s="138">
        <v>45684</v>
      </c>
      <c r="G1594" t="s">
        <v>75</v>
      </c>
      <c r="H1594" t="s">
        <v>63</v>
      </c>
      <c r="I1594">
        <v>0.75</v>
      </c>
      <c r="J1594" t="s">
        <v>71</v>
      </c>
      <c r="K1594"/>
      <c r="L1594"/>
      <c r="M1594"/>
      <c r="N1594"/>
      <c r="O1594"/>
      <c r="P1594"/>
      <c r="Q1594"/>
      <c r="R1594"/>
      <c r="S1594"/>
      <c r="T1594"/>
      <c r="U1594"/>
      <c r="V1594"/>
      <c r="W1594"/>
      <c r="X1594"/>
      <c r="Y1594"/>
      <c r="Z1594"/>
      <c r="AA1594"/>
      <c r="AB1594"/>
      <c r="AC1594"/>
      <c r="AD1594"/>
      <c r="AE1594"/>
      <c r="AF1594"/>
      <c r="AG1594">
        <v>1</v>
      </c>
      <c r="AH1594">
        <v>0</v>
      </c>
    </row>
    <row r="1595" spans="1:34" ht="15" x14ac:dyDescent="0.25">
      <c r="A1595" t="s">
        <v>3636</v>
      </c>
      <c r="B1595" t="s">
        <v>3637</v>
      </c>
      <c r="C1595" t="s">
        <v>228</v>
      </c>
      <c r="D1595">
        <v>21</v>
      </c>
      <c r="E1595" s="138">
        <v>45649</v>
      </c>
      <c r="F1595" s="138">
        <v>45687</v>
      </c>
      <c r="G1595" t="s">
        <v>69</v>
      </c>
      <c r="H1595" t="s">
        <v>63</v>
      </c>
      <c r="I1595">
        <v>0.6</v>
      </c>
      <c r="J1595" t="s">
        <v>71</v>
      </c>
      <c r="K1595"/>
      <c r="L1595"/>
      <c r="M1595"/>
      <c r="N1595"/>
      <c r="O1595"/>
      <c r="P1595"/>
      <c r="Q1595"/>
      <c r="R1595"/>
      <c r="S1595"/>
      <c r="T1595"/>
      <c r="U1595"/>
      <c r="V1595"/>
      <c r="W1595"/>
      <c r="X1595"/>
      <c r="Y1595"/>
      <c r="Z1595"/>
      <c r="AA1595"/>
      <c r="AB1595"/>
      <c r="AC1595"/>
      <c r="AD1595"/>
      <c r="AE1595"/>
      <c r="AF1595"/>
      <c r="AG1595">
        <v>1</v>
      </c>
      <c r="AH1595">
        <v>0</v>
      </c>
    </row>
    <row r="1596" spans="1:34" ht="15" x14ac:dyDescent="0.25">
      <c r="A1596" t="s">
        <v>3640</v>
      </c>
      <c r="B1596" t="s">
        <v>3641</v>
      </c>
      <c r="C1596" t="s">
        <v>193</v>
      </c>
      <c r="D1596">
        <v>37</v>
      </c>
      <c r="E1596" s="138">
        <v>45642</v>
      </c>
      <c r="F1596" s="138">
        <v>45929</v>
      </c>
      <c r="G1596" t="s">
        <v>69</v>
      </c>
      <c r="H1596" t="s">
        <v>70</v>
      </c>
      <c r="I1596">
        <v>0</v>
      </c>
      <c r="J1596" t="s">
        <v>16249</v>
      </c>
      <c r="K1596">
        <v>0.75</v>
      </c>
      <c r="L1596" t="s">
        <v>71</v>
      </c>
      <c r="M1596"/>
      <c r="N1596"/>
      <c r="O1596"/>
      <c r="P1596"/>
      <c r="Q1596"/>
      <c r="R1596"/>
      <c r="S1596"/>
      <c r="T1596"/>
      <c r="U1596"/>
      <c r="V1596"/>
      <c r="W1596"/>
      <c r="X1596"/>
      <c r="Y1596"/>
      <c r="Z1596"/>
      <c r="AA1596"/>
      <c r="AB1596"/>
      <c r="AC1596"/>
      <c r="AD1596"/>
      <c r="AE1596"/>
      <c r="AF1596"/>
      <c r="AG1596">
        <v>2</v>
      </c>
      <c r="AH1596">
        <v>8000</v>
      </c>
    </row>
    <row r="1597" spans="1:34" ht="15" x14ac:dyDescent="0.25">
      <c r="A1597" t="s">
        <v>3642</v>
      </c>
      <c r="B1597" t="s">
        <v>3643</v>
      </c>
      <c r="C1597" t="s">
        <v>119</v>
      </c>
      <c r="D1597">
        <v>3</v>
      </c>
      <c r="E1597" s="138">
        <v>45716</v>
      </c>
      <c r="F1597" s="138">
        <v>45723</v>
      </c>
      <c r="G1597" t="s">
        <v>75</v>
      </c>
      <c r="H1597" t="s">
        <v>70</v>
      </c>
      <c r="I1597">
        <v>0</v>
      </c>
      <c r="J1597" t="s">
        <v>16228</v>
      </c>
      <c r="K1597">
        <v>0.8</v>
      </c>
      <c r="L1597" t="s">
        <v>71</v>
      </c>
      <c r="M1597"/>
      <c r="N1597"/>
      <c r="O1597"/>
      <c r="P1597"/>
      <c r="Q1597"/>
      <c r="R1597"/>
      <c r="S1597"/>
      <c r="T1597"/>
      <c r="U1597"/>
      <c r="V1597"/>
      <c r="W1597"/>
      <c r="X1597"/>
      <c r="Y1597"/>
      <c r="Z1597"/>
      <c r="AA1597"/>
      <c r="AB1597"/>
      <c r="AC1597"/>
      <c r="AD1597"/>
      <c r="AE1597"/>
      <c r="AF1597"/>
      <c r="AG1597">
        <v>2</v>
      </c>
      <c r="AH1597">
        <v>12000</v>
      </c>
    </row>
    <row r="1598" spans="1:34" ht="15" x14ac:dyDescent="0.25">
      <c r="A1598" t="s">
        <v>3644</v>
      </c>
      <c r="B1598" t="s">
        <v>3645</v>
      </c>
      <c r="C1598" t="s">
        <v>214</v>
      </c>
      <c r="D1598">
        <v>65</v>
      </c>
      <c r="E1598" s="138">
        <v>45626</v>
      </c>
      <c r="F1598" s="138">
        <v>45698</v>
      </c>
      <c r="G1598" t="s">
        <v>69</v>
      </c>
      <c r="H1598" t="s">
        <v>70</v>
      </c>
      <c r="I1598">
        <v>0</v>
      </c>
      <c r="J1598" t="s">
        <v>16245</v>
      </c>
      <c r="K1598">
        <v>0.62</v>
      </c>
      <c r="L1598" t="s">
        <v>71</v>
      </c>
      <c r="M1598"/>
      <c r="N1598"/>
      <c r="O1598"/>
      <c r="P1598"/>
      <c r="Q1598"/>
      <c r="R1598"/>
      <c r="S1598"/>
      <c r="T1598"/>
      <c r="U1598"/>
      <c r="V1598"/>
      <c r="W1598"/>
      <c r="X1598"/>
      <c r="Y1598"/>
      <c r="Z1598"/>
      <c r="AA1598"/>
      <c r="AB1598"/>
      <c r="AC1598"/>
      <c r="AD1598"/>
      <c r="AE1598"/>
      <c r="AF1598"/>
      <c r="AG1598">
        <v>2</v>
      </c>
      <c r="AH1598">
        <v>16000</v>
      </c>
    </row>
    <row r="1599" spans="1:34" ht="15" x14ac:dyDescent="0.25">
      <c r="A1599" t="s">
        <v>3646</v>
      </c>
      <c r="B1599" t="s">
        <v>3647</v>
      </c>
      <c r="C1599" t="s">
        <v>119</v>
      </c>
      <c r="D1599">
        <v>40</v>
      </c>
      <c r="E1599" s="138">
        <v>45656</v>
      </c>
      <c r="F1599" s="138">
        <v>45940</v>
      </c>
      <c r="G1599" t="s">
        <v>69</v>
      </c>
      <c r="H1599" t="s">
        <v>70</v>
      </c>
      <c r="I1599">
        <v>0</v>
      </c>
      <c r="J1599" t="s">
        <v>16229</v>
      </c>
      <c r="K1599">
        <v>0.6</v>
      </c>
      <c r="L1599" t="s">
        <v>71</v>
      </c>
      <c r="M1599"/>
      <c r="N1599"/>
      <c r="O1599"/>
      <c r="P1599"/>
      <c r="Q1599"/>
      <c r="R1599"/>
      <c r="S1599"/>
      <c r="T1599"/>
      <c r="U1599"/>
      <c r="V1599"/>
      <c r="W1599"/>
      <c r="X1599"/>
      <c r="Y1599"/>
      <c r="Z1599"/>
      <c r="AA1599"/>
      <c r="AB1599"/>
      <c r="AC1599"/>
      <c r="AD1599"/>
      <c r="AE1599"/>
      <c r="AF1599"/>
      <c r="AG1599">
        <v>2</v>
      </c>
      <c r="AH1599">
        <v>10000</v>
      </c>
    </row>
    <row r="1600" spans="1:34" ht="15" x14ac:dyDescent="0.25">
      <c r="A1600" t="s">
        <v>3648</v>
      </c>
      <c r="B1600" t="s">
        <v>3649</v>
      </c>
      <c r="C1600" t="s">
        <v>621</v>
      </c>
      <c r="D1600">
        <v>68</v>
      </c>
      <c r="E1600" s="138">
        <v>45653</v>
      </c>
      <c r="F1600" s="138">
        <v>45679</v>
      </c>
      <c r="G1600" t="s">
        <v>75</v>
      </c>
      <c r="H1600" t="s">
        <v>70</v>
      </c>
      <c r="I1600">
        <v>0</v>
      </c>
      <c r="J1600" t="s">
        <v>16231</v>
      </c>
      <c r="K1600">
        <v>0.8</v>
      </c>
      <c r="L1600" t="s">
        <v>71</v>
      </c>
      <c r="M1600"/>
      <c r="N1600"/>
      <c r="O1600"/>
      <c r="P1600"/>
      <c r="Q1600"/>
      <c r="R1600"/>
      <c r="S1600"/>
      <c r="T1600"/>
      <c r="U1600"/>
      <c r="V1600"/>
      <c r="W1600"/>
      <c r="X1600"/>
      <c r="Y1600"/>
      <c r="Z1600"/>
      <c r="AA1600"/>
      <c r="AB1600"/>
      <c r="AC1600"/>
      <c r="AD1600"/>
      <c r="AE1600"/>
      <c r="AF1600"/>
      <c r="AG1600">
        <v>2</v>
      </c>
      <c r="AH1600">
        <v>13000</v>
      </c>
    </row>
    <row r="1601" spans="1:34" ht="15" x14ac:dyDescent="0.25">
      <c r="A1601" t="s">
        <v>3652</v>
      </c>
      <c r="B1601" t="s">
        <v>3653</v>
      </c>
      <c r="C1601" t="s">
        <v>206</v>
      </c>
      <c r="D1601">
        <v>33</v>
      </c>
      <c r="E1601" s="138">
        <v>45258</v>
      </c>
      <c r="F1601" s="138">
        <v>46011</v>
      </c>
      <c r="G1601" t="s">
        <v>69</v>
      </c>
      <c r="H1601" t="s">
        <v>63</v>
      </c>
      <c r="I1601">
        <v>0.8</v>
      </c>
      <c r="J1601" t="s">
        <v>71</v>
      </c>
      <c r="K1601"/>
      <c r="L1601"/>
      <c r="M1601"/>
      <c r="N1601"/>
      <c r="O1601"/>
      <c r="P1601"/>
      <c r="Q1601"/>
      <c r="R1601"/>
      <c r="S1601"/>
      <c r="T1601"/>
      <c r="U1601"/>
      <c r="V1601"/>
      <c r="W1601"/>
      <c r="X1601"/>
      <c r="Y1601"/>
      <c r="Z1601"/>
      <c r="AA1601"/>
      <c r="AB1601"/>
      <c r="AC1601"/>
      <c r="AD1601"/>
      <c r="AE1601"/>
      <c r="AF1601"/>
      <c r="AG1601">
        <v>1</v>
      </c>
      <c r="AH1601">
        <v>0</v>
      </c>
    </row>
    <row r="1602" spans="1:34" ht="15" x14ac:dyDescent="0.25">
      <c r="A1602" t="s">
        <v>3650</v>
      </c>
      <c r="B1602" t="s">
        <v>3651</v>
      </c>
      <c r="C1602" t="s">
        <v>680</v>
      </c>
      <c r="D1602">
        <v>18</v>
      </c>
      <c r="E1602" s="138">
        <v>44630</v>
      </c>
      <c r="F1602" s="138">
        <v>46011</v>
      </c>
      <c r="G1602" t="s">
        <v>69</v>
      </c>
      <c r="H1602" t="s">
        <v>63</v>
      </c>
      <c r="I1602">
        <v>0.8</v>
      </c>
      <c r="J1602" t="s">
        <v>71</v>
      </c>
      <c r="K1602"/>
      <c r="L1602"/>
      <c r="M1602"/>
      <c r="N1602"/>
      <c r="O1602"/>
      <c r="P1602"/>
      <c r="Q1602"/>
      <c r="R1602"/>
      <c r="S1602"/>
      <c r="T1602"/>
      <c r="U1602"/>
      <c r="V1602"/>
      <c r="W1602"/>
      <c r="X1602"/>
      <c r="Y1602"/>
      <c r="Z1602"/>
      <c r="AA1602"/>
      <c r="AB1602"/>
      <c r="AC1602"/>
      <c r="AD1602"/>
      <c r="AE1602"/>
      <c r="AF1602"/>
      <c r="AG1602">
        <v>1</v>
      </c>
      <c r="AH1602">
        <v>0</v>
      </c>
    </row>
    <row r="1603" spans="1:34" ht="15" x14ac:dyDescent="0.25">
      <c r="A1603" t="s">
        <v>3660</v>
      </c>
      <c r="B1603" t="s">
        <v>3661</v>
      </c>
      <c r="C1603" t="s">
        <v>179</v>
      </c>
      <c r="D1603">
        <v>4</v>
      </c>
      <c r="E1603" s="138">
        <v>45404</v>
      </c>
      <c r="F1603" s="138">
        <v>46011</v>
      </c>
      <c r="G1603" t="s">
        <v>69</v>
      </c>
      <c r="H1603" t="s">
        <v>63</v>
      </c>
      <c r="I1603">
        <v>0.8</v>
      </c>
      <c r="J1603" t="s">
        <v>71</v>
      </c>
      <c r="K1603"/>
      <c r="L1603"/>
      <c r="M1603"/>
      <c r="N1603"/>
      <c r="O1603"/>
      <c r="P1603"/>
      <c r="Q1603"/>
      <c r="R1603"/>
      <c r="S1603"/>
      <c r="T1603"/>
      <c r="U1603"/>
      <c r="V1603"/>
      <c r="W1603"/>
      <c r="X1603"/>
      <c r="Y1603"/>
      <c r="Z1603"/>
      <c r="AA1603"/>
      <c r="AB1603"/>
      <c r="AC1603"/>
      <c r="AD1603"/>
      <c r="AE1603"/>
      <c r="AF1603"/>
      <c r="AG1603">
        <v>1</v>
      </c>
      <c r="AH1603">
        <v>0</v>
      </c>
    </row>
    <row r="1604" spans="1:34" ht="15" x14ac:dyDescent="0.25">
      <c r="A1604" t="s">
        <v>3656</v>
      </c>
      <c r="B1604" t="s">
        <v>3657</v>
      </c>
      <c r="C1604" t="s">
        <v>111</v>
      </c>
      <c r="D1604">
        <v>9</v>
      </c>
      <c r="E1604" s="138">
        <v>45715</v>
      </c>
      <c r="F1604" s="138">
        <v>45722</v>
      </c>
      <c r="G1604" t="s">
        <v>69</v>
      </c>
      <c r="H1604" t="s">
        <v>63</v>
      </c>
      <c r="I1604">
        <v>0.5</v>
      </c>
      <c r="J1604" t="s">
        <v>71</v>
      </c>
      <c r="K1604"/>
      <c r="L1604"/>
      <c r="M1604"/>
      <c r="N1604"/>
      <c r="O1604"/>
      <c r="P1604"/>
      <c r="Q1604"/>
      <c r="R1604"/>
      <c r="S1604"/>
      <c r="T1604"/>
      <c r="U1604"/>
      <c r="V1604"/>
      <c r="W1604"/>
      <c r="X1604"/>
      <c r="Y1604"/>
      <c r="Z1604"/>
      <c r="AA1604"/>
      <c r="AB1604"/>
      <c r="AC1604"/>
      <c r="AD1604"/>
      <c r="AE1604"/>
      <c r="AF1604"/>
      <c r="AG1604">
        <v>1</v>
      </c>
      <c r="AH1604">
        <v>0</v>
      </c>
    </row>
    <row r="1605" spans="1:34" ht="15" x14ac:dyDescent="0.25">
      <c r="A1605" t="s">
        <v>3658</v>
      </c>
      <c r="B1605" t="s">
        <v>3659</v>
      </c>
      <c r="C1605" t="s">
        <v>154</v>
      </c>
      <c r="D1605">
        <v>35</v>
      </c>
      <c r="E1605" s="138">
        <v>45657</v>
      </c>
      <c r="F1605" s="138">
        <v>45733</v>
      </c>
      <c r="G1605" t="s">
        <v>69</v>
      </c>
      <c r="H1605" t="s">
        <v>70</v>
      </c>
      <c r="I1605">
        <v>0</v>
      </c>
      <c r="J1605" t="s">
        <v>16232</v>
      </c>
      <c r="K1605">
        <v>0.8</v>
      </c>
      <c r="L1605" t="s">
        <v>71</v>
      </c>
      <c r="M1605"/>
      <c r="N1605"/>
      <c r="O1605"/>
      <c r="P1605"/>
      <c r="Q1605"/>
      <c r="R1605"/>
      <c r="S1605"/>
      <c r="T1605"/>
      <c r="U1605"/>
      <c r="V1605"/>
      <c r="W1605"/>
      <c r="X1605"/>
      <c r="Y1605"/>
      <c r="Z1605"/>
      <c r="AA1605"/>
      <c r="AB1605"/>
      <c r="AC1605"/>
      <c r="AD1605"/>
      <c r="AE1605"/>
      <c r="AF1605"/>
      <c r="AG1605">
        <v>2</v>
      </c>
      <c r="AH1605">
        <v>7500</v>
      </c>
    </row>
    <row r="1606" spans="1:34" ht="15" x14ac:dyDescent="0.25">
      <c r="A1606" t="s">
        <v>3694</v>
      </c>
      <c r="B1606" t="s">
        <v>3695</v>
      </c>
      <c r="C1606" t="s">
        <v>165</v>
      </c>
      <c r="D1606">
        <v>49</v>
      </c>
      <c r="E1606" s="138">
        <v>45656</v>
      </c>
      <c r="F1606" s="138">
        <v>45867</v>
      </c>
      <c r="G1606" t="s">
        <v>69</v>
      </c>
      <c r="H1606" t="s">
        <v>63</v>
      </c>
      <c r="I1606">
        <v>0.8</v>
      </c>
      <c r="J1606" t="s">
        <v>71</v>
      </c>
      <c r="K1606"/>
      <c r="L1606"/>
      <c r="M1606"/>
      <c r="N1606"/>
      <c r="O1606"/>
      <c r="P1606"/>
      <c r="Q1606"/>
      <c r="R1606"/>
      <c r="S1606"/>
      <c r="T1606"/>
      <c r="U1606"/>
      <c r="V1606"/>
      <c r="W1606"/>
      <c r="X1606"/>
      <c r="Y1606"/>
      <c r="Z1606"/>
      <c r="AA1606"/>
      <c r="AB1606"/>
      <c r="AC1606"/>
      <c r="AD1606"/>
      <c r="AE1606"/>
      <c r="AF1606"/>
      <c r="AG1606">
        <v>1</v>
      </c>
      <c r="AH1606">
        <v>0</v>
      </c>
    </row>
    <row r="1607" spans="1:34" ht="15" x14ac:dyDescent="0.25">
      <c r="A1607" t="s">
        <v>3409</v>
      </c>
      <c r="B1607" t="s">
        <v>3410</v>
      </c>
      <c r="C1607" t="s">
        <v>304</v>
      </c>
      <c r="D1607">
        <v>3</v>
      </c>
      <c r="E1607" s="138">
        <v>42825</v>
      </c>
      <c r="F1607" s="138">
        <v>46011</v>
      </c>
      <c r="G1607" t="s">
        <v>69</v>
      </c>
      <c r="H1607" t="s">
        <v>70</v>
      </c>
      <c r="I1607">
        <v>0</v>
      </c>
      <c r="J1607" t="s">
        <v>16236</v>
      </c>
      <c r="K1607">
        <v>0.8</v>
      </c>
      <c r="L1607" t="s">
        <v>71</v>
      </c>
      <c r="M1607"/>
      <c r="N1607"/>
      <c r="O1607"/>
      <c r="P1607"/>
      <c r="Q1607"/>
      <c r="R1607"/>
      <c r="S1607"/>
      <c r="T1607"/>
      <c r="U1607"/>
      <c r="V1607"/>
      <c r="W1607"/>
      <c r="X1607"/>
      <c r="Y1607"/>
      <c r="Z1607"/>
      <c r="AA1607"/>
      <c r="AB1607"/>
      <c r="AC1607"/>
      <c r="AD1607"/>
      <c r="AE1607"/>
      <c r="AF1607"/>
      <c r="AG1607">
        <v>2</v>
      </c>
      <c r="AH1607">
        <v>9999.99</v>
      </c>
    </row>
    <row r="1608" spans="1:34" ht="15" x14ac:dyDescent="0.25">
      <c r="A1608" t="s">
        <v>3698</v>
      </c>
      <c r="B1608" t="s">
        <v>3699</v>
      </c>
      <c r="C1608" t="s">
        <v>291</v>
      </c>
      <c r="D1608">
        <v>8</v>
      </c>
      <c r="E1608" s="138">
        <v>44994</v>
      </c>
      <c r="F1608" s="138">
        <v>46011</v>
      </c>
      <c r="G1608" t="s">
        <v>69</v>
      </c>
      <c r="H1608" t="s">
        <v>63</v>
      </c>
      <c r="I1608">
        <v>0.8</v>
      </c>
      <c r="J1608" t="s">
        <v>71</v>
      </c>
      <c r="K1608"/>
      <c r="L1608"/>
      <c r="M1608"/>
      <c r="N1608"/>
      <c r="O1608"/>
      <c r="P1608"/>
      <c r="Q1608"/>
      <c r="R1608"/>
      <c r="S1608"/>
      <c r="T1608"/>
      <c r="U1608"/>
      <c r="V1608"/>
      <c r="W1608"/>
      <c r="X1608"/>
      <c r="Y1608"/>
      <c r="Z1608"/>
      <c r="AA1608"/>
      <c r="AB1608"/>
      <c r="AC1608"/>
      <c r="AD1608"/>
      <c r="AE1608"/>
      <c r="AF1608"/>
      <c r="AG1608">
        <v>1</v>
      </c>
      <c r="AH1608">
        <v>0</v>
      </c>
    </row>
    <row r="1609" spans="1:34" ht="15" x14ac:dyDescent="0.25">
      <c r="A1609" t="s">
        <v>3327</v>
      </c>
      <c r="B1609" t="s">
        <v>3328</v>
      </c>
      <c r="C1609" t="s">
        <v>62</v>
      </c>
      <c r="D1609">
        <v>32</v>
      </c>
      <c r="E1609" s="138">
        <v>45289</v>
      </c>
      <c r="F1609" s="138">
        <v>46011</v>
      </c>
      <c r="G1609" t="s">
        <v>69</v>
      </c>
      <c r="H1609" t="s">
        <v>63</v>
      </c>
      <c r="I1609">
        <v>0.8</v>
      </c>
      <c r="J1609" t="s">
        <v>71</v>
      </c>
      <c r="K1609"/>
      <c r="L1609"/>
      <c r="M1609"/>
      <c r="N1609"/>
      <c r="O1609"/>
      <c r="P1609"/>
      <c r="Q1609"/>
      <c r="R1609"/>
      <c r="S1609"/>
      <c r="T1609"/>
      <c r="U1609"/>
      <c r="V1609"/>
      <c r="W1609"/>
      <c r="X1609"/>
      <c r="Y1609"/>
      <c r="Z1609"/>
      <c r="AA1609"/>
      <c r="AB1609"/>
      <c r="AC1609"/>
      <c r="AD1609"/>
      <c r="AE1609"/>
      <c r="AF1609"/>
      <c r="AG1609">
        <v>1</v>
      </c>
      <c r="AH1609">
        <v>0</v>
      </c>
    </row>
    <row r="1610" spans="1:34" ht="15" x14ac:dyDescent="0.25">
      <c r="A1610" t="s">
        <v>3331</v>
      </c>
      <c r="B1610" t="s">
        <v>3332</v>
      </c>
      <c r="C1610" t="s">
        <v>148</v>
      </c>
      <c r="D1610">
        <v>46</v>
      </c>
      <c r="E1610" s="138">
        <v>45642</v>
      </c>
      <c r="F1610" s="138">
        <v>45701</v>
      </c>
      <c r="G1610" t="s">
        <v>69</v>
      </c>
      <c r="H1610" t="s">
        <v>70</v>
      </c>
      <c r="I1610">
        <v>0</v>
      </c>
      <c r="J1610" t="s">
        <v>16228</v>
      </c>
      <c r="K1610">
        <v>0.8</v>
      </c>
      <c r="L1610" t="s">
        <v>71</v>
      </c>
      <c r="M1610"/>
      <c r="N1610"/>
      <c r="O1610"/>
      <c r="P1610"/>
      <c r="Q1610"/>
      <c r="R1610"/>
      <c r="S1610"/>
      <c r="T1610"/>
      <c r="U1610"/>
      <c r="V1610"/>
      <c r="W1610"/>
      <c r="X1610"/>
      <c r="Y1610"/>
      <c r="Z1610"/>
      <c r="AA1610"/>
      <c r="AB1610"/>
      <c r="AC1610"/>
      <c r="AD1610"/>
      <c r="AE1610"/>
      <c r="AF1610"/>
      <c r="AG1610">
        <v>2</v>
      </c>
      <c r="AH1610">
        <v>12000</v>
      </c>
    </row>
    <row r="1611" spans="1:34" ht="15" x14ac:dyDescent="0.25">
      <c r="A1611" t="s">
        <v>3333</v>
      </c>
      <c r="B1611" t="s">
        <v>3334</v>
      </c>
      <c r="C1611" t="s">
        <v>264</v>
      </c>
      <c r="D1611">
        <v>45</v>
      </c>
      <c r="E1611" s="138">
        <v>45623</v>
      </c>
      <c r="F1611" s="138">
        <v>45894</v>
      </c>
      <c r="G1611" t="s">
        <v>69</v>
      </c>
      <c r="H1611" t="s">
        <v>70</v>
      </c>
      <c r="I1611">
        <v>0</v>
      </c>
      <c r="J1611" t="s">
        <v>16228</v>
      </c>
      <c r="K1611">
        <v>0.8</v>
      </c>
      <c r="L1611" t="s">
        <v>71</v>
      </c>
      <c r="M1611"/>
      <c r="N1611"/>
      <c r="O1611"/>
      <c r="P1611"/>
      <c r="Q1611"/>
      <c r="R1611"/>
      <c r="S1611"/>
      <c r="T1611"/>
      <c r="U1611"/>
      <c r="V1611"/>
      <c r="W1611"/>
      <c r="X1611"/>
      <c r="Y1611"/>
      <c r="Z1611"/>
      <c r="AA1611"/>
      <c r="AB1611"/>
      <c r="AC1611"/>
      <c r="AD1611"/>
      <c r="AE1611"/>
      <c r="AF1611"/>
      <c r="AG1611">
        <v>2</v>
      </c>
      <c r="AH1611">
        <v>12000</v>
      </c>
    </row>
    <row r="1612" spans="1:34" ht="15" x14ac:dyDescent="0.25">
      <c r="A1612" t="s">
        <v>3335</v>
      </c>
      <c r="B1612" t="s">
        <v>3336</v>
      </c>
      <c r="C1612" t="s">
        <v>116</v>
      </c>
      <c r="D1612"/>
      <c r="E1612"/>
      <c r="F1612"/>
      <c r="G1612"/>
      <c r="H1612" t="s">
        <v>63</v>
      </c>
      <c r="I1612" t="s">
        <v>64</v>
      </c>
      <c r="J1612"/>
      <c r="K1612"/>
      <c r="L1612"/>
      <c r="M1612"/>
      <c r="N1612"/>
      <c r="O1612"/>
      <c r="P1612"/>
      <c r="Q1612"/>
      <c r="R1612"/>
      <c r="S1612"/>
      <c r="T1612"/>
      <c r="U1612"/>
      <c r="V1612"/>
      <c r="W1612"/>
      <c r="X1612"/>
      <c r="Y1612"/>
      <c r="Z1612"/>
      <c r="AA1612"/>
      <c r="AB1612"/>
      <c r="AC1612"/>
      <c r="AD1612"/>
      <c r="AE1612"/>
      <c r="AF1612"/>
      <c r="AG1612"/>
      <c r="AH1612">
        <v>0</v>
      </c>
    </row>
    <row r="1613" spans="1:34" ht="15" x14ac:dyDescent="0.25">
      <c r="A1613" t="s">
        <v>3337</v>
      </c>
      <c r="B1613" t="s">
        <v>3338</v>
      </c>
      <c r="C1613" t="s">
        <v>326</v>
      </c>
      <c r="D1613">
        <v>9</v>
      </c>
      <c r="E1613" s="138">
        <v>42219</v>
      </c>
      <c r="F1613" s="138">
        <v>46011</v>
      </c>
      <c r="G1613" t="s">
        <v>69</v>
      </c>
      <c r="H1613" t="s">
        <v>70</v>
      </c>
      <c r="I1613">
        <v>0</v>
      </c>
      <c r="J1613" t="s">
        <v>16232</v>
      </c>
      <c r="K1613">
        <v>0.6</v>
      </c>
      <c r="L1613" t="s">
        <v>71</v>
      </c>
      <c r="M1613"/>
      <c r="N1613"/>
      <c r="O1613"/>
      <c r="P1613"/>
      <c r="Q1613"/>
      <c r="R1613"/>
      <c r="S1613"/>
      <c r="T1613"/>
      <c r="U1613"/>
      <c r="V1613"/>
      <c r="W1613"/>
      <c r="X1613"/>
      <c r="Y1613"/>
      <c r="Z1613"/>
      <c r="AA1613"/>
      <c r="AB1613"/>
      <c r="AC1613"/>
      <c r="AD1613"/>
      <c r="AE1613"/>
      <c r="AF1613"/>
      <c r="AG1613">
        <v>2</v>
      </c>
      <c r="AH1613">
        <v>7500</v>
      </c>
    </row>
    <row r="1614" spans="1:34" ht="15" x14ac:dyDescent="0.25">
      <c r="A1614" t="s">
        <v>3343</v>
      </c>
      <c r="B1614" t="s">
        <v>3344</v>
      </c>
      <c r="C1614" t="s">
        <v>176</v>
      </c>
      <c r="D1614">
        <v>13</v>
      </c>
      <c r="E1614" s="138">
        <v>45645</v>
      </c>
      <c r="F1614" s="138">
        <v>45716</v>
      </c>
      <c r="G1614" t="s">
        <v>69</v>
      </c>
      <c r="H1614" t="s">
        <v>70</v>
      </c>
      <c r="I1614">
        <v>0.5</v>
      </c>
      <c r="J1614" t="s">
        <v>71</v>
      </c>
      <c r="K1614">
        <v>0</v>
      </c>
      <c r="L1614" t="s">
        <v>16319</v>
      </c>
      <c r="M1614"/>
      <c r="N1614"/>
      <c r="O1614"/>
      <c r="P1614"/>
      <c r="Q1614"/>
      <c r="R1614"/>
      <c r="S1614"/>
      <c r="T1614"/>
      <c r="U1614"/>
      <c r="V1614"/>
      <c r="W1614"/>
      <c r="X1614"/>
      <c r="Y1614"/>
      <c r="Z1614"/>
      <c r="AA1614"/>
      <c r="AB1614"/>
      <c r="AC1614"/>
      <c r="AD1614"/>
      <c r="AE1614"/>
      <c r="AF1614"/>
      <c r="AG1614">
        <v>5</v>
      </c>
      <c r="AH1614">
        <v>0</v>
      </c>
    </row>
    <row r="1615" spans="1:34" ht="15" x14ac:dyDescent="0.25">
      <c r="A1615" t="s">
        <v>3345</v>
      </c>
      <c r="B1615" t="s">
        <v>3346</v>
      </c>
      <c r="C1615" t="s">
        <v>448</v>
      </c>
      <c r="D1615">
        <v>70</v>
      </c>
      <c r="E1615" s="138">
        <v>41205</v>
      </c>
      <c r="F1615" s="138">
        <v>46011</v>
      </c>
      <c r="G1615" t="s">
        <v>69</v>
      </c>
      <c r="H1615" t="s">
        <v>63</v>
      </c>
      <c r="I1615">
        <v>0.8</v>
      </c>
      <c r="J1615" t="s">
        <v>71</v>
      </c>
      <c r="K1615"/>
      <c r="L1615"/>
      <c r="M1615"/>
      <c r="N1615"/>
      <c r="O1615"/>
      <c r="P1615"/>
      <c r="Q1615"/>
      <c r="R1615"/>
      <c r="S1615"/>
      <c r="T1615"/>
      <c r="U1615"/>
      <c r="V1615"/>
      <c r="W1615"/>
      <c r="X1615"/>
      <c r="Y1615"/>
      <c r="Z1615"/>
      <c r="AA1615"/>
      <c r="AB1615"/>
      <c r="AC1615"/>
      <c r="AD1615"/>
      <c r="AE1615"/>
      <c r="AF1615"/>
      <c r="AG1615">
        <v>1</v>
      </c>
      <c r="AH1615">
        <v>0</v>
      </c>
    </row>
    <row r="1616" spans="1:34" ht="15" x14ac:dyDescent="0.25">
      <c r="A1616" t="s">
        <v>3347</v>
      </c>
      <c r="B1616" t="s">
        <v>3348</v>
      </c>
      <c r="C1616" t="s">
        <v>119</v>
      </c>
      <c r="D1616">
        <v>3</v>
      </c>
      <c r="E1616" s="138">
        <v>45681</v>
      </c>
      <c r="F1616" s="138">
        <v>45947</v>
      </c>
      <c r="G1616" t="s">
        <v>69</v>
      </c>
      <c r="H1616" t="s">
        <v>70</v>
      </c>
      <c r="I1616">
        <v>0</v>
      </c>
      <c r="J1616" t="s">
        <v>16243</v>
      </c>
      <c r="K1616">
        <v>0.4</v>
      </c>
      <c r="L1616" t="s">
        <v>71</v>
      </c>
      <c r="M1616"/>
      <c r="N1616"/>
      <c r="O1616"/>
      <c r="P1616"/>
      <c r="Q1616"/>
      <c r="R1616"/>
      <c r="S1616"/>
      <c r="T1616"/>
      <c r="U1616"/>
      <c r="V1616"/>
      <c r="W1616"/>
      <c r="X1616"/>
      <c r="Y1616"/>
      <c r="Z1616"/>
      <c r="AA1616"/>
      <c r="AB1616"/>
      <c r="AC1616"/>
      <c r="AD1616"/>
      <c r="AE1616"/>
      <c r="AF1616"/>
      <c r="AG1616">
        <v>2</v>
      </c>
      <c r="AH1616">
        <v>7999.99</v>
      </c>
    </row>
    <row r="1617" spans="1:34" ht="15" x14ac:dyDescent="0.25">
      <c r="A1617" t="s">
        <v>3351</v>
      </c>
      <c r="B1617" t="s">
        <v>3352</v>
      </c>
      <c r="C1617" t="s">
        <v>142</v>
      </c>
      <c r="D1617">
        <v>50</v>
      </c>
      <c r="E1617" s="138">
        <v>45644</v>
      </c>
      <c r="F1617" s="138">
        <v>45666</v>
      </c>
      <c r="G1617" t="s">
        <v>69</v>
      </c>
      <c r="H1617" t="s">
        <v>70</v>
      </c>
      <c r="I1617">
        <v>0</v>
      </c>
      <c r="J1617" t="s">
        <v>16229</v>
      </c>
      <c r="K1617">
        <v>0.53</v>
      </c>
      <c r="L1617" t="s">
        <v>71</v>
      </c>
      <c r="M1617"/>
      <c r="N1617"/>
      <c r="O1617"/>
      <c r="P1617"/>
      <c r="Q1617"/>
      <c r="R1617"/>
      <c r="S1617"/>
      <c r="T1617"/>
      <c r="U1617"/>
      <c r="V1617"/>
      <c r="W1617"/>
      <c r="X1617"/>
      <c r="Y1617"/>
      <c r="Z1617"/>
      <c r="AA1617"/>
      <c r="AB1617"/>
      <c r="AC1617"/>
      <c r="AD1617"/>
      <c r="AE1617"/>
      <c r="AF1617"/>
      <c r="AG1617">
        <v>2</v>
      </c>
      <c r="AH1617">
        <v>10000</v>
      </c>
    </row>
    <row r="1618" spans="1:34" ht="15" x14ac:dyDescent="0.25">
      <c r="A1618" t="s">
        <v>3353</v>
      </c>
      <c r="B1618" t="s">
        <v>3354</v>
      </c>
      <c r="C1618" t="s">
        <v>521</v>
      </c>
      <c r="D1618">
        <v>37</v>
      </c>
      <c r="E1618" s="138">
        <v>45649</v>
      </c>
      <c r="F1618" s="138">
        <v>45672</v>
      </c>
      <c r="G1618" t="s">
        <v>69</v>
      </c>
      <c r="H1618" t="s">
        <v>70</v>
      </c>
      <c r="I1618">
        <v>0.38</v>
      </c>
      <c r="J1618" t="s">
        <v>16270</v>
      </c>
      <c r="K1618">
        <v>0.78</v>
      </c>
      <c r="L1618" t="s">
        <v>78</v>
      </c>
      <c r="M1618">
        <v>0.8</v>
      </c>
      <c r="N1618" t="s">
        <v>79</v>
      </c>
      <c r="O1618"/>
      <c r="P1618"/>
      <c r="Q1618"/>
      <c r="R1618"/>
      <c r="S1618"/>
      <c r="T1618"/>
      <c r="U1618"/>
      <c r="V1618"/>
      <c r="W1618"/>
      <c r="X1618"/>
      <c r="Y1618"/>
      <c r="Z1618"/>
      <c r="AA1618"/>
      <c r="AB1618"/>
      <c r="AC1618"/>
      <c r="AD1618"/>
      <c r="AE1618"/>
      <c r="AF1618"/>
      <c r="AG1618">
        <v>3</v>
      </c>
      <c r="AH1618">
        <v>0</v>
      </c>
    </row>
    <row r="1619" spans="1:34" ht="15" x14ac:dyDescent="0.25">
      <c r="A1619" t="s">
        <v>3355</v>
      </c>
      <c r="B1619" t="s">
        <v>3356</v>
      </c>
      <c r="C1619" t="s">
        <v>448</v>
      </c>
      <c r="D1619">
        <v>54</v>
      </c>
      <c r="E1619" s="138">
        <v>42200</v>
      </c>
      <c r="F1619" s="138">
        <v>46011</v>
      </c>
      <c r="G1619" t="s">
        <v>69</v>
      </c>
      <c r="H1619" t="s">
        <v>63</v>
      </c>
      <c r="I1619">
        <v>0.8</v>
      </c>
      <c r="J1619" t="s">
        <v>71</v>
      </c>
      <c r="K1619"/>
      <c r="L1619"/>
      <c r="M1619"/>
      <c r="N1619"/>
      <c r="O1619"/>
      <c r="P1619"/>
      <c r="Q1619"/>
      <c r="R1619"/>
      <c r="S1619"/>
      <c r="T1619"/>
      <c r="U1619"/>
      <c r="V1619"/>
      <c r="W1619"/>
      <c r="X1619"/>
      <c r="Y1619"/>
      <c r="Z1619"/>
      <c r="AA1619"/>
      <c r="AB1619"/>
      <c r="AC1619"/>
      <c r="AD1619"/>
      <c r="AE1619"/>
      <c r="AF1619"/>
      <c r="AG1619">
        <v>1</v>
      </c>
      <c r="AH1619">
        <v>0</v>
      </c>
    </row>
    <row r="1620" spans="1:34" ht="15" x14ac:dyDescent="0.25">
      <c r="A1620" t="s">
        <v>3365</v>
      </c>
      <c r="B1620" t="s">
        <v>3366</v>
      </c>
      <c r="C1620" t="s">
        <v>1370</v>
      </c>
      <c r="D1620">
        <v>10</v>
      </c>
      <c r="E1620" s="138">
        <v>44011</v>
      </c>
      <c r="F1620" s="138">
        <v>46011</v>
      </c>
      <c r="G1620" t="s">
        <v>69</v>
      </c>
      <c r="H1620" t="s">
        <v>63</v>
      </c>
      <c r="I1620">
        <v>0.8</v>
      </c>
      <c r="J1620" t="s">
        <v>71</v>
      </c>
      <c r="K1620"/>
      <c r="L1620"/>
      <c r="M1620"/>
      <c r="N1620"/>
      <c r="O1620"/>
      <c r="P1620"/>
      <c r="Q1620"/>
      <c r="R1620"/>
      <c r="S1620"/>
      <c r="T1620"/>
      <c r="U1620"/>
      <c r="V1620"/>
      <c r="W1620"/>
      <c r="X1620"/>
      <c r="Y1620"/>
      <c r="Z1620"/>
      <c r="AA1620"/>
      <c r="AB1620"/>
      <c r="AC1620"/>
      <c r="AD1620"/>
      <c r="AE1620"/>
      <c r="AF1620"/>
      <c r="AG1620">
        <v>1</v>
      </c>
      <c r="AH1620">
        <v>0</v>
      </c>
    </row>
    <row r="1621" spans="1:34" ht="15" x14ac:dyDescent="0.25">
      <c r="A1621" t="s">
        <v>3367</v>
      </c>
      <c r="B1621" t="s">
        <v>3368</v>
      </c>
      <c r="C1621" t="s">
        <v>102</v>
      </c>
      <c r="D1621"/>
      <c r="E1621"/>
      <c r="F1621"/>
      <c r="G1621"/>
      <c r="H1621" t="s">
        <v>63</v>
      </c>
      <c r="I1621" t="s">
        <v>64</v>
      </c>
      <c r="J1621"/>
      <c r="K1621"/>
      <c r="L1621"/>
      <c r="M1621"/>
      <c r="N1621"/>
      <c r="O1621"/>
      <c r="P1621"/>
      <c r="Q1621"/>
      <c r="R1621"/>
      <c r="S1621"/>
      <c r="T1621"/>
      <c r="U1621"/>
      <c r="V1621"/>
      <c r="W1621"/>
      <c r="X1621"/>
      <c r="Y1621"/>
      <c r="Z1621"/>
      <c r="AA1621"/>
      <c r="AB1621"/>
      <c r="AC1621"/>
      <c r="AD1621"/>
      <c r="AE1621"/>
      <c r="AF1621"/>
      <c r="AG1621"/>
      <c r="AH1621">
        <v>0</v>
      </c>
    </row>
    <row r="1622" spans="1:34" ht="15" x14ac:dyDescent="0.25">
      <c r="A1622" t="s">
        <v>3377</v>
      </c>
      <c r="B1622" t="s">
        <v>3378</v>
      </c>
      <c r="C1622" t="s">
        <v>151</v>
      </c>
      <c r="D1622">
        <v>2</v>
      </c>
      <c r="E1622" s="138">
        <v>45761</v>
      </c>
      <c r="F1622" s="138">
        <v>45931</v>
      </c>
      <c r="G1622" t="s">
        <v>75</v>
      </c>
      <c r="H1622" t="s">
        <v>70</v>
      </c>
      <c r="I1622">
        <v>0</v>
      </c>
      <c r="J1622" t="s">
        <v>16229</v>
      </c>
      <c r="K1622">
        <v>0.4</v>
      </c>
      <c r="L1622" t="s">
        <v>16270</v>
      </c>
      <c r="M1622">
        <v>0.6</v>
      </c>
      <c r="N1622" t="s">
        <v>78</v>
      </c>
      <c r="O1622">
        <v>0.8</v>
      </c>
      <c r="P1622" t="s">
        <v>79</v>
      </c>
      <c r="Q1622"/>
      <c r="R1622"/>
      <c r="S1622"/>
      <c r="T1622"/>
      <c r="U1622"/>
      <c r="V1622"/>
      <c r="W1622"/>
      <c r="X1622"/>
      <c r="Y1622"/>
      <c r="Z1622"/>
      <c r="AA1622"/>
      <c r="AB1622"/>
      <c r="AC1622"/>
      <c r="AD1622"/>
      <c r="AE1622"/>
      <c r="AF1622"/>
      <c r="AG1622">
        <v>4</v>
      </c>
      <c r="AH1622">
        <v>10000</v>
      </c>
    </row>
    <row r="1623" spans="1:34" ht="15" x14ac:dyDescent="0.25">
      <c r="A1623" t="s">
        <v>3393</v>
      </c>
      <c r="B1623" t="s">
        <v>3394</v>
      </c>
      <c r="C1623" t="s">
        <v>264</v>
      </c>
      <c r="D1623">
        <v>129</v>
      </c>
      <c r="E1623" s="138">
        <v>45647</v>
      </c>
      <c r="F1623" s="138">
        <v>45709</v>
      </c>
      <c r="G1623" t="s">
        <v>69</v>
      </c>
      <c r="H1623" t="s">
        <v>70</v>
      </c>
      <c r="I1623">
        <v>0</v>
      </c>
      <c r="J1623" t="s">
        <v>16236</v>
      </c>
      <c r="K1623">
        <v>0.8</v>
      </c>
      <c r="L1623" t="s">
        <v>71</v>
      </c>
      <c r="M1623"/>
      <c r="N1623"/>
      <c r="O1623"/>
      <c r="P1623"/>
      <c r="Q1623"/>
      <c r="R1623"/>
      <c r="S1623"/>
      <c r="T1623"/>
      <c r="U1623"/>
      <c r="V1623"/>
      <c r="W1623"/>
      <c r="X1623"/>
      <c r="Y1623"/>
      <c r="Z1623"/>
      <c r="AA1623"/>
      <c r="AB1623"/>
      <c r="AC1623"/>
      <c r="AD1623"/>
      <c r="AE1623"/>
      <c r="AF1623"/>
      <c r="AG1623">
        <v>2</v>
      </c>
      <c r="AH1623">
        <v>9999.99</v>
      </c>
    </row>
    <row r="1624" spans="1:34" ht="15" x14ac:dyDescent="0.25">
      <c r="A1624" t="s">
        <v>3395</v>
      </c>
      <c r="B1624" t="s">
        <v>3396</v>
      </c>
      <c r="C1624" t="s">
        <v>1082</v>
      </c>
      <c r="D1624">
        <v>5</v>
      </c>
      <c r="E1624" s="138">
        <v>44965</v>
      </c>
      <c r="F1624" s="138">
        <v>46011</v>
      </c>
      <c r="G1624" t="s">
        <v>69</v>
      </c>
      <c r="H1624" t="s">
        <v>70</v>
      </c>
      <c r="I1624">
        <v>0</v>
      </c>
      <c r="J1624" t="s">
        <v>16229</v>
      </c>
      <c r="K1624">
        <v>0.8</v>
      </c>
      <c r="L1624" t="s">
        <v>71</v>
      </c>
      <c r="M1624"/>
      <c r="N1624"/>
      <c r="O1624"/>
      <c r="P1624"/>
      <c r="Q1624"/>
      <c r="R1624"/>
      <c r="S1624"/>
      <c r="T1624"/>
      <c r="U1624"/>
      <c r="V1624"/>
      <c r="W1624"/>
      <c r="X1624"/>
      <c r="Y1624"/>
      <c r="Z1624"/>
      <c r="AA1624"/>
      <c r="AB1624"/>
      <c r="AC1624"/>
      <c r="AD1624"/>
      <c r="AE1624"/>
      <c r="AF1624"/>
      <c r="AG1624">
        <v>2</v>
      </c>
      <c r="AH1624">
        <v>10000</v>
      </c>
    </row>
    <row r="1625" spans="1:34" ht="15" x14ac:dyDescent="0.25">
      <c r="A1625" t="s">
        <v>3399</v>
      </c>
      <c r="B1625" t="s">
        <v>3400</v>
      </c>
      <c r="C1625" t="s">
        <v>712</v>
      </c>
      <c r="D1625">
        <v>160</v>
      </c>
      <c r="E1625" s="138">
        <v>45250</v>
      </c>
      <c r="F1625" s="138">
        <v>46011</v>
      </c>
      <c r="G1625" t="s">
        <v>69</v>
      </c>
      <c r="H1625" t="s">
        <v>63</v>
      </c>
      <c r="I1625">
        <v>0.8</v>
      </c>
      <c r="J1625" t="s">
        <v>71</v>
      </c>
      <c r="K1625"/>
      <c r="L1625"/>
      <c r="M1625"/>
      <c r="N1625"/>
      <c r="O1625"/>
      <c r="P1625"/>
      <c r="Q1625"/>
      <c r="R1625"/>
      <c r="S1625"/>
      <c r="T1625"/>
      <c r="U1625"/>
      <c r="V1625"/>
      <c r="W1625"/>
      <c r="X1625"/>
      <c r="Y1625"/>
      <c r="Z1625"/>
      <c r="AA1625"/>
      <c r="AB1625"/>
      <c r="AC1625"/>
      <c r="AD1625"/>
      <c r="AE1625"/>
      <c r="AF1625"/>
      <c r="AG1625">
        <v>1</v>
      </c>
      <c r="AH1625">
        <v>0</v>
      </c>
    </row>
    <row r="1626" spans="1:34" ht="15" x14ac:dyDescent="0.25">
      <c r="A1626" t="s">
        <v>3401</v>
      </c>
      <c r="B1626" t="s">
        <v>3402</v>
      </c>
      <c r="C1626" t="s">
        <v>281</v>
      </c>
      <c r="D1626">
        <v>27</v>
      </c>
      <c r="E1626" s="138">
        <v>45646</v>
      </c>
      <c r="F1626" s="138">
        <v>45667</v>
      </c>
      <c r="G1626" t="s">
        <v>69</v>
      </c>
      <c r="H1626" t="s">
        <v>63</v>
      </c>
      <c r="I1626">
        <v>0.8</v>
      </c>
      <c r="J1626" t="s">
        <v>71</v>
      </c>
      <c r="K1626"/>
      <c r="L1626"/>
      <c r="M1626"/>
      <c r="N1626"/>
      <c r="O1626"/>
      <c r="P1626"/>
      <c r="Q1626"/>
      <c r="R1626"/>
      <c r="S1626"/>
      <c r="T1626"/>
      <c r="U1626"/>
      <c r="V1626"/>
      <c r="W1626"/>
      <c r="X1626"/>
      <c r="Y1626"/>
      <c r="Z1626"/>
      <c r="AA1626"/>
      <c r="AB1626"/>
      <c r="AC1626"/>
      <c r="AD1626"/>
      <c r="AE1626"/>
      <c r="AF1626"/>
      <c r="AG1626">
        <v>1</v>
      </c>
      <c r="AH1626">
        <v>0</v>
      </c>
    </row>
    <row r="1627" spans="1:34" ht="15" x14ac:dyDescent="0.25">
      <c r="A1627" t="s">
        <v>3413</v>
      </c>
      <c r="B1627" t="s">
        <v>3414</v>
      </c>
      <c r="C1627" t="s">
        <v>1079</v>
      </c>
      <c r="D1627">
        <v>12</v>
      </c>
      <c r="E1627" s="138">
        <v>45044</v>
      </c>
      <c r="F1627" s="138">
        <v>46011</v>
      </c>
      <c r="G1627" t="s">
        <v>69</v>
      </c>
      <c r="H1627" t="s">
        <v>70</v>
      </c>
      <c r="I1627">
        <v>0.8</v>
      </c>
      <c r="J1627" t="s">
        <v>71</v>
      </c>
      <c r="K1627">
        <v>0</v>
      </c>
      <c r="L1627" t="s">
        <v>16320</v>
      </c>
      <c r="M1627">
        <v>0</v>
      </c>
      <c r="N1627" t="s">
        <v>3415</v>
      </c>
      <c r="O1627"/>
      <c r="P1627"/>
      <c r="Q1627"/>
      <c r="R1627"/>
      <c r="S1627"/>
      <c r="T1627"/>
      <c r="U1627"/>
      <c r="V1627"/>
      <c r="W1627"/>
      <c r="X1627"/>
      <c r="Y1627"/>
      <c r="Z1627"/>
      <c r="AA1627"/>
      <c r="AB1627"/>
      <c r="AC1627"/>
      <c r="AD1627"/>
      <c r="AE1627"/>
      <c r="AF1627"/>
      <c r="AG1627">
        <v>5</v>
      </c>
      <c r="AH1627">
        <v>0</v>
      </c>
    </row>
    <row r="1628" spans="1:34" ht="15" x14ac:dyDescent="0.25">
      <c r="A1628" t="s">
        <v>3405</v>
      </c>
      <c r="B1628" t="s">
        <v>3406</v>
      </c>
      <c r="C1628" t="s">
        <v>1313</v>
      </c>
      <c r="D1628">
        <v>36</v>
      </c>
      <c r="E1628" s="138">
        <v>42104</v>
      </c>
      <c r="F1628" s="138">
        <v>46011</v>
      </c>
      <c r="G1628" t="s">
        <v>69</v>
      </c>
      <c r="H1628" t="s">
        <v>70</v>
      </c>
      <c r="I1628">
        <v>0</v>
      </c>
      <c r="J1628" t="s">
        <v>16249</v>
      </c>
      <c r="K1628">
        <v>0.8</v>
      </c>
      <c r="L1628" t="s">
        <v>71</v>
      </c>
      <c r="M1628"/>
      <c r="N1628"/>
      <c r="O1628"/>
      <c r="P1628"/>
      <c r="Q1628"/>
      <c r="R1628"/>
      <c r="S1628"/>
      <c r="T1628"/>
      <c r="U1628"/>
      <c r="V1628"/>
      <c r="W1628"/>
      <c r="X1628"/>
      <c r="Y1628"/>
      <c r="Z1628"/>
      <c r="AA1628"/>
      <c r="AB1628"/>
      <c r="AC1628"/>
      <c r="AD1628"/>
      <c r="AE1628"/>
      <c r="AF1628"/>
      <c r="AG1628">
        <v>2</v>
      </c>
      <c r="AH1628">
        <v>8000</v>
      </c>
    </row>
    <row r="1629" spans="1:34" ht="15" x14ac:dyDescent="0.25">
      <c r="A1629" t="s">
        <v>3403</v>
      </c>
      <c r="B1629" t="s">
        <v>3404</v>
      </c>
      <c r="C1629" t="s">
        <v>301</v>
      </c>
      <c r="D1629">
        <v>7</v>
      </c>
      <c r="E1629" s="138">
        <v>45127</v>
      </c>
      <c r="F1629" s="138">
        <v>46011</v>
      </c>
      <c r="G1629" t="s">
        <v>69</v>
      </c>
      <c r="H1629" t="s">
        <v>63</v>
      </c>
      <c r="I1629">
        <v>0.8</v>
      </c>
      <c r="J1629" t="s">
        <v>71</v>
      </c>
      <c r="K1629"/>
      <c r="L1629"/>
      <c r="M1629"/>
      <c r="N1629"/>
      <c r="O1629"/>
      <c r="P1629"/>
      <c r="Q1629"/>
      <c r="R1629"/>
      <c r="S1629"/>
      <c r="T1629"/>
      <c r="U1629"/>
      <c r="V1629"/>
      <c r="W1629"/>
      <c r="X1629"/>
      <c r="Y1629"/>
      <c r="Z1629"/>
      <c r="AA1629"/>
      <c r="AB1629"/>
      <c r="AC1629"/>
      <c r="AD1629"/>
      <c r="AE1629"/>
      <c r="AF1629"/>
      <c r="AG1629">
        <v>1</v>
      </c>
      <c r="AH1629">
        <v>0</v>
      </c>
    </row>
    <row r="1630" spans="1:34" ht="15" x14ac:dyDescent="0.25">
      <c r="A1630" t="s">
        <v>15745</v>
      </c>
      <c r="B1630" t="s">
        <v>15746</v>
      </c>
      <c r="C1630" t="s">
        <v>621</v>
      </c>
      <c r="D1630">
        <v>76</v>
      </c>
      <c r="E1630" s="138">
        <v>45646</v>
      </c>
      <c r="F1630" s="138">
        <v>45685</v>
      </c>
      <c r="G1630" t="s">
        <v>69</v>
      </c>
      <c r="H1630" t="s">
        <v>63</v>
      </c>
      <c r="I1630">
        <v>0.8</v>
      </c>
      <c r="J1630" t="s">
        <v>71</v>
      </c>
      <c r="K1630"/>
      <c r="L1630"/>
      <c r="M1630"/>
      <c r="N1630"/>
      <c r="O1630"/>
      <c r="P1630"/>
      <c r="Q1630"/>
      <c r="R1630"/>
      <c r="S1630"/>
      <c r="T1630"/>
      <c r="U1630"/>
      <c r="V1630"/>
      <c r="W1630"/>
      <c r="X1630"/>
      <c r="Y1630"/>
      <c r="Z1630"/>
      <c r="AA1630"/>
      <c r="AB1630"/>
      <c r="AC1630"/>
      <c r="AD1630"/>
      <c r="AE1630"/>
      <c r="AF1630"/>
      <c r="AG1630">
        <v>1</v>
      </c>
      <c r="AH1630">
        <v>0</v>
      </c>
    </row>
    <row r="1631" spans="1:34" ht="15" x14ac:dyDescent="0.25">
      <c r="A1631" t="s">
        <v>3411</v>
      </c>
      <c r="B1631" t="s">
        <v>3412</v>
      </c>
      <c r="C1631" t="s">
        <v>521</v>
      </c>
      <c r="D1631">
        <v>131</v>
      </c>
      <c r="E1631" s="138">
        <v>45644</v>
      </c>
      <c r="F1631" s="138">
        <v>45721</v>
      </c>
      <c r="G1631" t="s">
        <v>16478</v>
      </c>
      <c r="H1631" t="s">
        <v>70</v>
      </c>
      <c r="I1631">
        <v>0.55000000000000004</v>
      </c>
      <c r="J1631" t="s">
        <v>76</v>
      </c>
      <c r="K1631">
        <v>0.6</v>
      </c>
      <c r="L1631" t="s">
        <v>77</v>
      </c>
      <c r="M1631">
        <v>0.7</v>
      </c>
      <c r="N1631" t="s">
        <v>78</v>
      </c>
      <c r="O1631">
        <v>0.8</v>
      </c>
      <c r="P1631" t="s">
        <v>79</v>
      </c>
      <c r="Q1631">
        <v>0</v>
      </c>
      <c r="R1631" t="s">
        <v>16257</v>
      </c>
      <c r="S1631"/>
      <c r="T1631"/>
      <c r="U1631"/>
      <c r="V1631"/>
      <c r="W1631"/>
      <c r="X1631"/>
      <c r="Y1631"/>
      <c r="Z1631"/>
      <c r="AA1631"/>
      <c r="AB1631"/>
      <c r="AC1631"/>
      <c r="AD1631"/>
      <c r="AE1631"/>
      <c r="AF1631"/>
      <c r="AG1631">
        <v>0</v>
      </c>
      <c r="AH1631">
        <v>0</v>
      </c>
    </row>
    <row r="1632" spans="1:34" ht="15" x14ac:dyDescent="0.25">
      <c r="A1632" t="s">
        <v>15885</v>
      </c>
      <c r="B1632" t="s">
        <v>15886</v>
      </c>
      <c r="C1632" t="s">
        <v>68</v>
      </c>
      <c r="D1632">
        <v>35</v>
      </c>
      <c r="E1632" s="138">
        <v>45649</v>
      </c>
      <c r="F1632" s="138">
        <v>45680</v>
      </c>
      <c r="G1632" t="s">
        <v>16478</v>
      </c>
      <c r="H1632" t="s">
        <v>70</v>
      </c>
      <c r="I1632">
        <v>0.45</v>
      </c>
      <c r="J1632" t="s">
        <v>76</v>
      </c>
      <c r="K1632">
        <v>0.6</v>
      </c>
      <c r="L1632" t="s">
        <v>77</v>
      </c>
      <c r="M1632">
        <v>0.7</v>
      </c>
      <c r="N1632" t="s">
        <v>78</v>
      </c>
      <c r="O1632">
        <v>0.8</v>
      </c>
      <c r="P1632" t="s">
        <v>79</v>
      </c>
      <c r="Q1632">
        <v>0</v>
      </c>
      <c r="R1632" t="s">
        <v>16231</v>
      </c>
      <c r="S1632"/>
      <c r="T1632"/>
      <c r="U1632"/>
      <c r="V1632"/>
      <c r="W1632"/>
      <c r="X1632"/>
      <c r="Y1632"/>
      <c r="Z1632"/>
      <c r="AA1632"/>
      <c r="AB1632"/>
      <c r="AC1632"/>
      <c r="AD1632"/>
      <c r="AE1632"/>
      <c r="AF1632"/>
      <c r="AG1632">
        <v>0</v>
      </c>
      <c r="AH1632">
        <v>0</v>
      </c>
    </row>
    <row r="1633" spans="1:34" ht="15" x14ac:dyDescent="0.25">
      <c r="A1633" t="s">
        <v>3426</v>
      </c>
      <c r="B1633" t="s">
        <v>3427</v>
      </c>
      <c r="C1633" t="s">
        <v>267</v>
      </c>
      <c r="D1633">
        <v>67</v>
      </c>
      <c r="E1633" s="138">
        <v>45654</v>
      </c>
      <c r="F1633" s="138">
        <v>45679</v>
      </c>
      <c r="G1633" t="s">
        <v>69</v>
      </c>
      <c r="H1633" t="s">
        <v>63</v>
      </c>
      <c r="I1633">
        <v>0.8</v>
      </c>
      <c r="J1633" t="s">
        <v>71</v>
      </c>
      <c r="K1633"/>
      <c r="L1633"/>
      <c r="M1633"/>
      <c r="N1633"/>
      <c r="O1633"/>
      <c r="P1633"/>
      <c r="Q1633"/>
      <c r="R1633"/>
      <c r="S1633"/>
      <c r="T1633"/>
      <c r="U1633"/>
      <c r="V1633"/>
      <c r="W1633"/>
      <c r="X1633"/>
      <c r="Y1633"/>
      <c r="Z1633"/>
      <c r="AA1633"/>
      <c r="AB1633"/>
      <c r="AC1633"/>
      <c r="AD1633"/>
      <c r="AE1633"/>
      <c r="AF1633"/>
      <c r="AG1633">
        <v>1</v>
      </c>
      <c r="AH1633">
        <v>0</v>
      </c>
    </row>
    <row r="1634" spans="1:34" ht="15" x14ac:dyDescent="0.25">
      <c r="A1634" t="s">
        <v>3428</v>
      </c>
      <c r="B1634" t="s">
        <v>3429</v>
      </c>
      <c r="C1634" t="s">
        <v>93</v>
      </c>
      <c r="D1634">
        <v>13</v>
      </c>
      <c r="E1634" s="138">
        <v>43145</v>
      </c>
      <c r="F1634" s="138">
        <v>46011</v>
      </c>
      <c r="G1634" t="s">
        <v>16478</v>
      </c>
      <c r="H1634" t="s">
        <v>70</v>
      </c>
      <c r="I1634">
        <v>0.4</v>
      </c>
      <c r="J1634" t="s">
        <v>76</v>
      </c>
      <c r="K1634">
        <v>0.6</v>
      </c>
      <c r="L1634" t="s">
        <v>77</v>
      </c>
      <c r="M1634">
        <v>0.65</v>
      </c>
      <c r="N1634" t="s">
        <v>78</v>
      </c>
      <c r="O1634">
        <v>0.7</v>
      </c>
      <c r="P1634" t="s">
        <v>79</v>
      </c>
      <c r="Q1634"/>
      <c r="R1634"/>
      <c r="S1634"/>
      <c r="T1634"/>
      <c r="U1634"/>
      <c r="V1634"/>
      <c r="W1634"/>
      <c r="X1634"/>
      <c r="Y1634"/>
      <c r="Z1634"/>
      <c r="AA1634"/>
      <c r="AB1634"/>
      <c r="AC1634"/>
      <c r="AD1634"/>
      <c r="AE1634"/>
      <c r="AF1634"/>
      <c r="AG1634">
        <v>0</v>
      </c>
      <c r="AH1634">
        <v>0</v>
      </c>
    </row>
    <row r="1635" spans="1:34" ht="15" x14ac:dyDescent="0.25">
      <c r="A1635" t="s">
        <v>3432</v>
      </c>
      <c r="B1635" t="s">
        <v>3433</v>
      </c>
      <c r="C1635" t="s">
        <v>198</v>
      </c>
      <c r="D1635">
        <v>5</v>
      </c>
      <c r="E1635" s="138">
        <v>42206</v>
      </c>
      <c r="F1635" s="138">
        <v>46011</v>
      </c>
      <c r="G1635" t="s">
        <v>69</v>
      </c>
      <c r="H1635" t="s">
        <v>63</v>
      </c>
      <c r="I1635">
        <v>0.8</v>
      </c>
      <c r="J1635" t="s">
        <v>71</v>
      </c>
      <c r="K1635"/>
      <c r="L1635"/>
      <c r="M1635"/>
      <c r="N1635"/>
      <c r="O1635"/>
      <c r="P1635"/>
      <c r="Q1635"/>
      <c r="R1635"/>
      <c r="S1635"/>
      <c r="T1635"/>
      <c r="U1635"/>
      <c r="V1635"/>
      <c r="W1635"/>
      <c r="X1635"/>
      <c r="Y1635"/>
      <c r="Z1635"/>
      <c r="AA1635"/>
      <c r="AB1635"/>
      <c r="AC1635"/>
      <c r="AD1635"/>
      <c r="AE1635"/>
      <c r="AF1635"/>
      <c r="AG1635">
        <v>1</v>
      </c>
      <c r="AH1635">
        <v>0</v>
      </c>
    </row>
    <row r="1636" spans="1:34" ht="15" x14ac:dyDescent="0.25">
      <c r="A1636" t="s">
        <v>3434</v>
      </c>
      <c r="B1636" t="s">
        <v>3435</v>
      </c>
      <c r="C1636" t="s">
        <v>516</v>
      </c>
      <c r="D1636"/>
      <c r="E1636"/>
      <c r="F1636"/>
      <c r="G1636"/>
      <c r="H1636" t="s">
        <v>63</v>
      </c>
      <c r="I1636" t="s">
        <v>64</v>
      </c>
      <c r="J1636"/>
      <c r="K1636"/>
      <c r="L1636"/>
      <c r="M1636"/>
      <c r="N1636"/>
      <c r="O1636"/>
      <c r="P1636"/>
      <c r="Q1636"/>
      <c r="R1636"/>
      <c r="S1636"/>
      <c r="T1636"/>
      <c r="U1636"/>
      <c r="V1636"/>
      <c r="W1636"/>
      <c r="X1636"/>
      <c r="Y1636"/>
      <c r="Z1636"/>
      <c r="AA1636"/>
      <c r="AB1636"/>
      <c r="AC1636"/>
      <c r="AD1636"/>
      <c r="AE1636"/>
      <c r="AF1636"/>
      <c r="AG1636"/>
      <c r="AH1636">
        <v>0</v>
      </c>
    </row>
    <row r="1637" spans="1:34" ht="15" x14ac:dyDescent="0.25">
      <c r="A1637" t="s">
        <v>3436</v>
      </c>
      <c r="B1637" t="s">
        <v>3437</v>
      </c>
      <c r="C1637" t="s">
        <v>119</v>
      </c>
      <c r="D1637">
        <v>8</v>
      </c>
      <c r="E1637" s="138">
        <v>44258</v>
      </c>
      <c r="F1637" s="138">
        <v>46011</v>
      </c>
      <c r="G1637" t="s">
        <v>69</v>
      </c>
      <c r="H1637" t="s">
        <v>63</v>
      </c>
      <c r="I1637">
        <v>0.4</v>
      </c>
      <c r="J1637" t="s">
        <v>71</v>
      </c>
      <c r="K1637"/>
      <c r="L1637"/>
      <c r="M1637"/>
      <c r="N1637"/>
      <c r="O1637"/>
      <c r="P1637"/>
      <c r="Q1637"/>
      <c r="R1637"/>
      <c r="S1637"/>
      <c r="T1637"/>
      <c r="U1637"/>
      <c r="V1637"/>
      <c r="W1637"/>
      <c r="X1637"/>
      <c r="Y1637"/>
      <c r="Z1637"/>
      <c r="AA1637"/>
      <c r="AB1637"/>
      <c r="AC1637"/>
      <c r="AD1637"/>
      <c r="AE1637"/>
      <c r="AF1637"/>
      <c r="AG1637">
        <v>1</v>
      </c>
      <c r="AH1637">
        <v>0</v>
      </c>
    </row>
    <row r="1638" spans="1:34" ht="15" x14ac:dyDescent="0.25">
      <c r="A1638" t="s">
        <v>3438</v>
      </c>
      <c r="B1638" t="s">
        <v>3439</v>
      </c>
      <c r="C1638" t="s">
        <v>108</v>
      </c>
      <c r="D1638">
        <v>27</v>
      </c>
      <c r="E1638" s="138">
        <v>45638</v>
      </c>
      <c r="F1638" s="138">
        <v>45936</v>
      </c>
      <c r="G1638" t="s">
        <v>69</v>
      </c>
      <c r="H1638" t="s">
        <v>63</v>
      </c>
      <c r="I1638">
        <v>0.8</v>
      </c>
      <c r="J1638" t="s">
        <v>71</v>
      </c>
      <c r="K1638"/>
      <c r="L1638"/>
      <c r="M1638"/>
      <c r="N1638"/>
      <c r="O1638"/>
      <c r="P1638"/>
      <c r="Q1638"/>
      <c r="R1638"/>
      <c r="S1638"/>
      <c r="T1638"/>
      <c r="U1638"/>
      <c r="V1638"/>
      <c r="W1638"/>
      <c r="X1638"/>
      <c r="Y1638"/>
      <c r="Z1638"/>
      <c r="AA1638"/>
      <c r="AB1638"/>
      <c r="AC1638"/>
      <c r="AD1638"/>
      <c r="AE1638"/>
      <c r="AF1638"/>
      <c r="AG1638">
        <v>1</v>
      </c>
      <c r="AH1638">
        <v>0</v>
      </c>
    </row>
    <row r="1639" spans="1:34" ht="15" x14ac:dyDescent="0.25">
      <c r="A1639" t="s">
        <v>3440</v>
      </c>
      <c r="B1639" t="s">
        <v>3441</v>
      </c>
      <c r="C1639" t="s">
        <v>228</v>
      </c>
      <c r="D1639">
        <v>35</v>
      </c>
      <c r="E1639" s="138">
        <v>45643</v>
      </c>
      <c r="F1639" s="138">
        <v>45681</v>
      </c>
      <c r="G1639" t="s">
        <v>69</v>
      </c>
      <c r="H1639" t="s">
        <v>63</v>
      </c>
      <c r="I1639">
        <v>0.8</v>
      </c>
      <c r="J1639" t="s">
        <v>71</v>
      </c>
      <c r="K1639"/>
      <c r="L1639"/>
      <c r="M1639"/>
      <c r="N1639"/>
      <c r="O1639"/>
      <c r="P1639"/>
      <c r="Q1639"/>
      <c r="R1639"/>
      <c r="S1639"/>
      <c r="T1639"/>
      <c r="U1639"/>
      <c r="V1639"/>
      <c r="W1639"/>
      <c r="X1639"/>
      <c r="Y1639"/>
      <c r="Z1639"/>
      <c r="AA1639"/>
      <c r="AB1639"/>
      <c r="AC1639"/>
      <c r="AD1639"/>
      <c r="AE1639"/>
      <c r="AF1639"/>
      <c r="AG1639">
        <v>1</v>
      </c>
      <c r="AH1639">
        <v>0</v>
      </c>
    </row>
    <row r="1640" spans="1:34" ht="15" x14ac:dyDescent="0.25">
      <c r="A1640" t="s">
        <v>3442</v>
      </c>
      <c r="B1640" t="s">
        <v>3443</v>
      </c>
      <c r="C1640" t="s">
        <v>333</v>
      </c>
      <c r="D1640">
        <v>4</v>
      </c>
      <c r="E1640" s="138">
        <v>45709</v>
      </c>
      <c r="F1640" s="138">
        <v>45737</v>
      </c>
      <c r="G1640" t="s">
        <v>69</v>
      </c>
      <c r="H1640" t="s">
        <v>63</v>
      </c>
      <c r="I1640">
        <v>0.8</v>
      </c>
      <c r="J1640" t="s">
        <v>71</v>
      </c>
      <c r="K1640"/>
      <c r="L1640"/>
      <c r="M1640"/>
      <c r="N1640"/>
      <c r="O1640"/>
      <c r="P1640"/>
      <c r="Q1640"/>
      <c r="R1640"/>
      <c r="S1640"/>
      <c r="T1640"/>
      <c r="U1640"/>
      <c r="V1640"/>
      <c r="W1640"/>
      <c r="X1640"/>
      <c r="Y1640"/>
      <c r="Z1640"/>
      <c r="AA1640"/>
      <c r="AB1640"/>
      <c r="AC1640"/>
      <c r="AD1640"/>
      <c r="AE1640"/>
      <c r="AF1640"/>
      <c r="AG1640">
        <v>1</v>
      </c>
      <c r="AH1640">
        <v>0</v>
      </c>
    </row>
    <row r="1641" spans="1:34" ht="15" x14ac:dyDescent="0.25">
      <c r="A1641" t="s">
        <v>3446</v>
      </c>
      <c r="B1641" t="s">
        <v>3447</v>
      </c>
      <c r="C1641" t="s">
        <v>408</v>
      </c>
      <c r="D1641">
        <v>103</v>
      </c>
      <c r="E1641" s="138">
        <v>41207</v>
      </c>
      <c r="F1641" s="138">
        <v>46011</v>
      </c>
      <c r="G1641" t="s">
        <v>69</v>
      </c>
      <c r="H1641" t="s">
        <v>70</v>
      </c>
      <c r="I1641">
        <v>0</v>
      </c>
      <c r="J1641" t="s">
        <v>16236</v>
      </c>
      <c r="K1641">
        <v>0.8</v>
      </c>
      <c r="L1641" t="s">
        <v>71</v>
      </c>
      <c r="M1641"/>
      <c r="N1641"/>
      <c r="O1641"/>
      <c r="P1641"/>
      <c r="Q1641"/>
      <c r="R1641"/>
      <c r="S1641"/>
      <c r="T1641"/>
      <c r="U1641"/>
      <c r="V1641"/>
      <c r="W1641"/>
      <c r="X1641"/>
      <c r="Y1641"/>
      <c r="Z1641"/>
      <c r="AA1641"/>
      <c r="AB1641"/>
      <c r="AC1641"/>
      <c r="AD1641"/>
      <c r="AE1641"/>
      <c r="AF1641"/>
      <c r="AG1641">
        <v>2</v>
      </c>
      <c r="AH1641">
        <v>9999.99</v>
      </c>
    </row>
    <row r="1642" spans="1:34" ht="15" x14ac:dyDescent="0.25">
      <c r="A1642" t="s">
        <v>3444</v>
      </c>
      <c r="B1642" t="s">
        <v>3445</v>
      </c>
      <c r="C1642" t="s">
        <v>122</v>
      </c>
      <c r="D1642">
        <v>54</v>
      </c>
      <c r="E1642" s="138">
        <v>45642</v>
      </c>
      <c r="F1642" s="138">
        <v>45679</v>
      </c>
      <c r="G1642" t="s">
        <v>69</v>
      </c>
      <c r="H1642" t="s">
        <v>70</v>
      </c>
      <c r="I1642">
        <v>0</v>
      </c>
      <c r="J1642" t="s">
        <v>16229</v>
      </c>
      <c r="K1642">
        <v>0.7</v>
      </c>
      <c r="L1642" t="s">
        <v>71</v>
      </c>
      <c r="M1642"/>
      <c r="N1642"/>
      <c r="O1642"/>
      <c r="P1642"/>
      <c r="Q1642"/>
      <c r="R1642"/>
      <c r="S1642"/>
      <c r="T1642"/>
      <c r="U1642"/>
      <c r="V1642"/>
      <c r="W1642"/>
      <c r="X1642"/>
      <c r="Y1642"/>
      <c r="Z1642"/>
      <c r="AA1642"/>
      <c r="AB1642"/>
      <c r="AC1642"/>
      <c r="AD1642"/>
      <c r="AE1642"/>
      <c r="AF1642"/>
      <c r="AG1642">
        <v>2</v>
      </c>
      <c r="AH1642">
        <v>10000</v>
      </c>
    </row>
    <row r="1643" spans="1:34" ht="15" x14ac:dyDescent="0.25">
      <c r="A1643" t="s">
        <v>3448</v>
      </c>
      <c r="B1643" t="s">
        <v>3449</v>
      </c>
      <c r="C1643" t="s">
        <v>231</v>
      </c>
      <c r="D1643">
        <v>41</v>
      </c>
      <c r="E1643" s="138">
        <v>45642</v>
      </c>
      <c r="F1643" s="138">
        <v>45803</v>
      </c>
      <c r="G1643" t="s">
        <v>69</v>
      </c>
      <c r="H1643" t="s">
        <v>70</v>
      </c>
      <c r="I1643">
        <v>0</v>
      </c>
      <c r="J1643" t="s">
        <v>16229</v>
      </c>
      <c r="K1643">
        <v>0.6</v>
      </c>
      <c r="L1643" t="s">
        <v>71</v>
      </c>
      <c r="M1643"/>
      <c r="N1643"/>
      <c r="O1643"/>
      <c r="P1643"/>
      <c r="Q1643"/>
      <c r="R1643"/>
      <c r="S1643"/>
      <c r="T1643"/>
      <c r="U1643"/>
      <c r="V1643"/>
      <c r="W1643"/>
      <c r="X1643"/>
      <c r="Y1643"/>
      <c r="Z1643"/>
      <c r="AA1643"/>
      <c r="AB1643"/>
      <c r="AC1643"/>
      <c r="AD1643"/>
      <c r="AE1643"/>
      <c r="AF1643"/>
      <c r="AG1643">
        <v>2</v>
      </c>
      <c r="AH1643">
        <v>10000</v>
      </c>
    </row>
    <row r="1644" spans="1:34" ht="15" x14ac:dyDescent="0.25">
      <c r="A1644" t="s">
        <v>3450</v>
      </c>
      <c r="B1644" t="s">
        <v>3451</v>
      </c>
      <c r="C1644" t="s">
        <v>170</v>
      </c>
      <c r="D1644">
        <v>47</v>
      </c>
      <c r="E1644" s="138">
        <v>45639</v>
      </c>
      <c r="F1644" s="138">
        <v>45707</v>
      </c>
      <c r="G1644" t="s">
        <v>69</v>
      </c>
      <c r="H1644" t="s">
        <v>70</v>
      </c>
      <c r="I1644">
        <v>0</v>
      </c>
      <c r="J1644" t="s">
        <v>16230</v>
      </c>
      <c r="K1644">
        <v>0.8</v>
      </c>
      <c r="L1644" t="s">
        <v>71</v>
      </c>
      <c r="M1644"/>
      <c r="N1644"/>
      <c r="O1644"/>
      <c r="P1644"/>
      <c r="Q1644"/>
      <c r="R1644"/>
      <c r="S1644"/>
      <c r="T1644"/>
      <c r="U1644"/>
      <c r="V1644"/>
      <c r="W1644"/>
      <c r="X1644"/>
      <c r="Y1644"/>
      <c r="Z1644"/>
      <c r="AA1644"/>
      <c r="AB1644"/>
      <c r="AC1644"/>
      <c r="AD1644"/>
      <c r="AE1644"/>
      <c r="AF1644"/>
      <c r="AG1644">
        <v>2</v>
      </c>
      <c r="AH1644">
        <v>15000</v>
      </c>
    </row>
    <row r="1645" spans="1:34" ht="15" x14ac:dyDescent="0.25">
      <c r="A1645" t="s">
        <v>3452</v>
      </c>
      <c r="B1645" t="s">
        <v>3453</v>
      </c>
      <c r="C1645" t="s">
        <v>448</v>
      </c>
      <c r="D1645"/>
      <c r="E1645"/>
      <c r="F1645"/>
      <c r="G1645"/>
      <c r="H1645" t="s">
        <v>63</v>
      </c>
      <c r="I1645" t="s">
        <v>64</v>
      </c>
      <c r="J1645"/>
      <c r="K1645"/>
      <c r="L1645"/>
      <c r="M1645"/>
      <c r="N1645"/>
      <c r="O1645"/>
      <c r="P1645"/>
      <c r="Q1645"/>
      <c r="R1645"/>
      <c r="S1645"/>
      <c r="T1645"/>
      <c r="U1645"/>
      <c r="V1645"/>
      <c r="W1645"/>
      <c r="X1645"/>
      <c r="Y1645"/>
      <c r="Z1645"/>
      <c r="AA1645"/>
      <c r="AB1645"/>
      <c r="AC1645"/>
      <c r="AD1645"/>
      <c r="AE1645"/>
      <c r="AF1645"/>
      <c r="AG1645"/>
      <c r="AH1645">
        <v>0</v>
      </c>
    </row>
    <row r="1646" spans="1:34" ht="15" x14ac:dyDescent="0.25">
      <c r="A1646" t="s">
        <v>3454</v>
      </c>
      <c r="B1646" t="s">
        <v>3455</v>
      </c>
      <c r="C1646" t="s">
        <v>1000</v>
      </c>
      <c r="D1646">
        <v>8</v>
      </c>
      <c r="E1646" s="138">
        <v>39536</v>
      </c>
      <c r="F1646" s="138">
        <v>46011</v>
      </c>
      <c r="G1646" t="s">
        <v>69</v>
      </c>
      <c r="H1646" t="s">
        <v>63</v>
      </c>
      <c r="I1646">
        <v>0.8</v>
      </c>
      <c r="J1646" t="s">
        <v>71</v>
      </c>
      <c r="K1646"/>
      <c r="L1646"/>
      <c r="M1646"/>
      <c r="N1646"/>
      <c r="O1646"/>
      <c r="P1646"/>
      <c r="Q1646"/>
      <c r="R1646"/>
      <c r="S1646"/>
      <c r="T1646"/>
      <c r="U1646"/>
      <c r="V1646"/>
      <c r="W1646"/>
      <c r="X1646"/>
      <c r="Y1646"/>
      <c r="Z1646"/>
      <c r="AA1646"/>
      <c r="AB1646"/>
      <c r="AC1646"/>
      <c r="AD1646"/>
      <c r="AE1646"/>
      <c r="AF1646"/>
      <c r="AG1646">
        <v>1</v>
      </c>
      <c r="AH1646">
        <v>0</v>
      </c>
    </row>
    <row r="1647" spans="1:34" ht="15" x14ac:dyDescent="0.25">
      <c r="A1647" t="s">
        <v>3456</v>
      </c>
      <c r="B1647" t="s">
        <v>3457</v>
      </c>
      <c r="C1647" t="s">
        <v>182</v>
      </c>
      <c r="D1647">
        <v>41</v>
      </c>
      <c r="E1647" s="138">
        <v>45653</v>
      </c>
      <c r="F1647" s="138">
        <v>45946</v>
      </c>
      <c r="G1647" t="s">
        <v>69</v>
      </c>
      <c r="H1647" t="s">
        <v>63</v>
      </c>
      <c r="I1647">
        <v>0.7</v>
      </c>
      <c r="J1647" t="s">
        <v>71</v>
      </c>
      <c r="K1647"/>
      <c r="L1647"/>
      <c r="M1647"/>
      <c r="N1647"/>
      <c r="O1647"/>
      <c r="P1647"/>
      <c r="Q1647"/>
      <c r="R1647"/>
      <c r="S1647"/>
      <c r="T1647"/>
      <c r="U1647"/>
      <c r="V1647"/>
      <c r="W1647"/>
      <c r="X1647"/>
      <c r="Y1647"/>
      <c r="Z1647"/>
      <c r="AA1647"/>
      <c r="AB1647"/>
      <c r="AC1647"/>
      <c r="AD1647"/>
      <c r="AE1647"/>
      <c r="AF1647"/>
      <c r="AG1647">
        <v>1</v>
      </c>
      <c r="AH1647">
        <v>0</v>
      </c>
    </row>
    <row r="1648" spans="1:34" ht="15" x14ac:dyDescent="0.25">
      <c r="A1648" t="s">
        <v>3458</v>
      </c>
      <c r="B1648" t="s">
        <v>3459</v>
      </c>
      <c r="C1648" t="s">
        <v>251</v>
      </c>
      <c r="D1648">
        <v>56</v>
      </c>
      <c r="E1648" s="138">
        <v>45645</v>
      </c>
      <c r="F1648" s="138">
        <v>45667</v>
      </c>
      <c r="G1648" t="s">
        <v>69</v>
      </c>
      <c r="H1648" t="s">
        <v>70</v>
      </c>
      <c r="I1648">
        <v>0</v>
      </c>
      <c r="J1648" t="s">
        <v>16230</v>
      </c>
      <c r="K1648">
        <v>0.8</v>
      </c>
      <c r="L1648" t="s">
        <v>71</v>
      </c>
      <c r="M1648"/>
      <c r="N1648"/>
      <c r="O1648"/>
      <c r="P1648"/>
      <c r="Q1648"/>
      <c r="R1648"/>
      <c r="S1648"/>
      <c r="T1648"/>
      <c r="U1648"/>
      <c r="V1648"/>
      <c r="W1648"/>
      <c r="X1648"/>
      <c r="Y1648"/>
      <c r="Z1648"/>
      <c r="AA1648"/>
      <c r="AB1648"/>
      <c r="AC1648"/>
      <c r="AD1648"/>
      <c r="AE1648"/>
      <c r="AF1648"/>
      <c r="AG1648">
        <v>2</v>
      </c>
      <c r="AH1648">
        <v>15000</v>
      </c>
    </row>
    <row r="1649" spans="1:34" ht="15" x14ac:dyDescent="0.25">
      <c r="A1649" t="s">
        <v>3462</v>
      </c>
      <c r="B1649" t="s">
        <v>3463</v>
      </c>
      <c r="C1649" t="s">
        <v>182</v>
      </c>
      <c r="D1649">
        <v>21</v>
      </c>
      <c r="E1649" s="138">
        <v>45637</v>
      </c>
      <c r="F1649" s="138">
        <v>45670</v>
      </c>
      <c r="G1649" t="s">
        <v>69</v>
      </c>
      <c r="H1649" t="s">
        <v>63</v>
      </c>
      <c r="I1649">
        <v>0.8</v>
      </c>
      <c r="J1649" t="s">
        <v>71</v>
      </c>
      <c r="K1649"/>
      <c r="L1649"/>
      <c r="M1649"/>
      <c r="N1649"/>
      <c r="O1649"/>
      <c r="P1649"/>
      <c r="Q1649"/>
      <c r="R1649"/>
      <c r="S1649"/>
      <c r="T1649"/>
      <c r="U1649"/>
      <c r="V1649"/>
      <c r="W1649"/>
      <c r="X1649"/>
      <c r="Y1649"/>
      <c r="Z1649"/>
      <c r="AA1649"/>
      <c r="AB1649"/>
      <c r="AC1649"/>
      <c r="AD1649"/>
      <c r="AE1649"/>
      <c r="AF1649"/>
      <c r="AG1649">
        <v>1</v>
      </c>
      <c r="AH1649">
        <v>0</v>
      </c>
    </row>
    <row r="1650" spans="1:34" ht="15" x14ac:dyDescent="0.25">
      <c r="A1650" t="s">
        <v>3460</v>
      </c>
      <c r="B1650" t="s">
        <v>3461</v>
      </c>
      <c r="C1650" t="s">
        <v>387</v>
      </c>
      <c r="D1650">
        <v>53</v>
      </c>
      <c r="E1650" s="138">
        <v>45645</v>
      </c>
      <c r="F1650" s="138">
        <v>45678</v>
      </c>
      <c r="G1650" t="s">
        <v>75</v>
      </c>
      <c r="H1650" t="s">
        <v>70</v>
      </c>
      <c r="I1650">
        <v>0</v>
      </c>
      <c r="J1650" t="s">
        <v>16230</v>
      </c>
      <c r="K1650">
        <v>0.73</v>
      </c>
      <c r="L1650" t="s">
        <v>16270</v>
      </c>
      <c r="M1650">
        <v>0.78</v>
      </c>
      <c r="N1650" t="s">
        <v>78</v>
      </c>
      <c r="O1650">
        <v>0.79</v>
      </c>
      <c r="P1650" t="s">
        <v>79</v>
      </c>
      <c r="Q1650"/>
      <c r="R1650"/>
      <c r="S1650"/>
      <c r="T1650"/>
      <c r="U1650"/>
      <c r="V1650"/>
      <c r="W1650"/>
      <c r="X1650"/>
      <c r="Y1650"/>
      <c r="Z1650"/>
      <c r="AA1650"/>
      <c r="AB1650"/>
      <c r="AC1650"/>
      <c r="AD1650"/>
      <c r="AE1650"/>
      <c r="AF1650"/>
      <c r="AG1650">
        <v>4</v>
      </c>
      <c r="AH1650">
        <v>15000</v>
      </c>
    </row>
    <row r="1651" spans="1:34" ht="15" x14ac:dyDescent="0.25">
      <c r="A1651" t="s">
        <v>3464</v>
      </c>
      <c r="B1651" t="s">
        <v>3465</v>
      </c>
      <c r="C1651" t="s">
        <v>304</v>
      </c>
      <c r="D1651">
        <v>26</v>
      </c>
      <c r="E1651" s="138">
        <v>45637</v>
      </c>
      <c r="F1651" s="138">
        <v>45684</v>
      </c>
      <c r="G1651" t="s">
        <v>69</v>
      </c>
      <c r="H1651" t="s">
        <v>63</v>
      </c>
      <c r="I1651">
        <v>0.8</v>
      </c>
      <c r="J1651" t="s">
        <v>71</v>
      </c>
      <c r="K1651"/>
      <c r="L1651"/>
      <c r="M1651"/>
      <c r="N1651"/>
      <c r="O1651"/>
      <c r="P1651"/>
      <c r="Q1651"/>
      <c r="R1651"/>
      <c r="S1651"/>
      <c r="T1651"/>
      <c r="U1651"/>
      <c r="V1651"/>
      <c r="W1651"/>
      <c r="X1651"/>
      <c r="Y1651"/>
      <c r="Z1651"/>
      <c r="AA1651"/>
      <c r="AB1651"/>
      <c r="AC1651"/>
      <c r="AD1651"/>
      <c r="AE1651"/>
      <c r="AF1651"/>
      <c r="AG1651">
        <v>1</v>
      </c>
      <c r="AH1651">
        <v>0</v>
      </c>
    </row>
    <row r="1652" spans="1:34" ht="15" x14ac:dyDescent="0.25">
      <c r="A1652" t="s">
        <v>3466</v>
      </c>
      <c r="B1652" t="s">
        <v>3467</v>
      </c>
      <c r="C1652" t="s">
        <v>214</v>
      </c>
      <c r="D1652">
        <v>31</v>
      </c>
      <c r="E1652" s="138">
        <v>45637</v>
      </c>
      <c r="F1652" s="138">
        <v>45664</v>
      </c>
      <c r="G1652" t="s">
        <v>69</v>
      </c>
      <c r="H1652" t="s">
        <v>63</v>
      </c>
      <c r="I1652">
        <v>0.8</v>
      </c>
      <c r="J1652" t="s">
        <v>71</v>
      </c>
      <c r="K1652"/>
      <c r="L1652"/>
      <c r="M1652"/>
      <c r="N1652"/>
      <c r="O1652"/>
      <c r="P1652"/>
      <c r="Q1652"/>
      <c r="R1652"/>
      <c r="S1652"/>
      <c r="T1652"/>
      <c r="U1652"/>
      <c r="V1652"/>
      <c r="W1652"/>
      <c r="X1652"/>
      <c r="Y1652"/>
      <c r="Z1652"/>
      <c r="AA1652"/>
      <c r="AB1652"/>
      <c r="AC1652"/>
      <c r="AD1652"/>
      <c r="AE1652"/>
      <c r="AF1652"/>
      <c r="AG1652">
        <v>1</v>
      </c>
      <c r="AH1652">
        <v>0</v>
      </c>
    </row>
    <row r="1653" spans="1:34" ht="15" x14ac:dyDescent="0.25">
      <c r="A1653" t="s">
        <v>3468</v>
      </c>
      <c r="B1653" t="s">
        <v>3469</v>
      </c>
      <c r="C1653" t="s">
        <v>757</v>
      </c>
      <c r="D1653">
        <v>4</v>
      </c>
      <c r="E1653" s="138">
        <v>45681</v>
      </c>
      <c r="F1653" s="138">
        <v>45701</v>
      </c>
      <c r="G1653" t="s">
        <v>69</v>
      </c>
      <c r="H1653" t="s">
        <v>63</v>
      </c>
      <c r="I1653">
        <v>0.6</v>
      </c>
      <c r="J1653" t="s">
        <v>71</v>
      </c>
      <c r="K1653"/>
      <c r="L1653"/>
      <c r="M1653"/>
      <c r="N1653"/>
      <c r="O1653"/>
      <c r="P1653"/>
      <c r="Q1653"/>
      <c r="R1653"/>
      <c r="S1653"/>
      <c r="T1653"/>
      <c r="U1653"/>
      <c r="V1653"/>
      <c r="W1653"/>
      <c r="X1653"/>
      <c r="Y1653"/>
      <c r="Z1653"/>
      <c r="AA1653"/>
      <c r="AB1653"/>
      <c r="AC1653"/>
      <c r="AD1653"/>
      <c r="AE1653"/>
      <c r="AF1653"/>
      <c r="AG1653">
        <v>1</v>
      </c>
      <c r="AH1653">
        <v>0</v>
      </c>
    </row>
    <row r="1654" spans="1:34" ht="15" x14ac:dyDescent="0.25">
      <c r="A1654" t="s">
        <v>3470</v>
      </c>
      <c r="B1654" t="s">
        <v>3471</v>
      </c>
      <c r="C1654" t="s">
        <v>182</v>
      </c>
      <c r="D1654">
        <v>39</v>
      </c>
      <c r="E1654" s="138">
        <v>45647</v>
      </c>
      <c r="F1654" s="138">
        <v>45932</v>
      </c>
      <c r="G1654" t="s">
        <v>69</v>
      </c>
      <c r="H1654" t="s">
        <v>70</v>
      </c>
      <c r="I1654">
        <v>0</v>
      </c>
      <c r="J1654" t="s">
        <v>16229</v>
      </c>
      <c r="K1654">
        <v>0.8</v>
      </c>
      <c r="L1654" t="s">
        <v>71</v>
      </c>
      <c r="M1654"/>
      <c r="N1654"/>
      <c r="O1654"/>
      <c r="P1654"/>
      <c r="Q1654"/>
      <c r="R1654"/>
      <c r="S1654"/>
      <c r="T1654"/>
      <c r="U1654"/>
      <c r="V1654"/>
      <c r="W1654"/>
      <c r="X1654"/>
      <c r="Y1654"/>
      <c r="Z1654"/>
      <c r="AA1654"/>
      <c r="AB1654"/>
      <c r="AC1654"/>
      <c r="AD1654"/>
      <c r="AE1654"/>
      <c r="AF1654"/>
      <c r="AG1654">
        <v>2</v>
      </c>
      <c r="AH1654">
        <v>10000</v>
      </c>
    </row>
    <row r="1655" spans="1:34" ht="15" x14ac:dyDescent="0.25">
      <c r="A1655" t="s">
        <v>3472</v>
      </c>
      <c r="B1655" t="s">
        <v>3473</v>
      </c>
      <c r="C1655" t="s">
        <v>63</v>
      </c>
      <c r="D1655">
        <v>21</v>
      </c>
      <c r="E1655" s="138">
        <v>45638</v>
      </c>
      <c r="F1655" s="138">
        <v>45734</v>
      </c>
      <c r="G1655" t="s">
        <v>75</v>
      </c>
      <c r="H1655" t="s">
        <v>63</v>
      </c>
      <c r="I1655">
        <v>0.7</v>
      </c>
      <c r="J1655" t="s">
        <v>71</v>
      </c>
      <c r="K1655"/>
      <c r="L1655"/>
      <c r="M1655"/>
      <c r="N1655"/>
      <c r="O1655"/>
      <c r="P1655"/>
      <c r="Q1655"/>
      <c r="R1655"/>
      <c r="S1655"/>
      <c r="T1655"/>
      <c r="U1655"/>
      <c r="V1655"/>
      <c r="W1655"/>
      <c r="X1655"/>
      <c r="Y1655"/>
      <c r="Z1655"/>
      <c r="AA1655"/>
      <c r="AB1655"/>
      <c r="AC1655"/>
      <c r="AD1655"/>
      <c r="AE1655"/>
      <c r="AF1655"/>
      <c r="AG1655">
        <v>1</v>
      </c>
      <c r="AH1655">
        <v>0</v>
      </c>
    </row>
    <row r="1656" spans="1:34" ht="15" x14ac:dyDescent="0.25">
      <c r="A1656" t="s">
        <v>3476</v>
      </c>
      <c r="B1656" t="s">
        <v>3477</v>
      </c>
      <c r="C1656" t="s">
        <v>151</v>
      </c>
      <c r="D1656">
        <v>52</v>
      </c>
      <c r="E1656" s="138">
        <v>45644</v>
      </c>
      <c r="F1656" s="138">
        <v>45667</v>
      </c>
      <c r="G1656" t="s">
        <v>69</v>
      </c>
      <c r="H1656" t="s">
        <v>70</v>
      </c>
      <c r="I1656">
        <v>0</v>
      </c>
      <c r="J1656" t="s">
        <v>16230</v>
      </c>
      <c r="K1656">
        <v>0.75</v>
      </c>
      <c r="L1656" t="s">
        <v>71</v>
      </c>
      <c r="M1656"/>
      <c r="N1656"/>
      <c r="O1656"/>
      <c r="P1656"/>
      <c r="Q1656"/>
      <c r="R1656"/>
      <c r="S1656"/>
      <c r="T1656"/>
      <c r="U1656"/>
      <c r="V1656"/>
      <c r="W1656"/>
      <c r="X1656"/>
      <c r="Y1656"/>
      <c r="Z1656"/>
      <c r="AA1656"/>
      <c r="AB1656"/>
      <c r="AC1656"/>
      <c r="AD1656"/>
      <c r="AE1656"/>
      <c r="AF1656"/>
      <c r="AG1656">
        <v>2</v>
      </c>
      <c r="AH1656">
        <v>15000</v>
      </c>
    </row>
    <row r="1657" spans="1:34" ht="15" x14ac:dyDescent="0.25">
      <c r="A1657" t="s">
        <v>3474</v>
      </c>
      <c r="B1657" t="s">
        <v>3475</v>
      </c>
      <c r="C1657" t="s">
        <v>264</v>
      </c>
      <c r="D1657">
        <v>5</v>
      </c>
      <c r="E1657" s="138">
        <v>45716</v>
      </c>
      <c r="F1657" s="138">
        <v>45742</v>
      </c>
      <c r="G1657" t="s">
        <v>16478</v>
      </c>
      <c r="H1657" t="s">
        <v>70</v>
      </c>
      <c r="I1657">
        <v>0.45</v>
      </c>
      <c r="J1657" t="s">
        <v>76</v>
      </c>
      <c r="K1657">
        <v>0.55000000000000004</v>
      </c>
      <c r="L1657" t="s">
        <v>77</v>
      </c>
      <c r="M1657">
        <v>0.65</v>
      </c>
      <c r="N1657" t="s">
        <v>78</v>
      </c>
      <c r="O1657">
        <v>0.78</v>
      </c>
      <c r="P1657" t="s">
        <v>79</v>
      </c>
      <c r="Q1657">
        <v>0</v>
      </c>
      <c r="R1657" t="s">
        <v>16248</v>
      </c>
      <c r="S1657"/>
      <c r="T1657"/>
      <c r="U1657"/>
      <c r="V1657"/>
      <c r="W1657"/>
      <c r="X1657"/>
      <c r="Y1657"/>
      <c r="Z1657"/>
      <c r="AA1657"/>
      <c r="AB1657"/>
      <c r="AC1657"/>
      <c r="AD1657"/>
      <c r="AE1657"/>
      <c r="AF1657"/>
      <c r="AG1657">
        <v>0</v>
      </c>
      <c r="AH1657">
        <v>0</v>
      </c>
    </row>
    <row r="1658" spans="1:34" ht="15" x14ac:dyDescent="0.25">
      <c r="A1658" t="s">
        <v>3478</v>
      </c>
      <c r="B1658" t="s">
        <v>3479</v>
      </c>
      <c r="C1658" t="s">
        <v>228</v>
      </c>
      <c r="D1658">
        <v>32</v>
      </c>
      <c r="E1658" s="138">
        <v>45647</v>
      </c>
      <c r="F1658" s="138">
        <v>45798</v>
      </c>
      <c r="G1658" t="s">
        <v>69</v>
      </c>
      <c r="H1658" t="s">
        <v>63</v>
      </c>
      <c r="I1658">
        <v>0.7</v>
      </c>
      <c r="J1658" t="s">
        <v>71</v>
      </c>
      <c r="K1658"/>
      <c r="L1658"/>
      <c r="M1658"/>
      <c r="N1658"/>
      <c r="O1658"/>
      <c r="P1658"/>
      <c r="Q1658"/>
      <c r="R1658"/>
      <c r="S1658"/>
      <c r="T1658"/>
      <c r="U1658"/>
      <c r="V1658"/>
      <c r="W1658"/>
      <c r="X1658"/>
      <c r="Y1658"/>
      <c r="Z1658"/>
      <c r="AA1658"/>
      <c r="AB1658"/>
      <c r="AC1658"/>
      <c r="AD1658"/>
      <c r="AE1658"/>
      <c r="AF1658"/>
      <c r="AG1658">
        <v>1</v>
      </c>
      <c r="AH1658">
        <v>0</v>
      </c>
    </row>
    <row r="1659" spans="1:34" ht="15" x14ac:dyDescent="0.25">
      <c r="A1659" t="s">
        <v>3480</v>
      </c>
      <c r="B1659" t="s">
        <v>3481</v>
      </c>
      <c r="C1659" t="s">
        <v>294</v>
      </c>
      <c r="D1659">
        <v>23</v>
      </c>
      <c r="E1659" s="138">
        <v>45656</v>
      </c>
      <c r="F1659" s="138">
        <v>45756</v>
      </c>
      <c r="G1659" t="s">
        <v>69</v>
      </c>
      <c r="H1659" t="s">
        <v>63</v>
      </c>
      <c r="I1659">
        <v>0.45</v>
      </c>
      <c r="J1659" t="s">
        <v>71</v>
      </c>
      <c r="K1659"/>
      <c r="L1659"/>
      <c r="M1659"/>
      <c r="N1659"/>
      <c r="O1659"/>
      <c r="P1659"/>
      <c r="Q1659"/>
      <c r="R1659"/>
      <c r="S1659"/>
      <c r="T1659"/>
      <c r="U1659"/>
      <c r="V1659"/>
      <c r="W1659"/>
      <c r="X1659"/>
      <c r="Y1659"/>
      <c r="Z1659"/>
      <c r="AA1659"/>
      <c r="AB1659"/>
      <c r="AC1659"/>
      <c r="AD1659"/>
      <c r="AE1659"/>
      <c r="AF1659"/>
      <c r="AG1659">
        <v>1</v>
      </c>
      <c r="AH1659">
        <v>0</v>
      </c>
    </row>
    <row r="1660" spans="1:34" ht="15" x14ac:dyDescent="0.25">
      <c r="A1660" t="s">
        <v>3482</v>
      </c>
      <c r="B1660" t="s">
        <v>3483</v>
      </c>
      <c r="C1660" t="s">
        <v>182</v>
      </c>
      <c r="D1660">
        <v>8</v>
      </c>
      <c r="E1660" s="138">
        <v>45069</v>
      </c>
      <c r="F1660" s="138">
        <v>46011</v>
      </c>
      <c r="G1660" t="s">
        <v>69</v>
      </c>
      <c r="H1660" t="s">
        <v>63</v>
      </c>
      <c r="I1660">
        <v>0.5</v>
      </c>
      <c r="J1660" t="s">
        <v>71</v>
      </c>
      <c r="K1660"/>
      <c r="L1660"/>
      <c r="M1660"/>
      <c r="N1660"/>
      <c r="O1660"/>
      <c r="P1660"/>
      <c r="Q1660"/>
      <c r="R1660"/>
      <c r="S1660"/>
      <c r="T1660"/>
      <c r="U1660"/>
      <c r="V1660"/>
      <c r="W1660"/>
      <c r="X1660"/>
      <c r="Y1660"/>
      <c r="Z1660"/>
      <c r="AA1660"/>
      <c r="AB1660"/>
      <c r="AC1660"/>
      <c r="AD1660"/>
      <c r="AE1660"/>
      <c r="AF1660"/>
      <c r="AG1660">
        <v>1</v>
      </c>
      <c r="AH1660">
        <v>0</v>
      </c>
    </row>
    <row r="1661" spans="1:34" ht="15" x14ac:dyDescent="0.25">
      <c r="A1661" t="s">
        <v>3484</v>
      </c>
      <c r="B1661" t="s">
        <v>3485</v>
      </c>
      <c r="C1661" t="s">
        <v>318</v>
      </c>
      <c r="D1661">
        <v>31</v>
      </c>
      <c r="E1661" s="138">
        <v>45645</v>
      </c>
      <c r="F1661" s="138">
        <v>45867</v>
      </c>
      <c r="G1661" t="s">
        <v>69</v>
      </c>
      <c r="H1661" t="s">
        <v>70</v>
      </c>
      <c r="I1661">
        <v>0</v>
      </c>
      <c r="J1661" t="s">
        <v>16236</v>
      </c>
      <c r="K1661">
        <v>0.6</v>
      </c>
      <c r="L1661" t="s">
        <v>71</v>
      </c>
      <c r="M1661"/>
      <c r="N1661"/>
      <c r="O1661"/>
      <c r="P1661"/>
      <c r="Q1661"/>
      <c r="R1661"/>
      <c r="S1661"/>
      <c r="T1661"/>
      <c r="U1661"/>
      <c r="V1661"/>
      <c r="W1661"/>
      <c r="X1661"/>
      <c r="Y1661"/>
      <c r="Z1661"/>
      <c r="AA1661"/>
      <c r="AB1661"/>
      <c r="AC1661"/>
      <c r="AD1661"/>
      <c r="AE1661"/>
      <c r="AF1661"/>
      <c r="AG1661">
        <v>2</v>
      </c>
      <c r="AH1661">
        <v>9999.99</v>
      </c>
    </row>
    <row r="1662" spans="1:34" ht="15" x14ac:dyDescent="0.25">
      <c r="A1662" t="s">
        <v>3486</v>
      </c>
      <c r="B1662" t="s">
        <v>3487</v>
      </c>
      <c r="C1662" t="s">
        <v>182</v>
      </c>
      <c r="D1662">
        <v>15</v>
      </c>
      <c r="E1662" s="138">
        <v>42203</v>
      </c>
      <c r="F1662" s="138">
        <v>46011</v>
      </c>
      <c r="G1662" t="s">
        <v>69</v>
      </c>
      <c r="H1662" t="s">
        <v>70</v>
      </c>
      <c r="I1662">
        <v>0</v>
      </c>
      <c r="J1662" t="s">
        <v>16228</v>
      </c>
      <c r="K1662">
        <v>0.8</v>
      </c>
      <c r="L1662" t="s">
        <v>71</v>
      </c>
      <c r="M1662"/>
      <c r="N1662"/>
      <c r="O1662"/>
      <c r="P1662"/>
      <c r="Q1662"/>
      <c r="R1662"/>
      <c r="S1662"/>
      <c r="T1662"/>
      <c r="U1662"/>
      <c r="V1662"/>
      <c r="W1662"/>
      <c r="X1662"/>
      <c r="Y1662"/>
      <c r="Z1662"/>
      <c r="AA1662"/>
      <c r="AB1662"/>
      <c r="AC1662"/>
      <c r="AD1662"/>
      <c r="AE1662"/>
      <c r="AF1662"/>
      <c r="AG1662">
        <v>2</v>
      </c>
      <c r="AH1662">
        <v>12000</v>
      </c>
    </row>
    <row r="1663" spans="1:34" ht="15" x14ac:dyDescent="0.25">
      <c r="A1663" t="s">
        <v>3488</v>
      </c>
      <c r="B1663" t="s">
        <v>3489</v>
      </c>
      <c r="C1663" t="s">
        <v>182</v>
      </c>
      <c r="D1663">
        <v>2</v>
      </c>
      <c r="E1663" s="138">
        <v>45712</v>
      </c>
      <c r="F1663" s="138">
        <v>45723</v>
      </c>
      <c r="G1663" t="s">
        <v>69</v>
      </c>
      <c r="H1663" t="s">
        <v>70</v>
      </c>
      <c r="I1663">
        <v>0.4</v>
      </c>
      <c r="J1663" t="s">
        <v>16270</v>
      </c>
      <c r="K1663">
        <v>0.6</v>
      </c>
      <c r="L1663" t="s">
        <v>78</v>
      </c>
      <c r="M1663">
        <v>0.8</v>
      </c>
      <c r="N1663" t="s">
        <v>79</v>
      </c>
      <c r="O1663"/>
      <c r="P1663"/>
      <c r="Q1663"/>
      <c r="R1663"/>
      <c r="S1663"/>
      <c r="T1663"/>
      <c r="U1663"/>
      <c r="V1663"/>
      <c r="W1663"/>
      <c r="X1663"/>
      <c r="Y1663"/>
      <c r="Z1663"/>
      <c r="AA1663"/>
      <c r="AB1663"/>
      <c r="AC1663"/>
      <c r="AD1663"/>
      <c r="AE1663"/>
      <c r="AF1663"/>
      <c r="AG1663">
        <v>3</v>
      </c>
      <c r="AH1663">
        <v>0</v>
      </c>
    </row>
    <row r="1664" spans="1:34" ht="15" x14ac:dyDescent="0.25">
      <c r="A1664" t="s">
        <v>3490</v>
      </c>
      <c r="B1664" t="s">
        <v>3491</v>
      </c>
      <c r="C1664" t="s">
        <v>228</v>
      </c>
      <c r="D1664">
        <v>30</v>
      </c>
      <c r="E1664" s="138">
        <v>45265</v>
      </c>
      <c r="F1664" s="138">
        <v>46011</v>
      </c>
      <c r="G1664" t="s">
        <v>69</v>
      </c>
      <c r="H1664" t="s">
        <v>63</v>
      </c>
      <c r="I1664">
        <v>0.4</v>
      </c>
      <c r="J1664" t="s">
        <v>71</v>
      </c>
      <c r="K1664"/>
      <c r="L1664"/>
      <c r="M1664"/>
      <c r="N1664"/>
      <c r="O1664"/>
      <c r="P1664"/>
      <c r="Q1664"/>
      <c r="R1664"/>
      <c r="S1664"/>
      <c r="T1664"/>
      <c r="U1664"/>
      <c r="V1664"/>
      <c r="W1664"/>
      <c r="X1664"/>
      <c r="Y1664"/>
      <c r="Z1664"/>
      <c r="AA1664"/>
      <c r="AB1664"/>
      <c r="AC1664"/>
      <c r="AD1664"/>
      <c r="AE1664"/>
      <c r="AF1664"/>
      <c r="AG1664">
        <v>1</v>
      </c>
      <c r="AH1664">
        <v>0</v>
      </c>
    </row>
    <row r="1665" spans="1:34" ht="15" x14ac:dyDescent="0.25">
      <c r="A1665" t="s">
        <v>3492</v>
      </c>
      <c r="B1665" t="s">
        <v>3493</v>
      </c>
      <c r="C1665" t="s">
        <v>182</v>
      </c>
      <c r="D1665">
        <v>17</v>
      </c>
      <c r="E1665" s="138">
        <v>45639</v>
      </c>
      <c r="F1665" s="138">
        <v>45936</v>
      </c>
      <c r="G1665" t="s">
        <v>69</v>
      </c>
      <c r="H1665" t="s">
        <v>63</v>
      </c>
      <c r="I1665">
        <v>0.8</v>
      </c>
      <c r="J1665" t="s">
        <v>71</v>
      </c>
      <c r="K1665"/>
      <c r="L1665"/>
      <c r="M1665"/>
      <c r="N1665"/>
      <c r="O1665"/>
      <c r="P1665"/>
      <c r="Q1665"/>
      <c r="R1665"/>
      <c r="S1665"/>
      <c r="T1665"/>
      <c r="U1665"/>
      <c r="V1665"/>
      <c r="W1665"/>
      <c r="X1665"/>
      <c r="Y1665"/>
      <c r="Z1665"/>
      <c r="AA1665"/>
      <c r="AB1665"/>
      <c r="AC1665"/>
      <c r="AD1665"/>
      <c r="AE1665"/>
      <c r="AF1665"/>
      <c r="AG1665">
        <v>1</v>
      </c>
      <c r="AH1665">
        <v>0</v>
      </c>
    </row>
    <row r="1666" spans="1:34" ht="15" x14ac:dyDescent="0.25">
      <c r="A1666" t="s">
        <v>3496</v>
      </c>
      <c r="B1666" t="s">
        <v>3497</v>
      </c>
      <c r="C1666" t="s">
        <v>63</v>
      </c>
      <c r="D1666">
        <v>161</v>
      </c>
      <c r="E1666" s="138">
        <v>44907</v>
      </c>
      <c r="F1666" s="138">
        <v>46011</v>
      </c>
      <c r="G1666" t="s">
        <v>16478</v>
      </c>
      <c r="H1666" t="s">
        <v>70</v>
      </c>
      <c r="I1666">
        <v>0.38</v>
      </c>
      <c r="J1666" t="s">
        <v>76</v>
      </c>
      <c r="K1666">
        <v>0.5</v>
      </c>
      <c r="L1666" t="s">
        <v>77</v>
      </c>
      <c r="M1666">
        <v>0.7</v>
      </c>
      <c r="N1666" t="s">
        <v>78</v>
      </c>
      <c r="O1666">
        <v>0.8</v>
      </c>
      <c r="P1666" t="s">
        <v>79</v>
      </c>
      <c r="Q1666">
        <v>0</v>
      </c>
      <c r="R1666" t="s">
        <v>16229</v>
      </c>
      <c r="S1666"/>
      <c r="T1666"/>
      <c r="U1666"/>
      <c r="V1666"/>
      <c r="W1666"/>
      <c r="X1666"/>
      <c r="Y1666"/>
      <c r="Z1666"/>
      <c r="AA1666"/>
      <c r="AB1666"/>
      <c r="AC1666"/>
      <c r="AD1666"/>
      <c r="AE1666"/>
      <c r="AF1666"/>
      <c r="AG1666">
        <v>0</v>
      </c>
      <c r="AH1666">
        <v>0</v>
      </c>
    </row>
    <row r="1667" spans="1:34" ht="15" x14ac:dyDescent="0.25">
      <c r="A1667" t="s">
        <v>3494</v>
      </c>
      <c r="B1667" t="s">
        <v>3495</v>
      </c>
      <c r="C1667" t="s">
        <v>102</v>
      </c>
      <c r="D1667">
        <v>38</v>
      </c>
      <c r="E1667" s="138">
        <v>45644</v>
      </c>
      <c r="F1667" s="138">
        <v>45798</v>
      </c>
      <c r="G1667" t="s">
        <v>75</v>
      </c>
      <c r="H1667" t="s">
        <v>70</v>
      </c>
      <c r="I1667">
        <v>0.56999999999999995</v>
      </c>
      <c r="J1667" t="s">
        <v>16270</v>
      </c>
      <c r="K1667">
        <v>0.7</v>
      </c>
      <c r="L1667" t="s">
        <v>78</v>
      </c>
      <c r="M1667">
        <v>0.8</v>
      </c>
      <c r="N1667" t="s">
        <v>79</v>
      </c>
      <c r="O1667"/>
      <c r="P1667"/>
      <c r="Q1667"/>
      <c r="R1667"/>
      <c r="S1667"/>
      <c r="T1667"/>
      <c r="U1667"/>
      <c r="V1667"/>
      <c r="W1667"/>
      <c r="X1667"/>
      <c r="Y1667"/>
      <c r="Z1667"/>
      <c r="AA1667"/>
      <c r="AB1667"/>
      <c r="AC1667"/>
      <c r="AD1667"/>
      <c r="AE1667"/>
      <c r="AF1667"/>
      <c r="AG1667">
        <v>3</v>
      </c>
      <c r="AH1667">
        <v>0</v>
      </c>
    </row>
    <row r="1668" spans="1:34" ht="15" x14ac:dyDescent="0.25">
      <c r="A1668" t="s">
        <v>3498</v>
      </c>
      <c r="B1668" t="s">
        <v>3499</v>
      </c>
      <c r="C1668" t="s">
        <v>102</v>
      </c>
      <c r="D1668">
        <v>21</v>
      </c>
      <c r="E1668" s="138">
        <v>45643</v>
      </c>
      <c r="F1668" s="138">
        <v>45700</v>
      </c>
      <c r="G1668" t="s">
        <v>69</v>
      </c>
      <c r="H1668" t="s">
        <v>63</v>
      </c>
      <c r="I1668">
        <v>0.8</v>
      </c>
      <c r="J1668" t="s">
        <v>71</v>
      </c>
      <c r="K1668"/>
      <c r="L1668"/>
      <c r="M1668"/>
      <c r="N1668"/>
      <c r="O1668"/>
      <c r="P1668"/>
      <c r="Q1668"/>
      <c r="R1668"/>
      <c r="S1668"/>
      <c r="T1668"/>
      <c r="U1668"/>
      <c r="V1668"/>
      <c r="W1668"/>
      <c r="X1668"/>
      <c r="Y1668"/>
      <c r="Z1668"/>
      <c r="AA1668"/>
      <c r="AB1668"/>
      <c r="AC1668"/>
      <c r="AD1668"/>
      <c r="AE1668"/>
      <c r="AF1668"/>
      <c r="AG1668">
        <v>1</v>
      </c>
      <c r="AH1668">
        <v>0</v>
      </c>
    </row>
    <row r="1669" spans="1:34" ht="15" x14ac:dyDescent="0.25">
      <c r="A1669" t="s">
        <v>3500</v>
      </c>
      <c r="B1669" t="s">
        <v>3501</v>
      </c>
      <c r="C1669" t="s">
        <v>333</v>
      </c>
      <c r="D1669">
        <v>18</v>
      </c>
      <c r="E1669" s="138">
        <v>44347</v>
      </c>
      <c r="F1669" s="138">
        <v>46011</v>
      </c>
      <c r="G1669" t="s">
        <v>69</v>
      </c>
      <c r="H1669" t="s">
        <v>63</v>
      </c>
      <c r="I1669">
        <v>0.4</v>
      </c>
      <c r="J1669" t="s">
        <v>71</v>
      </c>
      <c r="K1669"/>
      <c r="L1669"/>
      <c r="M1669"/>
      <c r="N1669"/>
      <c r="O1669"/>
      <c r="P1669"/>
      <c r="Q1669"/>
      <c r="R1669"/>
      <c r="S1669"/>
      <c r="T1669"/>
      <c r="U1669"/>
      <c r="V1669"/>
      <c r="W1669"/>
      <c r="X1669"/>
      <c r="Y1669"/>
      <c r="Z1669"/>
      <c r="AA1669"/>
      <c r="AB1669"/>
      <c r="AC1669"/>
      <c r="AD1669"/>
      <c r="AE1669"/>
      <c r="AF1669"/>
      <c r="AG1669">
        <v>1</v>
      </c>
      <c r="AH1669">
        <v>0</v>
      </c>
    </row>
    <row r="1670" spans="1:34" ht="15" x14ac:dyDescent="0.25">
      <c r="A1670" t="s">
        <v>3363</v>
      </c>
      <c r="B1670" t="s">
        <v>3364</v>
      </c>
      <c r="C1670" t="s">
        <v>193</v>
      </c>
      <c r="D1670">
        <v>48</v>
      </c>
      <c r="E1670" s="138">
        <v>43412</v>
      </c>
      <c r="F1670" s="138">
        <v>46011</v>
      </c>
      <c r="G1670" t="s">
        <v>69</v>
      </c>
      <c r="H1670" t="s">
        <v>63</v>
      </c>
      <c r="I1670">
        <v>0.8</v>
      </c>
      <c r="J1670" t="s">
        <v>71</v>
      </c>
      <c r="K1670"/>
      <c r="L1670"/>
      <c r="M1670"/>
      <c r="N1670"/>
      <c r="O1670"/>
      <c r="P1670"/>
      <c r="Q1670"/>
      <c r="R1670"/>
      <c r="S1670"/>
      <c r="T1670"/>
      <c r="U1670"/>
      <c r="V1670"/>
      <c r="W1670"/>
      <c r="X1670"/>
      <c r="Y1670"/>
      <c r="Z1670"/>
      <c r="AA1670"/>
      <c r="AB1670"/>
      <c r="AC1670"/>
      <c r="AD1670"/>
      <c r="AE1670"/>
      <c r="AF1670"/>
      <c r="AG1670">
        <v>1</v>
      </c>
      <c r="AH1670">
        <v>0</v>
      </c>
    </row>
    <row r="1671" spans="1:34" ht="15" x14ac:dyDescent="0.25">
      <c r="A1671" t="s">
        <v>3502</v>
      </c>
      <c r="B1671" t="s">
        <v>3503</v>
      </c>
      <c r="C1671" t="s">
        <v>70</v>
      </c>
      <c r="D1671">
        <v>38</v>
      </c>
      <c r="E1671" s="138">
        <v>44195</v>
      </c>
      <c r="F1671" s="138">
        <v>46011</v>
      </c>
      <c r="G1671" t="s">
        <v>69</v>
      </c>
      <c r="H1671" t="s">
        <v>63</v>
      </c>
      <c r="I1671">
        <v>0.8</v>
      </c>
      <c r="J1671" t="s">
        <v>71</v>
      </c>
      <c r="K1671"/>
      <c r="L1671"/>
      <c r="M1671"/>
      <c r="N1671"/>
      <c r="O1671"/>
      <c r="P1671"/>
      <c r="Q1671"/>
      <c r="R1671"/>
      <c r="S1671"/>
      <c r="T1671"/>
      <c r="U1671"/>
      <c r="V1671"/>
      <c r="W1671"/>
      <c r="X1671"/>
      <c r="Y1671"/>
      <c r="Z1671"/>
      <c r="AA1671"/>
      <c r="AB1671"/>
      <c r="AC1671"/>
      <c r="AD1671"/>
      <c r="AE1671"/>
      <c r="AF1671"/>
      <c r="AG1671">
        <v>1</v>
      </c>
      <c r="AH1671">
        <v>0</v>
      </c>
    </row>
    <row r="1672" spans="1:34" ht="15" x14ac:dyDescent="0.25">
      <c r="A1672" t="s">
        <v>3506</v>
      </c>
      <c r="B1672" t="s">
        <v>3507</v>
      </c>
      <c r="C1672" t="s">
        <v>1079</v>
      </c>
      <c r="D1672">
        <v>8</v>
      </c>
      <c r="E1672" s="138">
        <v>45006</v>
      </c>
      <c r="F1672" s="138">
        <v>46011</v>
      </c>
      <c r="G1672" t="s">
        <v>16478</v>
      </c>
      <c r="H1672" t="s">
        <v>70</v>
      </c>
      <c r="I1672">
        <v>0.4</v>
      </c>
      <c r="J1672" t="s">
        <v>76</v>
      </c>
      <c r="K1672">
        <v>0.5</v>
      </c>
      <c r="L1672" t="s">
        <v>77</v>
      </c>
      <c r="M1672">
        <v>0.7</v>
      </c>
      <c r="N1672" t="s">
        <v>78</v>
      </c>
      <c r="O1672">
        <v>0.8</v>
      </c>
      <c r="P1672" t="s">
        <v>79</v>
      </c>
      <c r="Q1672">
        <v>0</v>
      </c>
      <c r="R1672" t="s">
        <v>16229</v>
      </c>
      <c r="S1672"/>
      <c r="T1672"/>
      <c r="U1672"/>
      <c r="V1672"/>
      <c r="W1672"/>
      <c r="X1672"/>
      <c r="Y1672"/>
      <c r="Z1672"/>
      <c r="AA1672"/>
      <c r="AB1672"/>
      <c r="AC1672"/>
      <c r="AD1672"/>
      <c r="AE1672"/>
      <c r="AF1672"/>
      <c r="AG1672">
        <v>0</v>
      </c>
      <c r="AH1672">
        <v>0</v>
      </c>
    </row>
    <row r="1673" spans="1:34" ht="15" x14ac:dyDescent="0.25">
      <c r="A1673" t="s">
        <v>3504</v>
      </c>
      <c r="B1673" t="s">
        <v>3505</v>
      </c>
      <c r="C1673" t="s">
        <v>102</v>
      </c>
      <c r="D1673">
        <v>37</v>
      </c>
      <c r="E1673" s="138">
        <v>45644</v>
      </c>
      <c r="F1673" s="138">
        <v>45667</v>
      </c>
      <c r="G1673" t="s">
        <v>69</v>
      </c>
      <c r="H1673" t="s">
        <v>63</v>
      </c>
      <c r="I1673">
        <v>0.7</v>
      </c>
      <c r="J1673" t="s">
        <v>71</v>
      </c>
      <c r="K1673"/>
      <c r="L1673"/>
      <c r="M1673"/>
      <c r="N1673"/>
      <c r="O1673"/>
      <c r="P1673"/>
      <c r="Q1673"/>
      <c r="R1673"/>
      <c r="S1673"/>
      <c r="T1673"/>
      <c r="U1673"/>
      <c r="V1673"/>
      <c r="W1673"/>
      <c r="X1673"/>
      <c r="Y1673"/>
      <c r="Z1673"/>
      <c r="AA1673"/>
      <c r="AB1673"/>
      <c r="AC1673"/>
      <c r="AD1673"/>
      <c r="AE1673"/>
      <c r="AF1673"/>
      <c r="AG1673">
        <v>1</v>
      </c>
      <c r="AH1673">
        <v>0</v>
      </c>
    </row>
    <row r="1674" spans="1:34" ht="15" x14ac:dyDescent="0.25">
      <c r="A1674" t="s">
        <v>3508</v>
      </c>
      <c r="B1674" t="s">
        <v>3509</v>
      </c>
      <c r="C1674" t="s">
        <v>176</v>
      </c>
      <c r="D1674">
        <v>62</v>
      </c>
      <c r="E1674" s="138">
        <v>45624</v>
      </c>
      <c r="F1674" s="138">
        <v>45671</v>
      </c>
      <c r="G1674" t="s">
        <v>69</v>
      </c>
      <c r="H1674" t="s">
        <v>63</v>
      </c>
      <c r="I1674">
        <v>0.8</v>
      </c>
      <c r="J1674" t="s">
        <v>71</v>
      </c>
      <c r="K1674"/>
      <c r="L1674"/>
      <c r="M1674"/>
      <c r="N1674"/>
      <c r="O1674"/>
      <c r="P1674"/>
      <c r="Q1674"/>
      <c r="R1674"/>
      <c r="S1674"/>
      <c r="T1674"/>
      <c r="U1674"/>
      <c r="V1674"/>
      <c r="W1674"/>
      <c r="X1674"/>
      <c r="Y1674"/>
      <c r="Z1674"/>
      <c r="AA1674"/>
      <c r="AB1674"/>
      <c r="AC1674"/>
      <c r="AD1674"/>
      <c r="AE1674"/>
      <c r="AF1674"/>
      <c r="AG1674">
        <v>1</v>
      </c>
      <c r="AH1674">
        <v>0</v>
      </c>
    </row>
    <row r="1675" spans="1:34" ht="15" x14ac:dyDescent="0.25">
      <c r="A1675" t="s">
        <v>3510</v>
      </c>
      <c r="B1675" t="s">
        <v>3511</v>
      </c>
      <c r="C1675" t="s">
        <v>102</v>
      </c>
      <c r="D1675">
        <v>14</v>
      </c>
      <c r="E1675" s="138">
        <v>42207</v>
      </c>
      <c r="F1675" s="138">
        <v>46011</v>
      </c>
      <c r="G1675" t="s">
        <v>69</v>
      </c>
      <c r="H1675" t="s">
        <v>63</v>
      </c>
      <c r="I1675">
        <v>0.6</v>
      </c>
      <c r="J1675" t="s">
        <v>71</v>
      </c>
      <c r="K1675"/>
      <c r="L1675"/>
      <c r="M1675"/>
      <c r="N1675"/>
      <c r="O1675"/>
      <c r="P1675"/>
      <c r="Q1675"/>
      <c r="R1675"/>
      <c r="S1675"/>
      <c r="T1675"/>
      <c r="U1675"/>
      <c r="V1675"/>
      <c r="W1675"/>
      <c r="X1675"/>
      <c r="Y1675"/>
      <c r="Z1675"/>
      <c r="AA1675"/>
      <c r="AB1675"/>
      <c r="AC1675"/>
      <c r="AD1675"/>
      <c r="AE1675"/>
      <c r="AF1675"/>
      <c r="AG1675">
        <v>1</v>
      </c>
      <c r="AH1675">
        <v>0</v>
      </c>
    </row>
    <row r="1676" spans="1:34" ht="15" x14ac:dyDescent="0.25">
      <c r="A1676" t="s">
        <v>3512</v>
      </c>
      <c r="B1676" t="s">
        <v>3513</v>
      </c>
      <c r="C1676" t="s">
        <v>136</v>
      </c>
      <c r="D1676">
        <v>25</v>
      </c>
      <c r="E1676" s="138">
        <v>45653</v>
      </c>
      <c r="F1676" s="138">
        <v>45702</v>
      </c>
      <c r="G1676" t="s">
        <v>69</v>
      </c>
      <c r="H1676" t="s">
        <v>63</v>
      </c>
      <c r="I1676">
        <v>0.8</v>
      </c>
      <c r="J1676" t="s">
        <v>71</v>
      </c>
      <c r="K1676"/>
      <c r="L1676"/>
      <c r="M1676"/>
      <c r="N1676"/>
      <c r="O1676"/>
      <c r="P1676"/>
      <c r="Q1676"/>
      <c r="R1676"/>
      <c r="S1676"/>
      <c r="T1676"/>
      <c r="U1676"/>
      <c r="V1676"/>
      <c r="W1676"/>
      <c r="X1676"/>
      <c r="Y1676"/>
      <c r="Z1676"/>
      <c r="AA1676"/>
      <c r="AB1676"/>
      <c r="AC1676"/>
      <c r="AD1676"/>
      <c r="AE1676"/>
      <c r="AF1676"/>
      <c r="AG1676">
        <v>1</v>
      </c>
      <c r="AH1676">
        <v>0</v>
      </c>
    </row>
    <row r="1677" spans="1:34" ht="15" x14ac:dyDescent="0.25">
      <c r="A1677" t="s">
        <v>2196</v>
      </c>
      <c r="B1677" t="s">
        <v>2197</v>
      </c>
      <c r="C1677" t="s">
        <v>251</v>
      </c>
      <c r="D1677">
        <v>34</v>
      </c>
      <c r="E1677" s="138">
        <v>45643</v>
      </c>
      <c r="F1677" s="138">
        <v>45940</v>
      </c>
      <c r="G1677" t="s">
        <v>69</v>
      </c>
      <c r="H1677" t="s">
        <v>63</v>
      </c>
      <c r="I1677">
        <v>0.5</v>
      </c>
      <c r="J1677" t="s">
        <v>71</v>
      </c>
      <c r="K1677"/>
      <c r="L1677"/>
      <c r="M1677"/>
      <c r="N1677"/>
      <c r="O1677"/>
      <c r="P1677"/>
      <c r="Q1677"/>
      <c r="R1677"/>
      <c r="S1677"/>
      <c r="T1677"/>
      <c r="U1677"/>
      <c r="V1677"/>
      <c r="W1677"/>
      <c r="X1677"/>
      <c r="Y1677"/>
      <c r="Z1677"/>
      <c r="AA1677"/>
      <c r="AB1677"/>
      <c r="AC1677"/>
      <c r="AD1677"/>
      <c r="AE1677"/>
      <c r="AF1677"/>
      <c r="AG1677">
        <v>1</v>
      </c>
      <c r="AH1677">
        <v>0</v>
      </c>
    </row>
    <row r="1678" spans="1:34" ht="15" x14ac:dyDescent="0.25">
      <c r="A1678" t="s">
        <v>3520</v>
      </c>
      <c r="B1678" t="s">
        <v>3521</v>
      </c>
      <c r="C1678" t="s">
        <v>318</v>
      </c>
      <c r="D1678">
        <v>33</v>
      </c>
      <c r="E1678" s="138">
        <v>45278</v>
      </c>
      <c r="F1678" s="138">
        <v>46011</v>
      </c>
      <c r="G1678" t="s">
        <v>69</v>
      </c>
      <c r="H1678" t="s">
        <v>70</v>
      </c>
      <c r="I1678">
        <v>0</v>
      </c>
      <c r="J1678" t="s">
        <v>16229</v>
      </c>
      <c r="K1678">
        <v>0.8</v>
      </c>
      <c r="L1678" t="s">
        <v>71</v>
      </c>
      <c r="M1678"/>
      <c r="N1678"/>
      <c r="O1678"/>
      <c r="P1678"/>
      <c r="Q1678"/>
      <c r="R1678"/>
      <c r="S1678"/>
      <c r="T1678"/>
      <c r="U1678"/>
      <c r="V1678"/>
      <c r="W1678"/>
      <c r="X1678"/>
      <c r="Y1678"/>
      <c r="Z1678"/>
      <c r="AA1678"/>
      <c r="AB1678"/>
      <c r="AC1678"/>
      <c r="AD1678"/>
      <c r="AE1678"/>
      <c r="AF1678"/>
      <c r="AG1678">
        <v>2</v>
      </c>
      <c r="AH1678">
        <v>10000</v>
      </c>
    </row>
    <row r="1679" spans="1:34" ht="15" x14ac:dyDescent="0.25">
      <c r="A1679" t="s">
        <v>3522</v>
      </c>
      <c r="B1679" t="s">
        <v>3523</v>
      </c>
      <c r="C1679" t="s">
        <v>680</v>
      </c>
      <c r="D1679">
        <v>51</v>
      </c>
      <c r="E1679" s="138">
        <v>45642</v>
      </c>
      <c r="F1679" s="138">
        <v>45667</v>
      </c>
      <c r="G1679" t="s">
        <v>69</v>
      </c>
      <c r="H1679" t="s">
        <v>63</v>
      </c>
      <c r="I1679">
        <v>0.8</v>
      </c>
      <c r="J1679" t="s">
        <v>71</v>
      </c>
      <c r="K1679"/>
      <c r="L1679"/>
      <c r="M1679"/>
      <c r="N1679"/>
      <c r="O1679"/>
      <c r="P1679"/>
      <c r="Q1679"/>
      <c r="R1679"/>
      <c r="S1679"/>
      <c r="T1679"/>
      <c r="U1679"/>
      <c r="V1679"/>
      <c r="W1679"/>
      <c r="X1679"/>
      <c r="Y1679"/>
      <c r="Z1679"/>
      <c r="AA1679"/>
      <c r="AB1679"/>
      <c r="AC1679"/>
      <c r="AD1679"/>
      <c r="AE1679"/>
      <c r="AF1679"/>
      <c r="AG1679">
        <v>1</v>
      </c>
      <c r="AH1679">
        <v>0</v>
      </c>
    </row>
    <row r="1680" spans="1:34" ht="15" x14ac:dyDescent="0.25">
      <c r="A1680" t="s">
        <v>3514</v>
      </c>
      <c r="B1680" t="s">
        <v>3515</v>
      </c>
      <c r="C1680" t="s">
        <v>291</v>
      </c>
      <c r="D1680">
        <v>10</v>
      </c>
      <c r="E1680" s="138">
        <v>45740</v>
      </c>
      <c r="F1680" s="138">
        <v>45790</v>
      </c>
      <c r="G1680" t="s">
        <v>69</v>
      </c>
      <c r="H1680" t="s">
        <v>70</v>
      </c>
      <c r="I1680">
        <v>0</v>
      </c>
      <c r="J1680" t="s">
        <v>16249</v>
      </c>
      <c r="K1680">
        <v>0.8</v>
      </c>
      <c r="L1680" t="s">
        <v>71</v>
      </c>
      <c r="M1680"/>
      <c r="N1680"/>
      <c r="O1680"/>
      <c r="P1680"/>
      <c r="Q1680"/>
      <c r="R1680"/>
      <c r="S1680"/>
      <c r="T1680"/>
      <c r="U1680"/>
      <c r="V1680"/>
      <c r="W1680"/>
      <c r="X1680"/>
      <c r="Y1680"/>
      <c r="Z1680"/>
      <c r="AA1680"/>
      <c r="AB1680"/>
      <c r="AC1680"/>
      <c r="AD1680"/>
      <c r="AE1680"/>
      <c r="AF1680"/>
      <c r="AG1680">
        <v>2</v>
      </c>
      <c r="AH1680">
        <v>8000</v>
      </c>
    </row>
    <row r="1681" spans="1:34" ht="15" x14ac:dyDescent="0.25">
      <c r="A1681" t="s">
        <v>3524</v>
      </c>
      <c r="B1681" t="s">
        <v>3525</v>
      </c>
      <c r="C1681" t="s">
        <v>350</v>
      </c>
      <c r="D1681">
        <v>38</v>
      </c>
      <c r="E1681" s="138">
        <v>44558</v>
      </c>
      <c r="F1681" s="138">
        <v>46011</v>
      </c>
      <c r="G1681" t="s">
        <v>69</v>
      </c>
      <c r="H1681" t="s">
        <v>63</v>
      </c>
      <c r="I1681">
        <v>0.8</v>
      </c>
      <c r="J1681" t="s">
        <v>71</v>
      </c>
      <c r="K1681"/>
      <c r="L1681"/>
      <c r="M1681"/>
      <c r="N1681"/>
      <c r="O1681"/>
      <c r="P1681"/>
      <c r="Q1681"/>
      <c r="R1681"/>
      <c r="S1681"/>
      <c r="T1681"/>
      <c r="U1681"/>
      <c r="V1681"/>
      <c r="W1681"/>
      <c r="X1681"/>
      <c r="Y1681"/>
      <c r="Z1681"/>
      <c r="AA1681"/>
      <c r="AB1681"/>
      <c r="AC1681"/>
      <c r="AD1681"/>
      <c r="AE1681"/>
      <c r="AF1681"/>
      <c r="AG1681">
        <v>1</v>
      </c>
      <c r="AH1681">
        <v>0</v>
      </c>
    </row>
    <row r="1682" spans="1:34" ht="15" x14ac:dyDescent="0.25">
      <c r="A1682" t="s">
        <v>636</v>
      </c>
      <c r="B1682" t="s">
        <v>637</v>
      </c>
      <c r="C1682" t="s">
        <v>228</v>
      </c>
      <c r="D1682">
        <v>37</v>
      </c>
      <c r="E1682" s="138">
        <v>45643</v>
      </c>
      <c r="F1682" s="138">
        <v>45936</v>
      </c>
      <c r="G1682" t="s">
        <v>75</v>
      </c>
      <c r="H1682" t="s">
        <v>63</v>
      </c>
      <c r="I1682">
        <v>0.3</v>
      </c>
      <c r="J1682" t="s">
        <v>71</v>
      </c>
      <c r="K1682"/>
      <c r="L1682"/>
      <c r="M1682"/>
      <c r="N1682"/>
      <c r="O1682"/>
      <c r="P1682"/>
      <c r="Q1682"/>
      <c r="R1682"/>
      <c r="S1682"/>
      <c r="T1682"/>
      <c r="U1682"/>
      <c r="V1682"/>
      <c r="W1682"/>
      <c r="X1682"/>
      <c r="Y1682"/>
      <c r="Z1682"/>
      <c r="AA1682"/>
      <c r="AB1682"/>
      <c r="AC1682"/>
      <c r="AD1682"/>
      <c r="AE1682"/>
      <c r="AF1682"/>
      <c r="AG1682">
        <v>1</v>
      </c>
      <c r="AH1682">
        <v>0</v>
      </c>
    </row>
    <row r="1683" spans="1:34" ht="15" x14ac:dyDescent="0.25">
      <c r="A1683" t="s">
        <v>3526</v>
      </c>
      <c r="B1683" t="s">
        <v>3527</v>
      </c>
      <c r="C1683" t="s">
        <v>74</v>
      </c>
      <c r="D1683">
        <v>44</v>
      </c>
      <c r="E1683" s="138">
        <v>45617</v>
      </c>
      <c r="F1683" s="138">
        <v>45667</v>
      </c>
      <c r="G1683" t="s">
        <v>69</v>
      </c>
      <c r="H1683" t="s">
        <v>63</v>
      </c>
      <c r="I1683">
        <v>0.5</v>
      </c>
      <c r="J1683" t="s">
        <v>71</v>
      </c>
      <c r="K1683"/>
      <c r="L1683"/>
      <c r="M1683"/>
      <c r="N1683"/>
      <c r="O1683"/>
      <c r="P1683"/>
      <c r="Q1683"/>
      <c r="R1683"/>
      <c r="S1683"/>
      <c r="T1683"/>
      <c r="U1683"/>
      <c r="V1683"/>
      <c r="W1683"/>
      <c r="X1683"/>
      <c r="Y1683"/>
      <c r="Z1683"/>
      <c r="AA1683"/>
      <c r="AB1683"/>
      <c r="AC1683"/>
      <c r="AD1683"/>
      <c r="AE1683"/>
      <c r="AF1683"/>
      <c r="AG1683">
        <v>1</v>
      </c>
      <c r="AH1683">
        <v>0</v>
      </c>
    </row>
    <row r="1684" spans="1:34" ht="15" x14ac:dyDescent="0.25">
      <c r="A1684" t="s">
        <v>3528</v>
      </c>
      <c r="B1684" t="s">
        <v>3529</v>
      </c>
      <c r="C1684" t="s">
        <v>122</v>
      </c>
      <c r="D1684">
        <v>4</v>
      </c>
      <c r="E1684" s="138">
        <v>45716</v>
      </c>
      <c r="F1684" s="138">
        <v>45729</v>
      </c>
      <c r="G1684" t="s">
        <v>69</v>
      </c>
      <c r="H1684" t="s">
        <v>70</v>
      </c>
      <c r="I1684">
        <v>0.57999999999999996</v>
      </c>
      <c r="J1684" t="s">
        <v>16270</v>
      </c>
      <c r="K1684">
        <v>0.69</v>
      </c>
      <c r="L1684" t="s">
        <v>78</v>
      </c>
      <c r="M1684">
        <v>0.8</v>
      </c>
      <c r="N1684" t="s">
        <v>79</v>
      </c>
      <c r="O1684"/>
      <c r="P1684"/>
      <c r="Q1684"/>
      <c r="R1684"/>
      <c r="S1684"/>
      <c r="T1684"/>
      <c r="U1684"/>
      <c r="V1684"/>
      <c r="W1684"/>
      <c r="X1684"/>
      <c r="Y1684"/>
      <c r="Z1684"/>
      <c r="AA1684"/>
      <c r="AB1684"/>
      <c r="AC1684"/>
      <c r="AD1684"/>
      <c r="AE1684"/>
      <c r="AF1684"/>
      <c r="AG1684">
        <v>3</v>
      </c>
      <c r="AH1684">
        <v>0</v>
      </c>
    </row>
    <row r="1685" spans="1:34" ht="15" x14ac:dyDescent="0.25">
      <c r="A1685" t="s">
        <v>3532</v>
      </c>
      <c r="B1685" t="s">
        <v>3533</v>
      </c>
      <c r="C1685" t="s">
        <v>521</v>
      </c>
      <c r="D1685">
        <v>28</v>
      </c>
      <c r="E1685" s="138">
        <v>45647</v>
      </c>
      <c r="F1685" s="138">
        <v>45692</v>
      </c>
      <c r="G1685" t="s">
        <v>69</v>
      </c>
      <c r="H1685" t="s">
        <v>70</v>
      </c>
      <c r="I1685">
        <v>0</v>
      </c>
      <c r="J1685" t="s">
        <v>16230</v>
      </c>
      <c r="K1685">
        <v>0.6</v>
      </c>
      <c r="L1685" t="s">
        <v>16270</v>
      </c>
      <c r="M1685">
        <v>0.75</v>
      </c>
      <c r="N1685" t="s">
        <v>78</v>
      </c>
      <c r="O1685">
        <v>0.8</v>
      </c>
      <c r="P1685" t="s">
        <v>79</v>
      </c>
      <c r="Q1685"/>
      <c r="R1685"/>
      <c r="S1685"/>
      <c r="T1685"/>
      <c r="U1685"/>
      <c r="V1685"/>
      <c r="W1685"/>
      <c r="X1685"/>
      <c r="Y1685"/>
      <c r="Z1685"/>
      <c r="AA1685"/>
      <c r="AB1685"/>
      <c r="AC1685"/>
      <c r="AD1685"/>
      <c r="AE1685"/>
      <c r="AF1685"/>
      <c r="AG1685">
        <v>4</v>
      </c>
      <c r="AH1685">
        <v>15000</v>
      </c>
    </row>
    <row r="1686" spans="1:34" ht="15" x14ac:dyDescent="0.25">
      <c r="A1686" t="s">
        <v>3534</v>
      </c>
      <c r="B1686" t="s">
        <v>3535</v>
      </c>
      <c r="C1686" t="s">
        <v>313</v>
      </c>
      <c r="D1686"/>
      <c r="E1686"/>
      <c r="F1686"/>
      <c r="G1686"/>
      <c r="H1686" t="s">
        <v>63</v>
      </c>
      <c r="I1686" t="s">
        <v>64</v>
      </c>
      <c r="J1686"/>
      <c r="K1686"/>
      <c r="L1686"/>
      <c r="M1686"/>
      <c r="N1686"/>
      <c r="O1686"/>
      <c r="P1686"/>
      <c r="Q1686"/>
      <c r="R1686"/>
      <c r="S1686"/>
      <c r="T1686"/>
      <c r="U1686"/>
      <c r="V1686"/>
      <c r="W1686"/>
      <c r="X1686"/>
      <c r="Y1686"/>
      <c r="Z1686"/>
      <c r="AA1686"/>
      <c r="AB1686"/>
      <c r="AC1686"/>
      <c r="AD1686"/>
      <c r="AE1686"/>
      <c r="AF1686"/>
      <c r="AG1686"/>
      <c r="AH1686">
        <v>0</v>
      </c>
    </row>
    <row r="1687" spans="1:34" ht="15" x14ac:dyDescent="0.25">
      <c r="A1687" t="s">
        <v>3530</v>
      </c>
      <c r="B1687" t="s">
        <v>3531</v>
      </c>
      <c r="C1687" t="s">
        <v>313</v>
      </c>
      <c r="D1687"/>
      <c r="E1687"/>
      <c r="F1687"/>
      <c r="G1687"/>
      <c r="H1687" t="s">
        <v>63</v>
      </c>
      <c r="I1687" t="s">
        <v>64</v>
      </c>
      <c r="J1687"/>
      <c r="K1687"/>
      <c r="L1687"/>
      <c r="M1687"/>
      <c r="N1687"/>
      <c r="O1687"/>
      <c r="P1687"/>
      <c r="Q1687"/>
      <c r="R1687"/>
      <c r="S1687"/>
      <c r="T1687"/>
      <c r="U1687"/>
      <c r="V1687"/>
      <c r="W1687"/>
      <c r="X1687"/>
      <c r="Y1687"/>
      <c r="Z1687"/>
      <c r="AA1687"/>
      <c r="AB1687"/>
      <c r="AC1687"/>
      <c r="AD1687"/>
      <c r="AE1687"/>
      <c r="AF1687"/>
      <c r="AG1687"/>
      <c r="AH1687">
        <v>0</v>
      </c>
    </row>
    <row r="1688" spans="1:34" ht="15" x14ac:dyDescent="0.25">
      <c r="A1688" t="s">
        <v>3536</v>
      </c>
      <c r="B1688" t="s">
        <v>3537</v>
      </c>
      <c r="C1688" t="s">
        <v>148</v>
      </c>
      <c r="D1688">
        <v>43</v>
      </c>
      <c r="E1688" s="138">
        <v>45645</v>
      </c>
      <c r="F1688" s="138">
        <v>45667</v>
      </c>
      <c r="G1688" t="s">
        <v>75</v>
      </c>
      <c r="H1688" t="s">
        <v>70</v>
      </c>
      <c r="I1688">
        <v>0</v>
      </c>
      <c r="J1688" t="s">
        <v>16230</v>
      </c>
      <c r="K1688">
        <v>0.7</v>
      </c>
      <c r="L1688" t="s">
        <v>71</v>
      </c>
      <c r="M1688"/>
      <c r="N1688"/>
      <c r="O1688"/>
      <c r="P1688"/>
      <c r="Q1688"/>
      <c r="R1688"/>
      <c r="S1688"/>
      <c r="T1688"/>
      <c r="U1688"/>
      <c r="V1688"/>
      <c r="W1688"/>
      <c r="X1688"/>
      <c r="Y1688"/>
      <c r="Z1688"/>
      <c r="AA1688"/>
      <c r="AB1688"/>
      <c r="AC1688"/>
      <c r="AD1688"/>
      <c r="AE1688"/>
      <c r="AF1688"/>
      <c r="AG1688">
        <v>2</v>
      </c>
      <c r="AH1688">
        <v>15000</v>
      </c>
    </row>
    <row r="1689" spans="1:34" ht="15" x14ac:dyDescent="0.25">
      <c r="A1689" t="s">
        <v>3540</v>
      </c>
      <c r="B1689" t="s">
        <v>3541</v>
      </c>
      <c r="C1689" t="s">
        <v>99</v>
      </c>
      <c r="D1689">
        <v>5</v>
      </c>
      <c r="E1689" s="138">
        <v>45631</v>
      </c>
      <c r="F1689" s="138">
        <v>45873</v>
      </c>
      <c r="G1689" t="s">
        <v>69</v>
      </c>
      <c r="H1689" t="s">
        <v>63</v>
      </c>
      <c r="I1689">
        <v>0.8</v>
      </c>
      <c r="J1689" t="s">
        <v>71</v>
      </c>
      <c r="K1689"/>
      <c r="L1689"/>
      <c r="M1689"/>
      <c r="N1689"/>
      <c r="O1689"/>
      <c r="P1689"/>
      <c r="Q1689"/>
      <c r="R1689"/>
      <c r="S1689"/>
      <c r="T1689"/>
      <c r="U1689"/>
      <c r="V1689"/>
      <c r="W1689"/>
      <c r="X1689"/>
      <c r="Y1689"/>
      <c r="Z1689"/>
      <c r="AA1689"/>
      <c r="AB1689"/>
      <c r="AC1689"/>
      <c r="AD1689"/>
      <c r="AE1689"/>
      <c r="AF1689"/>
      <c r="AG1689">
        <v>1</v>
      </c>
      <c r="AH1689">
        <v>0</v>
      </c>
    </row>
    <row r="1690" spans="1:34" ht="15" x14ac:dyDescent="0.25">
      <c r="A1690" t="s">
        <v>3542</v>
      </c>
      <c r="B1690" t="s">
        <v>3543</v>
      </c>
      <c r="C1690" t="s">
        <v>93</v>
      </c>
      <c r="D1690">
        <v>14</v>
      </c>
      <c r="E1690" s="138">
        <v>42803</v>
      </c>
      <c r="F1690" s="138">
        <v>46011</v>
      </c>
      <c r="G1690" t="s">
        <v>69</v>
      </c>
      <c r="H1690" t="s">
        <v>63</v>
      </c>
      <c r="I1690">
        <v>0.6</v>
      </c>
      <c r="J1690" t="s">
        <v>71</v>
      </c>
      <c r="K1690"/>
      <c r="L1690"/>
      <c r="M1690"/>
      <c r="N1690"/>
      <c r="O1690"/>
      <c r="P1690"/>
      <c r="Q1690"/>
      <c r="R1690"/>
      <c r="S1690"/>
      <c r="T1690"/>
      <c r="U1690"/>
      <c r="V1690"/>
      <c r="W1690"/>
      <c r="X1690"/>
      <c r="Y1690"/>
      <c r="Z1690"/>
      <c r="AA1690"/>
      <c r="AB1690"/>
      <c r="AC1690"/>
      <c r="AD1690"/>
      <c r="AE1690"/>
      <c r="AF1690"/>
      <c r="AG1690">
        <v>1</v>
      </c>
      <c r="AH1690">
        <v>0</v>
      </c>
    </row>
    <row r="1691" spans="1:34" ht="15" x14ac:dyDescent="0.25">
      <c r="A1691" t="s">
        <v>3546</v>
      </c>
      <c r="B1691" t="s">
        <v>3547</v>
      </c>
      <c r="C1691" t="s">
        <v>93</v>
      </c>
      <c r="D1691">
        <v>40</v>
      </c>
      <c r="E1691" s="138">
        <v>45645</v>
      </c>
      <c r="F1691" s="138">
        <v>45933</v>
      </c>
      <c r="G1691" t="s">
        <v>69</v>
      </c>
      <c r="H1691" t="s">
        <v>63</v>
      </c>
      <c r="I1691">
        <v>0.8</v>
      </c>
      <c r="J1691" t="s">
        <v>71</v>
      </c>
      <c r="K1691"/>
      <c r="L1691"/>
      <c r="M1691"/>
      <c r="N1691"/>
      <c r="O1691"/>
      <c r="P1691"/>
      <c r="Q1691"/>
      <c r="R1691"/>
      <c r="S1691"/>
      <c r="T1691"/>
      <c r="U1691"/>
      <c r="V1691"/>
      <c r="W1691"/>
      <c r="X1691"/>
      <c r="Y1691"/>
      <c r="Z1691"/>
      <c r="AA1691"/>
      <c r="AB1691"/>
      <c r="AC1691"/>
      <c r="AD1691"/>
      <c r="AE1691"/>
      <c r="AF1691"/>
      <c r="AG1691">
        <v>1</v>
      </c>
      <c r="AH1691">
        <v>0</v>
      </c>
    </row>
    <row r="1692" spans="1:34" ht="15" x14ac:dyDescent="0.25">
      <c r="A1692" t="s">
        <v>3548</v>
      </c>
      <c r="B1692" t="s">
        <v>3549</v>
      </c>
      <c r="C1692" t="s">
        <v>99</v>
      </c>
      <c r="D1692">
        <v>13</v>
      </c>
      <c r="E1692" s="138">
        <v>45716</v>
      </c>
      <c r="F1692" s="138">
        <v>45719</v>
      </c>
      <c r="G1692" t="s">
        <v>69</v>
      </c>
      <c r="H1692" t="s">
        <v>63</v>
      </c>
      <c r="I1692">
        <v>0.8</v>
      </c>
      <c r="J1692" t="s">
        <v>71</v>
      </c>
      <c r="K1692"/>
      <c r="L1692"/>
      <c r="M1692"/>
      <c r="N1692"/>
      <c r="O1692"/>
      <c r="P1692"/>
      <c r="Q1692"/>
      <c r="R1692"/>
      <c r="S1692"/>
      <c r="T1692"/>
      <c r="U1692"/>
      <c r="V1692"/>
      <c r="W1692"/>
      <c r="X1692"/>
      <c r="Y1692"/>
      <c r="Z1692"/>
      <c r="AA1692"/>
      <c r="AB1692"/>
      <c r="AC1692"/>
      <c r="AD1692"/>
      <c r="AE1692"/>
      <c r="AF1692"/>
      <c r="AG1692">
        <v>1</v>
      </c>
      <c r="AH1692">
        <v>0</v>
      </c>
    </row>
    <row r="1693" spans="1:34" ht="15" x14ac:dyDescent="0.25">
      <c r="A1693" t="s">
        <v>3317</v>
      </c>
      <c r="B1693" t="s">
        <v>3318</v>
      </c>
      <c r="C1693" t="s">
        <v>411</v>
      </c>
      <c r="D1693">
        <v>21</v>
      </c>
      <c r="E1693" s="138">
        <v>38775</v>
      </c>
      <c r="F1693" s="138">
        <v>46011</v>
      </c>
      <c r="G1693" t="s">
        <v>69</v>
      </c>
      <c r="H1693" t="s">
        <v>63</v>
      </c>
      <c r="I1693">
        <v>0.5</v>
      </c>
      <c r="J1693" t="s">
        <v>71</v>
      </c>
      <c r="K1693"/>
      <c r="L1693"/>
      <c r="M1693"/>
      <c r="N1693"/>
      <c r="O1693"/>
      <c r="P1693"/>
      <c r="Q1693"/>
      <c r="R1693"/>
      <c r="S1693"/>
      <c r="T1693"/>
      <c r="U1693"/>
      <c r="V1693"/>
      <c r="W1693"/>
      <c r="X1693"/>
      <c r="Y1693"/>
      <c r="Z1693"/>
      <c r="AA1693"/>
      <c r="AB1693"/>
      <c r="AC1693"/>
      <c r="AD1693"/>
      <c r="AE1693"/>
      <c r="AF1693"/>
      <c r="AG1693">
        <v>1</v>
      </c>
      <c r="AH1693">
        <v>0</v>
      </c>
    </row>
    <row r="1694" spans="1:34" ht="15" x14ac:dyDescent="0.25">
      <c r="A1694" t="s">
        <v>3554</v>
      </c>
      <c r="B1694" t="s">
        <v>3555</v>
      </c>
      <c r="C1694" t="s">
        <v>102</v>
      </c>
      <c r="D1694">
        <v>13</v>
      </c>
      <c r="E1694" s="138">
        <v>45365</v>
      </c>
      <c r="F1694" s="138">
        <v>46011</v>
      </c>
      <c r="G1694" t="s">
        <v>69</v>
      </c>
      <c r="H1694" t="s">
        <v>63</v>
      </c>
      <c r="I1694">
        <v>0.2</v>
      </c>
      <c r="J1694" t="s">
        <v>71</v>
      </c>
      <c r="K1694"/>
      <c r="L1694"/>
      <c r="M1694"/>
      <c r="N1694"/>
      <c r="O1694"/>
      <c r="P1694"/>
      <c r="Q1694"/>
      <c r="R1694"/>
      <c r="S1694"/>
      <c r="T1694"/>
      <c r="U1694"/>
      <c r="V1694"/>
      <c r="W1694"/>
      <c r="X1694"/>
      <c r="Y1694"/>
      <c r="Z1694"/>
      <c r="AA1694"/>
      <c r="AB1694"/>
      <c r="AC1694"/>
      <c r="AD1694"/>
      <c r="AE1694"/>
      <c r="AF1694"/>
      <c r="AG1694">
        <v>1</v>
      </c>
      <c r="AH1694">
        <v>0</v>
      </c>
    </row>
    <row r="1695" spans="1:34" ht="15" x14ac:dyDescent="0.25">
      <c r="A1695" t="s">
        <v>3556</v>
      </c>
      <c r="B1695" t="s">
        <v>3557</v>
      </c>
      <c r="C1695" t="s">
        <v>359</v>
      </c>
      <c r="D1695">
        <v>50</v>
      </c>
      <c r="E1695" s="138">
        <v>45649</v>
      </c>
      <c r="F1695" s="138">
        <v>45681</v>
      </c>
      <c r="G1695" t="s">
        <v>69</v>
      </c>
      <c r="H1695" t="s">
        <v>70</v>
      </c>
      <c r="I1695">
        <v>0</v>
      </c>
      <c r="J1695" t="s">
        <v>16230</v>
      </c>
      <c r="K1695">
        <v>0.8</v>
      </c>
      <c r="L1695" t="s">
        <v>71</v>
      </c>
      <c r="M1695"/>
      <c r="N1695"/>
      <c r="O1695"/>
      <c r="P1695"/>
      <c r="Q1695"/>
      <c r="R1695"/>
      <c r="S1695"/>
      <c r="T1695"/>
      <c r="U1695"/>
      <c r="V1695"/>
      <c r="W1695"/>
      <c r="X1695"/>
      <c r="Y1695"/>
      <c r="Z1695"/>
      <c r="AA1695"/>
      <c r="AB1695"/>
      <c r="AC1695"/>
      <c r="AD1695"/>
      <c r="AE1695"/>
      <c r="AF1695"/>
      <c r="AG1695">
        <v>2</v>
      </c>
      <c r="AH1695">
        <v>15000</v>
      </c>
    </row>
    <row r="1696" spans="1:34" ht="15" x14ac:dyDescent="0.25">
      <c r="A1696" t="s">
        <v>3558</v>
      </c>
      <c r="B1696" t="s">
        <v>3559</v>
      </c>
      <c r="C1696" t="s">
        <v>198</v>
      </c>
      <c r="D1696">
        <v>3</v>
      </c>
      <c r="E1696" s="138">
        <v>45709</v>
      </c>
      <c r="F1696" s="138">
        <v>45758</v>
      </c>
      <c r="G1696" t="s">
        <v>69</v>
      </c>
      <c r="H1696" t="s">
        <v>70</v>
      </c>
      <c r="I1696">
        <v>0</v>
      </c>
      <c r="J1696" t="s">
        <v>16228</v>
      </c>
      <c r="K1696">
        <v>0.8</v>
      </c>
      <c r="L1696" t="s">
        <v>71</v>
      </c>
      <c r="M1696"/>
      <c r="N1696"/>
      <c r="O1696"/>
      <c r="P1696"/>
      <c r="Q1696"/>
      <c r="R1696"/>
      <c r="S1696"/>
      <c r="T1696"/>
      <c r="U1696"/>
      <c r="V1696"/>
      <c r="W1696"/>
      <c r="X1696"/>
      <c r="Y1696"/>
      <c r="Z1696"/>
      <c r="AA1696"/>
      <c r="AB1696"/>
      <c r="AC1696"/>
      <c r="AD1696"/>
      <c r="AE1696"/>
      <c r="AF1696"/>
      <c r="AG1696">
        <v>2</v>
      </c>
      <c r="AH1696">
        <v>12000</v>
      </c>
    </row>
    <row r="1697" spans="1:34" ht="15" x14ac:dyDescent="0.25">
      <c r="A1697" t="s">
        <v>3538</v>
      </c>
      <c r="B1697" t="s">
        <v>3539</v>
      </c>
      <c r="C1697" t="s">
        <v>176</v>
      </c>
      <c r="D1697">
        <v>5</v>
      </c>
      <c r="E1697" s="138">
        <v>45400</v>
      </c>
      <c r="F1697" s="138">
        <v>46011</v>
      </c>
      <c r="G1697" t="s">
        <v>69</v>
      </c>
      <c r="H1697" t="s">
        <v>70</v>
      </c>
      <c r="I1697">
        <v>0</v>
      </c>
      <c r="J1697" t="s">
        <v>16300</v>
      </c>
      <c r="K1697">
        <v>0.4</v>
      </c>
      <c r="L1697" t="s">
        <v>71</v>
      </c>
      <c r="M1697"/>
      <c r="N1697"/>
      <c r="O1697"/>
      <c r="P1697"/>
      <c r="Q1697"/>
      <c r="R1697"/>
      <c r="S1697"/>
      <c r="T1697"/>
      <c r="U1697"/>
      <c r="V1697"/>
      <c r="W1697"/>
      <c r="X1697"/>
      <c r="Y1697"/>
      <c r="Z1697"/>
      <c r="AA1697"/>
      <c r="AB1697"/>
      <c r="AC1697"/>
      <c r="AD1697"/>
      <c r="AE1697"/>
      <c r="AF1697"/>
      <c r="AG1697">
        <v>2</v>
      </c>
      <c r="AH1697">
        <v>4800</v>
      </c>
    </row>
    <row r="1698" spans="1:34" ht="15" x14ac:dyDescent="0.25">
      <c r="A1698" t="s">
        <v>3562</v>
      </c>
      <c r="B1698" t="s">
        <v>3563</v>
      </c>
      <c r="C1698" t="s">
        <v>93</v>
      </c>
      <c r="D1698"/>
      <c r="E1698"/>
      <c r="F1698"/>
      <c r="G1698"/>
      <c r="H1698" t="s">
        <v>63</v>
      </c>
      <c r="I1698" t="s">
        <v>64</v>
      </c>
      <c r="J1698"/>
      <c r="K1698"/>
      <c r="L1698"/>
      <c r="M1698"/>
      <c r="N1698"/>
      <c r="O1698"/>
      <c r="P1698"/>
      <c r="Q1698"/>
      <c r="R1698"/>
      <c r="S1698"/>
      <c r="T1698"/>
      <c r="U1698"/>
      <c r="V1698"/>
      <c r="W1698"/>
      <c r="X1698"/>
      <c r="Y1698"/>
      <c r="Z1698"/>
      <c r="AA1698"/>
      <c r="AB1698"/>
      <c r="AC1698"/>
      <c r="AD1698"/>
      <c r="AE1698"/>
      <c r="AF1698"/>
      <c r="AG1698"/>
      <c r="AH1698">
        <v>0</v>
      </c>
    </row>
    <row r="1699" spans="1:34" ht="15" x14ac:dyDescent="0.25">
      <c r="A1699" t="s">
        <v>3564</v>
      </c>
      <c r="B1699" t="s">
        <v>3565</v>
      </c>
      <c r="C1699" t="s">
        <v>411</v>
      </c>
      <c r="D1699">
        <v>24</v>
      </c>
      <c r="E1699" s="138">
        <v>45076</v>
      </c>
      <c r="F1699" s="138">
        <v>46011</v>
      </c>
      <c r="G1699" t="s">
        <v>69</v>
      </c>
      <c r="H1699" t="s">
        <v>63</v>
      </c>
      <c r="I1699">
        <v>0.8</v>
      </c>
      <c r="J1699" t="s">
        <v>71</v>
      </c>
      <c r="K1699"/>
      <c r="L1699"/>
      <c r="M1699"/>
      <c r="N1699"/>
      <c r="O1699"/>
      <c r="P1699"/>
      <c r="Q1699"/>
      <c r="R1699"/>
      <c r="S1699"/>
      <c r="T1699"/>
      <c r="U1699"/>
      <c r="V1699"/>
      <c r="W1699"/>
      <c r="X1699"/>
      <c r="Y1699"/>
      <c r="Z1699"/>
      <c r="AA1699"/>
      <c r="AB1699"/>
      <c r="AC1699"/>
      <c r="AD1699"/>
      <c r="AE1699"/>
      <c r="AF1699"/>
      <c r="AG1699">
        <v>1</v>
      </c>
      <c r="AH1699">
        <v>0</v>
      </c>
    </row>
    <row r="1700" spans="1:34" ht="15" x14ac:dyDescent="0.25">
      <c r="A1700" t="s">
        <v>3568</v>
      </c>
      <c r="B1700" t="s">
        <v>3569</v>
      </c>
      <c r="C1700" t="s">
        <v>318</v>
      </c>
      <c r="D1700">
        <v>19</v>
      </c>
      <c r="E1700" s="138">
        <v>45278</v>
      </c>
      <c r="F1700" s="138">
        <v>46011</v>
      </c>
      <c r="G1700" t="s">
        <v>69</v>
      </c>
      <c r="H1700" t="s">
        <v>63</v>
      </c>
      <c r="I1700">
        <v>0.7</v>
      </c>
      <c r="J1700" t="s">
        <v>71</v>
      </c>
      <c r="K1700"/>
      <c r="L1700"/>
      <c r="M1700"/>
      <c r="N1700"/>
      <c r="O1700"/>
      <c r="P1700"/>
      <c r="Q1700"/>
      <c r="R1700"/>
      <c r="S1700"/>
      <c r="T1700"/>
      <c r="U1700"/>
      <c r="V1700"/>
      <c r="W1700"/>
      <c r="X1700"/>
      <c r="Y1700"/>
      <c r="Z1700"/>
      <c r="AA1700"/>
      <c r="AB1700"/>
      <c r="AC1700"/>
      <c r="AD1700"/>
      <c r="AE1700"/>
      <c r="AF1700"/>
      <c r="AG1700">
        <v>1</v>
      </c>
      <c r="AH1700">
        <v>0</v>
      </c>
    </row>
    <row r="1701" spans="1:34" ht="15" x14ac:dyDescent="0.25">
      <c r="A1701" t="s">
        <v>3572</v>
      </c>
      <c r="B1701" t="s">
        <v>3573</v>
      </c>
      <c r="C1701" t="s">
        <v>198</v>
      </c>
      <c r="D1701">
        <v>45</v>
      </c>
      <c r="E1701" s="138">
        <v>45645</v>
      </c>
      <c r="F1701" s="138">
        <v>45708</v>
      </c>
      <c r="G1701" t="s">
        <v>69</v>
      </c>
      <c r="H1701" t="s">
        <v>63</v>
      </c>
      <c r="I1701">
        <v>0.8</v>
      </c>
      <c r="J1701" t="s">
        <v>71</v>
      </c>
      <c r="K1701"/>
      <c r="L1701"/>
      <c r="M1701"/>
      <c r="N1701"/>
      <c r="O1701"/>
      <c r="P1701"/>
      <c r="Q1701"/>
      <c r="R1701"/>
      <c r="S1701"/>
      <c r="T1701"/>
      <c r="U1701"/>
      <c r="V1701"/>
      <c r="W1701"/>
      <c r="X1701"/>
      <c r="Y1701"/>
      <c r="Z1701"/>
      <c r="AA1701"/>
      <c r="AB1701"/>
      <c r="AC1701"/>
      <c r="AD1701"/>
      <c r="AE1701"/>
      <c r="AF1701"/>
      <c r="AG1701">
        <v>1</v>
      </c>
      <c r="AH1701">
        <v>0</v>
      </c>
    </row>
    <row r="1702" spans="1:34" ht="15" x14ac:dyDescent="0.25">
      <c r="A1702" t="s">
        <v>3576</v>
      </c>
      <c r="B1702" t="s">
        <v>3577</v>
      </c>
      <c r="C1702" t="s">
        <v>604</v>
      </c>
      <c r="D1702"/>
      <c r="E1702"/>
      <c r="F1702"/>
      <c r="G1702"/>
      <c r="H1702" t="s">
        <v>63</v>
      </c>
      <c r="I1702" t="s">
        <v>64</v>
      </c>
      <c r="J1702"/>
      <c r="K1702"/>
      <c r="L1702"/>
      <c r="M1702"/>
      <c r="N1702"/>
      <c r="O1702"/>
      <c r="P1702"/>
      <c r="Q1702"/>
      <c r="R1702"/>
      <c r="S1702"/>
      <c r="T1702"/>
      <c r="U1702"/>
      <c r="V1702"/>
      <c r="W1702"/>
      <c r="X1702"/>
      <c r="Y1702"/>
      <c r="Z1702"/>
      <c r="AA1702"/>
      <c r="AB1702"/>
      <c r="AC1702"/>
      <c r="AD1702"/>
      <c r="AE1702"/>
      <c r="AF1702"/>
      <c r="AG1702"/>
      <c r="AH1702">
        <v>0</v>
      </c>
    </row>
    <row r="1703" spans="1:34" ht="15" x14ac:dyDescent="0.25">
      <c r="A1703" t="s">
        <v>3578</v>
      </c>
      <c r="B1703" t="s">
        <v>3579</v>
      </c>
      <c r="C1703" t="s">
        <v>387</v>
      </c>
      <c r="D1703">
        <v>6</v>
      </c>
      <c r="E1703" s="138">
        <v>45715</v>
      </c>
      <c r="F1703" s="138">
        <v>45736</v>
      </c>
      <c r="G1703" t="s">
        <v>16478</v>
      </c>
      <c r="H1703" t="s">
        <v>70</v>
      </c>
      <c r="I1703">
        <v>0.6</v>
      </c>
      <c r="J1703" t="s">
        <v>76</v>
      </c>
      <c r="K1703">
        <v>0.7</v>
      </c>
      <c r="L1703" t="s">
        <v>77</v>
      </c>
      <c r="M1703">
        <v>0.75</v>
      </c>
      <c r="N1703" t="s">
        <v>78</v>
      </c>
      <c r="O1703">
        <v>0.8</v>
      </c>
      <c r="P1703" t="s">
        <v>79</v>
      </c>
      <c r="Q1703">
        <v>0</v>
      </c>
      <c r="R1703" t="s">
        <v>16229</v>
      </c>
      <c r="S1703"/>
      <c r="T1703"/>
      <c r="U1703"/>
      <c r="V1703"/>
      <c r="W1703"/>
      <c r="X1703"/>
      <c r="Y1703"/>
      <c r="Z1703"/>
      <c r="AA1703"/>
      <c r="AB1703"/>
      <c r="AC1703"/>
      <c r="AD1703"/>
      <c r="AE1703"/>
      <c r="AF1703"/>
      <c r="AG1703">
        <v>0</v>
      </c>
      <c r="AH1703">
        <v>0</v>
      </c>
    </row>
    <row r="1704" spans="1:34" ht="15" x14ac:dyDescent="0.25">
      <c r="A1704" t="s">
        <v>3580</v>
      </c>
      <c r="B1704" t="s">
        <v>3581</v>
      </c>
      <c r="C1704" t="s">
        <v>387</v>
      </c>
      <c r="D1704">
        <v>88</v>
      </c>
      <c r="E1704" s="138">
        <v>45644</v>
      </c>
      <c r="F1704" s="138">
        <v>45719</v>
      </c>
      <c r="G1704" t="s">
        <v>69</v>
      </c>
      <c r="H1704" t="s">
        <v>70</v>
      </c>
      <c r="I1704">
        <v>0</v>
      </c>
      <c r="J1704" t="s">
        <v>16229</v>
      </c>
      <c r="K1704">
        <v>0.8</v>
      </c>
      <c r="L1704" t="s">
        <v>71</v>
      </c>
      <c r="M1704"/>
      <c r="N1704"/>
      <c r="O1704"/>
      <c r="P1704"/>
      <c r="Q1704"/>
      <c r="R1704"/>
      <c r="S1704"/>
      <c r="T1704"/>
      <c r="U1704"/>
      <c r="V1704"/>
      <c r="W1704"/>
      <c r="X1704"/>
      <c r="Y1704"/>
      <c r="Z1704"/>
      <c r="AA1704"/>
      <c r="AB1704"/>
      <c r="AC1704"/>
      <c r="AD1704"/>
      <c r="AE1704"/>
      <c r="AF1704"/>
      <c r="AG1704">
        <v>2</v>
      </c>
      <c r="AH1704">
        <v>10000</v>
      </c>
    </row>
    <row r="1705" spans="1:34" ht="15" x14ac:dyDescent="0.25">
      <c r="A1705" t="s">
        <v>3574</v>
      </c>
      <c r="B1705" t="s">
        <v>3575</v>
      </c>
      <c r="C1705" t="s">
        <v>313</v>
      </c>
      <c r="D1705"/>
      <c r="E1705"/>
      <c r="F1705"/>
      <c r="G1705"/>
      <c r="H1705" t="s">
        <v>63</v>
      </c>
      <c r="I1705" t="s">
        <v>64</v>
      </c>
      <c r="J1705"/>
      <c r="K1705"/>
      <c r="L1705"/>
      <c r="M1705"/>
      <c r="N1705"/>
      <c r="O1705"/>
      <c r="P1705"/>
      <c r="Q1705"/>
      <c r="R1705"/>
      <c r="S1705"/>
      <c r="T1705"/>
      <c r="U1705"/>
      <c r="V1705"/>
      <c r="W1705"/>
      <c r="X1705"/>
      <c r="Y1705"/>
      <c r="Z1705"/>
      <c r="AA1705"/>
      <c r="AB1705"/>
      <c r="AC1705"/>
      <c r="AD1705"/>
      <c r="AE1705"/>
      <c r="AF1705"/>
      <c r="AG1705"/>
      <c r="AH1705">
        <v>0</v>
      </c>
    </row>
    <row r="1706" spans="1:34" ht="15" x14ac:dyDescent="0.25">
      <c r="A1706" t="s">
        <v>3592</v>
      </c>
      <c r="B1706" t="s">
        <v>3593</v>
      </c>
      <c r="C1706" t="s">
        <v>228</v>
      </c>
      <c r="D1706">
        <v>3</v>
      </c>
      <c r="E1706" s="138">
        <v>45058</v>
      </c>
      <c r="F1706" s="138">
        <v>46011</v>
      </c>
      <c r="G1706" t="s">
        <v>69</v>
      </c>
      <c r="H1706" t="s">
        <v>63</v>
      </c>
      <c r="I1706">
        <v>0.8</v>
      </c>
      <c r="J1706" t="s">
        <v>71</v>
      </c>
      <c r="K1706"/>
      <c r="L1706"/>
      <c r="M1706"/>
      <c r="N1706"/>
      <c r="O1706"/>
      <c r="P1706"/>
      <c r="Q1706"/>
      <c r="R1706"/>
      <c r="S1706"/>
      <c r="T1706"/>
      <c r="U1706"/>
      <c r="V1706"/>
      <c r="W1706"/>
      <c r="X1706"/>
      <c r="Y1706"/>
      <c r="Z1706"/>
      <c r="AA1706"/>
      <c r="AB1706"/>
      <c r="AC1706"/>
      <c r="AD1706"/>
      <c r="AE1706"/>
      <c r="AF1706"/>
      <c r="AG1706">
        <v>1</v>
      </c>
      <c r="AH1706">
        <v>0</v>
      </c>
    </row>
    <row r="1707" spans="1:34" ht="15" x14ac:dyDescent="0.25">
      <c r="A1707" t="s">
        <v>3594</v>
      </c>
      <c r="B1707" t="s">
        <v>3595</v>
      </c>
      <c r="C1707" t="s">
        <v>70</v>
      </c>
      <c r="D1707">
        <v>32</v>
      </c>
      <c r="E1707" s="138">
        <v>41759</v>
      </c>
      <c r="F1707" s="138">
        <v>46011</v>
      </c>
      <c r="G1707" t="s">
        <v>69</v>
      </c>
      <c r="H1707" t="s">
        <v>70</v>
      </c>
      <c r="I1707">
        <v>0</v>
      </c>
      <c r="J1707" t="s">
        <v>16228</v>
      </c>
      <c r="K1707">
        <v>0.8</v>
      </c>
      <c r="L1707" t="s">
        <v>71</v>
      </c>
      <c r="M1707"/>
      <c r="N1707"/>
      <c r="O1707"/>
      <c r="P1707"/>
      <c r="Q1707"/>
      <c r="R1707"/>
      <c r="S1707"/>
      <c r="T1707"/>
      <c r="U1707"/>
      <c r="V1707"/>
      <c r="W1707"/>
      <c r="X1707"/>
      <c r="Y1707"/>
      <c r="Z1707"/>
      <c r="AA1707"/>
      <c r="AB1707"/>
      <c r="AC1707"/>
      <c r="AD1707"/>
      <c r="AE1707"/>
      <c r="AF1707"/>
      <c r="AG1707">
        <v>2</v>
      </c>
      <c r="AH1707">
        <v>12000</v>
      </c>
    </row>
    <row r="1708" spans="1:34" ht="15" x14ac:dyDescent="0.25">
      <c r="A1708" t="s">
        <v>3596</v>
      </c>
      <c r="B1708" t="s">
        <v>3597</v>
      </c>
      <c r="C1708" t="s">
        <v>68</v>
      </c>
      <c r="D1708">
        <v>35</v>
      </c>
      <c r="E1708" s="138">
        <v>45647</v>
      </c>
      <c r="F1708" s="138">
        <v>45784</v>
      </c>
      <c r="G1708" t="s">
        <v>16478</v>
      </c>
      <c r="H1708" t="s">
        <v>70</v>
      </c>
      <c r="I1708">
        <v>0.62</v>
      </c>
      <c r="J1708" t="s">
        <v>76</v>
      </c>
      <c r="K1708">
        <v>0.65</v>
      </c>
      <c r="L1708" t="s">
        <v>77</v>
      </c>
      <c r="M1708">
        <v>0.7</v>
      </c>
      <c r="N1708" t="s">
        <v>78</v>
      </c>
      <c r="O1708">
        <v>0.8</v>
      </c>
      <c r="P1708" t="s">
        <v>79</v>
      </c>
      <c r="Q1708">
        <v>0</v>
      </c>
      <c r="R1708" t="s">
        <v>16229</v>
      </c>
      <c r="S1708"/>
      <c r="T1708"/>
      <c r="U1708"/>
      <c r="V1708"/>
      <c r="W1708"/>
      <c r="X1708"/>
      <c r="Y1708"/>
      <c r="Z1708"/>
      <c r="AA1708"/>
      <c r="AB1708"/>
      <c r="AC1708"/>
      <c r="AD1708"/>
      <c r="AE1708"/>
      <c r="AF1708"/>
      <c r="AG1708">
        <v>0</v>
      </c>
      <c r="AH1708">
        <v>0</v>
      </c>
    </row>
    <row r="1709" spans="1:34" ht="15" x14ac:dyDescent="0.25">
      <c r="A1709" t="s">
        <v>3598</v>
      </c>
      <c r="B1709" t="s">
        <v>3599</v>
      </c>
      <c r="C1709" t="s">
        <v>182</v>
      </c>
      <c r="D1709">
        <v>26</v>
      </c>
      <c r="E1709" s="138">
        <v>45290</v>
      </c>
      <c r="F1709" s="138">
        <v>46011</v>
      </c>
      <c r="G1709" t="s">
        <v>69</v>
      </c>
      <c r="H1709" t="s">
        <v>63</v>
      </c>
      <c r="I1709">
        <v>0.6</v>
      </c>
      <c r="J1709" t="s">
        <v>71</v>
      </c>
      <c r="K1709"/>
      <c r="L1709"/>
      <c r="M1709"/>
      <c r="N1709"/>
      <c r="O1709"/>
      <c r="P1709"/>
      <c r="Q1709"/>
      <c r="R1709"/>
      <c r="S1709"/>
      <c r="T1709"/>
      <c r="U1709"/>
      <c r="V1709"/>
      <c r="W1709"/>
      <c r="X1709"/>
      <c r="Y1709"/>
      <c r="Z1709"/>
      <c r="AA1709"/>
      <c r="AB1709"/>
      <c r="AC1709"/>
      <c r="AD1709"/>
      <c r="AE1709"/>
      <c r="AF1709"/>
      <c r="AG1709">
        <v>1</v>
      </c>
      <c r="AH1709">
        <v>0</v>
      </c>
    </row>
    <row r="1710" spans="1:34" ht="15" x14ac:dyDescent="0.25">
      <c r="A1710" t="s">
        <v>3582</v>
      </c>
      <c r="B1710" t="s">
        <v>3583</v>
      </c>
      <c r="C1710" t="s">
        <v>359</v>
      </c>
      <c r="D1710">
        <v>42</v>
      </c>
      <c r="E1710" s="138">
        <v>45645</v>
      </c>
      <c r="F1710" s="138">
        <v>45679</v>
      </c>
      <c r="G1710" t="s">
        <v>69</v>
      </c>
      <c r="H1710" t="s">
        <v>70</v>
      </c>
      <c r="I1710">
        <v>0.63</v>
      </c>
      <c r="J1710" t="s">
        <v>16270</v>
      </c>
      <c r="K1710">
        <v>0.75</v>
      </c>
      <c r="L1710" t="s">
        <v>78</v>
      </c>
      <c r="M1710">
        <v>0.8</v>
      </c>
      <c r="N1710" t="s">
        <v>79</v>
      </c>
      <c r="O1710"/>
      <c r="P1710"/>
      <c r="Q1710"/>
      <c r="R1710"/>
      <c r="S1710"/>
      <c r="T1710"/>
      <c r="U1710"/>
      <c r="V1710"/>
      <c r="W1710"/>
      <c r="X1710"/>
      <c r="Y1710"/>
      <c r="Z1710"/>
      <c r="AA1710"/>
      <c r="AB1710"/>
      <c r="AC1710"/>
      <c r="AD1710"/>
      <c r="AE1710"/>
      <c r="AF1710"/>
      <c r="AG1710">
        <v>3</v>
      </c>
      <c r="AH1710">
        <v>0</v>
      </c>
    </row>
    <row r="1711" spans="1:34" ht="15" x14ac:dyDescent="0.25">
      <c r="A1711" t="s">
        <v>3600</v>
      </c>
      <c r="B1711" t="s">
        <v>3601</v>
      </c>
      <c r="C1711" t="s">
        <v>228</v>
      </c>
      <c r="D1711">
        <v>36</v>
      </c>
      <c r="E1711" s="138">
        <v>45643</v>
      </c>
      <c r="F1711" s="138">
        <v>45818</v>
      </c>
      <c r="G1711" t="s">
        <v>69</v>
      </c>
      <c r="H1711" t="s">
        <v>63</v>
      </c>
      <c r="I1711">
        <v>0.75</v>
      </c>
      <c r="J1711" t="s">
        <v>71</v>
      </c>
      <c r="K1711"/>
      <c r="L1711"/>
      <c r="M1711"/>
      <c r="N1711"/>
      <c r="O1711"/>
      <c r="P1711"/>
      <c r="Q1711"/>
      <c r="R1711"/>
      <c r="S1711"/>
      <c r="T1711"/>
      <c r="U1711"/>
      <c r="V1711"/>
      <c r="W1711"/>
      <c r="X1711"/>
      <c r="Y1711"/>
      <c r="Z1711"/>
      <c r="AA1711"/>
      <c r="AB1711"/>
      <c r="AC1711"/>
      <c r="AD1711"/>
      <c r="AE1711"/>
      <c r="AF1711"/>
      <c r="AG1711">
        <v>1</v>
      </c>
      <c r="AH1711">
        <v>0</v>
      </c>
    </row>
    <row r="1712" spans="1:34" ht="15" x14ac:dyDescent="0.25">
      <c r="A1712" t="s">
        <v>3602</v>
      </c>
      <c r="B1712" t="s">
        <v>3603</v>
      </c>
      <c r="C1712" t="s">
        <v>119</v>
      </c>
      <c r="D1712">
        <v>22</v>
      </c>
      <c r="E1712" s="138">
        <v>45056</v>
      </c>
      <c r="F1712" s="138">
        <v>46011</v>
      </c>
      <c r="G1712" t="s">
        <v>69</v>
      </c>
      <c r="H1712" t="s">
        <v>63</v>
      </c>
      <c r="I1712">
        <v>0.6</v>
      </c>
      <c r="J1712" t="s">
        <v>71</v>
      </c>
      <c r="K1712"/>
      <c r="L1712"/>
      <c r="M1712"/>
      <c r="N1712"/>
      <c r="O1712"/>
      <c r="P1712"/>
      <c r="Q1712"/>
      <c r="R1712"/>
      <c r="S1712"/>
      <c r="T1712"/>
      <c r="U1712"/>
      <c r="V1712"/>
      <c r="W1712"/>
      <c r="X1712"/>
      <c r="Y1712"/>
      <c r="Z1712"/>
      <c r="AA1712"/>
      <c r="AB1712"/>
      <c r="AC1712"/>
      <c r="AD1712"/>
      <c r="AE1712"/>
      <c r="AF1712"/>
      <c r="AG1712">
        <v>1</v>
      </c>
      <c r="AH1712">
        <v>0</v>
      </c>
    </row>
    <row r="1713" spans="1:34" ht="15" x14ac:dyDescent="0.25">
      <c r="A1713" t="s">
        <v>3590</v>
      </c>
      <c r="B1713" t="s">
        <v>3591</v>
      </c>
      <c r="C1713" t="s">
        <v>203</v>
      </c>
      <c r="D1713">
        <v>56</v>
      </c>
      <c r="E1713" s="138">
        <v>45646</v>
      </c>
      <c r="F1713" s="138">
        <v>45688</v>
      </c>
      <c r="G1713" t="s">
        <v>69</v>
      </c>
      <c r="H1713" t="s">
        <v>70</v>
      </c>
      <c r="I1713">
        <v>0</v>
      </c>
      <c r="J1713" t="s">
        <v>16229</v>
      </c>
      <c r="K1713">
        <v>0.5</v>
      </c>
      <c r="L1713" t="s">
        <v>71</v>
      </c>
      <c r="M1713"/>
      <c r="N1713"/>
      <c r="O1713"/>
      <c r="P1713"/>
      <c r="Q1713"/>
      <c r="R1713"/>
      <c r="S1713"/>
      <c r="T1713"/>
      <c r="U1713"/>
      <c r="V1713"/>
      <c r="W1713"/>
      <c r="X1713"/>
      <c r="Y1713"/>
      <c r="Z1713"/>
      <c r="AA1713"/>
      <c r="AB1713"/>
      <c r="AC1713"/>
      <c r="AD1713"/>
      <c r="AE1713"/>
      <c r="AF1713"/>
      <c r="AG1713">
        <v>2</v>
      </c>
      <c r="AH1713">
        <v>10000</v>
      </c>
    </row>
    <row r="1714" spans="1:34" ht="15" x14ac:dyDescent="0.25">
      <c r="A1714" t="s">
        <v>3584</v>
      </c>
      <c r="B1714" t="s">
        <v>3585</v>
      </c>
      <c r="C1714" t="s">
        <v>99</v>
      </c>
      <c r="D1714"/>
      <c r="E1714"/>
      <c r="F1714"/>
      <c r="G1714"/>
      <c r="H1714" t="s">
        <v>63</v>
      </c>
      <c r="I1714" t="s">
        <v>64</v>
      </c>
      <c r="J1714"/>
      <c r="K1714"/>
      <c r="L1714"/>
      <c r="M1714"/>
      <c r="N1714"/>
      <c r="O1714"/>
      <c r="P1714"/>
      <c r="Q1714"/>
      <c r="R1714"/>
      <c r="S1714"/>
      <c r="T1714"/>
      <c r="U1714"/>
      <c r="V1714"/>
      <c r="W1714"/>
      <c r="X1714"/>
      <c r="Y1714"/>
      <c r="Z1714"/>
      <c r="AA1714"/>
      <c r="AB1714"/>
      <c r="AC1714"/>
      <c r="AD1714"/>
      <c r="AE1714"/>
      <c r="AF1714"/>
      <c r="AG1714"/>
      <c r="AH1714">
        <v>0</v>
      </c>
    </row>
    <row r="1715" spans="1:34" ht="15" x14ac:dyDescent="0.25">
      <c r="A1715" t="s">
        <v>3570</v>
      </c>
      <c r="B1715" t="s">
        <v>3571</v>
      </c>
      <c r="C1715" t="s">
        <v>102</v>
      </c>
      <c r="D1715">
        <v>13</v>
      </c>
      <c r="E1715" s="138">
        <v>43767</v>
      </c>
      <c r="F1715" s="138">
        <v>46011</v>
      </c>
      <c r="G1715" t="s">
        <v>69</v>
      </c>
      <c r="H1715" t="s">
        <v>63</v>
      </c>
      <c r="I1715">
        <v>0.7</v>
      </c>
      <c r="J1715" t="s">
        <v>71</v>
      </c>
      <c r="K1715"/>
      <c r="L1715"/>
      <c r="M1715"/>
      <c r="N1715"/>
      <c r="O1715"/>
      <c r="P1715"/>
      <c r="Q1715"/>
      <c r="R1715"/>
      <c r="S1715"/>
      <c r="T1715"/>
      <c r="U1715"/>
      <c r="V1715"/>
      <c r="W1715"/>
      <c r="X1715"/>
      <c r="Y1715"/>
      <c r="Z1715"/>
      <c r="AA1715"/>
      <c r="AB1715"/>
      <c r="AC1715"/>
      <c r="AD1715"/>
      <c r="AE1715"/>
      <c r="AF1715"/>
      <c r="AG1715">
        <v>1</v>
      </c>
      <c r="AH1715">
        <v>0</v>
      </c>
    </row>
    <row r="1716" spans="1:34" ht="15" x14ac:dyDescent="0.25">
      <c r="A1716" t="s">
        <v>3606</v>
      </c>
      <c r="B1716" t="s">
        <v>3607</v>
      </c>
      <c r="C1716" t="s">
        <v>119</v>
      </c>
      <c r="D1716"/>
      <c r="E1716"/>
      <c r="F1716"/>
      <c r="G1716"/>
      <c r="H1716" t="s">
        <v>63</v>
      </c>
      <c r="I1716" t="s">
        <v>64</v>
      </c>
      <c r="J1716"/>
      <c r="K1716"/>
      <c r="L1716"/>
      <c r="M1716"/>
      <c r="N1716"/>
      <c r="O1716"/>
      <c r="P1716"/>
      <c r="Q1716"/>
      <c r="R1716"/>
      <c r="S1716"/>
      <c r="T1716"/>
      <c r="U1716"/>
      <c r="V1716"/>
      <c r="W1716"/>
      <c r="X1716"/>
      <c r="Y1716"/>
      <c r="Z1716"/>
      <c r="AA1716"/>
      <c r="AB1716"/>
      <c r="AC1716"/>
      <c r="AD1716"/>
      <c r="AE1716"/>
      <c r="AF1716"/>
      <c r="AG1716"/>
      <c r="AH1716">
        <v>0</v>
      </c>
    </row>
    <row r="1717" spans="1:34" ht="15" x14ac:dyDescent="0.25">
      <c r="A1717" t="s">
        <v>3588</v>
      </c>
      <c r="B1717" t="s">
        <v>3589</v>
      </c>
      <c r="C1717" t="s">
        <v>111</v>
      </c>
      <c r="D1717">
        <v>19</v>
      </c>
      <c r="E1717" s="138">
        <v>45622</v>
      </c>
      <c r="F1717" s="138">
        <v>45709</v>
      </c>
      <c r="G1717" t="s">
        <v>69</v>
      </c>
      <c r="H1717" t="s">
        <v>63</v>
      </c>
      <c r="I1717">
        <v>0.6</v>
      </c>
      <c r="J1717" t="s">
        <v>71</v>
      </c>
      <c r="K1717"/>
      <c r="L1717"/>
      <c r="M1717"/>
      <c r="N1717"/>
      <c r="O1717"/>
      <c r="P1717"/>
      <c r="Q1717"/>
      <c r="R1717"/>
      <c r="S1717"/>
      <c r="T1717"/>
      <c r="U1717"/>
      <c r="V1717"/>
      <c r="W1717"/>
      <c r="X1717"/>
      <c r="Y1717"/>
      <c r="Z1717"/>
      <c r="AA1717"/>
      <c r="AB1717"/>
      <c r="AC1717"/>
      <c r="AD1717"/>
      <c r="AE1717"/>
      <c r="AF1717"/>
      <c r="AG1717">
        <v>1</v>
      </c>
      <c r="AH1717">
        <v>0</v>
      </c>
    </row>
    <row r="1718" spans="1:34" ht="15" x14ac:dyDescent="0.25">
      <c r="A1718" t="s">
        <v>3608</v>
      </c>
      <c r="B1718" t="s">
        <v>3609</v>
      </c>
      <c r="C1718" t="s">
        <v>530</v>
      </c>
      <c r="D1718">
        <v>65</v>
      </c>
      <c r="E1718" s="138">
        <v>45645</v>
      </c>
      <c r="F1718" s="138">
        <v>45936</v>
      </c>
      <c r="G1718" t="s">
        <v>69</v>
      </c>
      <c r="H1718" t="s">
        <v>63</v>
      </c>
      <c r="I1718">
        <v>0.8</v>
      </c>
      <c r="J1718" t="s">
        <v>71</v>
      </c>
      <c r="K1718"/>
      <c r="L1718"/>
      <c r="M1718"/>
      <c r="N1718"/>
      <c r="O1718"/>
      <c r="P1718"/>
      <c r="Q1718"/>
      <c r="R1718"/>
      <c r="S1718"/>
      <c r="T1718"/>
      <c r="U1718"/>
      <c r="V1718"/>
      <c r="W1718"/>
      <c r="X1718"/>
      <c r="Y1718"/>
      <c r="Z1718"/>
      <c r="AA1718"/>
      <c r="AB1718"/>
      <c r="AC1718"/>
      <c r="AD1718"/>
      <c r="AE1718"/>
      <c r="AF1718"/>
      <c r="AG1718">
        <v>1</v>
      </c>
      <c r="AH1718">
        <v>0</v>
      </c>
    </row>
    <row r="1719" spans="1:34" ht="15" x14ac:dyDescent="0.25">
      <c r="A1719" t="s">
        <v>3610</v>
      </c>
      <c r="B1719" t="s">
        <v>3611</v>
      </c>
      <c r="C1719" t="s">
        <v>206</v>
      </c>
      <c r="D1719">
        <v>47</v>
      </c>
      <c r="E1719" s="138">
        <v>45645</v>
      </c>
      <c r="F1719" s="138">
        <v>45876</v>
      </c>
      <c r="G1719" t="s">
        <v>69</v>
      </c>
      <c r="H1719" t="s">
        <v>70</v>
      </c>
      <c r="I1719">
        <v>0</v>
      </c>
      <c r="J1719" t="s">
        <v>16229</v>
      </c>
      <c r="K1719">
        <v>0.8</v>
      </c>
      <c r="L1719" t="s">
        <v>71</v>
      </c>
      <c r="M1719"/>
      <c r="N1719"/>
      <c r="O1719"/>
      <c r="P1719"/>
      <c r="Q1719"/>
      <c r="R1719"/>
      <c r="S1719"/>
      <c r="T1719"/>
      <c r="U1719"/>
      <c r="V1719"/>
      <c r="W1719"/>
      <c r="X1719"/>
      <c r="Y1719"/>
      <c r="Z1719"/>
      <c r="AA1719"/>
      <c r="AB1719"/>
      <c r="AC1719"/>
      <c r="AD1719"/>
      <c r="AE1719"/>
      <c r="AF1719"/>
      <c r="AG1719">
        <v>2</v>
      </c>
      <c r="AH1719">
        <v>10000</v>
      </c>
    </row>
    <row r="1720" spans="1:34" ht="15" x14ac:dyDescent="0.25">
      <c r="A1720" t="s">
        <v>3604</v>
      </c>
      <c r="B1720" t="s">
        <v>3605</v>
      </c>
      <c r="C1720" t="s">
        <v>228</v>
      </c>
      <c r="D1720">
        <v>47</v>
      </c>
      <c r="E1720" s="138">
        <v>45656</v>
      </c>
      <c r="F1720" s="138">
        <v>45855</v>
      </c>
      <c r="G1720" t="s">
        <v>69</v>
      </c>
      <c r="H1720" t="s">
        <v>70</v>
      </c>
      <c r="I1720">
        <v>0</v>
      </c>
      <c r="J1720" t="s">
        <v>16249</v>
      </c>
      <c r="K1720">
        <v>0.8</v>
      </c>
      <c r="L1720" t="s">
        <v>71</v>
      </c>
      <c r="M1720"/>
      <c r="N1720"/>
      <c r="O1720"/>
      <c r="P1720"/>
      <c r="Q1720"/>
      <c r="R1720"/>
      <c r="S1720"/>
      <c r="T1720"/>
      <c r="U1720"/>
      <c r="V1720"/>
      <c r="W1720"/>
      <c r="X1720"/>
      <c r="Y1720"/>
      <c r="Z1720"/>
      <c r="AA1720"/>
      <c r="AB1720"/>
      <c r="AC1720"/>
      <c r="AD1720"/>
      <c r="AE1720"/>
      <c r="AF1720"/>
      <c r="AG1720">
        <v>2</v>
      </c>
      <c r="AH1720">
        <v>8000</v>
      </c>
    </row>
    <row r="1721" spans="1:34" ht="15" x14ac:dyDescent="0.25">
      <c r="A1721" t="s">
        <v>3612</v>
      </c>
      <c r="B1721" t="s">
        <v>3613</v>
      </c>
      <c r="C1721" t="s">
        <v>564</v>
      </c>
      <c r="D1721">
        <v>53</v>
      </c>
      <c r="E1721" s="138">
        <v>45647</v>
      </c>
      <c r="F1721" s="138">
        <v>45812</v>
      </c>
      <c r="G1721" t="s">
        <v>69</v>
      </c>
      <c r="H1721" t="s">
        <v>70</v>
      </c>
      <c r="I1721">
        <v>0</v>
      </c>
      <c r="J1721" t="s">
        <v>16289</v>
      </c>
      <c r="K1721">
        <v>0.8</v>
      </c>
      <c r="L1721" t="s">
        <v>71</v>
      </c>
      <c r="M1721"/>
      <c r="N1721"/>
      <c r="O1721"/>
      <c r="P1721"/>
      <c r="Q1721"/>
      <c r="R1721"/>
      <c r="S1721"/>
      <c r="T1721"/>
      <c r="U1721"/>
      <c r="V1721"/>
      <c r="W1721"/>
      <c r="X1721"/>
      <c r="Y1721"/>
      <c r="Z1721"/>
      <c r="AA1721"/>
      <c r="AB1721"/>
      <c r="AC1721"/>
      <c r="AD1721"/>
      <c r="AE1721"/>
      <c r="AF1721"/>
      <c r="AG1721">
        <v>2</v>
      </c>
      <c r="AH1721">
        <v>11999.99</v>
      </c>
    </row>
    <row r="1722" spans="1:34" ht="15" x14ac:dyDescent="0.25">
      <c r="A1722" t="s">
        <v>3614</v>
      </c>
      <c r="B1722" t="s">
        <v>3615</v>
      </c>
      <c r="C1722" t="s">
        <v>231</v>
      </c>
      <c r="D1722">
        <v>34</v>
      </c>
      <c r="E1722" s="138">
        <v>45278</v>
      </c>
      <c r="F1722" s="138">
        <v>46011</v>
      </c>
      <c r="G1722" t="s">
        <v>69</v>
      </c>
      <c r="H1722" t="s">
        <v>63</v>
      </c>
      <c r="I1722">
        <v>0.5</v>
      </c>
      <c r="J1722" t="s">
        <v>71</v>
      </c>
      <c r="K1722"/>
      <c r="L1722"/>
      <c r="M1722"/>
      <c r="N1722"/>
      <c r="O1722"/>
      <c r="P1722"/>
      <c r="Q1722"/>
      <c r="R1722"/>
      <c r="S1722"/>
      <c r="T1722"/>
      <c r="U1722"/>
      <c r="V1722"/>
      <c r="W1722"/>
      <c r="X1722"/>
      <c r="Y1722"/>
      <c r="Z1722"/>
      <c r="AA1722"/>
      <c r="AB1722"/>
      <c r="AC1722"/>
      <c r="AD1722"/>
      <c r="AE1722"/>
      <c r="AF1722"/>
      <c r="AG1722">
        <v>1</v>
      </c>
      <c r="AH1722">
        <v>0</v>
      </c>
    </row>
    <row r="1723" spans="1:34" ht="15" x14ac:dyDescent="0.25">
      <c r="A1723" t="s">
        <v>3586</v>
      </c>
      <c r="B1723" t="s">
        <v>3587</v>
      </c>
      <c r="C1723" t="s">
        <v>136</v>
      </c>
      <c r="D1723">
        <v>14</v>
      </c>
      <c r="E1723" s="138">
        <v>41830</v>
      </c>
      <c r="F1723" s="138">
        <v>46011</v>
      </c>
      <c r="G1723" t="s">
        <v>69</v>
      </c>
      <c r="H1723" t="s">
        <v>63</v>
      </c>
      <c r="I1723">
        <v>0.6</v>
      </c>
      <c r="J1723" t="s">
        <v>71</v>
      </c>
      <c r="K1723"/>
      <c r="L1723"/>
      <c r="M1723"/>
      <c r="N1723"/>
      <c r="O1723"/>
      <c r="P1723"/>
      <c r="Q1723"/>
      <c r="R1723"/>
      <c r="S1723"/>
      <c r="T1723"/>
      <c r="U1723"/>
      <c r="V1723"/>
      <c r="W1723"/>
      <c r="X1723"/>
      <c r="Y1723"/>
      <c r="Z1723"/>
      <c r="AA1723"/>
      <c r="AB1723"/>
      <c r="AC1723"/>
      <c r="AD1723"/>
      <c r="AE1723"/>
      <c r="AF1723"/>
      <c r="AG1723">
        <v>1</v>
      </c>
      <c r="AH1723">
        <v>0</v>
      </c>
    </row>
    <row r="1724" spans="1:34" ht="15" x14ac:dyDescent="0.25">
      <c r="A1724" t="s">
        <v>3616</v>
      </c>
      <c r="B1724" t="s">
        <v>3617</v>
      </c>
      <c r="C1724" t="s">
        <v>1313</v>
      </c>
      <c r="D1724">
        <v>108</v>
      </c>
      <c r="E1724" s="138">
        <v>45649</v>
      </c>
      <c r="F1724" s="138">
        <v>45680</v>
      </c>
      <c r="G1724" t="s">
        <v>75</v>
      </c>
      <c r="H1724" t="s">
        <v>70</v>
      </c>
      <c r="I1724">
        <v>0</v>
      </c>
      <c r="J1724" t="s">
        <v>16228</v>
      </c>
      <c r="K1724">
        <v>0.7</v>
      </c>
      <c r="L1724" t="s">
        <v>16270</v>
      </c>
      <c r="M1724">
        <v>0.79</v>
      </c>
      <c r="N1724" t="s">
        <v>78</v>
      </c>
      <c r="O1724">
        <v>0.8</v>
      </c>
      <c r="P1724" t="s">
        <v>79</v>
      </c>
      <c r="Q1724"/>
      <c r="R1724"/>
      <c r="S1724"/>
      <c r="T1724"/>
      <c r="U1724"/>
      <c r="V1724"/>
      <c r="W1724"/>
      <c r="X1724"/>
      <c r="Y1724"/>
      <c r="Z1724"/>
      <c r="AA1724"/>
      <c r="AB1724"/>
      <c r="AC1724"/>
      <c r="AD1724"/>
      <c r="AE1724"/>
      <c r="AF1724"/>
      <c r="AG1724">
        <v>4</v>
      </c>
      <c r="AH1724">
        <v>12000</v>
      </c>
    </row>
    <row r="1725" spans="1:34" ht="15" x14ac:dyDescent="0.25">
      <c r="A1725" t="s">
        <v>3618</v>
      </c>
      <c r="B1725" t="s">
        <v>3619</v>
      </c>
      <c r="C1725" t="s">
        <v>182</v>
      </c>
      <c r="D1725">
        <v>5</v>
      </c>
      <c r="E1725" s="138">
        <v>39169</v>
      </c>
      <c r="F1725" s="138">
        <v>46011</v>
      </c>
      <c r="G1725" t="s">
        <v>69</v>
      </c>
      <c r="H1725" t="s">
        <v>63</v>
      </c>
      <c r="I1725">
        <v>0.6</v>
      </c>
      <c r="J1725" t="s">
        <v>71</v>
      </c>
      <c r="K1725"/>
      <c r="L1725"/>
      <c r="M1725"/>
      <c r="N1725"/>
      <c r="O1725"/>
      <c r="P1725"/>
      <c r="Q1725"/>
      <c r="R1725"/>
      <c r="S1725"/>
      <c r="T1725"/>
      <c r="U1725"/>
      <c r="V1725"/>
      <c r="W1725"/>
      <c r="X1725"/>
      <c r="Y1725"/>
      <c r="Z1725"/>
      <c r="AA1725"/>
      <c r="AB1725"/>
      <c r="AC1725"/>
      <c r="AD1725"/>
      <c r="AE1725"/>
      <c r="AF1725"/>
      <c r="AG1725">
        <v>1</v>
      </c>
      <c r="AH1725">
        <v>0</v>
      </c>
    </row>
    <row r="1726" spans="1:34" ht="15" x14ac:dyDescent="0.25">
      <c r="A1726" t="s">
        <v>3620</v>
      </c>
      <c r="B1726" t="s">
        <v>3621</v>
      </c>
      <c r="C1726" t="s">
        <v>1079</v>
      </c>
      <c r="D1726"/>
      <c r="E1726"/>
      <c r="F1726"/>
      <c r="G1726"/>
      <c r="H1726" t="s">
        <v>63</v>
      </c>
      <c r="I1726" t="s">
        <v>64</v>
      </c>
      <c r="J1726"/>
      <c r="K1726"/>
      <c r="L1726"/>
      <c r="M1726"/>
      <c r="N1726"/>
      <c r="O1726"/>
      <c r="P1726"/>
      <c r="Q1726"/>
      <c r="R1726"/>
      <c r="S1726"/>
      <c r="T1726"/>
      <c r="U1726"/>
      <c r="V1726"/>
      <c r="W1726"/>
      <c r="X1726"/>
      <c r="Y1726"/>
      <c r="Z1726"/>
      <c r="AA1726"/>
      <c r="AB1726"/>
      <c r="AC1726"/>
      <c r="AD1726"/>
      <c r="AE1726"/>
      <c r="AF1726"/>
      <c r="AG1726"/>
      <c r="AH1726">
        <v>0</v>
      </c>
    </row>
    <row r="1727" spans="1:34" ht="15" x14ac:dyDescent="0.25">
      <c r="A1727" t="s">
        <v>3622</v>
      </c>
      <c r="B1727" t="s">
        <v>3623</v>
      </c>
      <c r="C1727" t="s">
        <v>301</v>
      </c>
      <c r="D1727">
        <v>8</v>
      </c>
      <c r="E1727" s="138">
        <v>44315</v>
      </c>
      <c r="F1727" s="138">
        <v>46011</v>
      </c>
      <c r="G1727" t="s">
        <v>69</v>
      </c>
      <c r="H1727" t="s">
        <v>63</v>
      </c>
      <c r="I1727">
        <v>0.7</v>
      </c>
      <c r="J1727" t="s">
        <v>71</v>
      </c>
      <c r="K1727"/>
      <c r="L1727"/>
      <c r="M1727"/>
      <c r="N1727"/>
      <c r="O1727"/>
      <c r="P1727"/>
      <c r="Q1727"/>
      <c r="R1727"/>
      <c r="S1727"/>
      <c r="T1727"/>
      <c r="U1727"/>
      <c r="V1727"/>
      <c r="W1727"/>
      <c r="X1727"/>
      <c r="Y1727"/>
      <c r="Z1727"/>
      <c r="AA1727"/>
      <c r="AB1727"/>
      <c r="AC1727"/>
      <c r="AD1727"/>
      <c r="AE1727"/>
      <c r="AF1727"/>
      <c r="AG1727">
        <v>1</v>
      </c>
      <c r="AH1727">
        <v>0</v>
      </c>
    </row>
    <row r="1728" spans="1:34" ht="15" x14ac:dyDescent="0.25">
      <c r="A1728" t="s">
        <v>3624</v>
      </c>
      <c r="B1728" t="s">
        <v>3625</v>
      </c>
      <c r="C1728" t="s">
        <v>179</v>
      </c>
      <c r="D1728">
        <v>37</v>
      </c>
      <c r="E1728" s="138">
        <v>45631</v>
      </c>
      <c r="F1728" s="138">
        <v>45961</v>
      </c>
      <c r="G1728" t="s">
        <v>69</v>
      </c>
      <c r="H1728" t="s">
        <v>70</v>
      </c>
      <c r="I1728">
        <v>0</v>
      </c>
      <c r="J1728" t="s">
        <v>16249</v>
      </c>
      <c r="K1728">
        <v>0.7</v>
      </c>
      <c r="L1728" t="s">
        <v>71</v>
      </c>
      <c r="M1728"/>
      <c r="N1728"/>
      <c r="O1728"/>
      <c r="P1728"/>
      <c r="Q1728"/>
      <c r="R1728"/>
      <c r="S1728"/>
      <c r="T1728"/>
      <c r="U1728"/>
      <c r="V1728"/>
      <c r="W1728"/>
      <c r="X1728"/>
      <c r="Y1728"/>
      <c r="Z1728"/>
      <c r="AA1728"/>
      <c r="AB1728"/>
      <c r="AC1728"/>
      <c r="AD1728"/>
      <c r="AE1728"/>
      <c r="AF1728"/>
      <c r="AG1728">
        <v>2</v>
      </c>
      <c r="AH1728">
        <v>8000</v>
      </c>
    </row>
    <row r="1729" spans="1:34" ht="15" x14ac:dyDescent="0.25">
      <c r="A1729" t="s">
        <v>3626</v>
      </c>
      <c r="B1729" t="s">
        <v>3627</v>
      </c>
      <c r="C1729" t="s">
        <v>179</v>
      </c>
      <c r="D1729">
        <v>1</v>
      </c>
      <c r="E1729" s="138">
        <v>45681</v>
      </c>
      <c r="F1729" s="138">
        <v>45905</v>
      </c>
      <c r="G1729" t="s">
        <v>69</v>
      </c>
      <c r="H1729" t="s">
        <v>63</v>
      </c>
      <c r="I1729">
        <v>0.8</v>
      </c>
      <c r="J1729" t="s">
        <v>71</v>
      </c>
      <c r="K1729"/>
      <c r="L1729"/>
      <c r="M1729"/>
      <c r="N1729"/>
      <c r="O1729"/>
      <c r="P1729"/>
      <c r="Q1729"/>
      <c r="R1729"/>
      <c r="S1729"/>
      <c r="T1729"/>
      <c r="U1729"/>
      <c r="V1729"/>
      <c r="W1729"/>
      <c r="X1729"/>
      <c r="Y1729"/>
      <c r="Z1729"/>
      <c r="AA1729"/>
      <c r="AB1729"/>
      <c r="AC1729"/>
      <c r="AD1729"/>
      <c r="AE1729"/>
      <c r="AF1729"/>
      <c r="AG1729">
        <v>1</v>
      </c>
      <c r="AH1729">
        <v>0</v>
      </c>
    </row>
    <row r="1730" spans="1:34" ht="15" x14ac:dyDescent="0.25">
      <c r="A1730" t="s">
        <v>3628</v>
      </c>
      <c r="B1730" t="s">
        <v>3629</v>
      </c>
      <c r="C1730" t="s">
        <v>264</v>
      </c>
      <c r="D1730">
        <v>17</v>
      </c>
      <c r="E1730" s="138">
        <v>45761</v>
      </c>
      <c r="F1730" s="138">
        <v>45792</v>
      </c>
      <c r="G1730" t="s">
        <v>75</v>
      </c>
      <c r="H1730" t="s">
        <v>70</v>
      </c>
      <c r="I1730">
        <v>0</v>
      </c>
      <c r="J1730" t="s">
        <v>16267</v>
      </c>
      <c r="K1730">
        <v>0.6</v>
      </c>
      <c r="L1730" t="s">
        <v>16270</v>
      </c>
      <c r="M1730">
        <v>0.8</v>
      </c>
      <c r="N1730" t="s">
        <v>78</v>
      </c>
      <c r="O1730">
        <v>0.8</v>
      </c>
      <c r="P1730" t="s">
        <v>79</v>
      </c>
      <c r="Q1730"/>
      <c r="R1730"/>
      <c r="S1730"/>
      <c r="T1730"/>
      <c r="U1730"/>
      <c r="V1730"/>
      <c r="W1730"/>
      <c r="X1730"/>
      <c r="Y1730"/>
      <c r="Z1730"/>
      <c r="AA1730"/>
      <c r="AB1730"/>
      <c r="AC1730"/>
      <c r="AD1730"/>
      <c r="AE1730"/>
      <c r="AF1730"/>
      <c r="AG1730">
        <v>4</v>
      </c>
      <c r="AH1730">
        <v>13500</v>
      </c>
    </row>
    <row r="1731" spans="1:34" ht="15" x14ac:dyDescent="0.25">
      <c r="A1731" t="s">
        <v>3630</v>
      </c>
      <c r="B1731" t="s">
        <v>3631</v>
      </c>
      <c r="C1731" t="s">
        <v>301</v>
      </c>
      <c r="D1731">
        <v>28</v>
      </c>
      <c r="E1731" s="138">
        <v>45243</v>
      </c>
      <c r="F1731" s="138">
        <v>46011</v>
      </c>
      <c r="G1731" t="s">
        <v>69</v>
      </c>
      <c r="H1731" t="s">
        <v>63</v>
      </c>
      <c r="I1731">
        <v>0.8</v>
      </c>
      <c r="J1731" t="s">
        <v>71</v>
      </c>
      <c r="K1731"/>
      <c r="L1731"/>
      <c r="M1731"/>
      <c r="N1731"/>
      <c r="O1731"/>
      <c r="P1731"/>
      <c r="Q1731"/>
      <c r="R1731"/>
      <c r="S1731"/>
      <c r="T1731"/>
      <c r="U1731"/>
      <c r="V1731"/>
      <c r="W1731"/>
      <c r="X1731"/>
      <c r="Y1731"/>
      <c r="Z1731"/>
      <c r="AA1731"/>
      <c r="AB1731"/>
      <c r="AC1731"/>
      <c r="AD1731"/>
      <c r="AE1731"/>
      <c r="AF1731"/>
      <c r="AG1731">
        <v>1</v>
      </c>
      <c r="AH1731">
        <v>0</v>
      </c>
    </row>
    <row r="1732" spans="1:34" ht="15" x14ac:dyDescent="0.25">
      <c r="A1732" t="s">
        <v>3632</v>
      </c>
      <c r="B1732" t="s">
        <v>3633</v>
      </c>
      <c r="C1732" t="s">
        <v>691</v>
      </c>
      <c r="D1732">
        <v>32</v>
      </c>
      <c r="E1732" s="138">
        <v>41911</v>
      </c>
      <c r="F1732" s="138">
        <v>46011</v>
      </c>
      <c r="G1732" t="s">
        <v>69</v>
      </c>
      <c r="H1732" t="s">
        <v>63</v>
      </c>
      <c r="I1732">
        <v>0.8</v>
      </c>
      <c r="J1732" t="s">
        <v>71</v>
      </c>
      <c r="K1732"/>
      <c r="L1732"/>
      <c r="M1732"/>
      <c r="N1732"/>
      <c r="O1732"/>
      <c r="P1732"/>
      <c r="Q1732"/>
      <c r="R1732"/>
      <c r="S1732"/>
      <c r="T1732"/>
      <c r="U1732"/>
      <c r="V1732"/>
      <c r="W1732"/>
      <c r="X1732"/>
      <c r="Y1732"/>
      <c r="Z1732"/>
      <c r="AA1732"/>
      <c r="AB1732"/>
      <c r="AC1732"/>
      <c r="AD1732"/>
      <c r="AE1732"/>
      <c r="AF1732"/>
      <c r="AG1732">
        <v>1</v>
      </c>
      <c r="AH1732">
        <v>0</v>
      </c>
    </row>
    <row r="1733" spans="1:34" ht="15" x14ac:dyDescent="0.25">
      <c r="A1733" t="s">
        <v>3638</v>
      </c>
      <c r="B1733" t="s">
        <v>3639</v>
      </c>
      <c r="C1733" t="s">
        <v>116</v>
      </c>
      <c r="D1733"/>
      <c r="E1733"/>
      <c r="F1733"/>
      <c r="G1733"/>
      <c r="H1733" t="s">
        <v>63</v>
      </c>
      <c r="I1733" t="s">
        <v>64</v>
      </c>
      <c r="J1733"/>
      <c r="K1733"/>
      <c r="L1733"/>
      <c r="M1733"/>
      <c r="N1733"/>
      <c r="O1733"/>
      <c r="P1733"/>
      <c r="Q1733"/>
      <c r="R1733"/>
      <c r="S1733"/>
      <c r="T1733"/>
      <c r="U1733"/>
      <c r="V1733"/>
      <c r="W1733"/>
      <c r="X1733"/>
      <c r="Y1733"/>
      <c r="Z1733"/>
      <c r="AA1733"/>
      <c r="AB1733"/>
      <c r="AC1733"/>
      <c r="AD1733"/>
      <c r="AE1733"/>
      <c r="AF1733"/>
      <c r="AG1733"/>
      <c r="AH1733">
        <v>0</v>
      </c>
    </row>
    <row r="1734" spans="1:34" ht="15" x14ac:dyDescent="0.25">
      <c r="A1734" t="s">
        <v>3654</v>
      </c>
      <c r="B1734" t="s">
        <v>3655</v>
      </c>
      <c r="C1734" t="s">
        <v>691</v>
      </c>
      <c r="D1734">
        <v>45</v>
      </c>
      <c r="E1734" s="138">
        <v>45281</v>
      </c>
      <c r="F1734" s="138">
        <v>46011</v>
      </c>
      <c r="G1734" t="s">
        <v>69</v>
      </c>
      <c r="H1734" t="s">
        <v>63</v>
      </c>
      <c r="I1734">
        <v>0.2</v>
      </c>
      <c r="J1734" t="s">
        <v>71</v>
      </c>
      <c r="K1734"/>
      <c r="L1734"/>
      <c r="M1734"/>
      <c r="N1734"/>
      <c r="O1734"/>
      <c r="P1734"/>
      <c r="Q1734"/>
      <c r="R1734"/>
      <c r="S1734"/>
      <c r="T1734"/>
      <c r="U1734"/>
      <c r="V1734"/>
      <c r="W1734"/>
      <c r="X1734"/>
      <c r="Y1734"/>
      <c r="Z1734"/>
      <c r="AA1734"/>
      <c r="AB1734"/>
      <c r="AC1734"/>
      <c r="AD1734"/>
      <c r="AE1734"/>
      <c r="AF1734"/>
      <c r="AG1734">
        <v>1</v>
      </c>
      <c r="AH1734">
        <v>0</v>
      </c>
    </row>
    <row r="1735" spans="1:34" ht="15" x14ac:dyDescent="0.25">
      <c r="A1735" t="s">
        <v>3662</v>
      </c>
      <c r="B1735" t="s">
        <v>3663</v>
      </c>
      <c r="C1735" t="s">
        <v>93</v>
      </c>
      <c r="D1735">
        <v>3</v>
      </c>
      <c r="E1735" s="138">
        <v>45075</v>
      </c>
      <c r="F1735" s="138">
        <v>46011</v>
      </c>
      <c r="G1735" t="s">
        <v>69</v>
      </c>
      <c r="H1735" t="s">
        <v>63</v>
      </c>
      <c r="I1735">
        <v>0.6</v>
      </c>
      <c r="J1735" t="s">
        <v>71</v>
      </c>
      <c r="K1735"/>
      <c r="L1735"/>
      <c r="M1735"/>
      <c r="N1735"/>
      <c r="O1735"/>
      <c r="P1735"/>
      <c r="Q1735"/>
      <c r="R1735"/>
      <c r="S1735"/>
      <c r="T1735"/>
      <c r="U1735"/>
      <c r="V1735"/>
      <c r="W1735"/>
      <c r="X1735"/>
      <c r="Y1735"/>
      <c r="Z1735"/>
      <c r="AA1735"/>
      <c r="AB1735"/>
      <c r="AC1735"/>
      <c r="AD1735"/>
      <c r="AE1735"/>
      <c r="AF1735"/>
      <c r="AG1735">
        <v>1</v>
      </c>
      <c r="AH1735">
        <v>0</v>
      </c>
    </row>
    <row r="1736" spans="1:34" ht="15" x14ac:dyDescent="0.25">
      <c r="A1736" t="s">
        <v>3664</v>
      </c>
      <c r="B1736" t="s">
        <v>3665</v>
      </c>
      <c r="C1736" t="s">
        <v>219</v>
      </c>
      <c r="D1736">
        <v>62</v>
      </c>
      <c r="E1736" s="138">
        <v>45638</v>
      </c>
      <c r="F1736" s="138">
        <v>45666</v>
      </c>
      <c r="G1736" t="s">
        <v>69</v>
      </c>
      <c r="H1736" t="s">
        <v>70</v>
      </c>
      <c r="I1736">
        <v>0</v>
      </c>
      <c r="J1736" t="s">
        <v>16229</v>
      </c>
      <c r="K1736">
        <v>0.7</v>
      </c>
      <c r="L1736" t="s">
        <v>71</v>
      </c>
      <c r="M1736"/>
      <c r="N1736"/>
      <c r="O1736"/>
      <c r="P1736"/>
      <c r="Q1736"/>
      <c r="R1736"/>
      <c r="S1736"/>
      <c r="T1736"/>
      <c r="U1736"/>
      <c r="V1736"/>
      <c r="W1736"/>
      <c r="X1736"/>
      <c r="Y1736"/>
      <c r="Z1736"/>
      <c r="AA1736"/>
      <c r="AB1736"/>
      <c r="AC1736"/>
      <c r="AD1736"/>
      <c r="AE1736"/>
      <c r="AF1736"/>
      <c r="AG1736">
        <v>2</v>
      </c>
      <c r="AH1736">
        <v>10000</v>
      </c>
    </row>
    <row r="1737" spans="1:34" ht="15" x14ac:dyDescent="0.25">
      <c r="A1737" t="s">
        <v>3666</v>
      </c>
      <c r="B1737" t="s">
        <v>3667</v>
      </c>
      <c r="C1737" t="s">
        <v>251</v>
      </c>
      <c r="D1737">
        <v>2</v>
      </c>
      <c r="E1737" s="138">
        <v>44287</v>
      </c>
      <c r="F1737" s="138">
        <v>46011</v>
      </c>
      <c r="G1737" t="s">
        <v>69</v>
      </c>
      <c r="H1737" t="s">
        <v>70</v>
      </c>
      <c r="I1737">
        <v>0</v>
      </c>
      <c r="J1737" t="s">
        <v>16229</v>
      </c>
      <c r="K1737">
        <v>0.5</v>
      </c>
      <c r="L1737" t="s">
        <v>71</v>
      </c>
      <c r="M1737"/>
      <c r="N1737"/>
      <c r="O1737"/>
      <c r="P1737"/>
      <c r="Q1737"/>
      <c r="R1737"/>
      <c r="S1737"/>
      <c r="T1737"/>
      <c r="U1737"/>
      <c r="V1737"/>
      <c r="W1737"/>
      <c r="X1737"/>
      <c r="Y1737"/>
      <c r="Z1737"/>
      <c r="AA1737"/>
      <c r="AB1737"/>
      <c r="AC1737"/>
      <c r="AD1737"/>
      <c r="AE1737"/>
      <c r="AF1737"/>
      <c r="AG1737">
        <v>2</v>
      </c>
      <c r="AH1737">
        <v>10000</v>
      </c>
    </row>
    <row r="1738" spans="1:34" ht="15" x14ac:dyDescent="0.25">
      <c r="A1738" t="s">
        <v>3223</v>
      </c>
      <c r="B1738" t="s">
        <v>3224</v>
      </c>
      <c r="C1738" t="s">
        <v>1411</v>
      </c>
      <c r="D1738">
        <v>17</v>
      </c>
      <c r="E1738" s="138">
        <v>45133</v>
      </c>
      <c r="F1738" s="138">
        <v>46011</v>
      </c>
      <c r="G1738" t="s">
        <v>69</v>
      </c>
      <c r="H1738" t="s">
        <v>63</v>
      </c>
      <c r="I1738">
        <v>0.8</v>
      </c>
      <c r="J1738" t="s">
        <v>71</v>
      </c>
      <c r="K1738"/>
      <c r="L1738"/>
      <c r="M1738"/>
      <c r="N1738"/>
      <c r="O1738"/>
      <c r="P1738"/>
      <c r="Q1738"/>
      <c r="R1738"/>
      <c r="S1738"/>
      <c r="T1738"/>
      <c r="U1738"/>
      <c r="V1738"/>
      <c r="W1738"/>
      <c r="X1738"/>
      <c r="Y1738"/>
      <c r="Z1738"/>
      <c r="AA1738"/>
      <c r="AB1738"/>
      <c r="AC1738"/>
      <c r="AD1738"/>
      <c r="AE1738"/>
      <c r="AF1738"/>
      <c r="AG1738">
        <v>1</v>
      </c>
      <c r="AH1738">
        <v>0</v>
      </c>
    </row>
    <row r="1739" spans="1:34" ht="15" x14ac:dyDescent="0.25">
      <c r="A1739" t="s">
        <v>3668</v>
      </c>
      <c r="B1739" t="s">
        <v>3669</v>
      </c>
      <c r="C1739" t="s">
        <v>182</v>
      </c>
      <c r="D1739">
        <v>15</v>
      </c>
      <c r="E1739" s="138">
        <v>45649</v>
      </c>
      <c r="F1739" s="138">
        <v>45712</v>
      </c>
      <c r="G1739" t="s">
        <v>75</v>
      </c>
      <c r="H1739" t="s">
        <v>63</v>
      </c>
      <c r="I1739">
        <v>0.5</v>
      </c>
      <c r="J1739" t="s">
        <v>71</v>
      </c>
      <c r="K1739"/>
      <c r="L1739"/>
      <c r="M1739"/>
      <c r="N1739"/>
      <c r="O1739"/>
      <c r="P1739"/>
      <c r="Q1739"/>
      <c r="R1739"/>
      <c r="S1739"/>
      <c r="T1739"/>
      <c r="U1739"/>
      <c r="V1739"/>
      <c r="W1739"/>
      <c r="X1739"/>
      <c r="Y1739"/>
      <c r="Z1739"/>
      <c r="AA1739"/>
      <c r="AB1739"/>
      <c r="AC1739"/>
      <c r="AD1739"/>
      <c r="AE1739"/>
      <c r="AF1739"/>
      <c r="AG1739">
        <v>1</v>
      </c>
      <c r="AH1739">
        <v>0</v>
      </c>
    </row>
    <row r="1740" spans="1:34" ht="15" x14ac:dyDescent="0.25">
      <c r="A1740" t="s">
        <v>3670</v>
      </c>
      <c r="B1740" t="s">
        <v>3671</v>
      </c>
      <c r="C1740" t="s">
        <v>259</v>
      </c>
      <c r="D1740">
        <v>79</v>
      </c>
      <c r="E1740" s="138">
        <v>40896</v>
      </c>
      <c r="F1740" s="138">
        <v>46011</v>
      </c>
      <c r="G1740" t="s">
        <v>69</v>
      </c>
      <c r="H1740" t="s">
        <v>63</v>
      </c>
      <c r="I1740">
        <v>0.8</v>
      </c>
      <c r="J1740" t="s">
        <v>71</v>
      </c>
      <c r="K1740"/>
      <c r="L1740"/>
      <c r="M1740"/>
      <c r="N1740"/>
      <c r="O1740"/>
      <c r="P1740"/>
      <c r="Q1740"/>
      <c r="R1740"/>
      <c r="S1740"/>
      <c r="T1740"/>
      <c r="U1740"/>
      <c r="V1740"/>
      <c r="W1740"/>
      <c r="X1740"/>
      <c r="Y1740"/>
      <c r="Z1740"/>
      <c r="AA1740"/>
      <c r="AB1740"/>
      <c r="AC1740"/>
      <c r="AD1740"/>
      <c r="AE1740"/>
      <c r="AF1740"/>
      <c r="AG1740">
        <v>1</v>
      </c>
      <c r="AH1740">
        <v>0</v>
      </c>
    </row>
    <row r="1741" spans="1:34" ht="15" x14ac:dyDescent="0.25">
      <c r="A1741" t="s">
        <v>3516</v>
      </c>
      <c r="B1741" t="s">
        <v>3517</v>
      </c>
      <c r="C1741" t="s">
        <v>251</v>
      </c>
      <c r="D1741">
        <v>7</v>
      </c>
      <c r="E1741" s="138">
        <v>45737</v>
      </c>
      <c r="F1741" s="138">
        <v>45814</v>
      </c>
      <c r="G1741" t="s">
        <v>16478</v>
      </c>
      <c r="H1741" t="s">
        <v>70</v>
      </c>
      <c r="I1741">
        <v>0.2</v>
      </c>
      <c r="J1741" t="s">
        <v>76</v>
      </c>
      <c r="K1741">
        <v>0.3</v>
      </c>
      <c r="L1741" t="s">
        <v>77</v>
      </c>
      <c r="M1741">
        <v>0.5</v>
      </c>
      <c r="N1741" t="s">
        <v>78</v>
      </c>
      <c r="O1741">
        <v>0.7</v>
      </c>
      <c r="P1741" t="s">
        <v>79</v>
      </c>
      <c r="Q1741">
        <v>0</v>
      </c>
      <c r="R1741" t="s">
        <v>16230</v>
      </c>
      <c r="S1741"/>
      <c r="T1741"/>
      <c r="U1741"/>
      <c r="V1741"/>
      <c r="W1741"/>
      <c r="X1741"/>
      <c r="Y1741"/>
      <c r="Z1741"/>
      <c r="AA1741"/>
      <c r="AB1741"/>
      <c r="AC1741"/>
      <c r="AD1741"/>
      <c r="AE1741"/>
      <c r="AF1741"/>
      <c r="AG1741">
        <v>0</v>
      </c>
      <c r="AH1741">
        <v>0</v>
      </c>
    </row>
    <row r="1742" spans="1:34" ht="15" x14ac:dyDescent="0.25">
      <c r="A1742" t="s">
        <v>3674</v>
      </c>
      <c r="B1742" t="s">
        <v>3675</v>
      </c>
      <c r="C1742" t="s">
        <v>108</v>
      </c>
      <c r="D1742"/>
      <c r="E1742"/>
      <c r="F1742"/>
      <c r="G1742"/>
      <c r="H1742" t="s">
        <v>63</v>
      </c>
      <c r="I1742" t="s">
        <v>64</v>
      </c>
      <c r="J1742"/>
      <c r="K1742"/>
      <c r="L1742"/>
      <c r="M1742"/>
      <c r="N1742"/>
      <c r="O1742"/>
      <c r="P1742"/>
      <c r="Q1742"/>
      <c r="R1742"/>
      <c r="S1742"/>
      <c r="T1742"/>
      <c r="U1742"/>
      <c r="V1742"/>
      <c r="W1742"/>
      <c r="X1742"/>
      <c r="Y1742"/>
      <c r="Z1742"/>
      <c r="AA1742"/>
      <c r="AB1742"/>
      <c r="AC1742"/>
      <c r="AD1742"/>
      <c r="AE1742"/>
      <c r="AF1742"/>
      <c r="AG1742"/>
      <c r="AH1742">
        <v>0</v>
      </c>
    </row>
    <row r="1743" spans="1:34" ht="15" x14ac:dyDescent="0.25">
      <c r="A1743" t="s">
        <v>3672</v>
      </c>
      <c r="B1743" t="s">
        <v>3673</v>
      </c>
      <c r="C1743" t="s">
        <v>326</v>
      </c>
      <c r="D1743">
        <v>35</v>
      </c>
      <c r="E1743" s="138">
        <v>45653</v>
      </c>
      <c r="F1743" s="138">
        <v>45698</v>
      </c>
      <c r="G1743" t="s">
        <v>69</v>
      </c>
      <c r="H1743" t="s">
        <v>63</v>
      </c>
      <c r="I1743">
        <v>0.8</v>
      </c>
      <c r="J1743" t="s">
        <v>71</v>
      </c>
      <c r="K1743"/>
      <c r="L1743"/>
      <c r="M1743"/>
      <c r="N1743"/>
      <c r="O1743"/>
      <c r="P1743"/>
      <c r="Q1743"/>
      <c r="R1743"/>
      <c r="S1743"/>
      <c r="T1743"/>
      <c r="U1743"/>
      <c r="V1743"/>
      <c r="W1743"/>
      <c r="X1743"/>
      <c r="Y1743"/>
      <c r="Z1743"/>
      <c r="AA1743"/>
      <c r="AB1743"/>
      <c r="AC1743"/>
      <c r="AD1743"/>
      <c r="AE1743"/>
      <c r="AF1743"/>
      <c r="AG1743">
        <v>1</v>
      </c>
      <c r="AH1743">
        <v>0</v>
      </c>
    </row>
    <row r="1744" spans="1:34" ht="15" x14ac:dyDescent="0.25">
      <c r="A1744" t="s">
        <v>3676</v>
      </c>
      <c r="B1744" t="s">
        <v>3677</v>
      </c>
      <c r="C1744" t="s">
        <v>108</v>
      </c>
      <c r="D1744">
        <v>6</v>
      </c>
      <c r="E1744" s="138">
        <v>38808</v>
      </c>
      <c r="F1744" s="138">
        <v>46011</v>
      </c>
      <c r="G1744" t="s">
        <v>69</v>
      </c>
      <c r="H1744" t="s">
        <v>63</v>
      </c>
      <c r="I1744">
        <v>0.2</v>
      </c>
      <c r="J1744" t="s">
        <v>71</v>
      </c>
      <c r="K1744"/>
      <c r="L1744"/>
      <c r="M1744"/>
      <c r="N1744"/>
      <c r="O1744"/>
      <c r="P1744"/>
      <c r="Q1744"/>
      <c r="R1744"/>
      <c r="S1744"/>
      <c r="T1744"/>
      <c r="U1744"/>
      <c r="V1744"/>
      <c r="W1744"/>
      <c r="X1744"/>
      <c r="Y1744"/>
      <c r="Z1744"/>
      <c r="AA1744"/>
      <c r="AB1744"/>
      <c r="AC1744"/>
      <c r="AD1744"/>
      <c r="AE1744"/>
      <c r="AF1744"/>
      <c r="AG1744">
        <v>1</v>
      </c>
      <c r="AH1744">
        <v>0</v>
      </c>
    </row>
    <row r="1745" spans="1:34" ht="15" x14ac:dyDescent="0.25">
      <c r="A1745" t="s">
        <v>3678</v>
      </c>
      <c r="B1745" t="s">
        <v>3679</v>
      </c>
      <c r="C1745" t="s">
        <v>301</v>
      </c>
      <c r="D1745">
        <v>4</v>
      </c>
      <c r="E1745" s="138">
        <v>45720</v>
      </c>
      <c r="F1745" s="138">
        <v>45937</v>
      </c>
      <c r="G1745" t="s">
        <v>69</v>
      </c>
      <c r="H1745" t="s">
        <v>63</v>
      </c>
      <c r="I1745">
        <v>0.8</v>
      </c>
      <c r="J1745" t="s">
        <v>71</v>
      </c>
      <c r="K1745"/>
      <c r="L1745"/>
      <c r="M1745"/>
      <c r="N1745"/>
      <c r="O1745"/>
      <c r="P1745"/>
      <c r="Q1745"/>
      <c r="R1745"/>
      <c r="S1745"/>
      <c r="T1745"/>
      <c r="U1745"/>
      <c r="V1745"/>
      <c r="W1745"/>
      <c r="X1745"/>
      <c r="Y1745"/>
      <c r="Z1745"/>
      <c r="AA1745"/>
      <c r="AB1745"/>
      <c r="AC1745"/>
      <c r="AD1745"/>
      <c r="AE1745"/>
      <c r="AF1745"/>
      <c r="AG1745">
        <v>1</v>
      </c>
      <c r="AH1745">
        <v>0</v>
      </c>
    </row>
    <row r="1746" spans="1:34" ht="15" x14ac:dyDescent="0.25">
      <c r="A1746" t="s">
        <v>1933</v>
      </c>
      <c r="B1746" t="s">
        <v>1934</v>
      </c>
      <c r="C1746" t="s">
        <v>151</v>
      </c>
      <c r="D1746">
        <v>30</v>
      </c>
      <c r="E1746" s="138">
        <v>45617</v>
      </c>
      <c r="F1746" s="138">
        <v>45667</v>
      </c>
      <c r="G1746" t="s">
        <v>69</v>
      </c>
      <c r="H1746" t="s">
        <v>70</v>
      </c>
      <c r="I1746">
        <v>0</v>
      </c>
      <c r="J1746" t="s">
        <v>16279</v>
      </c>
      <c r="K1746">
        <v>0.75</v>
      </c>
      <c r="L1746" t="s">
        <v>71</v>
      </c>
      <c r="M1746"/>
      <c r="N1746"/>
      <c r="O1746"/>
      <c r="P1746"/>
      <c r="Q1746"/>
      <c r="R1746"/>
      <c r="S1746"/>
      <c r="T1746"/>
      <c r="U1746"/>
      <c r="V1746"/>
      <c r="W1746"/>
      <c r="X1746"/>
      <c r="Y1746"/>
      <c r="Z1746"/>
      <c r="AA1746"/>
      <c r="AB1746"/>
      <c r="AC1746"/>
      <c r="AD1746"/>
      <c r="AE1746"/>
      <c r="AF1746"/>
      <c r="AG1746">
        <v>2</v>
      </c>
      <c r="AH1746">
        <v>12999.99</v>
      </c>
    </row>
    <row r="1747" spans="1:34" ht="15" x14ac:dyDescent="0.25">
      <c r="A1747" t="s">
        <v>3544</v>
      </c>
      <c r="B1747" t="s">
        <v>3545</v>
      </c>
      <c r="C1747" t="s">
        <v>179</v>
      </c>
      <c r="D1747">
        <v>30</v>
      </c>
      <c r="E1747" s="138">
        <v>45657</v>
      </c>
      <c r="F1747" s="138">
        <v>45678</v>
      </c>
      <c r="G1747" t="s">
        <v>69</v>
      </c>
      <c r="H1747" t="s">
        <v>63</v>
      </c>
      <c r="I1747">
        <v>0.8</v>
      </c>
      <c r="J1747" t="s">
        <v>71</v>
      </c>
      <c r="K1747"/>
      <c r="L1747"/>
      <c r="M1747"/>
      <c r="N1747"/>
      <c r="O1747"/>
      <c r="P1747"/>
      <c r="Q1747"/>
      <c r="R1747"/>
      <c r="S1747"/>
      <c r="T1747"/>
      <c r="U1747"/>
      <c r="V1747"/>
      <c r="W1747"/>
      <c r="X1747"/>
      <c r="Y1747"/>
      <c r="Z1747"/>
      <c r="AA1747"/>
      <c r="AB1747"/>
      <c r="AC1747"/>
      <c r="AD1747"/>
      <c r="AE1747"/>
      <c r="AF1747"/>
      <c r="AG1747">
        <v>1</v>
      </c>
      <c r="AH1747">
        <v>0</v>
      </c>
    </row>
    <row r="1748" spans="1:34" ht="15" x14ac:dyDescent="0.25">
      <c r="A1748" t="s">
        <v>3684</v>
      </c>
      <c r="B1748" t="s">
        <v>3685</v>
      </c>
      <c r="C1748" t="s">
        <v>301</v>
      </c>
      <c r="D1748">
        <v>16</v>
      </c>
      <c r="E1748" s="138">
        <v>45708</v>
      </c>
      <c r="F1748" s="138">
        <v>45750</v>
      </c>
      <c r="G1748" t="s">
        <v>69</v>
      </c>
      <c r="H1748" t="s">
        <v>63</v>
      </c>
      <c r="I1748">
        <v>0.3</v>
      </c>
      <c r="J1748" t="s">
        <v>71</v>
      </c>
      <c r="K1748"/>
      <c r="L1748"/>
      <c r="M1748"/>
      <c r="N1748"/>
      <c r="O1748"/>
      <c r="P1748"/>
      <c r="Q1748"/>
      <c r="R1748"/>
      <c r="S1748"/>
      <c r="T1748"/>
      <c r="U1748"/>
      <c r="V1748"/>
      <c r="W1748"/>
      <c r="X1748"/>
      <c r="Y1748"/>
      <c r="Z1748"/>
      <c r="AA1748"/>
      <c r="AB1748"/>
      <c r="AC1748"/>
      <c r="AD1748"/>
      <c r="AE1748"/>
      <c r="AF1748"/>
      <c r="AG1748">
        <v>1</v>
      </c>
      <c r="AH1748">
        <v>0</v>
      </c>
    </row>
    <row r="1749" spans="1:34" ht="15" x14ac:dyDescent="0.25">
      <c r="A1749" t="s">
        <v>3682</v>
      </c>
      <c r="B1749" t="s">
        <v>3683</v>
      </c>
      <c r="C1749" t="s">
        <v>281</v>
      </c>
      <c r="D1749">
        <v>3</v>
      </c>
      <c r="E1749" s="138">
        <v>45714</v>
      </c>
      <c r="F1749" s="138">
        <v>45890</v>
      </c>
      <c r="G1749" t="s">
        <v>69</v>
      </c>
      <c r="H1749" t="s">
        <v>63</v>
      </c>
      <c r="I1749">
        <v>0.5</v>
      </c>
      <c r="J1749" t="s">
        <v>71</v>
      </c>
      <c r="K1749"/>
      <c r="L1749"/>
      <c r="M1749"/>
      <c r="N1749"/>
      <c r="O1749"/>
      <c r="P1749"/>
      <c r="Q1749"/>
      <c r="R1749"/>
      <c r="S1749"/>
      <c r="T1749"/>
      <c r="U1749"/>
      <c r="V1749"/>
      <c r="W1749"/>
      <c r="X1749"/>
      <c r="Y1749"/>
      <c r="Z1749"/>
      <c r="AA1749"/>
      <c r="AB1749"/>
      <c r="AC1749"/>
      <c r="AD1749"/>
      <c r="AE1749"/>
      <c r="AF1749"/>
      <c r="AG1749">
        <v>1</v>
      </c>
      <c r="AH1749">
        <v>0</v>
      </c>
    </row>
    <row r="1750" spans="1:34" ht="15" x14ac:dyDescent="0.25">
      <c r="A1750" t="s">
        <v>3688</v>
      </c>
      <c r="B1750" t="s">
        <v>3689</v>
      </c>
      <c r="C1750" t="s">
        <v>408</v>
      </c>
      <c r="D1750">
        <v>19</v>
      </c>
      <c r="E1750" s="138">
        <v>43538</v>
      </c>
      <c r="F1750" s="138">
        <v>46011</v>
      </c>
      <c r="G1750" t="s">
        <v>69</v>
      </c>
      <c r="H1750" t="s">
        <v>63</v>
      </c>
      <c r="I1750">
        <v>0.8</v>
      </c>
      <c r="J1750" t="s">
        <v>71</v>
      </c>
      <c r="K1750"/>
      <c r="L1750"/>
      <c r="M1750"/>
      <c r="N1750"/>
      <c r="O1750"/>
      <c r="P1750"/>
      <c r="Q1750"/>
      <c r="R1750"/>
      <c r="S1750"/>
      <c r="T1750"/>
      <c r="U1750"/>
      <c r="V1750"/>
      <c r="W1750"/>
      <c r="X1750"/>
      <c r="Y1750"/>
      <c r="Z1750"/>
      <c r="AA1750"/>
      <c r="AB1750"/>
      <c r="AC1750"/>
      <c r="AD1750"/>
      <c r="AE1750"/>
      <c r="AF1750"/>
      <c r="AG1750">
        <v>1</v>
      </c>
      <c r="AH1750">
        <v>0</v>
      </c>
    </row>
    <row r="1751" spans="1:34" ht="15" x14ac:dyDescent="0.25">
      <c r="A1751" t="s">
        <v>3690</v>
      </c>
      <c r="B1751" t="s">
        <v>3691</v>
      </c>
      <c r="C1751" t="s">
        <v>1313</v>
      </c>
      <c r="D1751">
        <v>35</v>
      </c>
      <c r="E1751" s="138">
        <v>44650</v>
      </c>
      <c r="F1751" s="138">
        <v>46011</v>
      </c>
      <c r="G1751" t="s">
        <v>16478</v>
      </c>
      <c r="H1751" t="s">
        <v>70</v>
      </c>
      <c r="I1751">
        <v>0.6</v>
      </c>
      <c r="J1751" t="s">
        <v>76</v>
      </c>
      <c r="K1751">
        <v>0.7</v>
      </c>
      <c r="L1751" t="s">
        <v>77</v>
      </c>
      <c r="M1751">
        <v>0.73</v>
      </c>
      <c r="N1751" t="s">
        <v>78</v>
      </c>
      <c r="O1751">
        <v>0.8</v>
      </c>
      <c r="P1751" t="s">
        <v>79</v>
      </c>
      <c r="Q1751"/>
      <c r="R1751"/>
      <c r="S1751"/>
      <c r="T1751"/>
      <c r="U1751"/>
      <c r="V1751"/>
      <c r="W1751"/>
      <c r="X1751"/>
      <c r="Y1751"/>
      <c r="Z1751"/>
      <c r="AA1751"/>
      <c r="AB1751"/>
      <c r="AC1751"/>
      <c r="AD1751"/>
      <c r="AE1751"/>
      <c r="AF1751"/>
      <c r="AG1751">
        <v>0</v>
      </c>
      <c r="AH1751">
        <v>0</v>
      </c>
    </row>
    <row r="1752" spans="1:34" ht="15" x14ac:dyDescent="0.25">
      <c r="A1752" t="s">
        <v>3692</v>
      </c>
      <c r="B1752" t="s">
        <v>3693</v>
      </c>
      <c r="C1752" t="s">
        <v>214</v>
      </c>
      <c r="D1752">
        <v>32</v>
      </c>
      <c r="E1752" s="138">
        <v>45654</v>
      </c>
      <c r="F1752" s="138">
        <v>45743</v>
      </c>
      <c r="G1752" t="s">
        <v>69</v>
      </c>
      <c r="H1752" t="s">
        <v>63</v>
      </c>
      <c r="I1752">
        <v>0.7</v>
      </c>
      <c r="J1752" t="s">
        <v>71</v>
      </c>
      <c r="K1752"/>
      <c r="L1752"/>
      <c r="M1752"/>
      <c r="N1752"/>
      <c r="O1752"/>
      <c r="P1752"/>
      <c r="Q1752"/>
      <c r="R1752"/>
      <c r="S1752"/>
      <c r="T1752"/>
      <c r="U1752"/>
      <c r="V1752"/>
      <c r="W1752"/>
      <c r="X1752"/>
      <c r="Y1752"/>
      <c r="Z1752"/>
      <c r="AA1752"/>
      <c r="AB1752"/>
      <c r="AC1752"/>
      <c r="AD1752"/>
      <c r="AE1752"/>
      <c r="AF1752"/>
      <c r="AG1752">
        <v>1</v>
      </c>
      <c r="AH1752">
        <v>0</v>
      </c>
    </row>
    <row r="1753" spans="1:34" ht="15" x14ac:dyDescent="0.25">
      <c r="A1753" t="s">
        <v>3696</v>
      </c>
      <c r="B1753" t="s">
        <v>3697</v>
      </c>
      <c r="C1753" t="s">
        <v>151</v>
      </c>
      <c r="D1753">
        <v>12</v>
      </c>
      <c r="E1753" s="138">
        <v>45273</v>
      </c>
      <c r="F1753" s="138">
        <v>46011</v>
      </c>
      <c r="G1753" t="s">
        <v>69</v>
      </c>
      <c r="H1753" t="s">
        <v>63</v>
      </c>
      <c r="I1753">
        <v>0.2</v>
      </c>
      <c r="J1753" t="s">
        <v>71</v>
      </c>
      <c r="K1753"/>
      <c r="L1753"/>
      <c r="M1753"/>
      <c r="N1753"/>
      <c r="O1753"/>
      <c r="P1753"/>
      <c r="Q1753"/>
      <c r="R1753"/>
      <c r="S1753"/>
      <c r="T1753"/>
      <c r="U1753"/>
      <c r="V1753"/>
      <c r="W1753"/>
      <c r="X1753"/>
      <c r="Y1753"/>
      <c r="Z1753"/>
      <c r="AA1753"/>
      <c r="AB1753"/>
      <c r="AC1753"/>
      <c r="AD1753"/>
      <c r="AE1753"/>
      <c r="AF1753"/>
      <c r="AG1753">
        <v>1</v>
      </c>
      <c r="AH1753">
        <v>0</v>
      </c>
    </row>
    <row r="1754" spans="1:34" ht="15" x14ac:dyDescent="0.25">
      <c r="A1754" t="s">
        <v>3700</v>
      </c>
      <c r="B1754" t="s">
        <v>3701</v>
      </c>
      <c r="C1754" t="s">
        <v>680</v>
      </c>
      <c r="D1754">
        <v>40</v>
      </c>
      <c r="E1754" s="138">
        <v>44711</v>
      </c>
      <c r="F1754" s="138">
        <v>46011</v>
      </c>
      <c r="G1754" t="s">
        <v>16478</v>
      </c>
      <c r="H1754" t="s">
        <v>70</v>
      </c>
      <c r="I1754">
        <v>0.45</v>
      </c>
      <c r="J1754" t="s">
        <v>76</v>
      </c>
      <c r="K1754">
        <v>0.55000000000000004</v>
      </c>
      <c r="L1754" t="s">
        <v>77</v>
      </c>
      <c r="M1754">
        <v>0.79</v>
      </c>
      <c r="N1754" t="s">
        <v>78</v>
      </c>
      <c r="O1754">
        <v>0.8</v>
      </c>
      <c r="P1754" t="s">
        <v>79</v>
      </c>
      <c r="Q1754">
        <v>0</v>
      </c>
      <c r="R1754" t="s">
        <v>16229</v>
      </c>
      <c r="S1754"/>
      <c r="T1754"/>
      <c r="U1754"/>
      <c r="V1754"/>
      <c r="W1754"/>
      <c r="X1754"/>
      <c r="Y1754"/>
      <c r="Z1754"/>
      <c r="AA1754"/>
      <c r="AB1754"/>
      <c r="AC1754"/>
      <c r="AD1754"/>
      <c r="AE1754"/>
      <c r="AF1754"/>
      <c r="AG1754">
        <v>0</v>
      </c>
      <c r="AH1754">
        <v>0</v>
      </c>
    </row>
    <row r="1755" spans="1:34" ht="15" x14ac:dyDescent="0.25">
      <c r="A1755" t="s">
        <v>3702</v>
      </c>
      <c r="B1755" t="s">
        <v>3703</v>
      </c>
      <c r="C1755" t="s">
        <v>142</v>
      </c>
      <c r="D1755">
        <v>49</v>
      </c>
      <c r="E1755" s="138">
        <v>44188</v>
      </c>
      <c r="F1755" s="138">
        <v>46011</v>
      </c>
      <c r="G1755" t="s">
        <v>69</v>
      </c>
      <c r="H1755" t="s">
        <v>63</v>
      </c>
      <c r="I1755">
        <v>0.8</v>
      </c>
      <c r="J1755" t="s">
        <v>71</v>
      </c>
      <c r="K1755"/>
      <c r="L1755"/>
      <c r="M1755"/>
      <c r="N1755"/>
      <c r="O1755"/>
      <c r="P1755"/>
      <c r="Q1755"/>
      <c r="R1755"/>
      <c r="S1755"/>
      <c r="T1755"/>
      <c r="U1755"/>
      <c r="V1755"/>
      <c r="W1755"/>
      <c r="X1755"/>
      <c r="Y1755"/>
      <c r="Z1755"/>
      <c r="AA1755"/>
      <c r="AB1755"/>
      <c r="AC1755"/>
      <c r="AD1755"/>
      <c r="AE1755"/>
      <c r="AF1755"/>
      <c r="AG1755">
        <v>1</v>
      </c>
      <c r="AH1755">
        <v>0</v>
      </c>
    </row>
    <row r="1756" spans="1:34" ht="15" x14ac:dyDescent="0.25">
      <c r="A1756" t="s">
        <v>15693</v>
      </c>
      <c r="B1756" t="s">
        <v>15694</v>
      </c>
      <c r="C1756" t="s">
        <v>742</v>
      </c>
      <c r="D1756">
        <v>11</v>
      </c>
      <c r="E1756" s="138">
        <v>44286</v>
      </c>
      <c r="F1756" s="138">
        <v>46011</v>
      </c>
      <c r="G1756" t="s">
        <v>69</v>
      </c>
      <c r="H1756" t="s">
        <v>63</v>
      </c>
      <c r="I1756">
        <v>0.2</v>
      </c>
      <c r="J1756" t="s">
        <v>71</v>
      </c>
      <c r="K1756"/>
      <c r="L1756"/>
      <c r="M1756"/>
      <c r="N1756"/>
      <c r="O1756"/>
      <c r="P1756"/>
      <c r="Q1756"/>
      <c r="R1756"/>
      <c r="S1756"/>
      <c r="T1756"/>
      <c r="U1756"/>
      <c r="V1756"/>
      <c r="W1756"/>
      <c r="X1756"/>
      <c r="Y1756"/>
      <c r="Z1756"/>
      <c r="AA1756"/>
      <c r="AB1756"/>
      <c r="AC1756"/>
      <c r="AD1756"/>
      <c r="AE1756"/>
      <c r="AF1756"/>
      <c r="AG1756">
        <v>1</v>
      </c>
      <c r="AH1756">
        <v>0</v>
      </c>
    </row>
    <row r="1757" spans="1:34" ht="15" x14ac:dyDescent="0.25">
      <c r="A1757" t="s">
        <v>3746</v>
      </c>
      <c r="B1757" t="s">
        <v>3747</v>
      </c>
      <c r="C1757" t="s">
        <v>621</v>
      </c>
      <c r="D1757">
        <v>2</v>
      </c>
      <c r="E1757" s="138">
        <v>45677</v>
      </c>
      <c r="F1757" s="138">
        <v>45856</v>
      </c>
      <c r="G1757" t="s">
        <v>16239</v>
      </c>
      <c r="H1757" t="s">
        <v>70</v>
      </c>
      <c r="I1757">
        <v>0.5</v>
      </c>
      <c r="J1757" t="s">
        <v>16513</v>
      </c>
      <c r="K1757">
        <v>0.65</v>
      </c>
      <c r="L1757" t="s">
        <v>77</v>
      </c>
      <c r="M1757">
        <v>0.75</v>
      </c>
      <c r="N1757" t="s">
        <v>78</v>
      </c>
      <c r="O1757">
        <v>0.8</v>
      </c>
      <c r="P1757" t="s">
        <v>79</v>
      </c>
      <c r="Q1757"/>
      <c r="R1757"/>
      <c r="S1757"/>
      <c r="T1757"/>
      <c r="U1757"/>
      <c r="V1757"/>
      <c r="W1757"/>
      <c r="X1757"/>
      <c r="Y1757"/>
      <c r="Z1757"/>
      <c r="AA1757"/>
      <c r="AB1757"/>
      <c r="AC1757"/>
      <c r="AD1757"/>
      <c r="AE1757"/>
      <c r="AF1757"/>
      <c r="AG1757">
        <v>0</v>
      </c>
      <c r="AH1757">
        <v>0</v>
      </c>
    </row>
    <row r="1758" spans="1:34" ht="15" x14ac:dyDescent="0.25">
      <c r="A1758" t="s">
        <v>3748</v>
      </c>
      <c r="B1758" t="s">
        <v>3749</v>
      </c>
      <c r="C1758" t="s">
        <v>621</v>
      </c>
      <c r="D1758">
        <v>95</v>
      </c>
      <c r="E1758" s="138">
        <v>45646</v>
      </c>
      <c r="F1758" s="138">
        <v>45771</v>
      </c>
      <c r="G1758" t="s">
        <v>69</v>
      </c>
      <c r="H1758" t="s">
        <v>70</v>
      </c>
      <c r="I1758">
        <v>0</v>
      </c>
      <c r="J1758" t="s">
        <v>16229</v>
      </c>
      <c r="K1758">
        <v>0.73</v>
      </c>
      <c r="L1758" t="s">
        <v>16270</v>
      </c>
      <c r="M1758">
        <v>0.75</v>
      </c>
      <c r="N1758" t="s">
        <v>78</v>
      </c>
      <c r="O1758">
        <v>0.79</v>
      </c>
      <c r="P1758" t="s">
        <v>79</v>
      </c>
      <c r="Q1758"/>
      <c r="R1758"/>
      <c r="S1758"/>
      <c r="T1758"/>
      <c r="U1758"/>
      <c r="V1758"/>
      <c r="W1758"/>
      <c r="X1758"/>
      <c r="Y1758"/>
      <c r="Z1758"/>
      <c r="AA1758"/>
      <c r="AB1758"/>
      <c r="AC1758"/>
      <c r="AD1758"/>
      <c r="AE1758"/>
      <c r="AF1758"/>
      <c r="AG1758">
        <v>4</v>
      </c>
      <c r="AH1758">
        <v>10000</v>
      </c>
    </row>
    <row r="1759" spans="1:34" ht="15" x14ac:dyDescent="0.25">
      <c r="A1759" t="s">
        <v>3726</v>
      </c>
      <c r="B1759" t="s">
        <v>3727</v>
      </c>
      <c r="C1759" t="s">
        <v>87</v>
      </c>
      <c r="D1759">
        <v>8</v>
      </c>
      <c r="E1759" s="138">
        <v>45378</v>
      </c>
      <c r="F1759" s="138">
        <v>46011</v>
      </c>
      <c r="G1759" t="s">
        <v>69</v>
      </c>
      <c r="H1759" t="s">
        <v>63</v>
      </c>
      <c r="I1759">
        <v>0.8</v>
      </c>
      <c r="J1759" t="s">
        <v>71</v>
      </c>
      <c r="K1759"/>
      <c r="L1759"/>
      <c r="M1759"/>
      <c r="N1759"/>
      <c r="O1759"/>
      <c r="P1759"/>
      <c r="Q1759"/>
      <c r="R1759"/>
      <c r="S1759"/>
      <c r="T1759"/>
      <c r="U1759"/>
      <c r="V1759"/>
      <c r="W1759"/>
      <c r="X1759"/>
      <c r="Y1759"/>
      <c r="Z1759"/>
      <c r="AA1759"/>
      <c r="AB1759"/>
      <c r="AC1759"/>
      <c r="AD1759"/>
      <c r="AE1759"/>
      <c r="AF1759"/>
      <c r="AG1759">
        <v>1</v>
      </c>
      <c r="AH1759">
        <v>0</v>
      </c>
    </row>
    <row r="1760" spans="1:34" ht="15" x14ac:dyDescent="0.25">
      <c r="A1760" t="s">
        <v>3716</v>
      </c>
      <c r="B1760" t="s">
        <v>3717</v>
      </c>
      <c r="C1760" t="s">
        <v>790</v>
      </c>
      <c r="D1760">
        <v>34</v>
      </c>
      <c r="E1760" s="138">
        <v>45287</v>
      </c>
      <c r="F1760" s="138">
        <v>46011</v>
      </c>
      <c r="G1760" t="s">
        <v>69</v>
      </c>
      <c r="H1760" t="s">
        <v>63</v>
      </c>
      <c r="I1760">
        <v>0.8</v>
      </c>
      <c r="J1760" t="s">
        <v>71</v>
      </c>
      <c r="K1760"/>
      <c r="L1760"/>
      <c r="M1760"/>
      <c r="N1760"/>
      <c r="O1760"/>
      <c r="P1760"/>
      <c r="Q1760"/>
      <c r="R1760"/>
      <c r="S1760"/>
      <c r="T1760"/>
      <c r="U1760"/>
      <c r="V1760"/>
      <c r="W1760"/>
      <c r="X1760"/>
      <c r="Y1760"/>
      <c r="Z1760"/>
      <c r="AA1760"/>
      <c r="AB1760"/>
      <c r="AC1760"/>
      <c r="AD1760"/>
      <c r="AE1760"/>
      <c r="AF1760"/>
      <c r="AG1760">
        <v>1</v>
      </c>
      <c r="AH1760">
        <v>0</v>
      </c>
    </row>
    <row r="1761" spans="1:34" ht="15" x14ac:dyDescent="0.25">
      <c r="A1761" t="s">
        <v>3714</v>
      </c>
      <c r="B1761" t="s">
        <v>3715</v>
      </c>
      <c r="C1761" t="s">
        <v>139</v>
      </c>
      <c r="D1761">
        <v>39</v>
      </c>
      <c r="E1761" s="138">
        <v>45593</v>
      </c>
      <c r="F1761" s="138">
        <v>45664</v>
      </c>
      <c r="G1761" t="s">
        <v>69</v>
      </c>
      <c r="H1761" t="s">
        <v>63</v>
      </c>
      <c r="I1761">
        <v>0.8</v>
      </c>
      <c r="J1761" t="s">
        <v>71</v>
      </c>
      <c r="K1761"/>
      <c r="L1761"/>
      <c r="M1761"/>
      <c r="N1761"/>
      <c r="O1761"/>
      <c r="P1761"/>
      <c r="Q1761"/>
      <c r="R1761"/>
      <c r="S1761"/>
      <c r="T1761"/>
      <c r="U1761"/>
      <c r="V1761"/>
      <c r="W1761"/>
      <c r="X1761"/>
      <c r="Y1761"/>
      <c r="Z1761"/>
      <c r="AA1761"/>
      <c r="AB1761"/>
      <c r="AC1761"/>
      <c r="AD1761"/>
      <c r="AE1761"/>
      <c r="AF1761"/>
      <c r="AG1761">
        <v>1</v>
      </c>
      <c r="AH1761">
        <v>0</v>
      </c>
    </row>
    <row r="1762" spans="1:34" ht="15" x14ac:dyDescent="0.25">
      <c r="A1762" t="s">
        <v>3720</v>
      </c>
      <c r="B1762" t="s">
        <v>3721</v>
      </c>
      <c r="C1762" t="s">
        <v>68</v>
      </c>
      <c r="D1762">
        <v>44</v>
      </c>
      <c r="E1762" s="138">
        <v>45642</v>
      </c>
      <c r="F1762" s="138">
        <v>45679</v>
      </c>
      <c r="G1762" t="s">
        <v>75</v>
      </c>
      <c r="H1762" t="s">
        <v>70</v>
      </c>
      <c r="I1762">
        <v>0</v>
      </c>
      <c r="J1762" t="s">
        <v>16229</v>
      </c>
      <c r="K1762">
        <v>0.68</v>
      </c>
      <c r="L1762" t="s">
        <v>16270</v>
      </c>
      <c r="M1762">
        <v>0.76</v>
      </c>
      <c r="N1762" t="s">
        <v>78</v>
      </c>
      <c r="O1762">
        <v>0.8</v>
      </c>
      <c r="P1762" t="s">
        <v>79</v>
      </c>
      <c r="Q1762"/>
      <c r="R1762"/>
      <c r="S1762"/>
      <c r="T1762"/>
      <c r="U1762"/>
      <c r="V1762"/>
      <c r="W1762"/>
      <c r="X1762"/>
      <c r="Y1762"/>
      <c r="Z1762"/>
      <c r="AA1762"/>
      <c r="AB1762"/>
      <c r="AC1762"/>
      <c r="AD1762"/>
      <c r="AE1762"/>
      <c r="AF1762"/>
      <c r="AG1762">
        <v>4</v>
      </c>
      <c r="AH1762">
        <v>10000</v>
      </c>
    </row>
    <row r="1763" spans="1:34" ht="15" x14ac:dyDescent="0.25">
      <c r="A1763" t="s">
        <v>3706</v>
      </c>
      <c r="B1763" t="s">
        <v>3707</v>
      </c>
      <c r="C1763" t="s">
        <v>680</v>
      </c>
      <c r="D1763">
        <v>55</v>
      </c>
      <c r="E1763" s="138">
        <v>43465</v>
      </c>
      <c r="F1763" s="138">
        <v>46011</v>
      </c>
      <c r="G1763" t="s">
        <v>69</v>
      </c>
      <c r="H1763" t="s">
        <v>63</v>
      </c>
      <c r="I1763">
        <v>0.8</v>
      </c>
      <c r="J1763" t="s">
        <v>71</v>
      </c>
      <c r="K1763"/>
      <c r="L1763"/>
      <c r="M1763"/>
      <c r="N1763"/>
      <c r="O1763"/>
      <c r="P1763"/>
      <c r="Q1763"/>
      <c r="R1763"/>
      <c r="S1763"/>
      <c r="T1763"/>
      <c r="U1763"/>
      <c r="V1763"/>
      <c r="W1763"/>
      <c r="X1763"/>
      <c r="Y1763"/>
      <c r="Z1763"/>
      <c r="AA1763"/>
      <c r="AB1763"/>
      <c r="AC1763"/>
      <c r="AD1763"/>
      <c r="AE1763"/>
      <c r="AF1763"/>
      <c r="AG1763">
        <v>1</v>
      </c>
      <c r="AH1763">
        <v>0</v>
      </c>
    </row>
    <row r="1764" spans="1:34" ht="15" x14ac:dyDescent="0.25">
      <c r="A1764" t="s">
        <v>3722</v>
      </c>
      <c r="B1764" t="s">
        <v>3723</v>
      </c>
      <c r="C1764" t="s">
        <v>119</v>
      </c>
      <c r="D1764">
        <v>34</v>
      </c>
      <c r="E1764" s="138">
        <v>45288</v>
      </c>
      <c r="F1764" s="138">
        <v>46011</v>
      </c>
      <c r="G1764" t="s">
        <v>69</v>
      </c>
      <c r="H1764" t="s">
        <v>63</v>
      </c>
      <c r="I1764">
        <v>0.8</v>
      </c>
      <c r="J1764" t="s">
        <v>71</v>
      </c>
      <c r="K1764"/>
      <c r="L1764"/>
      <c r="M1764"/>
      <c r="N1764"/>
      <c r="O1764"/>
      <c r="P1764"/>
      <c r="Q1764"/>
      <c r="R1764"/>
      <c r="S1764"/>
      <c r="T1764"/>
      <c r="U1764"/>
      <c r="V1764"/>
      <c r="W1764"/>
      <c r="X1764"/>
      <c r="Y1764"/>
      <c r="Z1764"/>
      <c r="AA1764"/>
      <c r="AB1764"/>
      <c r="AC1764"/>
      <c r="AD1764"/>
      <c r="AE1764"/>
      <c r="AF1764"/>
      <c r="AG1764">
        <v>1</v>
      </c>
      <c r="AH1764">
        <v>0</v>
      </c>
    </row>
    <row r="1765" spans="1:34" ht="15" x14ac:dyDescent="0.25">
      <c r="A1765" t="s">
        <v>3728</v>
      </c>
      <c r="B1765" t="s">
        <v>3729</v>
      </c>
      <c r="C1765" t="s">
        <v>935</v>
      </c>
      <c r="D1765">
        <v>2</v>
      </c>
      <c r="E1765" s="138">
        <v>45694</v>
      </c>
      <c r="F1765" s="138">
        <v>45709</v>
      </c>
      <c r="G1765" t="s">
        <v>69</v>
      </c>
      <c r="H1765" t="s">
        <v>70</v>
      </c>
      <c r="I1765">
        <v>0</v>
      </c>
      <c r="J1765" t="s">
        <v>16231</v>
      </c>
      <c r="K1765">
        <v>0.8</v>
      </c>
      <c r="L1765" t="s">
        <v>71</v>
      </c>
      <c r="M1765"/>
      <c r="N1765"/>
      <c r="O1765"/>
      <c r="P1765"/>
      <c r="Q1765"/>
      <c r="R1765"/>
      <c r="S1765"/>
      <c r="T1765"/>
      <c r="U1765"/>
      <c r="V1765"/>
      <c r="W1765"/>
      <c r="X1765"/>
      <c r="Y1765"/>
      <c r="Z1765"/>
      <c r="AA1765"/>
      <c r="AB1765"/>
      <c r="AC1765"/>
      <c r="AD1765"/>
      <c r="AE1765"/>
      <c r="AF1765"/>
      <c r="AG1765">
        <v>2</v>
      </c>
      <c r="AH1765">
        <v>13000</v>
      </c>
    </row>
    <row r="1766" spans="1:34" ht="15" x14ac:dyDescent="0.25">
      <c r="A1766" t="s">
        <v>3730</v>
      </c>
      <c r="B1766" t="s">
        <v>3731</v>
      </c>
      <c r="C1766" t="s">
        <v>757</v>
      </c>
      <c r="D1766"/>
      <c r="E1766"/>
      <c r="F1766"/>
      <c r="G1766"/>
      <c r="H1766" t="s">
        <v>63</v>
      </c>
      <c r="I1766" t="s">
        <v>64</v>
      </c>
      <c r="J1766"/>
      <c r="K1766"/>
      <c r="L1766"/>
      <c r="M1766"/>
      <c r="N1766"/>
      <c r="O1766"/>
      <c r="P1766"/>
      <c r="Q1766"/>
      <c r="R1766"/>
      <c r="S1766"/>
      <c r="T1766"/>
      <c r="U1766"/>
      <c r="V1766"/>
      <c r="W1766"/>
      <c r="X1766"/>
      <c r="Y1766"/>
      <c r="Z1766"/>
      <c r="AA1766"/>
      <c r="AB1766"/>
      <c r="AC1766"/>
      <c r="AD1766"/>
      <c r="AE1766"/>
      <c r="AF1766"/>
      <c r="AG1766"/>
      <c r="AH1766">
        <v>0</v>
      </c>
    </row>
    <row r="1767" spans="1:34" ht="15" x14ac:dyDescent="0.25">
      <c r="A1767" t="s">
        <v>3734</v>
      </c>
      <c r="B1767" t="s">
        <v>3735</v>
      </c>
      <c r="C1767" t="s">
        <v>148</v>
      </c>
      <c r="D1767">
        <v>73</v>
      </c>
      <c r="E1767" s="138">
        <v>45642</v>
      </c>
      <c r="F1767" s="138">
        <v>45944</v>
      </c>
      <c r="G1767" t="s">
        <v>69</v>
      </c>
      <c r="H1767" t="s">
        <v>70</v>
      </c>
      <c r="I1767">
        <v>0</v>
      </c>
      <c r="J1767" t="s">
        <v>16301</v>
      </c>
      <c r="K1767">
        <v>0.8</v>
      </c>
      <c r="L1767" t="s">
        <v>71</v>
      </c>
      <c r="M1767"/>
      <c r="N1767"/>
      <c r="O1767"/>
      <c r="P1767"/>
      <c r="Q1767"/>
      <c r="R1767"/>
      <c r="S1767"/>
      <c r="T1767"/>
      <c r="U1767"/>
      <c r="V1767"/>
      <c r="W1767"/>
      <c r="X1767"/>
      <c r="Y1767"/>
      <c r="Z1767"/>
      <c r="AA1767"/>
      <c r="AB1767"/>
      <c r="AC1767"/>
      <c r="AD1767"/>
      <c r="AE1767"/>
      <c r="AF1767"/>
      <c r="AG1767">
        <v>2</v>
      </c>
      <c r="AH1767">
        <v>14000</v>
      </c>
    </row>
    <row r="1768" spans="1:34" ht="15" x14ac:dyDescent="0.25">
      <c r="A1768" t="s">
        <v>3718</v>
      </c>
      <c r="B1768" t="s">
        <v>3719</v>
      </c>
      <c r="C1768" t="s">
        <v>530</v>
      </c>
      <c r="D1768">
        <v>45</v>
      </c>
      <c r="E1768" s="138">
        <v>45656</v>
      </c>
      <c r="F1768" s="138">
        <v>45667</v>
      </c>
      <c r="G1768" t="s">
        <v>75</v>
      </c>
      <c r="H1768" t="s">
        <v>63</v>
      </c>
      <c r="I1768">
        <v>0.8</v>
      </c>
      <c r="J1768" t="s">
        <v>71</v>
      </c>
      <c r="K1768"/>
      <c r="L1768"/>
      <c r="M1768"/>
      <c r="N1768"/>
      <c r="O1768"/>
      <c r="P1768"/>
      <c r="Q1768"/>
      <c r="R1768"/>
      <c r="S1768"/>
      <c r="T1768"/>
      <c r="U1768"/>
      <c r="V1768"/>
      <c r="W1768"/>
      <c r="X1768"/>
      <c r="Y1768"/>
      <c r="Z1768"/>
      <c r="AA1768"/>
      <c r="AB1768"/>
      <c r="AC1768"/>
      <c r="AD1768"/>
      <c r="AE1768"/>
      <c r="AF1768"/>
      <c r="AG1768">
        <v>1</v>
      </c>
      <c r="AH1768">
        <v>0</v>
      </c>
    </row>
    <row r="1769" spans="1:34" ht="15" x14ac:dyDescent="0.25">
      <c r="A1769" t="s">
        <v>3708</v>
      </c>
      <c r="B1769" t="s">
        <v>3709</v>
      </c>
      <c r="C1769" t="s">
        <v>125</v>
      </c>
      <c r="D1769">
        <v>14</v>
      </c>
      <c r="E1769" s="138">
        <v>45525</v>
      </c>
      <c r="F1769" s="138">
        <v>46011</v>
      </c>
      <c r="G1769" t="s">
        <v>69</v>
      </c>
      <c r="H1769" t="s">
        <v>70</v>
      </c>
      <c r="I1769">
        <v>0</v>
      </c>
      <c r="J1769" t="s">
        <v>16230</v>
      </c>
      <c r="K1769">
        <v>0.8</v>
      </c>
      <c r="L1769" t="s">
        <v>71</v>
      </c>
      <c r="M1769"/>
      <c r="N1769"/>
      <c r="O1769"/>
      <c r="P1769"/>
      <c r="Q1769"/>
      <c r="R1769"/>
      <c r="S1769"/>
      <c r="T1769"/>
      <c r="U1769"/>
      <c r="V1769"/>
      <c r="W1769"/>
      <c r="X1769"/>
      <c r="Y1769"/>
      <c r="Z1769"/>
      <c r="AA1769"/>
      <c r="AB1769"/>
      <c r="AC1769"/>
      <c r="AD1769"/>
      <c r="AE1769"/>
      <c r="AF1769"/>
      <c r="AG1769">
        <v>2</v>
      </c>
      <c r="AH1769">
        <v>15000</v>
      </c>
    </row>
    <row r="1770" spans="1:34" ht="15" x14ac:dyDescent="0.25">
      <c r="A1770" t="s">
        <v>3736</v>
      </c>
      <c r="B1770" t="s">
        <v>3737</v>
      </c>
      <c r="C1770" t="s">
        <v>70</v>
      </c>
      <c r="D1770">
        <v>73</v>
      </c>
      <c r="E1770" s="138">
        <v>45649</v>
      </c>
      <c r="F1770" s="138">
        <v>45789</v>
      </c>
      <c r="G1770" t="s">
        <v>69</v>
      </c>
      <c r="H1770" t="s">
        <v>70</v>
      </c>
      <c r="I1770">
        <v>0</v>
      </c>
      <c r="J1770" t="s">
        <v>16229</v>
      </c>
      <c r="K1770">
        <v>0.8</v>
      </c>
      <c r="L1770" t="s">
        <v>71</v>
      </c>
      <c r="M1770"/>
      <c r="N1770"/>
      <c r="O1770"/>
      <c r="P1770"/>
      <c r="Q1770"/>
      <c r="R1770"/>
      <c r="S1770"/>
      <c r="T1770"/>
      <c r="U1770"/>
      <c r="V1770"/>
      <c r="W1770"/>
      <c r="X1770"/>
      <c r="Y1770"/>
      <c r="Z1770"/>
      <c r="AA1770"/>
      <c r="AB1770"/>
      <c r="AC1770"/>
      <c r="AD1770"/>
      <c r="AE1770"/>
      <c r="AF1770"/>
      <c r="AG1770">
        <v>2</v>
      </c>
      <c r="AH1770">
        <v>10000</v>
      </c>
    </row>
    <row r="1771" spans="1:34" ht="15" x14ac:dyDescent="0.25">
      <c r="A1771" t="s">
        <v>3738</v>
      </c>
      <c r="B1771" t="s">
        <v>3739</v>
      </c>
      <c r="C1771" t="s">
        <v>102</v>
      </c>
      <c r="D1771">
        <v>34</v>
      </c>
      <c r="E1771" s="138">
        <v>45649</v>
      </c>
      <c r="F1771" s="138">
        <v>45870</v>
      </c>
      <c r="G1771" t="s">
        <v>69</v>
      </c>
      <c r="H1771" t="s">
        <v>63</v>
      </c>
      <c r="I1771">
        <v>0.3</v>
      </c>
      <c r="J1771" t="s">
        <v>71</v>
      </c>
      <c r="K1771"/>
      <c r="L1771"/>
      <c r="M1771"/>
      <c r="N1771"/>
      <c r="O1771"/>
      <c r="P1771"/>
      <c r="Q1771"/>
      <c r="R1771"/>
      <c r="S1771"/>
      <c r="T1771"/>
      <c r="U1771"/>
      <c r="V1771"/>
      <c r="W1771"/>
      <c r="X1771"/>
      <c r="Y1771"/>
      <c r="Z1771"/>
      <c r="AA1771"/>
      <c r="AB1771"/>
      <c r="AC1771"/>
      <c r="AD1771"/>
      <c r="AE1771"/>
      <c r="AF1771"/>
      <c r="AG1771">
        <v>1</v>
      </c>
      <c r="AH1771">
        <v>0</v>
      </c>
    </row>
    <row r="1772" spans="1:34" ht="15" x14ac:dyDescent="0.25">
      <c r="A1772" t="s">
        <v>3740</v>
      </c>
      <c r="B1772" t="s">
        <v>3741</v>
      </c>
      <c r="C1772" t="s">
        <v>154</v>
      </c>
      <c r="D1772">
        <v>3</v>
      </c>
      <c r="E1772" s="138">
        <v>45716</v>
      </c>
      <c r="F1772" s="138">
        <v>45771</v>
      </c>
      <c r="G1772" t="s">
        <v>75</v>
      </c>
      <c r="H1772" t="s">
        <v>70</v>
      </c>
      <c r="I1772">
        <v>0</v>
      </c>
      <c r="J1772" t="s">
        <v>16229</v>
      </c>
      <c r="K1772">
        <v>0.7</v>
      </c>
      <c r="L1772" t="s">
        <v>16270</v>
      </c>
      <c r="M1772">
        <v>0.71</v>
      </c>
      <c r="N1772" t="s">
        <v>78</v>
      </c>
      <c r="O1772">
        <v>0.8</v>
      </c>
      <c r="P1772" t="s">
        <v>79</v>
      </c>
      <c r="Q1772"/>
      <c r="R1772"/>
      <c r="S1772"/>
      <c r="T1772"/>
      <c r="U1772"/>
      <c r="V1772"/>
      <c r="W1772"/>
      <c r="X1772"/>
      <c r="Y1772"/>
      <c r="Z1772"/>
      <c r="AA1772"/>
      <c r="AB1772"/>
      <c r="AC1772"/>
      <c r="AD1772"/>
      <c r="AE1772"/>
      <c r="AF1772"/>
      <c r="AG1772">
        <v>4</v>
      </c>
      <c r="AH1772">
        <v>10000</v>
      </c>
    </row>
    <row r="1773" spans="1:34" ht="15" x14ac:dyDescent="0.25">
      <c r="A1773" t="s">
        <v>3710</v>
      </c>
      <c r="B1773" t="s">
        <v>3711</v>
      </c>
      <c r="C1773" t="s">
        <v>516</v>
      </c>
      <c r="D1773"/>
      <c r="E1773"/>
      <c r="F1773"/>
      <c r="G1773"/>
      <c r="H1773" t="s">
        <v>63</v>
      </c>
      <c r="I1773" t="s">
        <v>64</v>
      </c>
      <c r="J1773"/>
      <c r="K1773"/>
      <c r="L1773"/>
      <c r="M1773"/>
      <c r="N1773"/>
      <c r="O1773"/>
      <c r="P1773"/>
      <c r="Q1773"/>
      <c r="R1773"/>
      <c r="S1773"/>
      <c r="T1773"/>
      <c r="U1773"/>
      <c r="V1773"/>
      <c r="W1773"/>
      <c r="X1773"/>
      <c r="Y1773"/>
      <c r="Z1773"/>
      <c r="AA1773"/>
      <c r="AB1773"/>
      <c r="AC1773"/>
      <c r="AD1773"/>
      <c r="AE1773"/>
      <c r="AF1773"/>
      <c r="AG1773"/>
      <c r="AH1773">
        <v>0</v>
      </c>
    </row>
    <row r="1774" spans="1:34" ht="15" x14ac:dyDescent="0.25">
      <c r="A1774" t="s">
        <v>3742</v>
      </c>
      <c r="B1774" t="s">
        <v>3743</v>
      </c>
      <c r="C1774" t="s">
        <v>333</v>
      </c>
      <c r="D1774">
        <v>39</v>
      </c>
      <c r="E1774" s="138">
        <v>45653</v>
      </c>
      <c r="F1774" s="138">
        <v>45702</v>
      </c>
      <c r="G1774" t="s">
        <v>69</v>
      </c>
      <c r="H1774" t="s">
        <v>63</v>
      </c>
      <c r="I1774">
        <v>0.6</v>
      </c>
      <c r="J1774" t="s">
        <v>71</v>
      </c>
      <c r="K1774"/>
      <c r="L1774"/>
      <c r="M1774"/>
      <c r="N1774"/>
      <c r="O1774"/>
      <c r="P1774"/>
      <c r="Q1774"/>
      <c r="R1774"/>
      <c r="S1774"/>
      <c r="T1774"/>
      <c r="U1774"/>
      <c r="V1774"/>
      <c r="W1774"/>
      <c r="X1774"/>
      <c r="Y1774"/>
      <c r="Z1774"/>
      <c r="AA1774"/>
      <c r="AB1774"/>
      <c r="AC1774"/>
      <c r="AD1774"/>
      <c r="AE1774"/>
      <c r="AF1774"/>
      <c r="AG1774">
        <v>1</v>
      </c>
      <c r="AH1774">
        <v>0</v>
      </c>
    </row>
    <row r="1775" spans="1:34" ht="15" x14ac:dyDescent="0.25">
      <c r="A1775" t="s">
        <v>3712</v>
      </c>
      <c r="B1775" t="s">
        <v>3713</v>
      </c>
      <c r="C1775" t="s">
        <v>251</v>
      </c>
      <c r="D1775">
        <v>2</v>
      </c>
      <c r="E1775" s="138">
        <v>45715</v>
      </c>
      <c r="F1775" s="138">
        <v>45729</v>
      </c>
      <c r="G1775" t="s">
        <v>69</v>
      </c>
      <c r="H1775" t="s">
        <v>70</v>
      </c>
      <c r="I1775">
        <v>0</v>
      </c>
      <c r="J1775" t="s">
        <v>16229</v>
      </c>
      <c r="K1775">
        <v>0.8</v>
      </c>
      <c r="L1775" t="s">
        <v>71</v>
      </c>
      <c r="M1775"/>
      <c r="N1775"/>
      <c r="O1775"/>
      <c r="P1775"/>
      <c r="Q1775"/>
      <c r="R1775"/>
      <c r="S1775"/>
      <c r="T1775"/>
      <c r="U1775"/>
      <c r="V1775"/>
      <c r="W1775"/>
      <c r="X1775"/>
      <c r="Y1775"/>
      <c r="Z1775"/>
      <c r="AA1775"/>
      <c r="AB1775"/>
      <c r="AC1775"/>
      <c r="AD1775"/>
      <c r="AE1775"/>
      <c r="AF1775"/>
      <c r="AG1775">
        <v>2</v>
      </c>
      <c r="AH1775">
        <v>10000</v>
      </c>
    </row>
    <row r="1776" spans="1:34" ht="15" x14ac:dyDescent="0.25">
      <c r="A1776" t="s">
        <v>3744</v>
      </c>
      <c r="B1776" t="s">
        <v>3745</v>
      </c>
      <c r="C1776" t="s">
        <v>102</v>
      </c>
      <c r="D1776">
        <v>16</v>
      </c>
      <c r="E1776" s="138">
        <v>45288</v>
      </c>
      <c r="F1776" s="138">
        <v>46011</v>
      </c>
      <c r="G1776" t="s">
        <v>69</v>
      </c>
      <c r="H1776" t="s">
        <v>63</v>
      </c>
      <c r="I1776">
        <v>0.8</v>
      </c>
      <c r="J1776" t="s">
        <v>71</v>
      </c>
      <c r="K1776"/>
      <c r="L1776"/>
      <c r="M1776"/>
      <c r="N1776"/>
      <c r="O1776"/>
      <c r="P1776"/>
      <c r="Q1776"/>
      <c r="R1776"/>
      <c r="S1776"/>
      <c r="T1776"/>
      <c r="U1776"/>
      <c r="V1776"/>
      <c r="W1776"/>
      <c r="X1776"/>
      <c r="Y1776"/>
      <c r="Z1776"/>
      <c r="AA1776"/>
      <c r="AB1776"/>
      <c r="AC1776"/>
      <c r="AD1776"/>
      <c r="AE1776"/>
      <c r="AF1776"/>
      <c r="AG1776">
        <v>1</v>
      </c>
      <c r="AH1776">
        <v>0</v>
      </c>
    </row>
    <row r="1777" spans="1:34" ht="15" x14ac:dyDescent="0.25">
      <c r="A1777" t="s">
        <v>3724</v>
      </c>
      <c r="B1777" t="s">
        <v>3725</v>
      </c>
      <c r="C1777" t="s">
        <v>231</v>
      </c>
      <c r="D1777">
        <v>41</v>
      </c>
      <c r="E1777" s="138">
        <v>45288</v>
      </c>
      <c r="F1777" s="138">
        <v>46011</v>
      </c>
      <c r="G1777" t="s">
        <v>69</v>
      </c>
      <c r="H1777" t="s">
        <v>63</v>
      </c>
      <c r="I1777">
        <v>0.8</v>
      </c>
      <c r="J1777" t="s">
        <v>71</v>
      </c>
      <c r="K1777"/>
      <c r="L1777"/>
      <c r="M1777"/>
      <c r="N1777"/>
      <c r="O1777"/>
      <c r="P1777"/>
      <c r="Q1777"/>
      <c r="R1777"/>
      <c r="S1777"/>
      <c r="T1777"/>
      <c r="U1777"/>
      <c r="V1777"/>
      <c r="W1777"/>
      <c r="X1777"/>
      <c r="Y1777"/>
      <c r="Z1777"/>
      <c r="AA1777"/>
      <c r="AB1777"/>
      <c r="AC1777"/>
      <c r="AD1777"/>
      <c r="AE1777"/>
      <c r="AF1777"/>
      <c r="AG1777">
        <v>1</v>
      </c>
      <c r="AH1777">
        <v>0</v>
      </c>
    </row>
    <row r="1778" spans="1:34" ht="15" x14ac:dyDescent="0.25">
      <c r="A1778" t="s">
        <v>3750</v>
      </c>
      <c r="B1778" t="s">
        <v>3751</v>
      </c>
      <c r="C1778" t="s">
        <v>162</v>
      </c>
      <c r="D1778">
        <v>75</v>
      </c>
      <c r="E1778" s="138">
        <v>45631</v>
      </c>
      <c r="F1778" s="138">
        <v>45692</v>
      </c>
      <c r="G1778" t="s">
        <v>69</v>
      </c>
      <c r="H1778" t="s">
        <v>63</v>
      </c>
      <c r="I1778">
        <v>0.8</v>
      </c>
      <c r="J1778" t="s">
        <v>71</v>
      </c>
      <c r="K1778"/>
      <c r="L1778"/>
      <c r="M1778"/>
      <c r="N1778"/>
      <c r="O1778"/>
      <c r="P1778"/>
      <c r="Q1778"/>
      <c r="R1778"/>
      <c r="S1778"/>
      <c r="T1778"/>
      <c r="U1778"/>
      <c r="V1778"/>
      <c r="W1778"/>
      <c r="X1778"/>
      <c r="Y1778"/>
      <c r="Z1778"/>
      <c r="AA1778"/>
      <c r="AB1778"/>
      <c r="AC1778"/>
      <c r="AD1778"/>
      <c r="AE1778"/>
      <c r="AF1778"/>
      <c r="AG1778">
        <v>1</v>
      </c>
      <c r="AH1778">
        <v>0</v>
      </c>
    </row>
    <row r="1779" spans="1:34" ht="15" x14ac:dyDescent="0.25">
      <c r="A1779" t="s">
        <v>3752</v>
      </c>
      <c r="B1779" t="s">
        <v>3753</v>
      </c>
      <c r="C1779" t="s">
        <v>333</v>
      </c>
      <c r="D1779">
        <v>22</v>
      </c>
      <c r="E1779" s="138">
        <v>45644</v>
      </c>
      <c r="F1779" s="138">
        <v>45685</v>
      </c>
      <c r="G1779" t="s">
        <v>69</v>
      </c>
      <c r="H1779" t="s">
        <v>70</v>
      </c>
      <c r="I1779">
        <v>0</v>
      </c>
      <c r="J1779" t="s">
        <v>16249</v>
      </c>
      <c r="K1779">
        <v>0.8</v>
      </c>
      <c r="L1779" t="s">
        <v>71</v>
      </c>
      <c r="M1779"/>
      <c r="N1779"/>
      <c r="O1779"/>
      <c r="P1779"/>
      <c r="Q1779"/>
      <c r="R1779"/>
      <c r="S1779"/>
      <c r="T1779"/>
      <c r="U1779"/>
      <c r="V1779"/>
      <c r="W1779"/>
      <c r="X1779"/>
      <c r="Y1779"/>
      <c r="Z1779"/>
      <c r="AA1779"/>
      <c r="AB1779"/>
      <c r="AC1779"/>
      <c r="AD1779"/>
      <c r="AE1779"/>
      <c r="AF1779"/>
      <c r="AG1779">
        <v>2</v>
      </c>
      <c r="AH1779">
        <v>8000</v>
      </c>
    </row>
    <row r="1780" spans="1:34" ht="15" x14ac:dyDescent="0.25">
      <c r="A1780" t="s">
        <v>3754</v>
      </c>
      <c r="B1780" t="s">
        <v>3755</v>
      </c>
      <c r="C1780" t="s">
        <v>102</v>
      </c>
      <c r="D1780">
        <v>31</v>
      </c>
      <c r="E1780" s="138">
        <v>45647</v>
      </c>
      <c r="F1780" s="138">
        <v>45944</v>
      </c>
      <c r="G1780" t="s">
        <v>69</v>
      </c>
      <c r="H1780" t="s">
        <v>63</v>
      </c>
      <c r="I1780">
        <v>0.8</v>
      </c>
      <c r="J1780" t="s">
        <v>71</v>
      </c>
      <c r="K1780"/>
      <c r="L1780"/>
      <c r="M1780"/>
      <c r="N1780"/>
      <c r="O1780"/>
      <c r="P1780"/>
      <c r="Q1780"/>
      <c r="R1780"/>
      <c r="S1780"/>
      <c r="T1780"/>
      <c r="U1780"/>
      <c r="V1780"/>
      <c r="W1780"/>
      <c r="X1780"/>
      <c r="Y1780"/>
      <c r="Z1780"/>
      <c r="AA1780"/>
      <c r="AB1780"/>
      <c r="AC1780"/>
      <c r="AD1780"/>
      <c r="AE1780"/>
      <c r="AF1780"/>
      <c r="AG1780">
        <v>1</v>
      </c>
      <c r="AH1780">
        <v>0</v>
      </c>
    </row>
    <row r="1781" spans="1:34" ht="15" x14ac:dyDescent="0.25">
      <c r="A1781" t="s">
        <v>3758</v>
      </c>
      <c r="B1781" t="s">
        <v>3759</v>
      </c>
      <c r="C1781" t="s">
        <v>350</v>
      </c>
      <c r="D1781">
        <v>45</v>
      </c>
      <c r="E1781" s="138">
        <v>45643</v>
      </c>
      <c r="F1781" s="138">
        <v>45667</v>
      </c>
      <c r="G1781" t="s">
        <v>69</v>
      </c>
      <c r="H1781" t="s">
        <v>63</v>
      </c>
      <c r="I1781">
        <v>0.8</v>
      </c>
      <c r="J1781" t="s">
        <v>71</v>
      </c>
      <c r="K1781"/>
      <c r="L1781"/>
      <c r="M1781"/>
      <c r="N1781"/>
      <c r="O1781"/>
      <c r="P1781"/>
      <c r="Q1781"/>
      <c r="R1781"/>
      <c r="S1781"/>
      <c r="T1781"/>
      <c r="U1781"/>
      <c r="V1781"/>
      <c r="W1781"/>
      <c r="X1781"/>
      <c r="Y1781"/>
      <c r="Z1781"/>
      <c r="AA1781"/>
      <c r="AB1781"/>
      <c r="AC1781"/>
      <c r="AD1781"/>
      <c r="AE1781"/>
      <c r="AF1781"/>
      <c r="AG1781">
        <v>1</v>
      </c>
      <c r="AH1781">
        <v>0</v>
      </c>
    </row>
    <row r="1782" spans="1:34" ht="15" x14ac:dyDescent="0.25">
      <c r="A1782" t="s">
        <v>3756</v>
      </c>
      <c r="B1782" t="s">
        <v>3757</v>
      </c>
      <c r="C1782" t="s">
        <v>193</v>
      </c>
      <c r="D1782">
        <v>25</v>
      </c>
      <c r="E1782" s="138">
        <v>45649</v>
      </c>
      <c r="F1782" s="138">
        <v>45691</v>
      </c>
      <c r="G1782" t="s">
        <v>75</v>
      </c>
      <c r="H1782" t="s">
        <v>70</v>
      </c>
      <c r="I1782">
        <v>0</v>
      </c>
      <c r="J1782" t="s">
        <v>16229</v>
      </c>
      <c r="K1782">
        <v>0.6</v>
      </c>
      <c r="L1782" t="s">
        <v>71</v>
      </c>
      <c r="M1782"/>
      <c r="N1782"/>
      <c r="O1782"/>
      <c r="P1782"/>
      <c r="Q1782"/>
      <c r="R1782"/>
      <c r="S1782"/>
      <c r="T1782"/>
      <c r="U1782"/>
      <c r="V1782"/>
      <c r="W1782"/>
      <c r="X1782"/>
      <c r="Y1782"/>
      <c r="Z1782"/>
      <c r="AA1782"/>
      <c r="AB1782"/>
      <c r="AC1782"/>
      <c r="AD1782"/>
      <c r="AE1782"/>
      <c r="AF1782"/>
      <c r="AG1782">
        <v>2</v>
      </c>
      <c r="AH1782">
        <v>10000</v>
      </c>
    </row>
    <row r="1783" spans="1:34" ht="15" x14ac:dyDescent="0.25">
      <c r="A1783" t="s">
        <v>3760</v>
      </c>
      <c r="B1783" t="s">
        <v>3761</v>
      </c>
      <c r="C1783" t="s">
        <v>286</v>
      </c>
      <c r="D1783">
        <v>38</v>
      </c>
      <c r="E1783" s="138">
        <v>45646</v>
      </c>
      <c r="F1783" s="138">
        <v>45800</v>
      </c>
      <c r="G1783" t="s">
        <v>69</v>
      </c>
      <c r="H1783" t="s">
        <v>63</v>
      </c>
      <c r="I1783">
        <v>0.4</v>
      </c>
      <c r="J1783" t="s">
        <v>71</v>
      </c>
      <c r="K1783"/>
      <c r="L1783"/>
      <c r="M1783"/>
      <c r="N1783"/>
      <c r="O1783"/>
      <c r="P1783"/>
      <c r="Q1783"/>
      <c r="R1783"/>
      <c r="S1783"/>
      <c r="T1783"/>
      <c r="U1783"/>
      <c r="V1783"/>
      <c r="W1783"/>
      <c r="X1783"/>
      <c r="Y1783"/>
      <c r="Z1783"/>
      <c r="AA1783"/>
      <c r="AB1783"/>
      <c r="AC1783"/>
      <c r="AD1783"/>
      <c r="AE1783"/>
      <c r="AF1783"/>
      <c r="AG1783">
        <v>1</v>
      </c>
      <c r="AH1783">
        <v>0</v>
      </c>
    </row>
    <row r="1784" spans="1:34" ht="15" x14ac:dyDescent="0.25">
      <c r="A1784" t="s">
        <v>3762</v>
      </c>
      <c r="B1784" t="s">
        <v>3763</v>
      </c>
      <c r="C1784" t="s">
        <v>68</v>
      </c>
      <c r="D1784">
        <v>30</v>
      </c>
      <c r="E1784" s="138">
        <v>45647</v>
      </c>
      <c r="F1784" s="138">
        <v>45719</v>
      </c>
      <c r="G1784" t="s">
        <v>69</v>
      </c>
      <c r="H1784" t="s">
        <v>63</v>
      </c>
      <c r="I1784">
        <v>0.8</v>
      </c>
      <c r="J1784" t="s">
        <v>71</v>
      </c>
      <c r="K1784"/>
      <c r="L1784"/>
      <c r="M1784"/>
      <c r="N1784"/>
      <c r="O1784"/>
      <c r="P1784"/>
      <c r="Q1784"/>
      <c r="R1784"/>
      <c r="S1784"/>
      <c r="T1784"/>
      <c r="U1784"/>
      <c r="V1784"/>
      <c r="W1784"/>
      <c r="X1784"/>
      <c r="Y1784"/>
      <c r="Z1784"/>
      <c r="AA1784"/>
      <c r="AB1784"/>
      <c r="AC1784"/>
      <c r="AD1784"/>
      <c r="AE1784"/>
      <c r="AF1784"/>
      <c r="AG1784">
        <v>1</v>
      </c>
      <c r="AH1784">
        <v>0</v>
      </c>
    </row>
    <row r="1785" spans="1:34" ht="15" x14ac:dyDescent="0.25">
      <c r="A1785" t="s">
        <v>3764</v>
      </c>
      <c r="B1785" t="s">
        <v>3765</v>
      </c>
      <c r="C1785" t="s">
        <v>142</v>
      </c>
      <c r="D1785">
        <v>5</v>
      </c>
      <c r="E1785" s="138">
        <v>41354</v>
      </c>
      <c r="F1785" s="138">
        <v>46011</v>
      </c>
      <c r="G1785" t="s">
        <v>818</v>
      </c>
      <c r="H1785" t="s">
        <v>63</v>
      </c>
      <c r="I1785">
        <v>0</v>
      </c>
      <c r="J1785" t="s">
        <v>71</v>
      </c>
      <c r="K1785"/>
      <c r="L1785"/>
      <c r="M1785"/>
      <c r="N1785"/>
      <c r="O1785"/>
      <c r="P1785"/>
      <c r="Q1785"/>
      <c r="R1785"/>
      <c r="S1785"/>
      <c r="T1785"/>
      <c r="U1785"/>
      <c r="V1785"/>
      <c r="W1785"/>
      <c r="X1785"/>
      <c r="Y1785"/>
      <c r="Z1785"/>
      <c r="AA1785"/>
      <c r="AB1785"/>
      <c r="AC1785"/>
      <c r="AD1785"/>
      <c r="AE1785"/>
      <c r="AF1785"/>
      <c r="AG1785">
        <v>1</v>
      </c>
      <c r="AH1785">
        <v>0</v>
      </c>
    </row>
    <row r="1786" spans="1:34" ht="15" x14ac:dyDescent="0.25">
      <c r="A1786" t="s">
        <v>3766</v>
      </c>
      <c r="B1786" t="s">
        <v>3767</v>
      </c>
      <c r="C1786" t="s">
        <v>162</v>
      </c>
      <c r="D1786">
        <v>38</v>
      </c>
      <c r="E1786" s="138">
        <v>45656</v>
      </c>
      <c r="F1786" s="138">
        <v>45685</v>
      </c>
      <c r="G1786" t="s">
        <v>69</v>
      </c>
      <c r="H1786" t="s">
        <v>63</v>
      </c>
      <c r="I1786">
        <v>0.8</v>
      </c>
      <c r="J1786" t="s">
        <v>71</v>
      </c>
      <c r="K1786"/>
      <c r="L1786"/>
      <c r="M1786"/>
      <c r="N1786"/>
      <c r="O1786"/>
      <c r="P1786"/>
      <c r="Q1786"/>
      <c r="R1786"/>
      <c r="S1786"/>
      <c r="T1786"/>
      <c r="U1786"/>
      <c r="V1786"/>
      <c r="W1786"/>
      <c r="X1786"/>
      <c r="Y1786"/>
      <c r="Z1786"/>
      <c r="AA1786"/>
      <c r="AB1786"/>
      <c r="AC1786"/>
      <c r="AD1786"/>
      <c r="AE1786"/>
      <c r="AF1786"/>
      <c r="AG1786">
        <v>1</v>
      </c>
      <c r="AH1786">
        <v>0</v>
      </c>
    </row>
    <row r="1787" spans="1:34" ht="15" x14ac:dyDescent="0.25">
      <c r="A1787" t="s">
        <v>3768</v>
      </c>
      <c r="B1787" t="s">
        <v>3769</v>
      </c>
      <c r="C1787" t="s">
        <v>142</v>
      </c>
      <c r="D1787">
        <v>7</v>
      </c>
      <c r="E1787" s="138">
        <v>45678</v>
      </c>
      <c r="F1787" s="138">
        <v>45701</v>
      </c>
      <c r="G1787" t="s">
        <v>69</v>
      </c>
      <c r="H1787" t="s">
        <v>70</v>
      </c>
      <c r="I1787">
        <v>0</v>
      </c>
      <c r="J1787" t="s">
        <v>16230</v>
      </c>
      <c r="K1787">
        <v>0.5</v>
      </c>
      <c r="L1787" t="s">
        <v>71</v>
      </c>
      <c r="M1787"/>
      <c r="N1787"/>
      <c r="O1787"/>
      <c r="P1787"/>
      <c r="Q1787"/>
      <c r="R1787"/>
      <c r="S1787"/>
      <c r="T1787"/>
      <c r="U1787"/>
      <c r="V1787"/>
      <c r="W1787"/>
      <c r="X1787"/>
      <c r="Y1787"/>
      <c r="Z1787"/>
      <c r="AA1787"/>
      <c r="AB1787"/>
      <c r="AC1787"/>
      <c r="AD1787"/>
      <c r="AE1787"/>
      <c r="AF1787"/>
      <c r="AG1787">
        <v>2</v>
      </c>
      <c r="AH1787">
        <v>15000</v>
      </c>
    </row>
    <row r="1788" spans="1:34" ht="15" x14ac:dyDescent="0.25">
      <c r="A1788" t="s">
        <v>3770</v>
      </c>
      <c r="B1788" t="s">
        <v>3771</v>
      </c>
      <c r="C1788" t="s">
        <v>426</v>
      </c>
      <c r="D1788">
        <v>5</v>
      </c>
      <c r="E1788" s="138">
        <v>44712</v>
      </c>
      <c r="F1788" s="138">
        <v>46011</v>
      </c>
      <c r="G1788" t="s">
        <v>69</v>
      </c>
      <c r="H1788" t="s">
        <v>63</v>
      </c>
      <c r="I1788">
        <v>0.8</v>
      </c>
      <c r="J1788" t="s">
        <v>71</v>
      </c>
      <c r="K1788"/>
      <c r="L1788"/>
      <c r="M1788"/>
      <c r="N1788"/>
      <c r="O1788"/>
      <c r="P1788"/>
      <c r="Q1788"/>
      <c r="R1788"/>
      <c r="S1788"/>
      <c r="T1788"/>
      <c r="U1788"/>
      <c r="V1788"/>
      <c r="W1788"/>
      <c r="X1788"/>
      <c r="Y1788"/>
      <c r="Z1788"/>
      <c r="AA1788"/>
      <c r="AB1788"/>
      <c r="AC1788"/>
      <c r="AD1788"/>
      <c r="AE1788"/>
      <c r="AF1788"/>
      <c r="AG1788">
        <v>1</v>
      </c>
      <c r="AH1788">
        <v>0</v>
      </c>
    </row>
    <row r="1789" spans="1:34" ht="15" x14ac:dyDescent="0.25">
      <c r="A1789" t="s">
        <v>3772</v>
      </c>
      <c r="B1789" t="s">
        <v>3773</v>
      </c>
      <c r="C1789" t="s">
        <v>426</v>
      </c>
      <c r="D1789">
        <v>7</v>
      </c>
      <c r="E1789" s="138">
        <v>44316</v>
      </c>
      <c r="F1789" s="138">
        <v>46011</v>
      </c>
      <c r="G1789" t="s">
        <v>69</v>
      </c>
      <c r="H1789" t="s">
        <v>63</v>
      </c>
      <c r="I1789">
        <v>0.8</v>
      </c>
      <c r="J1789" t="s">
        <v>71</v>
      </c>
      <c r="K1789"/>
      <c r="L1789"/>
      <c r="M1789"/>
      <c r="N1789"/>
      <c r="O1789"/>
      <c r="P1789"/>
      <c r="Q1789"/>
      <c r="R1789"/>
      <c r="S1789"/>
      <c r="T1789"/>
      <c r="U1789"/>
      <c r="V1789"/>
      <c r="W1789"/>
      <c r="X1789"/>
      <c r="Y1789"/>
      <c r="Z1789"/>
      <c r="AA1789"/>
      <c r="AB1789"/>
      <c r="AC1789"/>
      <c r="AD1789"/>
      <c r="AE1789"/>
      <c r="AF1789"/>
      <c r="AG1789">
        <v>1</v>
      </c>
      <c r="AH1789">
        <v>0</v>
      </c>
    </row>
    <row r="1790" spans="1:34" ht="15" x14ac:dyDescent="0.25">
      <c r="A1790" t="s">
        <v>3774</v>
      </c>
      <c r="B1790" t="s">
        <v>3775</v>
      </c>
      <c r="C1790" t="s">
        <v>426</v>
      </c>
      <c r="D1790">
        <v>5</v>
      </c>
      <c r="E1790" s="138">
        <v>45317</v>
      </c>
      <c r="F1790" s="138">
        <v>46011</v>
      </c>
      <c r="G1790" t="s">
        <v>69</v>
      </c>
      <c r="H1790" t="s">
        <v>63</v>
      </c>
      <c r="I1790">
        <v>0.7</v>
      </c>
      <c r="J1790" t="s">
        <v>71</v>
      </c>
      <c r="K1790"/>
      <c r="L1790"/>
      <c r="M1790"/>
      <c r="N1790"/>
      <c r="O1790"/>
      <c r="P1790"/>
      <c r="Q1790"/>
      <c r="R1790"/>
      <c r="S1790"/>
      <c r="T1790"/>
      <c r="U1790"/>
      <c r="V1790"/>
      <c r="W1790"/>
      <c r="X1790"/>
      <c r="Y1790"/>
      <c r="Z1790"/>
      <c r="AA1790"/>
      <c r="AB1790"/>
      <c r="AC1790"/>
      <c r="AD1790"/>
      <c r="AE1790"/>
      <c r="AF1790"/>
      <c r="AG1790">
        <v>1</v>
      </c>
      <c r="AH1790">
        <v>0</v>
      </c>
    </row>
    <row r="1791" spans="1:34" ht="15" x14ac:dyDescent="0.25">
      <c r="A1791" t="s">
        <v>3776</v>
      </c>
      <c r="B1791" t="s">
        <v>3777</v>
      </c>
      <c r="C1791" t="s">
        <v>193</v>
      </c>
      <c r="D1791">
        <v>34</v>
      </c>
      <c r="E1791" s="138">
        <v>45656</v>
      </c>
      <c r="F1791" s="138">
        <v>45702</v>
      </c>
      <c r="G1791" t="s">
        <v>69</v>
      </c>
      <c r="H1791" t="s">
        <v>63</v>
      </c>
      <c r="I1791">
        <v>0.8</v>
      </c>
      <c r="J1791" t="s">
        <v>71</v>
      </c>
      <c r="K1791"/>
      <c r="L1791"/>
      <c r="M1791"/>
      <c r="N1791"/>
      <c r="O1791"/>
      <c r="P1791"/>
      <c r="Q1791"/>
      <c r="R1791"/>
      <c r="S1791"/>
      <c r="T1791"/>
      <c r="U1791"/>
      <c r="V1791"/>
      <c r="W1791"/>
      <c r="X1791"/>
      <c r="Y1791"/>
      <c r="Z1791"/>
      <c r="AA1791"/>
      <c r="AB1791"/>
      <c r="AC1791"/>
      <c r="AD1791"/>
      <c r="AE1791"/>
      <c r="AF1791"/>
      <c r="AG1791">
        <v>1</v>
      </c>
      <c r="AH1791">
        <v>0</v>
      </c>
    </row>
    <row r="1792" spans="1:34" ht="15" x14ac:dyDescent="0.25">
      <c r="A1792" t="s">
        <v>15640</v>
      </c>
      <c r="B1792" t="s">
        <v>3777</v>
      </c>
      <c r="C1792" t="s">
        <v>426</v>
      </c>
      <c r="D1792"/>
      <c r="E1792"/>
      <c r="F1792"/>
      <c r="G1792"/>
      <c r="H1792" t="s">
        <v>63</v>
      </c>
      <c r="I1792" t="s">
        <v>64</v>
      </c>
      <c r="J1792"/>
      <c r="K1792"/>
      <c r="L1792"/>
      <c r="M1792"/>
      <c r="N1792"/>
      <c r="O1792"/>
      <c r="P1792"/>
      <c r="Q1792"/>
      <c r="R1792"/>
      <c r="S1792"/>
      <c r="T1792"/>
      <c r="U1792"/>
      <c r="V1792"/>
      <c r="W1792"/>
      <c r="X1792"/>
      <c r="Y1792"/>
      <c r="Z1792"/>
      <c r="AA1792"/>
      <c r="AB1792"/>
      <c r="AC1792"/>
      <c r="AD1792"/>
      <c r="AE1792"/>
      <c r="AF1792"/>
      <c r="AG1792"/>
      <c r="AH1792">
        <v>0</v>
      </c>
    </row>
    <row r="1793" spans="1:34" ht="15" x14ac:dyDescent="0.25">
      <c r="A1793" t="s">
        <v>3778</v>
      </c>
      <c r="B1793" t="s">
        <v>3779</v>
      </c>
      <c r="C1793" t="s">
        <v>136</v>
      </c>
      <c r="D1793">
        <v>27</v>
      </c>
      <c r="E1793" s="138">
        <v>45288</v>
      </c>
      <c r="F1793" s="138">
        <v>46011</v>
      </c>
      <c r="G1793" t="s">
        <v>69</v>
      </c>
      <c r="H1793" t="s">
        <v>63</v>
      </c>
      <c r="I1793">
        <v>0.6</v>
      </c>
      <c r="J1793" t="s">
        <v>71</v>
      </c>
      <c r="K1793"/>
      <c r="L1793"/>
      <c r="M1793"/>
      <c r="N1793"/>
      <c r="O1793"/>
      <c r="P1793"/>
      <c r="Q1793"/>
      <c r="R1793"/>
      <c r="S1793"/>
      <c r="T1793"/>
      <c r="U1793"/>
      <c r="V1793"/>
      <c r="W1793"/>
      <c r="X1793"/>
      <c r="Y1793"/>
      <c r="Z1793"/>
      <c r="AA1793"/>
      <c r="AB1793"/>
      <c r="AC1793"/>
      <c r="AD1793"/>
      <c r="AE1793"/>
      <c r="AF1793"/>
      <c r="AG1793">
        <v>1</v>
      </c>
      <c r="AH1793">
        <v>0</v>
      </c>
    </row>
    <row r="1794" spans="1:34" ht="15" x14ac:dyDescent="0.25">
      <c r="A1794" t="s">
        <v>3780</v>
      </c>
      <c r="B1794" t="s">
        <v>3781</v>
      </c>
      <c r="C1794" t="s">
        <v>1085</v>
      </c>
      <c r="D1794">
        <v>55</v>
      </c>
      <c r="E1794" s="138">
        <v>45653</v>
      </c>
      <c r="F1794" s="138">
        <v>45679</v>
      </c>
      <c r="G1794" t="s">
        <v>69</v>
      </c>
      <c r="H1794" t="s">
        <v>70</v>
      </c>
      <c r="I1794">
        <v>0</v>
      </c>
      <c r="J1794" t="s">
        <v>16229</v>
      </c>
      <c r="K1794">
        <v>0.3</v>
      </c>
      <c r="L1794" t="s">
        <v>71</v>
      </c>
      <c r="M1794"/>
      <c r="N1794"/>
      <c r="O1794"/>
      <c r="P1794"/>
      <c r="Q1794"/>
      <c r="R1794"/>
      <c r="S1794"/>
      <c r="T1794"/>
      <c r="U1794"/>
      <c r="V1794"/>
      <c r="W1794"/>
      <c r="X1794"/>
      <c r="Y1794"/>
      <c r="Z1794"/>
      <c r="AA1794"/>
      <c r="AB1794"/>
      <c r="AC1794"/>
      <c r="AD1794"/>
      <c r="AE1794"/>
      <c r="AF1794"/>
      <c r="AG1794">
        <v>2</v>
      </c>
      <c r="AH1794">
        <v>10000</v>
      </c>
    </row>
    <row r="1795" spans="1:34" ht="15" x14ac:dyDescent="0.25">
      <c r="A1795" t="s">
        <v>3782</v>
      </c>
      <c r="B1795" t="s">
        <v>3783</v>
      </c>
      <c r="C1795" t="s">
        <v>136</v>
      </c>
      <c r="D1795">
        <v>29</v>
      </c>
      <c r="E1795" s="138">
        <v>45656</v>
      </c>
      <c r="F1795" s="138">
        <v>45944</v>
      </c>
      <c r="G1795" t="s">
        <v>69</v>
      </c>
      <c r="H1795" t="s">
        <v>63</v>
      </c>
      <c r="I1795">
        <v>0.7</v>
      </c>
      <c r="J1795" t="s">
        <v>71</v>
      </c>
      <c r="K1795"/>
      <c r="L1795"/>
      <c r="M1795"/>
      <c r="N1795"/>
      <c r="O1795"/>
      <c r="P1795"/>
      <c r="Q1795"/>
      <c r="R1795"/>
      <c r="S1795"/>
      <c r="T1795"/>
      <c r="U1795"/>
      <c r="V1795"/>
      <c r="W1795"/>
      <c r="X1795"/>
      <c r="Y1795"/>
      <c r="Z1795"/>
      <c r="AA1795"/>
      <c r="AB1795"/>
      <c r="AC1795"/>
      <c r="AD1795"/>
      <c r="AE1795"/>
      <c r="AF1795"/>
      <c r="AG1795">
        <v>1</v>
      </c>
      <c r="AH1795">
        <v>0</v>
      </c>
    </row>
    <row r="1796" spans="1:34" ht="15" x14ac:dyDescent="0.25">
      <c r="A1796" t="s">
        <v>3784</v>
      </c>
      <c r="B1796" t="s">
        <v>3785</v>
      </c>
      <c r="C1796" t="s">
        <v>259</v>
      </c>
      <c r="D1796">
        <v>39</v>
      </c>
      <c r="E1796" s="138">
        <v>42192</v>
      </c>
      <c r="F1796" s="138">
        <v>46011</v>
      </c>
      <c r="G1796" t="s">
        <v>69</v>
      </c>
      <c r="H1796" t="s">
        <v>63</v>
      </c>
      <c r="I1796">
        <v>0.5</v>
      </c>
      <c r="J1796" t="s">
        <v>71</v>
      </c>
      <c r="K1796"/>
      <c r="L1796"/>
      <c r="M1796"/>
      <c r="N1796"/>
      <c r="O1796"/>
      <c r="P1796"/>
      <c r="Q1796"/>
      <c r="R1796"/>
      <c r="S1796"/>
      <c r="T1796"/>
      <c r="U1796"/>
      <c r="V1796"/>
      <c r="W1796"/>
      <c r="X1796"/>
      <c r="Y1796"/>
      <c r="Z1796"/>
      <c r="AA1796"/>
      <c r="AB1796"/>
      <c r="AC1796"/>
      <c r="AD1796"/>
      <c r="AE1796"/>
      <c r="AF1796"/>
      <c r="AG1796">
        <v>1</v>
      </c>
      <c r="AH1796">
        <v>0</v>
      </c>
    </row>
    <row r="1797" spans="1:34" ht="15" x14ac:dyDescent="0.25">
      <c r="A1797" t="s">
        <v>3407</v>
      </c>
      <c r="B1797" t="s">
        <v>3408</v>
      </c>
      <c r="C1797" t="s">
        <v>139</v>
      </c>
      <c r="D1797">
        <v>50</v>
      </c>
      <c r="E1797" s="138">
        <v>45050</v>
      </c>
      <c r="F1797" s="138">
        <v>46011</v>
      </c>
      <c r="G1797" t="s">
        <v>69</v>
      </c>
      <c r="H1797" t="s">
        <v>63</v>
      </c>
      <c r="I1797">
        <v>0.8</v>
      </c>
      <c r="J1797" t="s">
        <v>71</v>
      </c>
      <c r="K1797"/>
      <c r="L1797"/>
      <c r="M1797"/>
      <c r="N1797"/>
      <c r="O1797"/>
      <c r="P1797"/>
      <c r="Q1797"/>
      <c r="R1797"/>
      <c r="S1797"/>
      <c r="T1797"/>
      <c r="U1797"/>
      <c r="V1797"/>
      <c r="W1797"/>
      <c r="X1797"/>
      <c r="Y1797"/>
      <c r="Z1797"/>
      <c r="AA1797"/>
      <c r="AB1797"/>
      <c r="AC1797"/>
      <c r="AD1797"/>
      <c r="AE1797"/>
      <c r="AF1797"/>
      <c r="AG1797">
        <v>1</v>
      </c>
      <c r="AH1797">
        <v>0</v>
      </c>
    </row>
    <row r="1798" spans="1:34" ht="15" x14ac:dyDescent="0.25">
      <c r="A1798" t="s">
        <v>3788</v>
      </c>
      <c r="B1798" t="s">
        <v>3789</v>
      </c>
      <c r="C1798" t="s">
        <v>251</v>
      </c>
      <c r="D1798">
        <v>6</v>
      </c>
      <c r="E1798" s="138">
        <v>45350</v>
      </c>
      <c r="F1798" s="138">
        <v>46011</v>
      </c>
      <c r="G1798" t="s">
        <v>69</v>
      </c>
      <c r="H1798" t="s">
        <v>70</v>
      </c>
      <c r="I1798">
        <v>0</v>
      </c>
      <c r="J1798" t="s">
        <v>16289</v>
      </c>
      <c r="K1798">
        <v>0.8</v>
      </c>
      <c r="L1798" t="s">
        <v>71</v>
      </c>
      <c r="M1798"/>
      <c r="N1798"/>
      <c r="O1798"/>
      <c r="P1798"/>
      <c r="Q1798"/>
      <c r="R1798"/>
      <c r="S1798"/>
      <c r="T1798"/>
      <c r="U1798"/>
      <c r="V1798"/>
      <c r="W1798"/>
      <c r="X1798"/>
      <c r="Y1798"/>
      <c r="Z1798"/>
      <c r="AA1798"/>
      <c r="AB1798"/>
      <c r="AC1798"/>
      <c r="AD1798"/>
      <c r="AE1798"/>
      <c r="AF1798"/>
      <c r="AG1798">
        <v>2</v>
      </c>
      <c r="AH1798">
        <v>11999.99</v>
      </c>
    </row>
    <row r="1799" spans="1:34" ht="15" x14ac:dyDescent="0.25">
      <c r="A1799" t="s">
        <v>3790</v>
      </c>
      <c r="B1799" t="s">
        <v>3791</v>
      </c>
      <c r="C1799" t="s">
        <v>448</v>
      </c>
      <c r="D1799">
        <v>37</v>
      </c>
      <c r="E1799" s="138">
        <v>38869</v>
      </c>
      <c r="F1799" s="138">
        <v>46011</v>
      </c>
      <c r="G1799" t="s">
        <v>16478</v>
      </c>
      <c r="H1799" t="s">
        <v>70</v>
      </c>
      <c r="I1799">
        <v>0.3</v>
      </c>
      <c r="J1799" t="s">
        <v>76</v>
      </c>
      <c r="K1799">
        <v>0.4</v>
      </c>
      <c r="L1799" t="s">
        <v>77</v>
      </c>
      <c r="M1799">
        <v>0.5</v>
      </c>
      <c r="N1799" t="s">
        <v>78</v>
      </c>
      <c r="O1799">
        <v>0.6</v>
      </c>
      <c r="P1799" t="s">
        <v>79</v>
      </c>
      <c r="Q1799">
        <v>0</v>
      </c>
      <c r="R1799" t="s">
        <v>16229</v>
      </c>
      <c r="S1799"/>
      <c r="T1799"/>
      <c r="U1799"/>
      <c r="V1799"/>
      <c r="W1799"/>
      <c r="X1799"/>
      <c r="Y1799"/>
      <c r="Z1799"/>
      <c r="AA1799"/>
      <c r="AB1799"/>
      <c r="AC1799"/>
      <c r="AD1799"/>
      <c r="AE1799"/>
      <c r="AF1799"/>
      <c r="AG1799">
        <v>0</v>
      </c>
      <c r="AH1799">
        <v>0</v>
      </c>
    </row>
    <row r="1800" spans="1:34" ht="15" x14ac:dyDescent="0.25">
      <c r="A1800" t="s">
        <v>3792</v>
      </c>
      <c r="B1800" t="s">
        <v>3793</v>
      </c>
      <c r="C1800" t="s">
        <v>93</v>
      </c>
      <c r="D1800"/>
      <c r="E1800"/>
      <c r="F1800"/>
      <c r="G1800"/>
      <c r="H1800" t="s">
        <v>63</v>
      </c>
      <c r="I1800" t="s">
        <v>64</v>
      </c>
      <c r="J1800"/>
      <c r="K1800"/>
      <c r="L1800"/>
      <c r="M1800"/>
      <c r="N1800"/>
      <c r="O1800"/>
      <c r="P1800"/>
      <c r="Q1800"/>
      <c r="R1800"/>
      <c r="S1800"/>
      <c r="T1800"/>
      <c r="U1800"/>
      <c r="V1800"/>
      <c r="W1800"/>
      <c r="X1800"/>
      <c r="Y1800"/>
      <c r="Z1800"/>
      <c r="AA1800"/>
      <c r="AB1800"/>
      <c r="AC1800"/>
      <c r="AD1800"/>
      <c r="AE1800"/>
      <c r="AF1800"/>
      <c r="AG1800"/>
      <c r="AH1800">
        <v>0</v>
      </c>
    </row>
    <row r="1801" spans="1:34" ht="15" x14ac:dyDescent="0.25">
      <c r="A1801" t="s">
        <v>3794</v>
      </c>
      <c r="B1801" t="s">
        <v>3795</v>
      </c>
      <c r="C1801" t="s">
        <v>176</v>
      </c>
      <c r="D1801">
        <v>44</v>
      </c>
      <c r="E1801" s="138">
        <v>45626</v>
      </c>
      <c r="F1801" s="138">
        <v>45887</v>
      </c>
      <c r="G1801" t="s">
        <v>69</v>
      </c>
      <c r="H1801" t="s">
        <v>63</v>
      </c>
      <c r="I1801">
        <v>0.2</v>
      </c>
      <c r="J1801" t="s">
        <v>71</v>
      </c>
      <c r="K1801"/>
      <c r="L1801"/>
      <c r="M1801"/>
      <c r="N1801"/>
      <c r="O1801"/>
      <c r="P1801"/>
      <c r="Q1801"/>
      <c r="R1801"/>
      <c r="S1801"/>
      <c r="T1801"/>
      <c r="U1801"/>
      <c r="V1801"/>
      <c r="W1801"/>
      <c r="X1801"/>
      <c r="Y1801"/>
      <c r="Z1801"/>
      <c r="AA1801"/>
      <c r="AB1801"/>
      <c r="AC1801"/>
      <c r="AD1801"/>
      <c r="AE1801"/>
      <c r="AF1801"/>
      <c r="AG1801">
        <v>1</v>
      </c>
      <c r="AH1801">
        <v>0</v>
      </c>
    </row>
    <row r="1802" spans="1:34" ht="15" x14ac:dyDescent="0.25">
      <c r="A1802" t="s">
        <v>3796</v>
      </c>
      <c r="B1802" t="s">
        <v>3797</v>
      </c>
      <c r="C1802" t="s">
        <v>411</v>
      </c>
      <c r="D1802">
        <v>41</v>
      </c>
      <c r="E1802" s="138">
        <v>41212</v>
      </c>
      <c r="F1802" s="138">
        <v>46011</v>
      </c>
      <c r="G1802" t="s">
        <v>69</v>
      </c>
      <c r="H1802" t="s">
        <v>63</v>
      </c>
      <c r="I1802">
        <v>0.4</v>
      </c>
      <c r="J1802" t="s">
        <v>71</v>
      </c>
      <c r="K1802"/>
      <c r="L1802"/>
      <c r="M1802"/>
      <c r="N1802"/>
      <c r="O1802"/>
      <c r="P1802"/>
      <c r="Q1802"/>
      <c r="R1802"/>
      <c r="S1802"/>
      <c r="T1802"/>
      <c r="U1802"/>
      <c r="V1802"/>
      <c r="W1802"/>
      <c r="X1802"/>
      <c r="Y1802"/>
      <c r="Z1802"/>
      <c r="AA1802"/>
      <c r="AB1802"/>
      <c r="AC1802"/>
      <c r="AD1802"/>
      <c r="AE1802"/>
      <c r="AF1802"/>
      <c r="AG1802">
        <v>1</v>
      </c>
      <c r="AH1802">
        <v>0</v>
      </c>
    </row>
    <row r="1803" spans="1:34" ht="15" x14ac:dyDescent="0.25">
      <c r="A1803" t="s">
        <v>3798</v>
      </c>
      <c r="B1803" t="s">
        <v>3799</v>
      </c>
      <c r="C1803" t="s">
        <v>139</v>
      </c>
      <c r="D1803">
        <v>5</v>
      </c>
      <c r="E1803" s="138">
        <v>39900</v>
      </c>
      <c r="F1803" s="138">
        <v>46011</v>
      </c>
      <c r="G1803" t="s">
        <v>69</v>
      </c>
      <c r="H1803" t="s">
        <v>63</v>
      </c>
      <c r="I1803">
        <v>0.2</v>
      </c>
      <c r="J1803" t="s">
        <v>71</v>
      </c>
      <c r="K1803"/>
      <c r="L1803"/>
      <c r="M1803"/>
      <c r="N1803"/>
      <c r="O1803"/>
      <c r="P1803"/>
      <c r="Q1803"/>
      <c r="R1803"/>
      <c r="S1803"/>
      <c r="T1803"/>
      <c r="U1803"/>
      <c r="V1803"/>
      <c r="W1803"/>
      <c r="X1803"/>
      <c r="Y1803"/>
      <c r="Z1803"/>
      <c r="AA1803"/>
      <c r="AB1803"/>
      <c r="AC1803"/>
      <c r="AD1803"/>
      <c r="AE1803"/>
      <c r="AF1803"/>
      <c r="AG1803">
        <v>1</v>
      </c>
      <c r="AH1803">
        <v>0</v>
      </c>
    </row>
    <row r="1804" spans="1:34" ht="15" x14ac:dyDescent="0.25">
      <c r="A1804" t="s">
        <v>3800</v>
      </c>
      <c r="B1804" t="s">
        <v>3801</v>
      </c>
      <c r="C1804" t="s">
        <v>139</v>
      </c>
      <c r="D1804">
        <v>23</v>
      </c>
      <c r="E1804" s="138">
        <v>45076</v>
      </c>
      <c r="F1804" s="138">
        <v>46011</v>
      </c>
      <c r="G1804" t="s">
        <v>69</v>
      </c>
      <c r="H1804" t="s">
        <v>63</v>
      </c>
      <c r="I1804">
        <v>0.8</v>
      </c>
      <c r="J1804" t="s">
        <v>71</v>
      </c>
      <c r="K1804"/>
      <c r="L1804"/>
      <c r="M1804"/>
      <c r="N1804"/>
      <c r="O1804"/>
      <c r="P1804"/>
      <c r="Q1804"/>
      <c r="R1804"/>
      <c r="S1804"/>
      <c r="T1804"/>
      <c r="U1804"/>
      <c r="V1804"/>
      <c r="W1804"/>
      <c r="X1804"/>
      <c r="Y1804"/>
      <c r="Z1804"/>
      <c r="AA1804"/>
      <c r="AB1804"/>
      <c r="AC1804"/>
      <c r="AD1804"/>
      <c r="AE1804"/>
      <c r="AF1804"/>
      <c r="AG1804">
        <v>1</v>
      </c>
      <c r="AH1804">
        <v>0</v>
      </c>
    </row>
    <row r="1805" spans="1:34" ht="15" x14ac:dyDescent="0.25">
      <c r="A1805" t="s">
        <v>3802</v>
      </c>
      <c r="B1805" t="s">
        <v>3803</v>
      </c>
      <c r="C1805" t="s">
        <v>125</v>
      </c>
      <c r="D1805">
        <v>3</v>
      </c>
      <c r="E1805" s="138">
        <v>43487</v>
      </c>
      <c r="F1805" s="138">
        <v>46011</v>
      </c>
      <c r="G1805" t="s">
        <v>69</v>
      </c>
      <c r="H1805" t="s">
        <v>70</v>
      </c>
      <c r="I1805">
        <v>0</v>
      </c>
      <c r="J1805" t="s">
        <v>16232</v>
      </c>
      <c r="K1805">
        <v>0.8</v>
      </c>
      <c r="L1805" t="s">
        <v>71</v>
      </c>
      <c r="M1805"/>
      <c r="N1805"/>
      <c r="O1805"/>
      <c r="P1805"/>
      <c r="Q1805"/>
      <c r="R1805"/>
      <c r="S1805"/>
      <c r="T1805"/>
      <c r="U1805"/>
      <c r="V1805"/>
      <c r="W1805"/>
      <c r="X1805"/>
      <c r="Y1805"/>
      <c r="Z1805"/>
      <c r="AA1805"/>
      <c r="AB1805"/>
      <c r="AC1805"/>
      <c r="AD1805"/>
      <c r="AE1805"/>
      <c r="AF1805"/>
      <c r="AG1805">
        <v>2</v>
      </c>
      <c r="AH1805">
        <v>7500</v>
      </c>
    </row>
    <row r="1806" spans="1:34" ht="15" x14ac:dyDescent="0.25">
      <c r="A1806" t="s">
        <v>3804</v>
      </c>
      <c r="B1806" t="s">
        <v>3805</v>
      </c>
      <c r="C1806" t="s">
        <v>374</v>
      </c>
      <c r="D1806">
        <v>51</v>
      </c>
      <c r="E1806" s="138">
        <v>42215</v>
      </c>
      <c r="F1806" s="138">
        <v>46011</v>
      </c>
      <c r="G1806" t="s">
        <v>69</v>
      </c>
      <c r="H1806" t="s">
        <v>63</v>
      </c>
      <c r="I1806">
        <v>0.8</v>
      </c>
      <c r="J1806" t="s">
        <v>71</v>
      </c>
      <c r="K1806"/>
      <c r="L1806"/>
      <c r="M1806"/>
      <c r="N1806"/>
      <c r="O1806"/>
      <c r="P1806"/>
      <c r="Q1806"/>
      <c r="R1806"/>
      <c r="S1806"/>
      <c r="T1806"/>
      <c r="U1806"/>
      <c r="V1806"/>
      <c r="W1806"/>
      <c r="X1806"/>
      <c r="Y1806"/>
      <c r="Z1806"/>
      <c r="AA1806"/>
      <c r="AB1806"/>
      <c r="AC1806"/>
      <c r="AD1806"/>
      <c r="AE1806"/>
      <c r="AF1806"/>
      <c r="AG1806">
        <v>1</v>
      </c>
      <c r="AH1806">
        <v>0</v>
      </c>
    </row>
    <row r="1807" spans="1:34" ht="15" x14ac:dyDescent="0.25">
      <c r="A1807" t="s">
        <v>3806</v>
      </c>
      <c r="B1807" t="s">
        <v>3807</v>
      </c>
      <c r="C1807" t="s">
        <v>222</v>
      </c>
      <c r="D1807">
        <v>39</v>
      </c>
      <c r="E1807" s="138">
        <v>42263</v>
      </c>
      <c r="F1807" s="138">
        <v>46011</v>
      </c>
      <c r="G1807" t="s">
        <v>69</v>
      </c>
      <c r="H1807" t="s">
        <v>63</v>
      </c>
      <c r="I1807">
        <v>0.48</v>
      </c>
      <c r="J1807" t="s">
        <v>71</v>
      </c>
      <c r="K1807"/>
      <c r="L1807"/>
      <c r="M1807"/>
      <c r="N1807"/>
      <c r="O1807"/>
      <c r="P1807"/>
      <c r="Q1807"/>
      <c r="R1807"/>
      <c r="S1807"/>
      <c r="T1807"/>
      <c r="U1807"/>
      <c r="V1807"/>
      <c r="W1807"/>
      <c r="X1807"/>
      <c r="Y1807"/>
      <c r="Z1807"/>
      <c r="AA1807"/>
      <c r="AB1807"/>
      <c r="AC1807"/>
      <c r="AD1807"/>
      <c r="AE1807"/>
      <c r="AF1807"/>
      <c r="AG1807">
        <v>1</v>
      </c>
      <c r="AH1807">
        <v>0</v>
      </c>
    </row>
    <row r="1808" spans="1:34" ht="15" x14ac:dyDescent="0.25">
      <c r="A1808" t="s">
        <v>3808</v>
      </c>
      <c r="B1808" t="s">
        <v>3809</v>
      </c>
      <c r="C1808" t="s">
        <v>87</v>
      </c>
      <c r="D1808">
        <v>2</v>
      </c>
      <c r="E1808" s="138">
        <v>45737</v>
      </c>
      <c r="F1808" s="138">
        <v>45743</v>
      </c>
      <c r="G1808" t="s">
        <v>69</v>
      </c>
      <c r="H1808" t="s">
        <v>63</v>
      </c>
      <c r="I1808">
        <v>0.5</v>
      </c>
      <c r="J1808" t="s">
        <v>71</v>
      </c>
      <c r="K1808"/>
      <c r="L1808"/>
      <c r="M1808"/>
      <c r="N1808"/>
      <c r="O1808"/>
      <c r="P1808"/>
      <c r="Q1808"/>
      <c r="R1808"/>
      <c r="S1808"/>
      <c r="T1808"/>
      <c r="U1808"/>
      <c r="V1808"/>
      <c r="W1808"/>
      <c r="X1808"/>
      <c r="Y1808"/>
      <c r="Z1808"/>
      <c r="AA1808"/>
      <c r="AB1808"/>
      <c r="AC1808"/>
      <c r="AD1808"/>
      <c r="AE1808"/>
      <c r="AF1808"/>
      <c r="AG1808">
        <v>1</v>
      </c>
      <c r="AH1808">
        <v>0</v>
      </c>
    </row>
    <row r="1809" spans="1:34" ht="15" x14ac:dyDescent="0.25">
      <c r="A1809" t="s">
        <v>3812</v>
      </c>
      <c r="B1809" t="s">
        <v>3813</v>
      </c>
      <c r="C1809" t="s">
        <v>1370</v>
      </c>
      <c r="D1809">
        <v>51</v>
      </c>
      <c r="E1809" s="138">
        <v>45623</v>
      </c>
      <c r="F1809" s="138">
        <v>45698</v>
      </c>
      <c r="G1809" t="s">
        <v>75</v>
      </c>
      <c r="H1809" t="s">
        <v>70</v>
      </c>
      <c r="I1809">
        <v>0</v>
      </c>
      <c r="J1809" t="s">
        <v>16230</v>
      </c>
      <c r="K1809">
        <v>0.25</v>
      </c>
      <c r="L1809" t="s">
        <v>16270</v>
      </c>
      <c r="M1809">
        <v>0.5</v>
      </c>
      <c r="N1809" t="s">
        <v>78</v>
      </c>
      <c r="O1809">
        <v>0.8</v>
      </c>
      <c r="P1809" t="s">
        <v>79</v>
      </c>
      <c r="Q1809"/>
      <c r="R1809"/>
      <c r="S1809"/>
      <c r="T1809"/>
      <c r="U1809"/>
      <c r="V1809"/>
      <c r="W1809"/>
      <c r="X1809"/>
      <c r="Y1809"/>
      <c r="Z1809"/>
      <c r="AA1809"/>
      <c r="AB1809"/>
      <c r="AC1809"/>
      <c r="AD1809"/>
      <c r="AE1809"/>
      <c r="AF1809"/>
      <c r="AG1809">
        <v>4</v>
      </c>
      <c r="AH1809">
        <v>15000</v>
      </c>
    </row>
    <row r="1810" spans="1:34" ht="15" x14ac:dyDescent="0.25">
      <c r="A1810" t="s">
        <v>3810</v>
      </c>
      <c r="B1810" t="s">
        <v>3811</v>
      </c>
      <c r="C1810" t="s">
        <v>259</v>
      </c>
      <c r="D1810">
        <v>30</v>
      </c>
      <c r="E1810" s="138">
        <v>42213</v>
      </c>
      <c r="F1810" s="138">
        <v>46011</v>
      </c>
      <c r="G1810" t="s">
        <v>69</v>
      </c>
      <c r="H1810" t="s">
        <v>70</v>
      </c>
      <c r="I1810">
        <v>0</v>
      </c>
      <c r="J1810" t="s">
        <v>16236</v>
      </c>
      <c r="K1810">
        <v>0.7</v>
      </c>
      <c r="L1810" t="s">
        <v>71</v>
      </c>
      <c r="M1810"/>
      <c r="N1810"/>
      <c r="O1810"/>
      <c r="P1810"/>
      <c r="Q1810"/>
      <c r="R1810"/>
      <c r="S1810"/>
      <c r="T1810"/>
      <c r="U1810"/>
      <c r="V1810"/>
      <c r="W1810"/>
      <c r="X1810"/>
      <c r="Y1810"/>
      <c r="Z1810"/>
      <c r="AA1810"/>
      <c r="AB1810"/>
      <c r="AC1810"/>
      <c r="AD1810"/>
      <c r="AE1810"/>
      <c r="AF1810"/>
      <c r="AG1810">
        <v>2</v>
      </c>
      <c r="AH1810">
        <v>9999.99</v>
      </c>
    </row>
    <row r="1811" spans="1:34" ht="15" x14ac:dyDescent="0.25">
      <c r="A1811" t="s">
        <v>3686</v>
      </c>
      <c r="B1811" t="s">
        <v>3687</v>
      </c>
      <c r="C1811" t="s">
        <v>211</v>
      </c>
      <c r="D1811">
        <v>22</v>
      </c>
      <c r="E1811" s="138">
        <v>45399</v>
      </c>
      <c r="F1811" s="138">
        <v>46011</v>
      </c>
      <c r="G1811" t="s">
        <v>69</v>
      </c>
      <c r="H1811" t="s">
        <v>63</v>
      </c>
      <c r="I1811">
        <v>0.8</v>
      </c>
      <c r="J1811" t="s">
        <v>71</v>
      </c>
      <c r="K1811"/>
      <c r="L1811"/>
      <c r="M1811"/>
      <c r="N1811"/>
      <c r="O1811"/>
      <c r="P1811"/>
      <c r="Q1811"/>
      <c r="R1811"/>
      <c r="S1811"/>
      <c r="T1811"/>
      <c r="U1811"/>
      <c r="V1811"/>
      <c r="W1811"/>
      <c r="X1811"/>
      <c r="Y1811"/>
      <c r="Z1811"/>
      <c r="AA1811"/>
      <c r="AB1811"/>
      <c r="AC1811"/>
      <c r="AD1811"/>
      <c r="AE1811"/>
      <c r="AF1811"/>
      <c r="AG1811">
        <v>1</v>
      </c>
      <c r="AH1811">
        <v>0</v>
      </c>
    </row>
    <row r="1812" spans="1:34" ht="15" x14ac:dyDescent="0.25">
      <c r="A1812" t="s">
        <v>3814</v>
      </c>
      <c r="B1812" t="s">
        <v>3815</v>
      </c>
      <c r="C1812" t="s">
        <v>301</v>
      </c>
      <c r="D1812">
        <v>42</v>
      </c>
      <c r="E1812" s="138">
        <v>45623</v>
      </c>
      <c r="F1812" s="138">
        <v>45702</v>
      </c>
      <c r="G1812" t="s">
        <v>16478</v>
      </c>
      <c r="H1812" t="s">
        <v>70</v>
      </c>
      <c r="I1812">
        <v>0.4</v>
      </c>
      <c r="J1812" t="s">
        <v>16513</v>
      </c>
      <c r="K1812">
        <v>0.6</v>
      </c>
      <c r="L1812" t="s">
        <v>77</v>
      </c>
      <c r="M1812">
        <v>0.7</v>
      </c>
      <c r="N1812" t="s">
        <v>16515</v>
      </c>
      <c r="O1812">
        <v>0.8</v>
      </c>
      <c r="P1812" t="s">
        <v>16544</v>
      </c>
      <c r="Q1812">
        <v>0</v>
      </c>
      <c r="R1812" t="s">
        <v>16236</v>
      </c>
      <c r="S1812"/>
      <c r="T1812"/>
      <c r="U1812"/>
      <c r="V1812"/>
      <c r="W1812"/>
      <c r="X1812"/>
      <c r="Y1812"/>
      <c r="Z1812"/>
      <c r="AA1812"/>
      <c r="AB1812"/>
      <c r="AC1812"/>
      <c r="AD1812"/>
      <c r="AE1812"/>
      <c r="AF1812"/>
      <c r="AG1812">
        <v>0</v>
      </c>
      <c r="AH1812">
        <v>0</v>
      </c>
    </row>
    <row r="1813" spans="1:34" ht="15" x14ac:dyDescent="0.25">
      <c r="A1813" t="s">
        <v>3818</v>
      </c>
      <c r="B1813" t="s">
        <v>3819</v>
      </c>
      <c r="C1813" t="s">
        <v>119</v>
      </c>
      <c r="D1813">
        <v>9</v>
      </c>
      <c r="E1813" s="138">
        <v>44302</v>
      </c>
      <c r="F1813" s="138">
        <v>46011</v>
      </c>
      <c r="G1813" t="s">
        <v>69</v>
      </c>
      <c r="H1813" t="s">
        <v>70</v>
      </c>
      <c r="I1813">
        <v>0</v>
      </c>
      <c r="J1813" t="s">
        <v>16249</v>
      </c>
      <c r="K1813">
        <v>0.8</v>
      </c>
      <c r="L1813" t="s">
        <v>71</v>
      </c>
      <c r="M1813"/>
      <c r="N1813"/>
      <c r="O1813"/>
      <c r="P1813"/>
      <c r="Q1813"/>
      <c r="R1813"/>
      <c r="S1813"/>
      <c r="T1813"/>
      <c r="U1813"/>
      <c r="V1813"/>
      <c r="W1813"/>
      <c r="X1813"/>
      <c r="Y1813"/>
      <c r="Z1813"/>
      <c r="AA1813"/>
      <c r="AB1813"/>
      <c r="AC1813"/>
      <c r="AD1813"/>
      <c r="AE1813"/>
      <c r="AF1813"/>
      <c r="AG1813">
        <v>2</v>
      </c>
      <c r="AH1813">
        <v>8000</v>
      </c>
    </row>
    <row r="1814" spans="1:34" ht="15" x14ac:dyDescent="0.25">
      <c r="A1814" t="s">
        <v>3816</v>
      </c>
      <c r="B1814" t="s">
        <v>3817</v>
      </c>
      <c r="C1814" t="s">
        <v>318</v>
      </c>
      <c r="D1814">
        <v>11</v>
      </c>
      <c r="E1814" s="138">
        <v>44316</v>
      </c>
      <c r="F1814" s="138">
        <v>46011</v>
      </c>
      <c r="G1814" t="s">
        <v>69</v>
      </c>
      <c r="H1814" t="s">
        <v>70</v>
      </c>
      <c r="I1814">
        <v>0</v>
      </c>
      <c r="J1814" t="s">
        <v>16228</v>
      </c>
      <c r="K1814">
        <v>0.77</v>
      </c>
      <c r="L1814" t="s">
        <v>71</v>
      </c>
      <c r="M1814"/>
      <c r="N1814"/>
      <c r="O1814"/>
      <c r="P1814"/>
      <c r="Q1814"/>
      <c r="R1814"/>
      <c r="S1814"/>
      <c r="T1814"/>
      <c r="U1814"/>
      <c r="V1814"/>
      <c r="W1814"/>
      <c r="X1814"/>
      <c r="Y1814"/>
      <c r="Z1814"/>
      <c r="AA1814"/>
      <c r="AB1814"/>
      <c r="AC1814"/>
      <c r="AD1814"/>
      <c r="AE1814"/>
      <c r="AF1814"/>
      <c r="AG1814">
        <v>2</v>
      </c>
      <c r="AH1814">
        <v>12000</v>
      </c>
    </row>
    <row r="1815" spans="1:34" ht="15" x14ac:dyDescent="0.25">
      <c r="A1815" t="s">
        <v>3820</v>
      </c>
      <c r="B1815" t="s">
        <v>3821</v>
      </c>
      <c r="C1815" t="s">
        <v>294</v>
      </c>
      <c r="D1815">
        <v>49</v>
      </c>
      <c r="E1815" s="138">
        <v>45645</v>
      </c>
      <c r="F1815" s="138">
        <v>45686</v>
      </c>
      <c r="G1815" t="s">
        <v>69</v>
      </c>
      <c r="H1815" t="s">
        <v>63</v>
      </c>
      <c r="I1815">
        <v>0.75</v>
      </c>
      <c r="J1815" t="s">
        <v>71</v>
      </c>
      <c r="K1815"/>
      <c r="L1815"/>
      <c r="M1815"/>
      <c r="N1815"/>
      <c r="O1815"/>
      <c r="P1815"/>
      <c r="Q1815"/>
      <c r="R1815"/>
      <c r="S1815"/>
      <c r="T1815"/>
      <c r="U1815"/>
      <c r="V1815"/>
      <c r="W1815"/>
      <c r="X1815"/>
      <c r="Y1815"/>
      <c r="Z1815"/>
      <c r="AA1815"/>
      <c r="AB1815"/>
      <c r="AC1815"/>
      <c r="AD1815"/>
      <c r="AE1815"/>
      <c r="AF1815"/>
      <c r="AG1815">
        <v>1</v>
      </c>
      <c r="AH1815">
        <v>0</v>
      </c>
    </row>
    <row r="1816" spans="1:34" ht="15" x14ac:dyDescent="0.25">
      <c r="A1816" t="s">
        <v>3822</v>
      </c>
      <c r="B1816" t="s">
        <v>3823</v>
      </c>
      <c r="C1816" t="s">
        <v>63</v>
      </c>
      <c r="D1816">
        <v>27</v>
      </c>
      <c r="E1816" s="138">
        <v>45649</v>
      </c>
      <c r="F1816" s="138">
        <v>45904</v>
      </c>
      <c r="G1816" t="s">
        <v>69</v>
      </c>
      <c r="H1816" t="s">
        <v>63</v>
      </c>
      <c r="I1816">
        <v>0.5</v>
      </c>
      <c r="J1816" t="s">
        <v>71</v>
      </c>
      <c r="K1816"/>
      <c r="L1816"/>
      <c r="M1816"/>
      <c r="N1816"/>
      <c r="O1816"/>
      <c r="P1816"/>
      <c r="Q1816"/>
      <c r="R1816"/>
      <c r="S1816"/>
      <c r="T1816"/>
      <c r="U1816"/>
      <c r="V1816"/>
      <c r="W1816"/>
      <c r="X1816"/>
      <c r="Y1816"/>
      <c r="Z1816"/>
      <c r="AA1816"/>
      <c r="AB1816"/>
      <c r="AC1816"/>
      <c r="AD1816"/>
      <c r="AE1816"/>
      <c r="AF1816"/>
      <c r="AG1816">
        <v>1</v>
      </c>
      <c r="AH1816">
        <v>0</v>
      </c>
    </row>
    <row r="1817" spans="1:34" ht="15" x14ac:dyDescent="0.25">
      <c r="A1817" t="s">
        <v>3824</v>
      </c>
      <c r="B1817" t="s">
        <v>3825</v>
      </c>
      <c r="C1817" t="s">
        <v>63</v>
      </c>
      <c r="D1817">
        <v>35</v>
      </c>
      <c r="E1817" s="138">
        <v>45281</v>
      </c>
      <c r="F1817" s="138">
        <v>46011</v>
      </c>
      <c r="G1817" t="s">
        <v>69</v>
      </c>
      <c r="H1817" t="s">
        <v>70</v>
      </c>
      <c r="I1817">
        <v>0</v>
      </c>
      <c r="J1817" t="s">
        <v>16232</v>
      </c>
      <c r="K1817">
        <v>0.8</v>
      </c>
      <c r="L1817" t="s">
        <v>71</v>
      </c>
      <c r="M1817"/>
      <c r="N1817"/>
      <c r="O1817"/>
      <c r="P1817"/>
      <c r="Q1817"/>
      <c r="R1817"/>
      <c r="S1817"/>
      <c r="T1817"/>
      <c r="U1817"/>
      <c r="V1817"/>
      <c r="W1817"/>
      <c r="X1817"/>
      <c r="Y1817"/>
      <c r="Z1817"/>
      <c r="AA1817"/>
      <c r="AB1817"/>
      <c r="AC1817"/>
      <c r="AD1817"/>
      <c r="AE1817"/>
      <c r="AF1817"/>
      <c r="AG1817">
        <v>2</v>
      </c>
      <c r="AH1817">
        <v>7500</v>
      </c>
    </row>
    <row r="1818" spans="1:34" ht="15" x14ac:dyDescent="0.25">
      <c r="A1818" t="s">
        <v>3826</v>
      </c>
      <c r="B1818" t="s">
        <v>3827</v>
      </c>
      <c r="C1818" t="s">
        <v>231</v>
      </c>
      <c r="D1818">
        <v>29</v>
      </c>
      <c r="E1818" s="138">
        <v>45649</v>
      </c>
      <c r="F1818" s="138">
        <v>45846</v>
      </c>
      <c r="G1818" t="s">
        <v>69</v>
      </c>
      <c r="H1818" t="s">
        <v>63</v>
      </c>
      <c r="I1818">
        <v>0.8</v>
      </c>
      <c r="J1818" t="s">
        <v>71</v>
      </c>
      <c r="K1818"/>
      <c r="L1818"/>
      <c r="M1818"/>
      <c r="N1818"/>
      <c r="O1818"/>
      <c r="P1818"/>
      <c r="Q1818"/>
      <c r="R1818"/>
      <c r="S1818"/>
      <c r="T1818"/>
      <c r="U1818"/>
      <c r="V1818"/>
      <c r="W1818"/>
      <c r="X1818"/>
      <c r="Y1818"/>
      <c r="Z1818"/>
      <c r="AA1818"/>
      <c r="AB1818"/>
      <c r="AC1818"/>
      <c r="AD1818"/>
      <c r="AE1818"/>
      <c r="AF1818"/>
      <c r="AG1818">
        <v>1</v>
      </c>
      <c r="AH1818">
        <v>0</v>
      </c>
    </row>
    <row r="1819" spans="1:34" ht="15" x14ac:dyDescent="0.25">
      <c r="A1819" t="s">
        <v>3828</v>
      </c>
      <c r="B1819" t="s">
        <v>3829</v>
      </c>
      <c r="C1819" t="s">
        <v>203</v>
      </c>
      <c r="D1819">
        <v>9</v>
      </c>
      <c r="E1819" s="138">
        <v>44273</v>
      </c>
      <c r="F1819" s="138">
        <v>46011</v>
      </c>
      <c r="G1819" t="s">
        <v>69</v>
      </c>
      <c r="H1819" t="s">
        <v>70</v>
      </c>
      <c r="I1819">
        <v>0</v>
      </c>
      <c r="J1819" t="s">
        <v>16229</v>
      </c>
      <c r="K1819">
        <v>0.8</v>
      </c>
      <c r="L1819" t="s">
        <v>71</v>
      </c>
      <c r="M1819"/>
      <c r="N1819"/>
      <c r="O1819"/>
      <c r="P1819"/>
      <c r="Q1819"/>
      <c r="R1819"/>
      <c r="S1819"/>
      <c r="T1819"/>
      <c r="U1819"/>
      <c r="V1819"/>
      <c r="W1819"/>
      <c r="X1819"/>
      <c r="Y1819"/>
      <c r="Z1819"/>
      <c r="AA1819"/>
      <c r="AB1819"/>
      <c r="AC1819"/>
      <c r="AD1819"/>
      <c r="AE1819"/>
      <c r="AF1819"/>
      <c r="AG1819">
        <v>2</v>
      </c>
      <c r="AH1819">
        <v>10000</v>
      </c>
    </row>
    <row r="1820" spans="1:34" ht="15" x14ac:dyDescent="0.25">
      <c r="A1820" t="s">
        <v>3830</v>
      </c>
      <c r="B1820" t="s">
        <v>3831</v>
      </c>
      <c r="C1820" t="s">
        <v>313</v>
      </c>
      <c r="D1820"/>
      <c r="E1820"/>
      <c r="F1820"/>
      <c r="G1820"/>
      <c r="H1820" t="s">
        <v>63</v>
      </c>
      <c r="I1820" t="s">
        <v>64</v>
      </c>
      <c r="J1820"/>
      <c r="K1820"/>
      <c r="L1820"/>
      <c r="M1820"/>
      <c r="N1820"/>
      <c r="O1820"/>
      <c r="P1820"/>
      <c r="Q1820"/>
      <c r="R1820"/>
      <c r="S1820"/>
      <c r="T1820"/>
      <c r="U1820"/>
      <c r="V1820"/>
      <c r="W1820"/>
      <c r="X1820"/>
      <c r="Y1820"/>
      <c r="Z1820"/>
      <c r="AA1820"/>
      <c r="AB1820"/>
      <c r="AC1820"/>
      <c r="AD1820"/>
      <c r="AE1820"/>
      <c r="AF1820"/>
      <c r="AG1820"/>
      <c r="AH1820">
        <v>0</v>
      </c>
    </row>
    <row r="1821" spans="1:34" ht="15" x14ac:dyDescent="0.25">
      <c r="A1821" t="s">
        <v>3832</v>
      </c>
      <c r="B1821" t="s">
        <v>3833</v>
      </c>
      <c r="C1821" t="s">
        <v>102</v>
      </c>
      <c r="D1821">
        <v>32</v>
      </c>
      <c r="E1821" s="138">
        <v>45632</v>
      </c>
      <c r="F1821" s="138">
        <v>45666</v>
      </c>
      <c r="G1821" t="s">
        <v>69</v>
      </c>
      <c r="H1821" t="s">
        <v>63</v>
      </c>
      <c r="I1821">
        <v>0.4</v>
      </c>
      <c r="J1821" t="s">
        <v>71</v>
      </c>
      <c r="K1821"/>
      <c r="L1821"/>
      <c r="M1821"/>
      <c r="N1821"/>
      <c r="O1821"/>
      <c r="P1821"/>
      <c r="Q1821"/>
      <c r="R1821"/>
      <c r="S1821"/>
      <c r="T1821"/>
      <c r="U1821"/>
      <c r="V1821"/>
      <c r="W1821"/>
      <c r="X1821"/>
      <c r="Y1821"/>
      <c r="Z1821"/>
      <c r="AA1821"/>
      <c r="AB1821"/>
      <c r="AC1821"/>
      <c r="AD1821"/>
      <c r="AE1821"/>
      <c r="AF1821"/>
      <c r="AG1821">
        <v>1</v>
      </c>
      <c r="AH1821">
        <v>0</v>
      </c>
    </row>
    <row r="1822" spans="1:34" ht="15" x14ac:dyDescent="0.25">
      <c r="A1822" t="s">
        <v>3834</v>
      </c>
      <c r="B1822" t="s">
        <v>3835</v>
      </c>
      <c r="C1822" t="s">
        <v>102</v>
      </c>
      <c r="D1822">
        <v>43</v>
      </c>
      <c r="E1822" s="138">
        <v>45644</v>
      </c>
      <c r="F1822" s="138">
        <v>45673</v>
      </c>
      <c r="G1822" t="s">
        <v>69</v>
      </c>
      <c r="H1822" t="s">
        <v>70</v>
      </c>
      <c r="I1822">
        <v>0</v>
      </c>
      <c r="J1822" t="s">
        <v>16236</v>
      </c>
      <c r="K1822">
        <v>0.69</v>
      </c>
      <c r="L1822" t="s">
        <v>16270</v>
      </c>
      <c r="M1822">
        <v>0.78</v>
      </c>
      <c r="N1822" t="s">
        <v>78</v>
      </c>
      <c r="O1822">
        <v>0.79</v>
      </c>
      <c r="P1822" t="s">
        <v>79</v>
      </c>
      <c r="Q1822"/>
      <c r="R1822"/>
      <c r="S1822"/>
      <c r="T1822"/>
      <c r="U1822"/>
      <c r="V1822"/>
      <c r="W1822"/>
      <c r="X1822"/>
      <c r="Y1822"/>
      <c r="Z1822"/>
      <c r="AA1822"/>
      <c r="AB1822"/>
      <c r="AC1822"/>
      <c r="AD1822"/>
      <c r="AE1822"/>
      <c r="AF1822"/>
      <c r="AG1822">
        <v>4</v>
      </c>
      <c r="AH1822">
        <v>9999.99</v>
      </c>
    </row>
    <row r="1823" spans="1:34" ht="15" x14ac:dyDescent="0.25">
      <c r="A1823" t="s">
        <v>3836</v>
      </c>
      <c r="B1823" t="s">
        <v>3837</v>
      </c>
      <c r="C1823" t="s">
        <v>426</v>
      </c>
      <c r="D1823">
        <v>6</v>
      </c>
      <c r="E1823" s="138">
        <v>41121</v>
      </c>
      <c r="F1823" s="138">
        <v>46011</v>
      </c>
      <c r="G1823" t="s">
        <v>69</v>
      </c>
      <c r="H1823" t="s">
        <v>63</v>
      </c>
      <c r="I1823">
        <v>0.8</v>
      </c>
      <c r="J1823" t="s">
        <v>71</v>
      </c>
      <c r="K1823"/>
      <c r="L1823"/>
      <c r="M1823"/>
      <c r="N1823"/>
      <c r="O1823"/>
      <c r="P1823"/>
      <c r="Q1823"/>
      <c r="R1823"/>
      <c r="S1823"/>
      <c r="T1823"/>
      <c r="U1823"/>
      <c r="V1823"/>
      <c r="W1823"/>
      <c r="X1823"/>
      <c r="Y1823"/>
      <c r="Z1823"/>
      <c r="AA1823"/>
      <c r="AB1823"/>
      <c r="AC1823"/>
      <c r="AD1823"/>
      <c r="AE1823"/>
      <c r="AF1823"/>
      <c r="AG1823">
        <v>1</v>
      </c>
      <c r="AH1823">
        <v>0</v>
      </c>
    </row>
    <row r="1824" spans="1:34" ht="15" x14ac:dyDescent="0.25">
      <c r="A1824" t="s">
        <v>15719</v>
      </c>
      <c r="B1824" t="s">
        <v>15720</v>
      </c>
      <c r="C1824" t="s">
        <v>642</v>
      </c>
      <c r="D1824">
        <v>94</v>
      </c>
      <c r="E1824" s="138">
        <v>45643</v>
      </c>
      <c r="F1824" s="138">
        <v>45660</v>
      </c>
      <c r="G1824" t="s">
        <v>75</v>
      </c>
      <c r="H1824" t="s">
        <v>70</v>
      </c>
      <c r="I1824">
        <v>0</v>
      </c>
      <c r="J1824" t="s">
        <v>16271</v>
      </c>
      <c r="K1824">
        <v>0.8</v>
      </c>
      <c r="L1824" t="s">
        <v>71</v>
      </c>
      <c r="M1824"/>
      <c r="N1824"/>
      <c r="O1824"/>
      <c r="P1824"/>
      <c r="Q1824"/>
      <c r="R1824"/>
      <c r="S1824"/>
      <c r="T1824"/>
      <c r="U1824"/>
      <c r="V1824"/>
      <c r="W1824"/>
      <c r="X1824"/>
      <c r="Y1824"/>
      <c r="Z1824"/>
      <c r="AA1824"/>
      <c r="AB1824"/>
      <c r="AC1824"/>
      <c r="AD1824"/>
      <c r="AE1824"/>
      <c r="AF1824"/>
      <c r="AG1824">
        <v>2</v>
      </c>
      <c r="AH1824">
        <v>20000</v>
      </c>
    </row>
    <row r="1825" spans="1:34" ht="15" x14ac:dyDescent="0.25">
      <c r="A1825" t="s">
        <v>3838</v>
      </c>
      <c r="B1825" t="s">
        <v>3839</v>
      </c>
      <c r="C1825" t="s">
        <v>63</v>
      </c>
      <c r="D1825">
        <v>21</v>
      </c>
      <c r="E1825" s="138">
        <v>45649</v>
      </c>
      <c r="F1825" s="138">
        <v>45672</v>
      </c>
      <c r="G1825" t="s">
        <v>69</v>
      </c>
      <c r="H1825" t="s">
        <v>63</v>
      </c>
      <c r="I1825">
        <v>0.6</v>
      </c>
      <c r="J1825" t="s">
        <v>71</v>
      </c>
      <c r="K1825"/>
      <c r="L1825"/>
      <c r="M1825"/>
      <c r="N1825"/>
      <c r="O1825"/>
      <c r="P1825"/>
      <c r="Q1825"/>
      <c r="R1825"/>
      <c r="S1825"/>
      <c r="T1825"/>
      <c r="U1825"/>
      <c r="V1825"/>
      <c r="W1825"/>
      <c r="X1825"/>
      <c r="Y1825"/>
      <c r="Z1825"/>
      <c r="AA1825"/>
      <c r="AB1825"/>
      <c r="AC1825"/>
      <c r="AD1825"/>
      <c r="AE1825"/>
      <c r="AF1825"/>
      <c r="AG1825">
        <v>1</v>
      </c>
      <c r="AH1825">
        <v>0</v>
      </c>
    </row>
    <row r="1826" spans="1:34" ht="15" x14ac:dyDescent="0.25">
      <c r="A1826" t="s">
        <v>3840</v>
      </c>
      <c r="B1826" t="s">
        <v>3841</v>
      </c>
      <c r="C1826" t="s">
        <v>313</v>
      </c>
      <c r="D1826"/>
      <c r="E1826"/>
      <c r="F1826"/>
      <c r="G1826"/>
      <c r="H1826" t="s">
        <v>63</v>
      </c>
      <c r="I1826" t="s">
        <v>64</v>
      </c>
      <c r="J1826"/>
      <c r="K1826"/>
      <c r="L1826"/>
      <c r="M1826"/>
      <c r="N1826"/>
      <c r="O1826"/>
      <c r="P1826"/>
      <c r="Q1826"/>
      <c r="R1826"/>
      <c r="S1826"/>
      <c r="T1826"/>
      <c r="U1826"/>
      <c r="V1826"/>
      <c r="W1826"/>
      <c r="X1826"/>
      <c r="Y1826"/>
      <c r="Z1826"/>
      <c r="AA1826"/>
      <c r="AB1826"/>
      <c r="AC1826"/>
      <c r="AD1826"/>
      <c r="AE1826"/>
      <c r="AF1826"/>
      <c r="AG1826"/>
      <c r="AH1826">
        <v>0</v>
      </c>
    </row>
    <row r="1827" spans="1:34" ht="15" x14ac:dyDescent="0.25">
      <c r="A1827" t="s">
        <v>3842</v>
      </c>
      <c r="B1827" t="s">
        <v>3843</v>
      </c>
      <c r="C1827" t="s">
        <v>359</v>
      </c>
      <c r="D1827"/>
      <c r="E1827"/>
      <c r="F1827"/>
      <c r="G1827"/>
      <c r="H1827" t="s">
        <v>63</v>
      </c>
      <c r="I1827" t="s">
        <v>64</v>
      </c>
      <c r="J1827"/>
      <c r="K1827"/>
      <c r="L1827"/>
      <c r="M1827"/>
      <c r="N1827"/>
      <c r="O1827"/>
      <c r="P1827"/>
      <c r="Q1827"/>
      <c r="R1827"/>
      <c r="S1827"/>
      <c r="T1827"/>
      <c r="U1827"/>
      <c r="V1827"/>
      <c r="W1827"/>
      <c r="X1827"/>
      <c r="Y1827"/>
      <c r="Z1827"/>
      <c r="AA1827"/>
      <c r="AB1827"/>
      <c r="AC1827"/>
      <c r="AD1827"/>
      <c r="AE1827"/>
      <c r="AF1827"/>
      <c r="AG1827"/>
      <c r="AH1827">
        <v>0</v>
      </c>
    </row>
    <row r="1828" spans="1:34" ht="15" x14ac:dyDescent="0.25">
      <c r="A1828" t="s">
        <v>3844</v>
      </c>
      <c r="B1828" t="s">
        <v>3845</v>
      </c>
      <c r="C1828" t="s">
        <v>251</v>
      </c>
      <c r="D1828">
        <v>62</v>
      </c>
      <c r="E1828" s="138">
        <v>45649</v>
      </c>
      <c r="F1828" s="138">
        <v>45702</v>
      </c>
      <c r="G1828" t="s">
        <v>75</v>
      </c>
      <c r="H1828" t="s">
        <v>70</v>
      </c>
      <c r="I1828">
        <v>0</v>
      </c>
      <c r="J1828" t="s">
        <v>16230</v>
      </c>
      <c r="K1828">
        <v>0.8</v>
      </c>
      <c r="L1828" t="s">
        <v>71</v>
      </c>
      <c r="M1828"/>
      <c r="N1828"/>
      <c r="O1828"/>
      <c r="P1828"/>
      <c r="Q1828"/>
      <c r="R1828"/>
      <c r="S1828"/>
      <c r="T1828"/>
      <c r="U1828"/>
      <c r="V1828"/>
      <c r="W1828"/>
      <c r="X1828"/>
      <c r="Y1828"/>
      <c r="Z1828"/>
      <c r="AA1828"/>
      <c r="AB1828"/>
      <c r="AC1828"/>
      <c r="AD1828"/>
      <c r="AE1828"/>
      <c r="AF1828"/>
      <c r="AG1828">
        <v>2</v>
      </c>
      <c r="AH1828">
        <v>15000</v>
      </c>
    </row>
    <row r="1829" spans="1:34" ht="15" x14ac:dyDescent="0.25">
      <c r="A1829" t="s">
        <v>3846</v>
      </c>
      <c r="B1829" t="s">
        <v>3847</v>
      </c>
      <c r="C1829" t="s">
        <v>642</v>
      </c>
      <c r="D1829">
        <v>47</v>
      </c>
      <c r="E1829" s="138">
        <v>45624</v>
      </c>
      <c r="F1829" s="138">
        <v>45915</v>
      </c>
      <c r="G1829" t="s">
        <v>69</v>
      </c>
      <c r="H1829" t="s">
        <v>70</v>
      </c>
      <c r="I1829">
        <v>0</v>
      </c>
      <c r="J1829" t="s">
        <v>16249</v>
      </c>
      <c r="K1829">
        <v>0.8</v>
      </c>
      <c r="L1829" t="s">
        <v>71</v>
      </c>
      <c r="M1829"/>
      <c r="N1829"/>
      <c r="O1829"/>
      <c r="P1829"/>
      <c r="Q1829"/>
      <c r="R1829"/>
      <c r="S1829"/>
      <c r="T1829"/>
      <c r="U1829"/>
      <c r="V1829"/>
      <c r="W1829"/>
      <c r="X1829"/>
      <c r="Y1829"/>
      <c r="Z1829"/>
      <c r="AA1829"/>
      <c r="AB1829"/>
      <c r="AC1829"/>
      <c r="AD1829"/>
      <c r="AE1829"/>
      <c r="AF1829"/>
      <c r="AG1829">
        <v>2</v>
      </c>
      <c r="AH1829">
        <v>8000</v>
      </c>
    </row>
    <row r="1830" spans="1:34" ht="15" x14ac:dyDescent="0.25">
      <c r="A1830" t="s">
        <v>3848</v>
      </c>
      <c r="B1830" t="s">
        <v>3849</v>
      </c>
      <c r="C1830" t="s">
        <v>521</v>
      </c>
      <c r="D1830">
        <v>52</v>
      </c>
      <c r="E1830" s="138">
        <v>45649</v>
      </c>
      <c r="F1830" s="138">
        <v>45709</v>
      </c>
      <c r="G1830" t="s">
        <v>16478</v>
      </c>
      <c r="H1830" t="s">
        <v>70</v>
      </c>
      <c r="I1830">
        <v>0.4</v>
      </c>
      <c r="J1830" t="s">
        <v>76</v>
      </c>
      <c r="K1830">
        <v>0.65</v>
      </c>
      <c r="L1830" t="s">
        <v>77</v>
      </c>
      <c r="M1830">
        <v>0.7</v>
      </c>
      <c r="N1830" t="s">
        <v>78</v>
      </c>
      <c r="O1830">
        <v>0.8</v>
      </c>
      <c r="P1830" t="s">
        <v>79</v>
      </c>
      <c r="Q1830"/>
      <c r="R1830"/>
      <c r="S1830"/>
      <c r="T1830"/>
      <c r="U1830"/>
      <c r="V1830"/>
      <c r="W1830"/>
      <c r="X1830"/>
      <c r="Y1830"/>
      <c r="Z1830"/>
      <c r="AA1830"/>
      <c r="AB1830"/>
      <c r="AC1830"/>
      <c r="AD1830"/>
      <c r="AE1830"/>
      <c r="AF1830"/>
      <c r="AG1830">
        <v>0</v>
      </c>
      <c r="AH1830">
        <v>0</v>
      </c>
    </row>
    <row r="1831" spans="1:34" ht="15" x14ac:dyDescent="0.25">
      <c r="A1831" t="s">
        <v>3850</v>
      </c>
      <c r="B1831" t="s">
        <v>3851</v>
      </c>
      <c r="C1831" t="s">
        <v>604</v>
      </c>
      <c r="D1831">
        <v>40</v>
      </c>
      <c r="E1831" s="138">
        <v>45273</v>
      </c>
      <c r="F1831" s="138">
        <v>46011</v>
      </c>
      <c r="G1831" t="s">
        <v>69</v>
      </c>
      <c r="H1831" t="s">
        <v>70</v>
      </c>
      <c r="I1831">
        <v>0</v>
      </c>
      <c r="J1831" t="s">
        <v>16230</v>
      </c>
      <c r="K1831">
        <v>0.45</v>
      </c>
      <c r="L1831" t="s">
        <v>16270</v>
      </c>
      <c r="M1831">
        <v>0.7</v>
      </c>
      <c r="N1831" t="s">
        <v>78</v>
      </c>
      <c r="O1831">
        <v>0.8</v>
      </c>
      <c r="P1831" t="s">
        <v>79</v>
      </c>
      <c r="Q1831"/>
      <c r="R1831"/>
      <c r="S1831"/>
      <c r="T1831"/>
      <c r="U1831"/>
      <c r="V1831"/>
      <c r="W1831"/>
      <c r="X1831"/>
      <c r="Y1831"/>
      <c r="Z1831"/>
      <c r="AA1831"/>
      <c r="AB1831"/>
      <c r="AC1831"/>
      <c r="AD1831"/>
      <c r="AE1831"/>
      <c r="AF1831"/>
      <c r="AG1831">
        <v>4</v>
      </c>
      <c r="AH1831">
        <v>15000</v>
      </c>
    </row>
    <row r="1832" spans="1:34" ht="15" x14ac:dyDescent="0.25">
      <c r="A1832" t="s">
        <v>3852</v>
      </c>
      <c r="B1832" t="s">
        <v>3853</v>
      </c>
      <c r="C1832" t="s">
        <v>182</v>
      </c>
      <c r="D1832">
        <v>18</v>
      </c>
      <c r="E1832" s="138">
        <v>45274</v>
      </c>
      <c r="F1832" s="138">
        <v>46011</v>
      </c>
      <c r="G1832" t="s">
        <v>69</v>
      </c>
      <c r="H1832" t="s">
        <v>70</v>
      </c>
      <c r="I1832">
        <v>0</v>
      </c>
      <c r="J1832" t="s">
        <v>16249</v>
      </c>
      <c r="K1832">
        <v>0.8</v>
      </c>
      <c r="L1832" t="s">
        <v>71</v>
      </c>
      <c r="M1832"/>
      <c r="N1832"/>
      <c r="O1832"/>
      <c r="P1832"/>
      <c r="Q1832"/>
      <c r="R1832"/>
      <c r="S1832"/>
      <c r="T1832"/>
      <c r="U1832"/>
      <c r="V1832"/>
      <c r="W1832"/>
      <c r="X1832"/>
      <c r="Y1832"/>
      <c r="Z1832"/>
      <c r="AA1832"/>
      <c r="AB1832"/>
      <c r="AC1832"/>
      <c r="AD1832"/>
      <c r="AE1832"/>
      <c r="AF1832"/>
      <c r="AG1832">
        <v>2</v>
      </c>
      <c r="AH1832">
        <v>8000</v>
      </c>
    </row>
    <row r="1833" spans="1:34" ht="15" x14ac:dyDescent="0.25">
      <c r="A1833" t="s">
        <v>3856</v>
      </c>
      <c r="B1833" t="s">
        <v>3857</v>
      </c>
      <c r="C1833" t="s">
        <v>286</v>
      </c>
      <c r="D1833"/>
      <c r="E1833"/>
      <c r="F1833"/>
      <c r="G1833"/>
      <c r="H1833" t="s">
        <v>63</v>
      </c>
      <c r="I1833" t="s">
        <v>64</v>
      </c>
      <c r="J1833"/>
      <c r="K1833"/>
      <c r="L1833"/>
      <c r="M1833"/>
      <c r="N1833"/>
      <c r="O1833"/>
      <c r="P1833"/>
      <c r="Q1833"/>
      <c r="R1833"/>
      <c r="S1833"/>
      <c r="T1833"/>
      <c r="U1833"/>
      <c r="V1833"/>
      <c r="W1833"/>
      <c r="X1833"/>
      <c r="Y1833"/>
      <c r="Z1833"/>
      <c r="AA1833"/>
      <c r="AB1833"/>
      <c r="AC1833"/>
      <c r="AD1833"/>
      <c r="AE1833"/>
      <c r="AF1833"/>
      <c r="AG1833"/>
      <c r="AH1833">
        <v>0</v>
      </c>
    </row>
    <row r="1834" spans="1:34" ht="15" x14ac:dyDescent="0.25">
      <c r="A1834" t="s">
        <v>3858</v>
      </c>
      <c r="B1834" t="s">
        <v>3859</v>
      </c>
      <c r="C1834" t="s">
        <v>206</v>
      </c>
      <c r="D1834">
        <v>3</v>
      </c>
      <c r="E1834" s="138">
        <v>44935</v>
      </c>
      <c r="F1834" s="138">
        <v>46011</v>
      </c>
      <c r="G1834" t="s">
        <v>69</v>
      </c>
      <c r="H1834" t="s">
        <v>63</v>
      </c>
      <c r="I1834">
        <v>0.78</v>
      </c>
      <c r="J1834" t="s">
        <v>71</v>
      </c>
      <c r="K1834"/>
      <c r="L1834"/>
      <c r="M1834"/>
      <c r="N1834"/>
      <c r="O1834"/>
      <c r="P1834"/>
      <c r="Q1834"/>
      <c r="R1834"/>
      <c r="S1834"/>
      <c r="T1834"/>
      <c r="U1834"/>
      <c r="V1834"/>
      <c r="W1834"/>
      <c r="X1834"/>
      <c r="Y1834"/>
      <c r="Z1834"/>
      <c r="AA1834"/>
      <c r="AB1834"/>
      <c r="AC1834"/>
      <c r="AD1834"/>
      <c r="AE1834"/>
      <c r="AF1834"/>
      <c r="AG1834">
        <v>1</v>
      </c>
      <c r="AH1834">
        <v>0</v>
      </c>
    </row>
    <row r="1835" spans="1:34" ht="15" x14ac:dyDescent="0.25">
      <c r="A1835" t="s">
        <v>3860</v>
      </c>
      <c r="B1835" t="s">
        <v>3861</v>
      </c>
      <c r="C1835" t="s">
        <v>313</v>
      </c>
      <c r="D1835"/>
      <c r="E1835"/>
      <c r="F1835"/>
      <c r="G1835"/>
      <c r="H1835" t="s">
        <v>63</v>
      </c>
      <c r="I1835" t="s">
        <v>64</v>
      </c>
      <c r="J1835"/>
      <c r="K1835"/>
      <c r="L1835"/>
      <c r="M1835"/>
      <c r="N1835"/>
      <c r="O1835"/>
      <c r="P1835"/>
      <c r="Q1835"/>
      <c r="R1835"/>
      <c r="S1835"/>
      <c r="T1835"/>
      <c r="U1835"/>
      <c r="V1835"/>
      <c r="W1835"/>
      <c r="X1835"/>
      <c r="Y1835"/>
      <c r="Z1835"/>
      <c r="AA1835"/>
      <c r="AB1835"/>
      <c r="AC1835"/>
      <c r="AD1835"/>
      <c r="AE1835"/>
      <c r="AF1835"/>
      <c r="AG1835"/>
      <c r="AH1835">
        <v>0</v>
      </c>
    </row>
    <row r="1836" spans="1:34" ht="15" x14ac:dyDescent="0.25">
      <c r="A1836" t="s">
        <v>3862</v>
      </c>
      <c r="B1836" t="s">
        <v>3863</v>
      </c>
      <c r="C1836" t="s">
        <v>313</v>
      </c>
      <c r="D1836"/>
      <c r="E1836"/>
      <c r="F1836"/>
      <c r="G1836"/>
      <c r="H1836" t="s">
        <v>63</v>
      </c>
      <c r="I1836" t="s">
        <v>64</v>
      </c>
      <c r="J1836"/>
      <c r="K1836"/>
      <c r="L1836"/>
      <c r="M1836"/>
      <c r="N1836"/>
      <c r="O1836"/>
      <c r="P1836"/>
      <c r="Q1836"/>
      <c r="R1836"/>
      <c r="S1836"/>
      <c r="T1836"/>
      <c r="U1836"/>
      <c r="V1836"/>
      <c r="W1836"/>
      <c r="X1836"/>
      <c r="Y1836"/>
      <c r="Z1836"/>
      <c r="AA1836"/>
      <c r="AB1836"/>
      <c r="AC1836"/>
      <c r="AD1836"/>
      <c r="AE1836"/>
      <c r="AF1836"/>
      <c r="AG1836"/>
      <c r="AH1836">
        <v>0</v>
      </c>
    </row>
    <row r="1837" spans="1:34" ht="15" x14ac:dyDescent="0.25">
      <c r="A1837" t="s">
        <v>3864</v>
      </c>
      <c r="B1837" t="s">
        <v>3865</v>
      </c>
      <c r="C1837" t="s">
        <v>68</v>
      </c>
      <c r="D1837">
        <v>25</v>
      </c>
      <c r="E1837" s="138">
        <v>45642</v>
      </c>
      <c r="F1837" s="138">
        <v>45777</v>
      </c>
      <c r="G1837" t="s">
        <v>69</v>
      </c>
      <c r="H1837" t="s">
        <v>70</v>
      </c>
      <c r="I1837">
        <v>0</v>
      </c>
      <c r="J1837" t="s">
        <v>16236</v>
      </c>
      <c r="K1837">
        <v>0.8</v>
      </c>
      <c r="L1837" t="s">
        <v>71</v>
      </c>
      <c r="M1837"/>
      <c r="N1837"/>
      <c r="O1837"/>
      <c r="P1837"/>
      <c r="Q1837"/>
      <c r="R1837"/>
      <c r="S1837"/>
      <c r="T1837"/>
      <c r="U1837"/>
      <c r="V1837"/>
      <c r="W1837"/>
      <c r="X1837"/>
      <c r="Y1837"/>
      <c r="Z1837"/>
      <c r="AA1837"/>
      <c r="AB1837"/>
      <c r="AC1837"/>
      <c r="AD1837"/>
      <c r="AE1837"/>
      <c r="AF1837"/>
      <c r="AG1837">
        <v>2</v>
      </c>
      <c r="AH1837">
        <v>9999.99</v>
      </c>
    </row>
    <row r="1838" spans="1:34" ht="15" x14ac:dyDescent="0.25">
      <c r="A1838" t="s">
        <v>3866</v>
      </c>
      <c r="B1838" t="s">
        <v>3867</v>
      </c>
      <c r="C1838" t="s">
        <v>254</v>
      </c>
      <c r="D1838">
        <v>43</v>
      </c>
      <c r="E1838" s="138">
        <v>45654</v>
      </c>
      <c r="F1838" s="138">
        <v>45695</v>
      </c>
      <c r="G1838" t="s">
        <v>75</v>
      </c>
      <c r="H1838" t="s">
        <v>70</v>
      </c>
      <c r="I1838">
        <v>0</v>
      </c>
      <c r="J1838" t="s">
        <v>16259</v>
      </c>
      <c r="K1838">
        <v>0.8</v>
      </c>
      <c r="L1838" t="s">
        <v>71</v>
      </c>
      <c r="M1838"/>
      <c r="N1838"/>
      <c r="O1838"/>
      <c r="P1838"/>
      <c r="Q1838"/>
      <c r="R1838"/>
      <c r="S1838"/>
      <c r="T1838"/>
      <c r="U1838"/>
      <c r="V1838"/>
      <c r="W1838"/>
      <c r="X1838"/>
      <c r="Y1838"/>
      <c r="Z1838"/>
      <c r="AA1838"/>
      <c r="AB1838"/>
      <c r="AC1838"/>
      <c r="AD1838"/>
      <c r="AE1838"/>
      <c r="AF1838"/>
      <c r="AG1838">
        <v>2</v>
      </c>
      <c r="AH1838">
        <v>11000</v>
      </c>
    </row>
    <row r="1839" spans="1:34" ht="15" x14ac:dyDescent="0.25">
      <c r="A1839" t="s">
        <v>3868</v>
      </c>
      <c r="B1839" t="s">
        <v>3869</v>
      </c>
      <c r="C1839" t="s">
        <v>193</v>
      </c>
      <c r="D1839">
        <v>37</v>
      </c>
      <c r="E1839" s="138">
        <v>45656</v>
      </c>
      <c r="F1839" s="138">
        <v>45799</v>
      </c>
      <c r="G1839" t="s">
        <v>69</v>
      </c>
      <c r="H1839" t="s">
        <v>70</v>
      </c>
      <c r="I1839">
        <v>0</v>
      </c>
      <c r="J1839" t="s">
        <v>16259</v>
      </c>
      <c r="K1839">
        <v>0.8</v>
      </c>
      <c r="L1839" t="s">
        <v>71</v>
      </c>
      <c r="M1839"/>
      <c r="N1839"/>
      <c r="O1839"/>
      <c r="P1839"/>
      <c r="Q1839"/>
      <c r="R1839"/>
      <c r="S1839"/>
      <c r="T1839"/>
      <c r="U1839"/>
      <c r="V1839"/>
      <c r="W1839"/>
      <c r="X1839"/>
      <c r="Y1839"/>
      <c r="Z1839"/>
      <c r="AA1839"/>
      <c r="AB1839"/>
      <c r="AC1839"/>
      <c r="AD1839"/>
      <c r="AE1839"/>
      <c r="AF1839"/>
      <c r="AG1839">
        <v>2</v>
      </c>
      <c r="AH1839">
        <v>11000</v>
      </c>
    </row>
    <row r="1840" spans="1:34" ht="15" x14ac:dyDescent="0.25">
      <c r="A1840" t="s">
        <v>3870</v>
      </c>
      <c r="B1840" t="s">
        <v>3871</v>
      </c>
      <c r="C1840" t="s">
        <v>1313</v>
      </c>
      <c r="D1840">
        <v>91</v>
      </c>
      <c r="E1840" s="138">
        <v>44558</v>
      </c>
      <c r="F1840" s="138">
        <v>46011</v>
      </c>
      <c r="G1840" t="s">
        <v>69</v>
      </c>
      <c r="H1840" t="s">
        <v>63</v>
      </c>
      <c r="I1840">
        <v>0.8</v>
      </c>
      <c r="J1840" t="s">
        <v>71</v>
      </c>
      <c r="K1840"/>
      <c r="L1840"/>
      <c r="M1840"/>
      <c r="N1840"/>
      <c r="O1840"/>
      <c r="P1840"/>
      <c r="Q1840"/>
      <c r="R1840"/>
      <c r="S1840"/>
      <c r="T1840"/>
      <c r="U1840"/>
      <c r="V1840"/>
      <c r="W1840"/>
      <c r="X1840"/>
      <c r="Y1840"/>
      <c r="Z1840"/>
      <c r="AA1840"/>
      <c r="AB1840"/>
      <c r="AC1840"/>
      <c r="AD1840"/>
      <c r="AE1840"/>
      <c r="AF1840"/>
      <c r="AG1840">
        <v>1</v>
      </c>
      <c r="AH1840">
        <v>0</v>
      </c>
    </row>
    <row r="1841" spans="1:34" ht="15" x14ac:dyDescent="0.25">
      <c r="A1841" t="s">
        <v>3872</v>
      </c>
      <c r="B1841" t="s">
        <v>3873</v>
      </c>
      <c r="C1841" t="s">
        <v>313</v>
      </c>
      <c r="D1841"/>
      <c r="E1841"/>
      <c r="F1841"/>
      <c r="G1841"/>
      <c r="H1841" t="s">
        <v>63</v>
      </c>
      <c r="I1841" t="s">
        <v>64</v>
      </c>
      <c r="J1841"/>
      <c r="K1841"/>
      <c r="L1841"/>
      <c r="M1841"/>
      <c r="N1841"/>
      <c r="O1841"/>
      <c r="P1841"/>
      <c r="Q1841"/>
      <c r="R1841"/>
      <c r="S1841"/>
      <c r="T1841"/>
      <c r="U1841"/>
      <c r="V1841"/>
      <c r="W1841"/>
      <c r="X1841"/>
      <c r="Y1841"/>
      <c r="Z1841"/>
      <c r="AA1841"/>
      <c r="AB1841"/>
      <c r="AC1841"/>
      <c r="AD1841"/>
      <c r="AE1841"/>
      <c r="AF1841"/>
      <c r="AG1841"/>
      <c r="AH1841">
        <v>0</v>
      </c>
    </row>
    <row r="1842" spans="1:34" ht="15" x14ac:dyDescent="0.25">
      <c r="A1842" t="s">
        <v>3874</v>
      </c>
      <c r="B1842" t="s">
        <v>3875</v>
      </c>
      <c r="C1842" t="s">
        <v>231</v>
      </c>
      <c r="D1842">
        <v>32</v>
      </c>
      <c r="E1842" s="138">
        <v>41927</v>
      </c>
      <c r="F1842" s="138">
        <v>46011</v>
      </c>
      <c r="G1842" t="s">
        <v>69</v>
      </c>
      <c r="H1842" t="s">
        <v>63</v>
      </c>
      <c r="I1842">
        <v>0.7</v>
      </c>
      <c r="J1842" t="s">
        <v>71</v>
      </c>
      <c r="K1842"/>
      <c r="L1842"/>
      <c r="M1842"/>
      <c r="N1842"/>
      <c r="O1842"/>
      <c r="P1842"/>
      <c r="Q1842"/>
      <c r="R1842"/>
      <c r="S1842"/>
      <c r="T1842"/>
      <c r="U1842"/>
      <c r="V1842"/>
      <c r="W1842"/>
      <c r="X1842"/>
      <c r="Y1842"/>
      <c r="Z1842"/>
      <c r="AA1842"/>
      <c r="AB1842"/>
      <c r="AC1842"/>
      <c r="AD1842"/>
      <c r="AE1842"/>
      <c r="AF1842"/>
      <c r="AG1842">
        <v>1</v>
      </c>
      <c r="AH1842">
        <v>0</v>
      </c>
    </row>
    <row r="1843" spans="1:34" ht="15" x14ac:dyDescent="0.25">
      <c r="A1843" t="s">
        <v>3876</v>
      </c>
      <c r="B1843" t="s">
        <v>3877</v>
      </c>
      <c r="C1843" t="s">
        <v>387</v>
      </c>
      <c r="D1843">
        <v>53</v>
      </c>
      <c r="E1843" s="138">
        <v>42215</v>
      </c>
      <c r="F1843" s="138">
        <v>46011</v>
      </c>
      <c r="G1843" t="s">
        <v>69</v>
      </c>
      <c r="H1843" t="s">
        <v>70</v>
      </c>
      <c r="I1843">
        <v>0</v>
      </c>
      <c r="J1843" t="s">
        <v>16229</v>
      </c>
      <c r="K1843">
        <v>0.8</v>
      </c>
      <c r="L1843" t="s">
        <v>71</v>
      </c>
      <c r="M1843"/>
      <c r="N1843"/>
      <c r="O1843"/>
      <c r="P1843"/>
      <c r="Q1843"/>
      <c r="R1843"/>
      <c r="S1843"/>
      <c r="T1843"/>
      <c r="U1843"/>
      <c r="V1843"/>
      <c r="W1843"/>
      <c r="X1843"/>
      <c r="Y1843"/>
      <c r="Z1843"/>
      <c r="AA1843"/>
      <c r="AB1843"/>
      <c r="AC1843"/>
      <c r="AD1843"/>
      <c r="AE1843"/>
      <c r="AF1843"/>
      <c r="AG1843">
        <v>2</v>
      </c>
      <c r="AH1843">
        <v>10000</v>
      </c>
    </row>
    <row r="1844" spans="1:34" ht="15" x14ac:dyDescent="0.25">
      <c r="A1844" t="s">
        <v>3878</v>
      </c>
      <c r="B1844" t="s">
        <v>3879</v>
      </c>
      <c r="C1844" t="s">
        <v>148</v>
      </c>
      <c r="D1844">
        <v>3</v>
      </c>
      <c r="E1844" s="138">
        <v>45715</v>
      </c>
      <c r="F1844" s="138">
        <v>45721</v>
      </c>
      <c r="G1844" t="s">
        <v>75</v>
      </c>
      <c r="H1844" t="s">
        <v>70</v>
      </c>
      <c r="I1844">
        <v>0</v>
      </c>
      <c r="J1844" t="s">
        <v>16301</v>
      </c>
      <c r="K1844">
        <v>0.8</v>
      </c>
      <c r="L1844" t="s">
        <v>71</v>
      </c>
      <c r="M1844"/>
      <c r="N1844"/>
      <c r="O1844"/>
      <c r="P1844"/>
      <c r="Q1844"/>
      <c r="R1844"/>
      <c r="S1844"/>
      <c r="T1844"/>
      <c r="U1844"/>
      <c r="V1844"/>
      <c r="W1844"/>
      <c r="X1844"/>
      <c r="Y1844"/>
      <c r="Z1844"/>
      <c r="AA1844"/>
      <c r="AB1844"/>
      <c r="AC1844"/>
      <c r="AD1844"/>
      <c r="AE1844"/>
      <c r="AF1844"/>
      <c r="AG1844">
        <v>2</v>
      </c>
      <c r="AH1844">
        <v>14000</v>
      </c>
    </row>
    <row r="1845" spans="1:34" ht="15" x14ac:dyDescent="0.25">
      <c r="A1845" t="s">
        <v>3880</v>
      </c>
      <c r="B1845" t="s">
        <v>3881</v>
      </c>
      <c r="C1845" t="s">
        <v>621</v>
      </c>
      <c r="D1845">
        <v>53</v>
      </c>
      <c r="E1845" s="138">
        <v>44560</v>
      </c>
      <c r="F1845" s="138">
        <v>46011</v>
      </c>
      <c r="G1845" t="s">
        <v>69</v>
      </c>
      <c r="H1845" t="s">
        <v>63</v>
      </c>
      <c r="I1845">
        <v>0.7</v>
      </c>
      <c r="J1845" t="s">
        <v>71</v>
      </c>
      <c r="K1845"/>
      <c r="L1845"/>
      <c r="M1845"/>
      <c r="N1845"/>
      <c r="O1845"/>
      <c r="P1845"/>
      <c r="Q1845"/>
      <c r="R1845"/>
      <c r="S1845"/>
      <c r="T1845"/>
      <c r="U1845"/>
      <c r="V1845"/>
      <c r="W1845"/>
      <c r="X1845"/>
      <c r="Y1845"/>
      <c r="Z1845"/>
      <c r="AA1845"/>
      <c r="AB1845"/>
      <c r="AC1845"/>
      <c r="AD1845"/>
      <c r="AE1845"/>
      <c r="AF1845"/>
      <c r="AG1845">
        <v>1</v>
      </c>
      <c r="AH1845">
        <v>0</v>
      </c>
    </row>
    <row r="1846" spans="1:34" ht="15" x14ac:dyDescent="0.25">
      <c r="A1846" t="s">
        <v>3884</v>
      </c>
      <c r="B1846" t="s">
        <v>3885</v>
      </c>
      <c r="C1846" t="s">
        <v>251</v>
      </c>
      <c r="D1846">
        <v>42</v>
      </c>
      <c r="E1846" s="138">
        <v>45656</v>
      </c>
      <c r="F1846" s="138">
        <v>45679</v>
      </c>
      <c r="G1846" t="s">
        <v>69</v>
      </c>
      <c r="H1846" t="s">
        <v>63</v>
      </c>
      <c r="I1846">
        <v>0.8</v>
      </c>
      <c r="J1846" t="s">
        <v>71</v>
      </c>
      <c r="K1846"/>
      <c r="L1846"/>
      <c r="M1846"/>
      <c r="N1846"/>
      <c r="O1846"/>
      <c r="P1846"/>
      <c r="Q1846"/>
      <c r="R1846"/>
      <c r="S1846"/>
      <c r="T1846"/>
      <c r="U1846"/>
      <c r="V1846"/>
      <c r="W1846"/>
      <c r="X1846"/>
      <c r="Y1846"/>
      <c r="Z1846"/>
      <c r="AA1846"/>
      <c r="AB1846"/>
      <c r="AC1846"/>
      <c r="AD1846"/>
      <c r="AE1846"/>
      <c r="AF1846"/>
      <c r="AG1846">
        <v>1</v>
      </c>
      <c r="AH1846">
        <v>0</v>
      </c>
    </row>
    <row r="1847" spans="1:34" ht="15" x14ac:dyDescent="0.25">
      <c r="A1847" t="s">
        <v>3882</v>
      </c>
      <c r="B1847" t="s">
        <v>3883</v>
      </c>
      <c r="C1847" t="s">
        <v>142</v>
      </c>
      <c r="D1847">
        <v>47</v>
      </c>
      <c r="E1847" s="138">
        <v>45642</v>
      </c>
      <c r="F1847" s="138">
        <v>45681</v>
      </c>
      <c r="G1847" t="s">
        <v>69</v>
      </c>
      <c r="H1847" t="s">
        <v>70</v>
      </c>
      <c r="I1847">
        <v>0</v>
      </c>
      <c r="J1847" t="s">
        <v>16231</v>
      </c>
      <c r="K1847">
        <v>0.65</v>
      </c>
      <c r="L1847" t="s">
        <v>71</v>
      </c>
      <c r="M1847"/>
      <c r="N1847"/>
      <c r="O1847"/>
      <c r="P1847"/>
      <c r="Q1847"/>
      <c r="R1847"/>
      <c r="S1847"/>
      <c r="T1847"/>
      <c r="U1847"/>
      <c r="V1847"/>
      <c r="W1847"/>
      <c r="X1847"/>
      <c r="Y1847"/>
      <c r="Z1847"/>
      <c r="AA1847"/>
      <c r="AB1847"/>
      <c r="AC1847"/>
      <c r="AD1847"/>
      <c r="AE1847"/>
      <c r="AF1847"/>
      <c r="AG1847">
        <v>2</v>
      </c>
      <c r="AH1847">
        <v>13000</v>
      </c>
    </row>
    <row r="1848" spans="1:34" ht="15" x14ac:dyDescent="0.25">
      <c r="A1848" t="s">
        <v>3888</v>
      </c>
      <c r="B1848" t="s">
        <v>3889</v>
      </c>
      <c r="C1848" t="s">
        <v>203</v>
      </c>
      <c r="D1848">
        <v>1</v>
      </c>
      <c r="E1848" s="138">
        <v>45742</v>
      </c>
      <c r="F1848" s="138">
        <v>45764</v>
      </c>
      <c r="G1848" t="s">
        <v>75</v>
      </c>
      <c r="H1848" t="s">
        <v>70</v>
      </c>
      <c r="I1848">
        <v>0</v>
      </c>
      <c r="J1848" t="s">
        <v>16248</v>
      </c>
      <c r="K1848">
        <v>0.8</v>
      </c>
      <c r="L1848" t="s">
        <v>71</v>
      </c>
      <c r="M1848"/>
      <c r="N1848"/>
      <c r="O1848"/>
      <c r="P1848"/>
      <c r="Q1848"/>
      <c r="R1848"/>
      <c r="S1848"/>
      <c r="T1848"/>
      <c r="U1848"/>
      <c r="V1848"/>
      <c r="W1848"/>
      <c r="X1848"/>
      <c r="Y1848"/>
      <c r="Z1848"/>
      <c r="AA1848"/>
      <c r="AB1848"/>
      <c r="AC1848"/>
      <c r="AD1848"/>
      <c r="AE1848"/>
      <c r="AF1848"/>
      <c r="AG1848">
        <v>2</v>
      </c>
      <c r="AH1848">
        <v>8500</v>
      </c>
    </row>
    <row r="1849" spans="1:34" ht="15" x14ac:dyDescent="0.25">
      <c r="A1849" t="s">
        <v>3886</v>
      </c>
      <c r="B1849" t="s">
        <v>3887</v>
      </c>
      <c r="C1849" t="s">
        <v>193</v>
      </c>
      <c r="D1849">
        <v>38</v>
      </c>
      <c r="E1849" s="138">
        <v>45649</v>
      </c>
      <c r="F1849" s="138">
        <v>45679</v>
      </c>
      <c r="G1849" t="s">
        <v>16478</v>
      </c>
      <c r="H1849" t="s">
        <v>70</v>
      </c>
      <c r="I1849">
        <v>0.3</v>
      </c>
      <c r="J1849" t="s">
        <v>76</v>
      </c>
      <c r="K1849">
        <v>0.45</v>
      </c>
      <c r="L1849" t="s">
        <v>77</v>
      </c>
      <c r="M1849">
        <v>0.65</v>
      </c>
      <c r="N1849" t="s">
        <v>78</v>
      </c>
      <c r="O1849">
        <v>0.8</v>
      </c>
      <c r="P1849" t="s">
        <v>79</v>
      </c>
      <c r="Q1849">
        <v>0</v>
      </c>
      <c r="R1849" t="s">
        <v>16248</v>
      </c>
      <c r="S1849"/>
      <c r="T1849"/>
      <c r="U1849"/>
      <c r="V1849"/>
      <c r="W1849"/>
      <c r="X1849"/>
      <c r="Y1849"/>
      <c r="Z1849"/>
      <c r="AA1849"/>
      <c r="AB1849"/>
      <c r="AC1849"/>
      <c r="AD1849"/>
      <c r="AE1849"/>
      <c r="AF1849"/>
      <c r="AG1849">
        <v>0</v>
      </c>
      <c r="AH1849">
        <v>0</v>
      </c>
    </row>
    <row r="1850" spans="1:34" ht="15" x14ac:dyDescent="0.25">
      <c r="A1850" t="s">
        <v>3890</v>
      </c>
      <c r="B1850" t="s">
        <v>3891</v>
      </c>
      <c r="C1850" t="s">
        <v>136</v>
      </c>
      <c r="D1850">
        <v>12</v>
      </c>
      <c r="E1850" s="138">
        <v>45649</v>
      </c>
      <c r="F1850" s="138">
        <v>45671</v>
      </c>
      <c r="G1850" t="s">
        <v>69</v>
      </c>
      <c r="H1850" t="s">
        <v>63</v>
      </c>
      <c r="I1850">
        <v>0.8</v>
      </c>
      <c r="J1850" t="s">
        <v>71</v>
      </c>
      <c r="K1850"/>
      <c r="L1850"/>
      <c r="M1850"/>
      <c r="N1850"/>
      <c r="O1850"/>
      <c r="P1850"/>
      <c r="Q1850"/>
      <c r="R1850"/>
      <c r="S1850"/>
      <c r="T1850"/>
      <c r="U1850"/>
      <c r="V1850"/>
      <c r="W1850"/>
      <c r="X1850"/>
      <c r="Y1850"/>
      <c r="Z1850"/>
      <c r="AA1850"/>
      <c r="AB1850"/>
      <c r="AC1850"/>
      <c r="AD1850"/>
      <c r="AE1850"/>
      <c r="AF1850"/>
      <c r="AG1850">
        <v>1</v>
      </c>
      <c r="AH1850">
        <v>0</v>
      </c>
    </row>
    <row r="1851" spans="1:34" ht="15" x14ac:dyDescent="0.25">
      <c r="A1851" t="s">
        <v>3892</v>
      </c>
      <c r="B1851" t="s">
        <v>3893</v>
      </c>
      <c r="C1851" t="s">
        <v>318</v>
      </c>
      <c r="D1851">
        <v>4</v>
      </c>
      <c r="E1851" s="138">
        <v>45756</v>
      </c>
      <c r="F1851" s="138">
        <v>45882</v>
      </c>
      <c r="G1851" t="s">
        <v>16478</v>
      </c>
      <c r="H1851" t="s">
        <v>70</v>
      </c>
      <c r="I1851">
        <v>0.3</v>
      </c>
      <c r="J1851" t="s">
        <v>76</v>
      </c>
      <c r="K1851">
        <v>0.4</v>
      </c>
      <c r="L1851" t="s">
        <v>77</v>
      </c>
      <c r="M1851">
        <v>0.5</v>
      </c>
      <c r="N1851" t="s">
        <v>78</v>
      </c>
      <c r="O1851">
        <v>0.6</v>
      </c>
      <c r="P1851" t="s">
        <v>79</v>
      </c>
      <c r="Q1851"/>
      <c r="R1851"/>
      <c r="S1851"/>
      <c r="T1851"/>
      <c r="U1851"/>
      <c r="V1851"/>
      <c r="W1851"/>
      <c r="X1851"/>
      <c r="Y1851"/>
      <c r="Z1851"/>
      <c r="AA1851"/>
      <c r="AB1851"/>
      <c r="AC1851"/>
      <c r="AD1851"/>
      <c r="AE1851"/>
      <c r="AF1851"/>
      <c r="AG1851">
        <v>0</v>
      </c>
      <c r="AH1851">
        <v>0</v>
      </c>
    </row>
    <row r="1852" spans="1:34" ht="15" x14ac:dyDescent="0.25">
      <c r="A1852" t="s">
        <v>3894</v>
      </c>
      <c r="B1852" t="s">
        <v>3895</v>
      </c>
      <c r="C1852" t="s">
        <v>1537</v>
      </c>
      <c r="D1852">
        <v>59</v>
      </c>
      <c r="E1852" s="138">
        <v>45654</v>
      </c>
      <c r="F1852" s="138">
        <v>45719</v>
      </c>
      <c r="G1852" t="s">
        <v>69</v>
      </c>
      <c r="H1852" t="s">
        <v>70</v>
      </c>
      <c r="I1852">
        <v>0.59</v>
      </c>
      <c r="J1852" t="s">
        <v>16270</v>
      </c>
      <c r="K1852">
        <v>0.7</v>
      </c>
      <c r="L1852" t="s">
        <v>78</v>
      </c>
      <c r="M1852">
        <v>0.8</v>
      </c>
      <c r="N1852" t="s">
        <v>79</v>
      </c>
      <c r="O1852"/>
      <c r="P1852"/>
      <c r="Q1852"/>
      <c r="R1852"/>
      <c r="S1852"/>
      <c r="T1852"/>
      <c r="U1852"/>
      <c r="V1852"/>
      <c r="W1852"/>
      <c r="X1852"/>
      <c r="Y1852"/>
      <c r="Z1852"/>
      <c r="AA1852"/>
      <c r="AB1852"/>
      <c r="AC1852"/>
      <c r="AD1852"/>
      <c r="AE1852"/>
      <c r="AF1852"/>
      <c r="AG1852">
        <v>3</v>
      </c>
      <c r="AH1852">
        <v>0</v>
      </c>
    </row>
    <row r="1853" spans="1:34" ht="15" x14ac:dyDescent="0.25">
      <c r="A1853" t="s">
        <v>3896</v>
      </c>
      <c r="B1853" t="s">
        <v>3897</v>
      </c>
      <c r="C1853" t="s">
        <v>142</v>
      </c>
      <c r="D1853">
        <v>2</v>
      </c>
      <c r="E1853" s="138">
        <v>45716</v>
      </c>
      <c r="F1853" s="138">
        <v>45740</v>
      </c>
      <c r="G1853" t="s">
        <v>616</v>
      </c>
      <c r="H1853" t="s">
        <v>70</v>
      </c>
      <c r="I1853">
        <v>0</v>
      </c>
      <c r="J1853" t="s">
        <v>16230</v>
      </c>
      <c r="K1853">
        <v>0.4</v>
      </c>
      <c r="L1853" t="s">
        <v>71</v>
      </c>
      <c r="M1853"/>
      <c r="N1853"/>
      <c r="O1853"/>
      <c r="P1853"/>
      <c r="Q1853"/>
      <c r="R1853"/>
      <c r="S1853"/>
      <c r="T1853"/>
      <c r="U1853"/>
      <c r="V1853"/>
      <c r="W1853"/>
      <c r="X1853"/>
      <c r="Y1853"/>
      <c r="Z1853"/>
      <c r="AA1853"/>
      <c r="AB1853"/>
      <c r="AC1853"/>
      <c r="AD1853"/>
      <c r="AE1853"/>
      <c r="AF1853"/>
      <c r="AG1853">
        <v>2</v>
      </c>
      <c r="AH1853">
        <v>15000</v>
      </c>
    </row>
    <row r="1854" spans="1:34" ht="15" x14ac:dyDescent="0.25">
      <c r="A1854" t="s">
        <v>3898</v>
      </c>
      <c r="B1854" t="s">
        <v>3899</v>
      </c>
      <c r="C1854" t="s">
        <v>350</v>
      </c>
      <c r="D1854">
        <v>23</v>
      </c>
      <c r="E1854" s="138">
        <v>44924</v>
      </c>
      <c r="F1854" s="138">
        <v>46011</v>
      </c>
      <c r="G1854" t="s">
        <v>69</v>
      </c>
      <c r="H1854" t="s">
        <v>63</v>
      </c>
      <c r="I1854">
        <v>0.25</v>
      </c>
      <c r="J1854" t="s">
        <v>71</v>
      </c>
      <c r="K1854"/>
      <c r="L1854"/>
      <c r="M1854"/>
      <c r="N1854"/>
      <c r="O1854"/>
      <c r="P1854"/>
      <c r="Q1854"/>
      <c r="R1854"/>
      <c r="S1854"/>
      <c r="T1854"/>
      <c r="U1854"/>
      <c r="V1854"/>
      <c r="W1854"/>
      <c r="X1854"/>
      <c r="Y1854"/>
      <c r="Z1854"/>
      <c r="AA1854"/>
      <c r="AB1854"/>
      <c r="AC1854"/>
      <c r="AD1854"/>
      <c r="AE1854"/>
      <c r="AF1854"/>
      <c r="AG1854">
        <v>1</v>
      </c>
      <c r="AH1854">
        <v>0</v>
      </c>
    </row>
    <row r="1855" spans="1:34" ht="15" x14ac:dyDescent="0.25">
      <c r="A1855" t="s">
        <v>3900</v>
      </c>
      <c r="B1855" t="s">
        <v>3901</v>
      </c>
      <c r="C1855" t="s">
        <v>448</v>
      </c>
      <c r="D1855">
        <v>60</v>
      </c>
      <c r="E1855" s="138">
        <v>45183</v>
      </c>
      <c r="F1855" s="138">
        <v>46011</v>
      </c>
      <c r="G1855" t="s">
        <v>69</v>
      </c>
      <c r="H1855" t="s">
        <v>63</v>
      </c>
      <c r="I1855">
        <v>0.8</v>
      </c>
      <c r="J1855" t="s">
        <v>71</v>
      </c>
      <c r="K1855"/>
      <c r="L1855"/>
      <c r="M1855"/>
      <c r="N1855"/>
      <c r="O1855"/>
      <c r="P1855"/>
      <c r="Q1855"/>
      <c r="R1855"/>
      <c r="S1855"/>
      <c r="T1855"/>
      <c r="U1855"/>
      <c r="V1855"/>
      <c r="W1855"/>
      <c r="X1855"/>
      <c r="Y1855"/>
      <c r="Z1855"/>
      <c r="AA1855"/>
      <c r="AB1855"/>
      <c r="AC1855"/>
      <c r="AD1855"/>
      <c r="AE1855"/>
      <c r="AF1855"/>
      <c r="AG1855">
        <v>1</v>
      </c>
      <c r="AH1855">
        <v>0</v>
      </c>
    </row>
    <row r="1856" spans="1:34" ht="15" x14ac:dyDescent="0.25">
      <c r="A1856" t="s">
        <v>3902</v>
      </c>
      <c r="B1856" t="s">
        <v>3903</v>
      </c>
      <c r="C1856" t="s">
        <v>448</v>
      </c>
      <c r="D1856">
        <v>19</v>
      </c>
      <c r="E1856" s="138">
        <v>42093</v>
      </c>
      <c r="F1856" s="138">
        <v>46011</v>
      </c>
      <c r="G1856" t="s">
        <v>69</v>
      </c>
      <c r="H1856" t="s">
        <v>63</v>
      </c>
      <c r="I1856">
        <v>0.8</v>
      </c>
      <c r="J1856" t="s">
        <v>71</v>
      </c>
      <c r="K1856"/>
      <c r="L1856"/>
      <c r="M1856"/>
      <c r="N1856"/>
      <c r="O1856"/>
      <c r="P1856"/>
      <c r="Q1856"/>
      <c r="R1856"/>
      <c r="S1856"/>
      <c r="T1856"/>
      <c r="U1856"/>
      <c r="V1856"/>
      <c r="W1856"/>
      <c r="X1856"/>
      <c r="Y1856"/>
      <c r="Z1856"/>
      <c r="AA1856"/>
      <c r="AB1856"/>
      <c r="AC1856"/>
      <c r="AD1856"/>
      <c r="AE1856"/>
      <c r="AF1856"/>
      <c r="AG1856">
        <v>1</v>
      </c>
      <c r="AH1856">
        <v>0</v>
      </c>
    </row>
    <row r="1857" spans="1:34" ht="15" x14ac:dyDescent="0.25">
      <c r="A1857" t="s">
        <v>3904</v>
      </c>
      <c r="B1857" t="s">
        <v>3905</v>
      </c>
      <c r="C1857" t="s">
        <v>642</v>
      </c>
      <c r="D1857">
        <v>76</v>
      </c>
      <c r="E1857" s="138">
        <v>45656</v>
      </c>
      <c r="F1857" s="138">
        <v>45933</v>
      </c>
      <c r="G1857"/>
      <c r="H1857" t="s">
        <v>63</v>
      </c>
      <c r="I1857">
        <v>0.8</v>
      </c>
      <c r="J1857" t="s">
        <v>71</v>
      </c>
      <c r="K1857"/>
      <c r="L1857"/>
      <c r="M1857"/>
      <c r="N1857"/>
      <c r="O1857"/>
      <c r="P1857"/>
      <c r="Q1857"/>
      <c r="R1857"/>
      <c r="S1857"/>
      <c r="T1857"/>
      <c r="U1857"/>
      <c r="V1857"/>
      <c r="W1857"/>
      <c r="X1857"/>
      <c r="Y1857"/>
      <c r="Z1857"/>
      <c r="AA1857"/>
      <c r="AB1857"/>
      <c r="AC1857"/>
      <c r="AD1857"/>
      <c r="AE1857"/>
      <c r="AF1857"/>
      <c r="AG1857">
        <v>1</v>
      </c>
      <c r="AH1857">
        <v>0</v>
      </c>
    </row>
    <row r="1858" spans="1:34" ht="15" x14ac:dyDescent="0.25">
      <c r="A1858" t="s">
        <v>3906</v>
      </c>
      <c r="B1858" t="s">
        <v>3907</v>
      </c>
      <c r="C1858" t="s">
        <v>1999</v>
      </c>
      <c r="D1858">
        <v>6</v>
      </c>
      <c r="E1858" s="138">
        <v>45299</v>
      </c>
      <c r="F1858" s="138">
        <v>46011</v>
      </c>
      <c r="G1858" t="s">
        <v>69</v>
      </c>
      <c r="H1858" t="s">
        <v>63</v>
      </c>
      <c r="I1858">
        <v>0.8</v>
      </c>
      <c r="J1858" t="s">
        <v>71</v>
      </c>
      <c r="K1858"/>
      <c r="L1858"/>
      <c r="M1858"/>
      <c r="N1858"/>
      <c r="O1858"/>
      <c r="P1858"/>
      <c r="Q1858"/>
      <c r="R1858"/>
      <c r="S1858"/>
      <c r="T1858"/>
      <c r="U1858"/>
      <c r="V1858"/>
      <c r="W1858"/>
      <c r="X1858"/>
      <c r="Y1858"/>
      <c r="Z1858"/>
      <c r="AA1858"/>
      <c r="AB1858"/>
      <c r="AC1858"/>
      <c r="AD1858"/>
      <c r="AE1858"/>
      <c r="AF1858"/>
      <c r="AG1858">
        <v>1</v>
      </c>
      <c r="AH1858">
        <v>0</v>
      </c>
    </row>
    <row r="1859" spans="1:34" ht="15" x14ac:dyDescent="0.25">
      <c r="A1859" t="s">
        <v>3908</v>
      </c>
      <c r="B1859" t="s">
        <v>3909</v>
      </c>
      <c r="C1859" t="s">
        <v>108</v>
      </c>
      <c r="D1859">
        <v>9</v>
      </c>
      <c r="E1859" s="138">
        <v>42122</v>
      </c>
      <c r="F1859" s="138">
        <v>46011</v>
      </c>
      <c r="G1859" t="s">
        <v>69</v>
      </c>
      <c r="H1859" t="s">
        <v>70</v>
      </c>
      <c r="I1859">
        <v>0.8</v>
      </c>
      <c r="J1859" t="s">
        <v>71</v>
      </c>
      <c r="K1859">
        <v>0</v>
      </c>
      <c r="L1859" t="s">
        <v>16096</v>
      </c>
      <c r="M1859"/>
      <c r="N1859"/>
      <c r="O1859"/>
      <c r="P1859"/>
      <c r="Q1859"/>
      <c r="R1859"/>
      <c r="S1859"/>
      <c r="T1859"/>
      <c r="U1859"/>
      <c r="V1859"/>
      <c r="W1859"/>
      <c r="X1859"/>
      <c r="Y1859"/>
      <c r="Z1859"/>
      <c r="AA1859"/>
      <c r="AB1859"/>
      <c r="AC1859"/>
      <c r="AD1859"/>
      <c r="AE1859"/>
      <c r="AF1859"/>
      <c r="AG1859">
        <v>5</v>
      </c>
      <c r="AH1859">
        <v>0</v>
      </c>
    </row>
    <row r="1860" spans="1:34" ht="15" x14ac:dyDescent="0.25">
      <c r="A1860" t="s">
        <v>3910</v>
      </c>
      <c r="B1860" t="s">
        <v>3911</v>
      </c>
      <c r="C1860" t="s">
        <v>516</v>
      </c>
      <c r="D1860">
        <v>33</v>
      </c>
      <c r="E1860" s="138">
        <v>45282</v>
      </c>
      <c r="F1860" s="138">
        <v>46011</v>
      </c>
      <c r="G1860" t="s">
        <v>69</v>
      </c>
      <c r="H1860" t="s">
        <v>70</v>
      </c>
      <c r="I1860">
        <v>0</v>
      </c>
      <c r="J1860" t="s">
        <v>16228</v>
      </c>
      <c r="K1860">
        <v>0.5</v>
      </c>
      <c r="L1860" t="s">
        <v>71</v>
      </c>
      <c r="M1860"/>
      <c r="N1860"/>
      <c r="O1860"/>
      <c r="P1860"/>
      <c r="Q1860"/>
      <c r="R1860"/>
      <c r="S1860"/>
      <c r="T1860"/>
      <c r="U1860"/>
      <c r="V1860"/>
      <c r="W1860"/>
      <c r="X1860"/>
      <c r="Y1860"/>
      <c r="Z1860"/>
      <c r="AA1860"/>
      <c r="AB1860"/>
      <c r="AC1860"/>
      <c r="AD1860"/>
      <c r="AE1860"/>
      <c r="AF1860"/>
      <c r="AG1860">
        <v>2</v>
      </c>
      <c r="AH1860">
        <v>12000</v>
      </c>
    </row>
    <row r="1861" spans="1:34" ht="15" x14ac:dyDescent="0.25">
      <c r="A1861" t="s">
        <v>3912</v>
      </c>
      <c r="B1861" t="s">
        <v>3913</v>
      </c>
      <c r="C1861" t="s">
        <v>99</v>
      </c>
      <c r="D1861">
        <v>3</v>
      </c>
      <c r="E1861" s="138">
        <v>44313</v>
      </c>
      <c r="F1861" s="138">
        <v>46011</v>
      </c>
      <c r="G1861" t="s">
        <v>69</v>
      </c>
      <c r="H1861" t="s">
        <v>63</v>
      </c>
      <c r="I1861">
        <v>0.8</v>
      </c>
      <c r="J1861" t="s">
        <v>71</v>
      </c>
      <c r="K1861"/>
      <c r="L1861"/>
      <c r="M1861"/>
      <c r="N1861"/>
      <c r="O1861"/>
      <c r="P1861"/>
      <c r="Q1861"/>
      <c r="R1861"/>
      <c r="S1861"/>
      <c r="T1861"/>
      <c r="U1861"/>
      <c r="V1861"/>
      <c r="W1861"/>
      <c r="X1861"/>
      <c r="Y1861"/>
      <c r="Z1861"/>
      <c r="AA1861"/>
      <c r="AB1861"/>
      <c r="AC1861"/>
      <c r="AD1861"/>
      <c r="AE1861"/>
      <c r="AF1861"/>
      <c r="AG1861">
        <v>1</v>
      </c>
      <c r="AH1861">
        <v>0</v>
      </c>
    </row>
    <row r="1862" spans="1:34" ht="15" x14ac:dyDescent="0.25">
      <c r="A1862" t="s">
        <v>3914</v>
      </c>
      <c r="B1862" t="s">
        <v>3915</v>
      </c>
      <c r="C1862" t="s">
        <v>139</v>
      </c>
      <c r="D1862">
        <v>28</v>
      </c>
      <c r="E1862" s="138">
        <v>45646</v>
      </c>
      <c r="F1862" s="138">
        <v>45713</v>
      </c>
      <c r="G1862" t="s">
        <v>69</v>
      </c>
      <c r="H1862" t="s">
        <v>63</v>
      </c>
      <c r="I1862">
        <v>0.6</v>
      </c>
      <c r="J1862" t="s">
        <v>71</v>
      </c>
      <c r="K1862"/>
      <c r="L1862"/>
      <c r="M1862"/>
      <c r="N1862"/>
      <c r="O1862"/>
      <c r="P1862"/>
      <c r="Q1862"/>
      <c r="R1862"/>
      <c r="S1862"/>
      <c r="T1862"/>
      <c r="U1862"/>
      <c r="V1862"/>
      <c r="W1862"/>
      <c r="X1862"/>
      <c r="Y1862"/>
      <c r="Z1862"/>
      <c r="AA1862"/>
      <c r="AB1862"/>
      <c r="AC1862"/>
      <c r="AD1862"/>
      <c r="AE1862"/>
      <c r="AF1862"/>
      <c r="AG1862">
        <v>1</v>
      </c>
      <c r="AH1862">
        <v>0</v>
      </c>
    </row>
    <row r="1863" spans="1:34" ht="15" x14ac:dyDescent="0.25">
      <c r="A1863" t="s">
        <v>3918</v>
      </c>
      <c r="B1863" t="s">
        <v>3919</v>
      </c>
      <c r="C1863" t="s">
        <v>151</v>
      </c>
      <c r="D1863">
        <v>32</v>
      </c>
      <c r="E1863" s="138">
        <v>45643</v>
      </c>
      <c r="F1863" s="138">
        <v>45681</v>
      </c>
      <c r="G1863" t="s">
        <v>75</v>
      </c>
      <c r="H1863" t="s">
        <v>63</v>
      </c>
      <c r="I1863">
        <v>0.6</v>
      </c>
      <c r="J1863" t="s">
        <v>71</v>
      </c>
      <c r="K1863"/>
      <c r="L1863"/>
      <c r="M1863"/>
      <c r="N1863"/>
      <c r="O1863"/>
      <c r="P1863"/>
      <c r="Q1863"/>
      <c r="R1863"/>
      <c r="S1863"/>
      <c r="T1863"/>
      <c r="U1863"/>
      <c r="V1863"/>
      <c r="W1863"/>
      <c r="X1863"/>
      <c r="Y1863"/>
      <c r="Z1863"/>
      <c r="AA1863"/>
      <c r="AB1863"/>
      <c r="AC1863"/>
      <c r="AD1863"/>
      <c r="AE1863"/>
      <c r="AF1863"/>
      <c r="AG1863">
        <v>1</v>
      </c>
      <c r="AH1863">
        <v>0</v>
      </c>
    </row>
    <row r="1864" spans="1:34" ht="15" x14ac:dyDescent="0.25">
      <c r="A1864" t="s">
        <v>3916</v>
      </c>
      <c r="B1864" t="s">
        <v>3917</v>
      </c>
      <c r="C1864" t="s">
        <v>182</v>
      </c>
      <c r="D1864">
        <v>27</v>
      </c>
      <c r="E1864" s="138">
        <v>45635</v>
      </c>
      <c r="F1864" s="138">
        <v>45896</v>
      </c>
      <c r="G1864" t="s">
        <v>69</v>
      </c>
      <c r="H1864" t="s">
        <v>63</v>
      </c>
      <c r="I1864">
        <v>0.8</v>
      </c>
      <c r="J1864" t="s">
        <v>71</v>
      </c>
      <c r="K1864"/>
      <c r="L1864"/>
      <c r="M1864"/>
      <c r="N1864"/>
      <c r="O1864"/>
      <c r="P1864"/>
      <c r="Q1864"/>
      <c r="R1864"/>
      <c r="S1864"/>
      <c r="T1864"/>
      <c r="U1864"/>
      <c r="V1864"/>
      <c r="W1864"/>
      <c r="X1864"/>
      <c r="Y1864"/>
      <c r="Z1864"/>
      <c r="AA1864"/>
      <c r="AB1864"/>
      <c r="AC1864"/>
      <c r="AD1864"/>
      <c r="AE1864"/>
      <c r="AF1864"/>
      <c r="AG1864">
        <v>1</v>
      </c>
      <c r="AH1864">
        <v>0</v>
      </c>
    </row>
    <row r="1865" spans="1:34" ht="15" x14ac:dyDescent="0.25">
      <c r="A1865" t="s">
        <v>3920</v>
      </c>
      <c r="B1865" t="s">
        <v>3921</v>
      </c>
      <c r="C1865" t="s">
        <v>170</v>
      </c>
      <c r="D1865">
        <v>54</v>
      </c>
      <c r="E1865" s="138">
        <v>45656</v>
      </c>
      <c r="F1865" s="138">
        <v>45729</v>
      </c>
      <c r="G1865" t="s">
        <v>69</v>
      </c>
      <c r="H1865" t="s">
        <v>70</v>
      </c>
      <c r="I1865">
        <v>0</v>
      </c>
      <c r="J1865" t="s">
        <v>16232</v>
      </c>
      <c r="K1865">
        <v>0.8</v>
      </c>
      <c r="L1865" t="s">
        <v>71</v>
      </c>
      <c r="M1865"/>
      <c r="N1865"/>
      <c r="O1865"/>
      <c r="P1865"/>
      <c r="Q1865"/>
      <c r="R1865"/>
      <c r="S1865"/>
      <c r="T1865"/>
      <c r="U1865"/>
      <c r="V1865"/>
      <c r="W1865"/>
      <c r="X1865"/>
      <c r="Y1865"/>
      <c r="Z1865"/>
      <c r="AA1865"/>
      <c r="AB1865"/>
      <c r="AC1865"/>
      <c r="AD1865"/>
      <c r="AE1865"/>
      <c r="AF1865"/>
      <c r="AG1865">
        <v>2</v>
      </c>
      <c r="AH1865">
        <v>7500</v>
      </c>
    </row>
    <row r="1866" spans="1:34" ht="15" x14ac:dyDescent="0.25">
      <c r="A1866" t="s">
        <v>3922</v>
      </c>
      <c r="B1866" t="s">
        <v>3923</v>
      </c>
      <c r="C1866" t="s">
        <v>139</v>
      </c>
      <c r="D1866">
        <v>9</v>
      </c>
      <c r="E1866" s="138">
        <v>45138</v>
      </c>
      <c r="F1866" s="138">
        <v>46011</v>
      </c>
      <c r="G1866" t="s">
        <v>69</v>
      </c>
      <c r="H1866" t="s">
        <v>70</v>
      </c>
      <c r="I1866">
        <v>0</v>
      </c>
      <c r="J1866" t="s">
        <v>16249</v>
      </c>
      <c r="K1866">
        <v>0.8</v>
      </c>
      <c r="L1866" t="s">
        <v>71</v>
      </c>
      <c r="M1866"/>
      <c r="N1866"/>
      <c r="O1866"/>
      <c r="P1866"/>
      <c r="Q1866"/>
      <c r="R1866"/>
      <c r="S1866"/>
      <c r="T1866"/>
      <c r="U1866"/>
      <c r="V1866"/>
      <c r="W1866"/>
      <c r="X1866"/>
      <c r="Y1866"/>
      <c r="Z1866"/>
      <c r="AA1866"/>
      <c r="AB1866"/>
      <c r="AC1866"/>
      <c r="AD1866"/>
      <c r="AE1866"/>
      <c r="AF1866"/>
      <c r="AG1866">
        <v>2</v>
      </c>
      <c r="AH1866">
        <v>8000</v>
      </c>
    </row>
    <row r="1867" spans="1:34" ht="15" x14ac:dyDescent="0.25">
      <c r="A1867" t="s">
        <v>3924</v>
      </c>
      <c r="B1867" t="s">
        <v>3925</v>
      </c>
      <c r="C1867" t="s">
        <v>228</v>
      </c>
      <c r="D1867">
        <v>37</v>
      </c>
      <c r="E1867" s="138">
        <v>45645</v>
      </c>
      <c r="F1867" s="138">
        <v>45684</v>
      </c>
      <c r="G1867" t="s">
        <v>75</v>
      </c>
      <c r="H1867" t="s">
        <v>63</v>
      </c>
      <c r="I1867">
        <v>0.8</v>
      </c>
      <c r="J1867" t="s">
        <v>71</v>
      </c>
      <c r="K1867"/>
      <c r="L1867"/>
      <c r="M1867"/>
      <c r="N1867"/>
      <c r="O1867"/>
      <c r="P1867"/>
      <c r="Q1867"/>
      <c r="R1867"/>
      <c r="S1867"/>
      <c r="T1867"/>
      <c r="U1867"/>
      <c r="V1867"/>
      <c r="W1867"/>
      <c r="X1867"/>
      <c r="Y1867"/>
      <c r="Z1867"/>
      <c r="AA1867"/>
      <c r="AB1867"/>
      <c r="AC1867"/>
      <c r="AD1867"/>
      <c r="AE1867"/>
      <c r="AF1867"/>
      <c r="AG1867">
        <v>1</v>
      </c>
      <c r="AH1867">
        <v>0</v>
      </c>
    </row>
    <row r="1868" spans="1:34" ht="15" x14ac:dyDescent="0.25">
      <c r="A1868" t="s">
        <v>3926</v>
      </c>
      <c r="B1868" t="s">
        <v>3927</v>
      </c>
      <c r="C1868" t="s">
        <v>142</v>
      </c>
      <c r="D1868">
        <v>42</v>
      </c>
      <c r="E1868" s="138">
        <v>45645</v>
      </c>
      <c r="F1868" s="138">
        <v>45664</v>
      </c>
      <c r="G1868" t="s">
        <v>16478</v>
      </c>
      <c r="H1868" t="s">
        <v>70</v>
      </c>
      <c r="I1868">
        <v>0.55000000000000004</v>
      </c>
      <c r="J1868" t="s">
        <v>76</v>
      </c>
      <c r="K1868">
        <v>0.65</v>
      </c>
      <c r="L1868" t="s">
        <v>77</v>
      </c>
      <c r="M1868">
        <v>0.75</v>
      </c>
      <c r="N1868" t="s">
        <v>78</v>
      </c>
      <c r="O1868">
        <v>0.8</v>
      </c>
      <c r="P1868" t="s">
        <v>79</v>
      </c>
      <c r="Q1868">
        <v>0</v>
      </c>
      <c r="R1868" t="s">
        <v>16295</v>
      </c>
      <c r="S1868"/>
      <c r="T1868"/>
      <c r="U1868"/>
      <c r="V1868"/>
      <c r="W1868"/>
      <c r="X1868"/>
      <c r="Y1868"/>
      <c r="Z1868"/>
      <c r="AA1868"/>
      <c r="AB1868"/>
      <c r="AC1868"/>
      <c r="AD1868"/>
      <c r="AE1868"/>
      <c r="AF1868"/>
      <c r="AG1868">
        <v>0</v>
      </c>
      <c r="AH1868">
        <v>0</v>
      </c>
    </row>
    <row r="1869" spans="1:34" ht="15" x14ac:dyDescent="0.25">
      <c r="A1869" t="s">
        <v>3936</v>
      </c>
      <c r="B1869" t="s">
        <v>3937</v>
      </c>
      <c r="C1869" t="s">
        <v>119</v>
      </c>
      <c r="D1869">
        <v>5</v>
      </c>
      <c r="E1869" s="138">
        <v>44316</v>
      </c>
      <c r="F1869" s="138">
        <v>46011</v>
      </c>
      <c r="G1869" t="s">
        <v>69</v>
      </c>
      <c r="H1869" t="s">
        <v>70</v>
      </c>
      <c r="I1869">
        <v>0</v>
      </c>
      <c r="J1869" t="s">
        <v>16229</v>
      </c>
      <c r="K1869">
        <v>0.3</v>
      </c>
      <c r="L1869" t="s">
        <v>71</v>
      </c>
      <c r="M1869"/>
      <c r="N1869"/>
      <c r="O1869"/>
      <c r="P1869"/>
      <c r="Q1869"/>
      <c r="R1869"/>
      <c r="S1869"/>
      <c r="T1869"/>
      <c r="U1869"/>
      <c r="V1869"/>
      <c r="W1869"/>
      <c r="X1869"/>
      <c r="Y1869"/>
      <c r="Z1869"/>
      <c r="AA1869"/>
      <c r="AB1869"/>
      <c r="AC1869"/>
      <c r="AD1869"/>
      <c r="AE1869"/>
      <c r="AF1869"/>
      <c r="AG1869">
        <v>2</v>
      </c>
      <c r="AH1869">
        <v>10000</v>
      </c>
    </row>
    <row r="1870" spans="1:34" ht="15" x14ac:dyDescent="0.25">
      <c r="A1870" t="s">
        <v>3930</v>
      </c>
      <c r="B1870" t="s">
        <v>3931</v>
      </c>
      <c r="C1870" t="s">
        <v>102</v>
      </c>
      <c r="D1870">
        <v>26</v>
      </c>
      <c r="E1870" s="138">
        <v>45654</v>
      </c>
      <c r="F1870" s="138">
        <v>45944</v>
      </c>
      <c r="G1870" t="s">
        <v>69</v>
      </c>
      <c r="H1870" t="s">
        <v>63</v>
      </c>
      <c r="I1870">
        <v>0.5</v>
      </c>
      <c r="J1870" t="s">
        <v>71</v>
      </c>
      <c r="K1870"/>
      <c r="L1870"/>
      <c r="M1870"/>
      <c r="N1870"/>
      <c r="O1870"/>
      <c r="P1870"/>
      <c r="Q1870"/>
      <c r="R1870"/>
      <c r="S1870"/>
      <c r="T1870"/>
      <c r="U1870"/>
      <c r="V1870"/>
      <c r="W1870"/>
      <c r="X1870"/>
      <c r="Y1870"/>
      <c r="Z1870"/>
      <c r="AA1870"/>
      <c r="AB1870"/>
      <c r="AC1870"/>
      <c r="AD1870"/>
      <c r="AE1870"/>
      <c r="AF1870"/>
      <c r="AG1870">
        <v>1</v>
      </c>
      <c r="AH1870">
        <v>0</v>
      </c>
    </row>
    <row r="1871" spans="1:34" ht="15" x14ac:dyDescent="0.25">
      <c r="A1871" t="s">
        <v>3932</v>
      </c>
      <c r="B1871" t="s">
        <v>3933</v>
      </c>
      <c r="C1871" t="s">
        <v>99</v>
      </c>
      <c r="D1871">
        <v>36</v>
      </c>
      <c r="E1871" s="138">
        <v>45254</v>
      </c>
      <c r="F1871" s="138">
        <v>46011</v>
      </c>
      <c r="G1871" t="s">
        <v>818</v>
      </c>
      <c r="H1871" t="s">
        <v>63</v>
      </c>
      <c r="I1871">
        <v>0</v>
      </c>
      <c r="J1871" t="s">
        <v>71</v>
      </c>
      <c r="K1871"/>
      <c r="L1871"/>
      <c r="M1871"/>
      <c r="N1871"/>
      <c r="O1871"/>
      <c r="P1871"/>
      <c r="Q1871"/>
      <c r="R1871"/>
      <c r="S1871"/>
      <c r="T1871"/>
      <c r="U1871"/>
      <c r="V1871"/>
      <c r="W1871"/>
      <c r="X1871"/>
      <c r="Y1871"/>
      <c r="Z1871"/>
      <c r="AA1871"/>
      <c r="AB1871"/>
      <c r="AC1871"/>
      <c r="AD1871"/>
      <c r="AE1871"/>
      <c r="AF1871"/>
      <c r="AG1871">
        <v>1</v>
      </c>
      <c r="AH1871">
        <v>0</v>
      </c>
    </row>
    <row r="1872" spans="1:34" ht="15" x14ac:dyDescent="0.25">
      <c r="A1872" t="s">
        <v>3928</v>
      </c>
      <c r="B1872" t="s">
        <v>3929</v>
      </c>
      <c r="C1872" t="s">
        <v>228</v>
      </c>
      <c r="D1872">
        <v>43</v>
      </c>
      <c r="E1872" s="138">
        <v>45649</v>
      </c>
      <c r="F1872" s="138">
        <v>45672</v>
      </c>
      <c r="G1872" t="s">
        <v>75</v>
      </c>
      <c r="H1872" t="s">
        <v>63</v>
      </c>
      <c r="I1872">
        <v>0.6</v>
      </c>
      <c r="J1872" t="s">
        <v>71</v>
      </c>
      <c r="K1872"/>
      <c r="L1872"/>
      <c r="M1872"/>
      <c r="N1872"/>
      <c r="O1872"/>
      <c r="P1872"/>
      <c r="Q1872"/>
      <c r="R1872"/>
      <c r="S1872"/>
      <c r="T1872"/>
      <c r="U1872"/>
      <c r="V1872"/>
      <c r="W1872"/>
      <c r="X1872"/>
      <c r="Y1872"/>
      <c r="Z1872"/>
      <c r="AA1872"/>
      <c r="AB1872"/>
      <c r="AC1872"/>
      <c r="AD1872"/>
      <c r="AE1872"/>
      <c r="AF1872"/>
      <c r="AG1872">
        <v>1</v>
      </c>
      <c r="AH1872">
        <v>0</v>
      </c>
    </row>
    <row r="1873" spans="1:34" ht="15" x14ac:dyDescent="0.25">
      <c r="A1873" t="s">
        <v>3934</v>
      </c>
      <c r="B1873" t="s">
        <v>3935</v>
      </c>
      <c r="C1873" t="s">
        <v>326</v>
      </c>
      <c r="D1873">
        <v>56</v>
      </c>
      <c r="E1873" s="138">
        <v>45645</v>
      </c>
      <c r="F1873" s="138">
        <v>45672</v>
      </c>
      <c r="G1873" t="s">
        <v>69</v>
      </c>
      <c r="H1873" t="s">
        <v>70</v>
      </c>
      <c r="I1873">
        <v>0</v>
      </c>
      <c r="J1873" t="s">
        <v>16257</v>
      </c>
      <c r="K1873">
        <v>0.65</v>
      </c>
      <c r="L1873" t="s">
        <v>16270</v>
      </c>
      <c r="M1873">
        <v>0.75</v>
      </c>
      <c r="N1873" t="s">
        <v>78</v>
      </c>
      <c r="O1873">
        <v>0.8</v>
      </c>
      <c r="P1873" t="s">
        <v>79</v>
      </c>
      <c r="Q1873"/>
      <c r="R1873"/>
      <c r="S1873"/>
      <c r="T1873"/>
      <c r="U1873"/>
      <c r="V1873"/>
      <c r="W1873"/>
      <c r="X1873"/>
      <c r="Y1873"/>
      <c r="Z1873"/>
      <c r="AA1873"/>
      <c r="AB1873"/>
      <c r="AC1873"/>
      <c r="AD1873"/>
      <c r="AE1873"/>
      <c r="AF1873"/>
      <c r="AG1873">
        <v>4</v>
      </c>
      <c r="AH1873">
        <v>14999.99</v>
      </c>
    </row>
    <row r="1874" spans="1:34" ht="15" x14ac:dyDescent="0.25">
      <c r="A1874" t="s">
        <v>3938</v>
      </c>
      <c r="B1874" t="s">
        <v>3939</v>
      </c>
      <c r="C1874" t="s">
        <v>154</v>
      </c>
      <c r="D1874">
        <v>37</v>
      </c>
      <c r="E1874" s="138">
        <v>45656</v>
      </c>
      <c r="F1874" s="138">
        <v>45667</v>
      </c>
      <c r="G1874" t="s">
        <v>69</v>
      </c>
      <c r="H1874" t="s">
        <v>63</v>
      </c>
      <c r="I1874">
        <v>0.8</v>
      </c>
      <c r="J1874" t="s">
        <v>71</v>
      </c>
      <c r="K1874"/>
      <c r="L1874"/>
      <c r="M1874"/>
      <c r="N1874"/>
      <c r="O1874"/>
      <c r="P1874"/>
      <c r="Q1874"/>
      <c r="R1874"/>
      <c r="S1874"/>
      <c r="T1874"/>
      <c r="U1874"/>
      <c r="V1874"/>
      <c r="W1874"/>
      <c r="X1874"/>
      <c r="Y1874"/>
      <c r="Z1874"/>
      <c r="AA1874"/>
      <c r="AB1874"/>
      <c r="AC1874"/>
      <c r="AD1874"/>
      <c r="AE1874"/>
      <c r="AF1874"/>
      <c r="AG1874">
        <v>1</v>
      </c>
      <c r="AH1874">
        <v>0</v>
      </c>
    </row>
    <row r="1875" spans="1:34" ht="15" x14ac:dyDescent="0.25">
      <c r="A1875" t="s">
        <v>3940</v>
      </c>
      <c r="B1875" t="s">
        <v>3941</v>
      </c>
      <c r="C1875" t="s">
        <v>154</v>
      </c>
      <c r="D1875">
        <v>35</v>
      </c>
      <c r="E1875" s="138">
        <v>44910</v>
      </c>
      <c r="F1875" s="138">
        <v>46011</v>
      </c>
      <c r="G1875" t="s">
        <v>69</v>
      </c>
      <c r="H1875" t="s">
        <v>63</v>
      </c>
      <c r="I1875">
        <v>0.8</v>
      </c>
      <c r="J1875" t="s">
        <v>71</v>
      </c>
      <c r="K1875"/>
      <c r="L1875"/>
      <c r="M1875"/>
      <c r="N1875"/>
      <c r="O1875"/>
      <c r="P1875"/>
      <c r="Q1875"/>
      <c r="R1875"/>
      <c r="S1875"/>
      <c r="T1875"/>
      <c r="U1875"/>
      <c r="V1875"/>
      <c r="W1875"/>
      <c r="X1875"/>
      <c r="Y1875"/>
      <c r="Z1875"/>
      <c r="AA1875"/>
      <c r="AB1875"/>
      <c r="AC1875"/>
      <c r="AD1875"/>
      <c r="AE1875"/>
      <c r="AF1875"/>
      <c r="AG1875">
        <v>1</v>
      </c>
      <c r="AH1875">
        <v>0</v>
      </c>
    </row>
    <row r="1876" spans="1:34" ht="15" x14ac:dyDescent="0.25">
      <c r="A1876" t="s">
        <v>3944</v>
      </c>
      <c r="B1876" t="s">
        <v>3945</v>
      </c>
      <c r="C1876" t="s">
        <v>333</v>
      </c>
      <c r="D1876">
        <v>93</v>
      </c>
      <c r="E1876" s="138">
        <v>45191</v>
      </c>
      <c r="F1876" s="138">
        <v>46011</v>
      </c>
      <c r="G1876" t="s">
        <v>16478</v>
      </c>
      <c r="H1876" t="s">
        <v>70</v>
      </c>
      <c r="I1876">
        <v>0.4</v>
      </c>
      <c r="J1876" t="s">
        <v>76</v>
      </c>
      <c r="K1876">
        <v>0.5</v>
      </c>
      <c r="L1876" t="s">
        <v>77</v>
      </c>
      <c r="M1876">
        <v>0.6</v>
      </c>
      <c r="N1876" t="s">
        <v>78</v>
      </c>
      <c r="O1876">
        <v>0.7</v>
      </c>
      <c r="P1876" t="s">
        <v>79</v>
      </c>
      <c r="Q1876">
        <v>0</v>
      </c>
      <c r="R1876" t="s">
        <v>16249</v>
      </c>
      <c r="S1876"/>
      <c r="T1876"/>
      <c r="U1876"/>
      <c r="V1876"/>
      <c r="W1876"/>
      <c r="X1876"/>
      <c r="Y1876"/>
      <c r="Z1876"/>
      <c r="AA1876"/>
      <c r="AB1876"/>
      <c r="AC1876"/>
      <c r="AD1876"/>
      <c r="AE1876"/>
      <c r="AF1876"/>
      <c r="AG1876">
        <v>0</v>
      </c>
      <c r="AH1876">
        <v>0</v>
      </c>
    </row>
    <row r="1877" spans="1:34" ht="15" x14ac:dyDescent="0.25">
      <c r="A1877" t="s">
        <v>3942</v>
      </c>
      <c r="B1877" t="s">
        <v>3943</v>
      </c>
      <c r="C1877" t="s">
        <v>1999</v>
      </c>
      <c r="D1877">
        <v>48</v>
      </c>
      <c r="E1877" s="138">
        <v>45642</v>
      </c>
      <c r="F1877" s="138">
        <v>45709</v>
      </c>
      <c r="G1877" t="s">
        <v>69</v>
      </c>
      <c r="H1877" t="s">
        <v>63</v>
      </c>
      <c r="I1877">
        <v>0.8</v>
      </c>
      <c r="J1877" t="s">
        <v>71</v>
      </c>
      <c r="K1877"/>
      <c r="L1877"/>
      <c r="M1877"/>
      <c r="N1877"/>
      <c r="O1877"/>
      <c r="P1877"/>
      <c r="Q1877"/>
      <c r="R1877"/>
      <c r="S1877"/>
      <c r="T1877"/>
      <c r="U1877"/>
      <c r="V1877"/>
      <c r="W1877"/>
      <c r="X1877"/>
      <c r="Y1877"/>
      <c r="Z1877"/>
      <c r="AA1877"/>
      <c r="AB1877"/>
      <c r="AC1877"/>
      <c r="AD1877"/>
      <c r="AE1877"/>
      <c r="AF1877"/>
      <c r="AG1877">
        <v>1</v>
      </c>
      <c r="AH1877">
        <v>0</v>
      </c>
    </row>
    <row r="1878" spans="1:34" ht="15" x14ac:dyDescent="0.25">
      <c r="A1878" t="s">
        <v>15895</v>
      </c>
      <c r="B1878" t="s">
        <v>15896</v>
      </c>
      <c r="C1878" t="s">
        <v>321</v>
      </c>
      <c r="D1878">
        <v>40</v>
      </c>
      <c r="E1878" s="138">
        <v>43819</v>
      </c>
      <c r="F1878" s="138">
        <v>46011</v>
      </c>
      <c r="G1878" t="s">
        <v>69</v>
      </c>
      <c r="H1878" t="s">
        <v>70</v>
      </c>
      <c r="I1878">
        <v>0</v>
      </c>
      <c r="J1878" t="s">
        <v>16230</v>
      </c>
      <c r="K1878">
        <v>0.5</v>
      </c>
      <c r="L1878" t="s">
        <v>71</v>
      </c>
      <c r="M1878"/>
      <c r="N1878"/>
      <c r="O1878"/>
      <c r="P1878"/>
      <c r="Q1878"/>
      <c r="R1878"/>
      <c r="S1878"/>
      <c r="T1878"/>
      <c r="U1878"/>
      <c r="V1878"/>
      <c r="W1878"/>
      <c r="X1878"/>
      <c r="Y1878"/>
      <c r="Z1878"/>
      <c r="AA1878"/>
      <c r="AB1878"/>
      <c r="AC1878"/>
      <c r="AD1878"/>
      <c r="AE1878"/>
      <c r="AF1878"/>
      <c r="AG1878">
        <v>2</v>
      </c>
      <c r="AH1878">
        <v>15000</v>
      </c>
    </row>
    <row r="1879" spans="1:34" ht="15" x14ac:dyDescent="0.25">
      <c r="A1879" t="s">
        <v>15641</v>
      </c>
      <c r="B1879" t="s">
        <v>15642</v>
      </c>
      <c r="C1879" t="s">
        <v>291</v>
      </c>
      <c r="D1879">
        <v>3</v>
      </c>
      <c r="E1879" s="138">
        <v>45714</v>
      </c>
      <c r="F1879" s="138">
        <v>45736</v>
      </c>
      <c r="G1879" t="s">
        <v>69</v>
      </c>
      <c r="H1879" t="s">
        <v>63</v>
      </c>
      <c r="I1879">
        <v>0.6</v>
      </c>
      <c r="J1879" t="s">
        <v>71</v>
      </c>
      <c r="K1879"/>
      <c r="L1879"/>
      <c r="M1879"/>
      <c r="N1879"/>
      <c r="O1879"/>
      <c r="P1879"/>
      <c r="Q1879"/>
      <c r="R1879"/>
      <c r="S1879"/>
      <c r="T1879"/>
      <c r="U1879"/>
      <c r="V1879"/>
      <c r="W1879"/>
      <c r="X1879"/>
      <c r="Y1879"/>
      <c r="Z1879"/>
      <c r="AA1879"/>
      <c r="AB1879"/>
      <c r="AC1879"/>
      <c r="AD1879"/>
      <c r="AE1879"/>
      <c r="AF1879"/>
      <c r="AG1879">
        <v>1</v>
      </c>
      <c r="AH1879">
        <v>0</v>
      </c>
    </row>
    <row r="1880" spans="1:34" ht="15" x14ac:dyDescent="0.25">
      <c r="A1880" t="s">
        <v>15809</v>
      </c>
      <c r="B1880" t="s">
        <v>15810</v>
      </c>
      <c r="C1880" t="s">
        <v>313</v>
      </c>
      <c r="D1880"/>
      <c r="E1880"/>
      <c r="F1880"/>
      <c r="G1880"/>
      <c r="H1880" t="s">
        <v>63</v>
      </c>
      <c r="I1880" t="s">
        <v>64</v>
      </c>
      <c r="J1880"/>
      <c r="K1880"/>
      <c r="L1880"/>
      <c r="M1880"/>
      <c r="N1880"/>
      <c r="O1880"/>
      <c r="P1880"/>
      <c r="Q1880"/>
      <c r="R1880"/>
      <c r="S1880"/>
      <c r="T1880"/>
      <c r="U1880"/>
      <c r="V1880"/>
      <c r="W1880"/>
      <c r="X1880"/>
      <c r="Y1880"/>
      <c r="Z1880"/>
      <c r="AA1880"/>
      <c r="AB1880"/>
      <c r="AC1880"/>
      <c r="AD1880"/>
      <c r="AE1880"/>
      <c r="AF1880"/>
      <c r="AG1880"/>
      <c r="AH1880">
        <v>0</v>
      </c>
    </row>
    <row r="1881" spans="1:34" ht="15" x14ac:dyDescent="0.25">
      <c r="A1881" t="s">
        <v>3946</v>
      </c>
      <c r="B1881" t="s">
        <v>3947</v>
      </c>
      <c r="C1881" t="s">
        <v>374</v>
      </c>
      <c r="D1881">
        <v>38</v>
      </c>
      <c r="E1881" s="138">
        <v>45653</v>
      </c>
      <c r="F1881" s="138">
        <v>45680</v>
      </c>
      <c r="G1881" t="s">
        <v>75</v>
      </c>
      <c r="H1881" t="s">
        <v>63</v>
      </c>
      <c r="I1881">
        <v>0.8</v>
      </c>
      <c r="J1881" t="s">
        <v>71</v>
      </c>
      <c r="K1881"/>
      <c r="L1881"/>
      <c r="M1881"/>
      <c r="N1881"/>
      <c r="O1881"/>
      <c r="P1881"/>
      <c r="Q1881"/>
      <c r="R1881"/>
      <c r="S1881"/>
      <c r="T1881"/>
      <c r="U1881"/>
      <c r="V1881"/>
      <c r="W1881"/>
      <c r="X1881"/>
      <c r="Y1881"/>
      <c r="Z1881"/>
      <c r="AA1881"/>
      <c r="AB1881"/>
      <c r="AC1881"/>
      <c r="AD1881"/>
      <c r="AE1881"/>
      <c r="AF1881"/>
      <c r="AG1881">
        <v>1</v>
      </c>
      <c r="AH1881">
        <v>0</v>
      </c>
    </row>
    <row r="1882" spans="1:34" ht="15" x14ac:dyDescent="0.25">
      <c r="A1882" t="s">
        <v>3948</v>
      </c>
      <c r="B1882" t="s">
        <v>3949</v>
      </c>
      <c r="C1882" t="s">
        <v>193</v>
      </c>
      <c r="D1882">
        <v>37</v>
      </c>
      <c r="E1882" s="138">
        <v>45643</v>
      </c>
      <c r="F1882" s="138">
        <v>45671</v>
      </c>
      <c r="G1882" t="s">
        <v>69</v>
      </c>
      <c r="H1882" t="s">
        <v>63</v>
      </c>
      <c r="I1882">
        <v>0.5</v>
      </c>
      <c r="J1882" t="s">
        <v>71</v>
      </c>
      <c r="K1882"/>
      <c r="L1882"/>
      <c r="M1882"/>
      <c r="N1882"/>
      <c r="O1882"/>
      <c r="P1882"/>
      <c r="Q1882"/>
      <c r="R1882"/>
      <c r="S1882"/>
      <c r="T1882"/>
      <c r="U1882"/>
      <c r="V1882"/>
      <c r="W1882"/>
      <c r="X1882"/>
      <c r="Y1882"/>
      <c r="Z1882"/>
      <c r="AA1882"/>
      <c r="AB1882"/>
      <c r="AC1882"/>
      <c r="AD1882"/>
      <c r="AE1882"/>
      <c r="AF1882"/>
      <c r="AG1882">
        <v>1</v>
      </c>
      <c r="AH1882">
        <v>0</v>
      </c>
    </row>
    <row r="1883" spans="1:34" ht="15" x14ac:dyDescent="0.25">
      <c r="A1883" t="s">
        <v>3950</v>
      </c>
      <c r="B1883" t="s">
        <v>3951</v>
      </c>
      <c r="C1883" t="s">
        <v>193</v>
      </c>
      <c r="D1883">
        <v>37</v>
      </c>
      <c r="E1883" s="138">
        <v>45646</v>
      </c>
      <c r="F1883" s="138">
        <v>45876</v>
      </c>
      <c r="G1883" t="s">
        <v>69</v>
      </c>
      <c r="H1883" t="s">
        <v>70</v>
      </c>
      <c r="I1883">
        <v>0</v>
      </c>
      <c r="J1883" t="s">
        <v>16289</v>
      </c>
      <c r="K1883">
        <v>0.6</v>
      </c>
      <c r="L1883" t="s">
        <v>16270</v>
      </c>
      <c r="M1883">
        <v>0.7</v>
      </c>
      <c r="N1883" t="s">
        <v>78</v>
      </c>
      <c r="O1883">
        <v>0.8</v>
      </c>
      <c r="P1883" t="s">
        <v>79</v>
      </c>
      <c r="Q1883"/>
      <c r="R1883"/>
      <c r="S1883"/>
      <c r="T1883"/>
      <c r="U1883"/>
      <c r="V1883"/>
      <c r="W1883"/>
      <c r="X1883"/>
      <c r="Y1883"/>
      <c r="Z1883"/>
      <c r="AA1883"/>
      <c r="AB1883"/>
      <c r="AC1883"/>
      <c r="AD1883"/>
      <c r="AE1883"/>
      <c r="AF1883"/>
      <c r="AG1883">
        <v>4</v>
      </c>
      <c r="AH1883">
        <v>11999.99</v>
      </c>
    </row>
    <row r="1884" spans="1:34" ht="15" x14ac:dyDescent="0.25">
      <c r="A1884" t="s">
        <v>3952</v>
      </c>
      <c r="B1884" t="s">
        <v>3953</v>
      </c>
      <c r="C1884" t="s">
        <v>246</v>
      </c>
      <c r="D1884">
        <v>7</v>
      </c>
      <c r="E1884" s="138">
        <v>45366</v>
      </c>
      <c r="F1884" s="138">
        <v>46011</v>
      </c>
      <c r="G1884" t="s">
        <v>69</v>
      </c>
      <c r="H1884" t="s">
        <v>63</v>
      </c>
      <c r="I1884">
        <v>0.8</v>
      </c>
      <c r="J1884" t="s">
        <v>71</v>
      </c>
      <c r="K1884"/>
      <c r="L1884"/>
      <c r="M1884"/>
      <c r="N1884"/>
      <c r="O1884"/>
      <c r="P1884"/>
      <c r="Q1884"/>
      <c r="R1884"/>
      <c r="S1884"/>
      <c r="T1884"/>
      <c r="U1884"/>
      <c r="V1884"/>
      <c r="W1884"/>
      <c r="X1884"/>
      <c r="Y1884"/>
      <c r="Z1884"/>
      <c r="AA1884"/>
      <c r="AB1884"/>
      <c r="AC1884"/>
      <c r="AD1884"/>
      <c r="AE1884"/>
      <c r="AF1884"/>
      <c r="AG1884">
        <v>1</v>
      </c>
      <c r="AH1884">
        <v>0</v>
      </c>
    </row>
    <row r="1885" spans="1:34" ht="15" x14ac:dyDescent="0.25">
      <c r="A1885" t="s">
        <v>3954</v>
      </c>
      <c r="B1885" t="s">
        <v>3955</v>
      </c>
      <c r="C1885" t="s">
        <v>193</v>
      </c>
      <c r="D1885">
        <v>28</v>
      </c>
      <c r="E1885" s="138">
        <v>45649</v>
      </c>
      <c r="F1885" s="138">
        <v>45679</v>
      </c>
      <c r="G1885" t="s">
        <v>69</v>
      </c>
      <c r="H1885" t="s">
        <v>63</v>
      </c>
      <c r="I1885">
        <v>0.65</v>
      </c>
      <c r="J1885" t="s">
        <v>71</v>
      </c>
      <c r="K1885"/>
      <c r="L1885"/>
      <c r="M1885"/>
      <c r="N1885"/>
      <c r="O1885"/>
      <c r="P1885"/>
      <c r="Q1885"/>
      <c r="R1885"/>
      <c r="S1885"/>
      <c r="T1885"/>
      <c r="U1885"/>
      <c r="V1885"/>
      <c r="W1885"/>
      <c r="X1885"/>
      <c r="Y1885"/>
      <c r="Z1885"/>
      <c r="AA1885"/>
      <c r="AB1885"/>
      <c r="AC1885"/>
      <c r="AD1885"/>
      <c r="AE1885"/>
      <c r="AF1885"/>
      <c r="AG1885">
        <v>1</v>
      </c>
      <c r="AH1885">
        <v>0</v>
      </c>
    </row>
    <row r="1886" spans="1:34" ht="15" x14ac:dyDescent="0.25">
      <c r="A1886" t="s">
        <v>3956</v>
      </c>
      <c r="B1886" t="s">
        <v>3957</v>
      </c>
      <c r="C1886" t="s">
        <v>198</v>
      </c>
      <c r="D1886">
        <v>25</v>
      </c>
      <c r="E1886" s="138">
        <v>41547</v>
      </c>
      <c r="F1886" s="138">
        <v>46011</v>
      </c>
      <c r="G1886" t="s">
        <v>16478</v>
      </c>
      <c r="H1886" t="s">
        <v>70</v>
      </c>
      <c r="I1886">
        <v>0.5</v>
      </c>
      <c r="J1886" t="s">
        <v>76</v>
      </c>
      <c r="K1886">
        <v>0.6</v>
      </c>
      <c r="L1886" t="s">
        <v>77</v>
      </c>
      <c r="M1886">
        <v>0.7</v>
      </c>
      <c r="N1886" t="s">
        <v>78</v>
      </c>
      <c r="O1886">
        <v>0.75</v>
      </c>
      <c r="P1886" t="s">
        <v>79</v>
      </c>
      <c r="Q1886">
        <v>0</v>
      </c>
      <c r="R1886" t="s">
        <v>16228</v>
      </c>
      <c r="S1886"/>
      <c r="T1886"/>
      <c r="U1886"/>
      <c r="V1886"/>
      <c r="W1886"/>
      <c r="X1886"/>
      <c r="Y1886"/>
      <c r="Z1886"/>
      <c r="AA1886"/>
      <c r="AB1886"/>
      <c r="AC1886"/>
      <c r="AD1886"/>
      <c r="AE1886"/>
      <c r="AF1886"/>
      <c r="AG1886">
        <v>0</v>
      </c>
      <c r="AH1886">
        <v>0</v>
      </c>
    </row>
    <row r="1887" spans="1:34" ht="15" x14ac:dyDescent="0.25">
      <c r="A1887" t="s">
        <v>3958</v>
      </c>
      <c r="B1887" t="s">
        <v>3959</v>
      </c>
      <c r="C1887" t="s">
        <v>326</v>
      </c>
      <c r="D1887">
        <v>5</v>
      </c>
      <c r="E1887" s="138">
        <v>44285</v>
      </c>
      <c r="F1887" s="138">
        <v>46011</v>
      </c>
      <c r="G1887" t="s">
        <v>69</v>
      </c>
      <c r="H1887" t="s">
        <v>63</v>
      </c>
      <c r="I1887">
        <v>0.8</v>
      </c>
      <c r="J1887" t="s">
        <v>71</v>
      </c>
      <c r="K1887"/>
      <c r="L1887"/>
      <c r="M1887"/>
      <c r="N1887"/>
      <c r="O1887"/>
      <c r="P1887"/>
      <c r="Q1887"/>
      <c r="R1887"/>
      <c r="S1887"/>
      <c r="T1887"/>
      <c r="U1887"/>
      <c r="V1887"/>
      <c r="W1887"/>
      <c r="X1887"/>
      <c r="Y1887"/>
      <c r="Z1887"/>
      <c r="AA1887"/>
      <c r="AB1887"/>
      <c r="AC1887"/>
      <c r="AD1887"/>
      <c r="AE1887"/>
      <c r="AF1887"/>
      <c r="AG1887">
        <v>1</v>
      </c>
      <c r="AH1887">
        <v>0</v>
      </c>
    </row>
    <row r="1888" spans="1:34" ht="15" x14ac:dyDescent="0.25">
      <c r="A1888" t="s">
        <v>3960</v>
      </c>
      <c r="B1888" t="s">
        <v>3961</v>
      </c>
      <c r="C1888" t="s">
        <v>102</v>
      </c>
      <c r="D1888">
        <v>66</v>
      </c>
      <c r="E1888" s="138">
        <v>45656</v>
      </c>
      <c r="F1888" s="138">
        <v>45684</v>
      </c>
      <c r="G1888" t="s">
        <v>69</v>
      </c>
      <c r="H1888" t="s">
        <v>70</v>
      </c>
      <c r="I1888">
        <v>0</v>
      </c>
      <c r="J1888" t="s">
        <v>16229</v>
      </c>
      <c r="K1888">
        <v>0.8</v>
      </c>
      <c r="L1888" t="s">
        <v>71</v>
      </c>
      <c r="M1888"/>
      <c r="N1888"/>
      <c r="O1888"/>
      <c r="P1888"/>
      <c r="Q1888"/>
      <c r="R1888"/>
      <c r="S1888"/>
      <c r="T1888"/>
      <c r="U1888"/>
      <c r="V1888"/>
      <c r="W1888"/>
      <c r="X1888"/>
      <c r="Y1888"/>
      <c r="Z1888"/>
      <c r="AA1888"/>
      <c r="AB1888"/>
      <c r="AC1888"/>
      <c r="AD1888"/>
      <c r="AE1888"/>
      <c r="AF1888"/>
      <c r="AG1888">
        <v>2</v>
      </c>
      <c r="AH1888">
        <v>10000</v>
      </c>
    </row>
    <row r="1889" spans="1:34" ht="15" x14ac:dyDescent="0.25">
      <c r="A1889" t="s">
        <v>3962</v>
      </c>
      <c r="B1889" t="s">
        <v>3963</v>
      </c>
      <c r="C1889" t="s">
        <v>801</v>
      </c>
      <c r="D1889">
        <v>119</v>
      </c>
      <c r="E1889" s="138">
        <v>45657</v>
      </c>
      <c r="F1889" s="138">
        <v>45687</v>
      </c>
      <c r="G1889" t="s">
        <v>69</v>
      </c>
      <c r="H1889" t="s">
        <v>63</v>
      </c>
      <c r="I1889">
        <v>0.8</v>
      </c>
      <c r="J1889" t="s">
        <v>71</v>
      </c>
      <c r="K1889"/>
      <c r="L1889"/>
      <c r="M1889"/>
      <c r="N1889"/>
      <c r="O1889"/>
      <c r="P1889"/>
      <c r="Q1889"/>
      <c r="R1889"/>
      <c r="S1889"/>
      <c r="T1889"/>
      <c r="U1889"/>
      <c r="V1889"/>
      <c r="W1889"/>
      <c r="X1889"/>
      <c r="Y1889"/>
      <c r="Z1889"/>
      <c r="AA1889"/>
      <c r="AB1889"/>
      <c r="AC1889"/>
      <c r="AD1889"/>
      <c r="AE1889"/>
      <c r="AF1889"/>
      <c r="AG1889">
        <v>1</v>
      </c>
      <c r="AH1889">
        <v>0</v>
      </c>
    </row>
    <row r="1890" spans="1:34" ht="15" x14ac:dyDescent="0.25">
      <c r="A1890" t="s">
        <v>3964</v>
      </c>
      <c r="B1890" t="s">
        <v>3965</v>
      </c>
      <c r="C1890" t="s">
        <v>119</v>
      </c>
      <c r="D1890">
        <v>8</v>
      </c>
      <c r="E1890" s="138">
        <v>45009</v>
      </c>
      <c r="F1890" s="138">
        <v>46011</v>
      </c>
      <c r="G1890" t="s">
        <v>69</v>
      </c>
      <c r="H1890" t="s">
        <v>63</v>
      </c>
      <c r="I1890">
        <v>0.8</v>
      </c>
      <c r="J1890" t="s">
        <v>71</v>
      </c>
      <c r="K1890"/>
      <c r="L1890"/>
      <c r="M1890"/>
      <c r="N1890"/>
      <c r="O1890"/>
      <c r="P1890"/>
      <c r="Q1890"/>
      <c r="R1890"/>
      <c r="S1890"/>
      <c r="T1890"/>
      <c r="U1890"/>
      <c r="V1890"/>
      <c r="W1890"/>
      <c r="X1890"/>
      <c r="Y1890"/>
      <c r="Z1890"/>
      <c r="AA1890"/>
      <c r="AB1890"/>
      <c r="AC1890"/>
      <c r="AD1890"/>
      <c r="AE1890"/>
      <c r="AF1890"/>
      <c r="AG1890">
        <v>1</v>
      </c>
      <c r="AH1890">
        <v>0</v>
      </c>
    </row>
    <row r="1891" spans="1:34" ht="15" x14ac:dyDescent="0.25">
      <c r="A1891" t="s">
        <v>3968</v>
      </c>
      <c r="B1891" t="s">
        <v>3969</v>
      </c>
      <c r="C1891" t="s">
        <v>374</v>
      </c>
      <c r="D1891"/>
      <c r="E1891"/>
      <c r="F1891"/>
      <c r="G1891"/>
      <c r="H1891" t="s">
        <v>63</v>
      </c>
      <c r="I1891" t="s">
        <v>64</v>
      </c>
      <c r="J1891"/>
      <c r="K1891"/>
      <c r="L1891"/>
      <c r="M1891"/>
      <c r="N1891"/>
      <c r="O1891"/>
      <c r="P1891"/>
      <c r="Q1891"/>
      <c r="R1891"/>
      <c r="S1891"/>
      <c r="T1891"/>
      <c r="U1891"/>
      <c r="V1891"/>
      <c r="W1891"/>
      <c r="X1891"/>
      <c r="Y1891"/>
      <c r="Z1891"/>
      <c r="AA1891"/>
      <c r="AB1891"/>
      <c r="AC1891"/>
      <c r="AD1891"/>
      <c r="AE1891"/>
      <c r="AF1891"/>
      <c r="AG1891"/>
      <c r="AH1891">
        <v>0</v>
      </c>
    </row>
    <row r="1892" spans="1:34" ht="15" x14ac:dyDescent="0.25">
      <c r="A1892" t="s">
        <v>15887</v>
      </c>
      <c r="B1892" t="s">
        <v>15888</v>
      </c>
      <c r="C1892" t="s">
        <v>359</v>
      </c>
      <c r="D1892">
        <v>34</v>
      </c>
      <c r="E1892" s="138">
        <v>45639</v>
      </c>
      <c r="F1892" s="138">
        <v>45719</v>
      </c>
      <c r="G1892" t="s">
        <v>69</v>
      </c>
      <c r="H1892" t="s">
        <v>70</v>
      </c>
      <c r="I1892">
        <v>0</v>
      </c>
      <c r="J1892" t="s">
        <v>16232</v>
      </c>
      <c r="K1892">
        <v>0.6</v>
      </c>
      <c r="L1892" t="s">
        <v>71</v>
      </c>
      <c r="M1892"/>
      <c r="N1892"/>
      <c r="O1892"/>
      <c r="P1892"/>
      <c r="Q1892"/>
      <c r="R1892"/>
      <c r="S1892"/>
      <c r="T1892"/>
      <c r="U1892"/>
      <c r="V1892"/>
      <c r="W1892"/>
      <c r="X1892"/>
      <c r="Y1892"/>
      <c r="Z1892"/>
      <c r="AA1892"/>
      <c r="AB1892"/>
      <c r="AC1892"/>
      <c r="AD1892"/>
      <c r="AE1892"/>
      <c r="AF1892"/>
      <c r="AG1892">
        <v>2</v>
      </c>
      <c r="AH1892">
        <v>7500</v>
      </c>
    </row>
    <row r="1893" spans="1:34" ht="15" x14ac:dyDescent="0.25">
      <c r="A1893" t="s">
        <v>3966</v>
      </c>
      <c r="B1893" t="s">
        <v>3967</v>
      </c>
      <c r="C1893" t="s">
        <v>222</v>
      </c>
      <c r="D1893">
        <v>10</v>
      </c>
      <c r="E1893" s="138">
        <v>44053</v>
      </c>
      <c r="F1893" s="138">
        <v>46011</v>
      </c>
      <c r="G1893" t="s">
        <v>69</v>
      </c>
      <c r="H1893" t="s">
        <v>63</v>
      </c>
      <c r="I1893">
        <v>0.8</v>
      </c>
      <c r="J1893" t="s">
        <v>71</v>
      </c>
      <c r="K1893"/>
      <c r="L1893"/>
      <c r="M1893"/>
      <c r="N1893"/>
      <c r="O1893"/>
      <c r="P1893"/>
      <c r="Q1893"/>
      <c r="R1893"/>
      <c r="S1893"/>
      <c r="T1893"/>
      <c r="U1893"/>
      <c r="V1893"/>
      <c r="W1893"/>
      <c r="X1893"/>
      <c r="Y1893"/>
      <c r="Z1893"/>
      <c r="AA1893"/>
      <c r="AB1893"/>
      <c r="AC1893"/>
      <c r="AD1893"/>
      <c r="AE1893"/>
      <c r="AF1893"/>
      <c r="AG1893">
        <v>1</v>
      </c>
      <c r="AH1893">
        <v>0</v>
      </c>
    </row>
    <row r="1894" spans="1:34" ht="15" x14ac:dyDescent="0.25">
      <c r="A1894" t="s">
        <v>3970</v>
      </c>
      <c r="B1894" t="s">
        <v>3971</v>
      </c>
      <c r="C1894" t="s">
        <v>87</v>
      </c>
      <c r="D1894">
        <v>60</v>
      </c>
      <c r="E1894" s="138">
        <v>45656</v>
      </c>
      <c r="F1894" s="138">
        <v>45733</v>
      </c>
      <c r="G1894" t="s">
        <v>69</v>
      </c>
      <c r="H1894" t="s">
        <v>70</v>
      </c>
      <c r="I1894">
        <v>0</v>
      </c>
      <c r="J1894" t="s">
        <v>16229</v>
      </c>
      <c r="K1894">
        <v>0.8</v>
      </c>
      <c r="L1894" t="s">
        <v>71</v>
      </c>
      <c r="M1894"/>
      <c r="N1894"/>
      <c r="O1894"/>
      <c r="P1894"/>
      <c r="Q1894"/>
      <c r="R1894"/>
      <c r="S1894"/>
      <c r="T1894"/>
      <c r="U1894"/>
      <c r="V1894"/>
      <c r="W1894"/>
      <c r="X1894"/>
      <c r="Y1894"/>
      <c r="Z1894"/>
      <c r="AA1894"/>
      <c r="AB1894"/>
      <c r="AC1894"/>
      <c r="AD1894"/>
      <c r="AE1894"/>
      <c r="AF1894"/>
      <c r="AG1894">
        <v>2</v>
      </c>
      <c r="AH1894">
        <v>10000</v>
      </c>
    </row>
    <row r="1895" spans="1:34" ht="15" x14ac:dyDescent="0.25">
      <c r="A1895" t="s">
        <v>3972</v>
      </c>
      <c r="B1895" t="s">
        <v>3973</v>
      </c>
      <c r="C1895" t="s">
        <v>301</v>
      </c>
      <c r="D1895">
        <v>34</v>
      </c>
      <c r="E1895" s="138">
        <v>45642</v>
      </c>
      <c r="F1895" s="138">
        <v>45939</v>
      </c>
      <c r="G1895" t="s">
        <v>69</v>
      </c>
      <c r="H1895" t="s">
        <v>63</v>
      </c>
      <c r="I1895">
        <v>0.65</v>
      </c>
      <c r="J1895" t="s">
        <v>71</v>
      </c>
      <c r="K1895"/>
      <c r="L1895"/>
      <c r="M1895"/>
      <c r="N1895"/>
      <c r="O1895"/>
      <c r="P1895"/>
      <c r="Q1895"/>
      <c r="R1895"/>
      <c r="S1895"/>
      <c r="T1895"/>
      <c r="U1895"/>
      <c r="V1895"/>
      <c r="W1895"/>
      <c r="X1895"/>
      <c r="Y1895"/>
      <c r="Z1895"/>
      <c r="AA1895"/>
      <c r="AB1895"/>
      <c r="AC1895"/>
      <c r="AD1895"/>
      <c r="AE1895"/>
      <c r="AF1895"/>
      <c r="AG1895">
        <v>1</v>
      </c>
      <c r="AH1895">
        <v>0</v>
      </c>
    </row>
    <row r="1896" spans="1:34" ht="15" x14ac:dyDescent="0.25">
      <c r="A1896" t="s">
        <v>3974</v>
      </c>
      <c r="B1896" t="s">
        <v>3975</v>
      </c>
      <c r="C1896" t="s">
        <v>667</v>
      </c>
      <c r="D1896"/>
      <c r="E1896"/>
      <c r="F1896"/>
      <c r="G1896"/>
      <c r="H1896" t="s">
        <v>63</v>
      </c>
      <c r="I1896" t="s">
        <v>64</v>
      </c>
      <c r="J1896"/>
      <c r="K1896"/>
      <c r="L1896"/>
      <c r="M1896"/>
      <c r="N1896"/>
      <c r="O1896"/>
      <c r="P1896"/>
      <c r="Q1896"/>
      <c r="R1896"/>
      <c r="S1896"/>
      <c r="T1896"/>
      <c r="U1896"/>
      <c r="V1896"/>
      <c r="W1896"/>
      <c r="X1896"/>
      <c r="Y1896"/>
      <c r="Z1896"/>
      <c r="AA1896"/>
      <c r="AB1896"/>
      <c r="AC1896"/>
      <c r="AD1896"/>
      <c r="AE1896"/>
      <c r="AF1896"/>
      <c r="AG1896"/>
      <c r="AH1896">
        <v>0</v>
      </c>
    </row>
    <row r="1897" spans="1:34" ht="15" x14ac:dyDescent="0.25">
      <c r="A1897" t="s">
        <v>3976</v>
      </c>
      <c r="B1897" t="s">
        <v>3977</v>
      </c>
      <c r="C1897" t="s">
        <v>136</v>
      </c>
      <c r="D1897">
        <v>48</v>
      </c>
      <c r="E1897" s="138">
        <v>45625</v>
      </c>
      <c r="F1897" s="138">
        <v>45937</v>
      </c>
      <c r="G1897" t="s">
        <v>69</v>
      </c>
      <c r="H1897" t="s">
        <v>63</v>
      </c>
      <c r="I1897">
        <v>0.8</v>
      </c>
      <c r="J1897" t="s">
        <v>71</v>
      </c>
      <c r="K1897"/>
      <c r="L1897"/>
      <c r="M1897"/>
      <c r="N1897"/>
      <c r="O1897"/>
      <c r="P1897"/>
      <c r="Q1897"/>
      <c r="R1897"/>
      <c r="S1897"/>
      <c r="T1897"/>
      <c r="U1897"/>
      <c r="V1897"/>
      <c r="W1897"/>
      <c r="X1897"/>
      <c r="Y1897"/>
      <c r="Z1897"/>
      <c r="AA1897"/>
      <c r="AB1897"/>
      <c r="AC1897"/>
      <c r="AD1897"/>
      <c r="AE1897"/>
      <c r="AF1897"/>
      <c r="AG1897">
        <v>1</v>
      </c>
      <c r="AH1897">
        <v>0</v>
      </c>
    </row>
    <row r="1898" spans="1:34" ht="15" x14ac:dyDescent="0.25">
      <c r="A1898" t="s">
        <v>3978</v>
      </c>
      <c r="B1898" t="s">
        <v>3979</v>
      </c>
      <c r="C1898" t="s">
        <v>222</v>
      </c>
      <c r="D1898">
        <v>13</v>
      </c>
      <c r="E1898" s="138">
        <v>45365</v>
      </c>
      <c r="F1898" s="138">
        <v>46011</v>
      </c>
      <c r="G1898" t="s">
        <v>69</v>
      </c>
      <c r="H1898" t="s">
        <v>63</v>
      </c>
      <c r="I1898">
        <v>0.6</v>
      </c>
      <c r="J1898" t="s">
        <v>71</v>
      </c>
      <c r="K1898"/>
      <c r="L1898"/>
      <c r="M1898"/>
      <c r="N1898"/>
      <c r="O1898"/>
      <c r="P1898"/>
      <c r="Q1898"/>
      <c r="R1898"/>
      <c r="S1898"/>
      <c r="T1898"/>
      <c r="U1898"/>
      <c r="V1898"/>
      <c r="W1898"/>
      <c r="X1898"/>
      <c r="Y1898"/>
      <c r="Z1898"/>
      <c r="AA1898"/>
      <c r="AB1898"/>
      <c r="AC1898"/>
      <c r="AD1898"/>
      <c r="AE1898"/>
      <c r="AF1898"/>
      <c r="AG1898">
        <v>1</v>
      </c>
      <c r="AH1898">
        <v>0</v>
      </c>
    </row>
    <row r="1899" spans="1:34" ht="15" x14ac:dyDescent="0.25">
      <c r="A1899" t="s">
        <v>3980</v>
      </c>
      <c r="B1899" t="s">
        <v>3981</v>
      </c>
      <c r="C1899" t="s">
        <v>790</v>
      </c>
      <c r="D1899">
        <v>27</v>
      </c>
      <c r="E1899" s="138">
        <v>45649</v>
      </c>
      <c r="F1899" s="138">
        <v>45792</v>
      </c>
      <c r="G1899" t="s">
        <v>69</v>
      </c>
      <c r="H1899" t="s">
        <v>70</v>
      </c>
      <c r="I1899">
        <v>0</v>
      </c>
      <c r="J1899" t="s">
        <v>16229</v>
      </c>
      <c r="K1899">
        <v>0.8</v>
      </c>
      <c r="L1899" t="s">
        <v>71</v>
      </c>
      <c r="M1899"/>
      <c r="N1899"/>
      <c r="O1899"/>
      <c r="P1899"/>
      <c r="Q1899"/>
      <c r="R1899"/>
      <c r="S1899"/>
      <c r="T1899"/>
      <c r="U1899"/>
      <c r="V1899"/>
      <c r="W1899"/>
      <c r="X1899"/>
      <c r="Y1899"/>
      <c r="Z1899"/>
      <c r="AA1899"/>
      <c r="AB1899"/>
      <c r="AC1899"/>
      <c r="AD1899"/>
      <c r="AE1899"/>
      <c r="AF1899"/>
      <c r="AG1899">
        <v>2</v>
      </c>
      <c r="AH1899">
        <v>10000</v>
      </c>
    </row>
    <row r="1900" spans="1:34" ht="15" x14ac:dyDescent="0.25">
      <c r="A1900" t="s">
        <v>3984</v>
      </c>
      <c r="B1900" t="s">
        <v>3985</v>
      </c>
      <c r="C1900" t="s">
        <v>63</v>
      </c>
      <c r="D1900">
        <v>17</v>
      </c>
      <c r="E1900" s="138">
        <v>41460</v>
      </c>
      <c r="F1900" s="138">
        <v>46011</v>
      </c>
      <c r="G1900" t="s">
        <v>69</v>
      </c>
      <c r="H1900" t="s">
        <v>70</v>
      </c>
      <c r="I1900">
        <v>0</v>
      </c>
      <c r="J1900" t="s">
        <v>16229</v>
      </c>
      <c r="K1900">
        <v>0.8</v>
      </c>
      <c r="L1900" t="s">
        <v>71</v>
      </c>
      <c r="M1900"/>
      <c r="N1900"/>
      <c r="O1900"/>
      <c r="P1900"/>
      <c r="Q1900"/>
      <c r="R1900"/>
      <c r="S1900"/>
      <c r="T1900"/>
      <c r="U1900"/>
      <c r="V1900"/>
      <c r="W1900"/>
      <c r="X1900"/>
      <c r="Y1900"/>
      <c r="Z1900"/>
      <c r="AA1900"/>
      <c r="AB1900"/>
      <c r="AC1900"/>
      <c r="AD1900"/>
      <c r="AE1900"/>
      <c r="AF1900"/>
      <c r="AG1900">
        <v>2</v>
      </c>
      <c r="AH1900">
        <v>10000</v>
      </c>
    </row>
    <row r="1901" spans="1:34" ht="15" x14ac:dyDescent="0.25">
      <c r="A1901" t="s">
        <v>3982</v>
      </c>
      <c r="B1901" t="s">
        <v>3983</v>
      </c>
      <c r="C1901" t="s">
        <v>359</v>
      </c>
      <c r="D1901">
        <v>34</v>
      </c>
      <c r="E1901" s="138">
        <v>45645</v>
      </c>
      <c r="F1901" s="138">
        <v>45678</v>
      </c>
      <c r="G1901" t="s">
        <v>75</v>
      </c>
      <c r="H1901" t="s">
        <v>70</v>
      </c>
      <c r="I1901">
        <v>0.7</v>
      </c>
      <c r="J1901" t="s">
        <v>16270</v>
      </c>
      <c r="K1901">
        <v>0.75</v>
      </c>
      <c r="L1901" t="s">
        <v>78</v>
      </c>
      <c r="M1901">
        <v>0.8</v>
      </c>
      <c r="N1901" t="s">
        <v>79</v>
      </c>
      <c r="O1901"/>
      <c r="P1901"/>
      <c r="Q1901"/>
      <c r="R1901"/>
      <c r="S1901"/>
      <c r="T1901"/>
      <c r="U1901"/>
      <c r="V1901"/>
      <c r="W1901"/>
      <c r="X1901"/>
      <c r="Y1901"/>
      <c r="Z1901"/>
      <c r="AA1901"/>
      <c r="AB1901"/>
      <c r="AC1901"/>
      <c r="AD1901"/>
      <c r="AE1901"/>
      <c r="AF1901"/>
      <c r="AG1901">
        <v>3</v>
      </c>
      <c r="AH1901">
        <v>0</v>
      </c>
    </row>
    <row r="1902" spans="1:34" ht="15" x14ac:dyDescent="0.25">
      <c r="A1902" t="s">
        <v>3986</v>
      </c>
      <c r="B1902" t="s">
        <v>3987</v>
      </c>
      <c r="C1902" t="s">
        <v>318</v>
      </c>
      <c r="D1902">
        <v>32</v>
      </c>
      <c r="E1902" s="138">
        <v>45649</v>
      </c>
      <c r="F1902" s="138">
        <v>45679</v>
      </c>
      <c r="G1902" t="s">
        <v>75</v>
      </c>
      <c r="H1902" t="s">
        <v>63</v>
      </c>
      <c r="I1902">
        <v>0.8</v>
      </c>
      <c r="J1902" t="s">
        <v>71</v>
      </c>
      <c r="K1902"/>
      <c r="L1902"/>
      <c r="M1902"/>
      <c r="N1902"/>
      <c r="O1902"/>
      <c r="P1902"/>
      <c r="Q1902"/>
      <c r="R1902"/>
      <c r="S1902"/>
      <c r="T1902"/>
      <c r="U1902"/>
      <c r="V1902"/>
      <c r="W1902"/>
      <c r="X1902"/>
      <c r="Y1902"/>
      <c r="Z1902"/>
      <c r="AA1902"/>
      <c r="AB1902"/>
      <c r="AC1902"/>
      <c r="AD1902"/>
      <c r="AE1902"/>
      <c r="AF1902"/>
      <c r="AG1902">
        <v>1</v>
      </c>
      <c r="AH1902">
        <v>0</v>
      </c>
    </row>
    <row r="1903" spans="1:34" ht="15" x14ac:dyDescent="0.25">
      <c r="A1903" t="s">
        <v>3988</v>
      </c>
      <c r="B1903" t="s">
        <v>3989</v>
      </c>
      <c r="C1903" t="s">
        <v>119</v>
      </c>
      <c r="D1903">
        <v>2</v>
      </c>
      <c r="E1903" s="138">
        <v>45715</v>
      </c>
      <c r="F1903" s="138">
        <v>45940</v>
      </c>
      <c r="G1903" t="s">
        <v>69</v>
      </c>
      <c r="H1903" t="s">
        <v>70</v>
      </c>
      <c r="I1903">
        <v>0</v>
      </c>
      <c r="J1903" t="s">
        <v>16229</v>
      </c>
      <c r="K1903">
        <v>0.8</v>
      </c>
      <c r="L1903" t="s">
        <v>71</v>
      </c>
      <c r="M1903"/>
      <c r="N1903"/>
      <c r="O1903"/>
      <c r="P1903"/>
      <c r="Q1903"/>
      <c r="R1903"/>
      <c r="S1903"/>
      <c r="T1903"/>
      <c r="U1903"/>
      <c r="V1903"/>
      <c r="W1903"/>
      <c r="X1903"/>
      <c r="Y1903"/>
      <c r="Z1903"/>
      <c r="AA1903"/>
      <c r="AB1903"/>
      <c r="AC1903"/>
      <c r="AD1903"/>
      <c r="AE1903"/>
      <c r="AF1903"/>
      <c r="AG1903">
        <v>2</v>
      </c>
      <c r="AH1903">
        <v>10000</v>
      </c>
    </row>
    <row r="1904" spans="1:34" ht="15" x14ac:dyDescent="0.25">
      <c r="A1904" t="s">
        <v>3990</v>
      </c>
      <c r="B1904" t="s">
        <v>3991</v>
      </c>
      <c r="C1904" t="s">
        <v>176</v>
      </c>
      <c r="D1904">
        <v>29</v>
      </c>
      <c r="E1904" s="138">
        <v>45644</v>
      </c>
      <c r="F1904" s="138">
        <v>45685</v>
      </c>
      <c r="G1904" t="s">
        <v>69</v>
      </c>
      <c r="H1904" t="s">
        <v>63</v>
      </c>
      <c r="I1904">
        <v>0.4</v>
      </c>
      <c r="J1904" t="s">
        <v>71</v>
      </c>
      <c r="K1904"/>
      <c r="L1904"/>
      <c r="M1904"/>
      <c r="N1904"/>
      <c r="O1904"/>
      <c r="P1904"/>
      <c r="Q1904"/>
      <c r="R1904"/>
      <c r="S1904"/>
      <c r="T1904"/>
      <c r="U1904"/>
      <c r="V1904"/>
      <c r="W1904"/>
      <c r="X1904"/>
      <c r="Y1904"/>
      <c r="Z1904"/>
      <c r="AA1904"/>
      <c r="AB1904"/>
      <c r="AC1904"/>
      <c r="AD1904"/>
      <c r="AE1904"/>
      <c r="AF1904"/>
      <c r="AG1904">
        <v>1</v>
      </c>
      <c r="AH1904">
        <v>0</v>
      </c>
    </row>
    <row r="1905" spans="1:34" ht="15" x14ac:dyDescent="0.25">
      <c r="A1905" t="s">
        <v>3992</v>
      </c>
      <c r="B1905" t="s">
        <v>3993</v>
      </c>
      <c r="C1905" t="s">
        <v>231</v>
      </c>
      <c r="D1905">
        <v>34</v>
      </c>
      <c r="E1905" s="138">
        <v>45649</v>
      </c>
      <c r="F1905" s="138">
        <v>45672</v>
      </c>
      <c r="G1905" t="s">
        <v>69</v>
      </c>
      <c r="H1905" t="s">
        <v>63</v>
      </c>
      <c r="I1905">
        <v>0.6</v>
      </c>
      <c r="J1905" t="s">
        <v>71</v>
      </c>
      <c r="K1905"/>
      <c r="L1905"/>
      <c r="M1905"/>
      <c r="N1905"/>
      <c r="O1905"/>
      <c r="P1905"/>
      <c r="Q1905"/>
      <c r="R1905"/>
      <c r="S1905"/>
      <c r="T1905"/>
      <c r="U1905"/>
      <c r="V1905"/>
      <c r="W1905"/>
      <c r="X1905"/>
      <c r="Y1905"/>
      <c r="Z1905"/>
      <c r="AA1905"/>
      <c r="AB1905"/>
      <c r="AC1905"/>
      <c r="AD1905"/>
      <c r="AE1905"/>
      <c r="AF1905"/>
      <c r="AG1905">
        <v>1</v>
      </c>
      <c r="AH1905">
        <v>0</v>
      </c>
    </row>
    <row r="1906" spans="1:34" ht="15" x14ac:dyDescent="0.25">
      <c r="A1906" t="s">
        <v>3994</v>
      </c>
      <c r="B1906" t="s">
        <v>3995</v>
      </c>
      <c r="C1906" t="s">
        <v>176</v>
      </c>
      <c r="D1906">
        <v>30</v>
      </c>
      <c r="E1906" s="138">
        <v>45266</v>
      </c>
      <c r="F1906" s="138">
        <v>46011</v>
      </c>
      <c r="G1906" t="s">
        <v>69</v>
      </c>
      <c r="H1906" t="s">
        <v>63</v>
      </c>
      <c r="I1906">
        <v>0.8</v>
      </c>
      <c r="J1906" t="s">
        <v>71</v>
      </c>
      <c r="K1906"/>
      <c r="L1906"/>
      <c r="M1906"/>
      <c r="N1906"/>
      <c r="O1906"/>
      <c r="P1906"/>
      <c r="Q1906"/>
      <c r="R1906"/>
      <c r="S1906"/>
      <c r="T1906"/>
      <c r="U1906"/>
      <c r="V1906"/>
      <c r="W1906"/>
      <c r="X1906"/>
      <c r="Y1906"/>
      <c r="Z1906"/>
      <c r="AA1906"/>
      <c r="AB1906"/>
      <c r="AC1906"/>
      <c r="AD1906"/>
      <c r="AE1906"/>
      <c r="AF1906"/>
      <c r="AG1906">
        <v>1</v>
      </c>
      <c r="AH1906">
        <v>0</v>
      </c>
    </row>
    <row r="1907" spans="1:34" ht="15" x14ac:dyDescent="0.25">
      <c r="A1907" t="s">
        <v>3996</v>
      </c>
      <c r="B1907" t="s">
        <v>3997</v>
      </c>
      <c r="C1907" t="s">
        <v>139</v>
      </c>
      <c r="D1907">
        <v>5</v>
      </c>
      <c r="E1907" s="138">
        <v>45716</v>
      </c>
      <c r="F1907" s="138">
        <v>45762</v>
      </c>
      <c r="G1907" t="s">
        <v>69</v>
      </c>
      <c r="H1907" t="s">
        <v>63</v>
      </c>
      <c r="I1907">
        <v>0.8</v>
      </c>
      <c r="J1907" t="s">
        <v>71</v>
      </c>
      <c r="K1907"/>
      <c r="L1907"/>
      <c r="M1907"/>
      <c r="N1907"/>
      <c r="O1907"/>
      <c r="P1907"/>
      <c r="Q1907"/>
      <c r="R1907"/>
      <c r="S1907"/>
      <c r="T1907"/>
      <c r="U1907"/>
      <c r="V1907"/>
      <c r="W1907"/>
      <c r="X1907"/>
      <c r="Y1907"/>
      <c r="Z1907"/>
      <c r="AA1907"/>
      <c r="AB1907"/>
      <c r="AC1907"/>
      <c r="AD1907"/>
      <c r="AE1907"/>
      <c r="AF1907"/>
      <c r="AG1907">
        <v>1</v>
      </c>
      <c r="AH1907">
        <v>0</v>
      </c>
    </row>
    <row r="1908" spans="1:34" ht="15" x14ac:dyDescent="0.25">
      <c r="A1908" t="s">
        <v>3998</v>
      </c>
      <c r="B1908" t="s">
        <v>3999</v>
      </c>
      <c r="C1908" t="s">
        <v>108</v>
      </c>
      <c r="D1908">
        <v>51</v>
      </c>
      <c r="E1908" s="138">
        <v>45654</v>
      </c>
      <c r="F1908" s="138">
        <v>45722</v>
      </c>
      <c r="G1908" t="s">
        <v>75</v>
      </c>
      <c r="H1908" t="s">
        <v>63</v>
      </c>
      <c r="I1908">
        <v>0.8</v>
      </c>
      <c r="J1908" t="s">
        <v>71</v>
      </c>
      <c r="K1908"/>
      <c r="L1908"/>
      <c r="M1908"/>
      <c r="N1908"/>
      <c r="O1908"/>
      <c r="P1908"/>
      <c r="Q1908"/>
      <c r="R1908"/>
      <c r="S1908"/>
      <c r="T1908"/>
      <c r="U1908"/>
      <c r="V1908"/>
      <c r="W1908"/>
      <c r="X1908"/>
      <c r="Y1908"/>
      <c r="Z1908"/>
      <c r="AA1908"/>
      <c r="AB1908"/>
      <c r="AC1908"/>
      <c r="AD1908"/>
      <c r="AE1908"/>
      <c r="AF1908"/>
      <c r="AG1908">
        <v>1</v>
      </c>
      <c r="AH1908">
        <v>0</v>
      </c>
    </row>
    <row r="1909" spans="1:34" ht="15" x14ac:dyDescent="0.25">
      <c r="A1909" t="s">
        <v>4000</v>
      </c>
      <c r="B1909" t="s">
        <v>4001</v>
      </c>
      <c r="C1909" t="s">
        <v>350</v>
      </c>
      <c r="D1909">
        <v>17</v>
      </c>
      <c r="E1909" s="138">
        <v>45636</v>
      </c>
      <c r="F1909" s="138">
        <v>45680</v>
      </c>
      <c r="G1909" t="s">
        <v>75</v>
      </c>
      <c r="H1909" t="s">
        <v>63</v>
      </c>
      <c r="I1909">
        <v>0.3</v>
      </c>
      <c r="J1909" t="s">
        <v>71</v>
      </c>
      <c r="K1909"/>
      <c r="L1909"/>
      <c r="M1909"/>
      <c r="N1909"/>
      <c r="O1909"/>
      <c r="P1909"/>
      <c r="Q1909"/>
      <c r="R1909"/>
      <c r="S1909"/>
      <c r="T1909"/>
      <c r="U1909"/>
      <c r="V1909"/>
      <c r="W1909"/>
      <c r="X1909"/>
      <c r="Y1909"/>
      <c r="Z1909"/>
      <c r="AA1909"/>
      <c r="AB1909"/>
      <c r="AC1909"/>
      <c r="AD1909"/>
      <c r="AE1909"/>
      <c r="AF1909"/>
      <c r="AG1909">
        <v>1</v>
      </c>
      <c r="AH1909">
        <v>0</v>
      </c>
    </row>
    <row r="1910" spans="1:34" ht="15" x14ac:dyDescent="0.25">
      <c r="A1910" t="s">
        <v>4002</v>
      </c>
      <c r="B1910" t="s">
        <v>4003</v>
      </c>
      <c r="C1910" t="s">
        <v>286</v>
      </c>
      <c r="D1910">
        <v>8</v>
      </c>
      <c r="E1910" s="138">
        <v>44634</v>
      </c>
      <c r="F1910" s="138">
        <v>46011</v>
      </c>
      <c r="G1910" t="s">
        <v>16478</v>
      </c>
      <c r="H1910" t="s">
        <v>70</v>
      </c>
      <c r="I1910">
        <v>0.55000000000000004</v>
      </c>
      <c r="J1910" t="s">
        <v>76</v>
      </c>
      <c r="K1910">
        <v>0.66</v>
      </c>
      <c r="L1910" t="s">
        <v>77</v>
      </c>
      <c r="M1910">
        <v>0.78</v>
      </c>
      <c r="N1910" t="s">
        <v>78</v>
      </c>
      <c r="O1910">
        <v>0.79</v>
      </c>
      <c r="P1910" t="s">
        <v>79</v>
      </c>
      <c r="Q1910">
        <v>0</v>
      </c>
      <c r="R1910" t="s">
        <v>16256</v>
      </c>
      <c r="S1910"/>
      <c r="T1910"/>
      <c r="U1910"/>
      <c r="V1910"/>
      <c r="W1910"/>
      <c r="X1910"/>
      <c r="Y1910"/>
      <c r="Z1910"/>
      <c r="AA1910"/>
      <c r="AB1910"/>
      <c r="AC1910"/>
      <c r="AD1910"/>
      <c r="AE1910"/>
      <c r="AF1910"/>
      <c r="AG1910">
        <v>0</v>
      </c>
      <c r="AH1910">
        <v>0</v>
      </c>
    </row>
    <row r="1911" spans="1:34" ht="15" x14ac:dyDescent="0.25">
      <c r="A1911" t="s">
        <v>4004</v>
      </c>
      <c r="B1911" t="s">
        <v>4005</v>
      </c>
      <c r="C1911" t="s">
        <v>122</v>
      </c>
      <c r="D1911" s="139">
        <v>43282</v>
      </c>
      <c r="E1911" s="138">
        <v>43182</v>
      </c>
      <c r="F1911" s="138">
        <v>46011</v>
      </c>
      <c r="G1911" t="s">
        <v>69</v>
      </c>
      <c r="H1911" t="s">
        <v>63</v>
      </c>
      <c r="I1911">
        <v>0.8</v>
      </c>
      <c r="J1911" t="s">
        <v>71</v>
      </c>
      <c r="K1911"/>
      <c r="L1911"/>
      <c r="M1911"/>
      <c r="N1911"/>
      <c r="O1911"/>
      <c r="P1911"/>
      <c r="Q1911"/>
      <c r="R1911"/>
      <c r="S1911"/>
      <c r="T1911"/>
      <c r="U1911"/>
      <c r="V1911"/>
      <c r="W1911"/>
      <c r="X1911"/>
      <c r="Y1911"/>
      <c r="Z1911"/>
      <c r="AA1911"/>
      <c r="AB1911"/>
      <c r="AC1911"/>
      <c r="AD1911"/>
      <c r="AE1911"/>
      <c r="AF1911"/>
      <c r="AG1911">
        <v>1</v>
      </c>
      <c r="AH1911">
        <v>0</v>
      </c>
    </row>
    <row r="1912" spans="1:34" ht="15" x14ac:dyDescent="0.25">
      <c r="A1912" t="s">
        <v>4006</v>
      </c>
      <c r="B1912" t="s">
        <v>4007</v>
      </c>
      <c r="C1912" t="s">
        <v>448</v>
      </c>
      <c r="D1912">
        <v>25</v>
      </c>
      <c r="E1912" s="138">
        <v>43202</v>
      </c>
      <c r="F1912" s="138">
        <v>46011</v>
      </c>
      <c r="G1912" t="s">
        <v>69</v>
      </c>
      <c r="H1912" t="s">
        <v>63</v>
      </c>
      <c r="I1912">
        <v>0.8</v>
      </c>
      <c r="J1912" t="s">
        <v>71</v>
      </c>
      <c r="K1912"/>
      <c r="L1912"/>
      <c r="M1912"/>
      <c r="N1912"/>
      <c r="O1912"/>
      <c r="P1912"/>
      <c r="Q1912"/>
      <c r="R1912"/>
      <c r="S1912"/>
      <c r="T1912"/>
      <c r="U1912"/>
      <c r="V1912"/>
      <c r="W1912"/>
      <c r="X1912"/>
      <c r="Y1912"/>
      <c r="Z1912"/>
      <c r="AA1912"/>
      <c r="AB1912"/>
      <c r="AC1912"/>
      <c r="AD1912"/>
      <c r="AE1912"/>
      <c r="AF1912"/>
      <c r="AG1912">
        <v>1</v>
      </c>
      <c r="AH1912">
        <v>0</v>
      </c>
    </row>
    <row r="1913" spans="1:34" ht="15" x14ac:dyDescent="0.25">
      <c r="A1913" t="s">
        <v>4010</v>
      </c>
      <c r="B1913" t="s">
        <v>4011</v>
      </c>
      <c r="C1913" t="s">
        <v>203</v>
      </c>
      <c r="D1913">
        <v>46</v>
      </c>
      <c r="E1913" s="138">
        <v>45615</v>
      </c>
      <c r="F1913" s="138">
        <v>45747</v>
      </c>
      <c r="G1913" t="s">
        <v>69</v>
      </c>
      <c r="H1913" t="s">
        <v>70</v>
      </c>
      <c r="I1913">
        <v>0</v>
      </c>
      <c r="J1913" t="s">
        <v>16229</v>
      </c>
      <c r="K1913">
        <v>0.8</v>
      </c>
      <c r="L1913" t="s">
        <v>71</v>
      </c>
      <c r="M1913"/>
      <c r="N1913"/>
      <c r="O1913"/>
      <c r="P1913"/>
      <c r="Q1913"/>
      <c r="R1913"/>
      <c r="S1913"/>
      <c r="T1913"/>
      <c r="U1913"/>
      <c r="V1913"/>
      <c r="W1913"/>
      <c r="X1913"/>
      <c r="Y1913"/>
      <c r="Z1913"/>
      <c r="AA1913"/>
      <c r="AB1913"/>
      <c r="AC1913"/>
      <c r="AD1913"/>
      <c r="AE1913"/>
      <c r="AF1913"/>
      <c r="AG1913">
        <v>2</v>
      </c>
      <c r="AH1913">
        <v>10000</v>
      </c>
    </row>
    <row r="1914" spans="1:34" ht="15" x14ac:dyDescent="0.25">
      <c r="A1914" t="s">
        <v>4012</v>
      </c>
      <c r="B1914" t="s">
        <v>4013</v>
      </c>
      <c r="C1914" t="s">
        <v>198</v>
      </c>
      <c r="D1914">
        <v>60</v>
      </c>
      <c r="E1914" s="138">
        <v>45653</v>
      </c>
      <c r="F1914" s="138">
        <v>45684</v>
      </c>
      <c r="G1914" t="s">
        <v>69</v>
      </c>
      <c r="H1914" t="s">
        <v>70</v>
      </c>
      <c r="I1914">
        <v>0</v>
      </c>
      <c r="J1914" t="s">
        <v>16269</v>
      </c>
      <c r="K1914">
        <v>0.8</v>
      </c>
      <c r="L1914" t="s">
        <v>71</v>
      </c>
      <c r="M1914"/>
      <c r="N1914"/>
      <c r="O1914"/>
      <c r="P1914"/>
      <c r="Q1914"/>
      <c r="R1914"/>
      <c r="S1914"/>
      <c r="T1914"/>
      <c r="U1914"/>
      <c r="V1914"/>
      <c r="W1914"/>
      <c r="X1914"/>
      <c r="Y1914"/>
      <c r="Z1914"/>
      <c r="AA1914"/>
      <c r="AB1914"/>
      <c r="AC1914"/>
      <c r="AD1914"/>
      <c r="AE1914"/>
      <c r="AF1914"/>
      <c r="AG1914">
        <v>2</v>
      </c>
      <c r="AH1914">
        <v>12500</v>
      </c>
    </row>
    <row r="1915" spans="1:34" ht="15" x14ac:dyDescent="0.25">
      <c r="A1915" t="s">
        <v>4014</v>
      </c>
      <c r="B1915" t="s">
        <v>4015</v>
      </c>
      <c r="C1915" t="s">
        <v>1411</v>
      </c>
      <c r="D1915">
        <v>4</v>
      </c>
      <c r="E1915" s="138">
        <v>45393</v>
      </c>
      <c r="F1915" s="138">
        <v>46011</v>
      </c>
      <c r="G1915" t="s">
        <v>69</v>
      </c>
      <c r="H1915" t="s">
        <v>70</v>
      </c>
      <c r="I1915">
        <v>0</v>
      </c>
      <c r="J1915" t="s">
        <v>16256</v>
      </c>
      <c r="K1915">
        <v>0.8</v>
      </c>
      <c r="L1915" t="s">
        <v>71</v>
      </c>
      <c r="M1915"/>
      <c r="N1915"/>
      <c r="O1915"/>
      <c r="P1915"/>
      <c r="Q1915"/>
      <c r="R1915"/>
      <c r="S1915"/>
      <c r="T1915"/>
      <c r="U1915"/>
      <c r="V1915"/>
      <c r="W1915"/>
      <c r="X1915"/>
      <c r="Y1915"/>
      <c r="Z1915"/>
      <c r="AA1915"/>
      <c r="AB1915"/>
      <c r="AC1915"/>
      <c r="AD1915"/>
      <c r="AE1915"/>
      <c r="AF1915"/>
      <c r="AG1915">
        <v>2</v>
      </c>
      <c r="AH1915">
        <v>6000</v>
      </c>
    </row>
    <row r="1916" spans="1:34" ht="15" x14ac:dyDescent="0.25">
      <c r="A1916" t="s">
        <v>4008</v>
      </c>
      <c r="B1916" t="s">
        <v>4009</v>
      </c>
      <c r="C1916" t="s">
        <v>231</v>
      </c>
      <c r="D1916">
        <v>6</v>
      </c>
      <c r="E1916" s="138">
        <v>44267</v>
      </c>
      <c r="F1916" s="138">
        <v>46011</v>
      </c>
      <c r="G1916" t="s">
        <v>69</v>
      </c>
      <c r="H1916" t="s">
        <v>63</v>
      </c>
      <c r="I1916">
        <v>0.6</v>
      </c>
      <c r="J1916" t="s">
        <v>71</v>
      </c>
      <c r="K1916"/>
      <c r="L1916"/>
      <c r="M1916"/>
      <c r="N1916"/>
      <c r="O1916"/>
      <c r="P1916"/>
      <c r="Q1916"/>
      <c r="R1916"/>
      <c r="S1916"/>
      <c r="T1916"/>
      <c r="U1916"/>
      <c r="V1916"/>
      <c r="W1916"/>
      <c r="X1916"/>
      <c r="Y1916"/>
      <c r="Z1916"/>
      <c r="AA1916"/>
      <c r="AB1916"/>
      <c r="AC1916"/>
      <c r="AD1916"/>
      <c r="AE1916"/>
      <c r="AF1916"/>
      <c r="AG1916">
        <v>1</v>
      </c>
      <c r="AH1916">
        <v>0</v>
      </c>
    </row>
    <row r="1917" spans="1:34" ht="15" x14ac:dyDescent="0.25">
      <c r="A1917" t="s">
        <v>4016</v>
      </c>
      <c r="B1917" t="s">
        <v>4017</v>
      </c>
      <c r="C1917" t="s">
        <v>148</v>
      </c>
      <c r="D1917">
        <v>36</v>
      </c>
      <c r="E1917" s="138">
        <v>45623</v>
      </c>
      <c r="F1917" s="138">
        <v>45678</v>
      </c>
      <c r="G1917" t="s">
        <v>75</v>
      </c>
      <c r="H1917" t="s">
        <v>70</v>
      </c>
      <c r="I1917">
        <v>0</v>
      </c>
      <c r="J1917" t="s">
        <v>16276</v>
      </c>
      <c r="K1917">
        <v>0.5</v>
      </c>
      <c r="L1917" t="s">
        <v>16270</v>
      </c>
      <c r="M1917">
        <v>0.6</v>
      </c>
      <c r="N1917" t="s">
        <v>78</v>
      </c>
      <c r="O1917">
        <v>0.7</v>
      </c>
      <c r="P1917" t="s">
        <v>79</v>
      </c>
      <c r="Q1917"/>
      <c r="R1917"/>
      <c r="S1917"/>
      <c r="T1917"/>
      <c r="U1917"/>
      <c r="V1917"/>
      <c r="W1917"/>
      <c r="X1917"/>
      <c r="Y1917"/>
      <c r="Z1917"/>
      <c r="AA1917"/>
      <c r="AB1917"/>
      <c r="AC1917"/>
      <c r="AD1917"/>
      <c r="AE1917"/>
      <c r="AF1917"/>
      <c r="AG1917">
        <v>4</v>
      </c>
      <c r="AH1917">
        <v>18000</v>
      </c>
    </row>
    <row r="1918" spans="1:34" ht="15" x14ac:dyDescent="0.25">
      <c r="A1918" t="s">
        <v>4018</v>
      </c>
      <c r="B1918" t="s">
        <v>4019</v>
      </c>
      <c r="C1918" t="s">
        <v>182</v>
      </c>
      <c r="D1918">
        <v>35</v>
      </c>
      <c r="E1918" s="138">
        <v>45636</v>
      </c>
      <c r="F1918" s="138">
        <v>45649</v>
      </c>
      <c r="G1918" t="s">
        <v>75</v>
      </c>
      <c r="H1918" t="s">
        <v>63</v>
      </c>
      <c r="I1918">
        <v>0.8</v>
      </c>
      <c r="J1918" t="s">
        <v>71</v>
      </c>
      <c r="K1918"/>
      <c r="L1918"/>
      <c r="M1918"/>
      <c r="N1918"/>
      <c r="O1918"/>
      <c r="P1918"/>
      <c r="Q1918"/>
      <c r="R1918"/>
      <c r="S1918"/>
      <c r="T1918"/>
      <c r="U1918"/>
      <c r="V1918"/>
      <c r="W1918"/>
      <c r="X1918"/>
      <c r="Y1918"/>
      <c r="Z1918"/>
      <c r="AA1918"/>
      <c r="AB1918"/>
      <c r="AC1918"/>
      <c r="AD1918"/>
      <c r="AE1918"/>
      <c r="AF1918"/>
      <c r="AG1918">
        <v>1</v>
      </c>
      <c r="AH1918">
        <v>0</v>
      </c>
    </row>
    <row r="1919" spans="1:34" ht="15" x14ac:dyDescent="0.25">
      <c r="A1919" t="s">
        <v>4020</v>
      </c>
      <c r="B1919" t="s">
        <v>4021</v>
      </c>
      <c r="C1919" t="s">
        <v>102</v>
      </c>
      <c r="D1919">
        <v>57</v>
      </c>
      <c r="E1919" s="138">
        <v>45644</v>
      </c>
      <c r="F1919" s="138">
        <v>45686</v>
      </c>
      <c r="G1919" t="s">
        <v>69</v>
      </c>
      <c r="H1919" t="s">
        <v>63</v>
      </c>
      <c r="I1919">
        <v>0.55000000000000004</v>
      </c>
      <c r="J1919" t="s">
        <v>71</v>
      </c>
      <c r="K1919"/>
      <c r="L1919"/>
      <c r="M1919"/>
      <c r="N1919"/>
      <c r="O1919"/>
      <c r="P1919"/>
      <c r="Q1919"/>
      <c r="R1919"/>
      <c r="S1919"/>
      <c r="T1919"/>
      <c r="U1919"/>
      <c r="V1919"/>
      <c r="W1919"/>
      <c r="X1919"/>
      <c r="Y1919"/>
      <c r="Z1919"/>
      <c r="AA1919"/>
      <c r="AB1919"/>
      <c r="AC1919"/>
      <c r="AD1919"/>
      <c r="AE1919"/>
      <c r="AF1919"/>
      <c r="AG1919">
        <v>1</v>
      </c>
      <c r="AH1919">
        <v>0</v>
      </c>
    </row>
    <row r="1920" spans="1:34" ht="15" x14ac:dyDescent="0.25">
      <c r="A1920" t="s">
        <v>4022</v>
      </c>
      <c r="B1920" t="s">
        <v>4023</v>
      </c>
      <c r="C1920" t="s">
        <v>231</v>
      </c>
      <c r="D1920"/>
      <c r="E1920"/>
      <c r="F1920"/>
      <c r="G1920"/>
      <c r="H1920" t="s">
        <v>63</v>
      </c>
      <c r="I1920" t="s">
        <v>64</v>
      </c>
      <c r="J1920"/>
      <c r="K1920"/>
      <c r="L1920"/>
      <c r="M1920"/>
      <c r="N1920"/>
      <c r="O1920"/>
      <c r="P1920"/>
      <c r="Q1920"/>
      <c r="R1920"/>
      <c r="S1920"/>
      <c r="T1920"/>
      <c r="U1920"/>
      <c r="V1920"/>
      <c r="W1920"/>
      <c r="X1920"/>
      <c r="Y1920"/>
      <c r="Z1920"/>
      <c r="AA1920"/>
      <c r="AB1920"/>
      <c r="AC1920"/>
      <c r="AD1920"/>
      <c r="AE1920"/>
      <c r="AF1920"/>
      <c r="AG1920"/>
      <c r="AH1920">
        <v>0</v>
      </c>
    </row>
    <row r="1921" spans="1:34" ht="15" x14ac:dyDescent="0.25">
      <c r="A1921" t="s">
        <v>4024</v>
      </c>
      <c r="B1921" t="s">
        <v>4025</v>
      </c>
      <c r="C1921" t="s">
        <v>193</v>
      </c>
      <c r="D1921">
        <v>31</v>
      </c>
      <c r="E1921" s="138">
        <v>45647</v>
      </c>
      <c r="F1921" s="138">
        <v>45679</v>
      </c>
      <c r="G1921" t="s">
        <v>75</v>
      </c>
      <c r="H1921" t="s">
        <v>63</v>
      </c>
      <c r="I1921">
        <v>0.8</v>
      </c>
      <c r="J1921" t="s">
        <v>71</v>
      </c>
      <c r="K1921"/>
      <c r="L1921"/>
      <c r="M1921"/>
      <c r="N1921"/>
      <c r="O1921"/>
      <c r="P1921"/>
      <c r="Q1921"/>
      <c r="R1921"/>
      <c r="S1921"/>
      <c r="T1921"/>
      <c r="U1921"/>
      <c r="V1921"/>
      <c r="W1921"/>
      <c r="X1921"/>
      <c r="Y1921"/>
      <c r="Z1921"/>
      <c r="AA1921"/>
      <c r="AB1921"/>
      <c r="AC1921"/>
      <c r="AD1921"/>
      <c r="AE1921"/>
      <c r="AF1921"/>
      <c r="AG1921">
        <v>1</v>
      </c>
      <c r="AH1921">
        <v>0</v>
      </c>
    </row>
    <row r="1922" spans="1:34" ht="15" x14ac:dyDescent="0.25">
      <c r="A1922" t="s">
        <v>4028</v>
      </c>
      <c r="B1922" t="s">
        <v>4029</v>
      </c>
      <c r="C1922" t="s">
        <v>318</v>
      </c>
      <c r="D1922">
        <v>23</v>
      </c>
      <c r="E1922" s="138">
        <v>45288</v>
      </c>
      <c r="F1922" s="138">
        <v>46011</v>
      </c>
      <c r="G1922" t="s">
        <v>69</v>
      </c>
      <c r="H1922" t="s">
        <v>63</v>
      </c>
      <c r="I1922">
        <v>0.8</v>
      </c>
      <c r="J1922" t="s">
        <v>71</v>
      </c>
      <c r="K1922"/>
      <c r="L1922"/>
      <c r="M1922"/>
      <c r="N1922"/>
      <c r="O1922"/>
      <c r="P1922"/>
      <c r="Q1922"/>
      <c r="R1922"/>
      <c r="S1922"/>
      <c r="T1922"/>
      <c r="U1922"/>
      <c r="V1922"/>
      <c r="W1922"/>
      <c r="X1922"/>
      <c r="Y1922"/>
      <c r="Z1922"/>
      <c r="AA1922"/>
      <c r="AB1922"/>
      <c r="AC1922"/>
      <c r="AD1922"/>
      <c r="AE1922"/>
      <c r="AF1922"/>
      <c r="AG1922">
        <v>1</v>
      </c>
      <c r="AH1922">
        <v>0</v>
      </c>
    </row>
    <row r="1923" spans="1:34" ht="15" x14ac:dyDescent="0.25">
      <c r="A1923" t="s">
        <v>4030</v>
      </c>
      <c r="B1923" t="s">
        <v>4031</v>
      </c>
      <c r="C1923" t="s">
        <v>318</v>
      </c>
      <c r="D1923"/>
      <c r="E1923"/>
      <c r="F1923"/>
      <c r="G1923"/>
      <c r="H1923" t="s">
        <v>63</v>
      </c>
      <c r="I1923" t="s">
        <v>64</v>
      </c>
      <c r="J1923"/>
      <c r="K1923"/>
      <c r="L1923"/>
      <c r="M1923"/>
      <c r="N1923"/>
      <c r="O1923"/>
      <c r="P1923"/>
      <c r="Q1923"/>
      <c r="R1923"/>
      <c r="S1923"/>
      <c r="T1923"/>
      <c r="U1923"/>
      <c r="V1923"/>
      <c r="W1923"/>
      <c r="X1923"/>
      <c r="Y1923"/>
      <c r="Z1923"/>
      <c r="AA1923"/>
      <c r="AB1923"/>
      <c r="AC1923"/>
      <c r="AD1923"/>
      <c r="AE1923"/>
      <c r="AF1923"/>
      <c r="AG1923"/>
      <c r="AH1923">
        <v>0</v>
      </c>
    </row>
    <row r="1924" spans="1:34" ht="15" x14ac:dyDescent="0.25">
      <c r="A1924" t="s">
        <v>4032</v>
      </c>
      <c r="B1924" t="s">
        <v>4033</v>
      </c>
      <c r="C1924" t="s">
        <v>326</v>
      </c>
      <c r="D1924">
        <v>68</v>
      </c>
      <c r="E1924" s="138">
        <v>45622</v>
      </c>
      <c r="F1924" s="138">
        <v>45702</v>
      </c>
      <c r="G1924" t="s">
        <v>69</v>
      </c>
      <c r="H1924" t="s">
        <v>63</v>
      </c>
      <c r="I1924">
        <v>0.4</v>
      </c>
      <c r="J1924" t="s">
        <v>71</v>
      </c>
      <c r="K1924"/>
      <c r="L1924"/>
      <c r="M1924"/>
      <c r="N1924"/>
      <c r="O1924"/>
      <c r="P1924"/>
      <c r="Q1924"/>
      <c r="R1924"/>
      <c r="S1924"/>
      <c r="T1924"/>
      <c r="U1924"/>
      <c r="V1924"/>
      <c r="W1924"/>
      <c r="X1924"/>
      <c r="Y1924"/>
      <c r="Z1924"/>
      <c r="AA1924"/>
      <c r="AB1924"/>
      <c r="AC1924"/>
      <c r="AD1924"/>
      <c r="AE1924"/>
      <c r="AF1924"/>
      <c r="AG1924">
        <v>1</v>
      </c>
      <c r="AH1924">
        <v>0</v>
      </c>
    </row>
    <row r="1925" spans="1:34" ht="15" x14ac:dyDescent="0.25">
      <c r="A1925" t="s">
        <v>4034</v>
      </c>
      <c r="B1925" t="s">
        <v>4035</v>
      </c>
      <c r="C1925" t="s">
        <v>304</v>
      </c>
      <c r="D1925">
        <v>39</v>
      </c>
      <c r="E1925" s="138">
        <v>45656</v>
      </c>
      <c r="F1925" s="138">
        <v>45684</v>
      </c>
      <c r="G1925" t="s">
        <v>69</v>
      </c>
      <c r="H1925" t="s">
        <v>63</v>
      </c>
      <c r="I1925">
        <v>0.8</v>
      </c>
      <c r="J1925" t="s">
        <v>71</v>
      </c>
      <c r="K1925"/>
      <c r="L1925"/>
      <c r="M1925"/>
      <c r="N1925"/>
      <c r="O1925"/>
      <c r="P1925"/>
      <c r="Q1925"/>
      <c r="R1925"/>
      <c r="S1925"/>
      <c r="T1925"/>
      <c r="U1925"/>
      <c r="V1925"/>
      <c r="W1925"/>
      <c r="X1925"/>
      <c r="Y1925"/>
      <c r="Z1925"/>
      <c r="AA1925"/>
      <c r="AB1925"/>
      <c r="AC1925"/>
      <c r="AD1925"/>
      <c r="AE1925"/>
      <c r="AF1925"/>
      <c r="AG1925">
        <v>1</v>
      </c>
      <c r="AH1925">
        <v>0</v>
      </c>
    </row>
    <row r="1926" spans="1:34" ht="15" x14ac:dyDescent="0.25">
      <c r="A1926" t="s">
        <v>4036</v>
      </c>
      <c r="B1926" t="s">
        <v>4037</v>
      </c>
      <c r="C1926" t="s">
        <v>254</v>
      </c>
      <c r="D1926">
        <v>31</v>
      </c>
      <c r="E1926" s="138">
        <v>45280</v>
      </c>
      <c r="F1926" s="138">
        <v>46011</v>
      </c>
      <c r="G1926" t="s">
        <v>69</v>
      </c>
      <c r="H1926" t="s">
        <v>70</v>
      </c>
      <c r="I1926">
        <v>0</v>
      </c>
      <c r="J1926" t="s">
        <v>16230</v>
      </c>
      <c r="K1926">
        <v>0.2</v>
      </c>
      <c r="L1926" t="s">
        <v>71</v>
      </c>
      <c r="M1926"/>
      <c r="N1926"/>
      <c r="O1926"/>
      <c r="P1926"/>
      <c r="Q1926"/>
      <c r="R1926"/>
      <c r="S1926"/>
      <c r="T1926"/>
      <c r="U1926"/>
      <c r="V1926"/>
      <c r="W1926"/>
      <c r="X1926"/>
      <c r="Y1926"/>
      <c r="Z1926"/>
      <c r="AA1926"/>
      <c r="AB1926"/>
      <c r="AC1926"/>
      <c r="AD1926"/>
      <c r="AE1926"/>
      <c r="AF1926"/>
      <c r="AG1926">
        <v>2</v>
      </c>
      <c r="AH1926">
        <v>15000</v>
      </c>
    </row>
    <row r="1927" spans="1:34" ht="15" x14ac:dyDescent="0.25">
      <c r="A1927" t="s">
        <v>4038</v>
      </c>
      <c r="B1927" t="s">
        <v>4039</v>
      </c>
      <c r="C1927" t="s">
        <v>214</v>
      </c>
      <c r="D1927">
        <v>3</v>
      </c>
      <c r="E1927" s="138">
        <v>44991</v>
      </c>
      <c r="F1927" s="138">
        <v>46011</v>
      </c>
      <c r="G1927" t="s">
        <v>69</v>
      </c>
      <c r="H1927" t="s">
        <v>63</v>
      </c>
      <c r="I1927">
        <v>0.8</v>
      </c>
      <c r="J1927" t="s">
        <v>71</v>
      </c>
      <c r="K1927"/>
      <c r="L1927"/>
      <c r="M1927"/>
      <c r="N1927"/>
      <c r="O1927"/>
      <c r="P1927"/>
      <c r="Q1927"/>
      <c r="R1927"/>
      <c r="S1927"/>
      <c r="T1927"/>
      <c r="U1927"/>
      <c r="V1927"/>
      <c r="W1927"/>
      <c r="X1927"/>
      <c r="Y1927"/>
      <c r="Z1927"/>
      <c r="AA1927"/>
      <c r="AB1927"/>
      <c r="AC1927"/>
      <c r="AD1927"/>
      <c r="AE1927"/>
      <c r="AF1927"/>
      <c r="AG1927">
        <v>1</v>
      </c>
      <c r="AH1927">
        <v>0</v>
      </c>
    </row>
    <row r="1928" spans="1:34" ht="15" x14ac:dyDescent="0.25">
      <c r="A1928" t="s">
        <v>4040</v>
      </c>
      <c r="B1928" t="s">
        <v>4041</v>
      </c>
      <c r="C1928" t="s">
        <v>99</v>
      </c>
      <c r="D1928">
        <v>5</v>
      </c>
      <c r="E1928" s="138">
        <v>45716</v>
      </c>
      <c r="F1928" s="138">
        <v>45744</v>
      </c>
      <c r="G1928" t="s">
        <v>69</v>
      </c>
      <c r="H1928" t="s">
        <v>63</v>
      </c>
      <c r="I1928">
        <v>0.5</v>
      </c>
      <c r="J1928" t="s">
        <v>71</v>
      </c>
      <c r="K1928"/>
      <c r="L1928"/>
      <c r="M1928"/>
      <c r="N1928"/>
      <c r="O1928"/>
      <c r="P1928"/>
      <c r="Q1928"/>
      <c r="R1928"/>
      <c r="S1928"/>
      <c r="T1928"/>
      <c r="U1928"/>
      <c r="V1928"/>
      <c r="W1928"/>
      <c r="X1928"/>
      <c r="Y1928"/>
      <c r="Z1928"/>
      <c r="AA1928"/>
      <c r="AB1928"/>
      <c r="AC1928"/>
      <c r="AD1928"/>
      <c r="AE1928"/>
      <c r="AF1928"/>
      <c r="AG1928">
        <v>1</v>
      </c>
      <c r="AH1928">
        <v>0</v>
      </c>
    </row>
    <row r="1929" spans="1:34" ht="15" x14ac:dyDescent="0.25">
      <c r="A1929" t="s">
        <v>4042</v>
      </c>
      <c r="B1929" t="s">
        <v>4043</v>
      </c>
      <c r="C1929" t="s">
        <v>139</v>
      </c>
      <c r="D1929">
        <v>10</v>
      </c>
      <c r="E1929" s="138">
        <v>45069</v>
      </c>
      <c r="F1929" s="138">
        <v>46011</v>
      </c>
      <c r="G1929" t="s">
        <v>69</v>
      </c>
      <c r="H1929" t="s">
        <v>63</v>
      </c>
      <c r="I1929">
        <v>0.8</v>
      </c>
      <c r="J1929" t="s">
        <v>71</v>
      </c>
      <c r="K1929"/>
      <c r="L1929"/>
      <c r="M1929"/>
      <c r="N1929"/>
      <c r="O1929"/>
      <c r="P1929"/>
      <c r="Q1929"/>
      <c r="R1929"/>
      <c r="S1929"/>
      <c r="T1929"/>
      <c r="U1929"/>
      <c r="V1929"/>
      <c r="W1929"/>
      <c r="X1929"/>
      <c r="Y1929"/>
      <c r="Z1929"/>
      <c r="AA1929"/>
      <c r="AB1929"/>
      <c r="AC1929"/>
      <c r="AD1929"/>
      <c r="AE1929"/>
      <c r="AF1929"/>
      <c r="AG1929">
        <v>1</v>
      </c>
      <c r="AH1929">
        <v>0</v>
      </c>
    </row>
    <row r="1930" spans="1:34" ht="15" x14ac:dyDescent="0.25">
      <c r="A1930" t="s">
        <v>4044</v>
      </c>
      <c r="B1930" t="s">
        <v>4045</v>
      </c>
      <c r="C1930" t="s">
        <v>359</v>
      </c>
      <c r="D1930">
        <v>17</v>
      </c>
      <c r="E1930" s="138">
        <v>41059</v>
      </c>
      <c r="F1930" s="138">
        <v>46011</v>
      </c>
      <c r="G1930" t="s">
        <v>69</v>
      </c>
      <c r="H1930" t="s">
        <v>70</v>
      </c>
      <c r="I1930">
        <v>0</v>
      </c>
      <c r="J1930" t="s">
        <v>16230</v>
      </c>
      <c r="K1930">
        <v>0.8</v>
      </c>
      <c r="L1930" t="s">
        <v>71</v>
      </c>
      <c r="M1930"/>
      <c r="N1930"/>
      <c r="O1930"/>
      <c r="P1930"/>
      <c r="Q1930"/>
      <c r="R1930"/>
      <c r="S1930"/>
      <c r="T1930"/>
      <c r="U1930"/>
      <c r="V1930"/>
      <c r="W1930"/>
      <c r="X1930"/>
      <c r="Y1930"/>
      <c r="Z1930"/>
      <c r="AA1930"/>
      <c r="AB1930"/>
      <c r="AC1930"/>
      <c r="AD1930"/>
      <c r="AE1930"/>
      <c r="AF1930"/>
      <c r="AG1930">
        <v>2</v>
      </c>
      <c r="AH1930">
        <v>15000</v>
      </c>
    </row>
    <row r="1931" spans="1:34" ht="15" x14ac:dyDescent="0.25">
      <c r="A1931" t="s">
        <v>114</v>
      </c>
      <c r="B1931" t="s">
        <v>115</v>
      </c>
      <c r="C1931" t="s">
        <v>116</v>
      </c>
      <c r="D1931"/>
      <c r="E1931"/>
      <c r="F1931"/>
      <c r="G1931"/>
      <c r="H1931" t="s">
        <v>63</v>
      </c>
      <c r="I1931" t="s">
        <v>64</v>
      </c>
      <c r="J1931"/>
      <c r="K1931"/>
      <c r="L1931"/>
      <c r="M1931"/>
      <c r="N1931"/>
      <c r="O1931"/>
      <c r="P1931"/>
      <c r="Q1931"/>
      <c r="R1931"/>
      <c r="S1931"/>
      <c r="T1931"/>
      <c r="U1931"/>
      <c r="V1931"/>
      <c r="W1931"/>
      <c r="X1931"/>
      <c r="Y1931"/>
      <c r="Z1931"/>
      <c r="AA1931"/>
      <c r="AB1931"/>
      <c r="AC1931"/>
      <c r="AD1931"/>
      <c r="AE1931"/>
      <c r="AF1931"/>
      <c r="AG1931"/>
      <c r="AH1931">
        <v>0</v>
      </c>
    </row>
    <row r="1932" spans="1:34" ht="15" x14ac:dyDescent="0.25">
      <c r="A1932" t="s">
        <v>4046</v>
      </c>
      <c r="B1932" t="s">
        <v>4047</v>
      </c>
      <c r="C1932" t="s">
        <v>333</v>
      </c>
      <c r="D1932">
        <v>15</v>
      </c>
      <c r="E1932" s="138">
        <v>42207</v>
      </c>
      <c r="F1932" s="138">
        <v>46011</v>
      </c>
      <c r="G1932" t="s">
        <v>69</v>
      </c>
      <c r="H1932" t="s">
        <v>63</v>
      </c>
      <c r="I1932">
        <v>0.8</v>
      </c>
      <c r="J1932" t="s">
        <v>71</v>
      </c>
      <c r="K1932"/>
      <c r="L1932"/>
      <c r="M1932"/>
      <c r="N1932"/>
      <c r="O1932"/>
      <c r="P1932"/>
      <c r="Q1932"/>
      <c r="R1932"/>
      <c r="S1932"/>
      <c r="T1932"/>
      <c r="U1932"/>
      <c r="V1932"/>
      <c r="W1932"/>
      <c r="X1932"/>
      <c r="Y1932"/>
      <c r="Z1932"/>
      <c r="AA1932"/>
      <c r="AB1932"/>
      <c r="AC1932"/>
      <c r="AD1932"/>
      <c r="AE1932"/>
      <c r="AF1932"/>
      <c r="AG1932">
        <v>1</v>
      </c>
      <c r="AH1932">
        <v>0</v>
      </c>
    </row>
    <row r="1933" spans="1:34" ht="15" x14ac:dyDescent="0.25">
      <c r="A1933" t="s">
        <v>4050</v>
      </c>
      <c r="B1933" t="s">
        <v>4051</v>
      </c>
      <c r="C1933" t="s">
        <v>359</v>
      </c>
      <c r="D1933">
        <v>10</v>
      </c>
      <c r="E1933" s="138">
        <v>45734</v>
      </c>
      <c r="F1933" s="138">
        <v>45765</v>
      </c>
      <c r="G1933" t="s">
        <v>75</v>
      </c>
      <c r="H1933" t="s">
        <v>70</v>
      </c>
      <c r="I1933">
        <v>0</v>
      </c>
      <c r="J1933" t="s">
        <v>16271</v>
      </c>
      <c r="K1933">
        <v>0.3</v>
      </c>
      <c r="L1933" t="s">
        <v>16270</v>
      </c>
      <c r="M1933">
        <v>0.4</v>
      </c>
      <c r="N1933" t="s">
        <v>78</v>
      </c>
      <c r="O1933">
        <v>0.75</v>
      </c>
      <c r="P1933" t="s">
        <v>79</v>
      </c>
      <c r="Q1933"/>
      <c r="R1933"/>
      <c r="S1933"/>
      <c r="T1933"/>
      <c r="U1933"/>
      <c r="V1933"/>
      <c r="W1933"/>
      <c r="X1933"/>
      <c r="Y1933"/>
      <c r="Z1933"/>
      <c r="AA1933"/>
      <c r="AB1933"/>
      <c r="AC1933"/>
      <c r="AD1933"/>
      <c r="AE1933"/>
      <c r="AF1933"/>
      <c r="AG1933">
        <v>4</v>
      </c>
      <c r="AH1933">
        <v>20000</v>
      </c>
    </row>
    <row r="1934" spans="1:34" ht="15" x14ac:dyDescent="0.25">
      <c r="A1934" t="s">
        <v>4052</v>
      </c>
      <c r="B1934" t="s">
        <v>4053</v>
      </c>
      <c r="C1934" t="s">
        <v>74</v>
      </c>
      <c r="D1934">
        <v>42</v>
      </c>
      <c r="E1934" s="138">
        <v>45647</v>
      </c>
      <c r="F1934" s="138">
        <v>45944</v>
      </c>
      <c r="G1934" t="s">
        <v>69</v>
      </c>
      <c r="H1934" t="s">
        <v>70</v>
      </c>
      <c r="I1934">
        <v>0</v>
      </c>
      <c r="J1934" t="s">
        <v>16276</v>
      </c>
      <c r="K1934">
        <v>0.8</v>
      </c>
      <c r="L1934" t="s">
        <v>71</v>
      </c>
      <c r="M1934"/>
      <c r="N1934"/>
      <c r="O1934"/>
      <c r="P1934"/>
      <c r="Q1934"/>
      <c r="R1934"/>
      <c r="S1934"/>
      <c r="T1934"/>
      <c r="U1934"/>
      <c r="V1934"/>
      <c r="W1934"/>
      <c r="X1934"/>
      <c r="Y1934"/>
      <c r="Z1934"/>
      <c r="AA1934"/>
      <c r="AB1934"/>
      <c r="AC1934"/>
      <c r="AD1934"/>
      <c r="AE1934"/>
      <c r="AF1934"/>
      <c r="AG1934">
        <v>2</v>
      </c>
      <c r="AH1934">
        <v>18000</v>
      </c>
    </row>
    <row r="1935" spans="1:34" ht="15" x14ac:dyDescent="0.25">
      <c r="A1935" t="s">
        <v>4054</v>
      </c>
      <c r="B1935" t="s">
        <v>4055</v>
      </c>
      <c r="C1935" t="s">
        <v>90</v>
      </c>
      <c r="D1935">
        <v>101</v>
      </c>
      <c r="E1935" s="138">
        <v>45645</v>
      </c>
      <c r="F1935" s="138">
        <v>45685</v>
      </c>
      <c r="G1935" t="s">
        <v>69</v>
      </c>
      <c r="H1935" t="s">
        <v>70</v>
      </c>
      <c r="I1935">
        <v>0</v>
      </c>
      <c r="J1935" t="s">
        <v>16230</v>
      </c>
      <c r="K1935">
        <v>0.7</v>
      </c>
      <c r="L1935" t="s">
        <v>71</v>
      </c>
      <c r="M1935"/>
      <c r="N1935"/>
      <c r="O1935"/>
      <c r="P1935"/>
      <c r="Q1935"/>
      <c r="R1935"/>
      <c r="S1935"/>
      <c r="T1935"/>
      <c r="U1935"/>
      <c r="V1935"/>
      <c r="W1935"/>
      <c r="X1935"/>
      <c r="Y1935"/>
      <c r="Z1935"/>
      <c r="AA1935"/>
      <c r="AB1935"/>
      <c r="AC1935"/>
      <c r="AD1935"/>
      <c r="AE1935"/>
      <c r="AF1935"/>
      <c r="AG1935">
        <v>2</v>
      </c>
      <c r="AH1935">
        <v>15000</v>
      </c>
    </row>
    <row r="1936" spans="1:34" ht="15" x14ac:dyDescent="0.25">
      <c r="A1936" t="s">
        <v>4062</v>
      </c>
      <c r="B1936" t="s">
        <v>4063</v>
      </c>
      <c r="C1936" t="s">
        <v>228</v>
      </c>
      <c r="D1936">
        <v>25</v>
      </c>
      <c r="E1936" s="138">
        <v>45640</v>
      </c>
      <c r="F1936" s="138">
        <v>45712</v>
      </c>
      <c r="G1936" t="s">
        <v>69</v>
      </c>
      <c r="H1936" t="s">
        <v>63</v>
      </c>
      <c r="I1936">
        <v>0.8</v>
      </c>
      <c r="J1936" t="s">
        <v>71</v>
      </c>
      <c r="K1936"/>
      <c r="L1936"/>
      <c r="M1936"/>
      <c r="N1936"/>
      <c r="O1936"/>
      <c r="P1936"/>
      <c r="Q1936"/>
      <c r="R1936"/>
      <c r="S1936"/>
      <c r="T1936"/>
      <c r="U1936"/>
      <c r="V1936"/>
      <c r="W1936"/>
      <c r="X1936"/>
      <c r="Y1936"/>
      <c r="Z1936"/>
      <c r="AA1936"/>
      <c r="AB1936"/>
      <c r="AC1936"/>
      <c r="AD1936"/>
      <c r="AE1936"/>
      <c r="AF1936"/>
      <c r="AG1936">
        <v>1</v>
      </c>
      <c r="AH1936">
        <v>0</v>
      </c>
    </row>
    <row r="1937" spans="1:34" ht="15" x14ac:dyDescent="0.25">
      <c r="A1937" t="s">
        <v>4056</v>
      </c>
      <c r="B1937" t="s">
        <v>4057</v>
      </c>
      <c r="C1937" t="s">
        <v>264</v>
      </c>
      <c r="D1937">
        <v>29</v>
      </c>
      <c r="E1937" s="138">
        <v>45624</v>
      </c>
      <c r="F1937" s="138">
        <v>45649</v>
      </c>
      <c r="G1937" t="s">
        <v>69</v>
      </c>
      <c r="H1937" t="s">
        <v>63</v>
      </c>
      <c r="I1937">
        <v>0.8</v>
      </c>
      <c r="J1937" t="s">
        <v>71</v>
      </c>
      <c r="K1937"/>
      <c r="L1937"/>
      <c r="M1937"/>
      <c r="N1937"/>
      <c r="O1937"/>
      <c r="P1937"/>
      <c r="Q1937"/>
      <c r="R1937"/>
      <c r="S1937"/>
      <c r="T1937"/>
      <c r="U1937"/>
      <c r="V1937"/>
      <c r="W1937"/>
      <c r="X1937"/>
      <c r="Y1937"/>
      <c r="Z1937"/>
      <c r="AA1937"/>
      <c r="AB1937"/>
      <c r="AC1937"/>
      <c r="AD1937"/>
      <c r="AE1937"/>
      <c r="AF1937"/>
      <c r="AG1937">
        <v>1</v>
      </c>
      <c r="AH1937">
        <v>0</v>
      </c>
    </row>
    <row r="1938" spans="1:34" ht="15" x14ac:dyDescent="0.25">
      <c r="A1938" t="s">
        <v>4060</v>
      </c>
      <c r="B1938" t="s">
        <v>4061</v>
      </c>
      <c r="C1938" t="s">
        <v>935</v>
      </c>
      <c r="D1938">
        <v>58</v>
      </c>
      <c r="E1938" s="138">
        <v>45637</v>
      </c>
      <c r="F1938" s="138">
        <v>45672</v>
      </c>
      <c r="G1938" t="s">
        <v>16478</v>
      </c>
      <c r="H1938" t="s">
        <v>70</v>
      </c>
      <c r="I1938">
        <v>0.6</v>
      </c>
      <c r="J1938" t="s">
        <v>76</v>
      </c>
      <c r="K1938">
        <v>0.65</v>
      </c>
      <c r="L1938" t="s">
        <v>77</v>
      </c>
      <c r="M1938">
        <v>0.75</v>
      </c>
      <c r="N1938" t="s">
        <v>78</v>
      </c>
      <c r="O1938">
        <v>0.8</v>
      </c>
      <c r="P1938" t="s">
        <v>79</v>
      </c>
      <c r="Q1938">
        <v>0</v>
      </c>
      <c r="R1938" t="s">
        <v>16230</v>
      </c>
      <c r="S1938"/>
      <c r="T1938"/>
      <c r="U1938"/>
      <c r="V1938"/>
      <c r="W1938"/>
      <c r="X1938"/>
      <c r="Y1938"/>
      <c r="Z1938"/>
      <c r="AA1938"/>
      <c r="AB1938"/>
      <c r="AC1938"/>
      <c r="AD1938"/>
      <c r="AE1938"/>
      <c r="AF1938"/>
      <c r="AG1938">
        <v>0</v>
      </c>
      <c r="AH1938">
        <v>0</v>
      </c>
    </row>
    <row r="1939" spans="1:34" ht="15" x14ac:dyDescent="0.25">
      <c r="A1939" t="s">
        <v>4026</v>
      </c>
      <c r="B1939" t="s">
        <v>4027</v>
      </c>
      <c r="C1939" t="s">
        <v>182</v>
      </c>
      <c r="D1939">
        <v>18</v>
      </c>
      <c r="E1939" s="138">
        <v>45288</v>
      </c>
      <c r="F1939" s="138">
        <v>46011</v>
      </c>
      <c r="G1939" t="s">
        <v>69</v>
      </c>
      <c r="H1939" t="s">
        <v>63</v>
      </c>
      <c r="I1939">
        <v>0.5</v>
      </c>
      <c r="J1939" t="s">
        <v>71</v>
      </c>
      <c r="K1939"/>
      <c r="L1939"/>
      <c r="M1939"/>
      <c r="N1939"/>
      <c r="O1939"/>
      <c r="P1939"/>
      <c r="Q1939"/>
      <c r="R1939"/>
      <c r="S1939"/>
      <c r="T1939"/>
      <c r="U1939"/>
      <c r="V1939"/>
      <c r="W1939"/>
      <c r="X1939"/>
      <c r="Y1939"/>
      <c r="Z1939"/>
      <c r="AA1939"/>
      <c r="AB1939"/>
      <c r="AC1939"/>
      <c r="AD1939"/>
      <c r="AE1939"/>
      <c r="AF1939"/>
      <c r="AG1939">
        <v>1</v>
      </c>
      <c r="AH1939">
        <v>0</v>
      </c>
    </row>
    <row r="1940" spans="1:34" ht="15" x14ac:dyDescent="0.25">
      <c r="A1940" t="s">
        <v>4064</v>
      </c>
      <c r="B1940" t="s">
        <v>4065</v>
      </c>
      <c r="C1940" t="s">
        <v>1082</v>
      </c>
      <c r="D1940">
        <v>16</v>
      </c>
      <c r="E1940" s="138">
        <v>45715</v>
      </c>
      <c r="F1940" s="138">
        <v>45931</v>
      </c>
      <c r="G1940" t="s">
        <v>69</v>
      </c>
      <c r="H1940" t="s">
        <v>63</v>
      </c>
      <c r="I1940">
        <v>0.8</v>
      </c>
      <c r="J1940" t="s">
        <v>71</v>
      </c>
      <c r="K1940"/>
      <c r="L1940"/>
      <c r="M1940"/>
      <c r="N1940"/>
      <c r="O1940"/>
      <c r="P1940"/>
      <c r="Q1940"/>
      <c r="R1940"/>
      <c r="S1940"/>
      <c r="T1940"/>
      <c r="U1940"/>
      <c r="V1940"/>
      <c r="W1940"/>
      <c r="X1940"/>
      <c r="Y1940"/>
      <c r="Z1940"/>
      <c r="AA1940"/>
      <c r="AB1940"/>
      <c r="AC1940"/>
      <c r="AD1940"/>
      <c r="AE1940"/>
      <c r="AF1940"/>
      <c r="AG1940">
        <v>1</v>
      </c>
      <c r="AH1940">
        <v>0</v>
      </c>
    </row>
    <row r="1941" spans="1:34" ht="15" x14ac:dyDescent="0.25">
      <c r="A1941" t="s">
        <v>4048</v>
      </c>
      <c r="B1941" t="s">
        <v>4049</v>
      </c>
      <c r="C1941" t="s">
        <v>206</v>
      </c>
      <c r="D1941">
        <v>13</v>
      </c>
      <c r="E1941" s="138">
        <v>43676</v>
      </c>
      <c r="F1941" s="138">
        <v>46011</v>
      </c>
      <c r="G1941" t="s">
        <v>69</v>
      </c>
      <c r="H1941" t="s">
        <v>63</v>
      </c>
      <c r="I1941">
        <v>0.8</v>
      </c>
      <c r="J1941" t="s">
        <v>71</v>
      </c>
      <c r="K1941"/>
      <c r="L1941"/>
      <c r="M1941"/>
      <c r="N1941"/>
      <c r="O1941"/>
      <c r="P1941"/>
      <c r="Q1941"/>
      <c r="R1941"/>
      <c r="S1941"/>
      <c r="T1941"/>
      <c r="U1941"/>
      <c r="V1941"/>
      <c r="W1941"/>
      <c r="X1941"/>
      <c r="Y1941"/>
      <c r="Z1941"/>
      <c r="AA1941"/>
      <c r="AB1941"/>
      <c r="AC1941"/>
      <c r="AD1941"/>
      <c r="AE1941"/>
      <c r="AF1941"/>
      <c r="AG1941">
        <v>1</v>
      </c>
      <c r="AH1941">
        <v>0</v>
      </c>
    </row>
    <row r="1942" spans="1:34" ht="15" x14ac:dyDescent="0.25">
      <c r="A1942" t="s">
        <v>4058</v>
      </c>
      <c r="B1942" t="s">
        <v>4059</v>
      </c>
      <c r="C1942" t="s">
        <v>301</v>
      </c>
      <c r="D1942">
        <v>40</v>
      </c>
      <c r="E1942" s="138">
        <v>45610</v>
      </c>
      <c r="F1942" s="138">
        <v>46006</v>
      </c>
      <c r="G1942" t="s">
        <v>69</v>
      </c>
      <c r="H1942" t="s">
        <v>63</v>
      </c>
      <c r="I1942">
        <v>0.8</v>
      </c>
      <c r="J1942" t="s">
        <v>71</v>
      </c>
      <c r="K1942"/>
      <c r="L1942"/>
      <c r="M1942"/>
      <c r="N1942"/>
      <c r="O1942"/>
      <c r="P1942"/>
      <c r="Q1942"/>
      <c r="R1942"/>
      <c r="S1942"/>
      <c r="T1942"/>
      <c r="U1942"/>
      <c r="V1942"/>
      <c r="W1942"/>
      <c r="X1942"/>
      <c r="Y1942"/>
      <c r="Z1942"/>
      <c r="AA1942"/>
      <c r="AB1942"/>
      <c r="AC1942"/>
      <c r="AD1942"/>
      <c r="AE1942"/>
      <c r="AF1942"/>
      <c r="AG1942">
        <v>1</v>
      </c>
      <c r="AH1942">
        <v>0</v>
      </c>
    </row>
    <row r="1943" spans="1:34" ht="15" x14ac:dyDescent="0.25">
      <c r="A1943" t="s">
        <v>4066</v>
      </c>
      <c r="B1943" t="s">
        <v>4067</v>
      </c>
      <c r="C1943" t="s">
        <v>102</v>
      </c>
      <c r="D1943">
        <v>31</v>
      </c>
      <c r="E1943" s="138">
        <v>45287</v>
      </c>
      <c r="F1943" s="138">
        <v>46011</v>
      </c>
      <c r="G1943" t="s">
        <v>69</v>
      </c>
      <c r="H1943" t="s">
        <v>63</v>
      </c>
      <c r="I1943">
        <v>0.5</v>
      </c>
      <c r="J1943" t="s">
        <v>71</v>
      </c>
      <c r="K1943"/>
      <c r="L1943"/>
      <c r="M1943"/>
      <c r="N1943"/>
      <c r="O1943"/>
      <c r="P1943"/>
      <c r="Q1943"/>
      <c r="R1943"/>
      <c r="S1943"/>
      <c r="T1943"/>
      <c r="U1943"/>
      <c r="V1943"/>
      <c r="W1943"/>
      <c r="X1943"/>
      <c r="Y1943"/>
      <c r="Z1943"/>
      <c r="AA1943"/>
      <c r="AB1943"/>
      <c r="AC1943"/>
      <c r="AD1943"/>
      <c r="AE1943"/>
      <c r="AF1943"/>
      <c r="AG1943">
        <v>1</v>
      </c>
      <c r="AH1943">
        <v>0</v>
      </c>
    </row>
    <row r="1944" spans="1:34" ht="15" x14ac:dyDescent="0.25">
      <c r="A1944" t="s">
        <v>4068</v>
      </c>
      <c r="B1944" t="s">
        <v>4069</v>
      </c>
      <c r="C1944" t="s">
        <v>182</v>
      </c>
      <c r="D1944">
        <v>20</v>
      </c>
      <c r="E1944" s="138">
        <v>45639</v>
      </c>
      <c r="F1944" s="138">
        <v>45895</v>
      </c>
      <c r="G1944" t="s">
        <v>69</v>
      </c>
      <c r="H1944" t="s">
        <v>63</v>
      </c>
      <c r="I1944">
        <v>0.8</v>
      </c>
      <c r="J1944" t="s">
        <v>71</v>
      </c>
      <c r="K1944"/>
      <c r="L1944"/>
      <c r="M1944"/>
      <c r="N1944"/>
      <c r="O1944"/>
      <c r="P1944"/>
      <c r="Q1944"/>
      <c r="R1944"/>
      <c r="S1944"/>
      <c r="T1944"/>
      <c r="U1944"/>
      <c r="V1944"/>
      <c r="W1944"/>
      <c r="X1944"/>
      <c r="Y1944"/>
      <c r="Z1944"/>
      <c r="AA1944"/>
      <c r="AB1944"/>
      <c r="AC1944"/>
      <c r="AD1944"/>
      <c r="AE1944"/>
      <c r="AF1944"/>
      <c r="AG1944">
        <v>1</v>
      </c>
      <c r="AH1944">
        <v>0</v>
      </c>
    </row>
    <row r="1945" spans="1:34" ht="15" x14ac:dyDescent="0.25">
      <c r="A1945" t="s">
        <v>4070</v>
      </c>
      <c r="B1945" t="s">
        <v>4071</v>
      </c>
      <c r="C1945" t="s">
        <v>294</v>
      </c>
      <c r="D1945">
        <v>36</v>
      </c>
      <c r="E1945" s="138">
        <v>45644</v>
      </c>
      <c r="F1945" s="138">
        <v>45937</v>
      </c>
      <c r="G1945" t="s">
        <v>16478</v>
      </c>
      <c r="H1945" t="s">
        <v>70</v>
      </c>
      <c r="I1945">
        <v>0.56000000000000005</v>
      </c>
      <c r="J1945" t="s">
        <v>16545</v>
      </c>
      <c r="K1945">
        <v>0.57999999999999996</v>
      </c>
      <c r="L1945" t="s">
        <v>77</v>
      </c>
      <c r="M1945">
        <v>0.6</v>
      </c>
      <c r="N1945" t="s">
        <v>16546</v>
      </c>
      <c r="O1945">
        <v>0.8</v>
      </c>
      <c r="P1945" t="s">
        <v>79</v>
      </c>
      <c r="Q1945">
        <v>0</v>
      </c>
      <c r="R1945" t="s">
        <v>16257</v>
      </c>
      <c r="S1945"/>
      <c r="T1945"/>
      <c r="U1945"/>
      <c r="V1945"/>
      <c r="W1945"/>
      <c r="X1945"/>
      <c r="Y1945"/>
      <c r="Z1945"/>
      <c r="AA1945"/>
      <c r="AB1945"/>
      <c r="AC1945"/>
      <c r="AD1945"/>
      <c r="AE1945"/>
      <c r="AF1945"/>
      <c r="AG1945">
        <v>0</v>
      </c>
      <c r="AH1945">
        <v>0</v>
      </c>
    </row>
    <row r="1946" spans="1:34" ht="15" x14ac:dyDescent="0.25">
      <c r="A1946" t="s">
        <v>4076</v>
      </c>
      <c r="B1946" t="s">
        <v>4077</v>
      </c>
      <c r="C1946" t="s">
        <v>90</v>
      </c>
      <c r="D1946">
        <v>33</v>
      </c>
      <c r="E1946" s="138">
        <v>45642</v>
      </c>
      <c r="F1946" s="138">
        <v>45687</v>
      </c>
      <c r="G1946" t="s">
        <v>75</v>
      </c>
      <c r="H1946" t="s">
        <v>70</v>
      </c>
      <c r="I1946">
        <v>0</v>
      </c>
      <c r="J1946" t="s">
        <v>16230</v>
      </c>
      <c r="K1946">
        <v>0.7</v>
      </c>
      <c r="L1946" t="s">
        <v>16270</v>
      </c>
      <c r="M1946">
        <v>0.75</v>
      </c>
      <c r="N1946" t="s">
        <v>78</v>
      </c>
      <c r="O1946">
        <v>0.8</v>
      </c>
      <c r="P1946" t="s">
        <v>79</v>
      </c>
      <c r="Q1946"/>
      <c r="R1946"/>
      <c r="S1946"/>
      <c r="T1946"/>
      <c r="U1946"/>
      <c r="V1946"/>
      <c r="W1946"/>
      <c r="X1946"/>
      <c r="Y1946"/>
      <c r="Z1946"/>
      <c r="AA1946"/>
      <c r="AB1946"/>
      <c r="AC1946"/>
      <c r="AD1946"/>
      <c r="AE1946"/>
      <c r="AF1946"/>
      <c r="AG1946">
        <v>4</v>
      </c>
      <c r="AH1946">
        <v>15000</v>
      </c>
    </row>
    <row r="1947" spans="1:34" ht="15" x14ac:dyDescent="0.25">
      <c r="A1947" t="s">
        <v>4074</v>
      </c>
      <c r="B1947" t="s">
        <v>4075</v>
      </c>
      <c r="C1947" t="s">
        <v>179</v>
      </c>
      <c r="D1947">
        <v>7</v>
      </c>
      <c r="E1947" s="138">
        <v>45357</v>
      </c>
      <c r="F1947" s="138">
        <v>46011</v>
      </c>
      <c r="G1947" t="s">
        <v>69</v>
      </c>
      <c r="H1947" t="s">
        <v>63</v>
      </c>
      <c r="I1947">
        <v>0.8</v>
      </c>
      <c r="J1947" t="s">
        <v>71</v>
      </c>
      <c r="K1947"/>
      <c r="L1947"/>
      <c r="M1947"/>
      <c r="N1947"/>
      <c r="O1947"/>
      <c r="P1947"/>
      <c r="Q1947"/>
      <c r="R1947"/>
      <c r="S1947"/>
      <c r="T1947"/>
      <c r="U1947"/>
      <c r="V1947"/>
      <c r="W1947"/>
      <c r="X1947"/>
      <c r="Y1947"/>
      <c r="Z1947"/>
      <c r="AA1947"/>
      <c r="AB1947"/>
      <c r="AC1947"/>
      <c r="AD1947"/>
      <c r="AE1947"/>
      <c r="AF1947"/>
      <c r="AG1947">
        <v>1</v>
      </c>
      <c r="AH1947">
        <v>0</v>
      </c>
    </row>
    <row r="1948" spans="1:34" ht="15" x14ac:dyDescent="0.25">
      <c r="A1948" t="s">
        <v>4078</v>
      </c>
      <c r="B1948" t="s">
        <v>4079</v>
      </c>
      <c r="C1948" t="s">
        <v>90</v>
      </c>
      <c r="D1948">
        <v>6</v>
      </c>
      <c r="E1948" s="138">
        <v>42474</v>
      </c>
      <c r="F1948" s="138">
        <v>46011</v>
      </c>
      <c r="G1948" t="s">
        <v>69</v>
      </c>
      <c r="H1948" t="s">
        <v>70</v>
      </c>
      <c r="I1948">
        <v>0</v>
      </c>
      <c r="J1948" t="s">
        <v>16231</v>
      </c>
      <c r="K1948">
        <v>0.8</v>
      </c>
      <c r="L1948" t="s">
        <v>71</v>
      </c>
      <c r="M1948"/>
      <c r="N1948"/>
      <c r="O1948"/>
      <c r="P1948"/>
      <c r="Q1948"/>
      <c r="R1948"/>
      <c r="S1948"/>
      <c r="T1948"/>
      <c r="U1948"/>
      <c r="V1948"/>
      <c r="W1948"/>
      <c r="X1948"/>
      <c r="Y1948"/>
      <c r="Z1948"/>
      <c r="AA1948"/>
      <c r="AB1948"/>
      <c r="AC1948"/>
      <c r="AD1948"/>
      <c r="AE1948"/>
      <c r="AF1948"/>
      <c r="AG1948">
        <v>2</v>
      </c>
      <c r="AH1948">
        <v>13000</v>
      </c>
    </row>
    <row r="1949" spans="1:34" ht="15" x14ac:dyDescent="0.25">
      <c r="A1949" t="s">
        <v>4072</v>
      </c>
      <c r="B1949" t="s">
        <v>4073</v>
      </c>
      <c r="C1949" t="s">
        <v>228</v>
      </c>
      <c r="D1949">
        <v>37</v>
      </c>
      <c r="E1949" s="138">
        <v>45644</v>
      </c>
      <c r="F1949" s="138">
        <v>45930</v>
      </c>
      <c r="G1949" t="s">
        <v>69</v>
      </c>
      <c r="H1949" t="s">
        <v>63</v>
      </c>
      <c r="I1949">
        <v>0.2</v>
      </c>
      <c r="J1949" t="s">
        <v>71</v>
      </c>
      <c r="K1949"/>
      <c r="L1949"/>
      <c r="M1949"/>
      <c r="N1949"/>
      <c r="O1949"/>
      <c r="P1949"/>
      <c r="Q1949"/>
      <c r="R1949"/>
      <c r="S1949"/>
      <c r="T1949"/>
      <c r="U1949"/>
      <c r="V1949"/>
      <c r="W1949"/>
      <c r="X1949"/>
      <c r="Y1949"/>
      <c r="Z1949"/>
      <c r="AA1949"/>
      <c r="AB1949"/>
      <c r="AC1949"/>
      <c r="AD1949"/>
      <c r="AE1949"/>
      <c r="AF1949"/>
      <c r="AG1949">
        <v>1</v>
      </c>
      <c r="AH1949">
        <v>0</v>
      </c>
    </row>
    <row r="1950" spans="1:34" ht="15" x14ac:dyDescent="0.25">
      <c r="A1950" t="s">
        <v>4080</v>
      </c>
      <c r="B1950" t="s">
        <v>4081</v>
      </c>
      <c r="C1950" t="s">
        <v>203</v>
      </c>
      <c r="D1950">
        <v>62</v>
      </c>
      <c r="E1950" s="138">
        <v>40897</v>
      </c>
      <c r="F1950" s="138">
        <v>46011</v>
      </c>
      <c r="G1950" t="s">
        <v>69</v>
      </c>
      <c r="H1950" t="s">
        <v>70</v>
      </c>
      <c r="I1950">
        <v>0</v>
      </c>
      <c r="J1950" t="s">
        <v>16249</v>
      </c>
      <c r="K1950">
        <v>0.8</v>
      </c>
      <c r="L1950" t="s">
        <v>71</v>
      </c>
      <c r="M1950"/>
      <c r="N1950"/>
      <c r="O1950"/>
      <c r="P1950"/>
      <c r="Q1950"/>
      <c r="R1950"/>
      <c r="S1950"/>
      <c r="T1950"/>
      <c r="U1950"/>
      <c r="V1950"/>
      <c r="W1950"/>
      <c r="X1950"/>
      <c r="Y1950"/>
      <c r="Z1950"/>
      <c r="AA1950"/>
      <c r="AB1950"/>
      <c r="AC1950"/>
      <c r="AD1950"/>
      <c r="AE1950"/>
      <c r="AF1950"/>
      <c r="AG1950">
        <v>2</v>
      </c>
      <c r="AH1950">
        <v>8000</v>
      </c>
    </row>
    <row r="1951" spans="1:34" ht="15" x14ac:dyDescent="0.25">
      <c r="A1951" t="s">
        <v>4082</v>
      </c>
      <c r="B1951" t="s">
        <v>4083</v>
      </c>
      <c r="C1951" t="s">
        <v>93</v>
      </c>
      <c r="D1951">
        <v>6</v>
      </c>
      <c r="E1951" s="138">
        <v>41414</v>
      </c>
      <c r="F1951" s="138">
        <v>46011</v>
      </c>
      <c r="G1951" t="s">
        <v>69</v>
      </c>
      <c r="H1951" t="s">
        <v>70</v>
      </c>
      <c r="I1951">
        <v>0</v>
      </c>
      <c r="J1951" t="s">
        <v>16229</v>
      </c>
      <c r="K1951">
        <v>0.7</v>
      </c>
      <c r="L1951" t="s">
        <v>71</v>
      </c>
      <c r="M1951"/>
      <c r="N1951"/>
      <c r="O1951"/>
      <c r="P1951"/>
      <c r="Q1951"/>
      <c r="R1951"/>
      <c r="S1951"/>
      <c r="T1951"/>
      <c r="U1951"/>
      <c r="V1951"/>
      <c r="W1951"/>
      <c r="X1951"/>
      <c r="Y1951"/>
      <c r="Z1951"/>
      <c r="AA1951"/>
      <c r="AB1951"/>
      <c r="AC1951"/>
      <c r="AD1951"/>
      <c r="AE1951"/>
      <c r="AF1951"/>
      <c r="AG1951">
        <v>2</v>
      </c>
      <c r="AH1951">
        <v>10000</v>
      </c>
    </row>
    <row r="1952" spans="1:34" ht="15" x14ac:dyDescent="0.25">
      <c r="A1952" t="s">
        <v>4084</v>
      </c>
      <c r="B1952" t="s">
        <v>4085</v>
      </c>
      <c r="C1952" t="s">
        <v>1082</v>
      </c>
      <c r="D1952">
        <v>13</v>
      </c>
      <c r="E1952" s="138">
        <v>44681</v>
      </c>
      <c r="F1952" s="138">
        <v>46011</v>
      </c>
      <c r="G1952" t="s">
        <v>16478</v>
      </c>
      <c r="H1952" t="s">
        <v>70</v>
      </c>
      <c r="I1952">
        <v>0.6</v>
      </c>
      <c r="J1952" t="s">
        <v>76</v>
      </c>
      <c r="K1952">
        <v>0.72</v>
      </c>
      <c r="L1952" t="s">
        <v>77</v>
      </c>
      <c r="M1952">
        <v>0.79</v>
      </c>
      <c r="N1952" t="s">
        <v>78</v>
      </c>
      <c r="O1952">
        <v>0.8</v>
      </c>
      <c r="P1952" t="s">
        <v>79</v>
      </c>
      <c r="Q1952">
        <v>0</v>
      </c>
      <c r="R1952" t="s">
        <v>16259</v>
      </c>
      <c r="S1952"/>
      <c r="T1952"/>
      <c r="U1952"/>
      <c r="V1952"/>
      <c r="W1952"/>
      <c r="X1952"/>
      <c r="Y1952"/>
      <c r="Z1952"/>
      <c r="AA1952"/>
      <c r="AB1952"/>
      <c r="AC1952"/>
      <c r="AD1952"/>
      <c r="AE1952"/>
      <c r="AF1952"/>
      <c r="AG1952">
        <v>0</v>
      </c>
      <c r="AH1952">
        <v>0</v>
      </c>
    </row>
    <row r="1953" spans="1:34" ht="15" x14ac:dyDescent="0.25">
      <c r="A1953" t="s">
        <v>4086</v>
      </c>
      <c r="B1953" t="s">
        <v>4087</v>
      </c>
      <c r="C1953" t="s">
        <v>318</v>
      </c>
      <c r="D1953">
        <v>39</v>
      </c>
      <c r="E1953" s="138">
        <v>45647</v>
      </c>
      <c r="F1953" s="138">
        <v>45679</v>
      </c>
      <c r="G1953" t="s">
        <v>16478</v>
      </c>
      <c r="H1953" t="s">
        <v>70</v>
      </c>
      <c r="I1953">
        <v>0.45</v>
      </c>
      <c r="J1953" t="s">
        <v>76</v>
      </c>
      <c r="K1953">
        <v>0.55000000000000004</v>
      </c>
      <c r="L1953" t="s">
        <v>77</v>
      </c>
      <c r="M1953">
        <v>0.79</v>
      </c>
      <c r="N1953" t="s">
        <v>78</v>
      </c>
      <c r="O1953">
        <v>0.8</v>
      </c>
      <c r="P1953" t="s">
        <v>16547</v>
      </c>
      <c r="Q1953">
        <v>0</v>
      </c>
      <c r="R1953" t="s">
        <v>16230</v>
      </c>
      <c r="S1953"/>
      <c r="T1953"/>
      <c r="U1953"/>
      <c r="V1953"/>
      <c r="W1953"/>
      <c r="X1953"/>
      <c r="Y1953"/>
      <c r="Z1953"/>
      <c r="AA1953"/>
      <c r="AB1953"/>
      <c r="AC1953"/>
      <c r="AD1953"/>
      <c r="AE1953"/>
      <c r="AF1953"/>
      <c r="AG1953">
        <v>0</v>
      </c>
      <c r="AH1953">
        <v>0</v>
      </c>
    </row>
    <row r="1954" spans="1:34" ht="15" x14ac:dyDescent="0.25">
      <c r="A1954" t="s">
        <v>4088</v>
      </c>
      <c r="B1954" t="s">
        <v>4089</v>
      </c>
      <c r="C1954" t="s">
        <v>374</v>
      </c>
      <c r="D1954">
        <v>35</v>
      </c>
      <c r="E1954" s="138">
        <v>43453</v>
      </c>
      <c r="F1954" s="138">
        <v>46011</v>
      </c>
      <c r="G1954" t="s">
        <v>69</v>
      </c>
      <c r="H1954" t="s">
        <v>63</v>
      </c>
      <c r="I1954">
        <v>0.8</v>
      </c>
      <c r="J1954" t="s">
        <v>71</v>
      </c>
      <c r="K1954"/>
      <c r="L1954"/>
      <c r="M1954"/>
      <c r="N1954"/>
      <c r="O1954"/>
      <c r="P1954"/>
      <c r="Q1954"/>
      <c r="R1954"/>
      <c r="S1954"/>
      <c r="T1954"/>
      <c r="U1954"/>
      <c r="V1954"/>
      <c r="W1954"/>
      <c r="X1954"/>
      <c r="Y1954"/>
      <c r="Z1954"/>
      <c r="AA1954"/>
      <c r="AB1954"/>
      <c r="AC1954"/>
      <c r="AD1954"/>
      <c r="AE1954"/>
      <c r="AF1954"/>
      <c r="AG1954">
        <v>1</v>
      </c>
      <c r="AH1954">
        <v>0</v>
      </c>
    </row>
    <row r="1955" spans="1:34" ht="15" x14ac:dyDescent="0.25">
      <c r="A1955" t="s">
        <v>4090</v>
      </c>
      <c r="B1955" t="s">
        <v>4091</v>
      </c>
      <c r="C1955" t="s">
        <v>206</v>
      </c>
      <c r="D1955">
        <v>8</v>
      </c>
      <c r="E1955" s="138">
        <v>39486</v>
      </c>
      <c r="F1955" s="138">
        <v>46011</v>
      </c>
      <c r="G1955" t="s">
        <v>69</v>
      </c>
      <c r="H1955" t="s">
        <v>63</v>
      </c>
      <c r="I1955">
        <v>0.4</v>
      </c>
      <c r="J1955" t="s">
        <v>71</v>
      </c>
      <c r="K1955"/>
      <c r="L1955"/>
      <c r="M1955"/>
      <c r="N1955"/>
      <c r="O1955"/>
      <c r="P1955"/>
      <c r="Q1955"/>
      <c r="R1955"/>
      <c r="S1955"/>
      <c r="T1955"/>
      <c r="U1955"/>
      <c r="V1955"/>
      <c r="W1955"/>
      <c r="X1955"/>
      <c r="Y1955"/>
      <c r="Z1955"/>
      <c r="AA1955"/>
      <c r="AB1955"/>
      <c r="AC1955"/>
      <c r="AD1955"/>
      <c r="AE1955"/>
      <c r="AF1955"/>
      <c r="AG1955">
        <v>1</v>
      </c>
      <c r="AH1955">
        <v>0</v>
      </c>
    </row>
    <row r="1956" spans="1:34" ht="15" x14ac:dyDescent="0.25">
      <c r="A1956" t="s">
        <v>4092</v>
      </c>
      <c r="B1956" t="s">
        <v>4093</v>
      </c>
      <c r="C1956" t="s">
        <v>62</v>
      </c>
      <c r="D1956">
        <v>41</v>
      </c>
      <c r="E1956" s="138">
        <v>45645</v>
      </c>
      <c r="F1956" s="138">
        <v>45727</v>
      </c>
      <c r="G1956" t="s">
        <v>69</v>
      </c>
      <c r="H1956" t="s">
        <v>70</v>
      </c>
      <c r="I1956">
        <v>0</v>
      </c>
      <c r="J1956" t="s">
        <v>16237</v>
      </c>
      <c r="K1956">
        <v>0.8</v>
      </c>
      <c r="L1956" t="s">
        <v>71</v>
      </c>
      <c r="M1956"/>
      <c r="N1956"/>
      <c r="O1956"/>
      <c r="P1956"/>
      <c r="Q1956"/>
      <c r="R1956"/>
      <c r="S1956"/>
      <c r="T1956"/>
      <c r="U1956"/>
      <c r="V1956"/>
      <c r="W1956"/>
      <c r="X1956"/>
      <c r="Y1956"/>
      <c r="Z1956"/>
      <c r="AA1956"/>
      <c r="AB1956"/>
      <c r="AC1956"/>
      <c r="AD1956"/>
      <c r="AE1956"/>
      <c r="AF1956"/>
      <c r="AG1956">
        <v>2</v>
      </c>
      <c r="AH1956">
        <v>9000</v>
      </c>
    </row>
    <row r="1957" spans="1:34" ht="15" x14ac:dyDescent="0.25">
      <c r="A1957" t="s">
        <v>4094</v>
      </c>
      <c r="B1957" t="s">
        <v>4095</v>
      </c>
      <c r="C1957" t="s">
        <v>136</v>
      </c>
      <c r="D1957">
        <v>6</v>
      </c>
      <c r="E1957" s="138">
        <v>44585</v>
      </c>
      <c r="F1957" s="138">
        <v>46011</v>
      </c>
      <c r="G1957" t="s">
        <v>69</v>
      </c>
      <c r="H1957" t="s">
        <v>63</v>
      </c>
      <c r="I1957">
        <v>0.8</v>
      </c>
      <c r="J1957" t="s">
        <v>71</v>
      </c>
      <c r="K1957"/>
      <c r="L1957"/>
      <c r="M1957"/>
      <c r="N1957"/>
      <c r="O1957"/>
      <c r="P1957"/>
      <c r="Q1957"/>
      <c r="R1957"/>
      <c r="S1957"/>
      <c r="T1957"/>
      <c r="U1957"/>
      <c r="V1957"/>
      <c r="W1957"/>
      <c r="X1957"/>
      <c r="Y1957"/>
      <c r="Z1957"/>
      <c r="AA1957"/>
      <c r="AB1957"/>
      <c r="AC1957"/>
      <c r="AD1957"/>
      <c r="AE1957"/>
      <c r="AF1957"/>
      <c r="AG1957">
        <v>1</v>
      </c>
      <c r="AH1957">
        <v>0</v>
      </c>
    </row>
    <row r="1958" spans="1:34" ht="15" x14ac:dyDescent="0.25">
      <c r="A1958" t="s">
        <v>4096</v>
      </c>
      <c r="B1958" t="s">
        <v>4097</v>
      </c>
      <c r="C1958" t="s">
        <v>102</v>
      </c>
      <c r="D1958">
        <v>5</v>
      </c>
      <c r="E1958" s="138">
        <v>45722</v>
      </c>
      <c r="F1958" s="138">
        <v>45740</v>
      </c>
      <c r="G1958" t="s">
        <v>75</v>
      </c>
      <c r="H1958" t="s">
        <v>70</v>
      </c>
      <c r="I1958">
        <v>0</v>
      </c>
      <c r="J1958" t="s">
        <v>16322</v>
      </c>
      <c r="K1958">
        <v>0.64</v>
      </c>
      <c r="L1958" t="s">
        <v>16270</v>
      </c>
      <c r="M1958">
        <v>0.78</v>
      </c>
      <c r="N1958" t="s">
        <v>78</v>
      </c>
      <c r="O1958">
        <v>0.8</v>
      </c>
      <c r="P1958" t="s">
        <v>79</v>
      </c>
      <c r="Q1958"/>
      <c r="R1958"/>
      <c r="S1958"/>
      <c r="T1958"/>
      <c r="U1958"/>
      <c r="V1958"/>
      <c r="W1958"/>
      <c r="X1958"/>
      <c r="Y1958"/>
      <c r="Z1958"/>
      <c r="AA1958"/>
      <c r="AB1958"/>
      <c r="AC1958"/>
      <c r="AD1958"/>
      <c r="AE1958"/>
      <c r="AF1958"/>
      <c r="AG1958">
        <v>4</v>
      </c>
      <c r="AH1958">
        <v>42000</v>
      </c>
    </row>
    <row r="1959" spans="1:34" ht="15" x14ac:dyDescent="0.25">
      <c r="A1959" t="s">
        <v>4098</v>
      </c>
      <c r="B1959" t="s">
        <v>4099</v>
      </c>
      <c r="C1959" t="s">
        <v>321</v>
      </c>
      <c r="D1959">
        <v>42</v>
      </c>
      <c r="E1959" s="138">
        <v>43820</v>
      </c>
      <c r="F1959" s="138">
        <v>46011</v>
      </c>
      <c r="G1959" t="s">
        <v>69</v>
      </c>
      <c r="H1959" t="s">
        <v>63</v>
      </c>
      <c r="I1959">
        <v>0.8</v>
      </c>
      <c r="J1959" t="s">
        <v>71</v>
      </c>
      <c r="K1959"/>
      <c r="L1959"/>
      <c r="M1959"/>
      <c r="N1959"/>
      <c r="O1959"/>
      <c r="P1959"/>
      <c r="Q1959"/>
      <c r="R1959"/>
      <c r="S1959"/>
      <c r="T1959"/>
      <c r="U1959"/>
      <c r="V1959"/>
      <c r="W1959"/>
      <c r="X1959"/>
      <c r="Y1959"/>
      <c r="Z1959"/>
      <c r="AA1959"/>
      <c r="AB1959"/>
      <c r="AC1959"/>
      <c r="AD1959"/>
      <c r="AE1959"/>
      <c r="AF1959"/>
      <c r="AG1959">
        <v>1</v>
      </c>
      <c r="AH1959">
        <v>0</v>
      </c>
    </row>
    <row r="1960" spans="1:34" ht="15" x14ac:dyDescent="0.25">
      <c r="A1960" t="s">
        <v>4100</v>
      </c>
      <c r="B1960" t="s">
        <v>4101</v>
      </c>
      <c r="C1960" t="s">
        <v>142</v>
      </c>
      <c r="D1960"/>
      <c r="E1960"/>
      <c r="F1960"/>
      <c r="G1960"/>
      <c r="H1960" t="s">
        <v>63</v>
      </c>
      <c r="I1960" t="s">
        <v>64</v>
      </c>
      <c r="J1960"/>
      <c r="K1960"/>
      <c r="L1960"/>
      <c r="M1960"/>
      <c r="N1960"/>
      <c r="O1960"/>
      <c r="P1960"/>
      <c r="Q1960"/>
      <c r="R1960"/>
      <c r="S1960"/>
      <c r="T1960"/>
      <c r="U1960"/>
      <c r="V1960"/>
      <c r="W1960"/>
      <c r="X1960"/>
      <c r="Y1960"/>
      <c r="Z1960"/>
      <c r="AA1960"/>
      <c r="AB1960"/>
      <c r="AC1960"/>
      <c r="AD1960"/>
      <c r="AE1960"/>
      <c r="AF1960"/>
      <c r="AG1960"/>
      <c r="AH1960">
        <v>0</v>
      </c>
    </row>
    <row r="1961" spans="1:34" ht="15" x14ac:dyDescent="0.25">
      <c r="A1961" t="s">
        <v>4102</v>
      </c>
      <c r="B1961" t="s">
        <v>4103</v>
      </c>
      <c r="C1961" t="s">
        <v>102</v>
      </c>
      <c r="D1961">
        <v>52</v>
      </c>
      <c r="E1961" s="138">
        <v>45645</v>
      </c>
      <c r="F1961" s="138">
        <v>45670</v>
      </c>
      <c r="G1961" t="s">
        <v>69</v>
      </c>
      <c r="H1961" t="s">
        <v>70</v>
      </c>
      <c r="I1961">
        <v>0</v>
      </c>
      <c r="J1961" t="s">
        <v>16229</v>
      </c>
      <c r="K1961">
        <v>0.8</v>
      </c>
      <c r="L1961" t="s">
        <v>71</v>
      </c>
      <c r="M1961"/>
      <c r="N1961"/>
      <c r="O1961"/>
      <c r="P1961"/>
      <c r="Q1961"/>
      <c r="R1961"/>
      <c r="S1961"/>
      <c r="T1961"/>
      <c r="U1961"/>
      <c r="V1961"/>
      <c r="W1961"/>
      <c r="X1961"/>
      <c r="Y1961"/>
      <c r="Z1961"/>
      <c r="AA1961"/>
      <c r="AB1961"/>
      <c r="AC1961"/>
      <c r="AD1961"/>
      <c r="AE1961"/>
      <c r="AF1961"/>
      <c r="AG1961">
        <v>2</v>
      </c>
      <c r="AH1961">
        <v>10000</v>
      </c>
    </row>
    <row r="1962" spans="1:34" ht="15" x14ac:dyDescent="0.25">
      <c r="A1962" t="s">
        <v>4104</v>
      </c>
      <c r="B1962" t="s">
        <v>4105</v>
      </c>
      <c r="C1962" t="s">
        <v>318</v>
      </c>
      <c r="D1962">
        <v>5</v>
      </c>
      <c r="E1962" s="138">
        <v>45042</v>
      </c>
      <c r="F1962" s="138">
        <v>46011</v>
      </c>
      <c r="G1962" t="s">
        <v>69</v>
      </c>
      <c r="H1962" t="s">
        <v>63</v>
      </c>
      <c r="I1962">
        <v>0.4</v>
      </c>
      <c r="J1962" t="s">
        <v>71</v>
      </c>
      <c r="K1962"/>
      <c r="L1962"/>
      <c r="M1962"/>
      <c r="N1962"/>
      <c r="O1962"/>
      <c r="P1962"/>
      <c r="Q1962"/>
      <c r="R1962"/>
      <c r="S1962"/>
      <c r="T1962"/>
      <c r="U1962"/>
      <c r="V1962"/>
      <c r="W1962"/>
      <c r="X1962"/>
      <c r="Y1962"/>
      <c r="Z1962"/>
      <c r="AA1962"/>
      <c r="AB1962"/>
      <c r="AC1962"/>
      <c r="AD1962"/>
      <c r="AE1962"/>
      <c r="AF1962"/>
      <c r="AG1962">
        <v>1</v>
      </c>
      <c r="AH1962">
        <v>0</v>
      </c>
    </row>
    <row r="1963" spans="1:34" ht="15" x14ac:dyDescent="0.25">
      <c r="A1963" t="s">
        <v>4106</v>
      </c>
      <c r="B1963" t="s">
        <v>4107</v>
      </c>
      <c r="C1963" t="s">
        <v>206</v>
      </c>
      <c r="D1963">
        <v>4</v>
      </c>
      <c r="E1963" s="138">
        <v>45681</v>
      </c>
      <c r="F1963" s="138">
        <v>45933</v>
      </c>
      <c r="G1963" t="s">
        <v>69</v>
      </c>
      <c r="H1963" t="s">
        <v>63</v>
      </c>
      <c r="I1963">
        <v>0.8</v>
      </c>
      <c r="J1963" t="s">
        <v>71</v>
      </c>
      <c r="K1963"/>
      <c r="L1963"/>
      <c r="M1963"/>
      <c r="N1963"/>
      <c r="O1963"/>
      <c r="P1963"/>
      <c r="Q1963"/>
      <c r="R1963"/>
      <c r="S1963"/>
      <c r="T1963"/>
      <c r="U1963"/>
      <c r="V1963"/>
      <c r="W1963"/>
      <c r="X1963"/>
      <c r="Y1963"/>
      <c r="Z1963"/>
      <c r="AA1963"/>
      <c r="AB1963"/>
      <c r="AC1963"/>
      <c r="AD1963"/>
      <c r="AE1963"/>
      <c r="AF1963"/>
      <c r="AG1963">
        <v>1</v>
      </c>
      <c r="AH1963">
        <v>0</v>
      </c>
    </row>
    <row r="1964" spans="1:34" ht="15" x14ac:dyDescent="0.25">
      <c r="A1964" t="s">
        <v>4108</v>
      </c>
      <c r="B1964" t="s">
        <v>4109</v>
      </c>
      <c r="C1964" t="s">
        <v>439</v>
      </c>
      <c r="D1964">
        <v>14</v>
      </c>
      <c r="E1964" s="138">
        <v>45715</v>
      </c>
      <c r="F1964" s="138">
        <v>45729</v>
      </c>
      <c r="G1964" t="s">
        <v>75</v>
      </c>
      <c r="H1964" t="s">
        <v>70</v>
      </c>
      <c r="I1964">
        <v>0.4</v>
      </c>
      <c r="J1964" t="s">
        <v>16270</v>
      </c>
      <c r="K1964">
        <v>0.78</v>
      </c>
      <c r="L1964" t="s">
        <v>78</v>
      </c>
      <c r="M1964">
        <v>0.79</v>
      </c>
      <c r="N1964" t="s">
        <v>79</v>
      </c>
      <c r="O1964"/>
      <c r="P1964"/>
      <c r="Q1964"/>
      <c r="R1964"/>
      <c r="S1964"/>
      <c r="T1964"/>
      <c r="U1964"/>
      <c r="V1964"/>
      <c r="W1964"/>
      <c r="X1964"/>
      <c r="Y1964"/>
      <c r="Z1964"/>
      <c r="AA1964"/>
      <c r="AB1964"/>
      <c r="AC1964"/>
      <c r="AD1964"/>
      <c r="AE1964"/>
      <c r="AF1964"/>
      <c r="AG1964">
        <v>3</v>
      </c>
      <c r="AH1964">
        <v>0</v>
      </c>
    </row>
    <row r="1965" spans="1:34" ht="15" x14ac:dyDescent="0.25">
      <c r="A1965" t="s">
        <v>4110</v>
      </c>
      <c r="B1965" t="s">
        <v>4111</v>
      </c>
      <c r="C1965" t="s">
        <v>139</v>
      </c>
      <c r="D1965">
        <v>12</v>
      </c>
      <c r="E1965" s="138">
        <v>44102</v>
      </c>
      <c r="F1965" s="138">
        <v>46011</v>
      </c>
      <c r="G1965" t="s">
        <v>69</v>
      </c>
      <c r="H1965" t="s">
        <v>63</v>
      </c>
      <c r="I1965">
        <v>0.8</v>
      </c>
      <c r="J1965" t="s">
        <v>71</v>
      </c>
      <c r="K1965"/>
      <c r="L1965"/>
      <c r="M1965"/>
      <c r="N1965"/>
      <c r="O1965"/>
      <c r="P1965"/>
      <c r="Q1965"/>
      <c r="R1965"/>
      <c r="S1965"/>
      <c r="T1965"/>
      <c r="U1965"/>
      <c r="V1965"/>
      <c r="W1965"/>
      <c r="X1965"/>
      <c r="Y1965"/>
      <c r="Z1965"/>
      <c r="AA1965"/>
      <c r="AB1965"/>
      <c r="AC1965"/>
      <c r="AD1965"/>
      <c r="AE1965"/>
      <c r="AF1965"/>
      <c r="AG1965">
        <v>1</v>
      </c>
      <c r="AH1965">
        <v>0</v>
      </c>
    </row>
    <row r="1966" spans="1:34" ht="15" x14ac:dyDescent="0.25">
      <c r="A1966" t="s">
        <v>4112</v>
      </c>
      <c r="B1966" t="s">
        <v>4113</v>
      </c>
      <c r="C1966" t="s">
        <v>68</v>
      </c>
      <c r="D1966">
        <v>35</v>
      </c>
      <c r="E1966" s="138">
        <v>45647</v>
      </c>
      <c r="F1966" s="138">
        <v>45679</v>
      </c>
      <c r="G1966" t="s">
        <v>69</v>
      </c>
      <c r="H1966" t="s">
        <v>70</v>
      </c>
      <c r="I1966">
        <v>0</v>
      </c>
      <c r="J1966" t="s">
        <v>16229</v>
      </c>
      <c r="K1966">
        <v>0.8</v>
      </c>
      <c r="L1966" t="s">
        <v>71</v>
      </c>
      <c r="M1966"/>
      <c r="N1966"/>
      <c r="O1966"/>
      <c r="P1966"/>
      <c r="Q1966"/>
      <c r="R1966"/>
      <c r="S1966"/>
      <c r="T1966"/>
      <c r="U1966"/>
      <c r="V1966"/>
      <c r="W1966"/>
      <c r="X1966"/>
      <c r="Y1966"/>
      <c r="Z1966"/>
      <c r="AA1966"/>
      <c r="AB1966"/>
      <c r="AC1966"/>
      <c r="AD1966"/>
      <c r="AE1966"/>
      <c r="AF1966"/>
      <c r="AG1966">
        <v>2</v>
      </c>
      <c r="AH1966">
        <v>10000</v>
      </c>
    </row>
    <row r="1967" spans="1:34" ht="15" x14ac:dyDescent="0.25">
      <c r="A1967" t="s">
        <v>4114</v>
      </c>
      <c r="B1967" t="s">
        <v>4115</v>
      </c>
      <c r="C1967" t="s">
        <v>286</v>
      </c>
      <c r="D1967">
        <v>49</v>
      </c>
      <c r="E1967" s="138">
        <v>44770</v>
      </c>
      <c r="F1967" s="138">
        <v>46011</v>
      </c>
      <c r="G1967" t="s">
        <v>16478</v>
      </c>
      <c r="H1967" t="s">
        <v>70</v>
      </c>
      <c r="I1967">
        <v>0.6</v>
      </c>
      <c r="J1967" t="s">
        <v>76</v>
      </c>
      <c r="K1967">
        <v>0.7</v>
      </c>
      <c r="L1967" t="s">
        <v>77</v>
      </c>
      <c r="M1967">
        <v>0.75</v>
      </c>
      <c r="N1967" t="s">
        <v>78</v>
      </c>
      <c r="O1967">
        <v>0.8</v>
      </c>
      <c r="P1967" t="s">
        <v>79</v>
      </c>
      <c r="Q1967">
        <v>0</v>
      </c>
      <c r="R1967" t="s">
        <v>16230</v>
      </c>
      <c r="S1967"/>
      <c r="T1967"/>
      <c r="U1967"/>
      <c r="V1967"/>
      <c r="W1967"/>
      <c r="X1967"/>
      <c r="Y1967"/>
      <c r="Z1967"/>
      <c r="AA1967"/>
      <c r="AB1967"/>
      <c r="AC1967"/>
      <c r="AD1967"/>
      <c r="AE1967"/>
      <c r="AF1967"/>
      <c r="AG1967">
        <v>0</v>
      </c>
      <c r="AH1967">
        <v>0</v>
      </c>
    </row>
    <row r="1968" spans="1:34" ht="15" x14ac:dyDescent="0.25">
      <c r="A1968" t="s">
        <v>4116</v>
      </c>
      <c r="B1968" t="s">
        <v>4117</v>
      </c>
      <c r="C1968" t="s">
        <v>281</v>
      </c>
      <c r="D1968">
        <v>13</v>
      </c>
      <c r="E1968" s="138">
        <v>44740</v>
      </c>
      <c r="F1968" s="138">
        <v>46011</v>
      </c>
      <c r="G1968" t="s">
        <v>16478</v>
      </c>
      <c r="H1968" t="s">
        <v>70</v>
      </c>
      <c r="I1968">
        <v>0.2</v>
      </c>
      <c r="J1968" t="s">
        <v>76</v>
      </c>
      <c r="K1968">
        <v>0.4</v>
      </c>
      <c r="L1968" t="s">
        <v>77</v>
      </c>
      <c r="M1968">
        <v>0.6</v>
      </c>
      <c r="N1968" t="s">
        <v>78</v>
      </c>
      <c r="O1968">
        <v>0.75</v>
      </c>
      <c r="P1968" t="s">
        <v>79</v>
      </c>
      <c r="Q1968">
        <v>0</v>
      </c>
      <c r="R1968" t="s">
        <v>16232</v>
      </c>
      <c r="S1968"/>
      <c r="T1968"/>
      <c r="U1968"/>
      <c r="V1968"/>
      <c r="W1968"/>
      <c r="X1968"/>
      <c r="Y1968"/>
      <c r="Z1968"/>
      <c r="AA1968"/>
      <c r="AB1968"/>
      <c r="AC1968"/>
      <c r="AD1968"/>
      <c r="AE1968"/>
      <c r="AF1968"/>
      <c r="AG1968">
        <v>0</v>
      </c>
      <c r="AH1968">
        <v>0</v>
      </c>
    </row>
    <row r="1969" spans="1:34" ht="15" x14ac:dyDescent="0.25">
      <c r="A1969" t="s">
        <v>4118</v>
      </c>
      <c r="B1969" t="s">
        <v>4119</v>
      </c>
      <c r="C1969" t="s">
        <v>291</v>
      </c>
      <c r="D1969">
        <v>12</v>
      </c>
      <c r="E1969" s="138">
        <v>44712</v>
      </c>
      <c r="F1969" s="138">
        <v>46011</v>
      </c>
      <c r="G1969" t="s">
        <v>69</v>
      </c>
      <c r="H1969" t="s">
        <v>63</v>
      </c>
      <c r="I1969">
        <v>0.8</v>
      </c>
      <c r="J1969" t="s">
        <v>71</v>
      </c>
      <c r="K1969"/>
      <c r="L1969"/>
      <c r="M1969"/>
      <c r="N1969"/>
      <c r="O1969"/>
      <c r="P1969"/>
      <c r="Q1969"/>
      <c r="R1969"/>
      <c r="S1969"/>
      <c r="T1969"/>
      <c r="U1969"/>
      <c r="V1969"/>
      <c r="W1969"/>
      <c r="X1969"/>
      <c r="Y1969"/>
      <c r="Z1969"/>
      <c r="AA1969"/>
      <c r="AB1969"/>
      <c r="AC1969"/>
      <c r="AD1969"/>
      <c r="AE1969"/>
      <c r="AF1969"/>
      <c r="AG1969">
        <v>1</v>
      </c>
      <c r="AH1969">
        <v>0</v>
      </c>
    </row>
    <row r="1970" spans="1:34" ht="15" x14ac:dyDescent="0.25">
      <c r="A1970" t="s">
        <v>4120</v>
      </c>
      <c r="B1970" t="s">
        <v>4121</v>
      </c>
      <c r="C1970" t="s">
        <v>304</v>
      </c>
      <c r="D1970">
        <v>3</v>
      </c>
      <c r="E1970" s="138">
        <v>45706</v>
      </c>
      <c r="F1970" s="138">
        <v>45944</v>
      </c>
      <c r="G1970" t="s">
        <v>69</v>
      </c>
      <c r="H1970" t="s">
        <v>63</v>
      </c>
      <c r="I1970">
        <v>0.65</v>
      </c>
      <c r="J1970" t="s">
        <v>71</v>
      </c>
      <c r="K1970"/>
      <c r="L1970"/>
      <c r="M1970"/>
      <c r="N1970"/>
      <c r="O1970"/>
      <c r="P1970"/>
      <c r="Q1970"/>
      <c r="R1970"/>
      <c r="S1970"/>
      <c r="T1970"/>
      <c r="U1970"/>
      <c r="V1970"/>
      <c r="W1970"/>
      <c r="X1970"/>
      <c r="Y1970"/>
      <c r="Z1970"/>
      <c r="AA1970"/>
      <c r="AB1970"/>
      <c r="AC1970"/>
      <c r="AD1970"/>
      <c r="AE1970"/>
      <c r="AF1970"/>
      <c r="AG1970">
        <v>1</v>
      </c>
      <c r="AH1970">
        <v>0</v>
      </c>
    </row>
    <row r="1971" spans="1:34" ht="15" x14ac:dyDescent="0.25">
      <c r="A1971" t="s">
        <v>4122</v>
      </c>
      <c r="B1971" t="s">
        <v>4123</v>
      </c>
      <c r="C1971" t="s">
        <v>139</v>
      </c>
      <c r="D1971">
        <v>43</v>
      </c>
      <c r="E1971" s="138">
        <v>45290</v>
      </c>
      <c r="F1971" s="138">
        <v>46011</v>
      </c>
      <c r="G1971" t="s">
        <v>69</v>
      </c>
      <c r="H1971" t="s">
        <v>63</v>
      </c>
      <c r="I1971">
        <v>0.8</v>
      </c>
      <c r="J1971" t="s">
        <v>71</v>
      </c>
      <c r="K1971"/>
      <c r="L1971"/>
      <c r="M1971"/>
      <c r="N1971"/>
      <c r="O1971"/>
      <c r="P1971"/>
      <c r="Q1971"/>
      <c r="R1971"/>
      <c r="S1971"/>
      <c r="T1971"/>
      <c r="U1971"/>
      <c r="V1971"/>
      <c r="W1971"/>
      <c r="X1971"/>
      <c r="Y1971"/>
      <c r="Z1971"/>
      <c r="AA1971"/>
      <c r="AB1971"/>
      <c r="AC1971"/>
      <c r="AD1971"/>
      <c r="AE1971"/>
      <c r="AF1971"/>
      <c r="AG1971">
        <v>1</v>
      </c>
      <c r="AH1971">
        <v>0</v>
      </c>
    </row>
    <row r="1972" spans="1:34" ht="15" x14ac:dyDescent="0.25">
      <c r="A1972" t="s">
        <v>4124</v>
      </c>
      <c r="B1972" t="s">
        <v>4125</v>
      </c>
      <c r="C1972" t="s">
        <v>291</v>
      </c>
      <c r="D1972">
        <v>65</v>
      </c>
      <c r="E1972" s="138">
        <v>45629</v>
      </c>
      <c r="F1972" s="138">
        <v>45678</v>
      </c>
      <c r="G1972" t="s">
        <v>75</v>
      </c>
      <c r="H1972" t="s">
        <v>70</v>
      </c>
      <c r="I1972">
        <v>0</v>
      </c>
      <c r="J1972" t="s">
        <v>16230</v>
      </c>
      <c r="K1972">
        <v>0.2</v>
      </c>
      <c r="L1972" t="s">
        <v>16270</v>
      </c>
      <c r="M1972">
        <v>0.6</v>
      </c>
      <c r="N1972" t="s">
        <v>78</v>
      </c>
      <c r="O1972">
        <v>0.8</v>
      </c>
      <c r="P1972" t="s">
        <v>79</v>
      </c>
      <c r="Q1972"/>
      <c r="R1972"/>
      <c r="S1972"/>
      <c r="T1972"/>
      <c r="U1972"/>
      <c r="V1972"/>
      <c r="W1972"/>
      <c r="X1972"/>
      <c r="Y1972"/>
      <c r="Z1972"/>
      <c r="AA1972"/>
      <c r="AB1972"/>
      <c r="AC1972"/>
      <c r="AD1972"/>
      <c r="AE1972"/>
      <c r="AF1972"/>
      <c r="AG1972">
        <v>4</v>
      </c>
      <c r="AH1972">
        <v>15000</v>
      </c>
    </row>
    <row r="1973" spans="1:34" ht="15" x14ac:dyDescent="0.25">
      <c r="A1973" t="s">
        <v>4126</v>
      </c>
      <c r="B1973" t="s">
        <v>4127</v>
      </c>
      <c r="C1973" t="s">
        <v>74</v>
      </c>
      <c r="D1973">
        <v>33</v>
      </c>
      <c r="E1973" s="138">
        <v>45653</v>
      </c>
      <c r="F1973" s="138">
        <v>45693</v>
      </c>
      <c r="G1973" t="s">
        <v>69</v>
      </c>
      <c r="H1973" t="s">
        <v>70</v>
      </c>
      <c r="I1973">
        <v>0</v>
      </c>
      <c r="J1973" t="s">
        <v>16230</v>
      </c>
      <c r="K1973">
        <v>0.35</v>
      </c>
      <c r="L1973" t="s">
        <v>71</v>
      </c>
      <c r="M1973"/>
      <c r="N1973"/>
      <c r="O1973"/>
      <c r="P1973"/>
      <c r="Q1973"/>
      <c r="R1973"/>
      <c r="S1973"/>
      <c r="T1973"/>
      <c r="U1973"/>
      <c r="V1973"/>
      <c r="W1973"/>
      <c r="X1973"/>
      <c r="Y1973"/>
      <c r="Z1973"/>
      <c r="AA1973"/>
      <c r="AB1973"/>
      <c r="AC1973"/>
      <c r="AD1973"/>
      <c r="AE1973"/>
      <c r="AF1973"/>
      <c r="AG1973">
        <v>2</v>
      </c>
      <c r="AH1973">
        <v>15000</v>
      </c>
    </row>
    <row r="1974" spans="1:34" ht="15" x14ac:dyDescent="0.25">
      <c r="A1974" t="s">
        <v>4128</v>
      </c>
      <c r="B1974" t="s">
        <v>4129</v>
      </c>
      <c r="C1974" t="s">
        <v>231</v>
      </c>
      <c r="D1974"/>
      <c r="E1974"/>
      <c r="F1974"/>
      <c r="G1974"/>
      <c r="H1974" t="s">
        <v>63</v>
      </c>
      <c r="I1974" t="s">
        <v>64</v>
      </c>
      <c r="J1974"/>
      <c r="K1974"/>
      <c r="L1974"/>
      <c r="M1974"/>
      <c r="N1974"/>
      <c r="O1974"/>
      <c r="P1974"/>
      <c r="Q1974"/>
      <c r="R1974"/>
      <c r="S1974"/>
      <c r="T1974"/>
      <c r="U1974"/>
      <c r="V1974"/>
      <c r="W1974"/>
      <c r="X1974"/>
      <c r="Y1974"/>
      <c r="Z1974"/>
      <c r="AA1974"/>
      <c r="AB1974"/>
      <c r="AC1974"/>
      <c r="AD1974"/>
      <c r="AE1974"/>
      <c r="AF1974"/>
      <c r="AG1974"/>
      <c r="AH1974">
        <v>0</v>
      </c>
    </row>
    <row r="1975" spans="1:34" ht="15" x14ac:dyDescent="0.25">
      <c r="A1975" t="s">
        <v>4130</v>
      </c>
      <c r="B1975" t="s">
        <v>4131</v>
      </c>
      <c r="C1975" t="s">
        <v>90</v>
      </c>
      <c r="D1975">
        <v>15</v>
      </c>
      <c r="E1975" s="138">
        <v>41456</v>
      </c>
      <c r="F1975" s="138">
        <v>46011</v>
      </c>
      <c r="G1975" t="s">
        <v>69</v>
      </c>
      <c r="H1975" t="s">
        <v>63</v>
      </c>
      <c r="I1975">
        <v>0.8</v>
      </c>
      <c r="J1975" t="s">
        <v>71</v>
      </c>
      <c r="K1975"/>
      <c r="L1975"/>
      <c r="M1975"/>
      <c r="N1975"/>
      <c r="O1975"/>
      <c r="P1975"/>
      <c r="Q1975"/>
      <c r="R1975"/>
      <c r="S1975"/>
      <c r="T1975"/>
      <c r="U1975"/>
      <c r="V1975"/>
      <c r="W1975"/>
      <c r="X1975"/>
      <c r="Y1975"/>
      <c r="Z1975"/>
      <c r="AA1975"/>
      <c r="AB1975"/>
      <c r="AC1975"/>
      <c r="AD1975"/>
      <c r="AE1975"/>
      <c r="AF1975"/>
      <c r="AG1975">
        <v>1</v>
      </c>
      <c r="AH1975">
        <v>0</v>
      </c>
    </row>
    <row r="1976" spans="1:34" ht="15" x14ac:dyDescent="0.25">
      <c r="A1976" t="s">
        <v>4132</v>
      </c>
      <c r="B1976" t="s">
        <v>4133</v>
      </c>
      <c r="C1976" t="s">
        <v>254</v>
      </c>
      <c r="D1976">
        <v>75</v>
      </c>
      <c r="E1976" s="138">
        <v>44651</v>
      </c>
      <c r="F1976" s="138">
        <v>46011</v>
      </c>
      <c r="G1976" t="s">
        <v>69</v>
      </c>
      <c r="H1976" t="s">
        <v>70</v>
      </c>
      <c r="I1976">
        <v>0</v>
      </c>
      <c r="J1976" t="s">
        <v>16229</v>
      </c>
      <c r="K1976">
        <v>0.7</v>
      </c>
      <c r="L1976" t="s">
        <v>71</v>
      </c>
      <c r="M1976"/>
      <c r="N1976"/>
      <c r="O1976"/>
      <c r="P1976"/>
      <c r="Q1976"/>
      <c r="R1976"/>
      <c r="S1976"/>
      <c r="T1976"/>
      <c r="U1976"/>
      <c r="V1976"/>
      <c r="W1976"/>
      <c r="X1976"/>
      <c r="Y1976"/>
      <c r="Z1976"/>
      <c r="AA1976"/>
      <c r="AB1976"/>
      <c r="AC1976"/>
      <c r="AD1976"/>
      <c r="AE1976"/>
      <c r="AF1976"/>
      <c r="AG1976">
        <v>2</v>
      </c>
      <c r="AH1976">
        <v>10000</v>
      </c>
    </row>
    <row r="1977" spans="1:34" ht="15" x14ac:dyDescent="0.25">
      <c r="A1977" t="s">
        <v>4134</v>
      </c>
      <c r="B1977" t="s">
        <v>4135</v>
      </c>
      <c r="C1977" t="s">
        <v>667</v>
      </c>
      <c r="D1977">
        <v>17</v>
      </c>
      <c r="E1977" s="138">
        <v>45637</v>
      </c>
      <c r="F1977" s="138">
        <v>45672</v>
      </c>
      <c r="G1977" t="s">
        <v>16478</v>
      </c>
      <c r="H1977" t="s">
        <v>70</v>
      </c>
      <c r="I1977">
        <v>0.4</v>
      </c>
      <c r="J1977" t="s">
        <v>76</v>
      </c>
      <c r="K1977">
        <v>0.5</v>
      </c>
      <c r="L1977" t="s">
        <v>77</v>
      </c>
      <c r="M1977">
        <v>0.6</v>
      </c>
      <c r="N1977" t="s">
        <v>78</v>
      </c>
      <c r="O1977">
        <v>0.8</v>
      </c>
      <c r="P1977" t="s">
        <v>79</v>
      </c>
      <c r="Q1977">
        <v>0</v>
      </c>
      <c r="R1977" t="s">
        <v>16228</v>
      </c>
      <c r="S1977"/>
      <c r="T1977"/>
      <c r="U1977"/>
      <c r="V1977"/>
      <c r="W1977"/>
      <c r="X1977"/>
      <c r="Y1977"/>
      <c r="Z1977"/>
      <c r="AA1977"/>
      <c r="AB1977"/>
      <c r="AC1977"/>
      <c r="AD1977"/>
      <c r="AE1977"/>
      <c r="AF1977"/>
      <c r="AG1977">
        <v>0</v>
      </c>
      <c r="AH1977">
        <v>0</v>
      </c>
    </row>
    <row r="1978" spans="1:34" ht="15" x14ac:dyDescent="0.25">
      <c r="A1978" t="s">
        <v>4136</v>
      </c>
      <c r="B1978" t="s">
        <v>4137</v>
      </c>
      <c r="C1978" t="s">
        <v>411</v>
      </c>
      <c r="D1978">
        <v>18</v>
      </c>
      <c r="E1978" s="138">
        <v>44742</v>
      </c>
      <c r="F1978" s="138">
        <v>46011</v>
      </c>
      <c r="G1978" t="s">
        <v>16478</v>
      </c>
      <c r="H1978" t="s">
        <v>70</v>
      </c>
      <c r="I1978">
        <v>0.2</v>
      </c>
      <c r="J1978" t="s">
        <v>76</v>
      </c>
      <c r="K1978">
        <v>0.4</v>
      </c>
      <c r="L1978" t="s">
        <v>77</v>
      </c>
      <c r="M1978">
        <v>0.6</v>
      </c>
      <c r="N1978" t="s">
        <v>78</v>
      </c>
      <c r="O1978">
        <v>0.8</v>
      </c>
      <c r="P1978" t="s">
        <v>79</v>
      </c>
      <c r="Q1978">
        <v>0</v>
      </c>
      <c r="R1978" t="s">
        <v>16229</v>
      </c>
      <c r="S1978"/>
      <c r="T1978"/>
      <c r="U1978"/>
      <c r="V1978"/>
      <c r="W1978"/>
      <c r="X1978"/>
      <c r="Y1978"/>
      <c r="Z1978"/>
      <c r="AA1978"/>
      <c r="AB1978"/>
      <c r="AC1978"/>
      <c r="AD1978"/>
      <c r="AE1978"/>
      <c r="AF1978"/>
      <c r="AG1978">
        <v>0</v>
      </c>
      <c r="AH1978">
        <v>0</v>
      </c>
    </row>
    <row r="1979" spans="1:34" ht="15" x14ac:dyDescent="0.25">
      <c r="A1979" t="s">
        <v>4138</v>
      </c>
      <c r="B1979" t="s">
        <v>4139</v>
      </c>
      <c r="C1979" t="s">
        <v>90</v>
      </c>
      <c r="D1979">
        <v>1</v>
      </c>
      <c r="E1979" s="138">
        <v>45695</v>
      </c>
      <c r="F1979" s="138">
        <v>45736</v>
      </c>
      <c r="G1979" t="s">
        <v>69</v>
      </c>
      <c r="H1979" t="s">
        <v>70</v>
      </c>
      <c r="I1979">
        <v>0</v>
      </c>
      <c r="J1979" t="s">
        <v>16228</v>
      </c>
      <c r="K1979">
        <v>0.75</v>
      </c>
      <c r="L1979" t="s">
        <v>71</v>
      </c>
      <c r="M1979"/>
      <c r="N1979"/>
      <c r="O1979"/>
      <c r="P1979"/>
      <c r="Q1979"/>
      <c r="R1979"/>
      <c r="S1979"/>
      <c r="T1979"/>
      <c r="U1979"/>
      <c r="V1979"/>
      <c r="W1979"/>
      <c r="X1979"/>
      <c r="Y1979"/>
      <c r="Z1979"/>
      <c r="AA1979"/>
      <c r="AB1979"/>
      <c r="AC1979"/>
      <c r="AD1979"/>
      <c r="AE1979"/>
      <c r="AF1979"/>
      <c r="AG1979">
        <v>2</v>
      </c>
      <c r="AH1979">
        <v>12000</v>
      </c>
    </row>
    <row r="1980" spans="1:34" ht="15" x14ac:dyDescent="0.25">
      <c r="A1980" t="s">
        <v>4140</v>
      </c>
      <c r="B1980" t="s">
        <v>4141</v>
      </c>
      <c r="C1980" t="s">
        <v>1085</v>
      </c>
      <c r="D1980">
        <v>71</v>
      </c>
      <c r="E1980" s="138">
        <v>45649</v>
      </c>
      <c r="F1980" s="138">
        <v>45719</v>
      </c>
      <c r="G1980" t="s">
        <v>16478</v>
      </c>
      <c r="H1980" t="s">
        <v>70</v>
      </c>
      <c r="I1980">
        <v>0.52</v>
      </c>
      <c r="J1980" t="s">
        <v>76</v>
      </c>
      <c r="K1980">
        <v>0.53</v>
      </c>
      <c r="L1980" t="s">
        <v>77</v>
      </c>
      <c r="M1980">
        <v>0.78</v>
      </c>
      <c r="N1980" t="s">
        <v>78</v>
      </c>
      <c r="O1980">
        <v>0.8</v>
      </c>
      <c r="P1980" t="s">
        <v>79</v>
      </c>
      <c r="Q1980">
        <v>0</v>
      </c>
      <c r="R1980" t="s">
        <v>16231</v>
      </c>
      <c r="S1980"/>
      <c r="T1980"/>
      <c r="U1980"/>
      <c r="V1980"/>
      <c r="W1980"/>
      <c r="X1980"/>
      <c r="Y1980"/>
      <c r="Z1980"/>
      <c r="AA1980"/>
      <c r="AB1980"/>
      <c r="AC1980"/>
      <c r="AD1980"/>
      <c r="AE1980"/>
      <c r="AF1980"/>
      <c r="AG1980">
        <v>0</v>
      </c>
      <c r="AH1980">
        <v>0</v>
      </c>
    </row>
    <row r="1981" spans="1:34" ht="15" x14ac:dyDescent="0.25">
      <c r="A1981" t="s">
        <v>4142</v>
      </c>
      <c r="B1981" t="s">
        <v>4143</v>
      </c>
      <c r="C1981" t="s">
        <v>1085</v>
      </c>
      <c r="D1981">
        <v>67</v>
      </c>
      <c r="E1981" s="138">
        <v>45645</v>
      </c>
      <c r="F1981" s="138">
        <v>45887</v>
      </c>
      <c r="G1981" t="s">
        <v>69</v>
      </c>
      <c r="H1981" t="s">
        <v>63</v>
      </c>
      <c r="I1981">
        <v>0.7</v>
      </c>
      <c r="J1981" t="s">
        <v>71</v>
      </c>
      <c r="K1981"/>
      <c r="L1981"/>
      <c r="M1981"/>
      <c r="N1981"/>
      <c r="O1981"/>
      <c r="P1981"/>
      <c r="Q1981"/>
      <c r="R1981"/>
      <c r="S1981"/>
      <c r="T1981"/>
      <c r="U1981"/>
      <c r="V1981"/>
      <c r="W1981"/>
      <c r="X1981"/>
      <c r="Y1981"/>
      <c r="Z1981"/>
      <c r="AA1981"/>
      <c r="AB1981"/>
      <c r="AC1981"/>
      <c r="AD1981"/>
      <c r="AE1981"/>
      <c r="AF1981"/>
      <c r="AG1981">
        <v>1</v>
      </c>
      <c r="AH1981">
        <v>0</v>
      </c>
    </row>
    <row r="1982" spans="1:34" ht="15" x14ac:dyDescent="0.25">
      <c r="A1982" t="s">
        <v>4144</v>
      </c>
      <c r="B1982" t="s">
        <v>4145</v>
      </c>
      <c r="C1982" t="s">
        <v>281</v>
      </c>
      <c r="D1982">
        <v>55</v>
      </c>
      <c r="E1982" s="138">
        <v>45656</v>
      </c>
      <c r="F1982" s="138">
        <v>45944</v>
      </c>
      <c r="G1982" t="s">
        <v>69</v>
      </c>
      <c r="H1982" t="s">
        <v>63</v>
      </c>
      <c r="I1982">
        <v>0.7</v>
      </c>
      <c r="J1982" t="s">
        <v>71</v>
      </c>
      <c r="K1982"/>
      <c r="L1982"/>
      <c r="M1982"/>
      <c r="N1982"/>
      <c r="O1982"/>
      <c r="P1982"/>
      <c r="Q1982"/>
      <c r="R1982"/>
      <c r="S1982"/>
      <c r="T1982"/>
      <c r="U1982"/>
      <c r="V1982"/>
      <c r="W1982"/>
      <c r="X1982"/>
      <c r="Y1982"/>
      <c r="Z1982"/>
      <c r="AA1982"/>
      <c r="AB1982"/>
      <c r="AC1982"/>
      <c r="AD1982"/>
      <c r="AE1982"/>
      <c r="AF1982"/>
      <c r="AG1982">
        <v>1</v>
      </c>
      <c r="AH1982">
        <v>0</v>
      </c>
    </row>
    <row r="1983" spans="1:34" ht="15" x14ac:dyDescent="0.25">
      <c r="A1983" t="s">
        <v>4148</v>
      </c>
      <c r="B1983" t="s">
        <v>4149</v>
      </c>
      <c r="C1983" t="s">
        <v>304</v>
      </c>
      <c r="D1983">
        <v>16</v>
      </c>
      <c r="E1983" s="138">
        <v>45625</v>
      </c>
      <c r="F1983" s="138">
        <v>45666</v>
      </c>
      <c r="G1983" t="s">
        <v>69</v>
      </c>
      <c r="H1983" t="s">
        <v>63</v>
      </c>
      <c r="I1983">
        <v>0.8</v>
      </c>
      <c r="J1983" t="s">
        <v>71</v>
      </c>
      <c r="K1983"/>
      <c r="L1983"/>
      <c r="M1983"/>
      <c r="N1983"/>
      <c r="O1983"/>
      <c r="P1983"/>
      <c r="Q1983"/>
      <c r="R1983"/>
      <c r="S1983"/>
      <c r="T1983"/>
      <c r="U1983"/>
      <c r="V1983"/>
      <c r="W1983"/>
      <c r="X1983"/>
      <c r="Y1983"/>
      <c r="Z1983"/>
      <c r="AA1983"/>
      <c r="AB1983"/>
      <c r="AC1983"/>
      <c r="AD1983"/>
      <c r="AE1983"/>
      <c r="AF1983"/>
      <c r="AG1983">
        <v>1</v>
      </c>
      <c r="AH1983">
        <v>0</v>
      </c>
    </row>
    <row r="1984" spans="1:34" ht="15" x14ac:dyDescent="0.25">
      <c r="A1984" t="s">
        <v>4146</v>
      </c>
      <c r="B1984" t="s">
        <v>4147</v>
      </c>
      <c r="C1984" t="s">
        <v>246</v>
      </c>
      <c r="D1984">
        <v>56</v>
      </c>
      <c r="E1984" s="138">
        <v>45623</v>
      </c>
      <c r="F1984" s="138">
        <v>45664</v>
      </c>
      <c r="G1984" t="s">
        <v>69</v>
      </c>
      <c r="H1984" t="s">
        <v>63</v>
      </c>
      <c r="I1984">
        <v>0.8</v>
      </c>
      <c r="J1984" t="s">
        <v>71</v>
      </c>
      <c r="K1984"/>
      <c r="L1984"/>
      <c r="M1984"/>
      <c r="N1984"/>
      <c r="O1984"/>
      <c r="P1984"/>
      <c r="Q1984"/>
      <c r="R1984"/>
      <c r="S1984"/>
      <c r="T1984"/>
      <c r="U1984"/>
      <c r="V1984"/>
      <c r="W1984"/>
      <c r="X1984"/>
      <c r="Y1984"/>
      <c r="Z1984"/>
      <c r="AA1984"/>
      <c r="AB1984"/>
      <c r="AC1984"/>
      <c r="AD1984"/>
      <c r="AE1984"/>
      <c r="AF1984"/>
      <c r="AG1984">
        <v>1</v>
      </c>
      <c r="AH1984">
        <v>0</v>
      </c>
    </row>
    <row r="1985" spans="1:34" ht="15" x14ac:dyDescent="0.25">
      <c r="A1985" t="s">
        <v>4150</v>
      </c>
      <c r="B1985" t="s">
        <v>4151</v>
      </c>
      <c r="C1985" t="s">
        <v>521</v>
      </c>
      <c r="D1985">
        <v>2</v>
      </c>
      <c r="E1985" s="138">
        <v>45362</v>
      </c>
      <c r="F1985" s="138">
        <v>46011</v>
      </c>
      <c r="G1985" t="s">
        <v>69</v>
      </c>
      <c r="H1985" t="s">
        <v>63</v>
      </c>
      <c r="I1985">
        <v>0.6</v>
      </c>
      <c r="J1985" t="s">
        <v>71</v>
      </c>
      <c r="K1985"/>
      <c r="L1985"/>
      <c r="M1985"/>
      <c r="N1985"/>
      <c r="O1985"/>
      <c r="P1985"/>
      <c r="Q1985"/>
      <c r="R1985"/>
      <c r="S1985"/>
      <c r="T1985"/>
      <c r="U1985"/>
      <c r="V1985"/>
      <c r="W1985"/>
      <c r="X1985"/>
      <c r="Y1985"/>
      <c r="Z1985"/>
      <c r="AA1985"/>
      <c r="AB1985"/>
      <c r="AC1985"/>
      <c r="AD1985"/>
      <c r="AE1985"/>
      <c r="AF1985"/>
      <c r="AG1985">
        <v>1</v>
      </c>
      <c r="AH1985">
        <v>0</v>
      </c>
    </row>
    <row r="1986" spans="1:34" ht="15" x14ac:dyDescent="0.25">
      <c r="A1986" t="s">
        <v>4152</v>
      </c>
      <c r="B1986" t="s">
        <v>4153</v>
      </c>
      <c r="C1986" t="s">
        <v>159</v>
      </c>
      <c r="D1986">
        <v>22</v>
      </c>
      <c r="E1986" s="138">
        <v>45649</v>
      </c>
      <c r="F1986" s="138">
        <v>45679</v>
      </c>
      <c r="G1986" t="s">
        <v>69</v>
      </c>
      <c r="H1986" t="s">
        <v>63</v>
      </c>
      <c r="I1986">
        <v>0.8</v>
      </c>
      <c r="J1986" t="s">
        <v>71</v>
      </c>
      <c r="K1986"/>
      <c r="L1986"/>
      <c r="M1986"/>
      <c r="N1986"/>
      <c r="O1986"/>
      <c r="P1986"/>
      <c r="Q1986"/>
      <c r="R1986"/>
      <c r="S1986"/>
      <c r="T1986"/>
      <c r="U1986"/>
      <c r="V1986"/>
      <c r="W1986"/>
      <c r="X1986"/>
      <c r="Y1986"/>
      <c r="Z1986"/>
      <c r="AA1986"/>
      <c r="AB1986"/>
      <c r="AC1986"/>
      <c r="AD1986"/>
      <c r="AE1986"/>
      <c r="AF1986"/>
      <c r="AG1986">
        <v>1</v>
      </c>
      <c r="AH1986">
        <v>0</v>
      </c>
    </row>
    <row r="1987" spans="1:34" ht="15" x14ac:dyDescent="0.25">
      <c r="A1987" t="s">
        <v>4154</v>
      </c>
      <c r="B1987" t="s">
        <v>4155</v>
      </c>
      <c r="C1987" t="s">
        <v>691</v>
      </c>
      <c r="D1987">
        <v>38</v>
      </c>
      <c r="E1987" s="138">
        <v>45644</v>
      </c>
      <c r="F1987" s="138">
        <v>45757</v>
      </c>
      <c r="G1987" t="s">
        <v>69</v>
      </c>
      <c r="H1987" t="s">
        <v>63</v>
      </c>
      <c r="I1987">
        <v>0.7</v>
      </c>
      <c r="J1987" t="s">
        <v>71</v>
      </c>
      <c r="K1987"/>
      <c r="L1987"/>
      <c r="M1987"/>
      <c r="N1987"/>
      <c r="O1987"/>
      <c r="P1987"/>
      <c r="Q1987"/>
      <c r="R1987"/>
      <c r="S1987"/>
      <c r="T1987"/>
      <c r="U1987"/>
      <c r="V1987"/>
      <c r="W1987"/>
      <c r="X1987"/>
      <c r="Y1987"/>
      <c r="Z1987"/>
      <c r="AA1987"/>
      <c r="AB1987"/>
      <c r="AC1987"/>
      <c r="AD1987"/>
      <c r="AE1987"/>
      <c r="AF1987"/>
      <c r="AG1987">
        <v>1</v>
      </c>
      <c r="AH1987">
        <v>0</v>
      </c>
    </row>
    <row r="1988" spans="1:34" ht="15" x14ac:dyDescent="0.25">
      <c r="A1988" t="s">
        <v>4156</v>
      </c>
      <c r="B1988" t="s">
        <v>4157</v>
      </c>
      <c r="C1988" t="s">
        <v>228</v>
      </c>
      <c r="D1988">
        <v>27</v>
      </c>
      <c r="E1988" s="138">
        <v>45644</v>
      </c>
      <c r="F1988" s="138">
        <v>45727</v>
      </c>
      <c r="G1988" t="s">
        <v>69</v>
      </c>
      <c r="H1988" t="s">
        <v>63</v>
      </c>
      <c r="I1988">
        <v>0.4</v>
      </c>
      <c r="J1988" t="s">
        <v>71</v>
      </c>
      <c r="K1988"/>
      <c r="L1988"/>
      <c r="M1988"/>
      <c r="N1988"/>
      <c r="O1988"/>
      <c r="P1988"/>
      <c r="Q1988"/>
      <c r="R1988"/>
      <c r="S1988"/>
      <c r="T1988"/>
      <c r="U1988"/>
      <c r="V1988"/>
      <c r="W1988"/>
      <c r="X1988"/>
      <c r="Y1988"/>
      <c r="Z1988"/>
      <c r="AA1988"/>
      <c r="AB1988"/>
      <c r="AC1988"/>
      <c r="AD1988"/>
      <c r="AE1988"/>
      <c r="AF1988"/>
      <c r="AG1988">
        <v>1</v>
      </c>
      <c r="AH1988">
        <v>0</v>
      </c>
    </row>
    <row r="1989" spans="1:34" ht="15" x14ac:dyDescent="0.25">
      <c r="A1989" t="s">
        <v>4158</v>
      </c>
      <c r="B1989" t="s">
        <v>4159</v>
      </c>
      <c r="C1989" t="s">
        <v>119</v>
      </c>
      <c r="D1989">
        <v>4</v>
      </c>
      <c r="E1989" s="138">
        <v>45684</v>
      </c>
      <c r="F1989" s="138">
        <v>45695</v>
      </c>
      <c r="G1989" t="s">
        <v>75</v>
      </c>
      <c r="H1989" t="s">
        <v>70</v>
      </c>
      <c r="I1989">
        <v>0.6</v>
      </c>
      <c r="J1989" t="s">
        <v>16270</v>
      </c>
      <c r="K1989">
        <v>0.65</v>
      </c>
      <c r="L1989" t="s">
        <v>78</v>
      </c>
      <c r="M1989">
        <v>0.7</v>
      </c>
      <c r="N1989" t="s">
        <v>79</v>
      </c>
      <c r="O1989"/>
      <c r="P1989"/>
      <c r="Q1989"/>
      <c r="R1989"/>
      <c r="S1989"/>
      <c r="T1989"/>
      <c r="U1989"/>
      <c r="V1989"/>
      <c r="W1989"/>
      <c r="X1989"/>
      <c r="Y1989"/>
      <c r="Z1989"/>
      <c r="AA1989"/>
      <c r="AB1989"/>
      <c r="AC1989"/>
      <c r="AD1989"/>
      <c r="AE1989"/>
      <c r="AF1989"/>
      <c r="AG1989">
        <v>3</v>
      </c>
      <c r="AH1989">
        <v>0</v>
      </c>
    </row>
    <row r="1990" spans="1:34" ht="15" x14ac:dyDescent="0.25">
      <c r="A1990" t="s">
        <v>4160</v>
      </c>
      <c r="B1990" t="s">
        <v>4161</v>
      </c>
      <c r="C1990" t="s">
        <v>142</v>
      </c>
      <c r="D1990"/>
      <c r="E1990"/>
      <c r="F1990"/>
      <c r="G1990"/>
      <c r="H1990" t="s">
        <v>63</v>
      </c>
      <c r="I1990" t="s">
        <v>64</v>
      </c>
      <c r="J1990"/>
      <c r="K1990"/>
      <c r="L1990"/>
      <c r="M1990"/>
      <c r="N1990"/>
      <c r="O1990"/>
      <c r="P1990"/>
      <c r="Q1990"/>
      <c r="R1990"/>
      <c r="S1990"/>
      <c r="T1990"/>
      <c r="U1990"/>
      <c r="V1990"/>
      <c r="W1990"/>
      <c r="X1990"/>
      <c r="Y1990"/>
      <c r="Z1990"/>
      <c r="AA1990"/>
      <c r="AB1990"/>
      <c r="AC1990"/>
      <c r="AD1990"/>
      <c r="AE1990"/>
      <c r="AF1990"/>
      <c r="AG1990"/>
      <c r="AH1990">
        <v>0</v>
      </c>
    </row>
    <row r="1991" spans="1:34" ht="15" x14ac:dyDescent="0.25">
      <c r="A1991" t="s">
        <v>4162</v>
      </c>
      <c r="B1991" t="s">
        <v>4163</v>
      </c>
      <c r="C1991" t="s">
        <v>70</v>
      </c>
      <c r="D1991">
        <v>91</v>
      </c>
      <c r="E1991" s="138">
        <v>45645</v>
      </c>
      <c r="F1991" s="138">
        <v>45679</v>
      </c>
      <c r="G1991" t="s">
        <v>16478</v>
      </c>
      <c r="H1991" t="s">
        <v>70</v>
      </c>
      <c r="I1991">
        <v>0.38</v>
      </c>
      <c r="J1991" t="s">
        <v>76</v>
      </c>
      <c r="K1991">
        <v>0.4</v>
      </c>
      <c r="L1991" t="s">
        <v>77</v>
      </c>
      <c r="M1991">
        <v>0.43</v>
      </c>
      <c r="N1991" t="s">
        <v>78</v>
      </c>
      <c r="O1991">
        <v>0.55000000000000004</v>
      </c>
      <c r="P1991" t="s">
        <v>79</v>
      </c>
      <c r="Q1991">
        <v>0</v>
      </c>
      <c r="R1991" t="s">
        <v>16247</v>
      </c>
      <c r="S1991"/>
      <c r="T1991"/>
      <c r="U1991"/>
      <c r="V1991"/>
      <c r="W1991"/>
      <c r="X1991"/>
      <c r="Y1991"/>
      <c r="Z1991"/>
      <c r="AA1991"/>
      <c r="AB1991"/>
      <c r="AC1991"/>
      <c r="AD1991"/>
      <c r="AE1991"/>
      <c r="AF1991"/>
      <c r="AG1991">
        <v>0</v>
      </c>
      <c r="AH1991">
        <v>0</v>
      </c>
    </row>
    <row r="1992" spans="1:34" ht="15" x14ac:dyDescent="0.25">
      <c r="A1992" t="s">
        <v>4164</v>
      </c>
      <c r="B1992" t="s">
        <v>4165</v>
      </c>
      <c r="C1992" t="s">
        <v>139</v>
      </c>
      <c r="D1992">
        <v>17</v>
      </c>
      <c r="E1992" s="138">
        <v>45418</v>
      </c>
      <c r="F1992" s="138">
        <v>46011</v>
      </c>
      <c r="G1992" t="s">
        <v>69</v>
      </c>
      <c r="H1992" t="s">
        <v>63</v>
      </c>
      <c r="I1992">
        <v>0.8</v>
      </c>
      <c r="J1992" t="s">
        <v>71</v>
      </c>
      <c r="K1992"/>
      <c r="L1992"/>
      <c r="M1992"/>
      <c r="N1992"/>
      <c r="O1992"/>
      <c r="P1992"/>
      <c r="Q1992"/>
      <c r="R1992"/>
      <c r="S1992"/>
      <c r="T1992"/>
      <c r="U1992"/>
      <c r="V1992"/>
      <c r="W1992"/>
      <c r="X1992"/>
      <c r="Y1992"/>
      <c r="Z1992"/>
      <c r="AA1992"/>
      <c r="AB1992"/>
      <c r="AC1992"/>
      <c r="AD1992"/>
      <c r="AE1992"/>
      <c r="AF1992"/>
      <c r="AG1992">
        <v>1</v>
      </c>
      <c r="AH1992">
        <v>0</v>
      </c>
    </row>
    <row r="1993" spans="1:34" ht="15" x14ac:dyDescent="0.25">
      <c r="A1993" t="s">
        <v>4166</v>
      </c>
      <c r="B1993" t="s">
        <v>4167</v>
      </c>
      <c r="C1993" t="s">
        <v>102</v>
      </c>
      <c r="D1993">
        <v>17</v>
      </c>
      <c r="E1993" s="138">
        <v>44711</v>
      </c>
      <c r="F1993" s="138">
        <v>46011</v>
      </c>
      <c r="G1993" t="s">
        <v>16478</v>
      </c>
      <c r="H1993" t="s">
        <v>70</v>
      </c>
      <c r="I1993">
        <v>0.45</v>
      </c>
      <c r="J1993" t="s">
        <v>76</v>
      </c>
      <c r="K1993">
        <v>0.5</v>
      </c>
      <c r="L1993" t="s">
        <v>77</v>
      </c>
      <c r="M1993">
        <v>0.6</v>
      </c>
      <c r="N1993" t="s">
        <v>78</v>
      </c>
      <c r="O1993">
        <v>0.8</v>
      </c>
      <c r="P1993" t="s">
        <v>79</v>
      </c>
      <c r="Q1993">
        <v>0</v>
      </c>
      <c r="R1993" t="s">
        <v>16229</v>
      </c>
      <c r="S1993"/>
      <c r="T1993"/>
      <c r="U1993"/>
      <c r="V1993"/>
      <c r="W1993"/>
      <c r="X1993"/>
      <c r="Y1993"/>
      <c r="Z1993"/>
      <c r="AA1993"/>
      <c r="AB1993"/>
      <c r="AC1993"/>
      <c r="AD1993"/>
      <c r="AE1993"/>
      <c r="AF1993"/>
      <c r="AG1993">
        <v>0</v>
      </c>
      <c r="AH1993">
        <v>0</v>
      </c>
    </row>
    <row r="1994" spans="1:34" ht="15" x14ac:dyDescent="0.25">
      <c r="A1994" t="s">
        <v>4168</v>
      </c>
      <c r="B1994" t="s">
        <v>4169</v>
      </c>
      <c r="C1994" t="s">
        <v>142</v>
      </c>
      <c r="D1994">
        <v>48</v>
      </c>
      <c r="E1994" s="138">
        <v>45644</v>
      </c>
      <c r="F1994" s="138">
        <v>45919</v>
      </c>
      <c r="G1994" t="s">
        <v>69</v>
      </c>
      <c r="H1994" t="s">
        <v>63</v>
      </c>
      <c r="I1994">
        <v>0.4</v>
      </c>
      <c r="J1994" t="s">
        <v>71</v>
      </c>
      <c r="K1994"/>
      <c r="L1994"/>
      <c r="M1994"/>
      <c r="N1994"/>
      <c r="O1994"/>
      <c r="P1994"/>
      <c r="Q1994"/>
      <c r="R1994"/>
      <c r="S1994"/>
      <c r="T1994"/>
      <c r="U1994"/>
      <c r="V1994"/>
      <c r="W1994"/>
      <c r="X1994"/>
      <c r="Y1994"/>
      <c r="Z1994"/>
      <c r="AA1994"/>
      <c r="AB1994"/>
      <c r="AC1994"/>
      <c r="AD1994"/>
      <c r="AE1994"/>
      <c r="AF1994"/>
      <c r="AG1994">
        <v>1</v>
      </c>
      <c r="AH1994">
        <v>0</v>
      </c>
    </row>
    <row r="1995" spans="1:34" ht="15" x14ac:dyDescent="0.25">
      <c r="A1995" t="s">
        <v>4170</v>
      </c>
      <c r="B1995" t="s">
        <v>4171</v>
      </c>
      <c r="C1995" t="s">
        <v>270</v>
      </c>
      <c r="D1995"/>
      <c r="E1995"/>
      <c r="F1995"/>
      <c r="G1995"/>
      <c r="H1995" t="s">
        <v>63</v>
      </c>
      <c r="I1995" t="s">
        <v>64</v>
      </c>
      <c r="J1995"/>
      <c r="K1995"/>
      <c r="L1995"/>
      <c r="M1995"/>
      <c r="N1995"/>
      <c r="O1995"/>
      <c r="P1995"/>
      <c r="Q1995"/>
      <c r="R1995"/>
      <c r="S1995"/>
      <c r="T1995"/>
      <c r="U1995"/>
      <c r="V1995"/>
      <c r="W1995"/>
      <c r="X1995"/>
      <c r="Y1995"/>
      <c r="Z1995"/>
      <c r="AA1995"/>
      <c r="AB1995"/>
      <c r="AC1995"/>
      <c r="AD1995"/>
      <c r="AE1995"/>
      <c r="AF1995"/>
      <c r="AG1995"/>
      <c r="AH1995">
        <v>0</v>
      </c>
    </row>
    <row r="1996" spans="1:34" ht="15" x14ac:dyDescent="0.25">
      <c r="A1996" t="s">
        <v>4172</v>
      </c>
      <c r="B1996" t="s">
        <v>4173</v>
      </c>
      <c r="C1996" t="s">
        <v>270</v>
      </c>
      <c r="D1996"/>
      <c r="E1996"/>
      <c r="F1996"/>
      <c r="G1996"/>
      <c r="H1996" t="s">
        <v>63</v>
      </c>
      <c r="I1996" t="s">
        <v>64</v>
      </c>
      <c r="J1996"/>
      <c r="K1996"/>
      <c r="L1996"/>
      <c r="M1996"/>
      <c r="N1996"/>
      <c r="O1996"/>
      <c r="P1996"/>
      <c r="Q1996"/>
      <c r="R1996"/>
      <c r="S1996"/>
      <c r="T1996"/>
      <c r="U1996"/>
      <c r="V1996"/>
      <c r="W1996"/>
      <c r="X1996"/>
      <c r="Y1996"/>
      <c r="Z1996"/>
      <c r="AA1996"/>
      <c r="AB1996"/>
      <c r="AC1996"/>
      <c r="AD1996"/>
      <c r="AE1996"/>
      <c r="AF1996"/>
      <c r="AG1996"/>
      <c r="AH1996">
        <v>0</v>
      </c>
    </row>
    <row r="1997" spans="1:34" ht="15" x14ac:dyDescent="0.25">
      <c r="A1997" t="s">
        <v>4174</v>
      </c>
      <c r="B1997" t="s">
        <v>4175</v>
      </c>
      <c r="C1997" t="s">
        <v>270</v>
      </c>
      <c r="D1997"/>
      <c r="E1997"/>
      <c r="F1997"/>
      <c r="G1997"/>
      <c r="H1997" t="s">
        <v>63</v>
      </c>
      <c r="I1997" t="s">
        <v>64</v>
      </c>
      <c r="J1997"/>
      <c r="K1997"/>
      <c r="L1997"/>
      <c r="M1997"/>
      <c r="N1997"/>
      <c r="O1997"/>
      <c r="P1997"/>
      <c r="Q1997"/>
      <c r="R1997"/>
      <c r="S1997"/>
      <c r="T1997"/>
      <c r="U1997"/>
      <c r="V1997"/>
      <c r="W1997"/>
      <c r="X1997"/>
      <c r="Y1997"/>
      <c r="Z1997"/>
      <c r="AA1997"/>
      <c r="AB1997"/>
      <c r="AC1997"/>
      <c r="AD1997"/>
      <c r="AE1997"/>
      <c r="AF1997"/>
      <c r="AG1997"/>
      <c r="AH1997">
        <v>0</v>
      </c>
    </row>
    <row r="1998" spans="1:34" ht="15" x14ac:dyDescent="0.25">
      <c r="A1998" t="s">
        <v>2444</v>
      </c>
      <c r="B1998" t="s">
        <v>2445</v>
      </c>
      <c r="C1998" t="s">
        <v>270</v>
      </c>
      <c r="D1998"/>
      <c r="E1998"/>
      <c r="F1998"/>
      <c r="G1998"/>
      <c r="H1998" t="s">
        <v>63</v>
      </c>
      <c r="I1998" t="s">
        <v>64</v>
      </c>
      <c r="J1998"/>
      <c r="K1998"/>
      <c r="L1998"/>
      <c r="M1998"/>
      <c r="N1998"/>
      <c r="O1998"/>
      <c r="P1998"/>
      <c r="Q1998"/>
      <c r="R1998"/>
      <c r="S1998"/>
      <c r="T1998"/>
      <c r="U1998"/>
      <c r="V1998"/>
      <c r="W1998"/>
      <c r="X1998"/>
      <c r="Y1998"/>
      <c r="Z1998"/>
      <c r="AA1998"/>
      <c r="AB1998"/>
      <c r="AC1998"/>
      <c r="AD1998"/>
      <c r="AE1998"/>
      <c r="AF1998"/>
      <c r="AG1998"/>
      <c r="AH1998">
        <v>0</v>
      </c>
    </row>
    <row r="1999" spans="1:34" ht="15" x14ac:dyDescent="0.25">
      <c r="A1999" t="s">
        <v>4176</v>
      </c>
      <c r="B1999" t="s">
        <v>4177</v>
      </c>
      <c r="C1999" t="s">
        <v>270</v>
      </c>
      <c r="D1999"/>
      <c r="E1999"/>
      <c r="F1999"/>
      <c r="G1999"/>
      <c r="H1999" t="s">
        <v>63</v>
      </c>
      <c r="I1999" t="s">
        <v>64</v>
      </c>
      <c r="J1999"/>
      <c r="K1999"/>
      <c r="L1999"/>
      <c r="M1999"/>
      <c r="N1999"/>
      <c r="O1999"/>
      <c r="P1999"/>
      <c r="Q1999"/>
      <c r="R1999"/>
      <c r="S1999"/>
      <c r="T1999"/>
      <c r="U1999"/>
      <c r="V1999"/>
      <c r="W1999"/>
      <c r="X1999"/>
      <c r="Y1999"/>
      <c r="Z1999"/>
      <c r="AA1999"/>
      <c r="AB1999"/>
      <c r="AC1999"/>
      <c r="AD1999"/>
      <c r="AE1999"/>
      <c r="AF1999"/>
      <c r="AG1999"/>
      <c r="AH1999">
        <v>0</v>
      </c>
    </row>
    <row r="2000" spans="1:34" ht="15" x14ac:dyDescent="0.25">
      <c r="A2000" t="s">
        <v>2530</v>
      </c>
      <c r="B2000" t="s">
        <v>2531</v>
      </c>
      <c r="C2000" t="s">
        <v>270</v>
      </c>
      <c r="D2000"/>
      <c r="E2000"/>
      <c r="F2000"/>
      <c r="G2000"/>
      <c r="H2000" t="s">
        <v>63</v>
      </c>
      <c r="I2000" t="s">
        <v>64</v>
      </c>
      <c r="J2000"/>
      <c r="K2000"/>
      <c r="L2000"/>
      <c r="M2000"/>
      <c r="N2000"/>
      <c r="O2000"/>
      <c r="P2000"/>
      <c r="Q2000"/>
      <c r="R2000"/>
      <c r="S2000"/>
      <c r="T2000"/>
      <c r="U2000"/>
      <c r="V2000"/>
      <c r="W2000"/>
      <c r="X2000"/>
      <c r="Y2000"/>
      <c r="Z2000"/>
      <c r="AA2000"/>
      <c r="AB2000"/>
      <c r="AC2000"/>
      <c r="AD2000"/>
      <c r="AE2000"/>
      <c r="AF2000"/>
      <c r="AG2000"/>
      <c r="AH2000">
        <v>0</v>
      </c>
    </row>
    <row r="2001" spans="1:34" ht="15" x14ac:dyDescent="0.25">
      <c r="A2001" t="s">
        <v>4178</v>
      </c>
      <c r="B2001" t="s">
        <v>4179</v>
      </c>
      <c r="C2001" t="s">
        <v>270</v>
      </c>
      <c r="D2001"/>
      <c r="E2001"/>
      <c r="F2001"/>
      <c r="G2001"/>
      <c r="H2001" t="s">
        <v>63</v>
      </c>
      <c r="I2001" t="s">
        <v>64</v>
      </c>
      <c r="J2001"/>
      <c r="K2001"/>
      <c r="L2001"/>
      <c r="M2001"/>
      <c r="N2001"/>
      <c r="O2001"/>
      <c r="P2001"/>
      <c r="Q2001"/>
      <c r="R2001"/>
      <c r="S2001"/>
      <c r="T2001"/>
      <c r="U2001"/>
      <c r="V2001"/>
      <c r="W2001"/>
      <c r="X2001"/>
      <c r="Y2001"/>
      <c r="Z2001"/>
      <c r="AA2001"/>
      <c r="AB2001"/>
      <c r="AC2001"/>
      <c r="AD2001"/>
      <c r="AE2001"/>
      <c r="AF2001"/>
      <c r="AG2001"/>
      <c r="AH2001">
        <v>0</v>
      </c>
    </row>
    <row r="2002" spans="1:34" ht="15" x14ac:dyDescent="0.25">
      <c r="A2002" t="s">
        <v>3704</v>
      </c>
      <c r="B2002" t="s">
        <v>3705</v>
      </c>
      <c r="C2002" t="s">
        <v>270</v>
      </c>
      <c r="D2002"/>
      <c r="E2002"/>
      <c r="F2002"/>
      <c r="G2002"/>
      <c r="H2002" t="s">
        <v>63</v>
      </c>
      <c r="I2002" t="s">
        <v>64</v>
      </c>
      <c r="J2002"/>
      <c r="K2002"/>
      <c r="L2002"/>
      <c r="M2002"/>
      <c r="N2002"/>
      <c r="O2002"/>
      <c r="P2002"/>
      <c r="Q2002"/>
      <c r="R2002"/>
      <c r="S2002"/>
      <c r="T2002"/>
      <c r="U2002"/>
      <c r="V2002"/>
      <c r="W2002"/>
      <c r="X2002"/>
      <c r="Y2002"/>
      <c r="Z2002"/>
      <c r="AA2002"/>
      <c r="AB2002"/>
      <c r="AC2002"/>
      <c r="AD2002"/>
      <c r="AE2002"/>
      <c r="AF2002"/>
      <c r="AG2002"/>
      <c r="AH2002">
        <v>0</v>
      </c>
    </row>
    <row r="2003" spans="1:34" ht="15" x14ac:dyDescent="0.25">
      <c r="A2003" t="s">
        <v>4180</v>
      </c>
      <c r="B2003" t="s">
        <v>4181</v>
      </c>
      <c r="C2003" t="s">
        <v>102</v>
      </c>
      <c r="D2003">
        <v>46</v>
      </c>
      <c r="E2003" s="138">
        <v>45656</v>
      </c>
      <c r="F2003" s="138">
        <v>45944</v>
      </c>
      <c r="G2003" t="s">
        <v>75</v>
      </c>
      <c r="H2003" t="s">
        <v>70</v>
      </c>
      <c r="I2003">
        <v>0.45</v>
      </c>
      <c r="J2003" t="s">
        <v>16270</v>
      </c>
      <c r="K2003">
        <v>0.57999999999999996</v>
      </c>
      <c r="L2003" t="s">
        <v>78</v>
      </c>
      <c r="M2003">
        <v>0.6</v>
      </c>
      <c r="N2003" t="s">
        <v>79</v>
      </c>
      <c r="O2003"/>
      <c r="P2003"/>
      <c r="Q2003"/>
      <c r="R2003"/>
      <c r="S2003"/>
      <c r="T2003"/>
      <c r="U2003"/>
      <c r="V2003"/>
      <c r="W2003"/>
      <c r="X2003"/>
      <c r="Y2003"/>
      <c r="Z2003"/>
      <c r="AA2003"/>
      <c r="AB2003"/>
      <c r="AC2003"/>
      <c r="AD2003"/>
      <c r="AE2003"/>
      <c r="AF2003"/>
      <c r="AG2003">
        <v>3</v>
      </c>
      <c r="AH2003">
        <v>0</v>
      </c>
    </row>
    <row r="2004" spans="1:34" ht="15" x14ac:dyDescent="0.25">
      <c r="A2004" t="s">
        <v>4182</v>
      </c>
      <c r="B2004" t="s">
        <v>4183</v>
      </c>
      <c r="C2004" t="s">
        <v>219</v>
      </c>
      <c r="D2004"/>
      <c r="E2004"/>
      <c r="F2004"/>
      <c r="G2004"/>
      <c r="H2004" t="s">
        <v>63</v>
      </c>
      <c r="I2004" t="s">
        <v>64</v>
      </c>
      <c r="J2004"/>
      <c r="K2004"/>
      <c r="L2004"/>
      <c r="M2004"/>
      <c r="N2004"/>
      <c r="O2004"/>
      <c r="P2004"/>
      <c r="Q2004"/>
      <c r="R2004"/>
      <c r="S2004"/>
      <c r="T2004"/>
      <c r="U2004"/>
      <c r="V2004"/>
      <c r="W2004"/>
      <c r="X2004"/>
      <c r="Y2004"/>
      <c r="Z2004"/>
      <c r="AA2004"/>
      <c r="AB2004"/>
      <c r="AC2004"/>
      <c r="AD2004"/>
      <c r="AE2004"/>
      <c r="AF2004"/>
      <c r="AG2004"/>
      <c r="AH2004">
        <v>0</v>
      </c>
    </row>
    <row r="2005" spans="1:34" ht="15" x14ac:dyDescent="0.25">
      <c r="A2005" t="s">
        <v>4184</v>
      </c>
      <c r="B2005" t="s">
        <v>4185</v>
      </c>
      <c r="C2005" t="s">
        <v>231</v>
      </c>
      <c r="D2005">
        <v>15</v>
      </c>
      <c r="E2005" s="138">
        <v>45117</v>
      </c>
      <c r="F2005" s="138">
        <v>46011</v>
      </c>
      <c r="G2005" t="s">
        <v>69</v>
      </c>
      <c r="H2005" t="s">
        <v>63</v>
      </c>
      <c r="I2005">
        <v>0.6</v>
      </c>
      <c r="J2005" t="s">
        <v>71</v>
      </c>
      <c r="K2005"/>
      <c r="L2005"/>
      <c r="M2005"/>
      <c r="N2005"/>
      <c r="O2005"/>
      <c r="P2005"/>
      <c r="Q2005"/>
      <c r="R2005"/>
      <c r="S2005"/>
      <c r="T2005"/>
      <c r="U2005"/>
      <c r="V2005"/>
      <c r="W2005"/>
      <c r="X2005"/>
      <c r="Y2005"/>
      <c r="Z2005"/>
      <c r="AA2005"/>
      <c r="AB2005"/>
      <c r="AC2005"/>
      <c r="AD2005"/>
      <c r="AE2005"/>
      <c r="AF2005"/>
      <c r="AG2005">
        <v>1</v>
      </c>
      <c r="AH2005">
        <v>0</v>
      </c>
    </row>
    <row r="2006" spans="1:34" ht="15" x14ac:dyDescent="0.25">
      <c r="A2006" t="s">
        <v>4186</v>
      </c>
      <c r="B2006" t="s">
        <v>4187</v>
      </c>
      <c r="C2006" t="s">
        <v>267</v>
      </c>
      <c r="D2006">
        <v>2</v>
      </c>
      <c r="E2006" s="138">
        <v>44238</v>
      </c>
      <c r="F2006" s="138">
        <v>46011</v>
      </c>
      <c r="G2006" t="s">
        <v>69</v>
      </c>
      <c r="H2006" t="s">
        <v>63</v>
      </c>
      <c r="I2006">
        <v>0.8</v>
      </c>
      <c r="J2006" t="s">
        <v>71</v>
      </c>
      <c r="K2006"/>
      <c r="L2006"/>
      <c r="M2006"/>
      <c r="N2006"/>
      <c r="O2006"/>
      <c r="P2006"/>
      <c r="Q2006"/>
      <c r="R2006"/>
      <c r="S2006"/>
      <c r="T2006"/>
      <c r="U2006"/>
      <c r="V2006"/>
      <c r="W2006"/>
      <c r="X2006"/>
      <c r="Y2006"/>
      <c r="Z2006"/>
      <c r="AA2006"/>
      <c r="AB2006"/>
      <c r="AC2006"/>
      <c r="AD2006"/>
      <c r="AE2006"/>
      <c r="AF2006"/>
      <c r="AG2006">
        <v>1</v>
      </c>
      <c r="AH2006">
        <v>0</v>
      </c>
    </row>
    <row r="2007" spans="1:34" ht="15" x14ac:dyDescent="0.25">
      <c r="A2007" t="s">
        <v>4188</v>
      </c>
      <c r="B2007" t="s">
        <v>4189</v>
      </c>
      <c r="C2007" t="s">
        <v>281</v>
      </c>
      <c r="D2007">
        <v>24</v>
      </c>
      <c r="E2007" s="138">
        <v>45656</v>
      </c>
      <c r="F2007" s="138">
        <v>45681</v>
      </c>
      <c r="G2007" t="s">
        <v>16478</v>
      </c>
      <c r="H2007" t="s">
        <v>70</v>
      </c>
      <c r="I2007">
        <v>0.4</v>
      </c>
      <c r="J2007" t="s">
        <v>76</v>
      </c>
      <c r="K2007">
        <v>0.4</v>
      </c>
      <c r="L2007" t="s">
        <v>77</v>
      </c>
      <c r="M2007">
        <v>0.7</v>
      </c>
      <c r="N2007" t="s">
        <v>78</v>
      </c>
      <c r="O2007">
        <v>0.8</v>
      </c>
      <c r="P2007" t="s">
        <v>16548</v>
      </c>
      <c r="Q2007">
        <v>0</v>
      </c>
      <c r="R2007" t="s">
        <v>16313</v>
      </c>
      <c r="S2007"/>
      <c r="T2007"/>
      <c r="U2007"/>
      <c r="V2007"/>
      <c r="W2007"/>
      <c r="X2007"/>
      <c r="Y2007"/>
      <c r="Z2007"/>
      <c r="AA2007"/>
      <c r="AB2007"/>
      <c r="AC2007"/>
      <c r="AD2007"/>
      <c r="AE2007"/>
      <c r="AF2007"/>
      <c r="AG2007">
        <v>0</v>
      </c>
      <c r="AH2007">
        <v>0</v>
      </c>
    </row>
    <row r="2008" spans="1:34" ht="15" x14ac:dyDescent="0.25">
      <c r="A2008" t="s">
        <v>4190</v>
      </c>
      <c r="B2008" t="s">
        <v>4191</v>
      </c>
      <c r="C2008" t="s">
        <v>70</v>
      </c>
      <c r="D2008">
        <v>27</v>
      </c>
      <c r="E2008" s="138">
        <v>41081</v>
      </c>
      <c r="F2008" s="138">
        <v>46011</v>
      </c>
      <c r="G2008" t="s">
        <v>69</v>
      </c>
      <c r="H2008" t="s">
        <v>70</v>
      </c>
      <c r="I2008">
        <v>0</v>
      </c>
      <c r="J2008" t="s">
        <v>16323</v>
      </c>
      <c r="K2008">
        <v>0.8</v>
      </c>
      <c r="L2008" t="s">
        <v>71</v>
      </c>
      <c r="M2008"/>
      <c r="N2008"/>
      <c r="O2008"/>
      <c r="P2008"/>
      <c r="Q2008"/>
      <c r="R2008"/>
      <c r="S2008"/>
      <c r="T2008"/>
      <c r="U2008"/>
      <c r="V2008"/>
      <c r="W2008"/>
      <c r="X2008"/>
      <c r="Y2008"/>
      <c r="Z2008"/>
      <c r="AA2008"/>
      <c r="AB2008"/>
      <c r="AC2008"/>
      <c r="AD2008"/>
      <c r="AE2008"/>
      <c r="AF2008"/>
      <c r="AG2008">
        <v>2</v>
      </c>
      <c r="AH2008">
        <v>10333</v>
      </c>
    </row>
    <row r="2009" spans="1:34" ht="15" x14ac:dyDescent="0.25">
      <c r="A2009" t="s">
        <v>4192</v>
      </c>
      <c r="B2009" t="s">
        <v>4193</v>
      </c>
      <c r="C2009" t="s">
        <v>1079</v>
      </c>
      <c r="D2009">
        <v>6</v>
      </c>
      <c r="E2009" s="138">
        <v>44672</v>
      </c>
      <c r="F2009" s="138">
        <v>46011</v>
      </c>
      <c r="G2009" t="s">
        <v>16478</v>
      </c>
      <c r="H2009" t="s">
        <v>70</v>
      </c>
      <c r="I2009">
        <v>0.5</v>
      </c>
      <c r="J2009" t="s">
        <v>76</v>
      </c>
      <c r="K2009">
        <v>0.65</v>
      </c>
      <c r="L2009" t="s">
        <v>77</v>
      </c>
      <c r="M2009">
        <v>0.75</v>
      </c>
      <c r="N2009" t="s">
        <v>78</v>
      </c>
      <c r="O2009">
        <v>0.8</v>
      </c>
      <c r="P2009" t="s">
        <v>79</v>
      </c>
      <c r="Q2009">
        <v>0</v>
      </c>
      <c r="R2009" t="s">
        <v>16229</v>
      </c>
      <c r="S2009"/>
      <c r="T2009"/>
      <c r="U2009"/>
      <c r="V2009"/>
      <c r="W2009"/>
      <c r="X2009"/>
      <c r="Y2009"/>
      <c r="Z2009"/>
      <c r="AA2009"/>
      <c r="AB2009"/>
      <c r="AC2009"/>
      <c r="AD2009"/>
      <c r="AE2009"/>
      <c r="AF2009"/>
      <c r="AG2009">
        <v>0</v>
      </c>
      <c r="AH2009">
        <v>0</v>
      </c>
    </row>
    <row r="2010" spans="1:34" ht="15" x14ac:dyDescent="0.25">
      <c r="A2010" t="s">
        <v>4194</v>
      </c>
      <c r="B2010" t="s">
        <v>4195</v>
      </c>
      <c r="C2010" t="s">
        <v>231</v>
      </c>
      <c r="D2010">
        <v>3</v>
      </c>
      <c r="E2010" s="138">
        <v>45726</v>
      </c>
      <c r="F2010" s="138">
        <v>45741</v>
      </c>
      <c r="G2010" t="s">
        <v>75</v>
      </c>
      <c r="H2010" t="s">
        <v>70</v>
      </c>
      <c r="I2010">
        <v>0</v>
      </c>
      <c r="J2010" t="s">
        <v>16248</v>
      </c>
      <c r="K2010">
        <v>0.6</v>
      </c>
      <c r="L2010" t="s">
        <v>16270</v>
      </c>
      <c r="M2010">
        <v>0.7</v>
      </c>
      <c r="N2010" t="s">
        <v>78</v>
      </c>
      <c r="O2010">
        <v>0.8</v>
      </c>
      <c r="P2010" t="s">
        <v>79</v>
      </c>
      <c r="Q2010"/>
      <c r="R2010"/>
      <c r="S2010"/>
      <c r="T2010"/>
      <c r="U2010"/>
      <c r="V2010"/>
      <c r="W2010"/>
      <c r="X2010"/>
      <c r="Y2010"/>
      <c r="Z2010"/>
      <c r="AA2010"/>
      <c r="AB2010"/>
      <c r="AC2010"/>
      <c r="AD2010"/>
      <c r="AE2010"/>
      <c r="AF2010"/>
      <c r="AG2010">
        <v>4</v>
      </c>
      <c r="AH2010">
        <v>8500</v>
      </c>
    </row>
    <row r="2011" spans="1:34" ht="15" x14ac:dyDescent="0.25">
      <c r="A2011" t="s">
        <v>4196</v>
      </c>
      <c r="B2011" t="s">
        <v>4197</v>
      </c>
      <c r="C2011" t="s">
        <v>96</v>
      </c>
      <c r="D2011">
        <v>69</v>
      </c>
      <c r="E2011" s="138">
        <v>45208</v>
      </c>
      <c r="F2011" s="138">
        <v>46011</v>
      </c>
      <c r="G2011" t="s">
        <v>69</v>
      </c>
      <c r="H2011" t="s">
        <v>63</v>
      </c>
      <c r="I2011">
        <v>0.8</v>
      </c>
      <c r="J2011" t="s">
        <v>71</v>
      </c>
      <c r="K2011"/>
      <c r="L2011"/>
      <c r="M2011"/>
      <c r="N2011"/>
      <c r="O2011"/>
      <c r="P2011"/>
      <c r="Q2011"/>
      <c r="R2011"/>
      <c r="S2011"/>
      <c r="T2011"/>
      <c r="U2011"/>
      <c r="V2011"/>
      <c r="W2011"/>
      <c r="X2011"/>
      <c r="Y2011"/>
      <c r="Z2011"/>
      <c r="AA2011"/>
      <c r="AB2011"/>
      <c r="AC2011"/>
      <c r="AD2011"/>
      <c r="AE2011"/>
      <c r="AF2011"/>
      <c r="AG2011">
        <v>1</v>
      </c>
      <c r="AH2011">
        <v>0</v>
      </c>
    </row>
    <row r="2012" spans="1:34" ht="15" x14ac:dyDescent="0.25">
      <c r="A2012" t="s">
        <v>4198</v>
      </c>
      <c r="B2012" t="s">
        <v>4199</v>
      </c>
      <c r="C2012" t="s">
        <v>219</v>
      </c>
      <c r="D2012"/>
      <c r="E2012"/>
      <c r="F2012"/>
      <c r="G2012"/>
      <c r="H2012" t="s">
        <v>63</v>
      </c>
      <c r="I2012" t="s">
        <v>64</v>
      </c>
      <c r="J2012"/>
      <c r="K2012"/>
      <c r="L2012"/>
      <c r="M2012"/>
      <c r="N2012"/>
      <c r="O2012"/>
      <c r="P2012"/>
      <c r="Q2012"/>
      <c r="R2012"/>
      <c r="S2012"/>
      <c r="T2012"/>
      <c r="U2012"/>
      <c r="V2012"/>
      <c r="W2012"/>
      <c r="X2012"/>
      <c r="Y2012"/>
      <c r="Z2012"/>
      <c r="AA2012"/>
      <c r="AB2012"/>
      <c r="AC2012"/>
      <c r="AD2012"/>
      <c r="AE2012"/>
      <c r="AF2012"/>
      <c r="AG2012"/>
      <c r="AH2012">
        <v>0</v>
      </c>
    </row>
    <row r="2013" spans="1:34" ht="15" x14ac:dyDescent="0.25">
      <c r="A2013" t="s">
        <v>4200</v>
      </c>
      <c r="B2013" t="s">
        <v>4201</v>
      </c>
      <c r="C2013" t="s">
        <v>521</v>
      </c>
      <c r="D2013">
        <v>36</v>
      </c>
      <c r="E2013" s="138">
        <v>45643</v>
      </c>
      <c r="F2013" s="138">
        <v>45672</v>
      </c>
      <c r="G2013" t="s">
        <v>75</v>
      </c>
      <c r="H2013" t="s">
        <v>70</v>
      </c>
      <c r="I2013">
        <v>0.7</v>
      </c>
      <c r="J2013" t="s">
        <v>16270</v>
      </c>
      <c r="K2013">
        <v>0.75</v>
      </c>
      <c r="L2013" t="s">
        <v>78</v>
      </c>
      <c r="M2013">
        <v>0.8</v>
      </c>
      <c r="N2013" t="s">
        <v>79</v>
      </c>
      <c r="O2013"/>
      <c r="P2013"/>
      <c r="Q2013"/>
      <c r="R2013"/>
      <c r="S2013"/>
      <c r="T2013"/>
      <c r="U2013"/>
      <c r="V2013"/>
      <c r="W2013"/>
      <c r="X2013"/>
      <c r="Y2013"/>
      <c r="Z2013"/>
      <c r="AA2013"/>
      <c r="AB2013"/>
      <c r="AC2013"/>
      <c r="AD2013"/>
      <c r="AE2013"/>
      <c r="AF2013"/>
      <c r="AG2013">
        <v>3</v>
      </c>
      <c r="AH2013">
        <v>0</v>
      </c>
    </row>
    <row r="2014" spans="1:34" ht="15" x14ac:dyDescent="0.25">
      <c r="A2014" t="s">
        <v>4202</v>
      </c>
      <c r="B2014" t="s">
        <v>4203</v>
      </c>
      <c r="C2014" t="s">
        <v>264</v>
      </c>
      <c r="D2014">
        <v>66</v>
      </c>
      <c r="E2014" s="138">
        <v>45646</v>
      </c>
      <c r="F2014" s="138">
        <v>45678</v>
      </c>
      <c r="G2014" t="s">
        <v>69</v>
      </c>
      <c r="H2014" t="s">
        <v>70</v>
      </c>
      <c r="I2014">
        <v>0</v>
      </c>
      <c r="J2014" t="s">
        <v>16229</v>
      </c>
      <c r="K2014">
        <v>0.7</v>
      </c>
      <c r="L2014" t="s">
        <v>71</v>
      </c>
      <c r="M2014"/>
      <c r="N2014"/>
      <c r="O2014"/>
      <c r="P2014"/>
      <c r="Q2014"/>
      <c r="R2014"/>
      <c r="S2014"/>
      <c r="T2014"/>
      <c r="U2014"/>
      <c r="V2014"/>
      <c r="W2014"/>
      <c r="X2014"/>
      <c r="Y2014"/>
      <c r="Z2014"/>
      <c r="AA2014"/>
      <c r="AB2014"/>
      <c r="AC2014"/>
      <c r="AD2014"/>
      <c r="AE2014"/>
      <c r="AF2014"/>
      <c r="AG2014">
        <v>2</v>
      </c>
      <c r="AH2014">
        <v>10000</v>
      </c>
    </row>
    <row r="2015" spans="1:34" ht="15" x14ac:dyDescent="0.25">
      <c r="A2015" t="s">
        <v>4204</v>
      </c>
      <c r="B2015" t="s">
        <v>4205</v>
      </c>
      <c r="C2015" t="s">
        <v>374</v>
      </c>
      <c r="D2015">
        <v>6</v>
      </c>
      <c r="E2015" s="138">
        <v>44635</v>
      </c>
      <c r="F2015" s="138">
        <v>46011</v>
      </c>
      <c r="G2015" t="s">
        <v>69</v>
      </c>
      <c r="H2015" t="s">
        <v>63</v>
      </c>
      <c r="I2015">
        <v>0.7</v>
      </c>
      <c r="J2015" t="s">
        <v>71</v>
      </c>
      <c r="K2015"/>
      <c r="L2015"/>
      <c r="M2015"/>
      <c r="N2015"/>
      <c r="O2015"/>
      <c r="P2015"/>
      <c r="Q2015"/>
      <c r="R2015"/>
      <c r="S2015"/>
      <c r="T2015"/>
      <c r="U2015"/>
      <c r="V2015"/>
      <c r="W2015"/>
      <c r="X2015"/>
      <c r="Y2015"/>
      <c r="Z2015"/>
      <c r="AA2015"/>
      <c r="AB2015"/>
      <c r="AC2015"/>
      <c r="AD2015"/>
      <c r="AE2015"/>
      <c r="AF2015"/>
      <c r="AG2015">
        <v>1</v>
      </c>
      <c r="AH2015">
        <v>0</v>
      </c>
    </row>
    <row r="2016" spans="1:34" ht="15" x14ac:dyDescent="0.25">
      <c r="A2016" t="s">
        <v>4206</v>
      </c>
      <c r="B2016" t="s">
        <v>4207</v>
      </c>
      <c r="C2016" t="s">
        <v>142</v>
      </c>
      <c r="D2016">
        <v>54</v>
      </c>
      <c r="E2016" s="138">
        <v>45646</v>
      </c>
      <c r="F2016" s="138">
        <v>45679</v>
      </c>
      <c r="G2016" t="s">
        <v>75</v>
      </c>
      <c r="H2016" t="s">
        <v>70</v>
      </c>
      <c r="I2016">
        <v>0</v>
      </c>
      <c r="J2016" t="s">
        <v>16229</v>
      </c>
      <c r="K2016">
        <v>0.8</v>
      </c>
      <c r="L2016" t="s">
        <v>71</v>
      </c>
      <c r="M2016"/>
      <c r="N2016"/>
      <c r="O2016"/>
      <c r="P2016"/>
      <c r="Q2016"/>
      <c r="R2016"/>
      <c r="S2016"/>
      <c r="T2016"/>
      <c r="U2016"/>
      <c r="V2016"/>
      <c r="W2016"/>
      <c r="X2016"/>
      <c r="Y2016"/>
      <c r="Z2016"/>
      <c r="AA2016"/>
      <c r="AB2016"/>
      <c r="AC2016"/>
      <c r="AD2016"/>
      <c r="AE2016"/>
      <c r="AF2016"/>
      <c r="AG2016">
        <v>2</v>
      </c>
      <c r="AH2016">
        <v>10000</v>
      </c>
    </row>
    <row r="2017" spans="1:34" ht="15" x14ac:dyDescent="0.25">
      <c r="A2017" t="s">
        <v>4208</v>
      </c>
      <c r="B2017" t="s">
        <v>4209</v>
      </c>
      <c r="C2017" t="s">
        <v>93</v>
      </c>
      <c r="D2017">
        <v>40</v>
      </c>
      <c r="E2017" s="138">
        <v>45611</v>
      </c>
      <c r="F2017" s="138">
        <v>45672</v>
      </c>
      <c r="G2017" t="s">
        <v>69</v>
      </c>
      <c r="H2017" t="s">
        <v>63</v>
      </c>
      <c r="I2017">
        <v>0.8</v>
      </c>
      <c r="J2017" t="s">
        <v>71</v>
      </c>
      <c r="K2017"/>
      <c r="L2017"/>
      <c r="M2017"/>
      <c r="N2017"/>
      <c r="O2017"/>
      <c r="P2017"/>
      <c r="Q2017"/>
      <c r="R2017"/>
      <c r="S2017"/>
      <c r="T2017"/>
      <c r="U2017"/>
      <c r="V2017"/>
      <c r="W2017"/>
      <c r="X2017"/>
      <c r="Y2017"/>
      <c r="Z2017"/>
      <c r="AA2017"/>
      <c r="AB2017"/>
      <c r="AC2017"/>
      <c r="AD2017"/>
      <c r="AE2017"/>
      <c r="AF2017"/>
      <c r="AG2017">
        <v>1</v>
      </c>
      <c r="AH2017">
        <v>0</v>
      </c>
    </row>
    <row r="2018" spans="1:34" ht="15" x14ac:dyDescent="0.25">
      <c r="A2018" t="s">
        <v>4210</v>
      </c>
      <c r="B2018" t="s">
        <v>4211</v>
      </c>
      <c r="C2018" t="s">
        <v>179</v>
      </c>
      <c r="D2018"/>
      <c r="E2018"/>
      <c r="F2018"/>
      <c r="G2018"/>
      <c r="H2018" t="s">
        <v>63</v>
      </c>
      <c r="I2018" t="s">
        <v>64</v>
      </c>
      <c r="J2018"/>
      <c r="K2018"/>
      <c r="L2018"/>
      <c r="M2018"/>
      <c r="N2018"/>
      <c r="O2018"/>
      <c r="P2018"/>
      <c r="Q2018"/>
      <c r="R2018"/>
      <c r="S2018"/>
      <c r="T2018"/>
      <c r="U2018"/>
      <c r="V2018"/>
      <c r="W2018"/>
      <c r="X2018"/>
      <c r="Y2018"/>
      <c r="Z2018"/>
      <c r="AA2018"/>
      <c r="AB2018"/>
      <c r="AC2018"/>
      <c r="AD2018"/>
      <c r="AE2018"/>
      <c r="AF2018"/>
      <c r="AG2018"/>
      <c r="AH2018">
        <v>0</v>
      </c>
    </row>
    <row r="2019" spans="1:34" ht="15" x14ac:dyDescent="0.25">
      <c r="A2019" t="s">
        <v>4212</v>
      </c>
      <c r="B2019" t="s">
        <v>4213</v>
      </c>
      <c r="C2019" t="s">
        <v>790</v>
      </c>
      <c r="D2019">
        <v>67</v>
      </c>
      <c r="E2019" s="138">
        <v>43795</v>
      </c>
      <c r="F2019" s="138">
        <v>46011</v>
      </c>
      <c r="G2019" t="s">
        <v>69</v>
      </c>
      <c r="H2019" t="s">
        <v>70</v>
      </c>
      <c r="I2019">
        <v>0</v>
      </c>
      <c r="J2019" t="s">
        <v>16230</v>
      </c>
      <c r="K2019">
        <v>0.28999999999999998</v>
      </c>
      <c r="L2019" t="s">
        <v>71</v>
      </c>
      <c r="M2019"/>
      <c r="N2019"/>
      <c r="O2019"/>
      <c r="P2019"/>
      <c r="Q2019"/>
      <c r="R2019"/>
      <c r="S2019"/>
      <c r="T2019"/>
      <c r="U2019"/>
      <c r="V2019"/>
      <c r="W2019"/>
      <c r="X2019"/>
      <c r="Y2019"/>
      <c r="Z2019"/>
      <c r="AA2019"/>
      <c r="AB2019"/>
      <c r="AC2019"/>
      <c r="AD2019"/>
      <c r="AE2019"/>
      <c r="AF2019"/>
      <c r="AG2019">
        <v>2</v>
      </c>
      <c r="AH2019">
        <v>15000</v>
      </c>
    </row>
    <row r="2020" spans="1:34" ht="15" x14ac:dyDescent="0.25">
      <c r="A2020" t="s">
        <v>4214</v>
      </c>
      <c r="B2020" t="s">
        <v>4215</v>
      </c>
      <c r="C2020" t="s">
        <v>350</v>
      </c>
      <c r="D2020">
        <v>55</v>
      </c>
      <c r="E2020" s="138">
        <v>45653</v>
      </c>
      <c r="F2020" s="138">
        <v>45740</v>
      </c>
      <c r="G2020" t="s">
        <v>69</v>
      </c>
      <c r="H2020" t="s">
        <v>70</v>
      </c>
      <c r="I2020">
        <v>0</v>
      </c>
      <c r="J2020" t="s">
        <v>16229</v>
      </c>
      <c r="K2020">
        <v>0.6</v>
      </c>
      <c r="L2020" t="s">
        <v>71</v>
      </c>
      <c r="M2020"/>
      <c r="N2020"/>
      <c r="O2020"/>
      <c r="P2020"/>
      <c r="Q2020"/>
      <c r="R2020"/>
      <c r="S2020"/>
      <c r="T2020"/>
      <c r="U2020"/>
      <c r="V2020"/>
      <c r="W2020"/>
      <c r="X2020"/>
      <c r="Y2020"/>
      <c r="Z2020"/>
      <c r="AA2020"/>
      <c r="AB2020"/>
      <c r="AC2020"/>
      <c r="AD2020"/>
      <c r="AE2020"/>
      <c r="AF2020"/>
      <c r="AG2020">
        <v>2</v>
      </c>
      <c r="AH2020">
        <v>10000</v>
      </c>
    </row>
    <row r="2021" spans="1:34" ht="15" x14ac:dyDescent="0.25">
      <c r="A2021" t="s">
        <v>4216</v>
      </c>
      <c r="B2021" t="s">
        <v>4217</v>
      </c>
      <c r="C2021" t="s">
        <v>231</v>
      </c>
      <c r="D2021">
        <v>7</v>
      </c>
      <c r="E2021" s="138">
        <v>45677</v>
      </c>
      <c r="F2021" s="138">
        <v>45937</v>
      </c>
      <c r="G2021" t="s">
        <v>69</v>
      </c>
      <c r="H2021" t="s">
        <v>63</v>
      </c>
      <c r="I2021">
        <v>0.7</v>
      </c>
      <c r="J2021" t="s">
        <v>71</v>
      </c>
      <c r="K2021"/>
      <c r="L2021"/>
      <c r="M2021"/>
      <c r="N2021"/>
      <c r="O2021"/>
      <c r="P2021"/>
      <c r="Q2021"/>
      <c r="R2021"/>
      <c r="S2021"/>
      <c r="T2021"/>
      <c r="U2021"/>
      <c r="V2021"/>
      <c r="W2021"/>
      <c r="X2021"/>
      <c r="Y2021"/>
      <c r="Z2021"/>
      <c r="AA2021"/>
      <c r="AB2021"/>
      <c r="AC2021"/>
      <c r="AD2021"/>
      <c r="AE2021"/>
      <c r="AF2021"/>
      <c r="AG2021">
        <v>1</v>
      </c>
      <c r="AH2021">
        <v>0</v>
      </c>
    </row>
    <row r="2022" spans="1:34" ht="15" x14ac:dyDescent="0.25">
      <c r="A2022" t="s">
        <v>4218</v>
      </c>
      <c r="B2022" t="s">
        <v>4219</v>
      </c>
      <c r="C2022" t="s">
        <v>116</v>
      </c>
      <c r="D2022"/>
      <c r="E2022"/>
      <c r="F2022"/>
      <c r="G2022"/>
      <c r="H2022" t="s">
        <v>63</v>
      </c>
      <c r="I2022" t="s">
        <v>64</v>
      </c>
      <c r="J2022"/>
      <c r="K2022"/>
      <c r="L2022"/>
      <c r="M2022"/>
      <c r="N2022"/>
      <c r="O2022"/>
      <c r="P2022"/>
      <c r="Q2022"/>
      <c r="R2022"/>
      <c r="S2022"/>
      <c r="T2022"/>
      <c r="U2022"/>
      <c r="V2022"/>
      <c r="W2022"/>
      <c r="X2022"/>
      <c r="Y2022"/>
      <c r="Z2022"/>
      <c r="AA2022"/>
      <c r="AB2022"/>
      <c r="AC2022"/>
      <c r="AD2022"/>
      <c r="AE2022"/>
      <c r="AF2022"/>
      <c r="AG2022"/>
      <c r="AH2022">
        <v>0</v>
      </c>
    </row>
    <row r="2023" spans="1:34" ht="15" x14ac:dyDescent="0.25">
      <c r="A2023" t="s">
        <v>4220</v>
      </c>
      <c r="B2023" t="s">
        <v>4221</v>
      </c>
      <c r="C2023" t="s">
        <v>231</v>
      </c>
      <c r="D2023">
        <v>80</v>
      </c>
      <c r="E2023" s="138">
        <v>45645</v>
      </c>
      <c r="F2023" s="138">
        <v>45678</v>
      </c>
      <c r="G2023" t="s">
        <v>75</v>
      </c>
      <c r="H2023" t="s">
        <v>70</v>
      </c>
      <c r="I2023">
        <v>0</v>
      </c>
      <c r="J2023" t="s">
        <v>16248</v>
      </c>
      <c r="K2023">
        <v>0.8</v>
      </c>
      <c r="L2023" t="s">
        <v>71</v>
      </c>
      <c r="M2023"/>
      <c r="N2023"/>
      <c r="O2023"/>
      <c r="P2023"/>
      <c r="Q2023"/>
      <c r="R2023"/>
      <c r="S2023"/>
      <c r="T2023"/>
      <c r="U2023"/>
      <c r="V2023"/>
      <c r="W2023"/>
      <c r="X2023"/>
      <c r="Y2023"/>
      <c r="Z2023"/>
      <c r="AA2023"/>
      <c r="AB2023"/>
      <c r="AC2023"/>
      <c r="AD2023"/>
      <c r="AE2023"/>
      <c r="AF2023"/>
      <c r="AG2023">
        <v>2</v>
      </c>
      <c r="AH2023">
        <v>8500</v>
      </c>
    </row>
    <row r="2024" spans="1:34" ht="15" x14ac:dyDescent="0.25">
      <c r="A2024" t="s">
        <v>4226</v>
      </c>
      <c r="B2024" t="s">
        <v>4227</v>
      </c>
      <c r="C2024" t="s">
        <v>246</v>
      </c>
      <c r="D2024">
        <v>6</v>
      </c>
      <c r="E2024" s="138">
        <v>45376</v>
      </c>
      <c r="F2024" s="138">
        <v>46011</v>
      </c>
      <c r="G2024" t="s">
        <v>69</v>
      </c>
      <c r="H2024" t="s">
        <v>70</v>
      </c>
      <c r="I2024">
        <v>0</v>
      </c>
      <c r="J2024" t="s">
        <v>16229</v>
      </c>
      <c r="K2024">
        <v>0.69</v>
      </c>
      <c r="L2024" t="s">
        <v>16270</v>
      </c>
      <c r="M2024">
        <v>0.78</v>
      </c>
      <c r="N2024" t="s">
        <v>78</v>
      </c>
      <c r="O2024">
        <v>0.8</v>
      </c>
      <c r="P2024" t="s">
        <v>79</v>
      </c>
      <c r="Q2024"/>
      <c r="R2024"/>
      <c r="S2024"/>
      <c r="T2024"/>
      <c r="U2024"/>
      <c r="V2024"/>
      <c r="W2024"/>
      <c r="X2024"/>
      <c r="Y2024"/>
      <c r="Z2024"/>
      <c r="AA2024"/>
      <c r="AB2024"/>
      <c r="AC2024"/>
      <c r="AD2024"/>
      <c r="AE2024"/>
      <c r="AF2024"/>
      <c r="AG2024">
        <v>4</v>
      </c>
      <c r="AH2024">
        <v>10000</v>
      </c>
    </row>
    <row r="2025" spans="1:34" ht="15" x14ac:dyDescent="0.25">
      <c r="A2025" t="s">
        <v>4222</v>
      </c>
      <c r="B2025" t="s">
        <v>4223</v>
      </c>
      <c r="C2025" t="s">
        <v>350</v>
      </c>
      <c r="D2025">
        <v>3</v>
      </c>
      <c r="E2025" s="138">
        <v>45706</v>
      </c>
      <c r="F2025" s="138">
        <v>45709</v>
      </c>
      <c r="G2025" t="s">
        <v>69</v>
      </c>
      <c r="H2025" t="s">
        <v>63</v>
      </c>
      <c r="I2025">
        <v>0.5</v>
      </c>
      <c r="J2025" t="s">
        <v>71</v>
      </c>
      <c r="K2025"/>
      <c r="L2025"/>
      <c r="M2025"/>
      <c r="N2025"/>
      <c r="O2025"/>
      <c r="P2025"/>
      <c r="Q2025"/>
      <c r="R2025"/>
      <c r="S2025"/>
      <c r="T2025"/>
      <c r="U2025"/>
      <c r="V2025"/>
      <c r="W2025"/>
      <c r="X2025"/>
      <c r="Y2025"/>
      <c r="Z2025"/>
      <c r="AA2025"/>
      <c r="AB2025"/>
      <c r="AC2025"/>
      <c r="AD2025"/>
      <c r="AE2025"/>
      <c r="AF2025"/>
      <c r="AG2025">
        <v>1</v>
      </c>
      <c r="AH2025">
        <v>0</v>
      </c>
    </row>
    <row r="2026" spans="1:34" ht="15" x14ac:dyDescent="0.25">
      <c r="A2026" t="s">
        <v>4224</v>
      </c>
      <c r="B2026" t="s">
        <v>4225</v>
      </c>
      <c r="C2026" t="s">
        <v>231</v>
      </c>
      <c r="D2026">
        <v>3</v>
      </c>
      <c r="E2026" s="138">
        <v>45030</v>
      </c>
      <c r="F2026" s="138">
        <v>46011</v>
      </c>
      <c r="G2026" t="s">
        <v>16478</v>
      </c>
      <c r="H2026" t="s">
        <v>70</v>
      </c>
      <c r="I2026">
        <v>0.2</v>
      </c>
      <c r="J2026" t="s">
        <v>76</v>
      </c>
      <c r="K2026">
        <v>0.3</v>
      </c>
      <c r="L2026" t="s">
        <v>77</v>
      </c>
      <c r="M2026">
        <v>0.4</v>
      </c>
      <c r="N2026" t="s">
        <v>78</v>
      </c>
      <c r="O2026">
        <v>0.6</v>
      </c>
      <c r="P2026" t="s">
        <v>79</v>
      </c>
      <c r="Q2026"/>
      <c r="R2026"/>
      <c r="S2026"/>
      <c r="T2026"/>
      <c r="U2026"/>
      <c r="V2026"/>
      <c r="W2026"/>
      <c r="X2026"/>
      <c r="Y2026"/>
      <c r="Z2026"/>
      <c r="AA2026"/>
      <c r="AB2026"/>
      <c r="AC2026"/>
      <c r="AD2026"/>
      <c r="AE2026"/>
      <c r="AF2026"/>
      <c r="AG2026">
        <v>0</v>
      </c>
      <c r="AH2026">
        <v>0</v>
      </c>
    </row>
    <row r="2027" spans="1:34" ht="15" x14ac:dyDescent="0.25">
      <c r="A2027" t="s">
        <v>4228</v>
      </c>
      <c r="B2027" t="s">
        <v>4229</v>
      </c>
      <c r="C2027" t="s">
        <v>225</v>
      </c>
      <c r="D2027">
        <v>42</v>
      </c>
      <c r="E2027" s="138">
        <v>45653</v>
      </c>
      <c r="F2027" s="138">
        <v>45917</v>
      </c>
      <c r="G2027" t="s">
        <v>75</v>
      </c>
      <c r="H2027" t="s">
        <v>70</v>
      </c>
      <c r="I2027">
        <v>0</v>
      </c>
      <c r="J2027" t="s">
        <v>16228</v>
      </c>
      <c r="K2027">
        <v>0.65</v>
      </c>
      <c r="L2027" t="s">
        <v>71</v>
      </c>
      <c r="M2027"/>
      <c r="N2027"/>
      <c r="O2027"/>
      <c r="P2027"/>
      <c r="Q2027"/>
      <c r="R2027"/>
      <c r="S2027"/>
      <c r="T2027"/>
      <c r="U2027"/>
      <c r="V2027"/>
      <c r="W2027"/>
      <c r="X2027"/>
      <c r="Y2027"/>
      <c r="Z2027"/>
      <c r="AA2027"/>
      <c r="AB2027"/>
      <c r="AC2027"/>
      <c r="AD2027"/>
      <c r="AE2027"/>
      <c r="AF2027"/>
      <c r="AG2027">
        <v>2</v>
      </c>
      <c r="AH2027">
        <v>12000</v>
      </c>
    </row>
    <row r="2028" spans="1:34" ht="15" x14ac:dyDescent="0.25">
      <c r="A2028" t="s">
        <v>4230</v>
      </c>
      <c r="B2028" t="s">
        <v>4231</v>
      </c>
      <c r="C2028" t="s">
        <v>516</v>
      </c>
      <c r="D2028">
        <v>460</v>
      </c>
      <c r="E2028" s="138">
        <v>41262</v>
      </c>
      <c r="F2028" s="138">
        <v>46011</v>
      </c>
      <c r="G2028" t="s">
        <v>69</v>
      </c>
      <c r="H2028" t="s">
        <v>63</v>
      </c>
      <c r="I2028">
        <v>0.8</v>
      </c>
      <c r="J2028" t="s">
        <v>71</v>
      </c>
      <c r="K2028"/>
      <c r="L2028"/>
      <c r="M2028"/>
      <c r="N2028"/>
      <c r="O2028"/>
      <c r="P2028"/>
      <c r="Q2028"/>
      <c r="R2028"/>
      <c r="S2028"/>
      <c r="T2028"/>
      <c r="U2028"/>
      <c r="V2028"/>
      <c r="W2028"/>
      <c r="X2028"/>
      <c r="Y2028"/>
      <c r="Z2028"/>
      <c r="AA2028"/>
      <c r="AB2028"/>
      <c r="AC2028"/>
      <c r="AD2028"/>
      <c r="AE2028"/>
      <c r="AF2028"/>
      <c r="AG2028">
        <v>1</v>
      </c>
      <c r="AH2028">
        <v>0</v>
      </c>
    </row>
    <row r="2029" spans="1:34" ht="15" x14ac:dyDescent="0.25">
      <c r="A2029" t="s">
        <v>4232</v>
      </c>
      <c r="B2029" t="s">
        <v>4233</v>
      </c>
      <c r="C2029" t="s">
        <v>99</v>
      </c>
      <c r="D2029">
        <v>50</v>
      </c>
      <c r="E2029" s="138">
        <v>45632</v>
      </c>
      <c r="F2029" s="138">
        <v>45667</v>
      </c>
      <c r="G2029" t="s">
        <v>69</v>
      </c>
      <c r="H2029" t="s">
        <v>63</v>
      </c>
      <c r="I2029">
        <v>0.8</v>
      </c>
      <c r="J2029" t="s">
        <v>71</v>
      </c>
      <c r="K2029"/>
      <c r="L2029"/>
      <c r="M2029"/>
      <c r="N2029"/>
      <c r="O2029"/>
      <c r="P2029"/>
      <c r="Q2029"/>
      <c r="R2029"/>
      <c r="S2029"/>
      <c r="T2029"/>
      <c r="U2029"/>
      <c r="V2029"/>
      <c r="W2029"/>
      <c r="X2029"/>
      <c r="Y2029"/>
      <c r="Z2029"/>
      <c r="AA2029"/>
      <c r="AB2029"/>
      <c r="AC2029"/>
      <c r="AD2029"/>
      <c r="AE2029"/>
      <c r="AF2029"/>
      <c r="AG2029">
        <v>1</v>
      </c>
      <c r="AH2029">
        <v>0</v>
      </c>
    </row>
    <row r="2030" spans="1:34" ht="15" x14ac:dyDescent="0.25">
      <c r="A2030" t="s">
        <v>4234</v>
      </c>
      <c r="B2030" t="s">
        <v>4235</v>
      </c>
      <c r="C2030" t="s">
        <v>151</v>
      </c>
      <c r="D2030">
        <v>45</v>
      </c>
      <c r="E2030" s="138">
        <v>45646</v>
      </c>
      <c r="F2030" s="138">
        <v>45736</v>
      </c>
      <c r="G2030" t="s">
        <v>69</v>
      </c>
      <c r="H2030" t="s">
        <v>63</v>
      </c>
      <c r="I2030">
        <v>0.7</v>
      </c>
      <c r="J2030" t="s">
        <v>71</v>
      </c>
      <c r="K2030"/>
      <c r="L2030"/>
      <c r="M2030"/>
      <c r="N2030"/>
      <c r="O2030"/>
      <c r="P2030"/>
      <c r="Q2030"/>
      <c r="R2030"/>
      <c r="S2030"/>
      <c r="T2030"/>
      <c r="U2030"/>
      <c r="V2030"/>
      <c r="W2030"/>
      <c r="X2030"/>
      <c r="Y2030"/>
      <c r="Z2030"/>
      <c r="AA2030"/>
      <c r="AB2030"/>
      <c r="AC2030"/>
      <c r="AD2030"/>
      <c r="AE2030"/>
      <c r="AF2030"/>
      <c r="AG2030">
        <v>1</v>
      </c>
      <c r="AH2030">
        <v>0</v>
      </c>
    </row>
    <row r="2031" spans="1:34" ht="15" x14ac:dyDescent="0.25">
      <c r="A2031" t="s">
        <v>4236</v>
      </c>
      <c r="B2031" t="s">
        <v>4237</v>
      </c>
      <c r="C2031" t="s">
        <v>193</v>
      </c>
      <c r="D2031">
        <v>32</v>
      </c>
      <c r="E2031" s="138">
        <v>45653</v>
      </c>
      <c r="F2031" s="138">
        <v>45972</v>
      </c>
      <c r="G2031" t="s">
        <v>69</v>
      </c>
      <c r="H2031" t="s">
        <v>70</v>
      </c>
      <c r="I2031">
        <v>0.7</v>
      </c>
      <c r="J2031" t="s">
        <v>71</v>
      </c>
      <c r="K2031">
        <v>0</v>
      </c>
      <c r="L2031" t="s">
        <v>16324</v>
      </c>
      <c r="M2031"/>
      <c r="N2031"/>
      <c r="O2031"/>
      <c r="P2031"/>
      <c r="Q2031"/>
      <c r="R2031"/>
      <c r="S2031"/>
      <c r="T2031"/>
      <c r="U2031"/>
      <c r="V2031"/>
      <c r="W2031"/>
      <c r="X2031"/>
      <c r="Y2031"/>
      <c r="Z2031"/>
      <c r="AA2031"/>
      <c r="AB2031"/>
      <c r="AC2031"/>
      <c r="AD2031"/>
      <c r="AE2031"/>
      <c r="AF2031"/>
      <c r="AG2031">
        <v>5</v>
      </c>
      <c r="AH2031">
        <v>0</v>
      </c>
    </row>
    <row r="2032" spans="1:34" ht="15" x14ac:dyDescent="0.25">
      <c r="A2032" t="s">
        <v>4238</v>
      </c>
      <c r="B2032" t="s">
        <v>4239</v>
      </c>
      <c r="C2032" t="s">
        <v>318</v>
      </c>
      <c r="D2032">
        <v>32</v>
      </c>
      <c r="E2032" s="138">
        <v>45646</v>
      </c>
      <c r="F2032" s="138">
        <v>45937</v>
      </c>
      <c r="G2032" t="s">
        <v>16478</v>
      </c>
      <c r="H2032" t="s">
        <v>70</v>
      </c>
      <c r="I2032">
        <v>0.55000000000000004</v>
      </c>
      <c r="J2032" t="s">
        <v>76</v>
      </c>
      <c r="K2032">
        <v>0.6</v>
      </c>
      <c r="L2032" t="s">
        <v>77</v>
      </c>
      <c r="M2032">
        <v>0.7</v>
      </c>
      <c r="N2032" t="s">
        <v>78</v>
      </c>
      <c r="O2032">
        <v>0.77</v>
      </c>
      <c r="P2032" t="s">
        <v>79</v>
      </c>
      <c r="Q2032">
        <v>0</v>
      </c>
      <c r="R2032" t="s">
        <v>16232</v>
      </c>
      <c r="S2032"/>
      <c r="T2032"/>
      <c r="U2032"/>
      <c r="V2032"/>
      <c r="W2032"/>
      <c r="X2032"/>
      <c r="Y2032"/>
      <c r="Z2032"/>
      <c r="AA2032"/>
      <c r="AB2032"/>
      <c r="AC2032"/>
      <c r="AD2032"/>
      <c r="AE2032"/>
      <c r="AF2032"/>
      <c r="AG2032">
        <v>0</v>
      </c>
      <c r="AH2032">
        <v>0</v>
      </c>
    </row>
    <row r="2033" spans="1:34" ht="15" x14ac:dyDescent="0.25">
      <c r="A2033" t="s">
        <v>4240</v>
      </c>
      <c r="B2033" t="s">
        <v>4241</v>
      </c>
      <c r="C2033" t="s">
        <v>642</v>
      </c>
      <c r="D2033">
        <v>37</v>
      </c>
      <c r="E2033" s="138">
        <v>44686</v>
      </c>
      <c r="F2033" s="138">
        <v>46011</v>
      </c>
      <c r="G2033" t="s">
        <v>69</v>
      </c>
      <c r="H2033" t="s">
        <v>70</v>
      </c>
      <c r="I2033">
        <v>0</v>
      </c>
      <c r="J2033" t="s">
        <v>16230</v>
      </c>
      <c r="K2033">
        <v>0.8</v>
      </c>
      <c r="L2033" t="s">
        <v>71</v>
      </c>
      <c r="M2033"/>
      <c r="N2033"/>
      <c r="O2033"/>
      <c r="P2033"/>
      <c r="Q2033"/>
      <c r="R2033"/>
      <c r="S2033"/>
      <c r="T2033"/>
      <c r="U2033"/>
      <c r="V2033"/>
      <c r="W2033"/>
      <c r="X2033"/>
      <c r="Y2033"/>
      <c r="Z2033"/>
      <c r="AA2033"/>
      <c r="AB2033"/>
      <c r="AC2033"/>
      <c r="AD2033"/>
      <c r="AE2033"/>
      <c r="AF2033"/>
      <c r="AG2033">
        <v>2</v>
      </c>
      <c r="AH2033">
        <v>15000</v>
      </c>
    </row>
    <row r="2034" spans="1:34" ht="15" x14ac:dyDescent="0.25">
      <c r="A2034" t="s">
        <v>4242</v>
      </c>
      <c r="B2034" t="s">
        <v>4243</v>
      </c>
      <c r="C2034" t="s">
        <v>231</v>
      </c>
      <c r="D2034">
        <v>29</v>
      </c>
      <c r="E2034" s="138">
        <v>41845</v>
      </c>
      <c r="F2034" s="138">
        <v>46011</v>
      </c>
      <c r="G2034" t="s">
        <v>69</v>
      </c>
      <c r="H2034" t="s">
        <v>70</v>
      </c>
      <c r="I2034">
        <v>0</v>
      </c>
      <c r="J2034" t="s">
        <v>16229</v>
      </c>
      <c r="K2034">
        <v>0.8</v>
      </c>
      <c r="L2034" t="s">
        <v>71</v>
      </c>
      <c r="M2034"/>
      <c r="N2034"/>
      <c r="O2034"/>
      <c r="P2034"/>
      <c r="Q2034"/>
      <c r="R2034"/>
      <c r="S2034"/>
      <c r="T2034"/>
      <c r="U2034"/>
      <c r="V2034"/>
      <c r="W2034"/>
      <c r="X2034"/>
      <c r="Y2034"/>
      <c r="Z2034"/>
      <c r="AA2034"/>
      <c r="AB2034"/>
      <c r="AC2034"/>
      <c r="AD2034"/>
      <c r="AE2034"/>
      <c r="AF2034"/>
      <c r="AG2034">
        <v>2</v>
      </c>
      <c r="AH2034">
        <v>10000</v>
      </c>
    </row>
    <row r="2035" spans="1:34" ht="15" x14ac:dyDescent="0.25">
      <c r="A2035" t="s">
        <v>4244</v>
      </c>
      <c r="B2035" t="s">
        <v>4245</v>
      </c>
      <c r="C2035" t="s">
        <v>604</v>
      </c>
      <c r="D2035">
        <v>48</v>
      </c>
      <c r="E2035" s="138">
        <v>45282</v>
      </c>
      <c r="F2035" s="138">
        <v>46011</v>
      </c>
      <c r="G2035" t="s">
        <v>16478</v>
      </c>
      <c r="H2035" t="s">
        <v>70</v>
      </c>
      <c r="I2035">
        <v>0.25</v>
      </c>
      <c r="J2035" t="s">
        <v>76</v>
      </c>
      <c r="K2035">
        <v>0.35</v>
      </c>
      <c r="L2035" t="s">
        <v>77</v>
      </c>
      <c r="M2035">
        <v>0.55000000000000004</v>
      </c>
      <c r="N2035" t="s">
        <v>78</v>
      </c>
      <c r="O2035">
        <v>0.65</v>
      </c>
      <c r="P2035" t="s">
        <v>79</v>
      </c>
      <c r="Q2035">
        <v>0</v>
      </c>
      <c r="R2035" t="s">
        <v>16230</v>
      </c>
      <c r="S2035"/>
      <c r="T2035"/>
      <c r="U2035"/>
      <c r="V2035"/>
      <c r="W2035"/>
      <c r="X2035"/>
      <c r="Y2035"/>
      <c r="Z2035"/>
      <c r="AA2035"/>
      <c r="AB2035"/>
      <c r="AC2035"/>
      <c r="AD2035"/>
      <c r="AE2035"/>
      <c r="AF2035"/>
      <c r="AG2035">
        <v>0</v>
      </c>
      <c r="AH2035">
        <v>0</v>
      </c>
    </row>
    <row r="2036" spans="1:34" ht="15" x14ac:dyDescent="0.25">
      <c r="A2036" t="s">
        <v>4246</v>
      </c>
      <c r="B2036" t="s">
        <v>4247</v>
      </c>
      <c r="C2036" t="s">
        <v>286</v>
      </c>
      <c r="D2036">
        <v>4</v>
      </c>
      <c r="E2036" s="138">
        <v>44991</v>
      </c>
      <c r="F2036" s="138">
        <v>46011</v>
      </c>
      <c r="G2036" t="s">
        <v>16478</v>
      </c>
      <c r="H2036" t="s">
        <v>70</v>
      </c>
      <c r="I2036">
        <v>0.46</v>
      </c>
      <c r="J2036" t="s">
        <v>76</v>
      </c>
      <c r="K2036">
        <v>0.75</v>
      </c>
      <c r="L2036" t="s">
        <v>77</v>
      </c>
      <c r="M2036">
        <v>0.79</v>
      </c>
      <c r="N2036" t="s">
        <v>78</v>
      </c>
      <c r="O2036">
        <v>0.8</v>
      </c>
      <c r="P2036" t="s">
        <v>79</v>
      </c>
      <c r="Q2036"/>
      <c r="R2036"/>
      <c r="S2036"/>
      <c r="T2036"/>
      <c r="U2036"/>
      <c r="V2036"/>
      <c r="W2036"/>
      <c r="X2036"/>
      <c r="Y2036"/>
      <c r="Z2036"/>
      <c r="AA2036"/>
      <c r="AB2036"/>
      <c r="AC2036"/>
      <c r="AD2036"/>
      <c r="AE2036"/>
      <c r="AF2036"/>
      <c r="AG2036">
        <v>0</v>
      </c>
      <c r="AH2036">
        <v>0</v>
      </c>
    </row>
    <row r="2037" spans="1:34" ht="15" x14ac:dyDescent="0.25">
      <c r="A2037" t="s">
        <v>4248</v>
      </c>
      <c r="B2037" t="s">
        <v>4249</v>
      </c>
      <c r="C2037" t="s">
        <v>621</v>
      </c>
      <c r="D2037">
        <v>40</v>
      </c>
      <c r="E2037" s="138">
        <v>45645</v>
      </c>
      <c r="F2037" s="138">
        <v>45664</v>
      </c>
      <c r="G2037" t="s">
        <v>69</v>
      </c>
      <c r="H2037" t="s">
        <v>63</v>
      </c>
      <c r="I2037">
        <v>0.8</v>
      </c>
      <c r="J2037" t="s">
        <v>71</v>
      </c>
      <c r="K2037"/>
      <c r="L2037"/>
      <c r="M2037"/>
      <c r="N2037"/>
      <c r="O2037"/>
      <c r="P2037"/>
      <c r="Q2037"/>
      <c r="R2037"/>
      <c r="S2037"/>
      <c r="T2037"/>
      <c r="U2037"/>
      <c r="V2037"/>
      <c r="W2037"/>
      <c r="X2037"/>
      <c r="Y2037"/>
      <c r="Z2037"/>
      <c r="AA2037"/>
      <c r="AB2037"/>
      <c r="AC2037"/>
      <c r="AD2037"/>
      <c r="AE2037"/>
      <c r="AF2037"/>
      <c r="AG2037">
        <v>1</v>
      </c>
      <c r="AH2037">
        <v>0</v>
      </c>
    </row>
    <row r="2038" spans="1:34" ht="15" x14ac:dyDescent="0.25">
      <c r="A2038" t="s">
        <v>4250</v>
      </c>
      <c r="B2038" t="s">
        <v>4251</v>
      </c>
      <c r="C2038" t="s">
        <v>193</v>
      </c>
      <c r="D2038">
        <v>7</v>
      </c>
      <c r="E2038" s="138">
        <v>45352</v>
      </c>
      <c r="F2038" s="138">
        <v>46011</v>
      </c>
      <c r="G2038" t="s">
        <v>69</v>
      </c>
      <c r="H2038" t="s">
        <v>70</v>
      </c>
      <c r="I2038">
        <v>0.65</v>
      </c>
      <c r="J2038" t="s">
        <v>16270</v>
      </c>
      <c r="K2038">
        <v>0.7</v>
      </c>
      <c r="L2038" t="s">
        <v>78</v>
      </c>
      <c r="M2038">
        <v>0.8</v>
      </c>
      <c r="N2038" t="s">
        <v>79</v>
      </c>
      <c r="O2038"/>
      <c r="P2038"/>
      <c r="Q2038"/>
      <c r="R2038"/>
      <c r="S2038"/>
      <c r="T2038"/>
      <c r="U2038"/>
      <c r="V2038"/>
      <c r="W2038"/>
      <c r="X2038"/>
      <c r="Y2038"/>
      <c r="Z2038"/>
      <c r="AA2038"/>
      <c r="AB2038"/>
      <c r="AC2038"/>
      <c r="AD2038"/>
      <c r="AE2038"/>
      <c r="AF2038"/>
      <c r="AG2038">
        <v>3</v>
      </c>
      <c r="AH2038">
        <v>0</v>
      </c>
    </row>
    <row r="2039" spans="1:34" ht="15" x14ac:dyDescent="0.25">
      <c r="A2039" t="s">
        <v>4252</v>
      </c>
      <c r="B2039" t="s">
        <v>4253</v>
      </c>
      <c r="C2039" t="s">
        <v>267</v>
      </c>
      <c r="D2039">
        <v>36</v>
      </c>
      <c r="E2039" s="138">
        <v>45643</v>
      </c>
      <c r="F2039" s="138">
        <v>45685</v>
      </c>
      <c r="G2039" t="s">
        <v>69</v>
      </c>
      <c r="H2039" t="s">
        <v>63</v>
      </c>
      <c r="I2039">
        <v>0.8</v>
      </c>
      <c r="J2039" t="s">
        <v>71</v>
      </c>
      <c r="K2039"/>
      <c r="L2039"/>
      <c r="M2039"/>
      <c r="N2039"/>
      <c r="O2039"/>
      <c r="P2039"/>
      <c r="Q2039"/>
      <c r="R2039"/>
      <c r="S2039"/>
      <c r="T2039"/>
      <c r="U2039"/>
      <c r="V2039"/>
      <c r="W2039"/>
      <c r="X2039"/>
      <c r="Y2039"/>
      <c r="Z2039"/>
      <c r="AA2039"/>
      <c r="AB2039"/>
      <c r="AC2039"/>
      <c r="AD2039"/>
      <c r="AE2039"/>
      <c r="AF2039"/>
      <c r="AG2039">
        <v>1</v>
      </c>
      <c r="AH2039">
        <v>0</v>
      </c>
    </row>
    <row r="2040" spans="1:34" ht="15" x14ac:dyDescent="0.25">
      <c r="A2040" t="s">
        <v>4254</v>
      </c>
      <c r="B2040" t="s">
        <v>4255</v>
      </c>
      <c r="C2040" t="s">
        <v>350</v>
      </c>
      <c r="D2040">
        <v>39</v>
      </c>
      <c r="E2040" s="138">
        <v>45653</v>
      </c>
      <c r="F2040" s="138">
        <v>45679</v>
      </c>
      <c r="G2040" t="s">
        <v>69</v>
      </c>
      <c r="H2040" t="s">
        <v>70</v>
      </c>
      <c r="I2040">
        <v>0</v>
      </c>
      <c r="J2040" t="s">
        <v>16229</v>
      </c>
      <c r="K2040">
        <v>0.8</v>
      </c>
      <c r="L2040" t="s">
        <v>71</v>
      </c>
      <c r="M2040"/>
      <c r="N2040"/>
      <c r="O2040"/>
      <c r="P2040"/>
      <c r="Q2040"/>
      <c r="R2040"/>
      <c r="S2040"/>
      <c r="T2040"/>
      <c r="U2040"/>
      <c r="V2040"/>
      <c r="W2040"/>
      <c r="X2040"/>
      <c r="Y2040"/>
      <c r="Z2040"/>
      <c r="AA2040"/>
      <c r="AB2040"/>
      <c r="AC2040"/>
      <c r="AD2040"/>
      <c r="AE2040"/>
      <c r="AF2040"/>
      <c r="AG2040">
        <v>2</v>
      </c>
      <c r="AH2040">
        <v>10000</v>
      </c>
    </row>
    <row r="2041" spans="1:34" ht="15" x14ac:dyDescent="0.25">
      <c r="A2041" t="s">
        <v>4256</v>
      </c>
      <c r="B2041" t="s">
        <v>4257</v>
      </c>
      <c r="C2041" t="s">
        <v>116</v>
      </c>
      <c r="D2041"/>
      <c r="E2041"/>
      <c r="F2041"/>
      <c r="G2041"/>
      <c r="H2041" t="s">
        <v>63</v>
      </c>
      <c r="I2041" t="s">
        <v>64</v>
      </c>
      <c r="J2041"/>
      <c r="K2041"/>
      <c r="L2041"/>
      <c r="M2041"/>
      <c r="N2041"/>
      <c r="O2041"/>
      <c r="P2041"/>
      <c r="Q2041"/>
      <c r="R2041"/>
      <c r="S2041"/>
      <c r="T2041"/>
      <c r="U2041"/>
      <c r="V2041"/>
      <c r="W2041"/>
      <c r="X2041"/>
      <c r="Y2041"/>
      <c r="Z2041"/>
      <c r="AA2041"/>
      <c r="AB2041"/>
      <c r="AC2041"/>
      <c r="AD2041"/>
      <c r="AE2041"/>
      <c r="AF2041"/>
      <c r="AG2041"/>
      <c r="AH2041">
        <v>0</v>
      </c>
    </row>
    <row r="2042" spans="1:34" ht="15" x14ac:dyDescent="0.25">
      <c r="A2042" t="s">
        <v>4258</v>
      </c>
      <c r="B2042" t="s">
        <v>4259</v>
      </c>
      <c r="C2042" t="s">
        <v>102</v>
      </c>
      <c r="D2042">
        <v>55</v>
      </c>
      <c r="E2042" s="138">
        <v>45656</v>
      </c>
      <c r="F2042" s="138">
        <v>45686</v>
      </c>
      <c r="G2042" t="s">
        <v>69</v>
      </c>
      <c r="H2042" t="s">
        <v>63</v>
      </c>
      <c r="I2042">
        <v>0.7</v>
      </c>
      <c r="J2042" t="s">
        <v>71</v>
      </c>
      <c r="K2042"/>
      <c r="L2042"/>
      <c r="M2042"/>
      <c r="N2042"/>
      <c r="O2042"/>
      <c r="P2042"/>
      <c r="Q2042"/>
      <c r="R2042"/>
      <c r="S2042"/>
      <c r="T2042"/>
      <c r="U2042"/>
      <c r="V2042"/>
      <c r="W2042"/>
      <c r="X2042"/>
      <c r="Y2042"/>
      <c r="Z2042"/>
      <c r="AA2042"/>
      <c r="AB2042"/>
      <c r="AC2042"/>
      <c r="AD2042"/>
      <c r="AE2042"/>
      <c r="AF2042"/>
      <c r="AG2042">
        <v>1</v>
      </c>
      <c r="AH2042">
        <v>0</v>
      </c>
    </row>
    <row r="2043" spans="1:34" ht="15" x14ac:dyDescent="0.25">
      <c r="A2043" t="s">
        <v>4262</v>
      </c>
      <c r="B2043" t="s">
        <v>4263</v>
      </c>
      <c r="C2043" t="s">
        <v>231</v>
      </c>
      <c r="D2043">
        <v>4</v>
      </c>
      <c r="E2043" s="138">
        <v>45679</v>
      </c>
      <c r="F2043" s="138">
        <v>45944</v>
      </c>
      <c r="G2043" t="s">
        <v>69</v>
      </c>
      <c r="H2043" t="s">
        <v>63</v>
      </c>
      <c r="I2043">
        <v>0.7</v>
      </c>
      <c r="J2043" t="s">
        <v>71</v>
      </c>
      <c r="K2043"/>
      <c r="L2043"/>
      <c r="M2043"/>
      <c r="N2043"/>
      <c r="O2043"/>
      <c r="P2043"/>
      <c r="Q2043"/>
      <c r="R2043"/>
      <c r="S2043"/>
      <c r="T2043"/>
      <c r="U2043"/>
      <c r="V2043"/>
      <c r="W2043"/>
      <c r="X2043"/>
      <c r="Y2043"/>
      <c r="Z2043"/>
      <c r="AA2043"/>
      <c r="AB2043"/>
      <c r="AC2043"/>
      <c r="AD2043"/>
      <c r="AE2043"/>
      <c r="AF2043"/>
      <c r="AG2043">
        <v>1</v>
      </c>
      <c r="AH2043">
        <v>0</v>
      </c>
    </row>
    <row r="2044" spans="1:34" ht="15" x14ac:dyDescent="0.25">
      <c r="A2044" t="s">
        <v>4260</v>
      </c>
      <c r="B2044" t="s">
        <v>4261</v>
      </c>
      <c r="C2044" t="s">
        <v>448</v>
      </c>
      <c r="D2044">
        <v>5</v>
      </c>
      <c r="E2044" s="138">
        <v>39524</v>
      </c>
      <c r="F2044" s="138">
        <v>46011</v>
      </c>
      <c r="G2044" t="s">
        <v>69</v>
      </c>
      <c r="H2044" t="s">
        <v>63</v>
      </c>
      <c r="I2044">
        <v>0.5</v>
      </c>
      <c r="J2044" t="s">
        <v>71</v>
      </c>
      <c r="K2044"/>
      <c r="L2044"/>
      <c r="M2044"/>
      <c r="N2044"/>
      <c r="O2044"/>
      <c r="P2044"/>
      <c r="Q2044"/>
      <c r="R2044"/>
      <c r="S2044"/>
      <c r="T2044"/>
      <c r="U2044"/>
      <c r="V2044"/>
      <c r="W2044"/>
      <c r="X2044"/>
      <c r="Y2044"/>
      <c r="Z2044"/>
      <c r="AA2044"/>
      <c r="AB2044"/>
      <c r="AC2044"/>
      <c r="AD2044"/>
      <c r="AE2044"/>
      <c r="AF2044"/>
      <c r="AG2044">
        <v>1</v>
      </c>
      <c r="AH2044">
        <v>0</v>
      </c>
    </row>
    <row r="2045" spans="1:34" ht="15" x14ac:dyDescent="0.25">
      <c r="A2045" t="s">
        <v>4264</v>
      </c>
      <c r="B2045" t="s">
        <v>4265</v>
      </c>
      <c r="C2045" t="s">
        <v>286</v>
      </c>
      <c r="D2045"/>
      <c r="E2045"/>
      <c r="F2045"/>
      <c r="G2045"/>
      <c r="H2045" t="s">
        <v>63</v>
      </c>
      <c r="I2045" t="s">
        <v>64</v>
      </c>
      <c r="J2045"/>
      <c r="K2045"/>
      <c r="L2045"/>
      <c r="M2045"/>
      <c r="N2045"/>
      <c r="O2045"/>
      <c r="P2045"/>
      <c r="Q2045"/>
      <c r="R2045"/>
      <c r="S2045"/>
      <c r="T2045"/>
      <c r="U2045"/>
      <c r="V2045"/>
      <c r="W2045"/>
      <c r="X2045"/>
      <c r="Y2045"/>
      <c r="Z2045"/>
      <c r="AA2045"/>
      <c r="AB2045"/>
      <c r="AC2045"/>
      <c r="AD2045"/>
      <c r="AE2045"/>
      <c r="AF2045"/>
      <c r="AG2045"/>
      <c r="AH2045">
        <v>0</v>
      </c>
    </row>
    <row r="2046" spans="1:34" ht="15" x14ac:dyDescent="0.25">
      <c r="A2046" t="s">
        <v>4266</v>
      </c>
      <c r="B2046" t="s">
        <v>4267</v>
      </c>
      <c r="C2046" t="s">
        <v>304</v>
      </c>
      <c r="D2046">
        <v>3</v>
      </c>
      <c r="E2046" s="138">
        <v>44659</v>
      </c>
      <c r="F2046" s="138">
        <v>46011</v>
      </c>
      <c r="G2046" t="s">
        <v>69</v>
      </c>
      <c r="H2046" t="s">
        <v>63</v>
      </c>
      <c r="I2046">
        <v>0.7</v>
      </c>
      <c r="J2046" t="s">
        <v>71</v>
      </c>
      <c r="K2046"/>
      <c r="L2046"/>
      <c r="M2046"/>
      <c r="N2046"/>
      <c r="O2046"/>
      <c r="P2046"/>
      <c r="Q2046"/>
      <c r="R2046"/>
      <c r="S2046"/>
      <c r="T2046"/>
      <c r="U2046"/>
      <c r="V2046"/>
      <c r="W2046"/>
      <c r="X2046"/>
      <c r="Y2046"/>
      <c r="Z2046"/>
      <c r="AA2046"/>
      <c r="AB2046"/>
      <c r="AC2046"/>
      <c r="AD2046"/>
      <c r="AE2046"/>
      <c r="AF2046"/>
      <c r="AG2046">
        <v>1</v>
      </c>
      <c r="AH2046">
        <v>0</v>
      </c>
    </row>
    <row r="2047" spans="1:34" ht="15" x14ac:dyDescent="0.25">
      <c r="A2047" t="s">
        <v>4268</v>
      </c>
      <c r="B2047" t="s">
        <v>4269</v>
      </c>
      <c r="C2047" t="s">
        <v>228</v>
      </c>
      <c r="D2047">
        <v>3</v>
      </c>
      <c r="E2047" s="138">
        <v>45687</v>
      </c>
      <c r="F2047" s="138">
        <v>46002</v>
      </c>
      <c r="G2047" t="s">
        <v>75</v>
      </c>
      <c r="H2047" t="s">
        <v>63</v>
      </c>
      <c r="I2047">
        <v>0.5</v>
      </c>
      <c r="J2047" t="s">
        <v>71</v>
      </c>
      <c r="K2047"/>
      <c r="L2047"/>
      <c r="M2047"/>
      <c r="N2047"/>
      <c r="O2047"/>
      <c r="P2047"/>
      <c r="Q2047"/>
      <c r="R2047"/>
      <c r="S2047"/>
      <c r="T2047"/>
      <c r="U2047"/>
      <c r="V2047"/>
      <c r="W2047"/>
      <c r="X2047"/>
      <c r="Y2047"/>
      <c r="Z2047"/>
      <c r="AA2047"/>
      <c r="AB2047"/>
      <c r="AC2047"/>
      <c r="AD2047"/>
      <c r="AE2047"/>
      <c r="AF2047"/>
      <c r="AG2047">
        <v>1</v>
      </c>
      <c r="AH2047">
        <v>0</v>
      </c>
    </row>
    <row r="2048" spans="1:34" ht="15" x14ac:dyDescent="0.25">
      <c r="A2048" t="s">
        <v>4270</v>
      </c>
      <c r="B2048" t="s">
        <v>4271</v>
      </c>
      <c r="C2048" t="s">
        <v>281</v>
      </c>
      <c r="D2048">
        <v>38</v>
      </c>
      <c r="E2048" s="138">
        <v>45288</v>
      </c>
      <c r="F2048" s="138">
        <v>46011</v>
      </c>
      <c r="G2048" t="s">
        <v>69</v>
      </c>
      <c r="H2048" t="s">
        <v>63</v>
      </c>
      <c r="I2048">
        <v>0.5</v>
      </c>
      <c r="J2048" t="s">
        <v>71</v>
      </c>
      <c r="K2048"/>
      <c r="L2048"/>
      <c r="M2048"/>
      <c r="N2048"/>
      <c r="O2048"/>
      <c r="P2048"/>
      <c r="Q2048"/>
      <c r="R2048"/>
      <c r="S2048"/>
      <c r="T2048"/>
      <c r="U2048"/>
      <c r="V2048"/>
      <c r="W2048"/>
      <c r="X2048"/>
      <c r="Y2048"/>
      <c r="Z2048"/>
      <c r="AA2048"/>
      <c r="AB2048"/>
      <c r="AC2048"/>
      <c r="AD2048"/>
      <c r="AE2048"/>
      <c r="AF2048"/>
      <c r="AG2048">
        <v>1</v>
      </c>
      <c r="AH2048">
        <v>0</v>
      </c>
    </row>
    <row r="2049" spans="1:34" ht="15" x14ac:dyDescent="0.25">
      <c r="A2049" t="s">
        <v>4272</v>
      </c>
      <c r="B2049" t="s">
        <v>4273</v>
      </c>
      <c r="C2049" t="s">
        <v>304</v>
      </c>
      <c r="D2049">
        <v>15</v>
      </c>
      <c r="E2049" s="138">
        <v>45594</v>
      </c>
      <c r="F2049" s="138">
        <v>45666</v>
      </c>
      <c r="G2049" t="s">
        <v>69</v>
      </c>
      <c r="H2049" t="s">
        <v>63</v>
      </c>
      <c r="I2049">
        <v>0.8</v>
      </c>
      <c r="J2049" t="s">
        <v>71</v>
      </c>
      <c r="K2049"/>
      <c r="L2049"/>
      <c r="M2049"/>
      <c r="N2049"/>
      <c r="O2049"/>
      <c r="P2049"/>
      <c r="Q2049"/>
      <c r="R2049"/>
      <c r="S2049"/>
      <c r="T2049"/>
      <c r="U2049"/>
      <c r="V2049"/>
      <c r="W2049"/>
      <c r="X2049"/>
      <c r="Y2049"/>
      <c r="Z2049"/>
      <c r="AA2049"/>
      <c r="AB2049"/>
      <c r="AC2049"/>
      <c r="AD2049"/>
      <c r="AE2049"/>
      <c r="AF2049"/>
      <c r="AG2049">
        <v>1</v>
      </c>
      <c r="AH2049">
        <v>0</v>
      </c>
    </row>
    <row r="2050" spans="1:34" ht="15" x14ac:dyDescent="0.25">
      <c r="A2050" t="s">
        <v>4274</v>
      </c>
      <c r="B2050" t="s">
        <v>4275</v>
      </c>
      <c r="C2050" t="s">
        <v>70</v>
      </c>
      <c r="D2050">
        <v>82</v>
      </c>
      <c r="E2050" s="138">
        <v>45656</v>
      </c>
      <c r="F2050" s="138">
        <v>45939</v>
      </c>
      <c r="G2050" t="s">
        <v>16478</v>
      </c>
      <c r="H2050" t="s">
        <v>70</v>
      </c>
      <c r="I2050">
        <v>0.3</v>
      </c>
      <c r="J2050" t="s">
        <v>76</v>
      </c>
      <c r="K2050">
        <v>0.4</v>
      </c>
      <c r="L2050" t="s">
        <v>77</v>
      </c>
      <c r="M2050">
        <v>0.5</v>
      </c>
      <c r="N2050" t="s">
        <v>78</v>
      </c>
      <c r="O2050">
        <v>0.8</v>
      </c>
      <c r="P2050" t="s">
        <v>79</v>
      </c>
      <c r="Q2050">
        <v>0</v>
      </c>
      <c r="R2050" t="s">
        <v>16231</v>
      </c>
      <c r="S2050"/>
      <c r="T2050"/>
      <c r="U2050"/>
      <c r="V2050"/>
      <c r="W2050"/>
      <c r="X2050"/>
      <c r="Y2050"/>
      <c r="Z2050"/>
      <c r="AA2050"/>
      <c r="AB2050"/>
      <c r="AC2050"/>
      <c r="AD2050"/>
      <c r="AE2050"/>
      <c r="AF2050"/>
      <c r="AG2050">
        <v>0</v>
      </c>
      <c r="AH2050">
        <v>0</v>
      </c>
    </row>
    <row r="2051" spans="1:34" ht="15" x14ac:dyDescent="0.25">
      <c r="A2051" t="s">
        <v>4276</v>
      </c>
      <c r="B2051" t="s">
        <v>4277</v>
      </c>
      <c r="C2051" t="s">
        <v>70</v>
      </c>
      <c r="D2051">
        <v>63</v>
      </c>
      <c r="E2051" s="138">
        <v>45645</v>
      </c>
      <c r="F2051" s="138">
        <v>45707</v>
      </c>
      <c r="G2051" t="s">
        <v>75</v>
      </c>
      <c r="H2051" t="s">
        <v>70</v>
      </c>
      <c r="I2051">
        <v>0</v>
      </c>
      <c r="J2051" t="s">
        <v>16269</v>
      </c>
      <c r="K2051">
        <v>0.8</v>
      </c>
      <c r="L2051" t="s">
        <v>71</v>
      </c>
      <c r="M2051"/>
      <c r="N2051"/>
      <c r="O2051"/>
      <c r="P2051"/>
      <c r="Q2051"/>
      <c r="R2051"/>
      <c r="S2051"/>
      <c r="T2051"/>
      <c r="U2051"/>
      <c r="V2051"/>
      <c r="W2051"/>
      <c r="X2051"/>
      <c r="Y2051"/>
      <c r="Z2051"/>
      <c r="AA2051"/>
      <c r="AB2051"/>
      <c r="AC2051"/>
      <c r="AD2051"/>
      <c r="AE2051"/>
      <c r="AF2051"/>
      <c r="AG2051">
        <v>2</v>
      </c>
      <c r="AH2051">
        <v>12500</v>
      </c>
    </row>
    <row r="2052" spans="1:34" ht="15" x14ac:dyDescent="0.25">
      <c r="A2052" t="s">
        <v>4278</v>
      </c>
      <c r="B2052" t="s">
        <v>4279</v>
      </c>
      <c r="C2052" t="s">
        <v>621</v>
      </c>
      <c r="D2052">
        <v>53</v>
      </c>
      <c r="E2052" s="138">
        <v>45643</v>
      </c>
      <c r="F2052" s="138">
        <v>45765</v>
      </c>
      <c r="G2052" t="s">
        <v>69</v>
      </c>
      <c r="H2052" t="s">
        <v>63</v>
      </c>
      <c r="I2052">
        <v>0.8</v>
      </c>
      <c r="J2052" t="s">
        <v>71</v>
      </c>
      <c r="K2052"/>
      <c r="L2052"/>
      <c r="M2052"/>
      <c r="N2052"/>
      <c r="O2052"/>
      <c r="P2052"/>
      <c r="Q2052"/>
      <c r="R2052"/>
      <c r="S2052"/>
      <c r="T2052"/>
      <c r="U2052"/>
      <c r="V2052"/>
      <c r="W2052"/>
      <c r="X2052"/>
      <c r="Y2052"/>
      <c r="Z2052"/>
      <c r="AA2052"/>
      <c r="AB2052"/>
      <c r="AC2052"/>
      <c r="AD2052"/>
      <c r="AE2052"/>
      <c r="AF2052"/>
      <c r="AG2052">
        <v>1</v>
      </c>
      <c r="AH2052">
        <v>0</v>
      </c>
    </row>
    <row r="2053" spans="1:34" ht="15" x14ac:dyDescent="0.25">
      <c r="A2053" t="s">
        <v>4280</v>
      </c>
      <c r="B2053" t="s">
        <v>4281</v>
      </c>
      <c r="C2053" t="s">
        <v>231</v>
      </c>
      <c r="D2053">
        <v>17</v>
      </c>
      <c r="E2053" s="138">
        <v>45385</v>
      </c>
      <c r="F2053" s="138">
        <v>46011</v>
      </c>
      <c r="G2053" t="s">
        <v>16478</v>
      </c>
      <c r="H2053" t="s">
        <v>70</v>
      </c>
      <c r="I2053">
        <v>0.7</v>
      </c>
      <c r="J2053" t="s">
        <v>76</v>
      </c>
      <c r="K2053">
        <v>0.74</v>
      </c>
      <c r="L2053" t="s">
        <v>77</v>
      </c>
      <c r="M2053">
        <v>0.77</v>
      </c>
      <c r="N2053" t="s">
        <v>78</v>
      </c>
      <c r="O2053">
        <v>0.8</v>
      </c>
      <c r="P2053" t="s">
        <v>79</v>
      </c>
      <c r="Q2053"/>
      <c r="R2053"/>
      <c r="S2053"/>
      <c r="T2053"/>
      <c r="U2053"/>
      <c r="V2053"/>
      <c r="W2053"/>
      <c r="X2053"/>
      <c r="Y2053"/>
      <c r="Z2053"/>
      <c r="AA2053"/>
      <c r="AB2053"/>
      <c r="AC2053"/>
      <c r="AD2053"/>
      <c r="AE2053"/>
      <c r="AF2053"/>
      <c r="AG2053">
        <v>0</v>
      </c>
      <c r="AH2053">
        <v>0</v>
      </c>
    </row>
    <row r="2054" spans="1:34" ht="15" x14ac:dyDescent="0.25">
      <c r="A2054" t="s">
        <v>15661</v>
      </c>
      <c r="B2054" t="s">
        <v>15662</v>
      </c>
      <c r="C2054" t="s">
        <v>206</v>
      </c>
      <c r="D2054">
        <v>97</v>
      </c>
      <c r="E2054" s="138">
        <v>45642</v>
      </c>
      <c r="F2054" s="138">
        <v>45807</v>
      </c>
      <c r="G2054" t="s">
        <v>69</v>
      </c>
      <c r="H2054" t="s">
        <v>63</v>
      </c>
      <c r="I2054">
        <v>0.8</v>
      </c>
      <c r="J2054" t="s">
        <v>71</v>
      </c>
      <c r="K2054"/>
      <c r="L2054"/>
      <c r="M2054"/>
      <c r="N2054"/>
      <c r="O2054"/>
      <c r="P2054"/>
      <c r="Q2054"/>
      <c r="R2054"/>
      <c r="S2054"/>
      <c r="T2054"/>
      <c r="U2054"/>
      <c r="V2054"/>
      <c r="W2054"/>
      <c r="X2054"/>
      <c r="Y2054"/>
      <c r="Z2054"/>
      <c r="AA2054"/>
      <c r="AB2054"/>
      <c r="AC2054"/>
      <c r="AD2054"/>
      <c r="AE2054"/>
      <c r="AF2054"/>
      <c r="AG2054">
        <v>1</v>
      </c>
      <c r="AH2054">
        <v>0</v>
      </c>
    </row>
    <row r="2055" spans="1:34" ht="15" x14ac:dyDescent="0.25">
      <c r="A2055" t="s">
        <v>4282</v>
      </c>
      <c r="B2055" t="s">
        <v>4283</v>
      </c>
      <c r="C2055" t="s">
        <v>259</v>
      </c>
      <c r="D2055"/>
      <c r="E2055"/>
      <c r="F2055"/>
      <c r="G2055"/>
      <c r="H2055" t="s">
        <v>63</v>
      </c>
      <c r="I2055" t="s">
        <v>64</v>
      </c>
      <c r="J2055"/>
      <c r="K2055"/>
      <c r="L2055"/>
      <c r="M2055"/>
      <c r="N2055"/>
      <c r="O2055"/>
      <c r="P2055"/>
      <c r="Q2055"/>
      <c r="R2055"/>
      <c r="S2055"/>
      <c r="T2055"/>
      <c r="U2055"/>
      <c r="V2055"/>
      <c r="W2055"/>
      <c r="X2055"/>
      <c r="Y2055"/>
      <c r="Z2055"/>
      <c r="AA2055"/>
      <c r="AB2055"/>
      <c r="AC2055"/>
      <c r="AD2055"/>
      <c r="AE2055"/>
      <c r="AF2055"/>
      <c r="AG2055"/>
      <c r="AH2055">
        <v>0</v>
      </c>
    </row>
    <row r="2056" spans="1:34" ht="15" x14ac:dyDescent="0.25">
      <c r="A2056" t="s">
        <v>4288</v>
      </c>
      <c r="B2056" t="s">
        <v>4289</v>
      </c>
      <c r="C2056" t="s">
        <v>246</v>
      </c>
      <c r="D2056">
        <v>15</v>
      </c>
      <c r="E2056" s="138">
        <v>44732</v>
      </c>
      <c r="F2056" s="138">
        <v>46011</v>
      </c>
      <c r="G2056" t="s">
        <v>69</v>
      </c>
      <c r="H2056" t="s">
        <v>63</v>
      </c>
      <c r="I2056">
        <v>0.4</v>
      </c>
      <c r="J2056" t="s">
        <v>71</v>
      </c>
      <c r="K2056"/>
      <c r="L2056"/>
      <c r="M2056"/>
      <c r="N2056"/>
      <c r="O2056"/>
      <c r="P2056"/>
      <c r="Q2056"/>
      <c r="R2056"/>
      <c r="S2056"/>
      <c r="T2056"/>
      <c r="U2056"/>
      <c r="V2056"/>
      <c r="W2056"/>
      <c r="X2056"/>
      <c r="Y2056"/>
      <c r="Z2056"/>
      <c r="AA2056"/>
      <c r="AB2056"/>
      <c r="AC2056"/>
      <c r="AD2056"/>
      <c r="AE2056"/>
      <c r="AF2056"/>
      <c r="AG2056">
        <v>1</v>
      </c>
      <c r="AH2056">
        <v>0</v>
      </c>
    </row>
    <row r="2057" spans="1:34" ht="15" x14ac:dyDescent="0.25">
      <c r="A2057" t="s">
        <v>4290</v>
      </c>
      <c r="B2057" t="s">
        <v>4291</v>
      </c>
      <c r="C2057" t="s">
        <v>790</v>
      </c>
      <c r="D2057">
        <v>21</v>
      </c>
      <c r="E2057" s="138">
        <v>45642</v>
      </c>
      <c r="F2057" s="138">
        <v>45664</v>
      </c>
      <c r="G2057" t="s">
        <v>69</v>
      </c>
      <c r="H2057" t="s">
        <v>63</v>
      </c>
      <c r="I2057">
        <v>0.8</v>
      </c>
      <c r="J2057" t="s">
        <v>71</v>
      </c>
      <c r="K2057"/>
      <c r="L2057"/>
      <c r="M2057"/>
      <c r="N2057"/>
      <c r="O2057"/>
      <c r="P2057"/>
      <c r="Q2057"/>
      <c r="R2057"/>
      <c r="S2057"/>
      <c r="T2057"/>
      <c r="U2057"/>
      <c r="V2057"/>
      <c r="W2057"/>
      <c r="X2057"/>
      <c r="Y2057"/>
      <c r="Z2057"/>
      <c r="AA2057"/>
      <c r="AB2057"/>
      <c r="AC2057"/>
      <c r="AD2057"/>
      <c r="AE2057"/>
      <c r="AF2057"/>
      <c r="AG2057">
        <v>1</v>
      </c>
      <c r="AH2057">
        <v>0</v>
      </c>
    </row>
    <row r="2058" spans="1:34" ht="15" x14ac:dyDescent="0.25">
      <c r="A2058" t="s">
        <v>4292</v>
      </c>
      <c r="B2058" t="s">
        <v>4293</v>
      </c>
      <c r="C2058" t="s">
        <v>374</v>
      </c>
      <c r="D2058">
        <v>16</v>
      </c>
      <c r="E2058" s="138">
        <v>39171</v>
      </c>
      <c r="F2058" s="138">
        <v>46011</v>
      </c>
      <c r="G2058" t="s">
        <v>69</v>
      </c>
      <c r="H2058" t="s">
        <v>63</v>
      </c>
      <c r="I2058">
        <v>0.8</v>
      </c>
      <c r="J2058" t="s">
        <v>71</v>
      </c>
      <c r="K2058"/>
      <c r="L2058"/>
      <c r="M2058"/>
      <c r="N2058"/>
      <c r="O2058"/>
      <c r="P2058"/>
      <c r="Q2058"/>
      <c r="R2058"/>
      <c r="S2058"/>
      <c r="T2058"/>
      <c r="U2058"/>
      <c r="V2058"/>
      <c r="W2058"/>
      <c r="X2058"/>
      <c r="Y2058"/>
      <c r="Z2058"/>
      <c r="AA2058"/>
      <c r="AB2058"/>
      <c r="AC2058"/>
      <c r="AD2058"/>
      <c r="AE2058"/>
      <c r="AF2058"/>
      <c r="AG2058">
        <v>1</v>
      </c>
      <c r="AH2058">
        <v>0</v>
      </c>
    </row>
    <row r="2059" spans="1:34" ht="15" x14ac:dyDescent="0.25">
      <c r="A2059" t="s">
        <v>4294</v>
      </c>
      <c r="B2059" t="s">
        <v>4295</v>
      </c>
      <c r="C2059" t="s">
        <v>122</v>
      </c>
      <c r="D2059">
        <v>42</v>
      </c>
      <c r="E2059" s="138">
        <v>45574</v>
      </c>
      <c r="F2059" s="138">
        <v>45931</v>
      </c>
      <c r="G2059" t="s">
        <v>69</v>
      </c>
      <c r="H2059" t="s">
        <v>63</v>
      </c>
      <c r="I2059">
        <v>0.75</v>
      </c>
      <c r="J2059" t="s">
        <v>71</v>
      </c>
      <c r="K2059"/>
      <c r="L2059"/>
      <c r="M2059"/>
      <c r="N2059"/>
      <c r="O2059"/>
      <c r="P2059"/>
      <c r="Q2059"/>
      <c r="R2059"/>
      <c r="S2059"/>
      <c r="T2059"/>
      <c r="U2059"/>
      <c r="V2059"/>
      <c r="W2059"/>
      <c r="X2059"/>
      <c r="Y2059"/>
      <c r="Z2059"/>
      <c r="AA2059"/>
      <c r="AB2059"/>
      <c r="AC2059"/>
      <c r="AD2059"/>
      <c r="AE2059"/>
      <c r="AF2059"/>
      <c r="AG2059">
        <v>1</v>
      </c>
      <c r="AH2059">
        <v>0</v>
      </c>
    </row>
    <row r="2060" spans="1:34" ht="15" x14ac:dyDescent="0.25">
      <c r="A2060" t="s">
        <v>4296</v>
      </c>
      <c r="B2060" t="s">
        <v>4297</v>
      </c>
      <c r="C2060" t="s">
        <v>119</v>
      </c>
      <c r="D2060">
        <v>44</v>
      </c>
      <c r="E2060" s="138">
        <v>45278</v>
      </c>
      <c r="F2060" s="138">
        <v>46011</v>
      </c>
      <c r="G2060" t="s">
        <v>69</v>
      </c>
      <c r="H2060" t="s">
        <v>63</v>
      </c>
      <c r="I2060">
        <v>0.8</v>
      </c>
      <c r="J2060" t="s">
        <v>71</v>
      </c>
      <c r="K2060"/>
      <c r="L2060"/>
      <c r="M2060"/>
      <c r="N2060"/>
      <c r="O2060"/>
      <c r="P2060"/>
      <c r="Q2060"/>
      <c r="R2060"/>
      <c r="S2060"/>
      <c r="T2060"/>
      <c r="U2060"/>
      <c r="V2060"/>
      <c r="W2060"/>
      <c r="X2060"/>
      <c r="Y2060"/>
      <c r="Z2060"/>
      <c r="AA2060"/>
      <c r="AB2060"/>
      <c r="AC2060"/>
      <c r="AD2060"/>
      <c r="AE2060"/>
      <c r="AF2060"/>
      <c r="AG2060">
        <v>1</v>
      </c>
      <c r="AH2060">
        <v>0</v>
      </c>
    </row>
    <row r="2061" spans="1:34" ht="15" x14ac:dyDescent="0.25">
      <c r="A2061" t="s">
        <v>4298</v>
      </c>
      <c r="B2061" t="s">
        <v>4299</v>
      </c>
      <c r="C2061" t="s">
        <v>206</v>
      </c>
      <c r="D2061">
        <v>14</v>
      </c>
      <c r="E2061" s="138">
        <v>45841</v>
      </c>
      <c r="F2061" s="138">
        <v>45863</v>
      </c>
      <c r="G2061" t="s">
        <v>16533</v>
      </c>
      <c r="H2061" t="s">
        <v>63</v>
      </c>
      <c r="I2061">
        <v>0.8</v>
      </c>
      <c r="J2061" t="s">
        <v>71</v>
      </c>
      <c r="K2061"/>
      <c r="L2061"/>
      <c r="M2061"/>
      <c r="N2061"/>
      <c r="O2061"/>
      <c r="P2061"/>
      <c r="Q2061"/>
      <c r="R2061"/>
      <c r="S2061"/>
      <c r="T2061"/>
      <c r="U2061"/>
      <c r="V2061"/>
      <c r="W2061"/>
      <c r="X2061"/>
      <c r="Y2061"/>
      <c r="Z2061"/>
      <c r="AA2061"/>
      <c r="AB2061"/>
      <c r="AC2061"/>
      <c r="AD2061"/>
      <c r="AE2061"/>
      <c r="AF2061"/>
      <c r="AG2061">
        <v>1</v>
      </c>
      <c r="AH2061">
        <v>0</v>
      </c>
    </row>
    <row r="2062" spans="1:34" ht="15" x14ac:dyDescent="0.25">
      <c r="A2062" t="s">
        <v>4300</v>
      </c>
      <c r="B2062" t="s">
        <v>4301</v>
      </c>
      <c r="C2062" t="s">
        <v>151</v>
      </c>
      <c r="D2062">
        <v>37</v>
      </c>
      <c r="E2062" s="138">
        <v>45646</v>
      </c>
      <c r="F2062" s="138">
        <v>45685</v>
      </c>
      <c r="G2062" t="s">
        <v>69</v>
      </c>
      <c r="H2062" t="s">
        <v>63</v>
      </c>
      <c r="I2062">
        <v>0.8</v>
      </c>
      <c r="J2062" t="s">
        <v>71</v>
      </c>
      <c r="K2062"/>
      <c r="L2062"/>
      <c r="M2062"/>
      <c r="N2062"/>
      <c r="O2062"/>
      <c r="P2062"/>
      <c r="Q2062"/>
      <c r="R2062"/>
      <c r="S2062"/>
      <c r="T2062"/>
      <c r="U2062"/>
      <c r="V2062"/>
      <c r="W2062"/>
      <c r="X2062"/>
      <c r="Y2062"/>
      <c r="Z2062"/>
      <c r="AA2062"/>
      <c r="AB2062"/>
      <c r="AC2062"/>
      <c r="AD2062"/>
      <c r="AE2062"/>
      <c r="AF2062"/>
      <c r="AG2062">
        <v>1</v>
      </c>
      <c r="AH2062">
        <v>0</v>
      </c>
    </row>
    <row r="2063" spans="1:34" ht="15" x14ac:dyDescent="0.25">
      <c r="A2063" t="s">
        <v>4302</v>
      </c>
      <c r="B2063" t="s">
        <v>4303</v>
      </c>
      <c r="C2063" t="s">
        <v>231</v>
      </c>
      <c r="D2063">
        <v>32</v>
      </c>
      <c r="E2063" s="138">
        <v>45649</v>
      </c>
      <c r="F2063" s="138">
        <v>45681</v>
      </c>
      <c r="G2063" t="s">
        <v>75</v>
      </c>
      <c r="H2063" t="s">
        <v>63</v>
      </c>
      <c r="I2063">
        <v>0.8</v>
      </c>
      <c r="J2063" t="s">
        <v>71</v>
      </c>
      <c r="K2063"/>
      <c r="L2063"/>
      <c r="M2063"/>
      <c r="N2063"/>
      <c r="O2063"/>
      <c r="P2063"/>
      <c r="Q2063"/>
      <c r="R2063"/>
      <c r="S2063"/>
      <c r="T2063"/>
      <c r="U2063"/>
      <c r="V2063"/>
      <c r="W2063"/>
      <c r="X2063"/>
      <c r="Y2063"/>
      <c r="Z2063"/>
      <c r="AA2063"/>
      <c r="AB2063"/>
      <c r="AC2063"/>
      <c r="AD2063"/>
      <c r="AE2063"/>
      <c r="AF2063"/>
      <c r="AG2063">
        <v>1</v>
      </c>
      <c r="AH2063">
        <v>0</v>
      </c>
    </row>
    <row r="2064" spans="1:34" ht="15" x14ac:dyDescent="0.25">
      <c r="A2064" t="s">
        <v>4304</v>
      </c>
      <c r="B2064" t="s">
        <v>4305</v>
      </c>
      <c r="C2064" t="s">
        <v>321</v>
      </c>
      <c r="D2064">
        <v>43</v>
      </c>
      <c r="E2064" s="138">
        <v>45644</v>
      </c>
      <c r="F2064" s="138">
        <v>45699</v>
      </c>
      <c r="G2064" t="s">
        <v>69</v>
      </c>
      <c r="H2064" t="s">
        <v>63</v>
      </c>
      <c r="I2064">
        <v>0.25</v>
      </c>
      <c r="J2064" t="s">
        <v>71</v>
      </c>
      <c r="K2064"/>
      <c r="L2064"/>
      <c r="M2064"/>
      <c r="N2064"/>
      <c r="O2064"/>
      <c r="P2064"/>
      <c r="Q2064"/>
      <c r="R2064"/>
      <c r="S2064"/>
      <c r="T2064"/>
      <c r="U2064"/>
      <c r="V2064"/>
      <c r="W2064"/>
      <c r="X2064"/>
      <c r="Y2064"/>
      <c r="Z2064"/>
      <c r="AA2064"/>
      <c r="AB2064"/>
      <c r="AC2064"/>
      <c r="AD2064"/>
      <c r="AE2064"/>
      <c r="AF2064"/>
      <c r="AG2064">
        <v>1</v>
      </c>
      <c r="AH2064">
        <v>0</v>
      </c>
    </row>
    <row r="2065" spans="1:34" ht="15" x14ac:dyDescent="0.25">
      <c r="A2065" t="s">
        <v>4306</v>
      </c>
      <c r="B2065" t="s">
        <v>4307</v>
      </c>
      <c r="C2065" t="s">
        <v>102</v>
      </c>
      <c r="D2065">
        <v>47</v>
      </c>
      <c r="E2065" s="138">
        <v>45644</v>
      </c>
      <c r="F2065" s="138">
        <v>45687</v>
      </c>
      <c r="G2065" t="s">
        <v>69</v>
      </c>
      <c r="H2065" t="s">
        <v>63</v>
      </c>
      <c r="I2065">
        <v>0.5</v>
      </c>
      <c r="J2065" t="s">
        <v>71</v>
      </c>
      <c r="K2065"/>
      <c r="L2065"/>
      <c r="M2065"/>
      <c r="N2065"/>
      <c r="O2065"/>
      <c r="P2065"/>
      <c r="Q2065"/>
      <c r="R2065"/>
      <c r="S2065"/>
      <c r="T2065"/>
      <c r="U2065"/>
      <c r="V2065"/>
      <c r="W2065"/>
      <c r="X2065"/>
      <c r="Y2065"/>
      <c r="Z2065"/>
      <c r="AA2065"/>
      <c r="AB2065"/>
      <c r="AC2065"/>
      <c r="AD2065"/>
      <c r="AE2065"/>
      <c r="AF2065"/>
      <c r="AG2065">
        <v>1</v>
      </c>
      <c r="AH2065">
        <v>0</v>
      </c>
    </row>
    <row r="2066" spans="1:34" ht="15" x14ac:dyDescent="0.25">
      <c r="A2066" t="s">
        <v>4308</v>
      </c>
      <c r="B2066" t="s">
        <v>4309</v>
      </c>
      <c r="C2066" t="s">
        <v>318</v>
      </c>
      <c r="D2066">
        <v>7</v>
      </c>
      <c r="E2066" s="138">
        <v>45761</v>
      </c>
      <c r="F2066" s="138">
        <v>45769</v>
      </c>
      <c r="G2066" t="s">
        <v>75</v>
      </c>
      <c r="H2066" t="s">
        <v>70</v>
      </c>
      <c r="I2066">
        <v>0</v>
      </c>
      <c r="J2066" t="s">
        <v>16230</v>
      </c>
      <c r="K2066">
        <v>0.26</v>
      </c>
      <c r="L2066" t="s">
        <v>16270</v>
      </c>
      <c r="M2066">
        <v>0.64</v>
      </c>
      <c r="N2066" t="s">
        <v>78</v>
      </c>
      <c r="O2066">
        <v>0.78</v>
      </c>
      <c r="P2066" t="s">
        <v>79</v>
      </c>
      <c r="Q2066"/>
      <c r="R2066"/>
      <c r="S2066"/>
      <c r="T2066"/>
      <c r="U2066"/>
      <c r="V2066"/>
      <c r="W2066"/>
      <c r="X2066"/>
      <c r="Y2066"/>
      <c r="Z2066"/>
      <c r="AA2066"/>
      <c r="AB2066"/>
      <c r="AC2066"/>
      <c r="AD2066"/>
      <c r="AE2066"/>
      <c r="AF2066"/>
      <c r="AG2066">
        <v>4</v>
      </c>
      <c r="AH2066">
        <v>15000</v>
      </c>
    </row>
    <row r="2067" spans="1:34" ht="15" x14ac:dyDescent="0.25">
      <c r="A2067" t="s">
        <v>4310</v>
      </c>
      <c r="B2067" t="s">
        <v>4311</v>
      </c>
      <c r="C2067" t="s">
        <v>142</v>
      </c>
      <c r="D2067">
        <v>12</v>
      </c>
      <c r="E2067" s="138">
        <v>45077</v>
      </c>
      <c r="F2067" s="138">
        <v>46011</v>
      </c>
      <c r="G2067" t="s">
        <v>16478</v>
      </c>
      <c r="H2067" t="s">
        <v>70</v>
      </c>
      <c r="I2067">
        <v>0.5</v>
      </c>
      <c r="J2067" t="s">
        <v>76</v>
      </c>
      <c r="K2067">
        <v>0.6</v>
      </c>
      <c r="L2067" t="s">
        <v>77</v>
      </c>
      <c r="M2067">
        <v>0.7</v>
      </c>
      <c r="N2067" t="s">
        <v>78</v>
      </c>
      <c r="O2067">
        <v>0.8</v>
      </c>
      <c r="P2067" t="s">
        <v>79</v>
      </c>
      <c r="Q2067">
        <v>0</v>
      </c>
      <c r="R2067" t="s">
        <v>16325</v>
      </c>
      <c r="S2067"/>
      <c r="T2067"/>
      <c r="U2067"/>
      <c r="V2067"/>
      <c r="W2067"/>
      <c r="X2067"/>
      <c r="Y2067"/>
      <c r="Z2067"/>
      <c r="AA2067"/>
      <c r="AB2067"/>
      <c r="AC2067"/>
      <c r="AD2067"/>
      <c r="AE2067"/>
      <c r="AF2067"/>
      <c r="AG2067">
        <v>0</v>
      </c>
      <c r="AH2067">
        <v>0</v>
      </c>
    </row>
    <row r="2068" spans="1:34" ht="15" x14ac:dyDescent="0.25">
      <c r="A2068" t="s">
        <v>4312</v>
      </c>
      <c r="B2068" t="s">
        <v>4313</v>
      </c>
      <c r="C2068" t="s">
        <v>318</v>
      </c>
      <c r="D2068">
        <v>51</v>
      </c>
      <c r="E2068" s="138">
        <v>45656</v>
      </c>
      <c r="F2068" s="138">
        <v>45709</v>
      </c>
      <c r="G2068" t="s">
        <v>69</v>
      </c>
      <c r="H2068" t="s">
        <v>70</v>
      </c>
      <c r="I2068">
        <v>0</v>
      </c>
      <c r="J2068" t="s">
        <v>16236</v>
      </c>
      <c r="K2068">
        <v>0.8</v>
      </c>
      <c r="L2068" t="s">
        <v>71</v>
      </c>
      <c r="M2068"/>
      <c r="N2068"/>
      <c r="O2068"/>
      <c r="P2068"/>
      <c r="Q2068"/>
      <c r="R2068"/>
      <c r="S2068"/>
      <c r="T2068"/>
      <c r="U2068"/>
      <c r="V2068"/>
      <c r="W2068"/>
      <c r="X2068"/>
      <c r="Y2068"/>
      <c r="Z2068"/>
      <c r="AA2068"/>
      <c r="AB2068"/>
      <c r="AC2068"/>
      <c r="AD2068"/>
      <c r="AE2068"/>
      <c r="AF2068"/>
      <c r="AG2068">
        <v>2</v>
      </c>
      <c r="AH2068">
        <v>9999.99</v>
      </c>
    </row>
    <row r="2069" spans="1:34" ht="15" x14ac:dyDescent="0.25">
      <c r="A2069" t="s">
        <v>4314</v>
      </c>
      <c r="B2069" t="s">
        <v>4315</v>
      </c>
      <c r="C2069" t="s">
        <v>521</v>
      </c>
      <c r="D2069">
        <v>2</v>
      </c>
      <c r="E2069" s="138">
        <v>44986</v>
      </c>
      <c r="F2069" s="138">
        <v>46011</v>
      </c>
      <c r="G2069" t="s">
        <v>69</v>
      </c>
      <c r="H2069" t="s">
        <v>70</v>
      </c>
      <c r="I2069">
        <v>0</v>
      </c>
      <c r="J2069" t="s">
        <v>16248</v>
      </c>
      <c r="K2069">
        <v>0.6</v>
      </c>
      <c r="L2069" t="s">
        <v>71</v>
      </c>
      <c r="M2069"/>
      <c r="N2069"/>
      <c r="O2069"/>
      <c r="P2069"/>
      <c r="Q2069"/>
      <c r="R2069"/>
      <c r="S2069"/>
      <c r="T2069"/>
      <c r="U2069"/>
      <c r="V2069"/>
      <c r="W2069"/>
      <c r="X2069"/>
      <c r="Y2069"/>
      <c r="Z2069"/>
      <c r="AA2069"/>
      <c r="AB2069"/>
      <c r="AC2069"/>
      <c r="AD2069"/>
      <c r="AE2069"/>
      <c r="AF2069"/>
      <c r="AG2069">
        <v>2</v>
      </c>
      <c r="AH2069">
        <v>8500</v>
      </c>
    </row>
    <row r="2070" spans="1:34" ht="15" x14ac:dyDescent="0.25">
      <c r="A2070" t="s">
        <v>4316</v>
      </c>
      <c r="B2070" t="s">
        <v>4317</v>
      </c>
      <c r="C2070" t="s">
        <v>142</v>
      </c>
      <c r="D2070"/>
      <c r="E2070"/>
      <c r="F2070"/>
      <c r="G2070"/>
      <c r="H2070" t="s">
        <v>63</v>
      </c>
      <c r="I2070" t="s">
        <v>64</v>
      </c>
      <c r="J2070"/>
      <c r="K2070"/>
      <c r="L2070"/>
      <c r="M2070"/>
      <c r="N2070"/>
      <c r="O2070"/>
      <c r="P2070"/>
      <c r="Q2070"/>
      <c r="R2070"/>
      <c r="S2070"/>
      <c r="T2070"/>
      <c r="U2070"/>
      <c r="V2070"/>
      <c r="W2070"/>
      <c r="X2070"/>
      <c r="Y2070"/>
      <c r="Z2070"/>
      <c r="AA2070"/>
      <c r="AB2070"/>
      <c r="AC2070"/>
      <c r="AD2070"/>
      <c r="AE2070"/>
      <c r="AF2070"/>
      <c r="AG2070"/>
      <c r="AH2070">
        <v>0</v>
      </c>
    </row>
    <row r="2071" spans="1:34" ht="15" x14ac:dyDescent="0.25">
      <c r="A2071" t="s">
        <v>4318</v>
      </c>
      <c r="B2071" t="s">
        <v>4319</v>
      </c>
      <c r="C2071" t="s">
        <v>211</v>
      </c>
      <c r="D2071">
        <v>36</v>
      </c>
      <c r="E2071" s="138">
        <v>45649</v>
      </c>
      <c r="F2071" s="138">
        <v>45912</v>
      </c>
      <c r="G2071" t="s">
        <v>69</v>
      </c>
      <c r="H2071" t="s">
        <v>70</v>
      </c>
      <c r="I2071">
        <v>0</v>
      </c>
      <c r="J2071" t="s">
        <v>16249</v>
      </c>
      <c r="K2071">
        <v>0.8</v>
      </c>
      <c r="L2071" t="s">
        <v>71</v>
      </c>
      <c r="M2071"/>
      <c r="N2071"/>
      <c r="O2071"/>
      <c r="P2071"/>
      <c r="Q2071"/>
      <c r="R2071"/>
      <c r="S2071"/>
      <c r="T2071"/>
      <c r="U2071"/>
      <c r="V2071"/>
      <c r="W2071"/>
      <c r="X2071"/>
      <c r="Y2071"/>
      <c r="Z2071"/>
      <c r="AA2071"/>
      <c r="AB2071"/>
      <c r="AC2071"/>
      <c r="AD2071"/>
      <c r="AE2071"/>
      <c r="AF2071"/>
      <c r="AG2071">
        <v>2</v>
      </c>
      <c r="AH2071">
        <v>8000</v>
      </c>
    </row>
    <row r="2072" spans="1:34" ht="15" x14ac:dyDescent="0.25">
      <c r="A2072" t="s">
        <v>4320</v>
      </c>
      <c r="B2072" t="s">
        <v>4321</v>
      </c>
      <c r="C2072" t="s">
        <v>448</v>
      </c>
      <c r="D2072">
        <v>21</v>
      </c>
      <c r="E2072" s="138">
        <v>44230</v>
      </c>
      <c r="F2072" s="138">
        <v>46011</v>
      </c>
      <c r="G2072" t="s">
        <v>818</v>
      </c>
      <c r="H2072" t="s">
        <v>63</v>
      </c>
      <c r="I2072">
        <v>0</v>
      </c>
      <c r="J2072" t="s">
        <v>71</v>
      </c>
      <c r="K2072"/>
      <c r="L2072"/>
      <c r="M2072"/>
      <c r="N2072"/>
      <c r="O2072"/>
      <c r="P2072"/>
      <c r="Q2072"/>
      <c r="R2072"/>
      <c r="S2072"/>
      <c r="T2072"/>
      <c r="U2072"/>
      <c r="V2072"/>
      <c r="W2072"/>
      <c r="X2072"/>
      <c r="Y2072"/>
      <c r="Z2072"/>
      <c r="AA2072"/>
      <c r="AB2072"/>
      <c r="AC2072"/>
      <c r="AD2072"/>
      <c r="AE2072"/>
      <c r="AF2072"/>
      <c r="AG2072">
        <v>1</v>
      </c>
      <c r="AH2072">
        <v>0</v>
      </c>
    </row>
    <row r="2073" spans="1:34" ht="15" x14ac:dyDescent="0.25">
      <c r="A2073" t="s">
        <v>4322</v>
      </c>
      <c r="B2073" t="s">
        <v>4323</v>
      </c>
      <c r="C2073" t="s">
        <v>122</v>
      </c>
      <c r="D2073">
        <v>7</v>
      </c>
      <c r="E2073" s="138">
        <v>45754</v>
      </c>
      <c r="F2073" s="138">
        <v>45922</v>
      </c>
      <c r="G2073" t="s">
        <v>69</v>
      </c>
      <c r="H2073" t="s">
        <v>63</v>
      </c>
      <c r="I2073">
        <v>0.8</v>
      </c>
      <c r="J2073" t="s">
        <v>71</v>
      </c>
      <c r="K2073"/>
      <c r="L2073"/>
      <c r="M2073"/>
      <c r="N2073"/>
      <c r="O2073"/>
      <c r="P2073"/>
      <c r="Q2073"/>
      <c r="R2073"/>
      <c r="S2073"/>
      <c r="T2073"/>
      <c r="U2073"/>
      <c r="V2073"/>
      <c r="W2073"/>
      <c r="X2073"/>
      <c r="Y2073"/>
      <c r="Z2073"/>
      <c r="AA2073"/>
      <c r="AB2073"/>
      <c r="AC2073"/>
      <c r="AD2073"/>
      <c r="AE2073"/>
      <c r="AF2073"/>
      <c r="AG2073">
        <v>1</v>
      </c>
      <c r="AH2073">
        <v>0</v>
      </c>
    </row>
    <row r="2074" spans="1:34" ht="15" x14ac:dyDescent="0.25">
      <c r="A2074" t="s">
        <v>4326</v>
      </c>
      <c r="B2074" t="s">
        <v>4327</v>
      </c>
      <c r="C2074" t="s">
        <v>604</v>
      </c>
      <c r="D2074"/>
      <c r="E2074"/>
      <c r="F2074"/>
      <c r="G2074"/>
      <c r="H2074" t="s">
        <v>63</v>
      </c>
      <c r="I2074" t="s">
        <v>64</v>
      </c>
      <c r="J2074"/>
      <c r="K2074"/>
      <c r="L2074"/>
      <c r="M2074"/>
      <c r="N2074"/>
      <c r="O2074"/>
      <c r="P2074"/>
      <c r="Q2074"/>
      <c r="R2074"/>
      <c r="S2074"/>
      <c r="T2074"/>
      <c r="U2074"/>
      <c r="V2074"/>
      <c r="W2074"/>
      <c r="X2074"/>
      <c r="Y2074"/>
      <c r="Z2074"/>
      <c r="AA2074"/>
      <c r="AB2074"/>
      <c r="AC2074"/>
      <c r="AD2074"/>
      <c r="AE2074"/>
      <c r="AF2074"/>
      <c r="AG2074"/>
      <c r="AH2074">
        <v>0</v>
      </c>
    </row>
    <row r="2075" spans="1:34" ht="15" x14ac:dyDescent="0.25">
      <c r="A2075" t="s">
        <v>4328</v>
      </c>
      <c r="B2075" t="s">
        <v>4329</v>
      </c>
      <c r="C2075" t="s">
        <v>313</v>
      </c>
      <c r="D2075">
        <v>4</v>
      </c>
      <c r="E2075" s="138">
        <v>44965</v>
      </c>
      <c r="F2075" s="138">
        <v>46011</v>
      </c>
      <c r="G2075" t="s">
        <v>16478</v>
      </c>
      <c r="H2075" t="s">
        <v>70</v>
      </c>
      <c r="I2075">
        <v>0.3</v>
      </c>
      <c r="J2075" t="s">
        <v>76</v>
      </c>
      <c r="K2075">
        <v>0.3</v>
      </c>
      <c r="L2075" t="s">
        <v>77</v>
      </c>
      <c r="M2075">
        <v>0.45</v>
      </c>
      <c r="N2075" t="s">
        <v>78</v>
      </c>
      <c r="O2075">
        <v>0.7</v>
      </c>
      <c r="P2075" t="s">
        <v>79</v>
      </c>
      <c r="Q2075">
        <v>0</v>
      </c>
      <c r="R2075" t="s">
        <v>16230</v>
      </c>
      <c r="S2075"/>
      <c r="T2075"/>
      <c r="U2075"/>
      <c r="V2075"/>
      <c r="W2075"/>
      <c r="X2075"/>
      <c r="Y2075"/>
      <c r="Z2075"/>
      <c r="AA2075"/>
      <c r="AB2075"/>
      <c r="AC2075"/>
      <c r="AD2075"/>
      <c r="AE2075"/>
      <c r="AF2075"/>
      <c r="AG2075">
        <v>0</v>
      </c>
      <c r="AH2075">
        <v>0</v>
      </c>
    </row>
    <row r="2076" spans="1:34" ht="15" x14ac:dyDescent="0.25">
      <c r="A2076" t="s">
        <v>4330</v>
      </c>
      <c r="B2076" t="s">
        <v>4331</v>
      </c>
      <c r="C2076" t="s">
        <v>228</v>
      </c>
      <c r="D2076">
        <v>32</v>
      </c>
      <c r="E2076" s="138">
        <v>45644</v>
      </c>
      <c r="F2076" s="138">
        <v>45685</v>
      </c>
      <c r="G2076" t="s">
        <v>69</v>
      </c>
      <c r="H2076" t="s">
        <v>63</v>
      </c>
      <c r="I2076">
        <v>0.65</v>
      </c>
      <c r="J2076" t="s">
        <v>71</v>
      </c>
      <c r="K2076"/>
      <c r="L2076"/>
      <c r="M2076"/>
      <c r="N2076"/>
      <c r="O2076"/>
      <c r="P2076"/>
      <c r="Q2076"/>
      <c r="R2076"/>
      <c r="S2076"/>
      <c r="T2076"/>
      <c r="U2076"/>
      <c r="V2076"/>
      <c r="W2076"/>
      <c r="X2076"/>
      <c r="Y2076"/>
      <c r="Z2076"/>
      <c r="AA2076"/>
      <c r="AB2076"/>
      <c r="AC2076"/>
      <c r="AD2076"/>
      <c r="AE2076"/>
      <c r="AF2076"/>
      <c r="AG2076">
        <v>1</v>
      </c>
      <c r="AH2076">
        <v>0</v>
      </c>
    </row>
    <row r="2077" spans="1:34" ht="15" x14ac:dyDescent="0.25">
      <c r="A2077" t="s">
        <v>4332</v>
      </c>
      <c r="B2077" t="s">
        <v>4333</v>
      </c>
      <c r="C2077" t="s">
        <v>206</v>
      </c>
      <c r="D2077">
        <v>26</v>
      </c>
      <c r="E2077" s="138">
        <v>45639</v>
      </c>
      <c r="F2077" s="138">
        <v>45679</v>
      </c>
      <c r="G2077" t="s">
        <v>69</v>
      </c>
      <c r="H2077" t="s">
        <v>63</v>
      </c>
      <c r="I2077">
        <v>0.6</v>
      </c>
      <c r="J2077" t="s">
        <v>71</v>
      </c>
      <c r="K2077"/>
      <c r="L2077"/>
      <c r="M2077"/>
      <c r="N2077"/>
      <c r="O2077"/>
      <c r="P2077"/>
      <c r="Q2077"/>
      <c r="R2077"/>
      <c r="S2077"/>
      <c r="T2077"/>
      <c r="U2077"/>
      <c r="V2077"/>
      <c r="W2077"/>
      <c r="X2077"/>
      <c r="Y2077"/>
      <c r="Z2077"/>
      <c r="AA2077"/>
      <c r="AB2077"/>
      <c r="AC2077"/>
      <c r="AD2077"/>
      <c r="AE2077"/>
      <c r="AF2077"/>
      <c r="AG2077">
        <v>1</v>
      </c>
      <c r="AH2077">
        <v>0</v>
      </c>
    </row>
    <row r="2078" spans="1:34" ht="15" x14ac:dyDescent="0.25">
      <c r="A2078" t="s">
        <v>4334</v>
      </c>
      <c r="B2078" t="s">
        <v>4335</v>
      </c>
      <c r="C2078" t="s">
        <v>151</v>
      </c>
      <c r="D2078">
        <v>5</v>
      </c>
      <c r="E2078" s="138">
        <v>45716</v>
      </c>
      <c r="F2078" s="138">
        <v>45771</v>
      </c>
      <c r="G2078" t="s">
        <v>69</v>
      </c>
      <c r="H2078" t="s">
        <v>63</v>
      </c>
      <c r="I2078">
        <v>0.65</v>
      </c>
      <c r="J2078" t="s">
        <v>71</v>
      </c>
      <c r="K2078"/>
      <c r="L2078"/>
      <c r="M2078"/>
      <c r="N2078"/>
      <c r="O2078"/>
      <c r="P2078"/>
      <c r="Q2078"/>
      <c r="R2078"/>
      <c r="S2078"/>
      <c r="T2078"/>
      <c r="U2078"/>
      <c r="V2078"/>
      <c r="W2078"/>
      <c r="X2078"/>
      <c r="Y2078"/>
      <c r="Z2078"/>
      <c r="AA2078"/>
      <c r="AB2078"/>
      <c r="AC2078"/>
      <c r="AD2078"/>
      <c r="AE2078"/>
      <c r="AF2078"/>
      <c r="AG2078">
        <v>1</v>
      </c>
      <c r="AH2078">
        <v>0</v>
      </c>
    </row>
    <row r="2079" spans="1:34" ht="15" x14ac:dyDescent="0.25">
      <c r="A2079" t="s">
        <v>4336</v>
      </c>
      <c r="B2079" t="s">
        <v>4337</v>
      </c>
      <c r="C2079" t="s">
        <v>691</v>
      </c>
      <c r="D2079">
        <v>3</v>
      </c>
      <c r="E2079" s="138">
        <v>45673</v>
      </c>
      <c r="F2079" s="138">
        <v>45714</v>
      </c>
      <c r="G2079" t="s">
        <v>69</v>
      </c>
      <c r="H2079" t="s">
        <v>63</v>
      </c>
      <c r="I2079">
        <v>0.8</v>
      </c>
      <c r="J2079" t="s">
        <v>71</v>
      </c>
      <c r="K2079"/>
      <c r="L2079"/>
      <c r="M2079"/>
      <c r="N2079"/>
      <c r="O2079"/>
      <c r="P2079"/>
      <c r="Q2079"/>
      <c r="R2079"/>
      <c r="S2079"/>
      <c r="T2079"/>
      <c r="U2079"/>
      <c r="V2079"/>
      <c r="W2079"/>
      <c r="X2079"/>
      <c r="Y2079"/>
      <c r="Z2079"/>
      <c r="AA2079"/>
      <c r="AB2079"/>
      <c r="AC2079"/>
      <c r="AD2079"/>
      <c r="AE2079"/>
      <c r="AF2079"/>
      <c r="AG2079">
        <v>1</v>
      </c>
      <c r="AH2079">
        <v>0</v>
      </c>
    </row>
    <row r="2080" spans="1:34" ht="15" x14ac:dyDescent="0.25">
      <c r="A2080" t="s">
        <v>4338</v>
      </c>
      <c r="B2080" t="s">
        <v>4339</v>
      </c>
      <c r="C2080" t="s">
        <v>757</v>
      </c>
      <c r="D2080">
        <v>57</v>
      </c>
      <c r="E2080" s="138">
        <v>41880</v>
      </c>
      <c r="F2080" s="138">
        <v>46011</v>
      </c>
      <c r="G2080" t="s">
        <v>69</v>
      </c>
      <c r="H2080" t="s">
        <v>63</v>
      </c>
      <c r="I2080">
        <v>0.75</v>
      </c>
      <c r="J2080" t="s">
        <v>71</v>
      </c>
      <c r="K2080"/>
      <c r="L2080"/>
      <c r="M2080"/>
      <c r="N2080"/>
      <c r="O2080"/>
      <c r="P2080"/>
      <c r="Q2080"/>
      <c r="R2080"/>
      <c r="S2080"/>
      <c r="T2080"/>
      <c r="U2080"/>
      <c r="V2080"/>
      <c r="W2080"/>
      <c r="X2080"/>
      <c r="Y2080"/>
      <c r="Z2080"/>
      <c r="AA2080"/>
      <c r="AB2080"/>
      <c r="AC2080"/>
      <c r="AD2080"/>
      <c r="AE2080"/>
      <c r="AF2080"/>
      <c r="AG2080">
        <v>1</v>
      </c>
      <c r="AH2080">
        <v>0</v>
      </c>
    </row>
    <row r="2081" spans="1:34" ht="15" x14ac:dyDescent="0.25">
      <c r="A2081" t="s">
        <v>4340</v>
      </c>
      <c r="B2081" t="s">
        <v>4341</v>
      </c>
      <c r="C2081" t="s">
        <v>90</v>
      </c>
      <c r="D2081">
        <v>84</v>
      </c>
      <c r="E2081" s="138">
        <v>45644</v>
      </c>
      <c r="F2081" s="138">
        <v>45671</v>
      </c>
      <c r="G2081" t="s">
        <v>75</v>
      </c>
      <c r="H2081" t="s">
        <v>70</v>
      </c>
      <c r="I2081">
        <v>0</v>
      </c>
      <c r="J2081" t="s">
        <v>16229</v>
      </c>
      <c r="K2081">
        <v>0.8</v>
      </c>
      <c r="L2081" t="s">
        <v>71</v>
      </c>
      <c r="M2081"/>
      <c r="N2081"/>
      <c r="O2081"/>
      <c r="P2081"/>
      <c r="Q2081"/>
      <c r="R2081"/>
      <c r="S2081"/>
      <c r="T2081"/>
      <c r="U2081"/>
      <c r="V2081"/>
      <c r="W2081"/>
      <c r="X2081"/>
      <c r="Y2081"/>
      <c r="Z2081"/>
      <c r="AA2081"/>
      <c r="AB2081"/>
      <c r="AC2081"/>
      <c r="AD2081"/>
      <c r="AE2081"/>
      <c r="AF2081"/>
      <c r="AG2081">
        <v>2</v>
      </c>
      <c r="AH2081">
        <v>10000</v>
      </c>
    </row>
    <row r="2082" spans="1:34" ht="15" x14ac:dyDescent="0.25">
      <c r="A2082" t="s">
        <v>4342</v>
      </c>
      <c r="B2082" t="s">
        <v>4343</v>
      </c>
      <c r="C2082" t="s">
        <v>448</v>
      </c>
      <c r="D2082">
        <v>63</v>
      </c>
      <c r="E2082" s="138">
        <v>41128</v>
      </c>
      <c r="F2082" s="138">
        <v>46011</v>
      </c>
      <c r="G2082" t="s">
        <v>69</v>
      </c>
      <c r="H2082" t="s">
        <v>63</v>
      </c>
      <c r="I2082">
        <v>0.8</v>
      </c>
      <c r="J2082" t="s">
        <v>71</v>
      </c>
      <c r="K2082"/>
      <c r="L2082"/>
      <c r="M2082"/>
      <c r="N2082"/>
      <c r="O2082"/>
      <c r="P2082"/>
      <c r="Q2082"/>
      <c r="R2082"/>
      <c r="S2082"/>
      <c r="T2082"/>
      <c r="U2082"/>
      <c r="V2082"/>
      <c r="W2082"/>
      <c r="X2082"/>
      <c r="Y2082"/>
      <c r="Z2082"/>
      <c r="AA2082"/>
      <c r="AB2082"/>
      <c r="AC2082"/>
      <c r="AD2082"/>
      <c r="AE2082"/>
      <c r="AF2082"/>
      <c r="AG2082">
        <v>1</v>
      </c>
      <c r="AH2082">
        <v>0</v>
      </c>
    </row>
    <row r="2083" spans="1:34" ht="15" x14ac:dyDescent="0.25">
      <c r="A2083" t="s">
        <v>4344</v>
      </c>
      <c r="B2083" t="s">
        <v>4345</v>
      </c>
      <c r="C2083" t="s">
        <v>350</v>
      </c>
      <c r="D2083"/>
      <c r="E2083"/>
      <c r="F2083"/>
      <c r="G2083"/>
      <c r="H2083" t="s">
        <v>63</v>
      </c>
      <c r="I2083" t="s">
        <v>64</v>
      </c>
      <c r="J2083"/>
      <c r="K2083"/>
      <c r="L2083"/>
      <c r="M2083"/>
      <c r="N2083"/>
      <c r="O2083"/>
      <c r="P2083"/>
      <c r="Q2083"/>
      <c r="R2083"/>
      <c r="S2083"/>
      <c r="T2083"/>
      <c r="U2083"/>
      <c r="V2083"/>
      <c r="W2083"/>
      <c r="X2083"/>
      <c r="Y2083"/>
      <c r="Z2083"/>
      <c r="AA2083"/>
      <c r="AB2083"/>
      <c r="AC2083"/>
      <c r="AD2083"/>
      <c r="AE2083"/>
      <c r="AF2083"/>
      <c r="AG2083"/>
      <c r="AH2083">
        <v>0</v>
      </c>
    </row>
    <row r="2084" spans="1:34" ht="15" x14ac:dyDescent="0.25">
      <c r="A2084" t="s">
        <v>4346</v>
      </c>
      <c r="B2084" t="s">
        <v>4347</v>
      </c>
      <c r="C2084" t="s">
        <v>211</v>
      </c>
      <c r="D2084">
        <v>2</v>
      </c>
      <c r="E2084" s="138">
        <v>45693</v>
      </c>
      <c r="F2084" s="138">
        <v>45943</v>
      </c>
      <c r="G2084" t="s">
        <v>69</v>
      </c>
      <c r="H2084" t="s">
        <v>63</v>
      </c>
      <c r="I2084">
        <v>0.8</v>
      </c>
      <c r="J2084" t="s">
        <v>71</v>
      </c>
      <c r="K2084"/>
      <c r="L2084"/>
      <c r="M2084"/>
      <c r="N2084"/>
      <c r="O2084"/>
      <c r="P2084"/>
      <c r="Q2084"/>
      <c r="R2084"/>
      <c r="S2084"/>
      <c r="T2084"/>
      <c r="U2084"/>
      <c r="V2084"/>
      <c r="W2084"/>
      <c r="X2084"/>
      <c r="Y2084"/>
      <c r="Z2084"/>
      <c r="AA2084"/>
      <c r="AB2084"/>
      <c r="AC2084"/>
      <c r="AD2084"/>
      <c r="AE2084"/>
      <c r="AF2084"/>
      <c r="AG2084">
        <v>1</v>
      </c>
      <c r="AH2084">
        <v>0</v>
      </c>
    </row>
    <row r="2085" spans="1:34" ht="15" x14ac:dyDescent="0.25">
      <c r="A2085" t="s">
        <v>4348</v>
      </c>
      <c r="B2085" t="s">
        <v>4349</v>
      </c>
      <c r="C2085" t="s">
        <v>231</v>
      </c>
      <c r="D2085">
        <v>30</v>
      </c>
      <c r="E2085" s="138">
        <v>45649</v>
      </c>
      <c r="F2085" s="138">
        <v>45664</v>
      </c>
      <c r="G2085" t="s">
        <v>75</v>
      </c>
      <c r="H2085" t="s">
        <v>70</v>
      </c>
      <c r="I2085">
        <v>0.4</v>
      </c>
      <c r="J2085" t="s">
        <v>16270</v>
      </c>
      <c r="K2085">
        <v>0.5</v>
      </c>
      <c r="L2085" t="s">
        <v>78</v>
      </c>
      <c r="M2085">
        <v>0.6</v>
      </c>
      <c r="N2085" t="s">
        <v>79</v>
      </c>
      <c r="O2085"/>
      <c r="P2085"/>
      <c r="Q2085"/>
      <c r="R2085"/>
      <c r="S2085"/>
      <c r="T2085"/>
      <c r="U2085"/>
      <c r="V2085"/>
      <c r="W2085"/>
      <c r="X2085"/>
      <c r="Y2085"/>
      <c r="Z2085"/>
      <c r="AA2085"/>
      <c r="AB2085"/>
      <c r="AC2085"/>
      <c r="AD2085"/>
      <c r="AE2085"/>
      <c r="AF2085"/>
      <c r="AG2085">
        <v>3</v>
      </c>
      <c r="AH2085">
        <v>0</v>
      </c>
    </row>
    <row r="2086" spans="1:34" ht="15" x14ac:dyDescent="0.25">
      <c r="A2086" t="s">
        <v>4350</v>
      </c>
      <c r="B2086" t="s">
        <v>4351</v>
      </c>
      <c r="C2086" t="s">
        <v>313</v>
      </c>
      <c r="D2086"/>
      <c r="E2086"/>
      <c r="F2086"/>
      <c r="G2086"/>
      <c r="H2086" t="s">
        <v>63</v>
      </c>
      <c r="I2086" t="s">
        <v>64</v>
      </c>
      <c r="J2086"/>
      <c r="K2086"/>
      <c r="L2086"/>
      <c r="M2086"/>
      <c r="N2086"/>
      <c r="O2086"/>
      <c r="P2086"/>
      <c r="Q2086"/>
      <c r="R2086"/>
      <c r="S2086"/>
      <c r="T2086"/>
      <c r="U2086"/>
      <c r="V2086"/>
      <c r="W2086"/>
      <c r="X2086"/>
      <c r="Y2086"/>
      <c r="Z2086"/>
      <c r="AA2086"/>
      <c r="AB2086"/>
      <c r="AC2086"/>
      <c r="AD2086"/>
      <c r="AE2086"/>
      <c r="AF2086"/>
      <c r="AG2086"/>
      <c r="AH2086">
        <v>0</v>
      </c>
    </row>
    <row r="2087" spans="1:34" ht="15" x14ac:dyDescent="0.25">
      <c r="A2087" t="s">
        <v>4354</v>
      </c>
      <c r="B2087" t="s">
        <v>4355</v>
      </c>
      <c r="C2087" t="s">
        <v>642</v>
      </c>
      <c r="D2087">
        <v>4</v>
      </c>
      <c r="E2087" s="138">
        <v>45355</v>
      </c>
      <c r="F2087" s="138">
        <v>46011</v>
      </c>
      <c r="G2087" t="s">
        <v>69</v>
      </c>
      <c r="H2087" t="s">
        <v>70</v>
      </c>
      <c r="I2087">
        <v>0</v>
      </c>
      <c r="J2087" t="s">
        <v>16229</v>
      </c>
      <c r="K2087">
        <v>0.8</v>
      </c>
      <c r="L2087" t="s">
        <v>71</v>
      </c>
      <c r="M2087"/>
      <c r="N2087"/>
      <c r="O2087"/>
      <c r="P2087"/>
      <c r="Q2087"/>
      <c r="R2087"/>
      <c r="S2087"/>
      <c r="T2087"/>
      <c r="U2087"/>
      <c r="V2087"/>
      <c r="W2087"/>
      <c r="X2087"/>
      <c r="Y2087"/>
      <c r="Z2087"/>
      <c r="AA2087"/>
      <c r="AB2087"/>
      <c r="AC2087"/>
      <c r="AD2087"/>
      <c r="AE2087"/>
      <c r="AF2087"/>
      <c r="AG2087">
        <v>2</v>
      </c>
      <c r="AH2087">
        <v>10000</v>
      </c>
    </row>
    <row r="2088" spans="1:34" ht="15" x14ac:dyDescent="0.25">
      <c r="A2088" t="s">
        <v>4352</v>
      </c>
      <c r="B2088" t="s">
        <v>4353</v>
      </c>
      <c r="C2088" t="s">
        <v>62</v>
      </c>
      <c r="D2088">
        <v>34</v>
      </c>
      <c r="E2088" s="138">
        <v>45280</v>
      </c>
      <c r="F2088" s="138">
        <v>46011</v>
      </c>
      <c r="G2088" t="s">
        <v>69</v>
      </c>
      <c r="H2088" t="s">
        <v>70</v>
      </c>
      <c r="I2088">
        <v>0</v>
      </c>
      <c r="J2088" t="s">
        <v>16229</v>
      </c>
      <c r="K2088">
        <v>0.8</v>
      </c>
      <c r="L2088" t="s">
        <v>16238</v>
      </c>
      <c r="M2088"/>
      <c r="N2088"/>
      <c r="O2088"/>
      <c r="P2088"/>
      <c r="Q2088"/>
      <c r="R2088"/>
      <c r="S2088"/>
      <c r="T2088"/>
      <c r="U2088"/>
      <c r="V2088"/>
      <c r="W2088"/>
      <c r="X2088"/>
      <c r="Y2088"/>
      <c r="Z2088"/>
      <c r="AA2088"/>
      <c r="AB2088"/>
      <c r="AC2088"/>
      <c r="AD2088"/>
      <c r="AE2088"/>
      <c r="AF2088"/>
      <c r="AG2088">
        <v>2</v>
      </c>
      <c r="AH2088">
        <v>10000</v>
      </c>
    </row>
    <row r="2089" spans="1:34" ht="15" x14ac:dyDescent="0.25">
      <c r="A2089" t="s">
        <v>4356</v>
      </c>
      <c r="B2089" t="s">
        <v>4357</v>
      </c>
      <c r="C2089" t="s">
        <v>231</v>
      </c>
      <c r="D2089">
        <v>5</v>
      </c>
      <c r="E2089" s="138">
        <v>45051</v>
      </c>
      <c r="F2089" s="138">
        <v>46011</v>
      </c>
      <c r="G2089" t="s">
        <v>69</v>
      </c>
      <c r="H2089" t="s">
        <v>63</v>
      </c>
      <c r="I2089">
        <v>0.8</v>
      </c>
      <c r="J2089" t="s">
        <v>71</v>
      </c>
      <c r="K2089"/>
      <c r="L2089"/>
      <c r="M2089"/>
      <c r="N2089"/>
      <c r="O2089"/>
      <c r="P2089"/>
      <c r="Q2089"/>
      <c r="R2089"/>
      <c r="S2089"/>
      <c r="T2089"/>
      <c r="U2089"/>
      <c r="V2089"/>
      <c r="W2089"/>
      <c r="X2089"/>
      <c r="Y2089"/>
      <c r="Z2089"/>
      <c r="AA2089"/>
      <c r="AB2089"/>
      <c r="AC2089"/>
      <c r="AD2089"/>
      <c r="AE2089"/>
      <c r="AF2089"/>
      <c r="AG2089">
        <v>1</v>
      </c>
      <c r="AH2089">
        <v>0</v>
      </c>
    </row>
    <row r="2090" spans="1:34" ht="15" x14ac:dyDescent="0.25">
      <c r="A2090" t="s">
        <v>4358</v>
      </c>
      <c r="B2090" t="s">
        <v>4359</v>
      </c>
      <c r="C2090" t="s">
        <v>291</v>
      </c>
      <c r="D2090">
        <v>32</v>
      </c>
      <c r="E2090" s="138">
        <v>41608</v>
      </c>
      <c r="F2090" s="138">
        <v>46011</v>
      </c>
      <c r="G2090" t="s">
        <v>69</v>
      </c>
      <c r="H2090" t="s">
        <v>63</v>
      </c>
      <c r="I2090">
        <v>0.4</v>
      </c>
      <c r="J2090" t="s">
        <v>71</v>
      </c>
      <c r="K2090"/>
      <c r="L2090"/>
      <c r="M2090"/>
      <c r="N2090"/>
      <c r="O2090"/>
      <c r="P2090"/>
      <c r="Q2090"/>
      <c r="R2090"/>
      <c r="S2090"/>
      <c r="T2090"/>
      <c r="U2090"/>
      <c r="V2090"/>
      <c r="W2090"/>
      <c r="X2090"/>
      <c r="Y2090"/>
      <c r="Z2090"/>
      <c r="AA2090"/>
      <c r="AB2090"/>
      <c r="AC2090"/>
      <c r="AD2090"/>
      <c r="AE2090"/>
      <c r="AF2090"/>
      <c r="AG2090">
        <v>1</v>
      </c>
      <c r="AH2090">
        <v>0</v>
      </c>
    </row>
    <row r="2091" spans="1:34" ht="15" x14ac:dyDescent="0.25">
      <c r="A2091" t="s">
        <v>4362</v>
      </c>
      <c r="B2091" t="s">
        <v>4363</v>
      </c>
      <c r="C2091" t="s">
        <v>304</v>
      </c>
      <c r="D2091">
        <v>35</v>
      </c>
      <c r="E2091" s="138">
        <v>45646</v>
      </c>
      <c r="F2091" s="138">
        <v>45672</v>
      </c>
      <c r="G2091" t="s">
        <v>69</v>
      </c>
      <c r="H2091" t="s">
        <v>63</v>
      </c>
      <c r="I2091">
        <v>0.6</v>
      </c>
      <c r="J2091" t="s">
        <v>71</v>
      </c>
      <c r="K2091"/>
      <c r="L2091"/>
      <c r="M2091"/>
      <c r="N2091"/>
      <c r="O2091"/>
      <c r="P2091"/>
      <c r="Q2091"/>
      <c r="R2091"/>
      <c r="S2091"/>
      <c r="T2091"/>
      <c r="U2091"/>
      <c r="V2091"/>
      <c r="W2091"/>
      <c r="X2091"/>
      <c r="Y2091"/>
      <c r="Z2091"/>
      <c r="AA2091"/>
      <c r="AB2091"/>
      <c r="AC2091"/>
      <c r="AD2091"/>
      <c r="AE2091"/>
      <c r="AF2091"/>
      <c r="AG2091">
        <v>1</v>
      </c>
      <c r="AH2091">
        <v>0</v>
      </c>
    </row>
    <row r="2092" spans="1:34" ht="15" x14ac:dyDescent="0.25">
      <c r="A2092" t="s">
        <v>4364</v>
      </c>
      <c r="B2092" t="s">
        <v>4365</v>
      </c>
      <c r="C2092" t="s">
        <v>301</v>
      </c>
      <c r="D2092">
        <v>34</v>
      </c>
      <c r="E2092" s="138">
        <v>45643</v>
      </c>
      <c r="F2092" s="138">
        <v>45944</v>
      </c>
      <c r="G2092" t="s">
        <v>69</v>
      </c>
      <c r="H2092" t="s">
        <v>63</v>
      </c>
      <c r="I2092">
        <v>0.8</v>
      </c>
      <c r="J2092" t="s">
        <v>71</v>
      </c>
      <c r="K2092"/>
      <c r="L2092"/>
      <c r="M2092"/>
      <c r="N2092"/>
      <c r="O2092"/>
      <c r="P2092"/>
      <c r="Q2092"/>
      <c r="R2092"/>
      <c r="S2092"/>
      <c r="T2092"/>
      <c r="U2092"/>
      <c r="V2092"/>
      <c r="W2092"/>
      <c r="X2092"/>
      <c r="Y2092"/>
      <c r="Z2092"/>
      <c r="AA2092"/>
      <c r="AB2092"/>
      <c r="AC2092"/>
      <c r="AD2092"/>
      <c r="AE2092"/>
      <c r="AF2092"/>
      <c r="AG2092">
        <v>1</v>
      </c>
      <c r="AH2092">
        <v>0</v>
      </c>
    </row>
    <row r="2093" spans="1:34" ht="15" x14ac:dyDescent="0.25">
      <c r="A2093" t="s">
        <v>4366</v>
      </c>
      <c r="B2093" t="s">
        <v>4367</v>
      </c>
      <c r="C2093" t="s">
        <v>231</v>
      </c>
      <c r="D2093">
        <v>47</v>
      </c>
      <c r="E2093" s="138">
        <v>45644</v>
      </c>
      <c r="F2093" s="138">
        <v>45667</v>
      </c>
      <c r="G2093" t="s">
        <v>75</v>
      </c>
      <c r="H2093" t="s">
        <v>63</v>
      </c>
      <c r="I2093">
        <v>0.8</v>
      </c>
      <c r="J2093" t="s">
        <v>71</v>
      </c>
      <c r="K2093"/>
      <c r="L2093"/>
      <c r="M2093"/>
      <c r="N2093"/>
      <c r="O2093"/>
      <c r="P2093"/>
      <c r="Q2093"/>
      <c r="R2093"/>
      <c r="S2093"/>
      <c r="T2093"/>
      <c r="U2093"/>
      <c r="V2093"/>
      <c r="W2093"/>
      <c r="X2093"/>
      <c r="Y2093"/>
      <c r="Z2093"/>
      <c r="AA2093"/>
      <c r="AB2093"/>
      <c r="AC2093"/>
      <c r="AD2093"/>
      <c r="AE2093"/>
      <c r="AF2093"/>
      <c r="AG2093">
        <v>1</v>
      </c>
      <c r="AH2093">
        <v>0</v>
      </c>
    </row>
    <row r="2094" spans="1:34" ht="15" x14ac:dyDescent="0.25">
      <c r="A2094" t="s">
        <v>4368</v>
      </c>
      <c r="B2094" t="s">
        <v>4369</v>
      </c>
      <c r="C2094" t="s">
        <v>105</v>
      </c>
      <c r="D2094">
        <v>12</v>
      </c>
      <c r="E2094" s="138">
        <v>41080</v>
      </c>
      <c r="F2094" s="138">
        <v>46011</v>
      </c>
      <c r="G2094" t="s">
        <v>69</v>
      </c>
      <c r="H2094" t="s">
        <v>63</v>
      </c>
      <c r="I2094">
        <v>0.4</v>
      </c>
      <c r="J2094" t="s">
        <v>71</v>
      </c>
      <c r="K2094"/>
      <c r="L2094"/>
      <c r="M2094"/>
      <c r="N2094"/>
      <c r="O2094"/>
      <c r="P2094"/>
      <c r="Q2094"/>
      <c r="R2094"/>
      <c r="S2094"/>
      <c r="T2094"/>
      <c r="U2094"/>
      <c r="V2094"/>
      <c r="W2094"/>
      <c r="X2094"/>
      <c r="Y2094"/>
      <c r="Z2094"/>
      <c r="AA2094"/>
      <c r="AB2094"/>
      <c r="AC2094"/>
      <c r="AD2094"/>
      <c r="AE2094"/>
      <c r="AF2094"/>
      <c r="AG2094">
        <v>1</v>
      </c>
      <c r="AH2094">
        <v>0</v>
      </c>
    </row>
    <row r="2095" spans="1:34" ht="15" x14ac:dyDescent="0.25">
      <c r="A2095" t="s">
        <v>4370</v>
      </c>
      <c r="B2095" t="s">
        <v>4371</v>
      </c>
      <c r="C2095" t="s">
        <v>359</v>
      </c>
      <c r="D2095">
        <v>42</v>
      </c>
      <c r="E2095" s="138">
        <v>45645</v>
      </c>
      <c r="F2095" s="138">
        <v>45867</v>
      </c>
      <c r="G2095" t="s">
        <v>75</v>
      </c>
      <c r="H2095" t="s">
        <v>63</v>
      </c>
      <c r="I2095">
        <v>0.8</v>
      </c>
      <c r="J2095" t="s">
        <v>71</v>
      </c>
      <c r="K2095"/>
      <c r="L2095"/>
      <c r="M2095"/>
      <c r="N2095"/>
      <c r="O2095"/>
      <c r="P2095"/>
      <c r="Q2095"/>
      <c r="R2095"/>
      <c r="S2095"/>
      <c r="T2095"/>
      <c r="U2095"/>
      <c r="V2095"/>
      <c r="W2095"/>
      <c r="X2095"/>
      <c r="Y2095"/>
      <c r="Z2095"/>
      <c r="AA2095"/>
      <c r="AB2095"/>
      <c r="AC2095"/>
      <c r="AD2095"/>
      <c r="AE2095"/>
      <c r="AF2095"/>
      <c r="AG2095">
        <v>1</v>
      </c>
      <c r="AH2095">
        <v>0</v>
      </c>
    </row>
    <row r="2096" spans="1:34" ht="15" x14ac:dyDescent="0.25">
      <c r="A2096" t="s">
        <v>4372</v>
      </c>
      <c r="B2096" t="s">
        <v>4373</v>
      </c>
      <c r="C2096" t="s">
        <v>1411</v>
      </c>
      <c r="D2096">
        <v>11</v>
      </c>
      <c r="E2096" s="138">
        <v>44103</v>
      </c>
      <c r="F2096" s="138">
        <v>46011</v>
      </c>
      <c r="G2096" t="s">
        <v>69</v>
      </c>
      <c r="H2096" t="s">
        <v>63</v>
      </c>
      <c r="I2096">
        <v>0.4</v>
      </c>
      <c r="J2096" t="s">
        <v>71</v>
      </c>
      <c r="K2096"/>
      <c r="L2096"/>
      <c r="M2096"/>
      <c r="N2096"/>
      <c r="O2096"/>
      <c r="P2096"/>
      <c r="Q2096"/>
      <c r="R2096"/>
      <c r="S2096"/>
      <c r="T2096"/>
      <c r="U2096"/>
      <c r="V2096"/>
      <c r="W2096"/>
      <c r="X2096"/>
      <c r="Y2096"/>
      <c r="Z2096"/>
      <c r="AA2096"/>
      <c r="AB2096"/>
      <c r="AC2096"/>
      <c r="AD2096"/>
      <c r="AE2096"/>
      <c r="AF2096"/>
      <c r="AG2096">
        <v>1</v>
      </c>
      <c r="AH2096">
        <v>0</v>
      </c>
    </row>
    <row r="2097" spans="1:34" ht="15" x14ac:dyDescent="0.25">
      <c r="A2097" t="s">
        <v>4374</v>
      </c>
      <c r="B2097" t="s">
        <v>4375</v>
      </c>
      <c r="C2097" t="s">
        <v>1411</v>
      </c>
      <c r="D2097">
        <v>8</v>
      </c>
      <c r="E2097" s="138">
        <v>43538</v>
      </c>
      <c r="F2097" s="138">
        <v>46011</v>
      </c>
      <c r="G2097" t="s">
        <v>69</v>
      </c>
      <c r="H2097" t="s">
        <v>63</v>
      </c>
      <c r="I2097">
        <v>0.8</v>
      </c>
      <c r="J2097" t="s">
        <v>71</v>
      </c>
      <c r="K2097"/>
      <c r="L2097"/>
      <c r="M2097"/>
      <c r="N2097"/>
      <c r="O2097"/>
      <c r="P2097"/>
      <c r="Q2097"/>
      <c r="R2097"/>
      <c r="S2097"/>
      <c r="T2097"/>
      <c r="U2097"/>
      <c r="V2097"/>
      <c r="W2097"/>
      <c r="X2097"/>
      <c r="Y2097"/>
      <c r="Z2097"/>
      <c r="AA2097"/>
      <c r="AB2097"/>
      <c r="AC2097"/>
      <c r="AD2097"/>
      <c r="AE2097"/>
      <c r="AF2097"/>
      <c r="AG2097">
        <v>1</v>
      </c>
      <c r="AH2097">
        <v>0</v>
      </c>
    </row>
    <row r="2098" spans="1:34" ht="15" x14ac:dyDescent="0.25">
      <c r="A2098" t="s">
        <v>4376</v>
      </c>
      <c r="B2098" t="s">
        <v>4377</v>
      </c>
      <c r="C2098" t="s">
        <v>313</v>
      </c>
      <c r="D2098"/>
      <c r="E2098"/>
      <c r="F2098"/>
      <c r="G2098"/>
      <c r="H2098" t="s">
        <v>63</v>
      </c>
      <c r="I2098" t="s">
        <v>64</v>
      </c>
      <c r="J2098"/>
      <c r="K2098"/>
      <c r="L2098"/>
      <c r="M2098"/>
      <c r="N2098"/>
      <c r="O2098"/>
      <c r="P2098"/>
      <c r="Q2098"/>
      <c r="R2098"/>
      <c r="S2098"/>
      <c r="T2098"/>
      <c r="U2098"/>
      <c r="V2098"/>
      <c r="W2098"/>
      <c r="X2098"/>
      <c r="Y2098"/>
      <c r="Z2098"/>
      <c r="AA2098"/>
      <c r="AB2098"/>
      <c r="AC2098"/>
      <c r="AD2098"/>
      <c r="AE2098"/>
      <c r="AF2098"/>
      <c r="AG2098"/>
      <c r="AH2098">
        <v>0</v>
      </c>
    </row>
    <row r="2099" spans="1:34" ht="15" x14ac:dyDescent="0.25">
      <c r="A2099" t="s">
        <v>4378</v>
      </c>
      <c r="B2099" t="s">
        <v>4379</v>
      </c>
      <c r="C2099" t="s">
        <v>193</v>
      </c>
      <c r="D2099">
        <v>47</v>
      </c>
      <c r="E2099" s="138">
        <v>45645</v>
      </c>
      <c r="F2099" s="138">
        <v>45709</v>
      </c>
      <c r="G2099" t="s">
        <v>69</v>
      </c>
      <c r="H2099" t="s">
        <v>63</v>
      </c>
      <c r="I2099">
        <v>0.8</v>
      </c>
      <c r="J2099" t="s">
        <v>71</v>
      </c>
      <c r="K2099"/>
      <c r="L2099"/>
      <c r="M2099"/>
      <c r="N2099"/>
      <c r="O2099"/>
      <c r="P2099"/>
      <c r="Q2099"/>
      <c r="R2099"/>
      <c r="S2099"/>
      <c r="T2099"/>
      <c r="U2099"/>
      <c r="V2099"/>
      <c r="W2099"/>
      <c r="X2099"/>
      <c r="Y2099"/>
      <c r="Z2099"/>
      <c r="AA2099"/>
      <c r="AB2099"/>
      <c r="AC2099"/>
      <c r="AD2099"/>
      <c r="AE2099"/>
      <c r="AF2099"/>
      <c r="AG2099">
        <v>1</v>
      </c>
      <c r="AH2099">
        <v>0</v>
      </c>
    </row>
    <row r="2100" spans="1:34" ht="15" x14ac:dyDescent="0.25">
      <c r="A2100" t="s">
        <v>4380</v>
      </c>
      <c r="B2100" t="s">
        <v>4381</v>
      </c>
      <c r="C2100" t="s">
        <v>326</v>
      </c>
      <c r="D2100">
        <v>9</v>
      </c>
      <c r="E2100" s="138">
        <v>44680</v>
      </c>
      <c r="F2100" s="138">
        <v>46011</v>
      </c>
      <c r="G2100" t="s">
        <v>16478</v>
      </c>
      <c r="H2100" t="s">
        <v>70</v>
      </c>
      <c r="I2100">
        <v>0.4</v>
      </c>
      <c r="J2100" t="s">
        <v>76</v>
      </c>
      <c r="K2100">
        <v>0.5</v>
      </c>
      <c r="L2100" t="s">
        <v>77</v>
      </c>
      <c r="M2100">
        <v>0.65</v>
      </c>
      <c r="N2100" t="s">
        <v>78</v>
      </c>
      <c r="O2100">
        <v>0.75</v>
      </c>
      <c r="P2100" t="s">
        <v>79</v>
      </c>
      <c r="Q2100"/>
      <c r="R2100"/>
      <c r="S2100"/>
      <c r="T2100"/>
      <c r="U2100"/>
      <c r="V2100"/>
      <c r="W2100"/>
      <c r="X2100"/>
      <c r="Y2100"/>
      <c r="Z2100"/>
      <c r="AA2100"/>
      <c r="AB2100"/>
      <c r="AC2100"/>
      <c r="AD2100"/>
      <c r="AE2100"/>
      <c r="AF2100"/>
      <c r="AG2100">
        <v>0</v>
      </c>
      <c r="AH2100">
        <v>0</v>
      </c>
    </row>
    <row r="2101" spans="1:34" ht="15" x14ac:dyDescent="0.25">
      <c r="A2101" t="s">
        <v>4382</v>
      </c>
      <c r="B2101" t="s">
        <v>4383</v>
      </c>
      <c r="C2101" t="s">
        <v>193</v>
      </c>
      <c r="D2101">
        <v>61</v>
      </c>
      <c r="E2101" s="138">
        <v>45646</v>
      </c>
      <c r="F2101" s="138">
        <v>45687</v>
      </c>
      <c r="G2101" t="s">
        <v>69</v>
      </c>
      <c r="H2101" t="s">
        <v>63</v>
      </c>
      <c r="I2101">
        <v>0.8</v>
      </c>
      <c r="J2101" t="s">
        <v>71</v>
      </c>
      <c r="K2101"/>
      <c r="L2101"/>
      <c r="M2101"/>
      <c r="N2101"/>
      <c r="O2101"/>
      <c r="P2101"/>
      <c r="Q2101"/>
      <c r="R2101"/>
      <c r="S2101"/>
      <c r="T2101"/>
      <c r="U2101"/>
      <c r="V2101"/>
      <c r="W2101"/>
      <c r="X2101"/>
      <c r="Y2101"/>
      <c r="Z2101"/>
      <c r="AA2101"/>
      <c r="AB2101"/>
      <c r="AC2101"/>
      <c r="AD2101"/>
      <c r="AE2101"/>
      <c r="AF2101"/>
      <c r="AG2101">
        <v>1</v>
      </c>
      <c r="AH2101">
        <v>0</v>
      </c>
    </row>
    <row r="2102" spans="1:34" ht="15" x14ac:dyDescent="0.25">
      <c r="A2102" t="s">
        <v>4384</v>
      </c>
      <c r="B2102" t="s">
        <v>4385</v>
      </c>
      <c r="C2102" t="s">
        <v>251</v>
      </c>
      <c r="D2102">
        <v>51</v>
      </c>
      <c r="E2102" s="138">
        <v>45646</v>
      </c>
      <c r="F2102" s="138">
        <v>45719</v>
      </c>
      <c r="G2102" t="s">
        <v>16478</v>
      </c>
      <c r="H2102" t="s">
        <v>70</v>
      </c>
      <c r="I2102">
        <v>0.45</v>
      </c>
      <c r="J2102" t="s">
        <v>76</v>
      </c>
      <c r="K2102">
        <v>0.64</v>
      </c>
      <c r="L2102" t="s">
        <v>77</v>
      </c>
      <c r="M2102">
        <v>0.79</v>
      </c>
      <c r="N2102" t="s">
        <v>78</v>
      </c>
      <c r="O2102">
        <v>0.8</v>
      </c>
      <c r="P2102" t="s">
        <v>79</v>
      </c>
      <c r="Q2102">
        <v>0</v>
      </c>
      <c r="R2102" t="s">
        <v>16230</v>
      </c>
      <c r="S2102"/>
      <c r="T2102"/>
      <c r="U2102"/>
      <c r="V2102"/>
      <c r="W2102"/>
      <c r="X2102"/>
      <c r="Y2102"/>
      <c r="Z2102"/>
      <c r="AA2102"/>
      <c r="AB2102"/>
      <c r="AC2102"/>
      <c r="AD2102"/>
      <c r="AE2102"/>
      <c r="AF2102"/>
      <c r="AG2102">
        <v>0</v>
      </c>
      <c r="AH2102">
        <v>0</v>
      </c>
    </row>
    <row r="2103" spans="1:34" ht="15" x14ac:dyDescent="0.25">
      <c r="A2103" t="s">
        <v>4386</v>
      </c>
      <c r="B2103" t="s">
        <v>4387</v>
      </c>
      <c r="C2103" t="s">
        <v>90</v>
      </c>
      <c r="D2103">
        <v>35</v>
      </c>
      <c r="E2103" s="138">
        <v>45642</v>
      </c>
      <c r="F2103" s="138">
        <v>45679</v>
      </c>
      <c r="G2103" t="s">
        <v>69</v>
      </c>
      <c r="H2103" t="s">
        <v>70</v>
      </c>
      <c r="I2103">
        <v>0</v>
      </c>
      <c r="J2103" t="s">
        <v>16229</v>
      </c>
      <c r="K2103">
        <v>0.8</v>
      </c>
      <c r="L2103" t="s">
        <v>71</v>
      </c>
      <c r="M2103"/>
      <c r="N2103"/>
      <c r="O2103"/>
      <c r="P2103"/>
      <c r="Q2103"/>
      <c r="R2103"/>
      <c r="S2103"/>
      <c r="T2103"/>
      <c r="U2103"/>
      <c r="V2103"/>
      <c r="W2103"/>
      <c r="X2103"/>
      <c r="Y2103"/>
      <c r="Z2103"/>
      <c r="AA2103"/>
      <c r="AB2103"/>
      <c r="AC2103"/>
      <c r="AD2103"/>
      <c r="AE2103"/>
      <c r="AF2103"/>
      <c r="AG2103">
        <v>2</v>
      </c>
      <c r="AH2103">
        <v>10000</v>
      </c>
    </row>
    <row r="2104" spans="1:34" ht="15" x14ac:dyDescent="0.25">
      <c r="A2104" t="s">
        <v>4388</v>
      </c>
      <c r="B2104" t="s">
        <v>4389</v>
      </c>
      <c r="C2104" t="s">
        <v>521</v>
      </c>
      <c r="D2104">
        <v>44</v>
      </c>
      <c r="E2104" s="138">
        <v>40897</v>
      </c>
      <c r="F2104" s="138">
        <v>46011</v>
      </c>
      <c r="G2104" t="s">
        <v>69</v>
      </c>
      <c r="H2104" t="s">
        <v>63</v>
      </c>
      <c r="I2104">
        <v>0.8</v>
      </c>
      <c r="J2104" t="s">
        <v>71</v>
      </c>
      <c r="K2104"/>
      <c r="L2104"/>
      <c r="M2104"/>
      <c r="N2104"/>
      <c r="O2104"/>
      <c r="P2104"/>
      <c r="Q2104"/>
      <c r="R2104"/>
      <c r="S2104"/>
      <c r="T2104"/>
      <c r="U2104"/>
      <c r="V2104"/>
      <c r="W2104"/>
      <c r="X2104"/>
      <c r="Y2104"/>
      <c r="Z2104"/>
      <c r="AA2104"/>
      <c r="AB2104"/>
      <c r="AC2104"/>
      <c r="AD2104"/>
      <c r="AE2104"/>
      <c r="AF2104"/>
      <c r="AG2104">
        <v>1</v>
      </c>
      <c r="AH2104">
        <v>0</v>
      </c>
    </row>
    <row r="2105" spans="1:34" ht="15" x14ac:dyDescent="0.25">
      <c r="A2105" t="s">
        <v>4390</v>
      </c>
      <c r="B2105" t="s">
        <v>4391</v>
      </c>
      <c r="C2105" t="s">
        <v>102</v>
      </c>
      <c r="D2105">
        <v>27</v>
      </c>
      <c r="E2105" s="138">
        <v>45636</v>
      </c>
      <c r="F2105" s="138">
        <v>45702</v>
      </c>
      <c r="G2105" t="s">
        <v>69</v>
      </c>
      <c r="H2105" t="s">
        <v>63</v>
      </c>
      <c r="I2105">
        <v>0.4</v>
      </c>
      <c r="J2105" t="s">
        <v>71</v>
      </c>
      <c r="K2105"/>
      <c r="L2105"/>
      <c r="M2105"/>
      <c r="N2105"/>
      <c r="O2105"/>
      <c r="P2105"/>
      <c r="Q2105"/>
      <c r="R2105"/>
      <c r="S2105"/>
      <c r="T2105"/>
      <c r="U2105"/>
      <c r="V2105"/>
      <c r="W2105"/>
      <c r="X2105"/>
      <c r="Y2105"/>
      <c r="Z2105"/>
      <c r="AA2105"/>
      <c r="AB2105"/>
      <c r="AC2105"/>
      <c r="AD2105"/>
      <c r="AE2105"/>
      <c r="AF2105"/>
      <c r="AG2105">
        <v>1</v>
      </c>
      <c r="AH2105">
        <v>0</v>
      </c>
    </row>
    <row r="2106" spans="1:34" ht="15" x14ac:dyDescent="0.25">
      <c r="A2106" t="s">
        <v>4392</v>
      </c>
      <c r="B2106" t="s">
        <v>4393</v>
      </c>
      <c r="C2106" t="s">
        <v>228</v>
      </c>
      <c r="D2106">
        <v>37</v>
      </c>
      <c r="E2106" s="138">
        <v>45645</v>
      </c>
      <c r="F2106" s="138">
        <v>45673</v>
      </c>
      <c r="G2106" t="s">
        <v>75</v>
      </c>
      <c r="H2106" t="s">
        <v>63</v>
      </c>
      <c r="I2106">
        <v>0.7</v>
      </c>
      <c r="J2106" t="s">
        <v>71</v>
      </c>
      <c r="K2106"/>
      <c r="L2106"/>
      <c r="M2106"/>
      <c r="N2106"/>
      <c r="O2106"/>
      <c r="P2106"/>
      <c r="Q2106"/>
      <c r="R2106"/>
      <c r="S2106"/>
      <c r="T2106"/>
      <c r="U2106"/>
      <c r="V2106"/>
      <c r="W2106"/>
      <c r="X2106"/>
      <c r="Y2106"/>
      <c r="Z2106"/>
      <c r="AA2106"/>
      <c r="AB2106"/>
      <c r="AC2106"/>
      <c r="AD2106"/>
      <c r="AE2106"/>
      <c r="AF2106"/>
      <c r="AG2106">
        <v>1</v>
      </c>
      <c r="AH2106">
        <v>0</v>
      </c>
    </row>
    <row r="2107" spans="1:34" ht="15" x14ac:dyDescent="0.25">
      <c r="A2107" t="s">
        <v>4394</v>
      </c>
      <c r="B2107" t="s">
        <v>4395</v>
      </c>
      <c r="C2107" t="s">
        <v>712</v>
      </c>
      <c r="D2107">
        <v>81</v>
      </c>
      <c r="E2107" s="138">
        <v>45646</v>
      </c>
      <c r="F2107" s="138">
        <v>45667</v>
      </c>
      <c r="G2107" t="s">
        <v>69</v>
      </c>
      <c r="H2107" t="s">
        <v>63</v>
      </c>
      <c r="I2107">
        <v>0.8</v>
      </c>
      <c r="J2107" t="s">
        <v>71</v>
      </c>
      <c r="K2107"/>
      <c r="L2107"/>
      <c r="M2107"/>
      <c r="N2107"/>
      <c r="O2107"/>
      <c r="P2107"/>
      <c r="Q2107"/>
      <c r="R2107"/>
      <c r="S2107"/>
      <c r="T2107"/>
      <c r="U2107"/>
      <c r="V2107"/>
      <c r="W2107"/>
      <c r="X2107"/>
      <c r="Y2107"/>
      <c r="Z2107"/>
      <c r="AA2107"/>
      <c r="AB2107"/>
      <c r="AC2107"/>
      <c r="AD2107"/>
      <c r="AE2107"/>
      <c r="AF2107"/>
      <c r="AG2107">
        <v>1</v>
      </c>
      <c r="AH2107">
        <v>0</v>
      </c>
    </row>
    <row r="2108" spans="1:34" ht="15" x14ac:dyDescent="0.25">
      <c r="A2108" t="s">
        <v>4396</v>
      </c>
      <c r="B2108" t="s">
        <v>4397</v>
      </c>
      <c r="C2108" t="s">
        <v>1999</v>
      </c>
      <c r="D2108">
        <v>58</v>
      </c>
      <c r="E2108" s="138">
        <v>45624</v>
      </c>
      <c r="F2108" s="138">
        <v>45664</v>
      </c>
      <c r="G2108" t="s">
        <v>69</v>
      </c>
      <c r="H2108" t="s">
        <v>63</v>
      </c>
      <c r="I2108">
        <v>0.8</v>
      </c>
      <c r="J2108" t="s">
        <v>71</v>
      </c>
      <c r="K2108"/>
      <c r="L2108"/>
      <c r="M2108"/>
      <c r="N2108"/>
      <c r="O2108"/>
      <c r="P2108"/>
      <c r="Q2108"/>
      <c r="R2108"/>
      <c r="S2108"/>
      <c r="T2108"/>
      <c r="U2108"/>
      <c r="V2108"/>
      <c r="W2108"/>
      <c r="X2108"/>
      <c r="Y2108"/>
      <c r="Z2108"/>
      <c r="AA2108"/>
      <c r="AB2108"/>
      <c r="AC2108"/>
      <c r="AD2108"/>
      <c r="AE2108"/>
      <c r="AF2108"/>
      <c r="AG2108">
        <v>1</v>
      </c>
      <c r="AH2108">
        <v>0</v>
      </c>
    </row>
    <row r="2109" spans="1:34" ht="15" x14ac:dyDescent="0.25">
      <c r="A2109" t="s">
        <v>4398</v>
      </c>
      <c r="B2109" t="s">
        <v>4399</v>
      </c>
      <c r="C2109" t="s">
        <v>935</v>
      </c>
      <c r="D2109">
        <v>9</v>
      </c>
      <c r="E2109" s="138">
        <v>45075</v>
      </c>
      <c r="F2109" s="138">
        <v>46011</v>
      </c>
      <c r="G2109" t="s">
        <v>69</v>
      </c>
      <c r="H2109" t="s">
        <v>70</v>
      </c>
      <c r="I2109">
        <v>0</v>
      </c>
      <c r="J2109" t="s">
        <v>16228</v>
      </c>
      <c r="K2109">
        <v>0.8</v>
      </c>
      <c r="L2109" t="s">
        <v>71</v>
      </c>
      <c r="M2109"/>
      <c r="N2109"/>
      <c r="O2109"/>
      <c r="P2109"/>
      <c r="Q2109"/>
      <c r="R2109"/>
      <c r="S2109"/>
      <c r="T2109"/>
      <c r="U2109"/>
      <c r="V2109"/>
      <c r="W2109"/>
      <c r="X2109"/>
      <c r="Y2109"/>
      <c r="Z2109"/>
      <c r="AA2109"/>
      <c r="AB2109"/>
      <c r="AC2109"/>
      <c r="AD2109"/>
      <c r="AE2109"/>
      <c r="AF2109"/>
      <c r="AG2109">
        <v>2</v>
      </c>
      <c r="AH2109">
        <v>12000</v>
      </c>
    </row>
    <row r="2110" spans="1:34" ht="15" x14ac:dyDescent="0.25">
      <c r="A2110" t="s">
        <v>4402</v>
      </c>
      <c r="B2110" t="s">
        <v>4403</v>
      </c>
      <c r="C2110" t="s">
        <v>935</v>
      </c>
      <c r="D2110">
        <v>18</v>
      </c>
      <c r="E2110" s="138">
        <v>43554</v>
      </c>
      <c r="F2110" s="138">
        <v>46011</v>
      </c>
      <c r="G2110" t="s">
        <v>69</v>
      </c>
      <c r="H2110" t="s">
        <v>70</v>
      </c>
      <c r="I2110">
        <v>0</v>
      </c>
      <c r="J2110" t="s">
        <v>16251</v>
      </c>
      <c r="K2110">
        <v>0.8</v>
      </c>
      <c r="L2110" t="s">
        <v>71</v>
      </c>
      <c r="M2110"/>
      <c r="N2110"/>
      <c r="O2110"/>
      <c r="P2110"/>
      <c r="Q2110"/>
      <c r="R2110"/>
      <c r="S2110"/>
      <c r="T2110"/>
      <c r="U2110"/>
      <c r="V2110"/>
      <c r="W2110"/>
      <c r="X2110"/>
      <c r="Y2110"/>
      <c r="Z2110"/>
      <c r="AA2110"/>
      <c r="AB2110"/>
      <c r="AC2110"/>
      <c r="AD2110"/>
      <c r="AE2110"/>
      <c r="AF2110"/>
      <c r="AG2110">
        <v>2</v>
      </c>
      <c r="AH2110">
        <v>10999.99</v>
      </c>
    </row>
    <row r="2111" spans="1:34" ht="15" x14ac:dyDescent="0.25">
      <c r="A2111" t="s">
        <v>4404</v>
      </c>
      <c r="B2111" t="s">
        <v>4405</v>
      </c>
      <c r="C2111" t="s">
        <v>935</v>
      </c>
      <c r="D2111">
        <v>74</v>
      </c>
      <c r="E2111" s="138">
        <v>45645</v>
      </c>
      <c r="F2111" s="138">
        <v>45730</v>
      </c>
      <c r="G2111" t="s">
        <v>75</v>
      </c>
      <c r="H2111" t="s">
        <v>70</v>
      </c>
      <c r="I2111">
        <v>0</v>
      </c>
      <c r="J2111" t="s">
        <v>16549</v>
      </c>
      <c r="K2111">
        <v>0.8</v>
      </c>
      <c r="L2111" t="s">
        <v>71</v>
      </c>
      <c r="M2111"/>
      <c r="N2111"/>
      <c r="O2111"/>
      <c r="P2111"/>
      <c r="Q2111"/>
      <c r="R2111"/>
      <c r="S2111"/>
      <c r="T2111"/>
      <c r="U2111"/>
      <c r="V2111"/>
      <c r="W2111"/>
      <c r="X2111"/>
      <c r="Y2111"/>
      <c r="Z2111"/>
      <c r="AA2111"/>
      <c r="AB2111"/>
      <c r="AC2111"/>
      <c r="AD2111"/>
      <c r="AE2111"/>
      <c r="AF2111"/>
      <c r="AG2111">
        <v>2</v>
      </c>
      <c r="AH2111">
        <v>13800</v>
      </c>
    </row>
    <row r="2112" spans="1:34" ht="15" x14ac:dyDescent="0.25">
      <c r="A2112" t="s">
        <v>4412</v>
      </c>
      <c r="B2112" t="s">
        <v>4413</v>
      </c>
      <c r="C2112" t="s">
        <v>87</v>
      </c>
      <c r="D2112">
        <v>62</v>
      </c>
      <c r="E2112" s="138">
        <v>45623</v>
      </c>
      <c r="F2112" s="138">
        <v>45702</v>
      </c>
      <c r="G2112" t="s">
        <v>69</v>
      </c>
      <c r="H2112" t="s">
        <v>70</v>
      </c>
      <c r="I2112">
        <v>0</v>
      </c>
      <c r="J2112" t="s">
        <v>16229</v>
      </c>
      <c r="K2112">
        <v>0.8</v>
      </c>
      <c r="L2112" t="s">
        <v>71</v>
      </c>
      <c r="M2112"/>
      <c r="N2112"/>
      <c r="O2112"/>
      <c r="P2112"/>
      <c r="Q2112"/>
      <c r="R2112"/>
      <c r="S2112"/>
      <c r="T2112"/>
      <c r="U2112"/>
      <c r="V2112"/>
      <c r="W2112"/>
      <c r="X2112"/>
      <c r="Y2112"/>
      <c r="Z2112"/>
      <c r="AA2112"/>
      <c r="AB2112"/>
      <c r="AC2112"/>
      <c r="AD2112"/>
      <c r="AE2112"/>
      <c r="AF2112"/>
      <c r="AG2112">
        <v>2</v>
      </c>
      <c r="AH2112">
        <v>10000</v>
      </c>
    </row>
    <row r="2113" spans="1:34" ht="15" x14ac:dyDescent="0.25">
      <c r="A2113" t="s">
        <v>4400</v>
      </c>
      <c r="B2113" t="s">
        <v>4401</v>
      </c>
      <c r="C2113" t="s">
        <v>62</v>
      </c>
      <c r="D2113"/>
      <c r="E2113"/>
      <c r="F2113"/>
      <c r="G2113"/>
      <c r="H2113" t="s">
        <v>63</v>
      </c>
      <c r="I2113" t="s">
        <v>64</v>
      </c>
      <c r="J2113"/>
      <c r="K2113"/>
      <c r="L2113"/>
      <c r="M2113"/>
      <c r="N2113"/>
      <c r="O2113"/>
      <c r="P2113"/>
      <c r="Q2113"/>
      <c r="R2113"/>
      <c r="S2113"/>
      <c r="T2113"/>
      <c r="U2113"/>
      <c r="V2113"/>
      <c r="W2113"/>
      <c r="X2113"/>
      <c r="Y2113"/>
      <c r="Z2113"/>
      <c r="AA2113"/>
      <c r="AB2113"/>
      <c r="AC2113"/>
      <c r="AD2113"/>
      <c r="AE2113"/>
      <c r="AF2113"/>
      <c r="AG2113"/>
      <c r="AH2113">
        <v>0</v>
      </c>
    </row>
    <row r="2114" spans="1:34" ht="15" x14ac:dyDescent="0.25">
      <c r="A2114" t="s">
        <v>4406</v>
      </c>
      <c r="B2114" t="s">
        <v>4407</v>
      </c>
      <c r="C2114" t="s">
        <v>111</v>
      </c>
      <c r="D2114">
        <v>4</v>
      </c>
      <c r="E2114" s="138">
        <v>44613</v>
      </c>
      <c r="F2114" s="138">
        <v>46011</v>
      </c>
      <c r="G2114" t="s">
        <v>16478</v>
      </c>
      <c r="H2114" t="s">
        <v>70</v>
      </c>
      <c r="I2114">
        <v>0.75</v>
      </c>
      <c r="J2114" t="s">
        <v>76</v>
      </c>
      <c r="K2114">
        <v>0.77</v>
      </c>
      <c r="L2114" t="s">
        <v>77</v>
      </c>
      <c r="M2114">
        <v>0.78</v>
      </c>
      <c r="N2114" t="s">
        <v>78</v>
      </c>
      <c r="O2114">
        <v>0.8</v>
      </c>
      <c r="P2114" t="s">
        <v>79</v>
      </c>
      <c r="Q2114">
        <v>0</v>
      </c>
      <c r="R2114" t="s">
        <v>16229</v>
      </c>
      <c r="S2114"/>
      <c r="T2114"/>
      <c r="U2114"/>
      <c r="V2114"/>
      <c r="W2114"/>
      <c r="X2114"/>
      <c r="Y2114"/>
      <c r="Z2114"/>
      <c r="AA2114"/>
      <c r="AB2114"/>
      <c r="AC2114"/>
      <c r="AD2114"/>
      <c r="AE2114"/>
      <c r="AF2114"/>
      <c r="AG2114">
        <v>0</v>
      </c>
      <c r="AH2114">
        <v>0</v>
      </c>
    </row>
    <row r="2115" spans="1:34" ht="15" x14ac:dyDescent="0.25">
      <c r="A2115" t="s">
        <v>4408</v>
      </c>
      <c r="B2115" t="s">
        <v>4409</v>
      </c>
      <c r="C2115" t="s">
        <v>211</v>
      </c>
      <c r="D2115">
        <v>52</v>
      </c>
      <c r="E2115" s="138">
        <v>45623</v>
      </c>
      <c r="F2115" s="138">
        <v>45667</v>
      </c>
      <c r="G2115" t="s">
        <v>69</v>
      </c>
      <c r="H2115" t="s">
        <v>63</v>
      </c>
      <c r="I2115">
        <v>0.8</v>
      </c>
      <c r="J2115" t="s">
        <v>71</v>
      </c>
      <c r="K2115"/>
      <c r="L2115"/>
      <c r="M2115"/>
      <c r="N2115"/>
      <c r="O2115"/>
      <c r="P2115"/>
      <c r="Q2115"/>
      <c r="R2115"/>
      <c r="S2115"/>
      <c r="T2115"/>
      <c r="U2115"/>
      <c r="V2115"/>
      <c r="W2115"/>
      <c r="X2115"/>
      <c r="Y2115"/>
      <c r="Z2115"/>
      <c r="AA2115"/>
      <c r="AB2115"/>
      <c r="AC2115"/>
      <c r="AD2115"/>
      <c r="AE2115"/>
      <c r="AF2115"/>
      <c r="AG2115">
        <v>1</v>
      </c>
      <c r="AH2115">
        <v>0</v>
      </c>
    </row>
    <row r="2116" spans="1:34" ht="15" x14ac:dyDescent="0.25">
      <c r="A2116" t="s">
        <v>4410</v>
      </c>
      <c r="B2116" t="s">
        <v>4411</v>
      </c>
      <c r="C2116" t="s">
        <v>111</v>
      </c>
      <c r="D2116"/>
      <c r="E2116"/>
      <c r="F2116"/>
      <c r="G2116"/>
      <c r="H2116" t="s">
        <v>63</v>
      </c>
      <c r="I2116" t="s">
        <v>64</v>
      </c>
      <c r="J2116"/>
      <c r="K2116"/>
      <c r="L2116"/>
      <c r="M2116"/>
      <c r="N2116"/>
      <c r="O2116"/>
      <c r="P2116"/>
      <c r="Q2116"/>
      <c r="R2116"/>
      <c r="S2116"/>
      <c r="T2116"/>
      <c r="U2116"/>
      <c r="V2116"/>
      <c r="W2116"/>
      <c r="X2116"/>
      <c r="Y2116"/>
      <c r="Z2116"/>
      <c r="AA2116"/>
      <c r="AB2116"/>
      <c r="AC2116"/>
      <c r="AD2116"/>
      <c r="AE2116"/>
      <c r="AF2116"/>
      <c r="AG2116"/>
      <c r="AH2116">
        <v>0</v>
      </c>
    </row>
    <row r="2117" spans="1:34" ht="15" x14ac:dyDescent="0.25">
      <c r="A2117" t="s">
        <v>4414</v>
      </c>
      <c r="B2117" t="s">
        <v>4415</v>
      </c>
      <c r="C2117" t="s">
        <v>251</v>
      </c>
      <c r="D2117">
        <v>8</v>
      </c>
      <c r="E2117" s="138">
        <v>45761</v>
      </c>
      <c r="F2117" s="138">
        <v>45792</v>
      </c>
      <c r="G2117" t="s">
        <v>75</v>
      </c>
      <c r="H2117" t="s">
        <v>70</v>
      </c>
      <c r="I2117">
        <v>0</v>
      </c>
      <c r="J2117" t="s">
        <v>16230</v>
      </c>
      <c r="K2117">
        <v>0.76</v>
      </c>
      <c r="L2117" t="s">
        <v>16270</v>
      </c>
      <c r="M2117">
        <v>0.78</v>
      </c>
      <c r="N2117" t="s">
        <v>78</v>
      </c>
      <c r="O2117">
        <v>0.8</v>
      </c>
      <c r="P2117" t="s">
        <v>79</v>
      </c>
      <c r="Q2117"/>
      <c r="R2117"/>
      <c r="S2117"/>
      <c r="T2117"/>
      <c r="U2117"/>
      <c r="V2117"/>
      <c r="W2117"/>
      <c r="X2117"/>
      <c r="Y2117"/>
      <c r="Z2117"/>
      <c r="AA2117"/>
      <c r="AB2117"/>
      <c r="AC2117"/>
      <c r="AD2117"/>
      <c r="AE2117"/>
      <c r="AF2117"/>
      <c r="AG2117">
        <v>4</v>
      </c>
      <c r="AH2117">
        <v>15000</v>
      </c>
    </row>
    <row r="2118" spans="1:34" ht="15" x14ac:dyDescent="0.25">
      <c r="A2118" t="s">
        <v>4416</v>
      </c>
      <c r="B2118" t="s">
        <v>4417</v>
      </c>
      <c r="C2118" t="s">
        <v>74</v>
      </c>
      <c r="D2118">
        <v>45</v>
      </c>
      <c r="E2118" s="138">
        <v>45624</v>
      </c>
      <c r="F2118" s="138">
        <v>45729</v>
      </c>
      <c r="G2118" t="s">
        <v>16478</v>
      </c>
      <c r="H2118" t="s">
        <v>70</v>
      </c>
      <c r="I2118">
        <v>0.4</v>
      </c>
      <c r="J2118" t="s">
        <v>76</v>
      </c>
      <c r="K2118">
        <v>0.48</v>
      </c>
      <c r="L2118" t="s">
        <v>77</v>
      </c>
      <c r="M2118">
        <v>0.65</v>
      </c>
      <c r="N2118" t="s">
        <v>78</v>
      </c>
      <c r="O2118">
        <v>0.8</v>
      </c>
      <c r="P2118" t="s">
        <v>79</v>
      </c>
      <c r="Q2118">
        <v>0</v>
      </c>
      <c r="R2118" t="s">
        <v>16230</v>
      </c>
      <c r="S2118"/>
      <c r="T2118"/>
      <c r="U2118"/>
      <c r="V2118"/>
      <c r="W2118"/>
      <c r="X2118"/>
      <c r="Y2118"/>
      <c r="Z2118"/>
      <c r="AA2118"/>
      <c r="AB2118"/>
      <c r="AC2118"/>
      <c r="AD2118"/>
      <c r="AE2118"/>
      <c r="AF2118"/>
      <c r="AG2118">
        <v>0</v>
      </c>
      <c r="AH2118">
        <v>0</v>
      </c>
    </row>
    <row r="2119" spans="1:34" ht="15" x14ac:dyDescent="0.25">
      <c r="A2119" t="s">
        <v>4418</v>
      </c>
      <c r="B2119" t="s">
        <v>4419</v>
      </c>
      <c r="C2119" t="s">
        <v>304</v>
      </c>
      <c r="D2119">
        <v>30</v>
      </c>
      <c r="E2119" s="138">
        <v>45274</v>
      </c>
      <c r="F2119" s="138">
        <v>46011</v>
      </c>
      <c r="G2119" t="s">
        <v>69</v>
      </c>
      <c r="H2119" t="s">
        <v>63</v>
      </c>
      <c r="I2119">
        <v>0.8</v>
      </c>
      <c r="J2119" t="s">
        <v>71</v>
      </c>
      <c r="K2119"/>
      <c r="L2119"/>
      <c r="M2119"/>
      <c r="N2119"/>
      <c r="O2119"/>
      <c r="P2119"/>
      <c r="Q2119"/>
      <c r="R2119"/>
      <c r="S2119"/>
      <c r="T2119"/>
      <c r="U2119"/>
      <c r="V2119"/>
      <c r="W2119"/>
      <c r="X2119"/>
      <c r="Y2119"/>
      <c r="Z2119"/>
      <c r="AA2119"/>
      <c r="AB2119"/>
      <c r="AC2119"/>
      <c r="AD2119"/>
      <c r="AE2119"/>
      <c r="AF2119"/>
      <c r="AG2119">
        <v>1</v>
      </c>
      <c r="AH2119">
        <v>0</v>
      </c>
    </row>
    <row r="2120" spans="1:34" ht="15" x14ac:dyDescent="0.25">
      <c r="A2120" t="s">
        <v>4420</v>
      </c>
      <c r="B2120" t="s">
        <v>4421</v>
      </c>
      <c r="C2120" t="s">
        <v>313</v>
      </c>
      <c r="D2120"/>
      <c r="E2120"/>
      <c r="F2120"/>
      <c r="G2120"/>
      <c r="H2120" t="s">
        <v>63</v>
      </c>
      <c r="I2120" t="s">
        <v>64</v>
      </c>
      <c r="J2120"/>
      <c r="K2120"/>
      <c r="L2120"/>
      <c r="M2120"/>
      <c r="N2120"/>
      <c r="O2120"/>
      <c r="P2120"/>
      <c r="Q2120"/>
      <c r="R2120"/>
      <c r="S2120"/>
      <c r="T2120"/>
      <c r="U2120"/>
      <c r="V2120"/>
      <c r="W2120"/>
      <c r="X2120"/>
      <c r="Y2120"/>
      <c r="Z2120"/>
      <c r="AA2120"/>
      <c r="AB2120"/>
      <c r="AC2120"/>
      <c r="AD2120"/>
      <c r="AE2120"/>
      <c r="AF2120"/>
      <c r="AG2120"/>
      <c r="AH2120">
        <v>0</v>
      </c>
    </row>
    <row r="2121" spans="1:34" ht="15" x14ac:dyDescent="0.25">
      <c r="A2121" t="s">
        <v>4422</v>
      </c>
      <c r="B2121" t="s">
        <v>4423</v>
      </c>
      <c r="C2121" t="s">
        <v>321</v>
      </c>
      <c r="D2121">
        <v>8</v>
      </c>
      <c r="E2121" s="138">
        <v>45391</v>
      </c>
      <c r="F2121" s="138">
        <v>46011</v>
      </c>
      <c r="G2121" t="s">
        <v>69</v>
      </c>
      <c r="H2121" t="s">
        <v>63</v>
      </c>
      <c r="I2121">
        <v>0.3</v>
      </c>
      <c r="J2121" t="s">
        <v>71</v>
      </c>
      <c r="K2121"/>
      <c r="L2121"/>
      <c r="M2121"/>
      <c r="N2121"/>
      <c r="O2121"/>
      <c r="P2121"/>
      <c r="Q2121"/>
      <c r="R2121"/>
      <c r="S2121"/>
      <c r="T2121"/>
      <c r="U2121"/>
      <c r="V2121"/>
      <c r="W2121"/>
      <c r="X2121"/>
      <c r="Y2121"/>
      <c r="Z2121"/>
      <c r="AA2121"/>
      <c r="AB2121"/>
      <c r="AC2121"/>
      <c r="AD2121"/>
      <c r="AE2121"/>
      <c r="AF2121"/>
      <c r="AG2121">
        <v>1</v>
      </c>
      <c r="AH2121">
        <v>0</v>
      </c>
    </row>
    <row r="2122" spans="1:34" ht="15" x14ac:dyDescent="0.25">
      <c r="A2122" t="s">
        <v>4424</v>
      </c>
      <c r="B2122" t="s">
        <v>4425</v>
      </c>
      <c r="C2122" t="s">
        <v>286</v>
      </c>
      <c r="D2122">
        <v>37</v>
      </c>
      <c r="E2122" s="138">
        <v>43454</v>
      </c>
      <c r="F2122" s="138">
        <v>46011</v>
      </c>
      <c r="G2122" t="s">
        <v>69</v>
      </c>
      <c r="H2122" t="s">
        <v>63</v>
      </c>
      <c r="I2122">
        <v>0.8</v>
      </c>
      <c r="J2122" t="s">
        <v>71</v>
      </c>
      <c r="K2122"/>
      <c r="L2122"/>
      <c r="M2122"/>
      <c r="N2122"/>
      <c r="O2122"/>
      <c r="P2122"/>
      <c r="Q2122"/>
      <c r="R2122"/>
      <c r="S2122"/>
      <c r="T2122"/>
      <c r="U2122"/>
      <c r="V2122"/>
      <c r="W2122"/>
      <c r="X2122"/>
      <c r="Y2122"/>
      <c r="Z2122"/>
      <c r="AA2122"/>
      <c r="AB2122"/>
      <c r="AC2122"/>
      <c r="AD2122"/>
      <c r="AE2122"/>
      <c r="AF2122"/>
      <c r="AG2122">
        <v>1</v>
      </c>
      <c r="AH2122">
        <v>0</v>
      </c>
    </row>
    <row r="2123" spans="1:34" ht="15" x14ac:dyDescent="0.25">
      <c r="A2123" t="s">
        <v>4426</v>
      </c>
      <c r="B2123" t="s">
        <v>4427</v>
      </c>
      <c r="C2123" t="s">
        <v>193</v>
      </c>
      <c r="D2123">
        <v>41</v>
      </c>
      <c r="E2123" s="138">
        <v>45643</v>
      </c>
      <c r="F2123" s="138">
        <v>45680</v>
      </c>
      <c r="G2123" t="s">
        <v>16478</v>
      </c>
      <c r="H2123" t="s">
        <v>70</v>
      </c>
      <c r="I2123">
        <v>0.6</v>
      </c>
      <c r="J2123" t="s">
        <v>76</v>
      </c>
      <c r="K2123">
        <v>0.6</v>
      </c>
      <c r="L2123" t="s">
        <v>77</v>
      </c>
      <c r="M2123">
        <v>0.6</v>
      </c>
      <c r="N2123" t="s">
        <v>78</v>
      </c>
      <c r="O2123">
        <v>0.8</v>
      </c>
      <c r="P2123" t="s">
        <v>79</v>
      </c>
      <c r="Q2123">
        <v>0</v>
      </c>
      <c r="R2123" t="s">
        <v>16230</v>
      </c>
      <c r="S2123"/>
      <c r="T2123"/>
      <c r="U2123"/>
      <c r="V2123"/>
      <c r="W2123"/>
      <c r="X2123"/>
      <c r="Y2123"/>
      <c r="Z2123"/>
      <c r="AA2123"/>
      <c r="AB2123"/>
      <c r="AC2123"/>
      <c r="AD2123"/>
      <c r="AE2123"/>
      <c r="AF2123"/>
      <c r="AG2123">
        <v>0</v>
      </c>
      <c r="AH2123">
        <v>0</v>
      </c>
    </row>
    <row r="2124" spans="1:34" ht="15" x14ac:dyDescent="0.25">
      <c r="A2124" t="s">
        <v>4428</v>
      </c>
      <c r="B2124" t="s">
        <v>4429</v>
      </c>
      <c r="C2124" t="s">
        <v>142</v>
      </c>
      <c r="D2124">
        <v>35</v>
      </c>
      <c r="E2124" s="138">
        <v>45656</v>
      </c>
      <c r="F2124" s="138">
        <v>45792</v>
      </c>
      <c r="G2124" t="s">
        <v>75</v>
      </c>
      <c r="H2124" t="s">
        <v>70</v>
      </c>
      <c r="I2124">
        <v>0</v>
      </c>
      <c r="J2124" t="s">
        <v>16228</v>
      </c>
      <c r="K2124">
        <v>0.6</v>
      </c>
      <c r="L2124" t="s">
        <v>71</v>
      </c>
      <c r="M2124"/>
      <c r="N2124"/>
      <c r="O2124"/>
      <c r="P2124"/>
      <c r="Q2124"/>
      <c r="R2124"/>
      <c r="S2124"/>
      <c r="T2124"/>
      <c r="U2124"/>
      <c r="V2124"/>
      <c r="W2124"/>
      <c r="X2124"/>
      <c r="Y2124"/>
      <c r="Z2124"/>
      <c r="AA2124"/>
      <c r="AB2124"/>
      <c r="AC2124"/>
      <c r="AD2124"/>
      <c r="AE2124"/>
      <c r="AF2124"/>
      <c r="AG2124">
        <v>2</v>
      </c>
      <c r="AH2124">
        <v>12000</v>
      </c>
    </row>
    <row r="2125" spans="1:34" ht="15" x14ac:dyDescent="0.25">
      <c r="A2125" t="s">
        <v>4430</v>
      </c>
      <c r="B2125" t="s">
        <v>4431</v>
      </c>
      <c r="C2125" t="s">
        <v>139</v>
      </c>
      <c r="D2125">
        <v>6</v>
      </c>
      <c r="E2125" s="138">
        <v>45737</v>
      </c>
      <c r="F2125" s="138">
        <v>45988</v>
      </c>
      <c r="G2125" t="s">
        <v>69</v>
      </c>
      <c r="H2125" t="s">
        <v>63</v>
      </c>
      <c r="I2125">
        <v>0.8</v>
      </c>
      <c r="J2125" t="s">
        <v>71</v>
      </c>
      <c r="K2125"/>
      <c r="L2125"/>
      <c r="M2125"/>
      <c r="N2125"/>
      <c r="O2125"/>
      <c r="P2125"/>
      <c r="Q2125"/>
      <c r="R2125"/>
      <c r="S2125"/>
      <c r="T2125"/>
      <c r="U2125"/>
      <c r="V2125"/>
      <c r="W2125"/>
      <c r="X2125"/>
      <c r="Y2125"/>
      <c r="Z2125"/>
      <c r="AA2125"/>
      <c r="AB2125"/>
      <c r="AC2125"/>
      <c r="AD2125"/>
      <c r="AE2125"/>
      <c r="AF2125"/>
      <c r="AG2125">
        <v>1</v>
      </c>
      <c r="AH2125">
        <v>0</v>
      </c>
    </row>
    <row r="2126" spans="1:34" ht="15" x14ac:dyDescent="0.25">
      <c r="A2126" t="s">
        <v>4434</v>
      </c>
      <c r="B2126" t="s">
        <v>4435</v>
      </c>
      <c r="C2126" t="s">
        <v>154</v>
      </c>
      <c r="D2126">
        <v>18</v>
      </c>
      <c r="E2126" s="138">
        <v>44680</v>
      </c>
      <c r="F2126" s="138">
        <v>46011</v>
      </c>
      <c r="G2126" t="s">
        <v>16478</v>
      </c>
      <c r="H2126" t="s">
        <v>70</v>
      </c>
      <c r="I2126">
        <v>0.6</v>
      </c>
      <c r="J2126" t="s">
        <v>76</v>
      </c>
      <c r="K2126">
        <v>0.61</v>
      </c>
      <c r="L2126" t="s">
        <v>77</v>
      </c>
      <c r="M2126">
        <v>0.73</v>
      </c>
      <c r="N2126" t="s">
        <v>78</v>
      </c>
      <c r="O2126">
        <v>0.79</v>
      </c>
      <c r="P2126" t="s">
        <v>79</v>
      </c>
      <c r="Q2126">
        <v>0</v>
      </c>
      <c r="R2126" t="s">
        <v>16237</v>
      </c>
      <c r="S2126"/>
      <c r="T2126"/>
      <c r="U2126"/>
      <c r="V2126"/>
      <c r="W2126"/>
      <c r="X2126"/>
      <c r="Y2126"/>
      <c r="Z2126"/>
      <c r="AA2126"/>
      <c r="AB2126"/>
      <c r="AC2126"/>
      <c r="AD2126"/>
      <c r="AE2126"/>
      <c r="AF2126"/>
      <c r="AG2126">
        <v>0</v>
      </c>
      <c r="AH2126">
        <v>0</v>
      </c>
    </row>
    <row r="2127" spans="1:34" ht="15" x14ac:dyDescent="0.25">
      <c r="A2127" t="s">
        <v>4436</v>
      </c>
      <c r="B2127" t="s">
        <v>4437</v>
      </c>
      <c r="C2127" t="s">
        <v>108</v>
      </c>
      <c r="D2127">
        <v>33</v>
      </c>
      <c r="E2127" s="138">
        <v>45275</v>
      </c>
      <c r="F2127" s="138">
        <v>46011</v>
      </c>
      <c r="G2127" t="s">
        <v>69</v>
      </c>
      <c r="H2127" t="s">
        <v>63</v>
      </c>
      <c r="I2127">
        <v>0.8</v>
      </c>
      <c r="J2127" t="s">
        <v>71</v>
      </c>
      <c r="K2127"/>
      <c r="L2127"/>
      <c r="M2127"/>
      <c r="N2127"/>
      <c r="O2127"/>
      <c r="P2127"/>
      <c r="Q2127"/>
      <c r="R2127"/>
      <c r="S2127"/>
      <c r="T2127"/>
      <c r="U2127"/>
      <c r="V2127"/>
      <c r="W2127"/>
      <c r="X2127"/>
      <c r="Y2127"/>
      <c r="Z2127"/>
      <c r="AA2127"/>
      <c r="AB2127"/>
      <c r="AC2127"/>
      <c r="AD2127"/>
      <c r="AE2127"/>
      <c r="AF2127"/>
      <c r="AG2127">
        <v>1</v>
      </c>
      <c r="AH2127">
        <v>0</v>
      </c>
    </row>
    <row r="2128" spans="1:34" ht="15" x14ac:dyDescent="0.25">
      <c r="A2128" t="s">
        <v>4432</v>
      </c>
      <c r="B2128" t="s">
        <v>4433</v>
      </c>
      <c r="C2128" t="s">
        <v>176</v>
      </c>
      <c r="D2128">
        <v>27</v>
      </c>
      <c r="E2128" s="138">
        <v>45278</v>
      </c>
      <c r="F2128" s="138">
        <v>46011</v>
      </c>
      <c r="G2128" t="s">
        <v>69</v>
      </c>
      <c r="H2128" t="s">
        <v>63</v>
      </c>
      <c r="I2128">
        <v>0.4</v>
      </c>
      <c r="J2128" t="s">
        <v>71</v>
      </c>
      <c r="K2128"/>
      <c r="L2128"/>
      <c r="M2128"/>
      <c r="N2128"/>
      <c r="O2128"/>
      <c r="P2128"/>
      <c r="Q2128"/>
      <c r="R2128"/>
      <c r="S2128"/>
      <c r="T2128"/>
      <c r="U2128"/>
      <c r="V2128"/>
      <c r="W2128"/>
      <c r="X2128"/>
      <c r="Y2128"/>
      <c r="Z2128"/>
      <c r="AA2128"/>
      <c r="AB2128"/>
      <c r="AC2128"/>
      <c r="AD2128"/>
      <c r="AE2128"/>
      <c r="AF2128"/>
      <c r="AG2128">
        <v>1</v>
      </c>
      <c r="AH2128">
        <v>0</v>
      </c>
    </row>
    <row r="2129" spans="1:34" ht="15" x14ac:dyDescent="0.25">
      <c r="A2129" t="s">
        <v>4440</v>
      </c>
      <c r="B2129" t="s">
        <v>4441</v>
      </c>
      <c r="C2129" t="s">
        <v>516</v>
      </c>
      <c r="D2129">
        <v>8</v>
      </c>
      <c r="E2129" s="138">
        <v>44712</v>
      </c>
      <c r="F2129" s="138">
        <v>46011</v>
      </c>
      <c r="G2129" t="s">
        <v>69</v>
      </c>
      <c r="H2129" t="s">
        <v>63</v>
      </c>
      <c r="I2129">
        <v>0.8</v>
      </c>
      <c r="J2129" t="s">
        <v>71</v>
      </c>
      <c r="K2129"/>
      <c r="L2129"/>
      <c r="M2129"/>
      <c r="N2129"/>
      <c r="O2129"/>
      <c r="P2129"/>
      <c r="Q2129"/>
      <c r="R2129"/>
      <c r="S2129"/>
      <c r="T2129"/>
      <c r="U2129"/>
      <c r="V2129"/>
      <c r="W2129"/>
      <c r="X2129"/>
      <c r="Y2129"/>
      <c r="Z2129"/>
      <c r="AA2129"/>
      <c r="AB2129"/>
      <c r="AC2129"/>
      <c r="AD2129"/>
      <c r="AE2129"/>
      <c r="AF2129"/>
      <c r="AG2129">
        <v>1</v>
      </c>
      <c r="AH2129">
        <v>0</v>
      </c>
    </row>
    <row r="2130" spans="1:34" ht="15" x14ac:dyDescent="0.25">
      <c r="A2130" t="s">
        <v>4442</v>
      </c>
      <c r="B2130" t="s">
        <v>4443</v>
      </c>
      <c r="C2130" t="s">
        <v>179</v>
      </c>
      <c r="D2130">
        <v>14</v>
      </c>
      <c r="E2130" s="138">
        <v>45049</v>
      </c>
      <c r="F2130" s="138">
        <v>46011</v>
      </c>
      <c r="G2130" t="s">
        <v>818</v>
      </c>
      <c r="H2130" t="s">
        <v>63</v>
      </c>
      <c r="I2130">
        <v>0</v>
      </c>
      <c r="J2130" t="s">
        <v>71</v>
      </c>
      <c r="K2130"/>
      <c r="L2130"/>
      <c r="M2130"/>
      <c r="N2130"/>
      <c r="O2130"/>
      <c r="P2130"/>
      <c r="Q2130"/>
      <c r="R2130"/>
      <c r="S2130"/>
      <c r="T2130"/>
      <c r="U2130"/>
      <c r="V2130"/>
      <c r="W2130"/>
      <c r="X2130"/>
      <c r="Y2130"/>
      <c r="Z2130"/>
      <c r="AA2130"/>
      <c r="AB2130"/>
      <c r="AC2130"/>
      <c r="AD2130"/>
      <c r="AE2130"/>
      <c r="AF2130"/>
      <c r="AG2130">
        <v>1</v>
      </c>
      <c r="AH2130">
        <v>0</v>
      </c>
    </row>
    <row r="2131" spans="1:34" ht="15" x14ac:dyDescent="0.25">
      <c r="A2131" t="s">
        <v>4444</v>
      </c>
      <c r="B2131" t="s">
        <v>4445</v>
      </c>
      <c r="C2131" t="s">
        <v>691</v>
      </c>
      <c r="D2131">
        <v>67</v>
      </c>
      <c r="E2131" s="138">
        <v>45646</v>
      </c>
      <c r="F2131" s="138">
        <v>45940</v>
      </c>
      <c r="G2131" t="s">
        <v>69</v>
      </c>
      <c r="H2131" t="s">
        <v>70</v>
      </c>
      <c r="I2131">
        <v>0</v>
      </c>
      <c r="J2131" t="s">
        <v>16283</v>
      </c>
      <c r="K2131">
        <v>0.72</v>
      </c>
      <c r="L2131" t="s">
        <v>71</v>
      </c>
      <c r="M2131"/>
      <c r="N2131"/>
      <c r="O2131"/>
      <c r="P2131"/>
      <c r="Q2131"/>
      <c r="R2131"/>
      <c r="S2131"/>
      <c r="T2131"/>
      <c r="U2131"/>
      <c r="V2131"/>
      <c r="W2131"/>
      <c r="X2131"/>
      <c r="Y2131"/>
      <c r="Z2131"/>
      <c r="AA2131"/>
      <c r="AB2131"/>
      <c r="AC2131"/>
      <c r="AD2131"/>
      <c r="AE2131"/>
      <c r="AF2131"/>
      <c r="AG2131">
        <v>2</v>
      </c>
      <c r="AH2131">
        <v>8173.99</v>
      </c>
    </row>
    <row r="2132" spans="1:34" ht="15" x14ac:dyDescent="0.25">
      <c r="A2132" t="s">
        <v>4446</v>
      </c>
      <c r="B2132" t="s">
        <v>4447</v>
      </c>
      <c r="C2132" t="s">
        <v>87</v>
      </c>
      <c r="D2132">
        <v>22</v>
      </c>
      <c r="E2132" s="138">
        <v>45646</v>
      </c>
      <c r="F2132" s="138">
        <v>45692</v>
      </c>
      <c r="G2132" t="s">
        <v>75</v>
      </c>
      <c r="H2132" t="s">
        <v>70</v>
      </c>
      <c r="I2132">
        <v>0</v>
      </c>
      <c r="J2132" t="s">
        <v>16450</v>
      </c>
      <c r="K2132">
        <v>0.8</v>
      </c>
      <c r="L2132" t="s">
        <v>71</v>
      </c>
      <c r="M2132"/>
      <c r="N2132"/>
      <c r="O2132"/>
      <c r="P2132"/>
      <c r="Q2132"/>
      <c r="R2132"/>
      <c r="S2132"/>
      <c r="T2132"/>
      <c r="U2132"/>
      <c r="V2132"/>
      <c r="W2132"/>
      <c r="X2132"/>
      <c r="Y2132"/>
      <c r="Z2132"/>
      <c r="AA2132"/>
      <c r="AB2132"/>
      <c r="AC2132"/>
      <c r="AD2132"/>
      <c r="AE2132"/>
      <c r="AF2132"/>
      <c r="AG2132">
        <v>2</v>
      </c>
      <c r="AH2132">
        <v>3000</v>
      </c>
    </row>
    <row r="2133" spans="1:34" ht="15" x14ac:dyDescent="0.25">
      <c r="A2133" t="s">
        <v>4450</v>
      </c>
      <c r="B2133" t="s">
        <v>4451</v>
      </c>
      <c r="C2133" t="s">
        <v>206</v>
      </c>
      <c r="D2133">
        <v>109</v>
      </c>
      <c r="E2133" s="138">
        <v>45603</v>
      </c>
      <c r="F2133" s="138">
        <v>45667</v>
      </c>
      <c r="G2133" t="s">
        <v>75</v>
      </c>
      <c r="H2133" t="s">
        <v>63</v>
      </c>
      <c r="I2133">
        <v>0.8</v>
      </c>
      <c r="J2133" t="s">
        <v>71</v>
      </c>
      <c r="K2133"/>
      <c r="L2133"/>
      <c r="M2133"/>
      <c r="N2133"/>
      <c r="O2133"/>
      <c r="P2133"/>
      <c r="Q2133"/>
      <c r="R2133"/>
      <c r="S2133"/>
      <c r="T2133"/>
      <c r="U2133"/>
      <c r="V2133"/>
      <c r="W2133"/>
      <c r="X2133"/>
      <c r="Y2133"/>
      <c r="Z2133"/>
      <c r="AA2133"/>
      <c r="AB2133"/>
      <c r="AC2133"/>
      <c r="AD2133"/>
      <c r="AE2133"/>
      <c r="AF2133"/>
      <c r="AG2133">
        <v>1</v>
      </c>
      <c r="AH2133">
        <v>0</v>
      </c>
    </row>
    <row r="2134" spans="1:34" ht="15" x14ac:dyDescent="0.25">
      <c r="A2134" t="s">
        <v>4458</v>
      </c>
      <c r="B2134" t="s">
        <v>4459</v>
      </c>
      <c r="C2134" t="s">
        <v>108</v>
      </c>
      <c r="D2134">
        <v>15</v>
      </c>
      <c r="E2134" s="138">
        <v>45646</v>
      </c>
      <c r="F2134" s="138">
        <v>45986</v>
      </c>
      <c r="G2134" t="s">
        <v>69</v>
      </c>
      <c r="H2134" t="s">
        <v>63</v>
      </c>
      <c r="I2134">
        <v>0.4</v>
      </c>
      <c r="J2134" t="s">
        <v>71</v>
      </c>
      <c r="K2134"/>
      <c r="L2134"/>
      <c r="M2134"/>
      <c r="N2134"/>
      <c r="O2134"/>
      <c r="P2134"/>
      <c r="Q2134"/>
      <c r="R2134"/>
      <c r="S2134"/>
      <c r="T2134"/>
      <c r="U2134"/>
      <c r="V2134"/>
      <c r="W2134"/>
      <c r="X2134"/>
      <c r="Y2134"/>
      <c r="Z2134"/>
      <c r="AA2134"/>
      <c r="AB2134"/>
      <c r="AC2134"/>
      <c r="AD2134"/>
      <c r="AE2134"/>
      <c r="AF2134"/>
      <c r="AG2134">
        <v>1</v>
      </c>
      <c r="AH2134">
        <v>0</v>
      </c>
    </row>
    <row r="2135" spans="1:34" ht="15" x14ac:dyDescent="0.25">
      <c r="A2135" t="s">
        <v>4460</v>
      </c>
      <c r="B2135" t="s">
        <v>4461</v>
      </c>
      <c r="C2135" t="s">
        <v>87</v>
      </c>
      <c r="D2135">
        <v>22</v>
      </c>
      <c r="E2135" s="138">
        <v>45636</v>
      </c>
      <c r="F2135" s="138">
        <v>45944</v>
      </c>
      <c r="G2135" t="s">
        <v>69</v>
      </c>
      <c r="H2135" t="s">
        <v>63</v>
      </c>
      <c r="I2135">
        <v>0.6</v>
      </c>
      <c r="J2135" t="s">
        <v>71</v>
      </c>
      <c r="K2135"/>
      <c r="L2135"/>
      <c r="M2135"/>
      <c r="N2135"/>
      <c r="O2135"/>
      <c r="P2135"/>
      <c r="Q2135"/>
      <c r="R2135"/>
      <c r="S2135"/>
      <c r="T2135"/>
      <c r="U2135"/>
      <c r="V2135"/>
      <c r="W2135"/>
      <c r="X2135"/>
      <c r="Y2135"/>
      <c r="Z2135"/>
      <c r="AA2135"/>
      <c r="AB2135"/>
      <c r="AC2135"/>
      <c r="AD2135"/>
      <c r="AE2135"/>
      <c r="AF2135"/>
      <c r="AG2135">
        <v>1</v>
      </c>
      <c r="AH2135">
        <v>0</v>
      </c>
    </row>
    <row r="2136" spans="1:34" ht="15" x14ac:dyDescent="0.25">
      <c r="A2136" t="s">
        <v>4462</v>
      </c>
      <c r="B2136" t="s">
        <v>4463</v>
      </c>
      <c r="C2136" t="s">
        <v>154</v>
      </c>
      <c r="D2136" t="s">
        <v>16097</v>
      </c>
      <c r="E2136" s="138">
        <v>42823</v>
      </c>
      <c r="F2136" s="138">
        <v>46011</v>
      </c>
      <c r="G2136" t="s">
        <v>69</v>
      </c>
      <c r="H2136" t="s">
        <v>63</v>
      </c>
      <c r="I2136">
        <v>0.8</v>
      </c>
      <c r="J2136" t="s">
        <v>71</v>
      </c>
      <c r="K2136"/>
      <c r="L2136"/>
      <c r="M2136"/>
      <c r="N2136"/>
      <c r="O2136"/>
      <c r="P2136"/>
      <c r="Q2136"/>
      <c r="R2136"/>
      <c r="S2136"/>
      <c r="T2136"/>
      <c r="U2136"/>
      <c r="V2136"/>
      <c r="W2136"/>
      <c r="X2136"/>
      <c r="Y2136"/>
      <c r="Z2136"/>
      <c r="AA2136"/>
      <c r="AB2136"/>
      <c r="AC2136"/>
      <c r="AD2136"/>
      <c r="AE2136"/>
      <c r="AF2136"/>
      <c r="AG2136">
        <v>1</v>
      </c>
      <c r="AH2136">
        <v>0</v>
      </c>
    </row>
    <row r="2137" spans="1:34" ht="15" x14ac:dyDescent="0.25">
      <c r="A2137" t="s">
        <v>4464</v>
      </c>
      <c r="B2137" t="s">
        <v>4465</v>
      </c>
      <c r="C2137" t="s">
        <v>333</v>
      </c>
      <c r="D2137">
        <v>30</v>
      </c>
      <c r="E2137" s="138">
        <v>45647</v>
      </c>
      <c r="F2137" s="138">
        <v>45944</v>
      </c>
      <c r="G2137" t="s">
        <v>69</v>
      </c>
      <c r="H2137" t="s">
        <v>70</v>
      </c>
      <c r="I2137">
        <v>0</v>
      </c>
      <c r="J2137" t="s">
        <v>16326</v>
      </c>
      <c r="K2137">
        <v>0.8</v>
      </c>
      <c r="L2137" t="s">
        <v>71</v>
      </c>
      <c r="M2137"/>
      <c r="N2137"/>
      <c r="O2137"/>
      <c r="P2137"/>
      <c r="Q2137"/>
      <c r="R2137"/>
      <c r="S2137"/>
      <c r="T2137"/>
      <c r="U2137"/>
      <c r="V2137"/>
      <c r="W2137"/>
      <c r="X2137"/>
      <c r="Y2137"/>
      <c r="Z2137"/>
      <c r="AA2137"/>
      <c r="AB2137"/>
      <c r="AC2137"/>
      <c r="AD2137"/>
      <c r="AE2137"/>
      <c r="AF2137"/>
      <c r="AG2137">
        <v>2</v>
      </c>
      <c r="AH2137">
        <v>6517.93</v>
      </c>
    </row>
    <row r="2138" spans="1:34" ht="15" x14ac:dyDescent="0.25">
      <c r="A2138" t="s">
        <v>4456</v>
      </c>
      <c r="B2138" t="s">
        <v>4457</v>
      </c>
      <c r="C2138" t="s">
        <v>1085</v>
      </c>
      <c r="D2138">
        <v>8</v>
      </c>
      <c r="E2138" s="138">
        <v>45687</v>
      </c>
      <c r="F2138" s="138">
        <v>45719</v>
      </c>
      <c r="G2138" t="s">
        <v>16478</v>
      </c>
      <c r="H2138" t="s">
        <v>70</v>
      </c>
      <c r="I2138">
        <v>0</v>
      </c>
      <c r="J2138" t="s">
        <v>16229</v>
      </c>
      <c r="K2138">
        <v>0.5</v>
      </c>
      <c r="L2138" t="s">
        <v>16270</v>
      </c>
      <c r="M2138">
        <v>0.6</v>
      </c>
      <c r="N2138" t="s">
        <v>78</v>
      </c>
      <c r="O2138">
        <v>0.8</v>
      </c>
      <c r="P2138" t="s">
        <v>79</v>
      </c>
      <c r="Q2138"/>
      <c r="R2138"/>
      <c r="S2138"/>
      <c r="T2138"/>
      <c r="U2138"/>
      <c r="V2138"/>
      <c r="W2138"/>
      <c r="X2138"/>
      <c r="Y2138"/>
      <c r="Z2138"/>
      <c r="AA2138"/>
      <c r="AB2138"/>
      <c r="AC2138"/>
      <c r="AD2138"/>
      <c r="AE2138"/>
      <c r="AF2138"/>
      <c r="AG2138">
        <v>4</v>
      </c>
      <c r="AH2138">
        <v>10000</v>
      </c>
    </row>
    <row r="2139" spans="1:34" ht="15" x14ac:dyDescent="0.25">
      <c r="A2139" t="s">
        <v>4452</v>
      </c>
      <c r="B2139" t="s">
        <v>4453</v>
      </c>
      <c r="C2139" t="s">
        <v>621</v>
      </c>
      <c r="D2139">
        <v>3</v>
      </c>
      <c r="E2139" s="138">
        <v>45366</v>
      </c>
      <c r="F2139" s="138">
        <v>45870</v>
      </c>
      <c r="G2139" t="s">
        <v>75</v>
      </c>
      <c r="H2139" t="s">
        <v>70</v>
      </c>
      <c r="I2139">
        <v>0</v>
      </c>
      <c r="J2139" t="s">
        <v>16229</v>
      </c>
      <c r="K2139">
        <v>0.65</v>
      </c>
      <c r="L2139" t="s">
        <v>16270</v>
      </c>
      <c r="M2139">
        <v>0.75</v>
      </c>
      <c r="N2139" t="s">
        <v>78</v>
      </c>
      <c r="O2139">
        <v>0.8</v>
      </c>
      <c r="P2139" t="s">
        <v>79</v>
      </c>
      <c r="Q2139"/>
      <c r="R2139"/>
      <c r="S2139"/>
      <c r="T2139"/>
      <c r="U2139"/>
      <c r="V2139"/>
      <c r="W2139"/>
      <c r="X2139"/>
      <c r="Y2139"/>
      <c r="Z2139"/>
      <c r="AA2139"/>
      <c r="AB2139"/>
      <c r="AC2139"/>
      <c r="AD2139"/>
      <c r="AE2139"/>
      <c r="AF2139"/>
      <c r="AG2139">
        <v>4</v>
      </c>
      <c r="AH2139">
        <v>10000</v>
      </c>
    </row>
    <row r="2140" spans="1:34" ht="15" x14ac:dyDescent="0.25">
      <c r="A2140" t="s">
        <v>4454</v>
      </c>
      <c r="B2140" t="s">
        <v>4455</v>
      </c>
      <c r="C2140" t="s">
        <v>516</v>
      </c>
      <c r="D2140">
        <v>25</v>
      </c>
      <c r="E2140" s="138">
        <v>45656</v>
      </c>
      <c r="F2140" s="138">
        <v>45910</v>
      </c>
      <c r="G2140" t="s">
        <v>69</v>
      </c>
      <c r="H2140" t="s">
        <v>63</v>
      </c>
      <c r="I2140">
        <v>0.8</v>
      </c>
      <c r="J2140" t="s">
        <v>71</v>
      </c>
      <c r="K2140"/>
      <c r="L2140"/>
      <c r="M2140"/>
      <c r="N2140"/>
      <c r="O2140"/>
      <c r="P2140"/>
      <c r="Q2140"/>
      <c r="R2140"/>
      <c r="S2140"/>
      <c r="T2140"/>
      <c r="U2140"/>
      <c r="V2140"/>
      <c r="W2140"/>
      <c r="X2140"/>
      <c r="Y2140"/>
      <c r="Z2140"/>
      <c r="AA2140"/>
      <c r="AB2140"/>
      <c r="AC2140"/>
      <c r="AD2140"/>
      <c r="AE2140"/>
      <c r="AF2140"/>
      <c r="AG2140">
        <v>1</v>
      </c>
      <c r="AH2140">
        <v>0</v>
      </c>
    </row>
    <row r="2141" spans="1:34" ht="15" x14ac:dyDescent="0.25">
      <c r="A2141" t="s">
        <v>4466</v>
      </c>
      <c r="B2141" t="s">
        <v>4467</v>
      </c>
      <c r="C2141" t="s">
        <v>757</v>
      </c>
      <c r="D2141">
        <v>60</v>
      </c>
      <c r="E2141" s="138">
        <v>45646</v>
      </c>
      <c r="F2141" s="138">
        <v>45826</v>
      </c>
      <c r="G2141" t="s">
        <v>69</v>
      </c>
      <c r="H2141" t="s">
        <v>70</v>
      </c>
      <c r="I2141">
        <v>0</v>
      </c>
      <c r="J2141" t="s">
        <v>16286</v>
      </c>
      <c r="K2141">
        <v>0.5</v>
      </c>
      <c r="L2141" t="s">
        <v>71</v>
      </c>
      <c r="M2141"/>
      <c r="N2141"/>
      <c r="O2141"/>
      <c r="P2141"/>
      <c r="Q2141"/>
      <c r="R2141"/>
      <c r="S2141"/>
      <c r="T2141"/>
      <c r="U2141"/>
      <c r="V2141"/>
      <c r="W2141"/>
      <c r="X2141"/>
      <c r="Y2141"/>
      <c r="Z2141"/>
      <c r="AA2141"/>
      <c r="AB2141"/>
      <c r="AC2141"/>
      <c r="AD2141"/>
      <c r="AE2141"/>
      <c r="AF2141"/>
      <c r="AG2141">
        <v>2</v>
      </c>
      <c r="AH2141">
        <v>5000</v>
      </c>
    </row>
    <row r="2142" spans="1:34" ht="15" x14ac:dyDescent="0.25">
      <c r="A2142" t="s">
        <v>4468</v>
      </c>
      <c r="B2142" t="s">
        <v>4469</v>
      </c>
      <c r="C2142" t="s">
        <v>108</v>
      </c>
      <c r="D2142">
        <v>23</v>
      </c>
      <c r="E2142" s="138">
        <v>45644</v>
      </c>
      <c r="F2142" s="138">
        <v>45715</v>
      </c>
      <c r="G2142" t="s">
        <v>69</v>
      </c>
      <c r="H2142" t="s">
        <v>70</v>
      </c>
      <c r="I2142">
        <v>0</v>
      </c>
      <c r="J2142" t="s">
        <v>16232</v>
      </c>
      <c r="K2142">
        <v>0.7</v>
      </c>
      <c r="L2142" t="s">
        <v>71</v>
      </c>
      <c r="M2142"/>
      <c r="N2142"/>
      <c r="O2142"/>
      <c r="P2142"/>
      <c r="Q2142"/>
      <c r="R2142"/>
      <c r="S2142"/>
      <c r="T2142"/>
      <c r="U2142"/>
      <c r="V2142"/>
      <c r="W2142"/>
      <c r="X2142"/>
      <c r="Y2142"/>
      <c r="Z2142"/>
      <c r="AA2142"/>
      <c r="AB2142"/>
      <c r="AC2142"/>
      <c r="AD2142"/>
      <c r="AE2142"/>
      <c r="AF2142"/>
      <c r="AG2142">
        <v>2</v>
      </c>
      <c r="AH2142">
        <v>7500</v>
      </c>
    </row>
    <row r="2143" spans="1:34" ht="15" x14ac:dyDescent="0.25">
      <c r="A2143" t="s">
        <v>4470</v>
      </c>
      <c r="B2143" t="s">
        <v>4471</v>
      </c>
      <c r="C2143" t="s">
        <v>206</v>
      </c>
      <c r="D2143">
        <v>30</v>
      </c>
      <c r="E2143" s="138">
        <v>45644</v>
      </c>
      <c r="F2143" s="138">
        <v>45944</v>
      </c>
      <c r="G2143" t="s">
        <v>69</v>
      </c>
      <c r="H2143" t="s">
        <v>63</v>
      </c>
      <c r="I2143">
        <v>0.8</v>
      </c>
      <c r="J2143" t="s">
        <v>71</v>
      </c>
      <c r="K2143"/>
      <c r="L2143"/>
      <c r="M2143"/>
      <c r="N2143"/>
      <c r="O2143"/>
      <c r="P2143"/>
      <c r="Q2143"/>
      <c r="R2143"/>
      <c r="S2143"/>
      <c r="T2143"/>
      <c r="U2143"/>
      <c r="V2143"/>
      <c r="W2143"/>
      <c r="X2143"/>
      <c r="Y2143"/>
      <c r="Z2143"/>
      <c r="AA2143"/>
      <c r="AB2143"/>
      <c r="AC2143"/>
      <c r="AD2143"/>
      <c r="AE2143"/>
      <c r="AF2143"/>
      <c r="AG2143">
        <v>1</v>
      </c>
      <c r="AH2143">
        <v>0</v>
      </c>
    </row>
    <row r="2144" spans="1:34" ht="15" x14ac:dyDescent="0.25">
      <c r="A2144" t="s">
        <v>4472</v>
      </c>
      <c r="B2144" t="s">
        <v>4473</v>
      </c>
      <c r="C2144" t="s">
        <v>350</v>
      </c>
      <c r="D2144">
        <v>4</v>
      </c>
      <c r="E2144" s="138">
        <v>39535</v>
      </c>
      <c r="F2144" s="138">
        <v>46011</v>
      </c>
      <c r="G2144" t="s">
        <v>818</v>
      </c>
      <c r="H2144" t="s">
        <v>63</v>
      </c>
      <c r="I2144">
        <v>0</v>
      </c>
      <c r="J2144" t="s">
        <v>71</v>
      </c>
      <c r="K2144"/>
      <c r="L2144"/>
      <c r="M2144"/>
      <c r="N2144"/>
      <c r="O2144"/>
      <c r="P2144"/>
      <c r="Q2144"/>
      <c r="R2144"/>
      <c r="S2144"/>
      <c r="T2144"/>
      <c r="U2144"/>
      <c r="V2144"/>
      <c r="W2144"/>
      <c r="X2144"/>
      <c r="Y2144"/>
      <c r="Z2144"/>
      <c r="AA2144"/>
      <c r="AB2144"/>
      <c r="AC2144"/>
      <c r="AD2144"/>
      <c r="AE2144"/>
      <c r="AF2144"/>
      <c r="AG2144">
        <v>1</v>
      </c>
      <c r="AH2144">
        <v>0</v>
      </c>
    </row>
    <row r="2145" spans="1:34" ht="15" x14ac:dyDescent="0.25">
      <c r="A2145" t="s">
        <v>4474</v>
      </c>
      <c r="B2145" t="s">
        <v>4475</v>
      </c>
      <c r="C2145" t="s">
        <v>359</v>
      </c>
      <c r="D2145">
        <v>6</v>
      </c>
      <c r="E2145" s="138">
        <v>44992</v>
      </c>
      <c r="F2145" s="138">
        <v>46011</v>
      </c>
      <c r="G2145" t="s">
        <v>69</v>
      </c>
      <c r="H2145" t="s">
        <v>70</v>
      </c>
      <c r="I2145">
        <v>0</v>
      </c>
      <c r="J2145" t="s">
        <v>16230</v>
      </c>
      <c r="K2145">
        <v>0.5</v>
      </c>
      <c r="L2145" t="s">
        <v>71</v>
      </c>
      <c r="M2145"/>
      <c r="N2145"/>
      <c r="O2145"/>
      <c r="P2145"/>
      <c r="Q2145"/>
      <c r="R2145"/>
      <c r="S2145"/>
      <c r="T2145"/>
      <c r="U2145"/>
      <c r="V2145"/>
      <c r="W2145"/>
      <c r="X2145"/>
      <c r="Y2145"/>
      <c r="Z2145"/>
      <c r="AA2145"/>
      <c r="AB2145"/>
      <c r="AC2145"/>
      <c r="AD2145"/>
      <c r="AE2145"/>
      <c r="AF2145"/>
      <c r="AG2145">
        <v>2</v>
      </c>
      <c r="AH2145">
        <v>15000</v>
      </c>
    </row>
    <row r="2146" spans="1:34" ht="15" x14ac:dyDescent="0.25">
      <c r="A2146" t="s">
        <v>4478</v>
      </c>
      <c r="B2146" t="s">
        <v>4479</v>
      </c>
      <c r="C2146" t="s">
        <v>604</v>
      </c>
      <c r="D2146"/>
      <c r="E2146"/>
      <c r="F2146"/>
      <c r="G2146"/>
      <c r="H2146" t="s">
        <v>63</v>
      </c>
      <c r="I2146" t="s">
        <v>64</v>
      </c>
      <c r="J2146"/>
      <c r="K2146"/>
      <c r="L2146"/>
      <c r="M2146"/>
      <c r="N2146"/>
      <c r="O2146"/>
      <c r="P2146"/>
      <c r="Q2146"/>
      <c r="R2146"/>
      <c r="S2146"/>
      <c r="T2146"/>
      <c r="U2146"/>
      <c r="V2146"/>
      <c r="W2146"/>
      <c r="X2146"/>
      <c r="Y2146"/>
      <c r="Z2146"/>
      <c r="AA2146"/>
      <c r="AB2146"/>
      <c r="AC2146"/>
      <c r="AD2146"/>
      <c r="AE2146"/>
      <c r="AF2146"/>
      <c r="AG2146"/>
      <c r="AH2146">
        <v>0</v>
      </c>
    </row>
    <row r="2147" spans="1:34" ht="15" x14ac:dyDescent="0.25">
      <c r="A2147" t="s">
        <v>4480</v>
      </c>
      <c r="B2147" t="s">
        <v>4481</v>
      </c>
      <c r="C2147" t="s">
        <v>604</v>
      </c>
      <c r="D2147"/>
      <c r="E2147"/>
      <c r="F2147"/>
      <c r="G2147"/>
      <c r="H2147" t="s">
        <v>63</v>
      </c>
      <c r="I2147" t="s">
        <v>64</v>
      </c>
      <c r="J2147"/>
      <c r="K2147"/>
      <c r="L2147"/>
      <c r="M2147"/>
      <c r="N2147"/>
      <c r="O2147"/>
      <c r="P2147"/>
      <c r="Q2147"/>
      <c r="R2147"/>
      <c r="S2147"/>
      <c r="T2147"/>
      <c r="U2147"/>
      <c r="V2147"/>
      <c r="W2147"/>
      <c r="X2147"/>
      <c r="Y2147"/>
      <c r="Z2147"/>
      <c r="AA2147"/>
      <c r="AB2147"/>
      <c r="AC2147"/>
      <c r="AD2147"/>
      <c r="AE2147"/>
      <c r="AF2147"/>
      <c r="AG2147"/>
      <c r="AH2147">
        <v>0</v>
      </c>
    </row>
    <row r="2148" spans="1:34" ht="15" x14ac:dyDescent="0.25">
      <c r="A2148" t="s">
        <v>4482</v>
      </c>
      <c r="B2148" t="s">
        <v>4483</v>
      </c>
      <c r="C2148" t="s">
        <v>102</v>
      </c>
      <c r="D2148">
        <v>33</v>
      </c>
      <c r="E2148" s="138">
        <v>45657</v>
      </c>
      <c r="F2148" s="138">
        <v>45918</v>
      </c>
      <c r="G2148" t="s">
        <v>69</v>
      </c>
      <c r="H2148" t="s">
        <v>63</v>
      </c>
      <c r="I2148">
        <v>0.7</v>
      </c>
      <c r="J2148" t="s">
        <v>71</v>
      </c>
      <c r="K2148"/>
      <c r="L2148"/>
      <c r="M2148"/>
      <c r="N2148"/>
      <c r="O2148"/>
      <c r="P2148"/>
      <c r="Q2148"/>
      <c r="R2148"/>
      <c r="S2148"/>
      <c r="T2148"/>
      <c r="U2148"/>
      <c r="V2148"/>
      <c r="W2148"/>
      <c r="X2148"/>
      <c r="Y2148"/>
      <c r="Z2148"/>
      <c r="AA2148"/>
      <c r="AB2148"/>
      <c r="AC2148"/>
      <c r="AD2148"/>
      <c r="AE2148"/>
      <c r="AF2148"/>
      <c r="AG2148">
        <v>1</v>
      </c>
      <c r="AH2148">
        <v>0</v>
      </c>
    </row>
    <row r="2149" spans="1:34" ht="15" x14ac:dyDescent="0.25">
      <c r="A2149" t="s">
        <v>4484</v>
      </c>
      <c r="B2149" t="s">
        <v>4485</v>
      </c>
      <c r="C2149" t="s">
        <v>231</v>
      </c>
      <c r="D2149"/>
      <c r="E2149"/>
      <c r="F2149"/>
      <c r="G2149"/>
      <c r="H2149" t="s">
        <v>63</v>
      </c>
      <c r="I2149" t="s">
        <v>64</v>
      </c>
      <c r="J2149"/>
      <c r="K2149"/>
      <c r="L2149"/>
      <c r="M2149"/>
      <c r="N2149"/>
      <c r="O2149"/>
      <c r="P2149"/>
      <c r="Q2149"/>
      <c r="R2149"/>
      <c r="S2149"/>
      <c r="T2149"/>
      <c r="U2149"/>
      <c r="V2149"/>
      <c r="W2149"/>
      <c r="X2149"/>
      <c r="Y2149"/>
      <c r="Z2149"/>
      <c r="AA2149"/>
      <c r="AB2149"/>
      <c r="AC2149"/>
      <c r="AD2149"/>
      <c r="AE2149"/>
      <c r="AF2149"/>
      <c r="AG2149"/>
      <c r="AH2149">
        <v>0</v>
      </c>
    </row>
    <row r="2150" spans="1:34" ht="15" x14ac:dyDescent="0.25">
      <c r="A2150" t="s">
        <v>4486</v>
      </c>
      <c r="B2150" t="s">
        <v>4487</v>
      </c>
      <c r="C2150" t="s">
        <v>313</v>
      </c>
      <c r="D2150"/>
      <c r="E2150"/>
      <c r="F2150"/>
      <c r="G2150"/>
      <c r="H2150" t="s">
        <v>63</v>
      </c>
      <c r="I2150" t="s">
        <v>64</v>
      </c>
      <c r="J2150"/>
      <c r="K2150"/>
      <c r="L2150"/>
      <c r="M2150"/>
      <c r="N2150"/>
      <c r="O2150"/>
      <c r="P2150"/>
      <c r="Q2150"/>
      <c r="R2150"/>
      <c r="S2150"/>
      <c r="T2150"/>
      <c r="U2150"/>
      <c r="V2150"/>
      <c r="W2150"/>
      <c r="X2150"/>
      <c r="Y2150"/>
      <c r="Z2150"/>
      <c r="AA2150"/>
      <c r="AB2150"/>
      <c r="AC2150"/>
      <c r="AD2150"/>
      <c r="AE2150"/>
      <c r="AF2150"/>
      <c r="AG2150"/>
      <c r="AH2150">
        <v>0</v>
      </c>
    </row>
    <row r="2151" spans="1:34" ht="15" x14ac:dyDescent="0.25">
      <c r="A2151" t="s">
        <v>4488</v>
      </c>
      <c r="B2151" t="s">
        <v>4489</v>
      </c>
      <c r="C2151" t="s">
        <v>139</v>
      </c>
      <c r="D2151">
        <v>21</v>
      </c>
      <c r="E2151" s="138">
        <v>45643</v>
      </c>
      <c r="F2151" s="138">
        <v>45679</v>
      </c>
      <c r="G2151" t="s">
        <v>75</v>
      </c>
      <c r="H2151" t="s">
        <v>70</v>
      </c>
      <c r="I2151">
        <v>0</v>
      </c>
      <c r="J2151" t="s">
        <v>16550</v>
      </c>
      <c r="K2151">
        <v>0.8</v>
      </c>
      <c r="L2151" t="s">
        <v>71</v>
      </c>
      <c r="M2151"/>
      <c r="N2151"/>
      <c r="O2151"/>
      <c r="P2151"/>
      <c r="Q2151"/>
      <c r="R2151"/>
      <c r="S2151"/>
      <c r="T2151"/>
      <c r="U2151"/>
      <c r="V2151"/>
      <c r="W2151"/>
      <c r="X2151"/>
      <c r="Y2151"/>
      <c r="Z2151"/>
      <c r="AA2151"/>
      <c r="AB2151"/>
      <c r="AC2151"/>
      <c r="AD2151"/>
      <c r="AE2151"/>
      <c r="AF2151"/>
      <c r="AG2151">
        <v>2</v>
      </c>
      <c r="AH2151">
        <v>10632.96</v>
      </c>
    </row>
    <row r="2152" spans="1:34" ht="15" x14ac:dyDescent="0.25">
      <c r="A2152" t="s">
        <v>4490</v>
      </c>
      <c r="B2152" t="s">
        <v>4491</v>
      </c>
      <c r="C2152" t="s">
        <v>251</v>
      </c>
      <c r="D2152">
        <v>26</v>
      </c>
      <c r="E2152" s="138">
        <v>45639</v>
      </c>
      <c r="F2152" s="138">
        <v>45931</v>
      </c>
      <c r="G2152" t="s">
        <v>69</v>
      </c>
      <c r="H2152" t="s">
        <v>70</v>
      </c>
      <c r="I2152">
        <v>0</v>
      </c>
      <c r="J2152" t="s">
        <v>16228</v>
      </c>
      <c r="K2152">
        <v>0.7</v>
      </c>
      <c r="L2152" t="s">
        <v>71</v>
      </c>
      <c r="M2152"/>
      <c r="N2152"/>
      <c r="O2152"/>
      <c r="P2152"/>
      <c r="Q2152"/>
      <c r="R2152"/>
      <c r="S2152"/>
      <c r="T2152"/>
      <c r="U2152"/>
      <c r="V2152"/>
      <c r="W2152"/>
      <c r="X2152"/>
      <c r="Y2152"/>
      <c r="Z2152"/>
      <c r="AA2152"/>
      <c r="AB2152"/>
      <c r="AC2152"/>
      <c r="AD2152"/>
      <c r="AE2152"/>
      <c r="AF2152"/>
      <c r="AG2152">
        <v>2</v>
      </c>
      <c r="AH2152">
        <v>12000</v>
      </c>
    </row>
    <row r="2153" spans="1:34" ht="15" x14ac:dyDescent="0.25">
      <c r="A2153" t="s">
        <v>4492</v>
      </c>
      <c r="B2153" t="s">
        <v>4493</v>
      </c>
      <c r="C2153" t="s">
        <v>193</v>
      </c>
      <c r="D2153">
        <v>37</v>
      </c>
      <c r="E2153" s="138">
        <v>45649</v>
      </c>
      <c r="F2153" s="138">
        <v>45679</v>
      </c>
      <c r="G2153" t="s">
        <v>69</v>
      </c>
      <c r="H2153" t="s">
        <v>70</v>
      </c>
      <c r="I2153">
        <v>0</v>
      </c>
      <c r="J2153" t="s">
        <v>16236</v>
      </c>
      <c r="K2153">
        <v>0.75</v>
      </c>
      <c r="L2153" t="s">
        <v>71</v>
      </c>
      <c r="M2153"/>
      <c r="N2153"/>
      <c r="O2153"/>
      <c r="P2153"/>
      <c r="Q2153"/>
      <c r="R2153"/>
      <c r="S2153"/>
      <c r="T2153"/>
      <c r="U2153"/>
      <c r="V2153"/>
      <c r="W2153"/>
      <c r="X2153"/>
      <c r="Y2153"/>
      <c r="Z2153"/>
      <c r="AA2153"/>
      <c r="AB2153"/>
      <c r="AC2153"/>
      <c r="AD2153"/>
      <c r="AE2153"/>
      <c r="AF2153"/>
      <c r="AG2153">
        <v>2</v>
      </c>
      <c r="AH2153">
        <v>9999.99</v>
      </c>
    </row>
    <row r="2154" spans="1:34" ht="15" x14ac:dyDescent="0.25">
      <c r="A2154" t="s">
        <v>4494</v>
      </c>
      <c r="B2154" t="s">
        <v>4495</v>
      </c>
      <c r="C2154" t="s">
        <v>231</v>
      </c>
      <c r="D2154">
        <v>27</v>
      </c>
      <c r="E2154" s="138">
        <v>45646</v>
      </c>
      <c r="F2154" s="138">
        <v>45685</v>
      </c>
      <c r="G2154" t="s">
        <v>69</v>
      </c>
      <c r="H2154" t="s">
        <v>63</v>
      </c>
      <c r="I2154">
        <v>0.6</v>
      </c>
      <c r="J2154" t="s">
        <v>71</v>
      </c>
      <c r="K2154"/>
      <c r="L2154"/>
      <c r="M2154"/>
      <c r="N2154"/>
      <c r="O2154"/>
      <c r="P2154"/>
      <c r="Q2154"/>
      <c r="R2154"/>
      <c r="S2154"/>
      <c r="T2154"/>
      <c r="U2154"/>
      <c r="V2154"/>
      <c r="W2154"/>
      <c r="X2154"/>
      <c r="Y2154"/>
      <c r="Z2154"/>
      <c r="AA2154"/>
      <c r="AB2154"/>
      <c r="AC2154"/>
      <c r="AD2154"/>
      <c r="AE2154"/>
      <c r="AF2154"/>
      <c r="AG2154">
        <v>1</v>
      </c>
      <c r="AH2154">
        <v>0</v>
      </c>
    </row>
    <row r="2155" spans="1:34" ht="15" x14ac:dyDescent="0.25">
      <c r="A2155" t="s">
        <v>4496</v>
      </c>
      <c r="B2155" t="s">
        <v>4497</v>
      </c>
      <c r="C2155" t="s">
        <v>231</v>
      </c>
      <c r="D2155">
        <v>41</v>
      </c>
      <c r="E2155" s="138">
        <v>45646</v>
      </c>
      <c r="F2155" s="138">
        <v>45667</v>
      </c>
      <c r="G2155" t="s">
        <v>69</v>
      </c>
      <c r="H2155" t="s">
        <v>63</v>
      </c>
      <c r="I2155">
        <v>0.7</v>
      </c>
      <c r="J2155" t="s">
        <v>71</v>
      </c>
      <c r="K2155"/>
      <c r="L2155"/>
      <c r="M2155"/>
      <c r="N2155"/>
      <c r="O2155"/>
      <c r="P2155"/>
      <c r="Q2155"/>
      <c r="R2155"/>
      <c r="S2155"/>
      <c r="T2155"/>
      <c r="U2155"/>
      <c r="V2155"/>
      <c r="W2155"/>
      <c r="X2155"/>
      <c r="Y2155"/>
      <c r="Z2155"/>
      <c r="AA2155"/>
      <c r="AB2155"/>
      <c r="AC2155"/>
      <c r="AD2155"/>
      <c r="AE2155"/>
      <c r="AF2155"/>
      <c r="AG2155">
        <v>1</v>
      </c>
      <c r="AH2155">
        <v>0</v>
      </c>
    </row>
    <row r="2156" spans="1:34" ht="15" x14ac:dyDescent="0.25">
      <c r="A2156" t="s">
        <v>4498</v>
      </c>
      <c r="B2156" t="s">
        <v>4499</v>
      </c>
      <c r="C2156" t="s">
        <v>228</v>
      </c>
      <c r="D2156">
        <v>24</v>
      </c>
      <c r="E2156" s="138">
        <v>45279</v>
      </c>
      <c r="F2156" s="138">
        <v>46011</v>
      </c>
      <c r="G2156" t="s">
        <v>69</v>
      </c>
      <c r="H2156" t="s">
        <v>63</v>
      </c>
      <c r="I2156">
        <v>0.65</v>
      </c>
      <c r="J2156" t="s">
        <v>71</v>
      </c>
      <c r="K2156"/>
      <c r="L2156"/>
      <c r="M2156"/>
      <c r="N2156"/>
      <c r="O2156"/>
      <c r="P2156"/>
      <c r="Q2156"/>
      <c r="R2156"/>
      <c r="S2156"/>
      <c r="T2156"/>
      <c r="U2156"/>
      <c r="V2156"/>
      <c r="W2156"/>
      <c r="X2156"/>
      <c r="Y2156"/>
      <c r="Z2156"/>
      <c r="AA2156"/>
      <c r="AB2156"/>
      <c r="AC2156"/>
      <c r="AD2156"/>
      <c r="AE2156"/>
      <c r="AF2156"/>
      <c r="AG2156">
        <v>1</v>
      </c>
      <c r="AH2156">
        <v>0</v>
      </c>
    </row>
    <row r="2157" spans="1:34" ht="15" x14ac:dyDescent="0.25">
      <c r="A2157" t="s">
        <v>4500</v>
      </c>
      <c r="B2157" t="s">
        <v>4501</v>
      </c>
      <c r="C2157" t="s">
        <v>142</v>
      </c>
      <c r="D2157">
        <v>35</v>
      </c>
      <c r="E2157" s="138">
        <v>45649</v>
      </c>
      <c r="F2157" s="138">
        <v>45679</v>
      </c>
      <c r="G2157" t="s">
        <v>75</v>
      </c>
      <c r="H2157" t="s">
        <v>70</v>
      </c>
      <c r="I2157">
        <v>0</v>
      </c>
      <c r="J2157" t="s">
        <v>16229</v>
      </c>
      <c r="K2157">
        <v>0.45</v>
      </c>
      <c r="L2157" t="s">
        <v>16270</v>
      </c>
      <c r="M2157">
        <v>0.55000000000000004</v>
      </c>
      <c r="N2157" t="s">
        <v>78</v>
      </c>
      <c r="O2157">
        <v>0.6</v>
      </c>
      <c r="P2157" t="s">
        <v>79</v>
      </c>
      <c r="Q2157"/>
      <c r="R2157"/>
      <c r="S2157"/>
      <c r="T2157"/>
      <c r="U2157"/>
      <c r="V2157"/>
      <c r="W2157"/>
      <c r="X2157"/>
      <c r="Y2157"/>
      <c r="Z2157"/>
      <c r="AA2157"/>
      <c r="AB2157"/>
      <c r="AC2157"/>
      <c r="AD2157"/>
      <c r="AE2157"/>
      <c r="AF2157"/>
      <c r="AG2157">
        <v>4</v>
      </c>
      <c r="AH2157">
        <v>10000</v>
      </c>
    </row>
    <row r="2158" spans="1:34" ht="15" x14ac:dyDescent="0.25">
      <c r="A2158" t="s">
        <v>4502</v>
      </c>
      <c r="B2158" t="s">
        <v>4503</v>
      </c>
      <c r="C2158" t="s">
        <v>228</v>
      </c>
      <c r="D2158">
        <v>35</v>
      </c>
      <c r="E2158" s="138">
        <v>45654</v>
      </c>
      <c r="F2158" s="138">
        <v>45818</v>
      </c>
      <c r="G2158" t="s">
        <v>69</v>
      </c>
      <c r="H2158" t="s">
        <v>63</v>
      </c>
      <c r="I2158">
        <v>0.8</v>
      </c>
      <c r="J2158" t="s">
        <v>71</v>
      </c>
      <c r="K2158"/>
      <c r="L2158"/>
      <c r="M2158"/>
      <c r="N2158"/>
      <c r="O2158"/>
      <c r="P2158"/>
      <c r="Q2158"/>
      <c r="R2158"/>
      <c r="S2158"/>
      <c r="T2158"/>
      <c r="U2158"/>
      <c r="V2158"/>
      <c r="W2158"/>
      <c r="X2158"/>
      <c r="Y2158"/>
      <c r="Z2158"/>
      <c r="AA2158"/>
      <c r="AB2158"/>
      <c r="AC2158"/>
      <c r="AD2158"/>
      <c r="AE2158"/>
      <c r="AF2158"/>
      <c r="AG2158">
        <v>1</v>
      </c>
      <c r="AH2158">
        <v>0</v>
      </c>
    </row>
    <row r="2159" spans="1:34" ht="15" x14ac:dyDescent="0.25">
      <c r="A2159" t="s">
        <v>4504</v>
      </c>
      <c r="B2159" t="s">
        <v>4505</v>
      </c>
      <c r="C2159" t="s">
        <v>251</v>
      </c>
      <c r="D2159">
        <v>25</v>
      </c>
      <c r="E2159" s="138">
        <v>45656</v>
      </c>
      <c r="F2159" s="138">
        <v>45679</v>
      </c>
      <c r="G2159" t="s">
        <v>69</v>
      </c>
      <c r="H2159" t="s">
        <v>70</v>
      </c>
      <c r="I2159">
        <v>0</v>
      </c>
      <c r="J2159" t="s">
        <v>16231</v>
      </c>
      <c r="K2159">
        <v>0.7</v>
      </c>
      <c r="L2159" t="s">
        <v>71</v>
      </c>
      <c r="M2159"/>
      <c r="N2159"/>
      <c r="O2159"/>
      <c r="P2159"/>
      <c r="Q2159"/>
      <c r="R2159"/>
      <c r="S2159"/>
      <c r="T2159"/>
      <c r="U2159"/>
      <c r="V2159"/>
      <c r="W2159"/>
      <c r="X2159"/>
      <c r="Y2159"/>
      <c r="Z2159"/>
      <c r="AA2159"/>
      <c r="AB2159"/>
      <c r="AC2159"/>
      <c r="AD2159"/>
      <c r="AE2159"/>
      <c r="AF2159"/>
      <c r="AG2159">
        <v>2</v>
      </c>
      <c r="AH2159">
        <v>13000</v>
      </c>
    </row>
    <row r="2160" spans="1:34" ht="15" x14ac:dyDescent="0.25">
      <c r="A2160" t="s">
        <v>4506</v>
      </c>
      <c r="B2160" t="s">
        <v>4507</v>
      </c>
      <c r="C2160" t="s">
        <v>108</v>
      </c>
      <c r="D2160"/>
      <c r="E2160"/>
      <c r="F2160"/>
      <c r="G2160"/>
      <c r="H2160" t="s">
        <v>63</v>
      </c>
      <c r="I2160" t="s">
        <v>64</v>
      </c>
      <c r="J2160"/>
      <c r="K2160"/>
      <c r="L2160"/>
      <c r="M2160"/>
      <c r="N2160"/>
      <c r="O2160"/>
      <c r="P2160"/>
      <c r="Q2160"/>
      <c r="R2160"/>
      <c r="S2160"/>
      <c r="T2160"/>
      <c r="U2160"/>
      <c r="V2160"/>
      <c r="W2160"/>
      <c r="X2160"/>
      <c r="Y2160"/>
      <c r="Z2160"/>
      <c r="AA2160"/>
      <c r="AB2160"/>
      <c r="AC2160"/>
      <c r="AD2160"/>
      <c r="AE2160"/>
      <c r="AF2160"/>
      <c r="AG2160"/>
      <c r="AH2160">
        <v>0</v>
      </c>
    </row>
    <row r="2161" spans="1:34" ht="15" x14ac:dyDescent="0.25">
      <c r="A2161" t="s">
        <v>4508</v>
      </c>
      <c r="B2161" t="s">
        <v>4509</v>
      </c>
      <c r="C2161" t="s">
        <v>62</v>
      </c>
      <c r="D2161">
        <v>42</v>
      </c>
      <c r="E2161" s="138">
        <v>45649</v>
      </c>
      <c r="F2161" s="138">
        <v>45897</v>
      </c>
      <c r="G2161" t="s">
        <v>69</v>
      </c>
      <c r="H2161" t="s">
        <v>63</v>
      </c>
      <c r="I2161">
        <v>0.8</v>
      </c>
      <c r="J2161" t="s">
        <v>71</v>
      </c>
      <c r="K2161"/>
      <c r="L2161"/>
      <c r="M2161"/>
      <c r="N2161"/>
      <c r="O2161"/>
      <c r="P2161"/>
      <c r="Q2161"/>
      <c r="R2161"/>
      <c r="S2161"/>
      <c r="T2161"/>
      <c r="U2161"/>
      <c r="V2161"/>
      <c r="W2161"/>
      <c r="X2161"/>
      <c r="Y2161"/>
      <c r="Z2161"/>
      <c r="AA2161"/>
      <c r="AB2161"/>
      <c r="AC2161"/>
      <c r="AD2161"/>
      <c r="AE2161"/>
      <c r="AF2161"/>
      <c r="AG2161">
        <v>1</v>
      </c>
      <c r="AH2161">
        <v>0</v>
      </c>
    </row>
    <row r="2162" spans="1:34" ht="15" x14ac:dyDescent="0.25">
      <c r="A2162" t="s">
        <v>4510</v>
      </c>
      <c r="B2162" t="s">
        <v>4511</v>
      </c>
      <c r="C2162" t="s">
        <v>318</v>
      </c>
      <c r="D2162">
        <v>52</v>
      </c>
      <c r="E2162" s="138">
        <v>45630</v>
      </c>
      <c r="F2162" s="138">
        <v>45796</v>
      </c>
      <c r="G2162" t="s">
        <v>16478</v>
      </c>
      <c r="H2162" t="s">
        <v>70</v>
      </c>
      <c r="I2162">
        <v>0.15</v>
      </c>
      <c r="J2162" t="s">
        <v>76</v>
      </c>
      <c r="K2162">
        <v>0.2</v>
      </c>
      <c r="L2162" t="s">
        <v>77</v>
      </c>
      <c r="M2162">
        <v>0.4</v>
      </c>
      <c r="N2162" t="s">
        <v>78</v>
      </c>
      <c r="O2162">
        <v>0.6</v>
      </c>
      <c r="P2162" t="s">
        <v>79</v>
      </c>
      <c r="Q2162">
        <v>0</v>
      </c>
      <c r="R2162" t="s">
        <v>16327</v>
      </c>
      <c r="S2162"/>
      <c r="T2162"/>
      <c r="U2162"/>
      <c r="V2162"/>
      <c r="W2162"/>
      <c r="X2162"/>
      <c r="Y2162"/>
      <c r="Z2162"/>
      <c r="AA2162"/>
      <c r="AB2162"/>
      <c r="AC2162"/>
      <c r="AD2162"/>
      <c r="AE2162"/>
      <c r="AF2162"/>
      <c r="AG2162">
        <v>0</v>
      </c>
      <c r="AH2162">
        <v>0</v>
      </c>
    </row>
    <row r="2163" spans="1:34" ht="15" x14ac:dyDescent="0.25">
      <c r="A2163" t="s">
        <v>4512</v>
      </c>
      <c r="B2163" t="s">
        <v>4513</v>
      </c>
      <c r="C2163" t="s">
        <v>801</v>
      </c>
      <c r="D2163">
        <v>4</v>
      </c>
      <c r="E2163" s="138">
        <v>45706</v>
      </c>
      <c r="F2163" s="138">
        <v>45719</v>
      </c>
      <c r="G2163" t="s">
        <v>69</v>
      </c>
      <c r="H2163" t="s">
        <v>70</v>
      </c>
      <c r="I2163">
        <v>0</v>
      </c>
      <c r="J2163" t="s">
        <v>16249</v>
      </c>
      <c r="K2163">
        <v>0.75</v>
      </c>
      <c r="L2163" t="s">
        <v>71</v>
      </c>
      <c r="M2163"/>
      <c r="N2163"/>
      <c r="O2163"/>
      <c r="P2163"/>
      <c r="Q2163"/>
      <c r="R2163"/>
      <c r="S2163"/>
      <c r="T2163"/>
      <c r="U2163"/>
      <c r="V2163"/>
      <c r="W2163"/>
      <c r="X2163"/>
      <c r="Y2163"/>
      <c r="Z2163"/>
      <c r="AA2163"/>
      <c r="AB2163"/>
      <c r="AC2163"/>
      <c r="AD2163"/>
      <c r="AE2163"/>
      <c r="AF2163"/>
      <c r="AG2163">
        <v>2</v>
      </c>
      <c r="AH2163">
        <v>8000</v>
      </c>
    </row>
    <row r="2164" spans="1:34" ht="15" x14ac:dyDescent="0.25">
      <c r="A2164" t="s">
        <v>4514</v>
      </c>
      <c r="B2164" t="s">
        <v>4515</v>
      </c>
      <c r="C2164" t="s">
        <v>521</v>
      </c>
      <c r="D2164">
        <v>56</v>
      </c>
      <c r="E2164" s="138">
        <v>44924</v>
      </c>
      <c r="F2164" s="138">
        <v>46011</v>
      </c>
      <c r="G2164" t="s">
        <v>69</v>
      </c>
      <c r="H2164" t="s">
        <v>70</v>
      </c>
      <c r="I2164">
        <v>0</v>
      </c>
      <c r="J2164" t="s">
        <v>16237</v>
      </c>
      <c r="K2164">
        <v>0.8</v>
      </c>
      <c r="L2164" t="s">
        <v>71</v>
      </c>
      <c r="M2164"/>
      <c r="N2164"/>
      <c r="O2164"/>
      <c r="P2164"/>
      <c r="Q2164"/>
      <c r="R2164"/>
      <c r="S2164"/>
      <c r="T2164"/>
      <c r="U2164"/>
      <c r="V2164"/>
      <c r="W2164"/>
      <c r="X2164"/>
      <c r="Y2164"/>
      <c r="Z2164"/>
      <c r="AA2164"/>
      <c r="AB2164"/>
      <c r="AC2164"/>
      <c r="AD2164"/>
      <c r="AE2164"/>
      <c r="AF2164"/>
      <c r="AG2164">
        <v>2</v>
      </c>
      <c r="AH2164">
        <v>9000</v>
      </c>
    </row>
    <row r="2165" spans="1:34" ht="15" x14ac:dyDescent="0.25">
      <c r="A2165" t="s">
        <v>4516</v>
      </c>
      <c r="B2165" t="s">
        <v>4517</v>
      </c>
      <c r="C2165" t="s">
        <v>68</v>
      </c>
      <c r="D2165">
        <v>11</v>
      </c>
      <c r="E2165" s="138">
        <v>45715</v>
      </c>
      <c r="F2165" s="138">
        <v>45827</v>
      </c>
      <c r="G2165" t="s">
        <v>75</v>
      </c>
      <c r="H2165" t="s">
        <v>70</v>
      </c>
      <c r="I2165">
        <v>0</v>
      </c>
      <c r="J2165" t="s">
        <v>16288</v>
      </c>
      <c r="K2165">
        <v>0.8</v>
      </c>
      <c r="L2165" t="s">
        <v>71</v>
      </c>
      <c r="M2165"/>
      <c r="N2165"/>
      <c r="O2165"/>
      <c r="P2165"/>
      <c r="Q2165"/>
      <c r="R2165"/>
      <c r="S2165"/>
      <c r="T2165"/>
      <c r="U2165"/>
      <c r="V2165"/>
      <c r="W2165"/>
      <c r="X2165"/>
      <c r="Y2165"/>
      <c r="Z2165"/>
      <c r="AA2165"/>
      <c r="AB2165"/>
      <c r="AC2165"/>
      <c r="AD2165"/>
      <c r="AE2165"/>
      <c r="AF2165"/>
      <c r="AG2165">
        <v>2</v>
      </c>
      <c r="AH2165">
        <v>17000</v>
      </c>
    </row>
    <row r="2166" spans="1:34" ht="15" x14ac:dyDescent="0.25">
      <c r="A2166" t="s">
        <v>4518</v>
      </c>
      <c r="B2166" t="s">
        <v>4519</v>
      </c>
      <c r="C2166" t="s">
        <v>286</v>
      </c>
      <c r="D2166">
        <v>82</v>
      </c>
      <c r="E2166" s="138">
        <v>45646</v>
      </c>
      <c r="F2166" s="138">
        <v>45919</v>
      </c>
      <c r="G2166" t="s">
        <v>75</v>
      </c>
      <c r="H2166" t="s">
        <v>70</v>
      </c>
      <c r="I2166">
        <v>0</v>
      </c>
      <c r="J2166" t="s">
        <v>16230</v>
      </c>
      <c r="K2166">
        <v>0.8</v>
      </c>
      <c r="L2166" t="s">
        <v>71</v>
      </c>
      <c r="M2166"/>
      <c r="N2166"/>
      <c r="O2166"/>
      <c r="P2166"/>
      <c r="Q2166"/>
      <c r="R2166"/>
      <c r="S2166"/>
      <c r="T2166"/>
      <c r="U2166"/>
      <c r="V2166"/>
      <c r="W2166"/>
      <c r="X2166"/>
      <c r="Y2166"/>
      <c r="Z2166"/>
      <c r="AA2166"/>
      <c r="AB2166"/>
      <c r="AC2166"/>
      <c r="AD2166"/>
      <c r="AE2166"/>
      <c r="AF2166"/>
      <c r="AG2166">
        <v>2</v>
      </c>
      <c r="AH2166">
        <v>15000</v>
      </c>
    </row>
    <row r="2167" spans="1:34" ht="15" x14ac:dyDescent="0.25">
      <c r="A2167" t="s">
        <v>4520</v>
      </c>
      <c r="B2167" t="s">
        <v>4521</v>
      </c>
      <c r="C2167" t="s">
        <v>219</v>
      </c>
      <c r="D2167"/>
      <c r="E2167"/>
      <c r="F2167"/>
      <c r="G2167"/>
      <c r="H2167" t="s">
        <v>63</v>
      </c>
      <c r="I2167" t="s">
        <v>64</v>
      </c>
      <c r="J2167"/>
      <c r="K2167"/>
      <c r="L2167"/>
      <c r="M2167"/>
      <c r="N2167"/>
      <c r="O2167"/>
      <c r="P2167"/>
      <c r="Q2167"/>
      <c r="R2167"/>
      <c r="S2167"/>
      <c r="T2167"/>
      <c r="U2167"/>
      <c r="V2167"/>
      <c r="W2167"/>
      <c r="X2167"/>
      <c r="Y2167"/>
      <c r="Z2167"/>
      <c r="AA2167"/>
      <c r="AB2167"/>
      <c r="AC2167"/>
      <c r="AD2167"/>
      <c r="AE2167"/>
      <c r="AF2167"/>
      <c r="AG2167"/>
      <c r="AH2167">
        <v>0</v>
      </c>
    </row>
    <row r="2168" spans="1:34" ht="15" x14ac:dyDescent="0.25">
      <c r="A2168" t="s">
        <v>4522</v>
      </c>
      <c r="B2168" t="s">
        <v>4523</v>
      </c>
      <c r="C2168" t="s">
        <v>294</v>
      </c>
      <c r="D2168">
        <v>32</v>
      </c>
      <c r="E2168" s="138">
        <v>45645</v>
      </c>
      <c r="F2168" s="138">
        <v>45701</v>
      </c>
      <c r="G2168" t="s">
        <v>69</v>
      </c>
      <c r="H2168" t="s">
        <v>63</v>
      </c>
      <c r="I2168">
        <v>0.65</v>
      </c>
      <c r="J2168" t="s">
        <v>71</v>
      </c>
      <c r="K2168"/>
      <c r="L2168"/>
      <c r="M2168"/>
      <c r="N2168"/>
      <c r="O2168"/>
      <c r="P2168"/>
      <c r="Q2168"/>
      <c r="R2168"/>
      <c r="S2168"/>
      <c r="T2168"/>
      <c r="U2168"/>
      <c r="V2168"/>
      <c r="W2168"/>
      <c r="X2168"/>
      <c r="Y2168"/>
      <c r="Z2168"/>
      <c r="AA2168"/>
      <c r="AB2168"/>
      <c r="AC2168"/>
      <c r="AD2168"/>
      <c r="AE2168"/>
      <c r="AF2168"/>
      <c r="AG2168">
        <v>1</v>
      </c>
      <c r="AH2168">
        <v>0</v>
      </c>
    </row>
    <row r="2169" spans="1:34" ht="15" x14ac:dyDescent="0.25">
      <c r="A2169" t="s">
        <v>4524</v>
      </c>
      <c r="B2169" t="s">
        <v>4525</v>
      </c>
      <c r="C2169" t="s">
        <v>254</v>
      </c>
      <c r="D2169">
        <v>45</v>
      </c>
      <c r="E2169" s="138">
        <v>45647</v>
      </c>
      <c r="F2169" s="138">
        <v>45664</v>
      </c>
      <c r="G2169" t="s">
        <v>75</v>
      </c>
      <c r="H2169" t="s">
        <v>70</v>
      </c>
      <c r="I2169">
        <v>0</v>
      </c>
      <c r="J2169" t="s">
        <v>16230</v>
      </c>
      <c r="K2169">
        <v>0.8</v>
      </c>
      <c r="L2169" t="s">
        <v>71</v>
      </c>
      <c r="M2169"/>
      <c r="N2169"/>
      <c r="O2169"/>
      <c r="P2169"/>
      <c r="Q2169"/>
      <c r="R2169"/>
      <c r="S2169"/>
      <c r="T2169"/>
      <c r="U2169"/>
      <c r="V2169"/>
      <c r="W2169"/>
      <c r="X2169"/>
      <c r="Y2169"/>
      <c r="Z2169"/>
      <c r="AA2169"/>
      <c r="AB2169"/>
      <c r="AC2169"/>
      <c r="AD2169"/>
      <c r="AE2169"/>
      <c r="AF2169"/>
      <c r="AG2169">
        <v>2</v>
      </c>
      <c r="AH2169">
        <v>15000</v>
      </c>
    </row>
    <row r="2170" spans="1:34" ht="15" x14ac:dyDescent="0.25">
      <c r="A2170" t="s">
        <v>4526</v>
      </c>
      <c r="B2170" t="s">
        <v>4527</v>
      </c>
      <c r="C2170" t="s">
        <v>270</v>
      </c>
      <c r="D2170"/>
      <c r="E2170"/>
      <c r="F2170"/>
      <c r="G2170"/>
      <c r="H2170" t="s">
        <v>63</v>
      </c>
      <c r="I2170" t="s">
        <v>64</v>
      </c>
      <c r="J2170"/>
      <c r="K2170"/>
      <c r="L2170"/>
      <c r="M2170"/>
      <c r="N2170"/>
      <c r="O2170"/>
      <c r="P2170"/>
      <c r="Q2170"/>
      <c r="R2170"/>
      <c r="S2170"/>
      <c r="T2170"/>
      <c r="U2170"/>
      <c r="V2170"/>
      <c r="W2170"/>
      <c r="X2170"/>
      <c r="Y2170"/>
      <c r="Z2170"/>
      <c r="AA2170"/>
      <c r="AB2170"/>
      <c r="AC2170"/>
      <c r="AD2170"/>
      <c r="AE2170"/>
      <c r="AF2170"/>
      <c r="AG2170"/>
      <c r="AH2170">
        <v>0</v>
      </c>
    </row>
    <row r="2171" spans="1:34" ht="15" x14ac:dyDescent="0.25">
      <c r="A2171" t="s">
        <v>4528</v>
      </c>
      <c r="B2171" t="s">
        <v>4529</v>
      </c>
      <c r="C2171" t="s">
        <v>790</v>
      </c>
      <c r="D2171">
        <v>15</v>
      </c>
      <c r="E2171" s="138">
        <v>43788</v>
      </c>
      <c r="F2171" s="138">
        <v>46011</v>
      </c>
      <c r="G2171" t="s">
        <v>69</v>
      </c>
      <c r="H2171" t="s">
        <v>70</v>
      </c>
      <c r="I2171">
        <v>0</v>
      </c>
      <c r="J2171" t="s">
        <v>16265</v>
      </c>
      <c r="K2171">
        <v>0.8</v>
      </c>
      <c r="L2171" t="s">
        <v>71</v>
      </c>
      <c r="M2171"/>
      <c r="N2171"/>
      <c r="O2171"/>
      <c r="P2171"/>
      <c r="Q2171"/>
      <c r="R2171"/>
      <c r="S2171"/>
      <c r="T2171"/>
      <c r="U2171"/>
      <c r="V2171"/>
      <c r="W2171"/>
      <c r="X2171"/>
      <c r="Y2171"/>
      <c r="Z2171"/>
      <c r="AA2171"/>
      <c r="AB2171"/>
      <c r="AC2171"/>
      <c r="AD2171"/>
      <c r="AE2171"/>
      <c r="AF2171"/>
      <c r="AG2171">
        <v>2</v>
      </c>
      <c r="AH2171">
        <v>10500</v>
      </c>
    </row>
    <row r="2172" spans="1:34" ht="15" x14ac:dyDescent="0.25">
      <c r="A2172" t="s">
        <v>4530</v>
      </c>
      <c r="B2172" t="s">
        <v>4531</v>
      </c>
      <c r="C2172" t="s">
        <v>267</v>
      </c>
      <c r="D2172">
        <v>24</v>
      </c>
      <c r="E2172" s="138">
        <v>45642</v>
      </c>
      <c r="F2172" s="138">
        <v>45679</v>
      </c>
      <c r="G2172" t="s">
        <v>69</v>
      </c>
      <c r="H2172" t="s">
        <v>70</v>
      </c>
      <c r="I2172">
        <v>0</v>
      </c>
      <c r="J2172" t="s">
        <v>16236</v>
      </c>
      <c r="K2172">
        <v>0.8</v>
      </c>
      <c r="L2172" t="s">
        <v>71</v>
      </c>
      <c r="M2172"/>
      <c r="N2172"/>
      <c r="O2172"/>
      <c r="P2172"/>
      <c r="Q2172"/>
      <c r="R2172"/>
      <c r="S2172"/>
      <c r="T2172"/>
      <c r="U2172"/>
      <c r="V2172"/>
      <c r="W2172"/>
      <c r="X2172"/>
      <c r="Y2172"/>
      <c r="Z2172"/>
      <c r="AA2172"/>
      <c r="AB2172"/>
      <c r="AC2172"/>
      <c r="AD2172"/>
      <c r="AE2172"/>
      <c r="AF2172"/>
      <c r="AG2172">
        <v>2</v>
      </c>
      <c r="AH2172">
        <v>9999.99</v>
      </c>
    </row>
    <row r="2173" spans="1:34" ht="15" x14ac:dyDescent="0.25">
      <c r="A2173" t="s">
        <v>4532</v>
      </c>
      <c r="B2173" t="s">
        <v>4533</v>
      </c>
      <c r="C2173" t="s">
        <v>790</v>
      </c>
      <c r="D2173">
        <v>49</v>
      </c>
      <c r="E2173" s="138">
        <v>45653</v>
      </c>
      <c r="F2173" s="138">
        <v>45709</v>
      </c>
      <c r="G2173" t="s">
        <v>69</v>
      </c>
      <c r="H2173" t="s">
        <v>70</v>
      </c>
      <c r="I2173">
        <v>0</v>
      </c>
      <c r="J2173" t="s">
        <v>16328</v>
      </c>
      <c r="K2173">
        <v>0.8</v>
      </c>
      <c r="L2173" t="s">
        <v>71</v>
      </c>
      <c r="M2173"/>
      <c r="N2173"/>
      <c r="O2173"/>
      <c r="P2173"/>
      <c r="Q2173"/>
      <c r="R2173"/>
      <c r="S2173"/>
      <c r="T2173"/>
      <c r="U2173"/>
      <c r="V2173"/>
      <c r="W2173"/>
      <c r="X2173"/>
      <c r="Y2173"/>
      <c r="Z2173"/>
      <c r="AA2173"/>
      <c r="AB2173"/>
      <c r="AC2173"/>
      <c r="AD2173"/>
      <c r="AE2173"/>
      <c r="AF2173"/>
      <c r="AG2173">
        <v>2</v>
      </c>
      <c r="AH2173">
        <v>5800</v>
      </c>
    </row>
    <row r="2174" spans="1:34" ht="15" x14ac:dyDescent="0.25">
      <c r="A2174" t="s">
        <v>4534</v>
      </c>
      <c r="B2174" t="s">
        <v>4535</v>
      </c>
      <c r="C2174" t="s">
        <v>63</v>
      </c>
      <c r="D2174">
        <v>5</v>
      </c>
      <c r="E2174" s="138">
        <v>45713</v>
      </c>
      <c r="F2174" s="138">
        <v>45798</v>
      </c>
      <c r="G2174" t="s">
        <v>75</v>
      </c>
      <c r="H2174" t="s">
        <v>70</v>
      </c>
      <c r="I2174">
        <v>0</v>
      </c>
      <c r="J2174" t="s">
        <v>16230</v>
      </c>
      <c r="K2174">
        <v>0.5</v>
      </c>
      <c r="L2174" t="s">
        <v>71</v>
      </c>
      <c r="M2174"/>
      <c r="N2174"/>
      <c r="O2174"/>
      <c r="P2174"/>
      <c r="Q2174"/>
      <c r="R2174"/>
      <c r="S2174"/>
      <c r="T2174"/>
      <c r="U2174"/>
      <c r="V2174"/>
      <c r="W2174"/>
      <c r="X2174"/>
      <c r="Y2174"/>
      <c r="Z2174"/>
      <c r="AA2174"/>
      <c r="AB2174"/>
      <c r="AC2174"/>
      <c r="AD2174"/>
      <c r="AE2174"/>
      <c r="AF2174"/>
      <c r="AG2174">
        <v>2</v>
      </c>
      <c r="AH2174">
        <v>15000</v>
      </c>
    </row>
    <row r="2175" spans="1:34" ht="15" x14ac:dyDescent="0.25">
      <c r="A2175" t="s">
        <v>15951</v>
      </c>
      <c r="B2175" t="s">
        <v>15952</v>
      </c>
      <c r="C2175" t="s">
        <v>267</v>
      </c>
      <c r="D2175">
        <v>55</v>
      </c>
      <c r="E2175" s="138">
        <v>45281</v>
      </c>
      <c r="F2175" s="138">
        <v>46011</v>
      </c>
      <c r="G2175" t="s">
        <v>16478</v>
      </c>
      <c r="H2175" t="s">
        <v>70</v>
      </c>
      <c r="I2175">
        <v>0.4</v>
      </c>
      <c r="J2175" t="s">
        <v>76</v>
      </c>
      <c r="K2175">
        <v>0.5</v>
      </c>
      <c r="L2175" t="s">
        <v>77</v>
      </c>
      <c r="M2175">
        <v>0.6</v>
      </c>
      <c r="N2175" t="s">
        <v>78</v>
      </c>
      <c r="O2175">
        <v>0.8</v>
      </c>
      <c r="P2175" t="s">
        <v>79</v>
      </c>
      <c r="Q2175">
        <v>0</v>
      </c>
      <c r="R2175" t="s">
        <v>16229</v>
      </c>
      <c r="S2175"/>
      <c r="T2175"/>
      <c r="U2175"/>
      <c r="V2175"/>
      <c r="W2175"/>
      <c r="X2175"/>
      <c r="Y2175"/>
      <c r="Z2175"/>
      <c r="AA2175"/>
      <c r="AB2175"/>
      <c r="AC2175"/>
      <c r="AD2175"/>
      <c r="AE2175"/>
      <c r="AF2175"/>
      <c r="AG2175">
        <v>0</v>
      </c>
      <c r="AH2175">
        <v>0</v>
      </c>
    </row>
    <row r="2176" spans="1:34" ht="15" x14ac:dyDescent="0.25">
      <c r="A2176" t="s">
        <v>4536</v>
      </c>
      <c r="B2176" t="s">
        <v>4537</v>
      </c>
      <c r="C2176" t="s">
        <v>193</v>
      </c>
      <c r="D2176">
        <v>37</v>
      </c>
      <c r="E2176" s="138">
        <v>45653</v>
      </c>
      <c r="F2176" s="138">
        <v>45719</v>
      </c>
      <c r="G2176" t="s">
        <v>69</v>
      </c>
      <c r="H2176" t="s">
        <v>63</v>
      </c>
      <c r="I2176">
        <v>0.8</v>
      </c>
      <c r="J2176" t="s">
        <v>71</v>
      </c>
      <c r="K2176"/>
      <c r="L2176"/>
      <c r="M2176"/>
      <c r="N2176"/>
      <c r="O2176"/>
      <c r="P2176"/>
      <c r="Q2176"/>
      <c r="R2176"/>
      <c r="S2176"/>
      <c r="T2176"/>
      <c r="U2176"/>
      <c r="V2176"/>
      <c r="W2176"/>
      <c r="X2176"/>
      <c r="Y2176"/>
      <c r="Z2176"/>
      <c r="AA2176"/>
      <c r="AB2176"/>
      <c r="AC2176"/>
      <c r="AD2176"/>
      <c r="AE2176"/>
      <c r="AF2176"/>
      <c r="AG2176">
        <v>1</v>
      </c>
      <c r="AH2176">
        <v>0</v>
      </c>
    </row>
    <row r="2177" spans="1:34" ht="15" x14ac:dyDescent="0.25">
      <c r="A2177" t="s">
        <v>4538</v>
      </c>
      <c r="B2177" t="s">
        <v>4539</v>
      </c>
      <c r="C2177" t="s">
        <v>136</v>
      </c>
      <c r="D2177"/>
      <c r="E2177"/>
      <c r="F2177"/>
      <c r="G2177"/>
      <c r="H2177" t="s">
        <v>63</v>
      </c>
      <c r="I2177" t="s">
        <v>64</v>
      </c>
      <c r="J2177"/>
      <c r="K2177"/>
      <c r="L2177"/>
      <c r="M2177"/>
      <c r="N2177"/>
      <c r="O2177"/>
      <c r="P2177"/>
      <c r="Q2177"/>
      <c r="R2177"/>
      <c r="S2177"/>
      <c r="T2177"/>
      <c r="U2177"/>
      <c r="V2177"/>
      <c r="W2177"/>
      <c r="X2177"/>
      <c r="Y2177"/>
      <c r="Z2177"/>
      <c r="AA2177"/>
      <c r="AB2177"/>
      <c r="AC2177"/>
      <c r="AD2177"/>
      <c r="AE2177"/>
      <c r="AF2177"/>
      <c r="AG2177"/>
      <c r="AH2177">
        <v>0</v>
      </c>
    </row>
    <row r="2178" spans="1:34" ht="15" x14ac:dyDescent="0.25">
      <c r="A2178" t="s">
        <v>4540</v>
      </c>
      <c r="B2178" t="s">
        <v>4541</v>
      </c>
      <c r="C2178" t="s">
        <v>214</v>
      </c>
      <c r="D2178">
        <v>42</v>
      </c>
      <c r="E2178" s="138">
        <v>41449</v>
      </c>
      <c r="F2178" s="138">
        <v>46011</v>
      </c>
      <c r="G2178" t="s">
        <v>69</v>
      </c>
      <c r="H2178" t="s">
        <v>63</v>
      </c>
      <c r="I2178">
        <v>0.7</v>
      </c>
      <c r="J2178" t="s">
        <v>71</v>
      </c>
      <c r="K2178"/>
      <c r="L2178"/>
      <c r="M2178"/>
      <c r="N2178"/>
      <c r="O2178"/>
      <c r="P2178"/>
      <c r="Q2178"/>
      <c r="R2178"/>
      <c r="S2178"/>
      <c r="T2178"/>
      <c r="U2178"/>
      <c r="V2178"/>
      <c r="W2178"/>
      <c r="X2178"/>
      <c r="Y2178"/>
      <c r="Z2178"/>
      <c r="AA2178"/>
      <c r="AB2178"/>
      <c r="AC2178"/>
      <c r="AD2178"/>
      <c r="AE2178"/>
      <c r="AF2178"/>
      <c r="AG2178">
        <v>1</v>
      </c>
      <c r="AH2178">
        <v>0</v>
      </c>
    </row>
    <row r="2179" spans="1:34" ht="15" x14ac:dyDescent="0.25">
      <c r="A2179" t="s">
        <v>4542</v>
      </c>
      <c r="B2179" t="s">
        <v>4543</v>
      </c>
      <c r="C2179" t="s">
        <v>74</v>
      </c>
      <c r="D2179">
        <v>8</v>
      </c>
      <c r="E2179" s="138">
        <v>45756</v>
      </c>
      <c r="F2179" s="138">
        <v>45789</v>
      </c>
      <c r="G2179" t="s">
        <v>16478</v>
      </c>
      <c r="H2179" t="s">
        <v>70</v>
      </c>
      <c r="I2179">
        <v>0.55000000000000004</v>
      </c>
      <c r="J2179" t="s">
        <v>76</v>
      </c>
      <c r="K2179">
        <v>0.65</v>
      </c>
      <c r="L2179" t="s">
        <v>77</v>
      </c>
      <c r="M2179">
        <v>0.73</v>
      </c>
      <c r="N2179" t="s">
        <v>78</v>
      </c>
      <c r="O2179">
        <v>0.8</v>
      </c>
      <c r="P2179" t="s">
        <v>79</v>
      </c>
      <c r="Q2179"/>
      <c r="R2179"/>
      <c r="S2179"/>
      <c r="T2179"/>
      <c r="U2179"/>
      <c r="V2179"/>
      <c r="W2179"/>
      <c r="X2179"/>
      <c r="Y2179"/>
      <c r="Z2179"/>
      <c r="AA2179"/>
      <c r="AB2179"/>
      <c r="AC2179"/>
      <c r="AD2179"/>
      <c r="AE2179"/>
      <c r="AF2179"/>
      <c r="AG2179">
        <v>0</v>
      </c>
      <c r="AH2179">
        <v>0</v>
      </c>
    </row>
    <row r="2180" spans="1:34" ht="15" x14ac:dyDescent="0.25">
      <c r="A2180" t="s">
        <v>4544</v>
      </c>
      <c r="B2180" t="s">
        <v>4545</v>
      </c>
      <c r="C2180" t="s">
        <v>111</v>
      </c>
      <c r="D2180">
        <v>20</v>
      </c>
      <c r="E2180" s="138">
        <v>45653</v>
      </c>
      <c r="F2180" s="138">
        <v>45944</v>
      </c>
      <c r="G2180" t="s">
        <v>69</v>
      </c>
      <c r="H2180" t="s">
        <v>63</v>
      </c>
      <c r="I2180">
        <v>0.4</v>
      </c>
      <c r="J2180" t="s">
        <v>71</v>
      </c>
      <c r="K2180"/>
      <c r="L2180"/>
      <c r="M2180"/>
      <c r="N2180"/>
      <c r="O2180"/>
      <c r="P2180"/>
      <c r="Q2180"/>
      <c r="R2180"/>
      <c r="S2180"/>
      <c r="T2180"/>
      <c r="U2180"/>
      <c r="V2180"/>
      <c r="W2180"/>
      <c r="X2180"/>
      <c r="Y2180"/>
      <c r="Z2180"/>
      <c r="AA2180"/>
      <c r="AB2180"/>
      <c r="AC2180"/>
      <c r="AD2180"/>
      <c r="AE2180"/>
      <c r="AF2180"/>
      <c r="AG2180">
        <v>1</v>
      </c>
      <c r="AH2180">
        <v>0</v>
      </c>
    </row>
    <row r="2181" spans="1:34" ht="15" x14ac:dyDescent="0.25">
      <c r="A2181" t="s">
        <v>4546</v>
      </c>
      <c r="B2181" t="s">
        <v>4547</v>
      </c>
      <c r="C2181" t="s">
        <v>108</v>
      </c>
      <c r="D2181">
        <v>48</v>
      </c>
      <c r="E2181" s="138">
        <v>43098</v>
      </c>
      <c r="F2181" s="138">
        <v>46011</v>
      </c>
      <c r="G2181" t="s">
        <v>69</v>
      </c>
      <c r="H2181" t="s">
        <v>63</v>
      </c>
      <c r="I2181">
        <v>0.4</v>
      </c>
      <c r="J2181" t="s">
        <v>71</v>
      </c>
      <c r="K2181"/>
      <c r="L2181"/>
      <c r="M2181"/>
      <c r="N2181"/>
      <c r="O2181"/>
      <c r="P2181"/>
      <c r="Q2181"/>
      <c r="R2181"/>
      <c r="S2181"/>
      <c r="T2181"/>
      <c r="U2181"/>
      <c r="V2181"/>
      <c r="W2181"/>
      <c r="X2181"/>
      <c r="Y2181"/>
      <c r="Z2181"/>
      <c r="AA2181"/>
      <c r="AB2181"/>
      <c r="AC2181"/>
      <c r="AD2181"/>
      <c r="AE2181"/>
      <c r="AF2181"/>
      <c r="AG2181">
        <v>1</v>
      </c>
      <c r="AH2181">
        <v>0</v>
      </c>
    </row>
    <row r="2182" spans="1:34" ht="15" x14ac:dyDescent="0.25">
      <c r="A2182" t="s">
        <v>4548</v>
      </c>
      <c r="B2182" t="s">
        <v>4549</v>
      </c>
      <c r="C2182" t="s">
        <v>935</v>
      </c>
      <c r="D2182">
        <v>60</v>
      </c>
      <c r="E2182" s="138">
        <v>45642</v>
      </c>
      <c r="F2182" s="138">
        <v>45940</v>
      </c>
      <c r="G2182" t="s">
        <v>69</v>
      </c>
      <c r="H2182" t="s">
        <v>63</v>
      </c>
      <c r="I2182">
        <v>0.8</v>
      </c>
      <c r="J2182" t="s">
        <v>71</v>
      </c>
      <c r="K2182"/>
      <c r="L2182"/>
      <c r="M2182"/>
      <c r="N2182"/>
      <c r="O2182"/>
      <c r="P2182"/>
      <c r="Q2182"/>
      <c r="R2182"/>
      <c r="S2182"/>
      <c r="T2182"/>
      <c r="U2182"/>
      <c r="V2182"/>
      <c r="W2182"/>
      <c r="X2182"/>
      <c r="Y2182"/>
      <c r="Z2182"/>
      <c r="AA2182"/>
      <c r="AB2182"/>
      <c r="AC2182"/>
      <c r="AD2182"/>
      <c r="AE2182"/>
      <c r="AF2182"/>
      <c r="AG2182">
        <v>1</v>
      </c>
      <c r="AH2182">
        <v>0</v>
      </c>
    </row>
    <row r="2183" spans="1:34" ht="15" x14ac:dyDescent="0.25">
      <c r="A2183" t="s">
        <v>4558</v>
      </c>
      <c r="B2183" t="s">
        <v>4559</v>
      </c>
      <c r="C2183" t="s">
        <v>74</v>
      </c>
      <c r="D2183">
        <v>7</v>
      </c>
      <c r="E2183" s="138">
        <v>45705</v>
      </c>
      <c r="F2183" s="138">
        <v>45744</v>
      </c>
      <c r="G2183" t="s">
        <v>16478</v>
      </c>
      <c r="H2183" t="s">
        <v>70</v>
      </c>
      <c r="I2183">
        <v>0.77</v>
      </c>
      <c r="J2183" t="s">
        <v>76</v>
      </c>
      <c r="K2183">
        <v>0.78</v>
      </c>
      <c r="L2183" t="s">
        <v>77</v>
      </c>
      <c r="M2183">
        <v>0.79</v>
      </c>
      <c r="N2183" t="s">
        <v>78</v>
      </c>
      <c r="O2183">
        <v>0.8</v>
      </c>
      <c r="P2183" t="s">
        <v>16360</v>
      </c>
      <c r="Q2183">
        <v>0</v>
      </c>
      <c r="R2183" t="s">
        <v>16230</v>
      </c>
      <c r="S2183"/>
      <c r="T2183"/>
      <c r="U2183"/>
      <c r="V2183"/>
      <c r="W2183"/>
      <c r="X2183"/>
      <c r="Y2183"/>
      <c r="Z2183"/>
      <c r="AA2183"/>
      <c r="AB2183"/>
      <c r="AC2183"/>
      <c r="AD2183"/>
      <c r="AE2183"/>
      <c r="AF2183"/>
      <c r="AG2183">
        <v>0</v>
      </c>
      <c r="AH2183">
        <v>0</v>
      </c>
    </row>
    <row r="2184" spans="1:34" ht="15" x14ac:dyDescent="0.25">
      <c r="A2184" t="s">
        <v>4564</v>
      </c>
      <c r="B2184" t="s">
        <v>4565</v>
      </c>
      <c r="C2184" t="s">
        <v>176</v>
      </c>
      <c r="D2184">
        <v>33</v>
      </c>
      <c r="E2184" s="138">
        <v>45656</v>
      </c>
      <c r="F2184" s="138">
        <v>45715</v>
      </c>
      <c r="G2184" t="s">
        <v>69</v>
      </c>
      <c r="H2184" t="s">
        <v>63</v>
      </c>
      <c r="I2184">
        <v>0.2</v>
      </c>
      <c r="J2184" t="s">
        <v>71</v>
      </c>
      <c r="K2184"/>
      <c r="L2184"/>
      <c r="M2184"/>
      <c r="N2184"/>
      <c r="O2184"/>
      <c r="P2184"/>
      <c r="Q2184"/>
      <c r="R2184"/>
      <c r="S2184"/>
      <c r="T2184"/>
      <c r="U2184"/>
      <c r="V2184"/>
      <c r="W2184"/>
      <c r="X2184"/>
      <c r="Y2184"/>
      <c r="Z2184"/>
      <c r="AA2184"/>
      <c r="AB2184"/>
      <c r="AC2184"/>
      <c r="AD2184"/>
      <c r="AE2184"/>
      <c r="AF2184"/>
      <c r="AG2184">
        <v>1</v>
      </c>
      <c r="AH2184">
        <v>0</v>
      </c>
    </row>
    <row r="2185" spans="1:34" ht="15" x14ac:dyDescent="0.25">
      <c r="A2185" t="s">
        <v>4570</v>
      </c>
      <c r="B2185" t="s">
        <v>4571</v>
      </c>
      <c r="C2185" t="s">
        <v>111</v>
      </c>
      <c r="D2185">
        <v>5</v>
      </c>
      <c r="E2185" s="138">
        <v>45747</v>
      </c>
      <c r="F2185" s="138">
        <v>45910</v>
      </c>
      <c r="G2185" t="s">
        <v>69</v>
      </c>
      <c r="H2185" t="s">
        <v>63</v>
      </c>
      <c r="I2185">
        <v>0.5</v>
      </c>
      <c r="J2185" t="s">
        <v>71</v>
      </c>
      <c r="K2185"/>
      <c r="L2185"/>
      <c r="M2185"/>
      <c r="N2185"/>
      <c r="O2185"/>
      <c r="P2185"/>
      <c r="Q2185"/>
      <c r="R2185"/>
      <c r="S2185"/>
      <c r="T2185"/>
      <c r="U2185"/>
      <c r="V2185"/>
      <c r="W2185"/>
      <c r="X2185"/>
      <c r="Y2185"/>
      <c r="Z2185"/>
      <c r="AA2185"/>
      <c r="AB2185"/>
      <c r="AC2185"/>
      <c r="AD2185"/>
      <c r="AE2185"/>
      <c r="AF2185"/>
      <c r="AG2185">
        <v>1</v>
      </c>
      <c r="AH2185">
        <v>0</v>
      </c>
    </row>
    <row r="2186" spans="1:34" ht="15" x14ac:dyDescent="0.25">
      <c r="A2186" t="s">
        <v>4552</v>
      </c>
      <c r="B2186" t="s">
        <v>4553</v>
      </c>
      <c r="C2186" t="s">
        <v>70</v>
      </c>
      <c r="D2186">
        <v>123</v>
      </c>
      <c r="E2186" s="138">
        <v>45656</v>
      </c>
      <c r="F2186" s="138">
        <v>45701</v>
      </c>
      <c r="G2186" t="s">
        <v>69</v>
      </c>
      <c r="H2186" t="s">
        <v>63</v>
      </c>
      <c r="I2186">
        <v>0.6</v>
      </c>
      <c r="J2186" t="s">
        <v>71</v>
      </c>
      <c r="K2186"/>
      <c r="L2186"/>
      <c r="M2186"/>
      <c r="N2186"/>
      <c r="O2186"/>
      <c r="P2186"/>
      <c r="Q2186"/>
      <c r="R2186"/>
      <c r="S2186"/>
      <c r="T2186"/>
      <c r="U2186"/>
      <c r="V2186"/>
      <c r="W2186"/>
      <c r="X2186"/>
      <c r="Y2186"/>
      <c r="Z2186"/>
      <c r="AA2186"/>
      <c r="AB2186"/>
      <c r="AC2186"/>
      <c r="AD2186"/>
      <c r="AE2186"/>
      <c r="AF2186"/>
      <c r="AG2186">
        <v>1</v>
      </c>
      <c r="AH2186">
        <v>0</v>
      </c>
    </row>
    <row r="2187" spans="1:34" ht="15" x14ac:dyDescent="0.25">
      <c r="A2187" t="s">
        <v>4592</v>
      </c>
      <c r="B2187" t="s">
        <v>4593</v>
      </c>
      <c r="C2187" t="s">
        <v>136</v>
      </c>
      <c r="D2187">
        <v>24</v>
      </c>
      <c r="E2187" s="138">
        <v>45867</v>
      </c>
      <c r="F2187" s="138">
        <v>45902</v>
      </c>
      <c r="G2187" t="s">
        <v>16385</v>
      </c>
      <c r="H2187" t="s">
        <v>63</v>
      </c>
      <c r="I2187">
        <v>0.8</v>
      </c>
      <c r="J2187" t="s">
        <v>71</v>
      </c>
      <c r="K2187"/>
      <c r="L2187"/>
      <c r="M2187"/>
      <c r="N2187"/>
      <c r="O2187"/>
      <c r="P2187"/>
      <c r="Q2187"/>
      <c r="R2187"/>
      <c r="S2187"/>
      <c r="T2187"/>
      <c r="U2187"/>
      <c r="V2187"/>
      <c r="W2187"/>
      <c r="X2187"/>
      <c r="Y2187"/>
      <c r="Z2187"/>
      <c r="AA2187"/>
      <c r="AB2187"/>
      <c r="AC2187"/>
      <c r="AD2187"/>
      <c r="AE2187"/>
      <c r="AF2187"/>
      <c r="AG2187">
        <v>1</v>
      </c>
      <c r="AH2187">
        <v>0</v>
      </c>
    </row>
    <row r="2188" spans="1:34" ht="15" x14ac:dyDescent="0.25">
      <c r="A2188" t="s">
        <v>4550</v>
      </c>
      <c r="B2188" t="s">
        <v>4551</v>
      </c>
      <c r="C2188" t="s">
        <v>301</v>
      </c>
      <c r="D2188">
        <v>23</v>
      </c>
      <c r="E2188" s="138">
        <v>40998</v>
      </c>
      <c r="F2188" s="138">
        <v>46011</v>
      </c>
      <c r="G2188" t="s">
        <v>69</v>
      </c>
      <c r="H2188" t="s">
        <v>63</v>
      </c>
      <c r="I2188">
        <v>0.6</v>
      </c>
      <c r="J2188" t="s">
        <v>71</v>
      </c>
      <c r="K2188"/>
      <c r="L2188"/>
      <c r="M2188"/>
      <c r="N2188"/>
      <c r="O2188"/>
      <c r="P2188"/>
      <c r="Q2188"/>
      <c r="R2188"/>
      <c r="S2188"/>
      <c r="T2188"/>
      <c r="U2188"/>
      <c r="V2188"/>
      <c r="W2188"/>
      <c r="X2188"/>
      <c r="Y2188"/>
      <c r="Z2188"/>
      <c r="AA2188"/>
      <c r="AB2188"/>
      <c r="AC2188"/>
      <c r="AD2188"/>
      <c r="AE2188"/>
      <c r="AF2188"/>
      <c r="AG2188">
        <v>1</v>
      </c>
      <c r="AH2188">
        <v>0</v>
      </c>
    </row>
    <row r="2189" spans="1:34" ht="15" x14ac:dyDescent="0.25">
      <c r="A2189" t="s">
        <v>4596</v>
      </c>
      <c r="B2189" t="s">
        <v>4597</v>
      </c>
      <c r="C2189" t="s">
        <v>246</v>
      </c>
      <c r="D2189">
        <v>52</v>
      </c>
      <c r="E2189" s="138">
        <v>45626</v>
      </c>
      <c r="F2189" s="138">
        <v>45719</v>
      </c>
      <c r="G2189" t="s">
        <v>69</v>
      </c>
      <c r="H2189" t="s">
        <v>70</v>
      </c>
      <c r="I2189">
        <v>0</v>
      </c>
      <c r="J2189" t="s">
        <v>16228</v>
      </c>
      <c r="K2189">
        <v>0.7</v>
      </c>
      <c r="L2189" t="s">
        <v>71</v>
      </c>
      <c r="M2189"/>
      <c r="N2189"/>
      <c r="O2189"/>
      <c r="P2189"/>
      <c r="Q2189"/>
      <c r="R2189"/>
      <c r="S2189"/>
      <c r="T2189"/>
      <c r="U2189"/>
      <c r="V2189"/>
      <c r="W2189"/>
      <c r="X2189"/>
      <c r="Y2189"/>
      <c r="Z2189"/>
      <c r="AA2189"/>
      <c r="AB2189"/>
      <c r="AC2189"/>
      <c r="AD2189"/>
      <c r="AE2189"/>
      <c r="AF2189"/>
      <c r="AG2189">
        <v>2</v>
      </c>
      <c r="AH2189">
        <v>12000</v>
      </c>
    </row>
    <row r="2190" spans="1:34" ht="15" x14ac:dyDescent="0.25">
      <c r="A2190" t="s">
        <v>4554</v>
      </c>
      <c r="B2190" t="s">
        <v>4555</v>
      </c>
      <c r="C2190" t="s">
        <v>521</v>
      </c>
      <c r="D2190">
        <v>53</v>
      </c>
      <c r="E2190" s="138">
        <v>45653</v>
      </c>
      <c r="F2190" s="138">
        <v>45874</v>
      </c>
      <c r="G2190" t="s">
        <v>69</v>
      </c>
      <c r="H2190" t="s">
        <v>63</v>
      </c>
      <c r="I2190">
        <v>0.7</v>
      </c>
      <c r="J2190" t="s">
        <v>71</v>
      </c>
      <c r="K2190"/>
      <c r="L2190"/>
      <c r="M2190"/>
      <c r="N2190"/>
      <c r="O2190"/>
      <c r="P2190"/>
      <c r="Q2190"/>
      <c r="R2190"/>
      <c r="S2190"/>
      <c r="T2190"/>
      <c r="U2190"/>
      <c r="V2190"/>
      <c r="W2190"/>
      <c r="X2190"/>
      <c r="Y2190"/>
      <c r="Z2190"/>
      <c r="AA2190"/>
      <c r="AB2190"/>
      <c r="AC2190"/>
      <c r="AD2190"/>
      <c r="AE2190"/>
      <c r="AF2190"/>
      <c r="AG2190">
        <v>1</v>
      </c>
      <c r="AH2190">
        <v>0</v>
      </c>
    </row>
    <row r="2191" spans="1:34" ht="15" x14ac:dyDescent="0.25">
      <c r="A2191" t="s">
        <v>4556</v>
      </c>
      <c r="B2191" t="s">
        <v>4557</v>
      </c>
      <c r="C2191" t="s">
        <v>142</v>
      </c>
      <c r="D2191">
        <v>37</v>
      </c>
      <c r="E2191" s="138">
        <v>45646</v>
      </c>
      <c r="F2191" s="138">
        <v>45693</v>
      </c>
      <c r="G2191" t="s">
        <v>16478</v>
      </c>
      <c r="H2191" t="s">
        <v>70</v>
      </c>
      <c r="I2191">
        <v>0</v>
      </c>
      <c r="J2191" t="s">
        <v>16228</v>
      </c>
      <c r="K2191">
        <v>0.6</v>
      </c>
      <c r="L2191" t="s">
        <v>16270</v>
      </c>
      <c r="M2191">
        <v>0.75</v>
      </c>
      <c r="N2191" t="s">
        <v>78</v>
      </c>
      <c r="O2191">
        <v>0.8</v>
      </c>
      <c r="P2191" t="s">
        <v>79</v>
      </c>
      <c r="Q2191"/>
      <c r="R2191"/>
      <c r="S2191"/>
      <c r="T2191"/>
      <c r="U2191"/>
      <c r="V2191"/>
      <c r="W2191"/>
      <c r="X2191"/>
      <c r="Y2191"/>
      <c r="Z2191"/>
      <c r="AA2191"/>
      <c r="AB2191"/>
      <c r="AC2191"/>
      <c r="AD2191"/>
      <c r="AE2191"/>
      <c r="AF2191"/>
      <c r="AG2191">
        <v>4</v>
      </c>
      <c r="AH2191">
        <v>12000</v>
      </c>
    </row>
    <row r="2192" spans="1:34" ht="15" x14ac:dyDescent="0.25">
      <c r="A2192" t="s">
        <v>4560</v>
      </c>
      <c r="B2192" t="s">
        <v>4561</v>
      </c>
      <c r="C2192" t="s">
        <v>29</v>
      </c>
      <c r="D2192">
        <v>54</v>
      </c>
      <c r="E2192" s="138">
        <v>45644</v>
      </c>
      <c r="F2192" s="138">
        <v>45667</v>
      </c>
      <c r="G2192" t="s">
        <v>69</v>
      </c>
      <c r="H2192" t="s">
        <v>70</v>
      </c>
      <c r="I2192">
        <v>0</v>
      </c>
      <c r="J2192" t="s">
        <v>16229</v>
      </c>
      <c r="K2192">
        <v>0.8</v>
      </c>
      <c r="L2192" t="s">
        <v>71</v>
      </c>
      <c r="M2192"/>
      <c r="N2192"/>
      <c r="O2192"/>
      <c r="P2192"/>
      <c r="Q2192"/>
      <c r="R2192"/>
      <c r="S2192"/>
      <c r="T2192"/>
      <c r="U2192"/>
      <c r="V2192"/>
      <c r="W2192"/>
      <c r="X2192"/>
      <c r="Y2192"/>
      <c r="Z2192"/>
      <c r="AA2192"/>
      <c r="AB2192"/>
      <c r="AC2192"/>
      <c r="AD2192"/>
      <c r="AE2192"/>
      <c r="AF2192"/>
      <c r="AG2192">
        <v>2</v>
      </c>
      <c r="AH2192">
        <v>10000</v>
      </c>
    </row>
    <row r="2193" spans="1:34" ht="15" x14ac:dyDescent="0.25">
      <c r="A2193" t="s">
        <v>4562</v>
      </c>
      <c r="B2193" t="s">
        <v>4563</v>
      </c>
      <c r="C2193" t="s">
        <v>87</v>
      </c>
      <c r="D2193">
        <v>6</v>
      </c>
      <c r="E2193" s="138">
        <v>45715</v>
      </c>
      <c r="F2193" s="138">
        <v>45726</v>
      </c>
      <c r="G2193" t="s">
        <v>69</v>
      </c>
      <c r="H2193" t="s">
        <v>63</v>
      </c>
      <c r="I2193">
        <v>0.8</v>
      </c>
      <c r="J2193" t="s">
        <v>71</v>
      </c>
      <c r="K2193"/>
      <c r="L2193"/>
      <c r="M2193"/>
      <c r="N2193"/>
      <c r="O2193"/>
      <c r="P2193"/>
      <c r="Q2193"/>
      <c r="R2193"/>
      <c r="S2193"/>
      <c r="T2193"/>
      <c r="U2193"/>
      <c r="V2193"/>
      <c r="W2193"/>
      <c r="X2193"/>
      <c r="Y2193"/>
      <c r="Z2193"/>
      <c r="AA2193"/>
      <c r="AB2193"/>
      <c r="AC2193"/>
      <c r="AD2193"/>
      <c r="AE2193"/>
      <c r="AF2193"/>
      <c r="AG2193">
        <v>1</v>
      </c>
      <c r="AH2193">
        <v>0</v>
      </c>
    </row>
    <row r="2194" spans="1:34" ht="15" x14ac:dyDescent="0.25">
      <c r="A2194" t="s">
        <v>3732</v>
      </c>
      <c r="B2194" t="s">
        <v>3733</v>
      </c>
      <c r="C2194" t="s">
        <v>333</v>
      </c>
      <c r="D2194">
        <v>1</v>
      </c>
      <c r="E2194" s="138">
        <v>45376</v>
      </c>
      <c r="F2194" s="138">
        <v>46011</v>
      </c>
      <c r="G2194" t="s">
        <v>69</v>
      </c>
      <c r="H2194" t="s">
        <v>70</v>
      </c>
      <c r="I2194">
        <v>0</v>
      </c>
      <c r="J2194" t="s">
        <v>16229</v>
      </c>
      <c r="K2194">
        <v>0.6</v>
      </c>
      <c r="L2194" t="s">
        <v>71</v>
      </c>
      <c r="M2194"/>
      <c r="N2194"/>
      <c r="O2194"/>
      <c r="P2194"/>
      <c r="Q2194"/>
      <c r="R2194"/>
      <c r="S2194"/>
      <c r="T2194"/>
      <c r="U2194"/>
      <c r="V2194"/>
      <c r="W2194"/>
      <c r="X2194"/>
      <c r="Y2194"/>
      <c r="Z2194"/>
      <c r="AA2194"/>
      <c r="AB2194"/>
      <c r="AC2194"/>
      <c r="AD2194"/>
      <c r="AE2194"/>
      <c r="AF2194"/>
      <c r="AG2194">
        <v>2</v>
      </c>
      <c r="AH2194">
        <v>10000</v>
      </c>
    </row>
    <row r="2195" spans="1:34" ht="15" x14ac:dyDescent="0.25">
      <c r="A2195" t="s">
        <v>4566</v>
      </c>
      <c r="B2195" t="s">
        <v>4567</v>
      </c>
      <c r="C2195" t="s">
        <v>516</v>
      </c>
      <c r="D2195">
        <v>6</v>
      </c>
      <c r="E2195" s="138">
        <v>42215</v>
      </c>
      <c r="F2195" s="138">
        <v>46011</v>
      </c>
      <c r="G2195" t="s">
        <v>69</v>
      </c>
      <c r="H2195" t="s">
        <v>70</v>
      </c>
      <c r="I2195">
        <v>0</v>
      </c>
      <c r="J2195" t="s">
        <v>16229</v>
      </c>
      <c r="K2195">
        <v>0.8</v>
      </c>
      <c r="L2195" t="s">
        <v>71</v>
      </c>
      <c r="M2195"/>
      <c r="N2195"/>
      <c r="O2195"/>
      <c r="P2195"/>
      <c r="Q2195"/>
      <c r="R2195"/>
      <c r="S2195"/>
      <c r="T2195"/>
      <c r="U2195"/>
      <c r="V2195"/>
      <c r="W2195"/>
      <c r="X2195"/>
      <c r="Y2195"/>
      <c r="Z2195"/>
      <c r="AA2195"/>
      <c r="AB2195"/>
      <c r="AC2195"/>
      <c r="AD2195"/>
      <c r="AE2195"/>
      <c r="AF2195"/>
      <c r="AG2195">
        <v>2</v>
      </c>
      <c r="AH2195">
        <v>10000</v>
      </c>
    </row>
    <row r="2196" spans="1:34" ht="15" x14ac:dyDescent="0.25">
      <c r="A2196" t="s">
        <v>4568</v>
      </c>
      <c r="B2196" t="s">
        <v>4569</v>
      </c>
      <c r="C2196" t="s">
        <v>516</v>
      </c>
      <c r="D2196"/>
      <c r="E2196"/>
      <c r="F2196"/>
      <c r="G2196"/>
      <c r="H2196" t="s">
        <v>63</v>
      </c>
      <c r="I2196" t="s">
        <v>64</v>
      </c>
      <c r="J2196"/>
      <c r="K2196"/>
      <c r="L2196"/>
      <c r="M2196"/>
      <c r="N2196"/>
      <c r="O2196"/>
      <c r="P2196"/>
      <c r="Q2196"/>
      <c r="R2196"/>
      <c r="S2196"/>
      <c r="T2196"/>
      <c r="U2196"/>
      <c r="V2196"/>
      <c r="W2196"/>
      <c r="X2196"/>
      <c r="Y2196"/>
      <c r="Z2196"/>
      <c r="AA2196"/>
      <c r="AB2196"/>
      <c r="AC2196"/>
      <c r="AD2196"/>
      <c r="AE2196"/>
      <c r="AF2196"/>
      <c r="AG2196"/>
      <c r="AH2196">
        <v>0</v>
      </c>
    </row>
    <row r="2197" spans="1:34" ht="15" x14ac:dyDescent="0.25">
      <c r="A2197" t="s">
        <v>4572</v>
      </c>
      <c r="B2197" t="s">
        <v>4573</v>
      </c>
      <c r="C2197" t="s">
        <v>206</v>
      </c>
      <c r="D2197">
        <v>37</v>
      </c>
      <c r="E2197" s="138">
        <v>45656</v>
      </c>
      <c r="F2197" s="138">
        <v>45679</v>
      </c>
      <c r="G2197" t="s">
        <v>69</v>
      </c>
      <c r="H2197" t="s">
        <v>63</v>
      </c>
      <c r="I2197">
        <v>0.8</v>
      </c>
      <c r="J2197" t="s">
        <v>71</v>
      </c>
      <c r="K2197"/>
      <c r="L2197"/>
      <c r="M2197"/>
      <c r="N2197"/>
      <c r="O2197"/>
      <c r="P2197"/>
      <c r="Q2197"/>
      <c r="R2197"/>
      <c r="S2197"/>
      <c r="T2197"/>
      <c r="U2197"/>
      <c r="V2197"/>
      <c r="W2197"/>
      <c r="X2197"/>
      <c r="Y2197"/>
      <c r="Z2197"/>
      <c r="AA2197"/>
      <c r="AB2197"/>
      <c r="AC2197"/>
      <c r="AD2197"/>
      <c r="AE2197"/>
      <c r="AF2197"/>
      <c r="AG2197">
        <v>1</v>
      </c>
      <c r="AH2197">
        <v>0</v>
      </c>
    </row>
    <row r="2198" spans="1:34" ht="15" x14ac:dyDescent="0.25">
      <c r="A2198" t="s">
        <v>4574</v>
      </c>
      <c r="B2198" t="s">
        <v>4575</v>
      </c>
      <c r="C2198" t="s">
        <v>111</v>
      </c>
      <c r="D2198">
        <v>6</v>
      </c>
      <c r="E2198" s="138">
        <v>45734</v>
      </c>
      <c r="F2198" s="138">
        <v>45944</v>
      </c>
      <c r="G2198" t="s">
        <v>69</v>
      </c>
      <c r="H2198" t="s">
        <v>63</v>
      </c>
      <c r="I2198">
        <v>0.6</v>
      </c>
      <c r="J2198" t="s">
        <v>71</v>
      </c>
      <c r="K2198"/>
      <c r="L2198"/>
      <c r="M2198"/>
      <c r="N2198"/>
      <c r="O2198"/>
      <c r="P2198"/>
      <c r="Q2198"/>
      <c r="R2198"/>
      <c r="S2198"/>
      <c r="T2198"/>
      <c r="U2198"/>
      <c r="V2198"/>
      <c r="W2198"/>
      <c r="X2198"/>
      <c r="Y2198"/>
      <c r="Z2198"/>
      <c r="AA2198"/>
      <c r="AB2198"/>
      <c r="AC2198"/>
      <c r="AD2198"/>
      <c r="AE2198"/>
      <c r="AF2198"/>
      <c r="AG2198">
        <v>1</v>
      </c>
      <c r="AH2198">
        <v>0</v>
      </c>
    </row>
    <row r="2199" spans="1:34" ht="15" x14ac:dyDescent="0.25">
      <c r="A2199" t="s">
        <v>4576</v>
      </c>
      <c r="B2199" t="s">
        <v>4577</v>
      </c>
      <c r="C2199" t="s">
        <v>231</v>
      </c>
      <c r="D2199">
        <v>112</v>
      </c>
      <c r="E2199" s="138">
        <v>45644</v>
      </c>
      <c r="F2199" s="138">
        <v>45664</v>
      </c>
      <c r="G2199" t="s">
        <v>75</v>
      </c>
      <c r="H2199" t="s">
        <v>70</v>
      </c>
      <c r="I2199">
        <v>0</v>
      </c>
      <c r="J2199" t="s">
        <v>16230</v>
      </c>
      <c r="K2199">
        <v>0.71</v>
      </c>
      <c r="L2199" t="s">
        <v>16270</v>
      </c>
      <c r="M2199">
        <v>0.77</v>
      </c>
      <c r="N2199" t="s">
        <v>78</v>
      </c>
      <c r="O2199">
        <v>0.8</v>
      </c>
      <c r="P2199" t="s">
        <v>79</v>
      </c>
      <c r="Q2199"/>
      <c r="R2199"/>
      <c r="S2199"/>
      <c r="T2199"/>
      <c r="U2199"/>
      <c r="V2199"/>
      <c r="W2199"/>
      <c r="X2199"/>
      <c r="Y2199"/>
      <c r="Z2199"/>
      <c r="AA2199"/>
      <c r="AB2199"/>
      <c r="AC2199"/>
      <c r="AD2199"/>
      <c r="AE2199"/>
      <c r="AF2199"/>
      <c r="AG2199">
        <v>4</v>
      </c>
      <c r="AH2199">
        <v>15000</v>
      </c>
    </row>
    <row r="2200" spans="1:34" ht="15" x14ac:dyDescent="0.25">
      <c r="A2200" t="s">
        <v>4578</v>
      </c>
      <c r="B2200" t="s">
        <v>4579</v>
      </c>
      <c r="C2200" t="s">
        <v>108</v>
      </c>
      <c r="D2200">
        <v>26</v>
      </c>
      <c r="E2200" s="138">
        <v>45271</v>
      </c>
      <c r="F2200" s="138">
        <v>46011</v>
      </c>
      <c r="G2200" t="s">
        <v>69</v>
      </c>
      <c r="H2200" t="s">
        <v>63</v>
      </c>
      <c r="I2200">
        <v>0.4</v>
      </c>
      <c r="J2200" t="s">
        <v>71</v>
      </c>
      <c r="K2200"/>
      <c r="L2200"/>
      <c r="M2200"/>
      <c r="N2200"/>
      <c r="O2200"/>
      <c r="P2200"/>
      <c r="Q2200"/>
      <c r="R2200"/>
      <c r="S2200"/>
      <c r="T2200"/>
      <c r="U2200"/>
      <c r="V2200"/>
      <c r="W2200"/>
      <c r="X2200"/>
      <c r="Y2200"/>
      <c r="Z2200"/>
      <c r="AA2200"/>
      <c r="AB2200"/>
      <c r="AC2200"/>
      <c r="AD2200"/>
      <c r="AE2200"/>
      <c r="AF2200"/>
      <c r="AG2200">
        <v>1</v>
      </c>
      <c r="AH2200">
        <v>0</v>
      </c>
    </row>
    <row r="2201" spans="1:34" ht="15" x14ac:dyDescent="0.25">
      <c r="A2201" t="s">
        <v>4580</v>
      </c>
      <c r="B2201" t="s">
        <v>4581</v>
      </c>
      <c r="C2201" t="s">
        <v>136</v>
      </c>
      <c r="D2201">
        <v>1</v>
      </c>
      <c r="E2201" s="138">
        <v>43553</v>
      </c>
      <c r="F2201" s="138">
        <v>46011</v>
      </c>
      <c r="G2201" t="s">
        <v>69</v>
      </c>
      <c r="H2201" t="s">
        <v>63</v>
      </c>
      <c r="I2201">
        <v>0.6</v>
      </c>
      <c r="J2201" t="s">
        <v>71</v>
      </c>
      <c r="K2201"/>
      <c r="L2201"/>
      <c r="M2201"/>
      <c r="N2201"/>
      <c r="O2201"/>
      <c r="P2201"/>
      <c r="Q2201"/>
      <c r="R2201"/>
      <c r="S2201"/>
      <c r="T2201"/>
      <c r="U2201"/>
      <c r="V2201"/>
      <c r="W2201"/>
      <c r="X2201"/>
      <c r="Y2201"/>
      <c r="Z2201"/>
      <c r="AA2201"/>
      <c r="AB2201"/>
      <c r="AC2201"/>
      <c r="AD2201"/>
      <c r="AE2201"/>
      <c r="AF2201"/>
      <c r="AG2201">
        <v>1</v>
      </c>
      <c r="AH2201">
        <v>0</v>
      </c>
    </row>
    <row r="2202" spans="1:34" ht="15" x14ac:dyDescent="0.25">
      <c r="A2202" t="s">
        <v>4582</v>
      </c>
      <c r="B2202" t="s">
        <v>4583</v>
      </c>
      <c r="C2202" t="s">
        <v>426</v>
      </c>
      <c r="D2202">
        <v>26</v>
      </c>
      <c r="E2202" s="138">
        <v>45565</v>
      </c>
      <c r="F2202" s="138">
        <v>45805</v>
      </c>
      <c r="G2202" t="s">
        <v>69</v>
      </c>
      <c r="H2202" t="s">
        <v>63</v>
      </c>
      <c r="I2202">
        <v>0.7</v>
      </c>
      <c r="J2202" t="s">
        <v>71</v>
      </c>
      <c r="K2202"/>
      <c r="L2202"/>
      <c r="M2202"/>
      <c r="N2202"/>
      <c r="O2202"/>
      <c r="P2202"/>
      <c r="Q2202"/>
      <c r="R2202"/>
      <c r="S2202"/>
      <c r="T2202"/>
      <c r="U2202"/>
      <c r="V2202"/>
      <c r="W2202"/>
      <c r="X2202"/>
      <c r="Y2202"/>
      <c r="Z2202"/>
      <c r="AA2202"/>
      <c r="AB2202"/>
      <c r="AC2202"/>
      <c r="AD2202"/>
      <c r="AE2202"/>
      <c r="AF2202"/>
      <c r="AG2202">
        <v>1</v>
      </c>
      <c r="AH2202">
        <v>0</v>
      </c>
    </row>
    <row r="2203" spans="1:34" ht="15" x14ac:dyDescent="0.25">
      <c r="A2203" t="s">
        <v>4584</v>
      </c>
      <c r="B2203" t="s">
        <v>4585</v>
      </c>
      <c r="C2203" t="s">
        <v>108</v>
      </c>
      <c r="D2203">
        <v>6</v>
      </c>
      <c r="E2203" s="138">
        <v>45576</v>
      </c>
      <c r="F2203" s="138">
        <v>46011</v>
      </c>
      <c r="G2203" t="s">
        <v>16478</v>
      </c>
      <c r="H2203" t="s">
        <v>70</v>
      </c>
      <c r="I2203">
        <v>0.65</v>
      </c>
      <c r="J2203" t="s">
        <v>76</v>
      </c>
      <c r="K2203">
        <v>0.67</v>
      </c>
      <c r="L2203" t="s">
        <v>77</v>
      </c>
      <c r="M2203">
        <v>0.68</v>
      </c>
      <c r="N2203" t="s">
        <v>78</v>
      </c>
      <c r="O2203">
        <v>0.69</v>
      </c>
      <c r="P2203" t="s">
        <v>79</v>
      </c>
      <c r="Q2203"/>
      <c r="R2203"/>
      <c r="S2203"/>
      <c r="T2203"/>
      <c r="U2203"/>
      <c r="V2203"/>
      <c r="W2203"/>
      <c r="X2203"/>
      <c r="Y2203"/>
      <c r="Z2203"/>
      <c r="AA2203"/>
      <c r="AB2203"/>
      <c r="AC2203"/>
      <c r="AD2203"/>
      <c r="AE2203"/>
      <c r="AF2203"/>
      <c r="AG2203">
        <v>0</v>
      </c>
      <c r="AH2203">
        <v>0</v>
      </c>
    </row>
    <row r="2204" spans="1:34" ht="15" x14ac:dyDescent="0.25">
      <c r="A2204" t="s">
        <v>4586</v>
      </c>
      <c r="B2204" t="s">
        <v>4587</v>
      </c>
      <c r="C2204" t="s">
        <v>231</v>
      </c>
      <c r="D2204">
        <v>31</v>
      </c>
      <c r="E2204" s="138">
        <v>45656</v>
      </c>
      <c r="F2204" s="138">
        <v>45672</v>
      </c>
      <c r="G2204" t="s">
        <v>69</v>
      </c>
      <c r="H2204" t="s">
        <v>70</v>
      </c>
      <c r="I2204">
        <v>0.5</v>
      </c>
      <c r="J2204" t="s">
        <v>16270</v>
      </c>
      <c r="K2204">
        <v>0.6</v>
      </c>
      <c r="L2204" t="s">
        <v>78</v>
      </c>
      <c r="M2204">
        <v>0.8</v>
      </c>
      <c r="N2204" t="s">
        <v>79</v>
      </c>
      <c r="O2204"/>
      <c r="P2204"/>
      <c r="Q2204"/>
      <c r="R2204"/>
      <c r="S2204"/>
      <c r="T2204"/>
      <c r="U2204"/>
      <c r="V2204"/>
      <c r="W2204"/>
      <c r="X2204"/>
      <c r="Y2204"/>
      <c r="Z2204"/>
      <c r="AA2204"/>
      <c r="AB2204"/>
      <c r="AC2204"/>
      <c r="AD2204"/>
      <c r="AE2204"/>
      <c r="AF2204"/>
      <c r="AG2204">
        <v>3</v>
      </c>
      <c r="AH2204">
        <v>0</v>
      </c>
    </row>
    <row r="2205" spans="1:34" ht="15" x14ac:dyDescent="0.25">
      <c r="A2205" t="s">
        <v>4588</v>
      </c>
      <c r="B2205" t="s">
        <v>4589</v>
      </c>
      <c r="C2205" t="s">
        <v>231</v>
      </c>
      <c r="D2205">
        <v>38</v>
      </c>
      <c r="E2205" s="138">
        <v>45644</v>
      </c>
      <c r="F2205" s="138">
        <v>45702</v>
      </c>
      <c r="G2205" t="s">
        <v>75</v>
      </c>
      <c r="H2205" t="s">
        <v>63</v>
      </c>
      <c r="I2205">
        <v>0.7</v>
      </c>
      <c r="J2205" t="s">
        <v>71</v>
      </c>
      <c r="K2205"/>
      <c r="L2205"/>
      <c r="M2205"/>
      <c r="N2205"/>
      <c r="O2205"/>
      <c r="P2205"/>
      <c r="Q2205"/>
      <c r="R2205"/>
      <c r="S2205"/>
      <c r="T2205"/>
      <c r="U2205"/>
      <c r="V2205"/>
      <c r="W2205"/>
      <c r="X2205"/>
      <c r="Y2205"/>
      <c r="Z2205"/>
      <c r="AA2205"/>
      <c r="AB2205"/>
      <c r="AC2205"/>
      <c r="AD2205"/>
      <c r="AE2205"/>
      <c r="AF2205"/>
      <c r="AG2205">
        <v>1</v>
      </c>
      <c r="AH2205">
        <v>0</v>
      </c>
    </row>
    <row r="2206" spans="1:34" ht="15" x14ac:dyDescent="0.25">
      <c r="A2206" t="s">
        <v>4590</v>
      </c>
      <c r="B2206" t="s">
        <v>4591</v>
      </c>
      <c r="C2206" t="s">
        <v>1537</v>
      </c>
      <c r="D2206">
        <v>122</v>
      </c>
      <c r="E2206" s="138">
        <v>45649</v>
      </c>
      <c r="F2206" s="138">
        <v>45733</v>
      </c>
      <c r="G2206" t="s">
        <v>75</v>
      </c>
      <c r="H2206" t="s">
        <v>70</v>
      </c>
      <c r="I2206">
        <v>0</v>
      </c>
      <c r="J2206" t="s">
        <v>16229</v>
      </c>
      <c r="K2206">
        <v>0.75</v>
      </c>
      <c r="L2206" t="s">
        <v>16270</v>
      </c>
      <c r="M2206">
        <v>0.79</v>
      </c>
      <c r="N2206" t="s">
        <v>78</v>
      </c>
      <c r="O2206">
        <v>0.8</v>
      </c>
      <c r="P2206" t="s">
        <v>79</v>
      </c>
      <c r="Q2206"/>
      <c r="R2206"/>
      <c r="S2206"/>
      <c r="T2206"/>
      <c r="U2206"/>
      <c r="V2206"/>
      <c r="W2206"/>
      <c r="X2206"/>
      <c r="Y2206"/>
      <c r="Z2206"/>
      <c r="AA2206"/>
      <c r="AB2206"/>
      <c r="AC2206"/>
      <c r="AD2206"/>
      <c r="AE2206"/>
      <c r="AF2206"/>
      <c r="AG2206">
        <v>4</v>
      </c>
      <c r="AH2206">
        <v>10000</v>
      </c>
    </row>
    <row r="2207" spans="1:34" ht="15" x14ac:dyDescent="0.25">
      <c r="A2207" t="s">
        <v>4594</v>
      </c>
      <c r="B2207" t="s">
        <v>4595</v>
      </c>
      <c r="C2207" t="s">
        <v>448</v>
      </c>
      <c r="D2207">
        <v>44</v>
      </c>
      <c r="E2207" s="138">
        <v>41888</v>
      </c>
      <c r="F2207" s="138">
        <v>46011</v>
      </c>
      <c r="G2207" t="s">
        <v>69</v>
      </c>
      <c r="H2207" t="s">
        <v>63</v>
      </c>
      <c r="I2207">
        <v>0.4</v>
      </c>
      <c r="J2207" t="s">
        <v>71</v>
      </c>
      <c r="K2207"/>
      <c r="L2207"/>
      <c r="M2207"/>
      <c r="N2207"/>
      <c r="O2207"/>
      <c r="P2207"/>
      <c r="Q2207"/>
      <c r="R2207"/>
      <c r="S2207"/>
      <c r="T2207"/>
      <c r="U2207"/>
      <c r="V2207"/>
      <c r="W2207"/>
      <c r="X2207"/>
      <c r="Y2207"/>
      <c r="Z2207"/>
      <c r="AA2207"/>
      <c r="AB2207"/>
      <c r="AC2207"/>
      <c r="AD2207"/>
      <c r="AE2207"/>
      <c r="AF2207"/>
      <c r="AG2207">
        <v>1</v>
      </c>
      <c r="AH2207">
        <v>0</v>
      </c>
    </row>
    <row r="2208" spans="1:34" ht="15" x14ac:dyDescent="0.25">
      <c r="A2208" t="s">
        <v>4598</v>
      </c>
      <c r="B2208" t="s">
        <v>4599</v>
      </c>
      <c r="C2208" t="s">
        <v>176</v>
      </c>
      <c r="D2208">
        <v>6</v>
      </c>
      <c r="E2208" s="138">
        <v>45072</v>
      </c>
      <c r="F2208" s="138">
        <v>46011</v>
      </c>
      <c r="G2208" t="s">
        <v>16478</v>
      </c>
      <c r="H2208" t="s">
        <v>70</v>
      </c>
      <c r="I2208">
        <v>0.4</v>
      </c>
      <c r="J2208" t="s">
        <v>76</v>
      </c>
      <c r="K2208">
        <v>0.6</v>
      </c>
      <c r="L2208" t="s">
        <v>77</v>
      </c>
      <c r="M2208">
        <v>0.7</v>
      </c>
      <c r="N2208" t="s">
        <v>78</v>
      </c>
      <c r="O2208">
        <v>0.8</v>
      </c>
      <c r="P2208" t="s">
        <v>79</v>
      </c>
      <c r="Q2208">
        <v>0</v>
      </c>
      <c r="R2208" t="s">
        <v>16229</v>
      </c>
      <c r="S2208"/>
      <c r="T2208"/>
      <c r="U2208"/>
      <c r="V2208"/>
      <c r="W2208"/>
      <c r="X2208"/>
      <c r="Y2208"/>
      <c r="Z2208"/>
      <c r="AA2208"/>
      <c r="AB2208"/>
      <c r="AC2208"/>
      <c r="AD2208"/>
      <c r="AE2208"/>
      <c r="AF2208"/>
      <c r="AG2208">
        <v>0</v>
      </c>
      <c r="AH2208">
        <v>0</v>
      </c>
    </row>
    <row r="2209" spans="1:34" ht="15" x14ac:dyDescent="0.25">
      <c r="A2209" t="s">
        <v>4600</v>
      </c>
      <c r="B2209" t="s">
        <v>4601</v>
      </c>
      <c r="C2209" t="s">
        <v>111</v>
      </c>
      <c r="D2209">
        <v>39</v>
      </c>
      <c r="E2209" s="138">
        <v>45656</v>
      </c>
      <c r="F2209" s="138">
        <v>45757</v>
      </c>
      <c r="G2209" t="s">
        <v>69</v>
      </c>
      <c r="H2209" t="s">
        <v>63</v>
      </c>
      <c r="I2209">
        <v>0.8</v>
      </c>
      <c r="J2209" t="s">
        <v>71</v>
      </c>
      <c r="K2209"/>
      <c r="L2209"/>
      <c r="M2209"/>
      <c r="N2209"/>
      <c r="O2209"/>
      <c r="P2209"/>
      <c r="Q2209"/>
      <c r="R2209"/>
      <c r="S2209"/>
      <c r="T2209"/>
      <c r="U2209"/>
      <c r="V2209"/>
      <c r="W2209"/>
      <c r="X2209"/>
      <c r="Y2209"/>
      <c r="Z2209"/>
      <c r="AA2209"/>
      <c r="AB2209"/>
      <c r="AC2209"/>
      <c r="AD2209"/>
      <c r="AE2209"/>
      <c r="AF2209"/>
      <c r="AG2209">
        <v>1</v>
      </c>
      <c r="AH2209">
        <v>0</v>
      </c>
    </row>
    <row r="2210" spans="1:34" ht="15" x14ac:dyDescent="0.25">
      <c r="A2210" t="s">
        <v>4604</v>
      </c>
      <c r="B2210" t="s">
        <v>4605</v>
      </c>
      <c r="C2210" t="s">
        <v>179</v>
      </c>
      <c r="D2210">
        <v>11</v>
      </c>
      <c r="E2210" s="138">
        <v>45033</v>
      </c>
      <c r="F2210" s="138">
        <v>46011</v>
      </c>
      <c r="G2210" t="s">
        <v>69</v>
      </c>
      <c r="H2210" t="s">
        <v>63</v>
      </c>
      <c r="I2210">
        <v>0.8</v>
      </c>
      <c r="J2210" t="s">
        <v>71</v>
      </c>
      <c r="K2210"/>
      <c r="L2210"/>
      <c r="M2210"/>
      <c r="N2210"/>
      <c r="O2210"/>
      <c r="P2210"/>
      <c r="Q2210"/>
      <c r="R2210"/>
      <c r="S2210"/>
      <c r="T2210"/>
      <c r="U2210"/>
      <c r="V2210"/>
      <c r="W2210"/>
      <c r="X2210"/>
      <c r="Y2210"/>
      <c r="Z2210"/>
      <c r="AA2210"/>
      <c r="AB2210"/>
      <c r="AC2210"/>
      <c r="AD2210"/>
      <c r="AE2210"/>
      <c r="AF2210"/>
      <c r="AG2210">
        <v>1</v>
      </c>
      <c r="AH2210">
        <v>0</v>
      </c>
    </row>
    <row r="2211" spans="1:34" ht="15" x14ac:dyDescent="0.25">
      <c r="A2211" t="s">
        <v>15859</v>
      </c>
      <c r="B2211" t="s">
        <v>15860</v>
      </c>
      <c r="C2211" t="s">
        <v>145</v>
      </c>
      <c r="D2211">
        <v>53</v>
      </c>
      <c r="E2211" s="138">
        <v>45646</v>
      </c>
      <c r="F2211" s="138">
        <v>45909</v>
      </c>
      <c r="G2211" t="s">
        <v>69</v>
      </c>
      <c r="H2211" t="s">
        <v>70</v>
      </c>
      <c r="I2211">
        <v>0</v>
      </c>
      <c r="J2211" t="s">
        <v>16229</v>
      </c>
      <c r="K2211">
        <v>0.8</v>
      </c>
      <c r="L2211" t="s">
        <v>71</v>
      </c>
      <c r="M2211"/>
      <c r="N2211"/>
      <c r="O2211"/>
      <c r="P2211"/>
      <c r="Q2211"/>
      <c r="R2211"/>
      <c r="S2211"/>
      <c r="T2211"/>
      <c r="U2211"/>
      <c r="V2211"/>
      <c r="W2211"/>
      <c r="X2211"/>
      <c r="Y2211"/>
      <c r="Z2211"/>
      <c r="AA2211"/>
      <c r="AB2211"/>
      <c r="AC2211"/>
      <c r="AD2211"/>
      <c r="AE2211"/>
      <c r="AF2211"/>
      <c r="AG2211">
        <v>2</v>
      </c>
      <c r="AH2211">
        <v>10000</v>
      </c>
    </row>
    <row r="2212" spans="1:34" ht="15" x14ac:dyDescent="0.25">
      <c r="A2212" t="s">
        <v>4602</v>
      </c>
      <c r="B2212" t="s">
        <v>4603</v>
      </c>
      <c r="C2212" t="s">
        <v>162</v>
      </c>
      <c r="D2212">
        <v>37</v>
      </c>
      <c r="E2212" s="138">
        <v>45624</v>
      </c>
      <c r="F2212" s="138">
        <v>45723</v>
      </c>
      <c r="G2212" t="s">
        <v>69</v>
      </c>
      <c r="H2212" t="s">
        <v>63</v>
      </c>
      <c r="I2212">
        <v>0.8</v>
      </c>
      <c r="J2212" t="s">
        <v>71</v>
      </c>
      <c r="K2212"/>
      <c r="L2212"/>
      <c r="M2212"/>
      <c r="N2212"/>
      <c r="O2212"/>
      <c r="P2212"/>
      <c r="Q2212"/>
      <c r="R2212"/>
      <c r="S2212"/>
      <c r="T2212"/>
      <c r="U2212"/>
      <c r="V2212"/>
      <c r="W2212"/>
      <c r="X2212"/>
      <c r="Y2212"/>
      <c r="Z2212"/>
      <c r="AA2212"/>
      <c r="AB2212"/>
      <c r="AC2212"/>
      <c r="AD2212"/>
      <c r="AE2212"/>
      <c r="AF2212"/>
      <c r="AG2212">
        <v>1</v>
      </c>
      <c r="AH2212">
        <v>0</v>
      </c>
    </row>
    <row r="2213" spans="1:34" ht="15" x14ac:dyDescent="0.25">
      <c r="A2213" t="s">
        <v>4608</v>
      </c>
      <c r="B2213" t="s">
        <v>4609</v>
      </c>
      <c r="C2213" t="s">
        <v>111</v>
      </c>
      <c r="D2213">
        <v>1</v>
      </c>
      <c r="E2213" s="138">
        <v>45077</v>
      </c>
      <c r="F2213" s="138">
        <v>46011</v>
      </c>
      <c r="G2213" t="s">
        <v>69</v>
      </c>
      <c r="H2213" t="s">
        <v>63</v>
      </c>
      <c r="I2213">
        <v>0.6</v>
      </c>
      <c r="J2213" t="s">
        <v>71</v>
      </c>
      <c r="K2213"/>
      <c r="L2213"/>
      <c r="M2213"/>
      <c r="N2213"/>
      <c r="O2213"/>
      <c r="P2213"/>
      <c r="Q2213"/>
      <c r="R2213"/>
      <c r="S2213"/>
      <c r="T2213"/>
      <c r="U2213"/>
      <c r="V2213"/>
      <c r="W2213"/>
      <c r="X2213"/>
      <c r="Y2213"/>
      <c r="Z2213"/>
      <c r="AA2213"/>
      <c r="AB2213"/>
      <c r="AC2213"/>
      <c r="AD2213"/>
      <c r="AE2213"/>
      <c r="AF2213"/>
      <c r="AG2213">
        <v>1</v>
      </c>
      <c r="AH2213">
        <v>0</v>
      </c>
    </row>
    <row r="2214" spans="1:34" ht="15" x14ac:dyDescent="0.25">
      <c r="A2214" t="s">
        <v>15937</v>
      </c>
      <c r="B2214" t="s">
        <v>15938</v>
      </c>
      <c r="C2214" t="s">
        <v>318</v>
      </c>
      <c r="D2214">
        <v>43</v>
      </c>
      <c r="E2214" s="138">
        <v>45653</v>
      </c>
      <c r="F2214" s="138">
        <v>45793</v>
      </c>
      <c r="G2214" t="s">
        <v>69</v>
      </c>
      <c r="H2214" t="s">
        <v>70</v>
      </c>
      <c r="I2214">
        <v>0</v>
      </c>
      <c r="J2214" t="s">
        <v>16229</v>
      </c>
      <c r="K2214">
        <v>0.3</v>
      </c>
      <c r="L2214" t="s">
        <v>71</v>
      </c>
      <c r="M2214"/>
      <c r="N2214"/>
      <c r="O2214"/>
      <c r="P2214"/>
      <c r="Q2214"/>
      <c r="R2214"/>
      <c r="S2214"/>
      <c r="T2214"/>
      <c r="U2214"/>
      <c r="V2214"/>
      <c r="W2214"/>
      <c r="X2214"/>
      <c r="Y2214"/>
      <c r="Z2214"/>
      <c r="AA2214"/>
      <c r="AB2214"/>
      <c r="AC2214"/>
      <c r="AD2214"/>
      <c r="AE2214"/>
      <c r="AF2214"/>
      <c r="AG2214">
        <v>2</v>
      </c>
      <c r="AH2214">
        <v>10000</v>
      </c>
    </row>
    <row r="2215" spans="1:34" ht="15" x14ac:dyDescent="0.25">
      <c r="A2215" t="s">
        <v>4606</v>
      </c>
      <c r="B2215" t="s">
        <v>4607</v>
      </c>
      <c r="C2215" t="s">
        <v>119</v>
      </c>
      <c r="D2215">
        <v>4</v>
      </c>
      <c r="E2215" s="138">
        <v>45405</v>
      </c>
      <c r="F2215" s="138">
        <v>46011</v>
      </c>
      <c r="G2215" t="s">
        <v>69</v>
      </c>
      <c r="H2215" t="s">
        <v>70</v>
      </c>
      <c r="I2215">
        <v>0</v>
      </c>
      <c r="J2215" t="s">
        <v>16246</v>
      </c>
      <c r="K2215">
        <v>0.8</v>
      </c>
      <c r="L2215" t="s">
        <v>71</v>
      </c>
      <c r="M2215"/>
      <c r="N2215"/>
      <c r="O2215"/>
      <c r="P2215"/>
      <c r="Q2215"/>
      <c r="R2215"/>
      <c r="S2215"/>
      <c r="T2215"/>
      <c r="U2215"/>
      <c r="V2215"/>
      <c r="W2215"/>
      <c r="X2215"/>
      <c r="Y2215"/>
      <c r="Z2215"/>
      <c r="AA2215"/>
      <c r="AB2215"/>
      <c r="AC2215"/>
      <c r="AD2215"/>
      <c r="AE2215"/>
      <c r="AF2215"/>
      <c r="AG2215">
        <v>2</v>
      </c>
      <c r="AH2215">
        <v>7499.99</v>
      </c>
    </row>
    <row r="2216" spans="1:34" ht="15" x14ac:dyDescent="0.25">
      <c r="A2216" t="s">
        <v>4610</v>
      </c>
      <c r="B2216" t="s">
        <v>4611</v>
      </c>
      <c r="C2216" t="s">
        <v>742</v>
      </c>
      <c r="D2216"/>
      <c r="E2216"/>
      <c r="F2216"/>
      <c r="G2216"/>
      <c r="H2216" t="s">
        <v>63</v>
      </c>
      <c r="I2216" t="s">
        <v>64</v>
      </c>
      <c r="J2216"/>
      <c r="K2216"/>
      <c r="L2216"/>
      <c r="M2216"/>
      <c r="N2216"/>
      <c r="O2216"/>
      <c r="P2216"/>
      <c r="Q2216"/>
      <c r="R2216"/>
      <c r="S2216"/>
      <c r="T2216"/>
      <c r="U2216"/>
      <c r="V2216"/>
      <c r="W2216"/>
      <c r="X2216"/>
      <c r="Y2216"/>
      <c r="Z2216"/>
      <c r="AA2216"/>
      <c r="AB2216"/>
      <c r="AC2216"/>
      <c r="AD2216"/>
      <c r="AE2216"/>
      <c r="AF2216"/>
      <c r="AG2216"/>
      <c r="AH2216">
        <v>0</v>
      </c>
    </row>
    <row r="2217" spans="1:34" ht="15" x14ac:dyDescent="0.25">
      <c r="A2217" t="s">
        <v>4612</v>
      </c>
      <c r="B2217" t="s">
        <v>4613</v>
      </c>
      <c r="C2217" t="s">
        <v>142</v>
      </c>
      <c r="D2217">
        <v>5</v>
      </c>
      <c r="E2217" s="138">
        <v>45707</v>
      </c>
      <c r="F2217" s="138">
        <v>45709</v>
      </c>
      <c r="G2217" t="s">
        <v>69</v>
      </c>
      <c r="H2217" t="s">
        <v>63</v>
      </c>
      <c r="I2217">
        <v>0.3</v>
      </c>
      <c r="J2217" t="s">
        <v>71</v>
      </c>
      <c r="K2217"/>
      <c r="L2217"/>
      <c r="M2217"/>
      <c r="N2217"/>
      <c r="O2217"/>
      <c r="P2217"/>
      <c r="Q2217"/>
      <c r="R2217"/>
      <c r="S2217"/>
      <c r="T2217"/>
      <c r="U2217"/>
      <c r="V2217"/>
      <c r="W2217"/>
      <c r="X2217"/>
      <c r="Y2217"/>
      <c r="Z2217"/>
      <c r="AA2217"/>
      <c r="AB2217"/>
      <c r="AC2217"/>
      <c r="AD2217"/>
      <c r="AE2217"/>
      <c r="AF2217"/>
      <c r="AG2217">
        <v>1</v>
      </c>
      <c r="AH2217">
        <v>0</v>
      </c>
    </row>
    <row r="2218" spans="1:34" ht="15" x14ac:dyDescent="0.25">
      <c r="A2218" t="s">
        <v>4614</v>
      </c>
      <c r="B2218" t="s">
        <v>4615</v>
      </c>
      <c r="C2218" t="s">
        <v>321</v>
      </c>
      <c r="D2218">
        <v>17</v>
      </c>
      <c r="E2218" s="138">
        <v>45632</v>
      </c>
      <c r="F2218" s="138">
        <v>45649</v>
      </c>
      <c r="G2218" t="s">
        <v>69</v>
      </c>
      <c r="H2218" t="s">
        <v>70</v>
      </c>
      <c r="I2218">
        <v>0</v>
      </c>
      <c r="J2218" t="s">
        <v>16230</v>
      </c>
      <c r="K2218">
        <v>0.35</v>
      </c>
      <c r="L2218" t="s">
        <v>71</v>
      </c>
      <c r="M2218"/>
      <c r="N2218"/>
      <c r="O2218"/>
      <c r="P2218"/>
      <c r="Q2218"/>
      <c r="R2218"/>
      <c r="S2218"/>
      <c r="T2218"/>
      <c r="U2218"/>
      <c r="V2218"/>
      <c r="W2218"/>
      <c r="X2218"/>
      <c r="Y2218"/>
      <c r="Z2218"/>
      <c r="AA2218"/>
      <c r="AB2218"/>
      <c r="AC2218"/>
      <c r="AD2218"/>
      <c r="AE2218"/>
      <c r="AF2218"/>
      <c r="AG2218">
        <v>2</v>
      </c>
      <c r="AH2218">
        <v>15000</v>
      </c>
    </row>
    <row r="2219" spans="1:34" ht="15" x14ac:dyDescent="0.25">
      <c r="A2219" t="s">
        <v>4616</v>
      </c>
      <c r="B2219" t="s">
        <v>4617</v>
      </c>
      <c r="C2219" t="s">
        <v>286</v>
      </c>
      <c r="D2219">
        <v>57</v>
      </c>
      <c r="E2219" s="138">
        <v>45288</v>
      </c>
      <c r="F2219" s="138">
        <v>46011</v>
      </c>
      <c r="G2219" t="s">
        <v>16478</v>
      </c>
      <c r="H2219" t="s">
        <v>70</v>
      </c>
      <c r="I2219">
        <v>0.45</v>
      </c>
      <c r="J2219" t="s">
        <v>76</v>
      </c>
      <c r="K2219">
        <v>0.5</v>
      </c>
      <c r="L2219" t="s">
        <v>77</v>
      </c>
      <c r="M2219">
        <v>0.55000000000000004</v>
      </c>
      <c r="N2219" t="s">
        <v>78</v>
      </c>
      <c r="O2219">
        <v>0.8</v>
      </c>
      <c r="P2219" t="s">
        <v>79</v>
      </c>
      <c r="Q2219">
        <v>0</v>
      </c>
      <c r="R2219" t="s">
        <v>16282</v>
      </c>
      <c r="S2219"/>
      <c r="T2219"/>
      <c r="U2219"/>
      <c r="V2219"/>
      <c r="W2219"/>
      <c r="X2219"/>
      <c r="Y2219"/>
      <c r="Z2219"/>
      <c r="AA2219"/>
      <c r="AB2219"/>
      <c r="AC2219"/>
      <c r="AD2219"/>
      <c r="AE2219"/>
      <c r="AF2219"/>
      <c r="AG2219">
        <v>0</v>
      </c>
      <c r="AH2219">
        <v>0</v>
      </c>
    </row>
    <row r="2220" spans="1:34" ht="15" x14ac:dyDescent="0.25">
      <c r="A2220" t="s">
        <v>4618</v>
      </c>
      <c r="B2220" t="s">
        <v>4619</v>
      </c>
      <c r="C2220" t="s">
        <v>691</v>
      </c>
      <c r="D2220">
        <v>36</v>
      </c>
      <c r="E2220" s="138">
        <v>45646</v>
      </c>
      <c r="F2220" s="138">
        <v>45901</v>
      </c>
      <c r="G2220" t="s">
        <v>16478</v>
      </c>
      <c r="H2220" t="s">
        <v>70</v>
      </c>
      <c r="I2220">
        <v>0.65</v>
      </c>
      <c r="J2220" t="s">
        <v>76</v>
      </c>
      <c r="K2220">
        <v>0.7</v>
      </c>
      <c r="L2220" t="s">
        <v>77</v>
      </c>
      <c r="M2220">
        <v>0.75</v>
      </c>
      <c r="N2220" t="s">
        <v>78</v>
      </c>
      <c r="O2220">
        <v>0.8</v>
      </c>
      <c r="P2220" t="s">
        <v>79</v>
      </c>
      <c r="Q2220"/>
      <c r="R2220"/>
      <c r="S2220"/>
      <c r="T2220"/>
      <c r="U2220"/>
      <c r="V2220"/>
      <c r="W2220"/>
      <c r="X2220"/>
      <c r="Y2220"/>
      <c r="Z2220"/>
      <c r="AA2220"/>
      <c r="AB2220"/>
      <c r="AC2220"/>
      <c r="AD2220"/>
      <c r="AE2220"/>
      <c r="AF2220"/>
      <c r="AG2220">
        <v>0</v>
      </c>
      <c r="AH2220">
        <v>0</v>
      </c>
    </row>
    <row r="2221" spans="1:34" ht="15" x14ac:dyDescent="0.25">
      <c r="A2221" t="s">
        <v>4620</v>
      </c>
      <c r="B2221" t="s">
        <v>4621</v>
      </c>
      <c r="C2221" t="s">
        <v>105</v>
      </c>
      <c r="D2221">
        <v>33</v>
      </c>
      <c r="E2221" s="138">
        <v>45654</v>
      </c>
      <c r="F2221" s="138">
        <v>45666</v>
      </c>
      <c r="G2221" t="s">
        <v>69</v>
      </c>
      <c r="H2221" t="s">
        <v>63</v>
      </c>
      <c r="I2221">
        <v>0.8</v>
      </c>
      <c r="J2221" t="s">
        <v>71</v>
      </c>
      <c r="K2221"/>
      <c r="L2221"/>
      <c r="M2221"/>
      <c r="N2221"/>
      <c r="O2221"/>
      <c r="P2221"/>
      <c r="Q2221"/>
      <c r="R2221"/>
      <c r="S2221"/>
      <c r="T2221"/>
      <c r="U2221"/>
      <c r="V2221"/>
      <c r="W2221"/>
      <c r="X2221"/>
      <c r="Y2221"/>
      <c r="Z2221"/>
      <c r="AA2221"/>
      <c r="AB2221"/>
      <c r="AC2221"/>
      <c r="AD2221"/>
      <c r="AE2221"/>
      <c r="AF2221"/>
      <c r="AG2221">
        <v>1</v>
      </c>
      <c r="AH2221">
        <v>0</v>
      </c>
    </row>
    <row r="2222" spans="1:34" ht="15" x14ac:dyDescent="0.25">
      <c r="A2222" t="s">
        <v>4622</v>
      </c>
      <c r="B2222" t="s">
        <v>4623</v>
      </c>
      <c r="C2222" t="s">
        <v>203</v>
      </c>
      <c r="D2222">
        <v>42</v>
      </c>
      <c r="E2222" s="138">
        <v>45656</v>
      </c>
      <c r="F2222" s="138">
        <v>45679</v>
      </c>
      <c r="G2222" t="s">
        <v>69</v>
      </c>
      <c r="H2222" t="s">
        <v>63</v>
      </c>
      <c r="I2222">
        <v>0.8</v>
      </c>
      <c r="J2222" t="s">
        <v>71</v>
      </c>
      <c r="K2222"/>
      <c r="L2222"/>
      <c r="M2222"/>
      <c r="N2222"/>
      <c r="O2222"/>
      <c r="P2222"/>
      <c r="Q2222"/>
      <c r="R2222"/>
      <c r="S2222"/>
      <c r="T2222"/>
      <c r="U2222"/>
      <c r="V2222"/>
      <c r="W2222"/>
      <c r="X2222"/>
      <c r="Y2222"/>
      <c r="Z2222"/>
      <c r="AA2222"/>
      <c r="AB2222"/>
      <c r="AC2222"/>
      <c r="AD2222"/>
      <c r="AE2222"/>
      <c r="AF2222"/>
      <c r="AG2222">
        <v>1</v>
      </c>
      <c r="AH2222">
        <v>0</v>
      </c>
    </row>
    <row r="2223" spans="1:34" ht="15" x14ac:dyDescent="0.25">
      <c r="A2223" t="s">
        <v>4624</v>
      </c>
      <c r="B2223" t="s">
        <v>4625</v>
      </c>
      <c r="C2223" t="s">
        <v>142</v>
      </c>
      <c r="D2223">
        <v>43</v>
      </c>
      <c r="E2223" s="138">
        <v>45654</v>
      </c>
      <c r="F2223" s="138">
        <v>45679</v>
      </c>
      <c r="G2223" t="s">
        <v>75</v>
      </c>
      <c r="H2223" t="s">
        <v>70</v>
      </c>
      <c r="I2223">
        <v>0</v>
      </c>
      <c r="J2223" t="s">
        <v>16228</v>
      </c>
      <c r="K2223">
        <v>0.45</v>
      </c>
      <c r="L2223" t="s">
        <v>16270</v>
      </c>
      <c r="M2223">
        <v>0.6</v>
      </c>
      <c r="N2223" t="s">
        <v>78</v>
      </c>
      <c r="O2223">
        <v>0.79</v>
      </c>
      <c r="P2223" t="s">
        <v>79</v>
      </c>
      <c r="Q2223"/>
      <c r="R2223"/>
      <c r="S2223"/>
      <c r="T2223"/>
      <c r="U2223"/>
      <c r="V2223"/>
      <c r="W2223"/>
      <c r="X2223"/>
      <c r="Y2223"/>
      <c r="Z2223"/>
      <c r="AA2223"/>
      <c r="AB2223"/>
      <c r="AC2223"/>
      <c r="AD2223"/>
      <c r="AE2223"/>
      <c r="AF2223"/>
      <c r="AG2223">
        <v>4</v>
      </c>
      <c r="AH2223">
        <v>12000</v>
      </c>
    </row>
    <row r="2224" spans="1:34" ht="15" x14ac:dyDescent="0.25">
      <c r="A2224" t="s">
        <v>4626</v>
      </c>
      <c r="B2224" t="s">
        <v>4627</v>
      </c>
      <c r="C2224" t="s">
        <v>193</v>
      </c>
      <c r="D2224">
        <v>11</v>
      </c>
      <c r="E2224" s="138">
        <v>43539</v>
      </c>
      <c r="F2224" s="138">
        <v>46011</v>
      </c>
      <c r="G2224" t="s">
        <v>69</v>
      </c>
      <c r="H2224" t="s">
        <v>63</v>
      </c>
      <c r="I2224">
        <v>0.8</v>
      </c>
      <c r="J2224" t="s">
        <v>71</v>
      </c>
      <c r="K2224"/>
      <c r="L2224"/>
      <c r="M2224"/>
      <c r="N2224"/>
      <c r="O2224"/>
      <c r="P2224"/>
      <c r="Q2224"/>
      <c r="R2224"/>
      <c r="S2224"/>
      <c r="T2224"/>
      <c r="U2224"/>
      <c r="V2224"/>
      <c r="W2224"/>
      <c r="X2224"/>
      <c r="Y2224"/>
      <c r="Z2224"/>
      <c r="AA2224"/>
      <c r="AB2224"/>
      <c r="AC2224"/>
      <c r="AD2224"/>
      <c r="AE2224"/>
      <c r="AF2224"/>
      <c r="AG2224">
        <v>1</v>
      </c>
      <c r="AH2224">
        <v>0</v>
      </c>
    </row>
    <row r="2225" spans="1:34" ht="15" x14ac:dyDescent="0.25">
      <c r="A2225" t="s">
        <v>4628</v>
      </c>
      <c r="B2225" t="s">
        <v>4629</v>
      </c>
      <c r="C2225" t="s">
        <v>90</v>
      </c>
      <c r="D2225">
        <v>68</v>
      </c>
      <c r="E2225" s="138">
        <v>45637</v>
      </c>
      <c r="F2225" s="138">
        <v>45679</v>
      </c>
      <c r="G2225" t="s">
        <v>75</v>
      </c>
      <c r="H2225" t="s">
        <v>70</v>
      </c>
      <c r="I2225">
        <v>0</v>
      </c>
      <c r="J2225" t="s">
        <v>16229</v>
      </c>
      <c r="K2225">
        <v>0.75</v>
      </c>
      <c r="L2225" t="s">
        <v>71</v>
      </c>
      <c r="M2225"/>
      <c r="N2225"/>
      <c r="O2225"/>
      <c r="P2225"/>
      <c r="Q2225"/>
      <c r="R2225"/>
      <c r="S2225"/>
      <c r="T2225"/>
      <c r="U2225"/>
      <c r="V2225"/>
      <c r="W2225"/>
      <c r="X2225"/>
      <c r="Y2225"/>
      <c r="Z2225"/>
      <c r="AA2225"/>
      <c r="AB2225"/>
      <c r="AC2225"/>
      <c r="AD2225"/>
      <c r="AE2225"/>
      <c r="AF2225"/>
      <c r="AG2225">
        <v>2</v>
      </c>
      <c r="AH2225">
        <v>10000</v>
      </c>
    </row>
    <row r="2226" spans="1:34" ht="15" x14ac:dyDescent="0.25">
      <c r="A2226" t="s">
        <v>4630</v>
      </c>
      <c r="B2226" t="s">
        <v>4631</v>
      </c>
      <c r="C2226" t="s">
        <v>203</v>
      </c>
      <c r="D2226">
        <v>43</v>
      </c>
      <c r="E2226" s="138">
        <v>45653</v>
      </c>
      <c r="F2226" s="138">
        <v>45712</v>
      </c>
      <c r="G2226" t="s">
        <v>69</v>
      </c>
      <c r="H2226" t="s">
        <v>63</v>
      </c>
      <c r="I2226">
        <v>0.67</v>
      </c>
      <c r="J2226" t="s">
        <v>71</v>
      </c>
      <c r="K2226"/>
      <c r="L2226"/>
      <c r="M2226"/>
      <c r="N2226"/>
      <c r="O2226"/>
      <c r="P2226"/>
      <c r="Q2226"/>
      <c r="R2226"/>
      <c r="S2226"/>
      <c r="T2226"/>
      <c r="U2226"/>
      <c r="V2226"/>
      <c r="W2226"/>
      <c r="X2226"/>
      <c r="Y2226"/>
      <c r="Z2226"/>
      <c r="AA2226"/>
      <c r="AB2226"/>
      <c r="AC2226"/>
      <c r="AD2226"/>
      <c r="AE2226"/>
      <c r="AF2226"/>
      <c r="AG2226">
        <v>1</v>
      </c>
      <c r="AH2226">
        <v>0</v>
      </c>
    </row>
    <row r="2227" spans="1:34" ht="15" x14ac:dyDescent="0.25">
      <c r="A2227" t="s">
        <v>4632</v>
      </c>
      <c r="B2227" t="s">
        <v>4633</v>
      </c>
      <c r="C2227" t="s">
        <v>206</v>
      </c>
      <c r="D2227">
        <v>55</v>
      </c>
      <c r="E2227" s="138">
        <v>45644</v>
      </c>
      <c r="F2227" s="138">
        <v>45944</v>
      </c>
      <c r="G2227" t="s">
        <v>69</v>
      </c>
      <c r="H2227" t="s">
        <v>63</v>
      </c>
      <c r="I2227">
        <v>0.8</v>
      </c>
      <c r="J2227" t="s">
        <v>71</v>
      </c>
      <c r="K2227"/>
      <c r="L2227"/>
      <c r="M2227"/>
      <c r="N2227"/>
      <c r="O2227"/>
      <c r="P2227"/>
      <c r="Q2227"/>
      <c r="R2227"/>
      <c r="S2227"/>
      <c r="T2227"/>
      <c r="U2227"/>
      <c r="V2227"/>
      <c r="W2227"/>
      <c r="X2227"/>
      <c r="Y2227"/>
      <c r="Z2227"/>
      <c r="AA2227"/>
      <c r="AB2227"/>
      <c r="AC2227"/>
      <c r="AD2227"/>
      <c r="AE2227"/>
      <c r="AF2227"/>
      <c r="AG2227">
        <v>1</v>
      </c>
      <c r="AH2227">
        <v>0</v>
      </c>
    </row>
    <row r="2228" spans="1:34" ht="15" x14ac:dyDescent="0.25">
      <c r="A2228" t="s">
        <v>4634</v>
      </c>
      <c r="B2228" t="s">
        <v>4635</v>
      </c>
      <c r="C2228" t="s">
        <v>333</v>
      </c>
      <c r="D2228">
        <v>13</v>
      </c>
      <c r="E2228" s="138">
        <v>45069</v>
      </c>
      <c r="F2228" s="138">
        <v>46011</v>
      </c>
      <c r="G2228" t="s">
        <v>69</v>
      </c>
      <c r="H2228" t="s">
        <v>63</v>
      </c>
      <c r="I2228">
        <v>0.8</v>
      </c>
      <c r="J2228" t="s">
        <v>71</v>
      </c>
      <c r="K2228"/>
      <c r="L2228"/>
      <c r="M2228"/>
      <c r="N2228"/>
      <c r="O2228"/>
      <c r="P2228"/>
      <c r="Q2228"/>
      <c r="R2228"/>
      <c r="S2228"/>
      <c r="T2228"/>
      <c r="U2228"/>
      <c r="V2228"/>
      <c r="W2228"/>
      <c r="X2228"/>
      <c r="Y2228"/>
      <c r="Z2228"/>
      <c r="AA2228"/>
      <c r="AB2228"/>
      <c r="AC2228"/>
      <c r="AD2228"/>
      <c r="AE2228"/>
      <c r="AF2228"/>
      <c r="AG2228">
        <v>1</v>
      </c>
      <c r="AH2228">
        <v>0</v>
      </c>
    </row>
    <row r="2229" spans="1:34" ht="15" x14ac:dyDescent="0.25">
      <c r="A2229" t="s">
        <v>4636</v>
      </c>
      <c r="B2229" t="s">
        <v>4637</v>
      </c>
      <c r="C2229" t="s">
        <v>359</v>
      </c>
      <c r="D2229">
        <v>28</v>
      </c>
      <c r="E2229" s="138">
        <v>45638</v>
      </c>
      <c r="F2229" s="138">
        <v>45814</v>
      </c>
      <c r="G2229" t="s">
        <v>69</v>
      </c>
      <c r="H2229" t="s">
        <v>63</v>
      </c>
      <c r="I2229">
        <v>0.6</v>
      </c>
      <c r="J2229" t="s">
        <v>71</v>
      </c>
      <c r="K2229"/>
      <c r="L2229"/>
      <c r="M2229"/>
      <c r="N2229"/>
      <c r="O2229"/>
      <c r="P2229"/>
      <c r="Q2229"/>
      <c r="R2229"/>
      <c r="S2229"/>
      <c r="T2229"/>
      <c r="U2229"/>
      <c r="V2229"/>
      <c r="W2229"/>
      <c r="X2229"/>
      <c r="Y2229"/>
      <c r="Z2229"/>
      <c r="AA2229"/>
      <c r="AB2229"/>
      <c r="AC2229"/>
      <c r="AD2229"/>
      <c r="AE2229"/>
      <c r="AF2229"/>
      <c r="AG2229">
        <v>1</v>
      </c>
      <c r="AH2229">
        <v>0</v>
      </c>
    </row>
    <row r="2230" spans="1:34" ht="15" x14ac:dyDescent="0.25">
      <c r="A2230" t="s">
        <v>4638</v>
      </c>
      <c r="B2230" t="s">
        <v>4639</v>
      </c>
      <c r="C2230" t="s">
        <v>350</v>
      </c>
      <c r="D2230">
        <v>38</v>
      </c>
      <c r="E2230" s="138">
        <v>45653</v>
      </c>
      <c r="F2230" s="138">
        <v>45783</v>
      </c>
      <c r="G2230" t="s">
        <v>69</v>
      </c>
      <c r="H2230" t="s">
        <v>63</v>
      </c>
      <c r="I2230">
        <v>0.2</v>
      </c>
      <c r="J2230" t="s">
        <v>71</v>
      </c>
      <c r="K2230"/>
      <c r="L2230"/>
      <c r="M2230"/>
      <c r="N2230"/>
      <c r="O2230"/>
      <c r="P2230"/>
      <c r="Q2230"/>
      <c r="R2230"/>
      <c r="S2230"/>
      <c r="T2230"/>
      <c r="U2230"/>
      <c r="V2230"/>
      <c r="W2230"/>
      <c r="X2230"/>
      <c r="Y2230"/>
      <c r="Z2230"/>
      <c r="AA2230"/>
      <c r="AB2230"/>
      <c r="AC2230"/>
      <c r="AD2230"/>
      <c r="AE2230"/>
      <c r="AF2230"/>
      <c r="AG2230">
        <v>1</v>
      </c>
      <c r="AH2230">
        <v>0</v>
      </c>
    </row>
    <row r="2231" spans="1:34" ht="15" x14ac:dyDescent="0.25">
      <c r="A2231" t="s">
        <v>4640</v>
      </c>
      <c r="B2231" t="s">
        <v>4641</v>
      </c>
      <c r="C2231" t="s">
        <v>29</v>
      </c>
      <c r="D2231">
        <v>57</v>
      </c>
      <c r="E2231" s="138">
        <v>45654</v>
      </c>
      <c r="F2231" s="138">
        <v>45933</v>
      </c>
      <c r="G2231" t="s">
        <v>69</v>
      </c>
      <c r="H2231" t="s">
        <v>70</v>
      </c>
      <c r="I2231">
        <v>0</v>
      </c>
      <c r="J2231" t="s">
        <v>16248</v>
      </c>
      <c r="K2231">
        <v>0.7</v>
      </c>
      <c r="L2231" t="s">
        <v>71</v>
      </c>
      <c r="M2231"/>
      <c r="N2231"/>
      <c r="O2231"/>
      <c r="P2231"/>
      <c r="Q2231"/>
      <c r="R2231"/>
      <c r="S2231"/>
      <c r="T2231"/>
      <c r="U2231"/>
      <c r="V2231"/>
      <c r="W2231"/>
      <c r="X2231"/>
      <c r="Y2231"/>
      <c r="Z2231"/>
      <c r="AA2231"/>
      <c r="AB2231"/>
      <c r="AC2231"/>
      <c r="AD2231"/>
      <c r="AE2231"/>
      <c r="AF2231"/>
      <c r="AG2231">
        <v>2</v>
      </c>
      <c r="AH2231">
        <v>8500</v>
      </c>
    </row>
    <row r="2232" spans="1:34" ht="15" x14ac:dyDescent="0.25">
      <c r="A2232" t="s">
        <v>4642</v>
      </c>
      <c r="B2232" t="s">
        <v>4643</v>
      </c>
      <c r="C2232" t="s">
        <v>139</v>
      </c>
      <c r="D2232">
        <v>2</v>
      </c>
      <c r="E2232" s="138">
        <v>45720</v>
      </c>
      <c r="F2232" s="138">
        <v>45945</v>
      </c>
      <c r="G2232" t="s">
        <v>69</v>
      </c>
      <c r="H2232" t="s">
        <v>63</v>
      </c>
      <c r="I2232">
        <v>0.8</v>
      </c>
      <c r="J2232" t="s">
        <v>71</v>
      </c>
      <c r="K2232"/>
      <c r="L2232"/>
      <c r="M2232"/>
      <c r="N2232"/>
      <c r="O2232"/>
      <c r="P2232"/>
      <c r="Q2232"/>
      <c r="R2232"/>
      <c r="S2232"/>
      <c r="T2232"/>
      <c r="U2232"/>
      <c r="V2232"/>
      <c r="W2232"/>
      <c r="X2232"/>
      <c r="Y2232"/>
      <c r="Z2232"/>
      <c r="AA2232"/>
      <c r="AB2232"/>
      <c r="AC2232"/>
      <c r="AD2232"/>
      <c r="AE2232"/>
      <c r="AF2232"/>
      <c r="AG2232">
        <v>1</v>
      </c>
      <c r="AH2232">
        <v>0</v>
      </c>
    </row>
    <row r="2233" spans="1:34" ht="15" x14ac:dyDescent="0.25">
      <c r="A2233" t="s">
        <v>4644</v>
      </c>
      <c r="B2233" t="s">
        <v>4645</v>
      </c>
      <c r="C2233" t="s">
        <v>90</v>
      </c>
      <c r="D2233">
        <v>39</v>
      </c>
      <c r="E2233" s="138">
        <v>45643</v>
      </c>
      <c r="F2233" s="138">
        <v>45679</v>
      </c>
      <c r="G2233" t="s">
        <v>69</v>
      </c>
      <c r="H2233" t="s">
        <v>70</v>
      </c>
      <c r="I2233">
        <v>0</v>
      </c>
      <c r="J2233" t="s">
        <v>16237</v>
      </c>
      <c r="K2233">
        <v>0.8</v>
      </c>
      <c r="L2233" t="s">
        <v>71</v>
      </c>
      <c r="M2233"/>
      <c r="N2233"/>
      <c r="O2233"/>
      <c r="P2233"/>
      <c r="Q2233"/>
      <c r="R2233"/>
      <c r="S2233"/>
      <c r="T2233"/>
      <c r="U2233"/>
      <c r="V2233"/>
      <c r="W2233"/>
      <c r="X2233"/>
      <c r="Y2233"/>
      <c r="Z2233"/>
      <c r="AA2233"/>
      <c r="AB2233"/>
      <c r="AC2233"/>
      <c r="AD2233"/>
      <c r="AE2233"/>
      <c r="AF2233"/>
      <c r="AG2233">
        <v>2</v>
      </c>
      <c r="AH2233">
        <v>9000</v>
      </c>
    </row>
    <row r="2234" spans="1:34" ht="15" x14ac:dyDescent="0.25">
      <c r="A2234" t="s">
        <v>15771</v>
      </c>
      <c r="B2234" t="s">
        <v>15772</v>
      </c>
      <c r="C2234" t="s">
        <v>359</v>
      </c>
      <c r="D2234">
        <v>42</v>
      </c>
      <c r="E2234" s="138">
        <v>45626</v>
      </c>
      <c r="F2234" s="138">
        <v>45821</v>
      </c>
      <c r="G2234" t="s">
        <v>69</v>
      </c>
      <c r="H2234" t="s">
        <v>63</v>
      </c>
      <c r="I2234">
        <v>0.8</v>
      </c>
      <c r="J2234" t="s">
        <v>71</v>
      </c>
      <c r="K2234"/>
      <c r="L2234"/>
      <c r="M2234"/>
      <c r="N2234"/>
      <c r="O2234"/>
      <c r="P2234"/>
      <c r="Q2234"/>
      <c r="R2234"/>
      <c r="S2234"/>
      <c r="T2234"/>
      <c r="U2234"/>
      <c r="V2234"/>
      <c r="W2234"/>
      <c r="X2234"/>
      <c r="Y2234"/>
      <c r="Z2234"/>
      <c r="AA2234"/>
      <c r="AB2234"/>
      <c r="AC2234"/>
      <c r="AD2234"/>
      <c r="AE2234"/>
      <c r="AF2234"/>
      <c r="AG2234">
        <v>1</v>
      </c>
      <c r="AH2234">
        <v>0</v>
      </c>
    </row>
    <row r="2235" spans="1:34" ht="15" x14ac:dyDescent="0.25">
      <c r="A2235" t="s">
        <v>4646</v>
      </c>
      <c r="B2235" t="s">
        <v>4647</v>
      </c>
      <c r="C2235" t="s">
        <v>193</v>
      </c>
      <c r="D2235">
        <v>63</v>
      </c>
      <c r="E2235" s="138">
        <v>45646</v>
      </c>
      <c r="F2235" s="138">
        <v>45667</v>
      </c>
      <c r="G2235" t="s">
        <v>69</v>
      </c>
      <c r="H2235" t="s">
        <v>63</v>
      </c>
      <c r="I2235">
        <v>0.8</v>
      </c>
      <c r="J2235" t="s">
        <v>71</v>
      </c>
      <c r="K2235"/>
      <c r="L2235"/>
      <c r="M2235"/>
      <c r="N2235"/>
      <c r="O2235"/>
      <c r="P2235"/>
      <c r="Q2235"/>
      <c r="R2235"/>
      <c r="S2235"/>
      <c r="T2235"/>
      <c r="U2235"/>
      <c r="V2235"/>
      <c r="W2235"/>
      <c r="X2235"/>
      <c r="Y2235"/>
      <c r="Z2235"/>
      <c r="AA2235"/>
      <c r="AB2235"/>
      <c r="AC2235"/>
      <c r="AD2235"/>
      <c r="AE2235"/>
      <c r="AF2235"/>
      <c r="AG2235">
        <v>1</v>
      </c>
      <c r="AH2235">
        <v>0</v>
      </c>
    </row>
    <row r="2236" spans="1:34" ht="15" x14ac:dyDescent="0.25">
      <c r="A2236" t="s">
        <v>4648</v>
      </c>
      <c r="B2236" t="s">
        <v>4649</v>
      </c>
      <c r="C2236" t="s">
        <v>251</v>
      </c>
      <c r="D2236">
        <v>36</v>
      </c>
      <c r="E2236" s="138">
        <v>45645</v>
      </c>
      <c r="F2236" s="138">
        <v>45679</v>
      </c>
      <c r="G2236" t="s">
        <v>75</v>
      </c>
      <c r="H2236" t="s">
        <v>70</v>
      </c>
      <c r="I2236">
        <v>0</v>
      </c>
      <c r="J2236" t="s">
        <v>16276</v>
      </c>
      <c r="K2236">
        <v>0.55000000000000004</v>
      </c>
      <c r="L2236" t="s">
        <v>71</v>
      </c>
      <c r="M2236"/>
      <c r="N2236"/>
      <c r="O2236"/>
      <c r="P2236"/>
      <c r="Q2236"/>
      <c r="R2236"/>
      <c r="S2236"/>
      <c r="T2236"/>
      <c r="U2236"/>
      <c r="V2236"/>
      <c r="W2236"/>
      <c r="X2236"/>
      <c r="Y2236"/>
      <c r="Z2236"/>
      <c r="AA2236"/>
      <c r="AB2236"/>
      <c r="AC2236"/>
      <c r="AD2236"/>
      <c r="AE2236"/>
      <c r="AF2236"/>
      <c r="AG2236">
        <v>2</v>
      </c>
      <c r="AH2236">
        <v>18000</v>
      </c>
    </row>
    <row r="2237" spans="1:34" ht="15" x14ac:dyDescent="0.25">
      <c r="A2237" t="s">
        <v>4650</v>
      </c>
      <c r="B2237" t="s">
        <v>4651</v>
      </c>
      <c r="C2237" t="s">
        <v>801</v>
      </c>
      <c r="D2237">
        <v>102</v>
      </c>
      <c r="E2237" s="138">
        <v>45635</v>
      </c>
      <c r="F2237" s="138">
        <v>45699</v>
      </c>
      <c r="G2237" t="s">
        <v>69</v>
      </c>
      <c r="H2237" t="s">
        <v>63</v>
      </c>
      <c r="I2237">
        <v>0.4</v>
      </c>
      <c r="J2237" t="s">
        <v>71</v>
      </c>
      <c r="K2237"/>
      <c r="L2237"/>
      <c r="M2237"/>
      <c r="N2237"/>
      <c r="O2237"/>
      <c r="P2237"/>
      <c r="Q2237"/>
      <c r="R2237"/>
      <c r="S2237"/>
      <c r="T2237"/>
      <c r="U2237"/>
      <c r="V2237"/>
      <c r="W2237"/>
      <c r="X2237"/>
      <c r="Y2237"/>
      <c r="Z2237"/>
      <c r="AA2237"/>
      <c r="AB2237"/>
      <c r="AC2237"/>
      <c r="AD2237"/>
      <c r="AE2237"/>
      <c r="AF2237"/>
      <c r="AG2237">
        <v>1</v>
      </c>
      <c r="AH2237">
        <v>0</v>
      </c>
    </row>
    <row r="2238" spans="1:34" ht="15" x14ac:dyDescent="0.25">
      <c r="A2238" t="s">
        <v>4652</v>
      </c>
      <c r="B2238" t="s">
        <v>4653</v>
      </c>
      <c r="C2238" t="s">
        <v>975</v>
      </c>
      <c r="D2238">
        <v>10</v>
      </c>
      <c r="E2238" s="138">
        <v>44328</v>
      </c>
      <c r="F2238" s="138">
        <v>46011</v>
      </c>
      <c r="G2238" t="s">
        <v>69</v>
      </c>
      <c r="H2238" t="s">
        <v>63</v>
      </c>
      <c r="I2238">
        <v>0.5</v>
      </c>
      <c r="J2238" t="s">
        <v>71</v>
      </c>
      <c r="K2238"/>
      <c r="L2238"/>
      <c r="M2238"/>
      <c r="N2238"/>
      <c r="O2238"/>
      <c r="P2238"/>
      <c r="Q2238"/>
      <c r="R2238"/>
      <c r="S2238"/>
      <c r="T2238"/>
      <c r="U2238"/>
      <c r="V2238"/>
      <c r="W2238"/>
      <c r="X2238"/>
      <c r="Y2238"/>
      <c r="Z2238"/>
      <c r="AA2238"/>
      <c r="AB2238"/>
      <c r="AC2238"/>
      <c r="AD2238"/>
      <c r="AE2238"/>
      <c r="AF2238"/>
      <c r="AG2238">
        <v>1</v>
      </c>
      <c r="AH2238">
        <v>0</v>
      </c>
    </row>
    <row r="2239" spans="1:34" ht="15" x14ac:dyDescent="0.25">
      <c r="A2239" t="s">
        <v>15729</v>
      </c>
      <c r="B2239" t="s">
        <v>15730</v>
      </c>
      <c r="C2239" t="s">
        <v>313</v>
      </c>
      <c r="D2239"/>
      <c r="E2239"/>
      <c r="F2239"/>
      <c r="G2239"/>
      <c r="H2239" t="s">
        <v>63</v>
      </c>
      <c r="I2239" t="s">
        <v>64</v>
      </c>
      <c r="J2239"/>
      <c r="K2239"/>
      <c r="L2239"/>
      <c r="M2239"/>
      <c r="N2239"/>
      <c r="O2239"/>
      <c r="P2239"/>
      <c r="Q2239"/>
      <c r="R2239"/>
      <c r="S2239"/>
      <c r="T2239"/>
      <c r="U2239"/>
      <c r="V2239"/>
      <c r="W2239"/>
      <c r="X2239"/>
      <c r="Y2239"/>
      <c r="Z2239"/>
      <c r="AA2239"/>
      <c r="AB2239"/>
      <c r="AC2239"/>
      <c r="AD2239"/>
      <c r="AE2239"/>
      <c r="AF2239"/>
      <c r="AG2239"/>
      <c r="AH2239">
        <v>0</v>
      </c>
    </row>
    <row r="2240" spans="1:34" ht="15" x14ac:dyDescent="0.25">
      <c r="A2240" t="s">
        <v>4654</v>
      </c>
      <c r="B2240" t="s">
        <v>4655</v>
      </c>
      <c r="C2240" t="s">
        <v>68</v>
      </c>
      <c r="D2240">
        <v>8</v>
      </c>
      <c r="E2240" s="138">
        <v>45715</v>
      </c>
      <c r="F2240" s="138">
        <v>45723</v>
      </c>
      <c r="G2240" t="s">
        <v>69</v>
      </c>
      <c r="H2240" t="s">
        <v>63</v>
      </c>
      <c r="I2240">
        <v>0.8</v>
      </c>
      <c r="J2240" t="s">
        <v>71</v>
      </c>
      <c r="K2240"/>
      <c r="L2240"/>
      <c r="M2240"/>
      <c r="N2240"/>
      <c r="O2240"/>
      <c r="P2240"/>
      <c r="Q2240"/>
      <c r="R2240"/>
      <c r="S2240"/>
      <c r="T2240"/>
      <c r="U2240"/>
      <c r="V2240"/>
      <c r="W2240"/>
      <c r="X2240"/>
      <c r="Y2240"/>
      <c r="Z2240"/>
      <c r="AA2240"/>
      <c r="AB2240"/>
      <c r="AC2240"/>
      <c r="AD2240"/>
      <c r="AE2240"/>
      <c r="AF2240"/>
      <c r="AG2240">
        <v>1</v>
      </c>
      <c r="AH2240">
        <v>0</v>
      </c>
    </row>
    <row r="2241" spans="1:34" ht="15" x14ac:dyDescent="0.25">
      <c r="A2241" t="s">
        <v>4656</v>
      </c>
      <c r="B2241" t="s">
        <v>4657</v>
      </c>
      <c r="C2241" t="s">
        <v>286</v>
      </c>
      <c r="D2241"/>
      <c r="E2241"/>
      <c r="F2241"/>
      <c r="G2241"/>
      <c r="H2241" t="s">
        <v>63</v>
      </c>
      <c r="I2241" t="s">
        <v>64</v>
      </c>
      <c r="J2241"/>
      <c r="K2241"/>
      <c r="L2241"/>
      <c r="M2241"/>
      <c r="N2241"/>
      <c r="O2241"/>
      <c r="P2241"/>
      <c r="Q2241"/>
      <c r="R2241"/>
      <c r="S2241"/>
      <c r="T2241"/>
      <c r="U2241"/>
      <c r="V2241"/>
      <c r="W2241"/>
      <c r="X2241"/>
      <c r="Y2241"/>
      <c r="Z2241"/>
      <c r="AA2241"/>
      <c r="AB2241"/>
      <c r="AC2241"/>
      <c r="AD2241"/>
      <c r="AE2241"/>
      <c r="AF2241"/>
      <c r="AG2241"/>
      <c r="AH2241">
        <v>0</v>
      </c>
    </row>
    <row r="2242" spans="1:34" ht="15" x14ac:dyDescent="0.25">
      <c r="A2242" t="s">
        <v>4660</v>
      </c>
      <c r="B2242" t="s">
        <v>4661</v>
      </c>
      <c r="C2242" t="s">
        <v>246</v>
      </c>
      <c r="D2242">
        <v>3</v>
      </c>
      <c r="E2242" s="138">
        <v>45709</v>
      </c>
      <c r="F2242" s="138">
        <v>45714</v>
      </c>
      <c r="G2242" t="s">
        <v>69</v>
      </c>
      <c r="H2242" t="s">
        <v>70</v>
      </c>
      <c r="I2242">
        <v>0</v>
      </c>
      <c r="J2242" t="s">
        <v>16228</v>
      </c>
      <c r="K2242">
        <v>0.8</v>
      </c>
      <c r="L2242" t="s">
        <v>71</v>
      </c>
      <c r="M2242"/>
      <c r="N2242"/>
      <c r="O2242"/>
      <c r="P2242"/>
      <c r="Q2242"/>
      <c r="R2242"/>
      <c r="S2242"/>
      <c r="T2242"/>
      <c r="U2242"/>
      <c r="V2242"/>
      <c r="W2242"/>
      <c r="X2242"/>
      <c r="Y2242"/>
      <c r="Z2242"/>
      <c r="AA2242"/>
      <c r="AB2242"/>
      <c r="AC2242"/>
      <c r="AD2242"/>
      <c r="AE2242"/>
      <c r="AF2242"/>
      <c r="AG2242">
        <v>2</v>
      </c>
      <c r="AH2242">
        <v>12000</v>
      </c>
    </row>
    <row r="2243" spans="1:34" ht="15" x14ac:dyDescent="0.25">
      <c r="A2243" t="s">
        <v>4662</v>
      </c>
      <c r="B2243" t="s">
        <v>4663</v>
      </c>
      <c r="C2243" t="s">
        <v>251</v>
      </c>
      <c r="D2243">
        <v>30</v>
      </c>
      <c r="E2243" s="138">
        <v>45280</v>
      </c>
      <c r="F2243" s="138">
        <v>46011</v>
      </c>
      <c r="G2243" t="s">
        <v>69</v>
      </c>
      <c r="H2243" t="s">
        <v>70</v>
      </c>
      <c r="I2243">
        <v>0</v>
      </c>
      <c r="J2243" t="s">
        <v>16229</v>
      </c>
      <c r="K2243">
        <v>0.5</v>
      </c>
      <c r="L2243" t="s">
        <v>16270</v>
      </c>
      <c r="M2243">
        <v>0.6</v>
      </c>
      <c r="N2243" t="s">
        <v>78</v>
      </c>
      <c r="O2243">
        <v>0.8</v>
      </c>
      <c r="P2243" t="s">
        <v>79</v>
      </c>
      <c r="Q2243"/>
      <c r="R2243"/>
      <c r="S2243"/>
      <c r="T2243"/>
      <c r="U2243"/>
      <c r="V2243"/>
      <c r="W2243"/>
      <c r="X2243"/>
      <c r="Y2243"/>
      <c r="Z2243"/>
      <c r="AA2243"/>
      <c r="AB2243"/>
      <c r="AC2243"/>
      <c r="AD2243"/>
      <c r="AE2243"/>
      <c r="AF2243"/>
      <c r="AG2243">
        <v>4</v>
      </c>
      <c r="AH2243">
        <v>10000</v>
      </c>
    </row>
    <row r="2244" spans="1:34" ht="15" x14ac:dyDescent="0.25">
      <c r="A2244" t="s">
        <v>4664</v>
      </c>
      <c r="B2244" t="s">
        <v>4665</v>
      </c>
      <c r="C2244" t="s">
        <v>142</v>
      </c>
      <c r="D2244">
        <v>35</v>
      </c>
      <c r="E2244" s="138">
        <v>45643</v>
      </c>
      <c r="F2244" s="138">
        <v>45679</v>
      </c>
      <c r="G2244" t="s">
        <v>69</v>
      </c>
      <c r="H2244" t="s">
        <v>63</v>
      </c>
      <c r="I2244">
        <v>0.4</v>
      </c>
      <c r="J2244" t="s">
        <v>71</v>
      </c>
      <c r="K2244"/>
      <c r="L2244"/>
      <c r="M2244"/>
      <c r="N2244"/>
      <c r="O2244"/>
      <c r="P2244"/>
      <c r="Q2244"/>
      <c r="R2244"/>
      <c r="S2244"/>
      <c r="T2244"/>
      <c r="U2244"/>
      <c r="V2244"/>
      <c r="W2244"/>
      <c r="X2244"/>
      <c r="Y2244"/>
      <c r="Z2244"/>
      <c r="AA2244"/>
      <c r="AB2244"/>
      <c r="AC2244"/>
      <c r="AD2244"/>
      <c r="AE2244"/>
      <c r="AF2244"/>
      <c r="AG2244">
        <v>1</v>
      </c>
      <c r="AH2244">
        <v>0</v>
      </c>
    </row>
    <row r="2245" spans="1:34" ht="15" x14ac:dyDescent="0.25">
      <c r="A2245" t="s">
        <v>4666</v>
      </c>
      <c r="B2245" t="s">
        <v>4667</v>
      </c>
      <c r="C2245" t="s">
        <v>63</v>
      </c>
      <c r="D2245">
        <v>21</v>
      </c>
      <c r="E2245" s="138">
        <v>45656</v>
      </c>
      <c r="F2245" s="138">
        <v>45786</v>
      </c>
      <c r="G2245" t="s">
        <v>69</v>
      </c>
      <c r="H2245" t="s">
        <v>70</v>
      </c>
      <c r="I2245">
        <v>0</v>
      </c>
      <c r="J2245" t="s">
        <v>16286</v>
      </c>
      <c r="K2245">
        <v>0.65</v>
      </c>
      <c r="L2245" t="s">
        <v>71</v>
      </c>
      <c r="M2245"/>
      <c r="N2245"/>
      <c r="O2245"/>
      <c r="P2245"/>
      <c r="Q2245"/>
      <c r="R2245"/>
      <c r="S2245"/>
      <c r="T2245"/>
      <c r="U2245"/>
      <c r="V2245"/>
      <c r="W2245"/>
      <c r="X2245"/>
      <c r="Y2245"/>
      <c r="Z2245"/>
      <c r="AA2245"/>
      <c r="AB2245"/>
      <c r="AC2245"/>
      <c r="AD2245"/>
      <c r="AE2245"/>
      <c r="AF2245"/>
      <c r="AG2245">
        <v>2</v>
      </c>
      <c r="AH2245">
        <v>5000</v>
      </c>
    </row>
    <row r="2246" spans="1:34" ht="15" x14ac:dyDescent="0.25">
      <c r="A2246" t="s">
        <v>4668</v>
      </c>
      <c r="B2246" t="s">
        <v>4669</v>
      </c>
      <c r="C2246" t="s">
        <v>96</v>
      </c>
      <c r="D2246">
        <v>6</v>
      </c>
      <c r="E2246" s="138">
        <v>40975</v>
      </c>
      <c r="F2246" s="138">
        <v>46011</v>
      </c>
      <c r="G2246" t="s">
        <v>69</v>
      </c>
      <c r="H2246" t="s">
        <v>63</v>
      </c>
      <c r="I2246">
        <v>0.8</v>
      </c>
      <c r="J2246" t="s">
        <v>71</v>
      </c>
      <c r="K2246"/>
      <c r="L2246"/>
      <c r="M2246"/>
      <c r="N2246"/>
      <c r="O2246"/>
      <c r="P2246"/>
      <c r="Q2246"/>
      <c r="R2246"/>
      <c r="S2246"/>
      <c r="T2246"/>
      <c r="U2246"/>
      <c r="V2246"/>
      <c r="W2246"/>
      <c r="X2246"/>
      <c r="Y2246"/>
      <c r="Z2246"/>
      <c r="AA2246"/>
      <c r="AB2246"/>
      <c r="AC2246"/>
      <c r="AD2246"/>
      <c r="AE2246"/>
      <c r="AF2246"/>
      <c r="AG2246">
        <v>1</v>
      </c>
      <c r="AH2246">
        <v>0</v>
      </c>
    </row>
    <row r="2247" spans="1:34" ht="15" x14ac:dyDescent="0.25">
      <c r="A2247" t="s">
        <v>4670</v>
      </c>
      <c r="B2247" t="s">
        <v>4671</v>
      </c>
      <c r="C2247" t="s">
        <v>259</v>
      </c>
      <c r="D2247">
        <v>29</v>
      </c>
      <c r="E2247" s="138">
        <v>44102</v>
      </c>
      <c r="F2247" s="138">
        <v>46011</v>
      </c>
      <c r="G2247" t="s">
        <v>69</v>
      </c>
      <c r="H2247" t="s">
        <v>63</v>
      </c>
      <c r="I2247">
        <v>0.8</v>
      </c>
      <c r="J2247" t="s">
        <v>71</v>
      </c>
      <c r="K2247"/>
      <c r="L2247"/>
      <c r="M2247"/>
      <c r="N2247"/>
      <c r="O2247"/>
      <c r="P2247"/>
      <c r="Q2247"/>
      <c r="R2247"/>
      <c r="S2247"/>
      <c r="T2247"/>
      <c r="U2247"/>
      <c r="V2247"/>
      <c r="W2247"/>
      <c r="X2247"/>
      <c r="Y2247"/>
      <c r="Z2247"/>
      <c r="AA2247"/>
      <c r="AB2247"/>
      <c r="AC2247"/>
      <c r="AD2247"/>
      <c r="AE2247"/>
      <c r="AF2247"/>
      <c r="AG2247">
        <v>1</v>
      </c>
      <c r="AH2247">
        <v>0</v>
      </c>
    </row>
    <row r="2248" spans="1:34" ht="15" x14ac:dyDescent="0.25">
      <c r="A2248" t="s">
        <v>4672</v>
      </c>
      <c r="B2248" t="s">
        <v>4673</v>
      </c>
      <c r="C2248" t="s">
        <v>122</v>
      </c>
      <c r="D2248">
        <v>25</v>
      </c>
      <c r="E2248" s="138">
        <v>45644</v>
      </c>
      <c r="F2248" s="138">
        <v>45994</v>
      </c>
      <c r="G2248" t="s">
        <v>69</v>
      </c>
      <c r="H2248" t="s">
        <v>63</v>
      </c>
      <c r="I2248">
        <v>0.6</v>
      </c>
      <c r="J2248" t="s">
        <v>71</v>
      </c>
      <c r="K2248"/>
      <c r="L2248"/>
      <c r="M2248"/>
      <c r="N2248"/>
      <c r="O2248"/>
      <c r="P2248"/>
      <c r="Q2248"/>
      <c r="R2248"/>
      <c r="S2248"/>
      <c r="T2248"/>
      <c r="U2248"/>
      <c r="V2248"/>
      <c r="W2248"/>
      <c r="X2248"/>
      <c r="Y2248"/>
      <c r="Z2248"/>
      <c r="AA2248"/>
      <c r="AB2248"/>
      <c r="AC2248"/>
      <c r="AD2248"/>
      <c r="AE2248"/>
      <c r="AF2248"/>
      <c r="AG2248">
        <v>1</v>
      </c>
      <c r="AH2248">
        <v>0</v>
      </c>
    </row>
    <row r="2249" spans="1:34" ht="15" x14ac:dyDescent="0.25">
      <c r="A2249" t="s">
        <v>4674</v>
      </c>
      <c r="B2249" t="s">
        <v>4675</v>
      </c>
      <c r="C2249" t="s">
        <v>148</v>
      </c>
      <c r="D2249">
        <v>40</v>
      </c>
      <c r="E2249" s="138">
        <v>45642</v>
      </c>
      <c r="F2249" s="138">
        <v>45727</v>
      </c>
      <c r="G2249" t="s">
        <v>69</v>
      </c>
      <c r="H2249" t="s">
        <v>70</v>
      </c>
      <c r="I2249">
        <v>0</v>
      </c>
      <c r="J2249" t="s">
        <v>16229</v>
      </c>
      <c r="K2249">
        <v>0.8</v>
      </c>
      <c r="L2249" t="s">
        <v>71</v>
      </c>
      <c r="M2249"/>
      <c r="N2249"/>
      <c r="O2249"/>
      <c r="P2249"/>
      <c r="Q2249"/>
      <c r="R2249"/>
      <c r="S2249"/>
      <c r="T2249"/>
      <c r="U2249"/>
      <c r="V2249"/>
      <c r="W2249"/>
      <c r="X2249"/>
      <c r="Y2249"/>
      <c r="Z2249"/>
      <c r="AA2249"/>
      <c r="AB2249"/>
      <c r="AC2249"/>
      <c r="AD2249"/>
      <c r="AE2249"/>
      <c r="AF2249"/>
      <c r="AG2249">
        <v>2</v>
      </c>
      <c r="AH2249">
        <v>10000</v>
      </c>
    </row>
    <row r="2250" spans="1:34" ht="15" x14ac:dyDescent="0.25">
      <c r="A2250" t="s">
        <v>4676</v>
      </c>
      <c r="B2250" t="s">
        <v>4677</v>
      </c>
      <c r="C2250" t="s">
        <v>313</v>
      </c>
      <c r="D2250"/>
      <c r="E2250"/>
      <c r="F2250"/>
      <c r="G2250"/>
      <c r="H2250" t="s">
        <v>63</v>
      </c>
      <c r="I2250" t="s">
        <v>64</v>
      </c>
      <c r="J2250"/>
      <c r="K2250"/>
      <c r="L2250"/>
      <c r="M2250"/>
      <c r="N2250"/>
      <c r="O2250"/>
      <c r="P2250"/>
      <c r="Q2250"/>
      <c r="R2250"/>
      <c r="S2250"/>
      <c r="T2250"/>
      <c r="U2250"/>
      <c r="V2250"/>
      <c r="W2250"/>
      <c r="X2250"/>
      <c r="Y2250"/>
      <c r="Z2250"/>
      <c r="AA2250"/>
      <c r="AB2250"/>
      <c r="AC2250"/>
      <c r="AD2250"/>
      <c r="AE2250"/>
      <c r="AF2250"/>
      <c r="AG2250"/>
      <c r="AH2250">
        <v>0</v>
      </c>
    </row>
    <row r="2251" spans="1:34" ht="15" x14ac:dyDescent="0.25">
      <c r="A2251" t="s">
        <v>4678</v>
      </c>
      <c r="B2251" t="s">
        <v>4679</v>
      </c>
      <c r="C2251" t="s">
        <v>359</v>
      </c>
      <c r="D2251">
        <v>59</v>
      </c>
      <c r="E2251" s="138">
        <v>45628</v>
      </c>
      <c r="F2251" s="138">
        <v>45687</v>
      </c>
      <c r="G2251" t="s">
        <v>75</v>
      </c>
      <c r="H2251" t="s">
        <v>70</v>
      </c>
      <c r="I2251">
        <v>0</v>
      </c>
      <c r="J2251" t="s">
        <v>16230</v>
      </c>
      <c r="K2251">
        <v>0.7</v>
      </c>
      <c r="L2251" t="s">
        <v>71</v>
      </c>
      <c r="M2251"/>
      <c r="N2251"/>
      <c r="O2251"/>
      <c r="P2251"/>
      <c r="Q2251"/>
      <c r="R2251"/>
      <c r="S2251"/>
      <c r="T2251"/>
      <c r="U2251"/>
      <c r="V2251"/>
      <c r="W2251"/>
      <c r="X2251"/>
      <c r="Y2251"/>
      <c r="Z2251"/>
      <c r="AA2251"/>
      <c r="AB2251"/>
      <c r="AC2251"/>
      <c r="AD2251"/>
      <c r="AE2251"/>
      <c r="AF2251"/>
      <c r="AG2251">
        <v>2</v>
      </c>
      <c r="AH2251">
        <v>15000</v>
      </c>
    </row>
    <row r="2252" spans="1:34" ht="15" x14ac:dyDescent="0.25">
      <c r="A2252" t="s">
        <v>4680</v>
      </c>
      <c r="B2252" t="s">
        <v>4681</v>
      </c>
      <c r="C2252" t="s">
        <v>29</v>
      </c>
      <c r="D2252">
        <v>28</v>
      </c>
      <c r="E2252" s="138">
        <v>41739</v>
      </c>
      <c r="F2252" s="138">
        <v>46011</v>
      </c>
      <c r="G2252" t="s">
        <v>69</v>
      </c>
      <c r="H2252" t="s">
        <v>63</v>
      </c>
      <c r="I2252">
        <v>0.8</v>
      </c>
      <c r="J2252" t="s">
        <v>71</v>
      </c>
      <c r="K2252"/>
      <c r="L2252"/>
      <c r="M2252"/>
      <c r="N2252"/>
      <c r="O2252"/>
      <c r="P2252"/>
      <c r="Q2252"/>
      <c r="R2252"/>
      <c r="S2252"/>
      <c r="T2252"/>
      <c r="U2252"/>
      <c r="V2252"/>
      <c r="W2252"/>
      <c r="X2252"/>
      <c r="Y2252"/>
      <c r="Z2252"/>
      <c r="AA2252"/>
      <c r="AB2252"/>
      <c r="AC2252"/>
      <c r="AD2252"/>
      <c r="AE2252"/>
      <c r="AF2252"/>
      <c r="AG2252">
        <v>1</v>
      </c>
      <c r="AH2252">
        <v>0</v>
      </c>
    </row>
    <row r="2253" spans="1:34" ht="15" x14ac:dyDescent="0.25">
      <c r="A2253" t="s">
        <v>4686</v>
      </c>
      <c r="B2253" t="s">
        <v>4687</v>
      </c>
      <c r="C2253" t="s">
        <v>193</v>
      </c>
      <c r="D2253">
        <v>36</v>
      </c>
      <c r="E2253" s="138">
        <v>45643</v>
      </c>
      <c r="F2253" s="138">
        <v>45679</v>
      </c>
      <c r="G2253" t="s">
        <v>69</v>
      </c>
      <c r="H2253" t="s">
        <v>70</v>
      </c>
      <c r="I2253">
        <v>0</v>
      </c>
      <c r="J2253" t="s">
        <v>16236</v>
      </c>
      <c r="K2253">
        <v>0.8</v>
      </c>
      <c r="L2253" t="s">
        <v>71</v>
      </c>
      <c r="M2253"/>
      <c r="N2253"/>
      <c r="O2253"/>
      <c r="P2253"/>
      <c r="Q2253"/>
      <c r="R2253"/>
      <c r="S2253"/>
      <c r="T2253"/>
      <c r="U2253"/>
      <c r="V2253"/>
      <c r="W2253"/>
      <c r="X2253"/>
      <c r="Y2253"/>
      <c r="Z2253"/>
      <c r="AA2253"/>
      <c r="AB2253"/>
      <c r="AC2253"/>
      <c r="AD2253"/>
      <c r="AE2253"/>
      <c r="AF2253"/>
      <c r="AG2253">
        <v>2</v>
      </c>
      <c r="AH2253">
        <v>9999.99</v>
      </c>
    </row>
    <row r="2254" spans="1:34" ht="15" x14ac:dyDescent="0.25">
      <c r="A2254" t="s">
        <v>4682</v>
      </c>
      <c r="B2254" t="s">
        <v>4683</v>
      </c>
      <c r="C2254" t="s">
        <v>162</v>
      </c>
      <c r="D2254">
        <v>74</v>
      </c>
      <c r="E2254" s="138">
        <v>45656</v>
      </c>
      <c r="F2254" s="138">
        <v>45700</v>
      </c>
      <c r="G2254" t="s">
        <v>69</v>
      </c>
      <c r="H2254" t="s">
        <v>70</v>
      </c>
      <c r="I2254">
        <v>0</v>
      </c>
      <c r="J2254" t="s">
        <v>16258</v>
      </c>
      <c r="K2254">
        <v>0.8</v>
      </c>
      <c r="L2254" t="s">
        <v>71</v>
      </c>
      <c r="M2254"/>
      <c r="N2254"/>
      <c r="O2254"/>
      <c r="P2254"/>
      <c r="Q2254"/>
      <c r="R2254"/>
      <c r="S2254"/>
      <c r="T2254"/>
      <c r="U2254"/>
      <c r="V2254"/>
      <c r="W2254"/>
      <c r="X2254"/>
      <c r="Y2254"/>
      <c r="Z2254"/>
      <c r="AA2254"/>
      <c r="AB2254"/>
      <c r="AC2254"/>
      <c r="AD2254"/>
      <c r="AE2254"/>
      <c r="AF2254"/>
      <c r="AG2254">
        <v>2</v>
      </c>
      <c r="AH2254">
        <v>5999.99</v>
      </c>
    </row>
    <row r="2255" spans="1:34" ht="15" x14ac:dyDescent="0.25">
      <c r="A2255" t="s">
        <v>4688</v>
      </c>
      <c r="B2255" t="s">
        <v>4689</v>
      </c>
      <c r="C2255" t="s">
        <v>642</v>
      </c>
      <c r="D2255">
        <v>6</v>
      </c>
      <c r="E2255" s="138">
        <v>45378</v>
      </c>
      <c r="F2255" s="138">
        <v>45761</v>
      </c>
      <c r="G2255" t="s">
        <v>69</v>
      </c>
      <c r="H2255" t="s">
        <v>63</v>
      </c>
      <c r="I2255">
        <v>0.8</v>
      </c>
      <c r="J2255" t="s">
        <v>71</v>
      </c>
      <c r="K2255"/>
      <c r="L2255"/>
      <c r="M2255"/>
      <c r="N2255"/>
      <c r="O2255"/>
      <c r="P2255"/>
      <c r="Q2255"/>
      <c r="R2255"/>
      <c r="S2255"/>
      <c r="T2255"/>
      <c r="U2255"/>
      <c r="V2255"/>
      <c r="W2255"/>
      <c r="X2255"/>
      <c r="Y2255"/>
      <c r="Z2255"/>
      <c r="AA2255"/>
      <c r="AB2255"/>
      <c r="AC2255"/>
      <c r="AD2255"/>
      <c r="AE2255"/>
      <c r="AF2255"/>
      <c r="AG2255">
        <v>1</v>
      </c>
      <c r="AH2255">
        <v>0</v>
      </c>
    </row>
    <row r="2256" spans="1:34" ht="15" x14ac:dyDescent="0.25">
      <c r="A2256" t="s">
        <v>4694</v>
      </c>
      <c r="B2256" t="s">
        <v>4695</v>
      </c>
      <c r="C2256" t="s">
        <v>179</v>
      </c>
      <c r="D2256">
        <v>4</v>
      </c>
      <c r="E2256" s="138">
        <v>43992</v>
      </c>
      <c r="F2256" s="138">
        <v>46011</v>
      </c>
      <c r="G2256" t="s">
        <v>69</v>
      </c>
      <c r="H2256" t="s">
        <v>63</v>
      </c>
      <c r="I2256">
        <v>0.8</v>
      </c>
      <c r="J2256" t="s">
        <v>71</v>
      </c>
      <c r="K2256"/>
      <c r="L2256"/>
      <c r="M2256"/>
      <c r="N2256"/>
      <c r="O2256"/>
      <c r="P2256"/>
      <c r="Q2256"/>
      <c r="R2256"/>
      <c r="S2256"/>
      <c r="T2256"/>
      <c r="U2256"/>
      <c r="V2256"/>
      <c r="W2256"/>
      <c r="X2256"/>
      <c r="Y2256"/>
      <c r="Z2256"/>
      <c r="AA2256"/>
      <c r="AB2256"/>
      <c r="AC2256"/>
      <c r="AD2256"/>
      <c r="AE2256"/>
      <c r="AF2256"/>
      <c r="AG2256">
        <v>1</v>
      </c>
      <c r="AH2256">
        <v>0</v>
      </c>
    </row>
    <row r="2257" spans="1:34" ht="15" x14ac:dyDescent="0.25">
      <c r="A2257" t="s">
        <v>4692</v>
      </c>
      <c r="B2257" t="s">
        <v>4693</v>
      </c>
      <c r="C2257" t="s">
        <v>119</v>
      </c>
      <c r="D2257">
        <v>14</v>
      </c>
      <c r="E2257" s="138">
        <v>44712</v>
      </c>
      <c r="F2257" s="138">
        <v>46011</v>
      </c>
      <c r="G2257" t="s">
        <v>16478</v>
      </c>
      <c r="H2257" t="s">
        <v>70</v>
      </c>
      <c r="I2257">
        <v>0.5</v>
      </c>
      <c r="J2257" t="s">
        <v>76</v>
      </c>
      <c r="K2257">
        <v>0.55000000000000004</v>
      </c>
      <c r="L2257" t="s">
        <v>77</v>
      </c>
      <c r="M2257">
        <v>0.6</v>
      </c>
      <c r="N2257" t="s">
        <v>78</v>
      </c>
      <c r="O2257">
        <v>0.8</v>
      </c>
      <c r="P2257" t="s">
        <v>79</v>
      </c>
      <c r="Q2257">
        <v>0</v>
      </c>
      <c r="R2257" t="s">
        <v>16098</v>
      </c>
      <c r="S2257"/>
      <c r="T2257"/>
      <c r="U2257"/>
      <c r="V2257"/>
      <c r="W2257"/>
      <c r="X2257"/>
      <c r="Y2257"/>
      <c r="Z2257"/>
      <c r="AA2257"/>
      <c r="AB2257"/>
      <c r="AC2257"/>
      <c r="AD2257"/>
      <c r="AE2257"/>
      <c r="AF2257"/>
      <c r="AG2257">
        <v>0</v>
      </c>
      <c r="AH2257">
        <v>0</v>
      </c>
    </row>
    <row r="2258" spans="1:34" ht="15" x14ac:dyDescent="0.25">
      <c r="A2258" t="s">
        <v>4690</v>
      </c>
      <c r="B2258" t="s">
        <v>4691</v>
      </c>
      <c r="C2258" t="s">
        <v>291</v>
      </c>
      <c r="D2258">
        <v>39</v>
      </c>
      <c r="E2258" s="138">
        <v>45197</v>
      </c>
      <c r="F2258" s="138">
        <v>46011</v>
      </c>
      <c r="G2258" t="s">
        <v>69</v>
      </c>
      <c r="H2258" t="s">
        <v>70</v>
      </c>
      <c r="I2258">
        <v>0</v>
      </c>
      <c r="J2258" t="s">
        <v>16228</v>
      </c>
      <c r="K2258">
        <v>0.4</v>
      </c>
      <c r="L2258" t="s">
        <v>71</v>
      </c>
      <c r="M2258"/>
      <c r="N2258"/>
      <c r="O2258"/>
      <c r="P2258"/>
      <c r="Q2258"/>
      <c r="R2258"/>
      <c r="S2258"/>
      <c r="T2258"/>
      <c r="U2258"/>
      <c r="V2258"/>
      <c r="W2258"/>
      <c r="X2258"/>
      <c r="Y2258"/>
      <c r="Z2258"/>
      <c r="AA2258"/>
      <c r="AB2258"/>
      <c r="AC2258"/>
      <c r="AD2258"/>
      <c r="AE2258"/>
      <c r="AF2258"/>
      <c r="AG2258">
        <v>2</v>
      </c>
      <c r="AH2258">
        <v>12000</v>
      </c>
    </row>
    <row r="2259" spans="1:34" ht="15" x14ac:dyDescent="0.25">
      <c r="A2259" t="s">
        <v>4696</v>
      </c>
      <c r="B2259" t="s">
        <v>4697</v>
      </c>
      <c r="C2259" t="s">
        <v>203</v>
      </c>
      <c r="D2259">
        <v>46</v>
      </c>
      <c r="E2259" s="138">
        <v>45649</v>
      </c>
      <c r="F2259" s="138">
        <v>45783</v>
      </c>
      <c r="G2259" t="s">
        <v>69</v>
      </c>
      <c r="H2259" t="s">
        <v>63</v>
      </c>
      <c r="I2259">
        <v>0.78</v>
      </c>
      <c r="J2259" t="s">
        <v>71</v>
      </c>
      <c r="K2259"/>
      <c r="L2259"/>
      <c r="M2259"/>
      <c r="N2259"/>
      <c r="O2259"/>
      <c r="P2259"/>
      <c r="Q2259"/>
      <c r="R2259"/>
      <c r="S2259"/>
      <c r="T2259"/>
      <c r="U2259"/>
      <c r="V2259"/>
      <c r="W2259"/>
      <c r="X2259"/>
      <c r="Y2259"/>
      <c r="Z2259"/>
      <c r="AA2259"/>
      <c r="AB2259"/>
      <c r="AC2259"/>
      <c r="AD2259"/>
      <c r="AE2259"/>
      <c r="AF2259"/>
      <c r="AG2259">
        <v>1</v>
      </c>
      <c r="AH2259">
        <v>0</v>
      </c>
    </row>
    <row r="2260" spans="1:34" ht="15" x14ac:dyDescent="0.25">
      <c r="A2260" t="s">
        <v>4698</v>
      </c>
      <c r="B2260" t="s">
        <v>4699</v>
      </c>
      <c r="C2260" t="s">
        <v>111</v>
      </c>
      <c r="D2260">
        <v>23</v>
      </c>
      <c r="E2260" s="138">
        <v>45656</v>
      </c>
      <c r="F2260" s="138">
        <v>45939</v>
      </c>
      <c r="G2260" t="s">
        <v>69</v>
      </c>
      <c r="H2260" t="s">
        <v>63</v>
      </c>
      <c r="I2260">
        <v>0.8</v>
      </c>
      <c r="J2260" t="s">
        <v>71</v>
      </c>
      <c r="K2260"/>
      <c r="L2260"/>
      <c r="M2260"/>
      <c r="N2260"/>
      <c r="O2260"/>
      <c r="P2260"/>
      <c r="Q2260"/>
      <c r="R2260"/>
      <c r="S2260"/>
      <c r="T2260"/>
      <c r="U2260"/>
      <c r="V2260"/>
      <c r="W2260"/>
      <c r="X2260"/>
      <c r="Y2260"/>
      <c r="Z2260"/>
      <c r="AA2260"/>
      <c r="AB2260"/>
      <c r="AC2260"/>
      <c r="AD2260"/>
      <c r="AE2260"/>
      <c r="AF2260"/>
      <c r="AG2260">
        <v>1</v>
      </c>
      <c r="AH2260">
        <v>0</v>
      </c>
    </row>
    <row r="2261" spans="1:34" ht="15" x14ac:dyDescent="0.25">
      <c r="A2261" t="s">
        <v>4700</v>
      </c>
      <c r="B2261" t="s">
        <v>4701</v>
      </c>
      <c r="C2261" t="s">
        <v>142</v>
      </c>
      <c r="D2261">
        <v>71</v>
      </c>
      <c r="E2261" s="138">
        <v>45656</v>
      </c>
      <c r="F2261" s="138">
        <v>45742</v>
      </c>
      <c r="G2261" t="s">
        <v>75</v>
      </c>
      <c r="H2261" t="s">
        <v>70</v>
      </c>
      <c r="I2261">
        <v>0</v>
      </c>
      <c r="J2261" t="s">
        <v>16228</v>
      </c>
      <c r="K2261">
        <v>0.8</v>
      </c>
      <c r="L2261" t="s">
        <v>71</v>
      </c>
      <c r="M2261"/>
      <c r="N2261"/>
      <c r="O2261"/>
      <c r="P2261"/>
      <c r="Q2261"/>
      <c r="R2261"/>
      <c r="S2261"/>
      <c r="T2261"/>
      <c r="U2261"/>
      <c r="V2261"/>
      <c r="W2261"/>
      <c r="X2261"/>
      <c r="Y2261"/>
      <c r="Z2261"/>
      <c r="AA2261"/>
      <c r="AB2261"/>
      <c r="AC2261"/>
      <c r="AD2261"/>
      <c r="AE2261"/>
      <c r="AF2261"/>
      <c r="AG2261">
        <v>2</v>
      </c>
      <c r="AH2261">
        <v>12000</v>
      </c>
    </row>
    <row r="2262" spans="1:34" ht="15" x14ac:dyDescent="0.25">
      <c r="A2262" t="s">
        <v>4702</v>
      </c>
      <c r="B2262" t="s">
        <v>4703</v>
      </c>
      <c r="C2262" t="s">
        <v>642</v>
      </c>
      <c r="D2262">
        <v>5</v>
      </c>
      <c r="E2262" s="138">
        <v>45713</v>
      </c>
      <c r="F2262" s="138">
        <v>45803</v>
      </c>
      <c r="G2262" t="s">
        <v>75</v>
      </c>
      <c r="H2262" t="s">
        <v>70</v>
      </c>
      <c r="I2262">
        <v>0</v>
      </c>
      <c r="J2262" t="s">
        <v>16231</v>
      </c>
      <c r="K2262">
        <v>0.8</v>
      </c>
      <c r="L2262" t="s">
        <v>71</v>
      </c>
      <c r="M2262"/>
      <c r="N2262"/>
      <c r="O2262"/>
      <c r="P2262"/>
      <c r="Q2262"/>
      <c r="R2262"/>
      <c r="S2262"/>
      <c r="T2262"/>
      <c r="U2262"/>
      <c r="V2262"/>
      <c r="W2262"/>
      <c r="X2262"/>
      <c r="Y2262"/>
      <c r="Z2262"/>
      <c r="AA2262"/>
      <c r="AB2262"/>
      <c r="AC2262"/>
      <c r="AD2262"/>
      <c r="AE2262"/>
      <c r="AF2262"/>
      <c r="AG2262">
        <v>2</v>
      </c>
      <c r="AH2262">
        <v>13000</v>
      </c>
    </row>
    <row r="2263" spans="1:34" ht="15" x14ac:dyDescent="0.25">
      <c r="A2263" t="s">
        <v>4704</v>
      </c>
      <c r="B2263" t="s">
        <v>4705</v>
      </c>
      <c r="C2263" t="s">
        <v>1313</v>
      </c>
      <c r="D2263">
        <v>55</v>
      </c>
      <c r="E2263" s="138">
        <v>45656</v>
      </c>
      <c r="F2263" s="138">
        <v>45722</v>
      </c>
      <c r="G2263" t="s">
        <v>75</v>
      </c>
      <c r="H2263" t="s">
        <v>70</v>
      </c>
      <c r="I2263">
        <v>0</v>
      </c>
      <c r="J2263" t="s">
        <v>16229</v>
      </c>
      <c r="K2263">
        <v>0.8</v>
      </c>
      <c r="L2263" t="s">
        <v>71</v>
      </c>
      <c r="M2263"/>
      <c r="N2263"/>
      <c r="O2263"/>
      <c r="P2263"/>
      <c r="Q2263"/>
      <c r="R2263"/>
      <c r="S2263"/>
      <c r="T2263"/>
      <c r="U2263"/>
      <c r="V2263"/>
      <c r="W2263"/>
      <c r="X2263"/>
      <c r="Y2263"/>
      <c r="Z2263"/>
      <c r="AA2263"/>
      <c r="AB2263"/>
      <c r="AC2263"/>
      <c r="AD2263"/>
      <c r="AE2263"/>
      <c r="AF2263"/>
      <c r="AG2263">
        <v>2</v>
      </c>
      <c r="AH2263">
        <v>10000</v>
      </c>
    </row>
    <row r="2264" spans="1:34" ht="15" x14ac:dyDescent="0.25">
      <c r="A2264" t="s">
        <v>4706</v>
      </c>
      <c r="B2264" t="s">
        <v>4707</v>
      </c>
      <c r="C2264" t="s">
        <v>254</v>
      </c>
      <c r="D2264">
        <v>83</v>
      </c>
      <c r="E2264" s="138">
        <v>45644</v>
      </c>
      <c r="F2264" s="138">
        <v>45680</v>
      </c>
      <c r="G2264" t="s">
        <v>75</v>
      </c>
      <c r="H2264" t="s">
        <v>70</v>
      </c>
      <c r="I2264">
        <v>0</v>
      </c>
      <c r="J2264" t="s">
        <v>16230</v>
      </c>
      <c r="K2264">
        <v>0.72</v>
      </c>
      <c r="L2264" t="s">
        <v>16270</v>
      </c>
      <c r="M2264">
        <v>0.76</v>
      </c>
      <c r="N2264" t="s">
        <v>78</v>
      </c>
      <c r="O2264">
        <v>0.8</v>
      </c>
      <c r="P2264" t="s">
        <v>79</v>
      </c>
      <c r="Q2264"/>
      <c r="R2264"/>
      <c r="S2264"/>
      <c r="T2264"/>
      <c r="U2264"/>
      <c r="V2264"/>
      <c r="W2264"/>
      <c r="X2264"/>
      <c r="Y2264"/>
      <c r="Z2264"/>
      <c r="AA2264"/>
      <c r="AB2264"/>
      <c r="AC2264"/>
      <c r="AD2264"/>
      <c r="AE2264"/>
      <c r="AF2264"/>
      <c r="AG2264">
        <v>4</v>
      </c>
      <c r="AH2264">
        <v>15000</v>
      </c>
    </row>
    <row r="2265" spans="1:34" ht="15" x14ac:dyDescent="0.25">
      <c r="A2265" t="s">
        <v>4708</v>
      </c>
      <c r="B2265" t="s">
        <v>4709</v>
      </c>
      <c r="C2265" t="s">
        <v>211</v>
      </c>
      <c r="D2265">
        <v>6</v>
      </c>
      <c r="E2265" s="138">
        <v>43871</v>
      </c>
      <c r="F2265" s="138">
        <v>46011</v>
      </c>
      <c r="G2265" t="s">
        <v>69</v>
      </c>
      <c r="H2265" t="s">
        <v>63</v>
      </c>
      <c r="I2265">
        <v>0.8</v>
      </c>
      <c r="J2265" t="s">
        <v>71</v>
      </c>
      <c r="K2265"/>
      <c r="L2265"/>
      <c r="M2265"/>
      <c r="N2265"/>
      <c r="O2265"/>
      <c r="P2265"/>
      <c r="Q2265"/>
      <c r="R2265"/>
      <c r="S2265"/>
      <c r="T2265"/>
      <c r="U2265"/>
      <c r="V2265"/>
      <c r="W2265"/>
      <c r="X2265"/>
      <c r="Y2265"/>
      <c r="Z2265"/>
      <c r="AA2265"/>
      <c r="AB2265"/>
      <c r="AC2265"/>
      <c r="AD2265"/>
      <c r="AE2265"/>
      <c r="AF2265"/>
      <c r="AG2265">
        <v>1</v>
      </c>
      <c r="AH2265">
        <v>0</v>
      </c>
    </row>
    <row r="2266" spans="1:34" ht="15" x14ac:dyDescent="0.25">
      <c r="A2266" t="s">
        <v>4710</v>
      </c>
      <c r="B2266" t="s">
        <v>4711</v>
      </c>
      <c r="C2266" t="s">
        <v>231</v>
      </c>
      <c r="D2266">
        <v>59</v>
      </c>
      <c r="E2266" s="138">
        <v>45646</v>
      </c>
      <c r="F2266" s="138">
        <v>45730</v>
      </c>
      <c r="G2266" t="s">
        <v>16478</v>
      </c>
      <c r="H2266" t="s">
        <v>70</v>
      </c>
      <c r="I2266">
        <v>0.5</v>
      </c>
      <c r="J2266" t="s">
        <v>76</v>
      </c>
      <c r="K2266">
        <v>0.75</v>
      </c>
      <c r="L2266" t="s">
        <v>77</v>
      </c>
      <c r="M2266">
        <v>0.79</v>
      </c>
      <c r="N2266" t="s">
        <v>78</v>
      </c>
      <c r="O2266">
        <v>0.8</v>
      </c>
      <c r="P2266" t="s">
        <v>79</v>
      </c>
      <c r="Q2266">
        <v>0</v>
      </c>
      <c r="R2266" t="s">
        <v>16228</v>
      </c>
      <c r="S2266"/>
      <c r="T2266"/>
      <c r="U2266"/>
      <c r="V2266"/>
      <c r="W2266"/>
      <c r="X2266"/>
      <c r="Y2266"/>
      <c r="Z2266"/>
      <c r="AA2266"/>
      <c r="AB2266"/>
      <c r="AC2266"/>
      <c r="AD2266"/>
      <c r="AE2266"/>
      <c r="AF2266"/>
      <c r="AG2266">
        <v>0</v>
      </c>
      <c r="AH2266">
        <v>0</v>
      </c>
    </row>
    <row r="2267" spans="1:34" ht="15" x14ac:dyDescent="0.25">
      <c r="A2267" t="s">
        <v>4712</v>
      </c>
      <c r="B2267" t="s">
        <v>4713</v>
      </c>
      <c r="C2267" t="s">
        <v>411</v>
      </c>
      <c r="D2267">
        <v>7</v>
      </c>
      <c r="E2267" s="138">
        <v>43173</v>
      </c>
      <c r="F2267" s="138">
        <v>46011</v>
      </c>
      <c r="G2267" t="s">
        <v>69</v>
      </c>
      <c r="H2267" t="s">
        <v>63</v>
      </c>
      <c r="I2267">
        <v>0.5</v>
      </c>
      <c r="J2267" t="s">
        <v>71</v>
      </c>
      <c r="K2267"/>
      <c r="L2267"/>
      <c r="M2267"/>
      <c r="N2267"/>
      <c r="O2267"/>
      <c r="P2267"/>
      <c r="Q2267"/>
      <c r="R2267"/>
      <c r="S2267"/>
      <c r="T2267"/>
      <c r="U2267"/>
      <c r="V2267"/>
      <c r="W2267"/>
      <c r="X2267"/>
      <c r="Y2267"/>
      <c r="Z2267"/>
      <c r="AA2267"/>
      <c r="AB2267"/>
      <c r="AC2267"/>
      <c r="AD2267"/>
      <c r="AE2267"/>
      <c r="AF2267"/>
      <c r="AG2267">
        <v>1</v>
      </c>
      <c r="AH2267">
        <v>0</v>
      </c>
    </row>
    <row r="2268" spans="1:34" ht="15" x14ac:dyDescent="0.25">
      <c r="A2268" t="s">
        <v>4714</v>
      </c>
      <c r="B2268" t="s">
        <v>4715</v>
      </c>
      <c r="C2268" t="s">
        <v>521</v>
      </c>
      <c r="D2268">
        <v>267</v>
      </c>
      <c r="E2268" s="138">
        <v>45645</v>
      </c>
      <c r="F2268" s="138">
        <v>45723</v>
      </c>
      <c r="G2268" t="s">
        <v>75</v>
      </c>
      <c r="H2268" t="s">
        <v>70</v>
      </c>
      <c r="I2268">
        <v>0</v>
      </c>
      <c r="J2268" t="s">
        <v>16231</v>
      </c>
      <c r="K2268">
        <v>0.8</v>
      </c>
      <c r="L2268" t="s">
        <v>71</v>
      </c>
      <c r="M2268"/>
      <c r="N2268"/>
      <c r="O2268"/>
      <c r="P2268"/>
      <c r="Q2268"/>
      <c r="R2268"/>
      <c r="S2268"/>
      <c r="T2268"/>
      <c r="U2268"/>
      <c r="V2268"/>
      <c r="W2268"/>
      <c r="X2268"/>
      <c r="Y2268"/>
      <c r="Z2268"/>
      <c r="AA2268"/>
      <c r="AB2268"/>
      <c r="AC2268"/>
      <c r="AD2268"/>
      <c r="AE2268"/>
      <c r="AF2268"/>
      <c r="AG2268">
        <v>2</v>
      </c>
      <c r="AH2268">
        <v>13000</v>
      </c>
    </row>
    <row r="2269" spans="1:34" ht="15" x14ac:dyDescent="0.25">
      <c r="A2269" t="s">
        <v>4716</v>
      </c>
      <c r="B2269" t="s">
        <v>4717</v>
      </c>
      <c r="C2269" t="s">
        <v>318</v>
      </c>
      <c r="D2269"/>
      <c r="E2269"/>
      <c r="F2269"/>
      <c r="G2269"/>
      <c r="H2269" t="s">
        <v>63</v>
      </c>
      <c r="I2269" t="s">
        <v>64</v>
      </c>
      <c r="J2269"/>
      <c r="K2269"/>
      <c r="L2269"/>
      <c r="M2269"/>
      <c r="N2269"/>
      <c r="O2269"/>
      <c r="P2269"/>
      <c r="Q2269"/>
      <c r="R2269"/>
      <c r="S2269"/>
      <c r="T2269"/>
      <c r="U2269"/>
      <c r="V2269"/>
      <c r="W2269"/>
      <c r="X2269"/>
      <c r="Y2269"/>
      <c r="Z2269"/>
      <c r="AA2269"/>
      <c r="AB2269"/>
      <c r="AC2269"/>
      <c r="AD2269"/>
      <c r="AE2269"/>
      <c r="AF2269"/>
      <c r="AG2269"/>
      <c r="AH2269">
        <v>0</v>
      </c>
    </row>
    <row r="2270" spans="1:34" ht="15" x14ac:dyDescent="0.25">
      <c r="A2270" t="s">
        <v>4718</v>
      </c>
      <c r="B2270" t="s">
        <v>4719</v>
      </c>
      <c r="C2270" t="s">
        <v>111</v>
      </c>
      <c r="D2270">
        <v>32</v>
      </c>
      <c r="E2270" s="138">
        <v>45618</v>
      </c>
      <c r="F2270" s="138">
        <v>45939</v>
      </c>
      <c r="G2270" t="s">
        <v>75</v>
      </c>
      <c r="H2270" t="s">
        <v>70</v>
      </c>
      <c r="I2270">
        <v>0.6</v>
      </c>
      <c r="J2270" t="s">
        <v>16551</v>
      </c>
      <c r="K2270">
        <v>0.7</v>
      </c>
      <c r="L2270" t="s">
        <v>78</v>
      </c>
      <c r="M2270">
        <v>0.8</v>
      </c>
      <c r="N2270" t="s">
        <v>79</v>
      </c>
      <c r="O2270">
        <v>0</v>
      </c>
      <c r="P2270" t="s">
        <v>16248</v>
      </c>
      <c r="Q2270"/>
      <c r="R2270"/>
      <c r="S2270"/>
      <c r="T2270"/>
      <c r="U2270"/>
      <c r="V2270"/>
      <c r="W2270"/>
      <c r="X2270"/>
      <c r="Y2270"/>
      <c r="Z2270"/>
      <c r="AA2270"/>
      <c r="AB2270"/>
      <c r="AC2270"/>
      <c r="AD2270"/>
      <c r="AE2270"/>
      <c r="AF2270"/>
      <c r="AG2270">
        <v>0</v>
      </c>
      <c r="AH2270">
        <v>0</v>
      </c>
    </row>
    <row r="2271" spans="1:34" ht="15" x14ac:dyDescent="0.25">
      <c r="A2271" t="s">
        <v>4720</v>
      </c>
      <c r="B2271" t="s">
        <v>4721</v>
      </c>
      <c r="C2271" t="s">
        <v>374</v>
      </c>
      <c r="D2271">
        <v>34</v>
      </c>
      <c r="E2271" s="138">
        <v>41606</v>
      </c>
      <c r="F2271" s="138">
        <v>46011</v>
      </c>
      <c r="G2271" t="s">
        <v>818</v>
      </c>
      <c r="H2271" t="s">
        <v>63</v>
      </c>
      <c r="I2271">
        <v>0</v>
      </c>
      <c r="J2271" t="s">
        <v>71</v>
      </c>
      <c r="K2271"/>
      <c r="L2271"/>
      <c r="M2271"/>
      <c r="N2271"/>
      <c r="O2271"/>
      <c r="P2271"/>
      <c r="Q2271"/>
      <c r="R2271"/>
      <c r="S2271"/>
      <c r="T2271"/>
      <c r="U2271"/>
      <c r="V2271"/>
      <c r="W2271"/>
      <c r="X2271"/>
      <c r="Y2271"/>
      <c r="Z2271"/>
      <c r="AA2271"/>
      <c r="AB2271"/>
      <c r="AC2271"/>
      <c r="AD2271"/>
      <c r="AE2271"/>
      <c r="AF2271"/>
      <c r="AG2271">
        <v>1</v>
      </c>
      <c r="AH2271">
        <v>0</v>
      </c>
    </row>
    <row r="2272" spans="1:34" ht="15" x14ac:dyDescent="0.25">
      <c r="A2272" t="s">
        <v>4722</v>
      </c>
      <c r="B2272" t="s">
        <v>4723</v>
      </c>
      <c r="C2272" t="s">
        <v>182</v>
      </c>
      <c r="D2272">
        <v>21</v>
      </c>
      <c r="E2272" s="138">
        <v>45275</v>
      </c>
      <c r="F2272" s="138">
        <v>46011</v>
      </c>
      <c r="G2272" t="s">
        <v>69</v>
      </c>
      <c r="H2272" t="s">
        <v>63</v>
      </c>
      <c r="I2272">
        <v>0.6</v>
      </c>
      <c r="J2272" t="s">
        <v>71</v>
      </c>
      <c r="K2272"/>
      <c r="L2272"/>
      <c r="M2272"/>
      <c r="N2272"/>
      <c r="O2272"/>
      <c r="P2272"/>
      <c r="Q2272"/>
      <c r="R2272"/>
      <c r="S2272"/>
      <c r="T2272"/>
      <c r="U2272"/>
      <c r="V2272"/>
      <c r="W2272"/>
      <c r="X2272"/>
      <c r="Y2272"/>
      <c r="Z2272"/>
      <c r="AA2272"/>
      <c r="AB2272"/>
      <c r="AC2272"/>
      <c r="AD2272"/>
      <c r="AE2272"/>
      <c r="AF2272"/>
      <c r="AG2272">
        <v>1</v>
      </c>
      <c r="AH2272">
        <v>0</v>
      </c>
    </row>
    <row r="2273" spans="1:34" ht="15" x14ac:dyDescent="0.25">
      <c r="A2273" t="s">
        <v>4724</v>
      </c>
      <c r="B2273" t="s">
        <v>4725</v>
      </c>
      <c r="C2273" t="s">
        <v>439</v>
      </c>
      <c r="D2273">
        <v>67</v>
      </c>
      <c r="E2273" s="138">
        <v>43818</v>
      </c>
      <c r="F2273" s="138">
        <v>46011</v>
      </c>
      <c r="G2273" t="s">
        <v>69</v>
      </c>
      <c r="H2273" t="s">
        <v>70</v>
      </c>
      <c r="I2273">
        <v>0</v>
      </c>
      <c r="J2273" t="s">
        <v>16281</v>
      </c>
      <c r="K2273">
        <v>0.8</v>
      </c>
      <c r="L2273" t="s">
        <v>71</v>
      </c>
      <c r="M2273"/>
      <c r="N2273"/>
      <c r="O2273"/>
      <c r="P2273"/>
      <c r="Q2273"/>
      <c r="R2273"/>
      <c r="S2273"/>
      <c r="T2273"/>
      <c r="U2273"/>
      <c r="V2273"/>
      <c r="W2273"/>
      <c r="X2273"/>
      <c r="Y2273"/>
      <c r="Z2273"/>
      <c r="AA2273"/>
      <c r="AB2273"/>
      <c r="AC2273"/>
      <c r="AD2273"/>
      <c r="AE2273"/>
      <c r="AF2273"/>
      <c r="AG2273">
        <v>2</v>
      </c>
      <c r="AH2273">
        <v>11500</v>
      </c>
    </row>
    <row r="2274" spans="1:34" ht="15" x14ac:dyDescent="0.25">
      <c r="A2274" t="s">
        <v>4726</v>
      </c>
      <c r="B2274" t="s">
        <v>4727</v>
      </c>
      <c r="C2274" t="s">
        <v>62</v>
      </c>
      <c r="D2274">
        <v>39</v>
      </c>
      <c r="E2274" s="138">
        <v>45289</v>
      </c>
      <c r="F2274" s="138">
        <v>46011</v>
      </c>
      <c r="G2274" t="s">
        <v>69</v>
      </c>
      <c r="H2274" t="s">
        <v>70</v>
      </c>
      <c r="I2274">
        <v>0</v>
      </c>
      <c r="J2274" t="s">
        <v>16232</v>
      </c>
      <c r="K2274">
        <v>0.8</v>
      </c>
      <c r="L2274" t="s">
        <v>71</v>
      </c>
      <c r="M2274"/>
      <c r="N2274"/>
      <c r="O2274"/>
      <c r="P2274"/>
      <c r="Q2274"/>
      <c r="R2274"/>
      <c r="S2274"/>
      <c r="T2274"/>
      <c r="U2274"/>
      <c r="V2274"/>
      <c r="W2274"/>
      <c r="X2274"/>
      <c r="Y2274"/>
      <c r="Z2274"/>
      <c r="AA2274"/>
      <c r="AB2274"/>
      <c r="AC2274"/>
      <c r="AD2274"/>
      <c r="AE2274"/>
      <c r="AF2274"/>
      <c r="AG2274">
        <v>2</v>
      </c>
      <c r="AH2274">
        <v>7500</v>
      </c>
    </row>
    <row r="2275" spans="1:34" ht="15" x14ac:dyDescent="0.25">
      <c r="A2275" t="s">
        <v>15811</v>
      </c>
      <c r="B2275" t="s">
        <v>15812</v>
      </c>
      <c r="C2275" t="s">
        <v>313</v>
      </c>
      <c r="D2275"/>
      <c r="E2275"/>
      <c r="F2275"/>
      <c r="G2275"/>
      <c r="H2275" t="s">
        <v>63</v>
      </c>
      <c r="I2275" t="s">
        <v>64</v>
      </c>
      <c r="J2275"/>
      <c r="K2275"/>
      <c r="L2275"/>
      <c r="M2275"/>
      <c r="N2275"/>
      <c r="O2275"/>
      <c r="P2275"/>
      <c r="Q2275"/>
      <c r="R2275"/>
      <c r="S2275"/>
      <c r="T2275"/>
      <c r="U2275"/>
      <c r="V2275"/>
      <c r="W2275"/>
      <c r="X2275"/>
      <c r="Y2275"/>
      <c r="Z2275"/>
      <c r="AA2275"/>
      <c r="AB2275"/>
      <c r="AC2275"/>
      <c r="AD2275"/>
      <c r="AE2275"/>
      <c r="AF2275"/>
      <c r="AG2275"/>
      <c r="AH2275">
        <v>0</v>
      </c>
    </row>
    <row r="2276" spans="1:34" ht="15" x14ac:dyDescent="0.25">
      <c r="A2276" t="s">
        <v>4728</v>
      </c>
      <c r="B2276" t="s">
        <v>4729</v>
      </c>
      <c r="C2276" t="s">
        <v>448</v>
      </c>
      <c r="D2276">
        <v>9</v>
      </c>
      <c r="E2276" s="138">
        <v>45363</v>
      </c>
      <c r="F2276" s="138">
        <v>46011</v>
      </c>
      <c r="G2276" t="s">
        <v>69</v>
      </c>
      <c r="H2276" t="s">
        <v>63</v>
      </c>
      <c r="I2276">
        <v>0.6</v>
      </c>
      <c r="J2276" t="s">
        <v>71</v>
      </c>
      <c r="K2276"/>
      <c r="L2276"/>
      <c r="M2276"/>
      <c r="N2276"/>
      <c r="O2276"/>
      <c r="P2276"/>
      <c r="Q2276"/>
      <c r="R2276"/>
      <c r="S2276"/>
      <c r="T2276"/>
      <c r="U2276"/>
      <c r="V2276"/>
      <c r="W2276"/>
      <c r="X2276"/>
      <c r="Y2276"/>
      <c r="Z2276"/>
      <c r="AA2276"/>
      <c r="AB2276"/>
      <c r="AC2276"/>
      <c r="AD2276"/>
      <c r="AE2276"/>
      <c r="AF2276"/>
      <c r="AG2276">
        <v>1</v>
      </c>
      <c r="AH2276">
        <v>0</v>
      </c>
    </row>
    <row r="2277" spans="1:34" ht="15" x14ac:dyDescent="0.25">
      <c r="A2277" t="s">
        <v>4730</v>
      </c>
      <c r="B2277" t="s">
        <v>4731</v>
      </c>
      <c r="C2277" t="s">
        <v>111</v>
      </c>
      <c r="D2277">
        <v>7</v>
      </c>
      <c r="E2277" s="138">
        <v>45104</v>
      </c>
      <c r="F2277" s="138">
        <v>46011</v>
      </c>
      <c r="G2277" t="s">
        <v>69</v>
      </c>
      <c r="H2277" t="s">
        <v>70</v>
      </c>
      <c r="I2277">
        <v>0</v>
      </c>
      <c r="J2277" t="s">
        <v>16286</v>
      </c>
      <c r="K2277">
        <v>0.8</v>
      </c>
      <c r="L2277" t="s">
        <v>71</v>
      </c>
      <c r="M2277"/>
      <c r="N2277"/>
      <c r="O2277"/>
      <c r="P2277"/>
      <c r="Q2277"/>
      <c r="R2277"/>
      <c r="S2277"/>
      <c r="T2277"/>
      <c r="U2277"/>
      <c r="V2277"/>
      <c r="W2277"/>
      <c r="X2277"/>
      <c r="Y2277"/>
      <c r="Z2277"/>
      <c r="AA2277"/>
      <c r="AB2277"/>
      <c r="AC2277"/>
      <c r="AD2277"/>
      <c r="AE2277"/>
      <c r="AF2277"/>
      <c r="AG2277">
        <v>2</v>
      </c>
      <c r="AH2277">
        <v>5000</v>
      </c>
    </row>
    <row r="2278" spans="1:34" ht="15" x14ac:dyDescent="0.25">
      <c r="A2278" t="s">
        <v>4732</v>
      </c>
      <c r="B2278" t="s">
        <v>4733</v>
      </c>
      <c r="C2278" t="s">
        <v>281</v>
      </c>
      <c r="D2278">
        <v>23</v>
      </c>
      <c r="E2278" s="138">
        <v>44763</v>
      </c>
      <c r="F2278" s="138">
        <v>46011</v>
      </c>
      <c r="G2278" t="s">
        <v>69</v>
      </c>
      <c r="H2278" t="s">
        <v>63</v>
      </c>
      <c r="I2278">
        <v>0.8</v>
      </c>
      <c r="J2278" t="s">
        <v>71</v>
      </c>
      <c r="K2278"/>
      <c r="L2278"/>
      <c r="M2278"/>
      <c r="N2278"/>
      <c r="O2278"/>
      <c r="P2278"/>
      <c r="Q2278"/>
      <c r="R2278"/>
      <c r="S2278"/>
      <c r="T2278"/>
      <c r="U2278"/>
      <c r="V2278"/>
      <c r="W2278"/>
      <c r="X2278"/>
      <c r="Y2278"/>
      <c r="Z2278"/>
      <c r="AA2278"/>
      <c r="AB2278"/>
      <c r="AC2278"/>
      <c r="AD2278"/>
      <c r="AE2278"/>
      <c r="AF2278"/>
      <c r="AG2278">
        <v>1</v>
      </c>
      <c r="AH2278">
        <v>0</v>
      </c>
    </row>
    <row r="2279" spans="1:34" ht="15" x14ac:dyDescent="0.25">
      <c r="A2279" t="s">
        <v>4734</v>
      </c>
      <c r="B2279" t="s">
        <v>4735</v>
      </c>
      <c r="C2279" t="s">
        <v>333</v>
      </c>
      <c r="D2279">
        <v>25</v>
      </c>
      <c r="E2279" s="138">
        <v>45645</v>
      </c>
      <c r="F2279" s="138">
        <v>45757</v>
      </c>
      <c r="G2279" t="s">
        <v>69</v>
      </c>
      <c r="H2279" t="s">
        <v>63</v>
      </c>
      <c r="I2279">
        <v>0.8</v>
      </c>
      <c r="J2279" t="s">
        <v>71</v>
      </c>
      <c r="K2279"/>
      <c r="L2279"/>
      <c r="M2279"/>
      <c r="N2279"/>
      <c r="O2279"/>
      <c r="P2279"/>
      <c r="Q2279"/>
      <c r="R2279"/>
      <c r="S2279"/>
      <c r="T2279"/>
      <c r="U2279"/>
      <c r="V2279"/>
      <c r="W2279"/>
      <c r="X2279"/>
      <c r="Y2279"/>
      <c r="Z2279"/>
      <c r="AA2279"/>
      <c r="AB2279"/>
      <c r="AC2279"/>
      <c r="AD2279"/>
      <c r="AE2279"/>
      <c r="AF2279"/>
      <c r="AG2279">
        <v>1</v>
      </c>
      <c r="AH2279">
        <v>0</v>
      </c>
    </row>
    <row r="2280" spans="1:34" ht="15" x14ac:dyDescent="0.25">
      <c r="A2280" t="s">
        <v>4736</v>
      </c>
      <c r="B2280" t="s">
        <v>4737</v>
      </c>
      <c r="C2280" t="s">
        <v>119</v>
      </c>
      <c r="D2280"/>
      <c r="E2280"/>
      <c r="F2280"/>
      <c r="G2280"/>
      <c r="H2280" t="s">
        <v>63</v>
      </c>
      <c r="I2280" t="s">
        <v>64</v>
      </c>
      <c r="J2280"/>
      <c r="K2280"/>
      <c r="L2280"/>
      <c r="M2280"/>
      <c r="N2280"/>
      <c r="O2280"/>
      <c r="P2280"/>
      <c r="Q2280"/>
      <c r="R2280"/>
      <c r="S2280"/>
      <c r="T2280"/>
      <c r="U2280"/>
      <c r="V2280"/>
      <c r="W2280"/>
      <c r="X2280"/>
      <c r="Y2280"/>
      <c r="Z2280"/>
      <c r="AA2280"/>
      <c r="AB2280"/>
      <c r="AC2280"/>
      <c r="AD2280"/>
      <c r="AE2280"/>
      <c r="AF2280"/>
      <c r="AG2280"/>
      <c r="AH2280">
        <v>0</v>
      </c>
    </row>
    <row r="2281" spans="1:34" ht="15" x14ac:dyDescent="0.25">
      <c r="A2281" t="s">
        <v>4738</v>
      </c>
      <c r="B2281" t="s">
        <v>4739</v>
      </c>
      <c r="C2281" t="s">
        <v>119</v>
      </c>
      <c r="D2281">
        <v>19</v>
      </c>
      <c r="E2281" s="138">
        <v>44711</v>
      </c>
      <c r="F2281" s="138">
        <v>46011</v>
      </c>
      <c r="G2281" t="s">
        <v>69</v>
      </c>
      <c r="H2281" t="s">
        <v>63</v>
      </c>
      <c r="I2281">
        <v>0.4</v>
      </c>
      <c r="J2281" t="s">
        <v>71</v>
      </c>
      <c r="K2281"/>
      <c r="L2281"/>
      <c r="M2281"/>
      <c r="N2281"/>
      <c r="O2281"/>
      <c r="P2281"/>
      <c r="Q2281"/>
      <c r="R2281"/>
      <c r="S2281"/>
      <c r="T2281"/>
      <c r="U2281"/>
      <c r="V2281"/>
      <c r="W2281"/>
      <c r="X2281"/>
      <c r="Y2281"/>
      <c r="Z2281"/>
      <c r="AA2281"/>
      <c r="AB2281"/>
      <c r="AC2281"/>
      <c r="AD2281"/>
      <c r="AE2281"/>
      <c r="AF2281"/>
      <c r="AG2281">
        <v>1</v>
      </c>
      <c r="AH2281">
        <v>0</v>
      </c>
    </row>
    <row r="2282" spans="1:34" ht="15" x14ac:dyDescent="0.25">
      <c r="A2282" t="s">
        <v>4740</v>
      </c>
      <c r="B2282" t="s">
        <v>4741</v>
      </c>
      <c r="C2282" t="s">
        <v>170</v>
      </c>
      <c r="D2282">
        <v>12</v>
      </c>
      <c r="E2282" s="138">
        <v>45715</v>
      </c>
      <c r="F2282" s="138">
        <v>45943</v>
      </c>
      <c r="G2282" t="s">
        <v>69</v>
      </c>
      <c r="H2282" t="s">
        <v>63</v>
      </c>
      <c r="I2282">
        <v>0.8</v>
      </c>
      <c r="J2282" t="s">
        <v>71</v>
      </c>
      <c r="K2282"/>
      <c r="L2282"/>
      <c r="M2282"/>
      <c r="N2282"/>
      <c r="O2282"/>
      <c r="P2282"/>
      <c r="Q2282"/>
      <c r="R2282"/>
      <c r="S2282"/>
      <c r="T2282"/>
      <c r="U2282"/>
      <c r="V2282"/>
      <c r="W2282"/>
      <c r="X2282"/>
      <c r="Y2282"/>
      <c r="Z2282"/>
      <c r="AA2282"/>
      <c r="AB2282"/>
      <c r="AC2282"/>
      <c r="AD2282"/>
      <c r="AE2282"/>
      <c r="AF2282"/>
      <c r="AG2282">
        <v>1</v>
      </c>
      <c r="AH2282">
        <v>0</v>
      </c>
    </row>
    <row r="2283" spans="1:34" ht="15" x14ac:dyDescent="0.25">
      <c r="A2283" t="s">
        <v>4742</v>
      </c>
      <c r="B2283" t="s">
        <v>4743</v>
      </c>
      <c r="C2283" t="s">
        <v>281</v>
      </c>
      <c r="D2283">
        <v>94</v>
      </c>
      <c r="E2283" s="138">
        <v>45656</v>
      </c>
      <c r="F2283" s="138">
        <v>45944</v>
      </c>
      <c r="G2283" t="s">
        <v>16478</v>
      </c>
      <c r="H2283" t="s">
        <v>70</v>
      </c>
      <c r="I2283">
        <v>0.1</v>
      </c>
      <c r="J2283" t="s">
        <v>76</v>
      </c>
      <c r="K2283">
        <v>0.2</v>
      </c>
      <c r="L2283" t="s">
        <v>77</v>
      </c>
      <c r="M2283">
        <v>0.3</v>
      </c>
      <c r="N2283" t="s">
        <v>78</v>
      </c>
      <c r="O2283">
        <v>0.4</v>
      </c>
      <c r="P2283" t="s">
        <v>79</v>
      </c>
      <c r="Q2283"/>
      <c r="R2283"/>
      <c r="S2283"/>
      <c r="T2283"/>
      <c r="U2283"/>
      <c r="V2283"/>
      <c r="W2283"/>
      <c r="X2283"/>
      <c r="Y2283"/>
      <c r="Z2283"/>
      <c r="AA2283"/>
      <c r="AB2283"/>
      <c r="AC2283"/>
      <c r="AD2283"/>
      <c r="AE2283"/>
      <c r="AF2283"/>
      <c r="AG2283">
        <v>0</v>
      </c>
      <c r="AH2283">
        <v>0</v>
      </c>
    </row>
    <row r="2284" spans="1:34" ht="15" x14ac:dyDescent="0.25">
      <c r="A2284" t="s">
        <v>4744</v>
      </c>
      <c r="B2284" t="s">
        <v>4745</v>
      </c>
      <c r="C2284" t="s">
        <v>182</v>
      </c>
      <c r="D2284">
        <v>39</v>
      </c>
      <c r="E2284" s="138">
        <v>45635</v>
      </c>
      <c r="F2284" s="138">
        <v>45681</v>
      </c>
      <c r="G2284" t="s">
        <v>69</v>
      </c>
      <c r="H2284" t="s">
        <v>63</v>
      </c>
      <c r="I2284">
        <v>0.7</v>
      </c>
      <c r="J2284" t="s">
        <v>71</v>
      </c>
      <c r="K2284"/>
      <c r="L2284"/>
      <c r="M2284"/>
      <c r="N2284"/>
      <c r="O2284"/>
      <c r="P2284"/>
      <c r="Q2284"/>
      <c r="R2284"/>
      <c r="S2284"/>
      <c r="T2284"/>
      <c r="U2284"/>
      <c r="V2284"/>
      <c r="W2284"/>
      <c r="X2284"/>
      <c r="Y2284"/>
      <c r="Z2284"/>
      <c r="AA2284"/>
      <c r="AB2284"/>
      <c r="AC2284"/>
      <c r="AD2284"/>
      <c r="AE2284"/>
      <c r="AF2284"/>
      <c r="AG2284">
        <v>1</v>
      </c>
      <c r="AH2284">
        <v>0</v>
      </c>
    </row>
    <row r="2285" spans="1:34" ht="15" x14ac:dyDescent="0.25">
      <c r="A2285" t="s">
        <v>4746</v>
      </c>
      <c r="B2285" t="s">
        <v>4747</v>
      </c>
      <c r="C2285" t="s">
        <v>426</v>
      </c>
      <c r="D2285">
        <v>44</v>
      </c>
      <c r="E2285" s="138">
        <v>45653</v>
      </c>
      <c r="F2285" s="138">
        <v>45727</v>
      </c>
      <c r="G2285" t="s">
        <v>75</v>
      </c>
      <c r="H2285" t="s">
        <v>70</v>
      </c>
      <c r="I2285">
        <v>0</v>
      </c>
      <c r="J2285" t="s">
        <v>16229</v>
      </c>
      <c r="K2285">
        <v>0.68</v>
      </c>
      <c r="L2285" t="s">
        <v>16270</v>
      </c>
      <c r="M2285">
        <v>0.75</v>
      </c>
      <c r="N2285" t="s">
        <v>78</v>
      </c>
      <c r="O2285">
        <v>0.8</v>
      </c>
      <c r="P2285" t="s">
        <v>79</v>
      </c>
      <c r="Q2285"/>
      <c r="R2285"/>
      <c r="S2285"/>
      <c r="T2285"/>
      <c r="U2285"/>
      <c r="V2285"/>
      <c r="W2285"/>
      <c r="X2285"/>
      <c r="Y2285"/>
      <c r="Z2285"/>
      <c r="AA2285"/>
      <c r="AB2285"/>
      <c r="AC2285"/>
      <c r="AD2285"/>
      <c r="AE2285"/>
      <c r="AF2285"/>
      <c r="AG2285">
        <v>4</v>
      </c>
      <c r="AH2285">
        <v>10000</v>
      </c>
    </row>
    <row r="2286" spans="1:34" ht="15" x14ac:dyDescent="0.25">
      <c r="A2286" t="s">
        <v>4748</v>
      </c>
      <c r="B2286" t="s">
        <v>4749</v>
      </c>
      <c r="C2286" t="s">
        <v>318</v>
      </c>
      <c r="D2286">
        <v>26</v>
      </c>
      <c r="E2286" s="138">
        <v>45645</v>
      </c>
      <c r="F2286" s="138">
        <v>45667</v>
      </c>
      <c r="G2286" t="s">
        <v>75</v>
      </c>
      <c r="H2286" t="s">
        <v>70</v>
      </c>
      <c r="I2286">
        <v>0</v>
      </c>
      <c r="J2286" t="s">
        <v>16228</v>
      </c>
      <c r="K2286">
        <v>0.8</v>
      </c>
      <c r="L2286" t="s">
        <v>71</v>
      </c>
      <c r="M2286"/>
      <c r="N2286"/>
      <c r="O2286"/>
      <c r="P2286"/>
      <c r="Q2286"/>
      <c r="R2286"/>
      <c r="S2286"/>
      <c r="T2286"/>
      <c r="U2286"/>
      <c r="V2286"/>
      <c r="W2286"/>
      <c r="X2286"/>
      <c r="Y2286"/>
      <c r="Z2286"/>
      <c r="AA2286"/>
      <c r="AB2286"/>
      <c r="AC2286"/>
      <c r="AD2286"/>
      <c r="AE2286"/>
      <c r="AF2286"/>
      <c r="AG2286">
        <v>2</v>
      </c>
      <c r="AH2286">
        <v>12000</v>
      </c>
    </row>
    <row r="2287" spans="1:34" ht="15" x14ac:dyDescent="0.25">
      <c r="A2287" t="s">
        <v>4750</v>
      </c>
      <c r="B2287" t="s">
        <v>4751</v>
      </c>
      <c r="C2287" t="s">
        <v>801</v>
      </c>
      <c r="D2287">
        <v>71</v>
      </c>
      <c r="E2287" s="138">
        <v>40896</v>
      </c>
      <c r="F2287" s="138">
        <v>46011</v>
      </c>
      <c r="G2287" t="s">
        <v>69</v>
      </c>
      <c r="H2287" t="s">
        <v>63</v>
      </c>
      <c r="I2287">
        <v>0.8</v>
      </c>
      <c r="J2287" t="s">
        <v>71</v>
      </c>
      <c r="K2287"/>
      <c r="L2287"/>
      <c r="M2287"/>
      <c r="N2287"/>
      <c r="O2287"/>
      <c r="P2287"/>
      <c r="Q2287"/>
      <c r="R2287"/>
      <c r="S2287"/>
      <c r="T2287"/>
      <c r="U2287"/>
      <c r="V2287"/>
      <c r="W2287"/>
      <c r="X2287"/>
      <c r="Y2287"/>
      <c r="Z2287"/>
      <c r="AA2287"/>
      <c r="AB2287"/>
      <c r="AC2287"/>
      <c r="AD2287"/>
      <c r="AE2287"/>
      <c r="AF2287"/>
      <c r="AG2287">
        <v>1</v>
      </c>
      <c r="AH2287">
        <v>0</v>
      </c>
    </row>
    <row r="2288" spans="1:34" ht="15" x14ac:dyDescent="0.25">
      <c r="A2288" t="s">
        <v>4752</v>
      </c>
      <c r="B2288" t="s">
        <v>4753</v>
      </c>
      <c r="C2288" t="s">
        <v>318</v>
      </c>
      <c r="D2288">
        <v>28</v>
      </c>
      <c r="E2288" s="138">
        <v>45649</v>
      </c>
      <c r="F2288" s="138">
        <v>45946</v>
      </c>
      <c r="G2288" t="s">
        <v>16478</v>
      </c>
      <c r="H2288" t="s">
        <v>70</v>
      </c>
      <c r="I2288">
        <v>0.4</v>
      </c>
      <c r="J2288" t="s">
        <v>76</v>
      </c>
      <c r="K2288">
        <v>0.5</v>
      </c>
      <c r="L2288" t="s">
        <v>77</v>
      </c>
      <c r="M2288">
        <v>0.5</v>
      </c>
      <c r="N2288" t="s">
        <v>78</v>
      </c>
      <c r="O2288">
        <v>0.5</v>
      </c>
      <c r="P2288" t="s">
        <v>79</v>
      </c>
      <c r="Q2288"/>
      <c r="R2288"/>
      <c r="S2288"/>
      <c r="T2288"/>
      <c r="U2288"/>
      <c r="V2288"/>
      <c r="W2288"/>
      <c r="X2288"/>
      <c r="Y2288"/>
      <c r="Z2288"/>
      <c r="AA2288"/>
      <c r="AB2288"/>
      <c r="AC2288"/>
      <c r="AD2288"/>
      <c r="AE2288"/>
      <c r="AF2288"/>
      <c r="AG2288">
        <v>0</v>
      </c>
      <c r="AH2288">
        <v>0</v>
      </c>
    </row>
    <row r="2289" spans="1:34" ht="15" x14ac:dyDescent="0.25">
      <c r="A2289" t="s">
        <v>4754</v>
      </c>
      <c r="B2289" t="s">
        <v>4755</v>
      </c>
      <c r="C2289" t="s">
        <v>170</v>
      </c>
      <c r="D2289">
        <v>78</v>
      </c>
      <c r="E2289" s="138">
        <v>45635</v>
      </c>
      <c r="F2289" s="138">
        <v>45702</v>
      </c>
      <c r="G2289" t="s">
        <v>69</v>
      </c>
      <c r="H2289" t="s">
        <v>70</v>
      </c>
      <c r="I2289">
        <v>0</v>
      </c>
      <c r="J2289" t="s">
        <v>16228</v>
      </c>
      <c r="K2289">
        <v>0.8</v>
      </c>
      <c r="L2289" t="s">
        <v>71</v>
      </c>
      <c r="M2289"/>
      <c r="N2289"/>
      <c r="O2289"/>
      <c r="P2289"/>
      <c r="Q2289"/>
      <c r="R2289"/>
      <c r="S2289"/>
      <c r="T2289"/>
      <c r="U2289"/>
      <c r="V2289"/>
      <c r="W2289"/>
      <c r="X2289"/>
      <c r="Y2289"/>
      <c r="Z2289"/>
      <c r="AA2289"/>
      <c r="AB2289"/>
      <c r="AC2289"/>
      <c r="AD2289"/>
      <c r="AE2289"/>
      <c r="AF2289"/>
      <c r="AG2289">
        <v>2</v>
      </c>
      <c r="AH2289">
        <v>12000</v>
      </c>
    </row>
    <row r="2290" spans="1:34" ht="15" x14ac:dyDescent="0.25">
      <c r="A2290" t="s">
        <v>4756</v>
      </c>
      <c r="B2290" t="s">
        <v>4757</v>
      </c>
      <c r="C2290" t="s">
        <v>119</v>
      </c>
      <c r="D2290">
        <v>23</v>
      </c>
      <c r="E2290" s="138">
        <v>45579</v>
      </c>
      <c r="F2290" s="138">
        <v>45839</v>
      </c>
      <c r="G2290" t="s">
        <v>69</v>
      </c>
      <c r="H2290" t="s">
        <v>63</v>
      </c>
      <c r="I2290">
        <v>0.8</v>
      </c>
      <c r="J2290" t="s">
        <v>71</v>
      </c>
      <c r="K2290"/>
      <c r="L2290"/>
      <c r="M2290"/>
      <c r="N2290"/>
      <c r="O2290"/>
      <c r="P2290"/>
      <c r="Q2290"/>
      <c r="R2290"/>
      <c r="S2290"/>
      <c r="T2290"/>
      <c r="U2290"/>
      <c r="V2290"/>
      <c r="W2290"/>
      <c r="X2290"/>
      <c r="Y2290"/>
      <c r="Z2290"/>
      <c r="AA2290"/>
      <c r="AB2290"/>
      <c r="AC2290"/>
      <c r="AD2290"/>
      <c r="AE2290"/>
      <c r="AF2290"/>
      <c r="AG2290">
        <v>1</v>
      </c>
      <c r="AH2290">
        <v>0</v>
      </c>
    </row>
    <row r="2291" spans="1:34" ht="15" x14ac:dyDescent="0.25">
      <c r="A2291" t="s">
        <v>4758</v>
      </c>
      <c r="B2291" t="s">
        <v>4759</v>
      </c>
      <c r="C2291" t="s">
        <v>90</v>
      </c>
      <c r="D2291">
        <v>40</v>
      </c>
      <c r="E2291" s="138">
        <v>45625</v>
      </c>
      <c r="F2291" s="138">
        <v>46010</v>
      </c>
      <c r="G2291" t="s">
        <v>69</v>
      </c>
      <c r="H2291" t="s">
        <v>70</v>
      </c>
      <c r="I2291">
        <v>0</v>
      </c>
      <c r="J2291" t="s">
        <v>16229</v>
      </c>
      <c r="K2291">
        <v>0.75</v>
      </c>
      <c r="L2291" t="s">
        <v>71</v>
      </c>
      <c r="M2291"/>
      <c r="N2291"/>
      <c r="O2291"/>
      <c r="P2291"/>
      <c r="Q2291"/>
      <c r="R2291"/>
      <c r="S2291"/>
      <c r="T2291"/>
      <c r="U2291"/>
      <c r="V2291"/>
      <c r="W2291"/>
      <c r="X2291"/>
      <c r="Y2291"/>
      <c r="Z2291"/>
      <c r="AA2291"/>
      <c r="AB2291"/>
      <c r="AC2291"/>
      <c r="AD2291"/>
      <c r="AE2291"/>
      <c r="AF2291"/>
      <c r="AG2291">
        <v>2</v>
      </c>
      <c r="AH2291">
        <v>10000</v>
      </c>
    </row>
    <row r="2292" spans="1:34" ht="15" x14ac:dyDescent="0.25">
      <c r="A2292" t="s">
        <v>4760</v>
      </c>
      <c r="B2292" t="s">
        <v>4761</v>
      </c>
      <c r="C2292" t="s">
        <v>198</v>
      </c>
      <c r="D2292">
        <v>5</v>
      </c>
      <c r="E2292" s="138">
        <v>45716</v>
      </c>
      <c r="F2292" s="138">
        <v>45747</v>
      </c>
      <c r="G2292" t="s">
        <v>75</v>
      </c>
      <c r="H2292" t="s">
        <v>70</v>
      </c>
      <c r="I2292">
        <v>0</v>
      </c>
      <c r="J2292" t="s">
        <v>16249</v>
      </c>
      <c r="K2292">
        <v>0.8</v>
      </c>
      <c r="L2292" t="s">
        <v>71</v>
      </c>
      <c r="M2292"/>
      <c r="N2292"/>
      <c r="O2292"/>
      <c r="P2292"/>
      <c r="Q2292"/>
      <c r="R2292"/>
      <c r="S2292"/>
      <c r="T2292"/>
      <c r="U2292"/>
      <c r="V2292"/>
      <c r="W2292"/>
      <c r="X2292"/>
      <c r="Y2292"/>
      <c r="Z2292"/>
      <c r="AA2292"/>
      <c r="AB2292"/>
      <c r="AC2292"/>
      <c r="AD2292"/>
      <c r="AE2292"/>
      <c r="AF2292"/>
      <c r="AG2292">
        <v>2</v>
      </c>
      <c r="AH2292">
        <v>8000</v>
      </c>
    </row>
    <row r="2293" spans="1:34" ht="15" x14ac:dyDescent="0.25">
      <c r="A2293" t="s">
        <v>4762</v>
      </c>
      <c r="B2293" t="s">
        <v>4763</v>
      </c>
      <c r="C2293" t="s">
        <v>154</v>
      </c>
      <c r="D2293">
        <v>11</v>
      </c>
      <c r="E2293" s="138">
        <v>42930</v>
      </c>
      <c r="F2293" s="138">
        <v>46011</v>
      </c>
      <c r="G2293" t="s">
        <v>69</v>
      </c>
      <c r="H2293" t="s">
        <v>63</v>
      </c>
      <c r="I2293">
        <v>0.8</v>
      </c>
      <c r="J2293" t="s">
        <v>71</v>
      </c>
      <c r="K2293"/>
      <c r="L2293"/>
      <c r="M2293"/>
      <c r="N2293"/>
      <c r="O2293"/>
      <c r="P2293"/>
      <c r="Q2293"/>
      <c r="R2293"/>
      <c r="S2293"/>
      <c r="T2293"/>
      <c r="U2293"/>
      <c r="V2293"/>
      <c r="W2293"/>
      <c r="X2293"/>
      <c r="Y2293"/>
      <c r="Z2293"/>
      <c r="AA2293"/>
      <c r="AB2293"/>
      <c r="AC2293"/>
      <c r="AD2293"/>
      <c r="AE2293"/>
      <c r="AF2293"/>
      <c r="AG2293">
        <v>1</v>
      </c>
      <c r="AH2293">
        <v>0</v>
      </c>
    </row>
    <row r="2294" spans="1:34" ht="15" x14ac:dyDescent="0.25">
      <c r="A2294" t="s">
        <v>4764</v>
      </c>
      <c r="B2294" t="s">
        <v>4765</v>
      </c>
      <c r="C2294" t="s">
        <v>935</v>
      </c>
      <c r="D2294">
        <v>72</v>
      </c>
      <c r="E2294" s="138">
        <v>45288</v>
      </c>
      <c r="F2294" s="138">
        <v>46011</v>
      </c>
      <c r="G2294" t="s">
        <v>69</v>
      </c>
      <c r="H2294" t="s">
        <v>70</v>
      </c>
      <c r="I2294">
        <v>0</v>
      </c>
      <c r="J2294" t="s">
        <v>16229</v>
      </c>
      <c r="K2294">
        <v>0.8</v>
      </c>
      <c r="L2294" t="s">
        <v>16238</v>
      </c>
      <c r="M2294"/>
      <c r="N2294"/>
      <c r="O2294"/>
      <c r="P2294"/>
      <c r="Q2294"/>
      <c r="R2294"/>
      <c r="S2294"/>
      <c r="T2294"/>
      <c r="U2294"/>
      <c r="V2294"/>
      <c r="W2294"/>
      <c r="X2294"/>
      <c r="Y2294"/>
      <c r="Z2294"/>
      <c r="AA2294"/>
      <c r="AB2294"/>
      <c r="AC2294"/>
      <c r="AD2294"/>
      <c r="AE2294"/>
      <c r="AF2294"/>
      <c r="AG2294">
        <v>2</v>
      </c>
      <c r="AH2294">
        <v>10000</v>
      </c>
    </row>
    <row r="2295" spans="1:34" ht="15" x14ac:dyDescent="0.25">
      <c r="A2295" t="s">
        <v>4766</v>
      </c>
      <c r="B2295" t="s">
        <v>4767</v>
      </c>
      <c r="C2295" t="s">
        <v>604</v>
      </c>
      <c r="D2295">
        <v>6</v>
      </c>
      <c r="E2295" s="138">
        <v>45320</v>
      </c>
      <c r="F2295" s="138">
        <v>46011</v>
      </c>
      <c r="G2295" t="s">
        <v>16478</v>
      </c>
      <c r="H2295" t="s">
        <v>70</v>
      </c>
      <c r="I2295">
        <v>0.55000000000000004</v>
      </c>
      <c r="J2295" t="s">
        <v>76</v>
      </c>
      <c r="K2295">
        <v>0.65</v>
      </c>
      <c r="L2295" t="s">
        <v>77</v>
      </c>
      <c r="M2295">
        <v>0.7</v>
      </c>
      <c r="N2295" t="s">
        <v>78</v>
      </c>
      <c r="O2295">
        <v>0.78</v>
      </c>
      <c r="P2295" t="s">
        <v>79</v>
      </c>
      <c r="Q2295">
        <v>0</v>
      </c>
      <c r="R2295" t="s">
        <v>16230</v>
      </c>
      <c r="S2295"/>
      <c r="T2295"/>
      <c r="U2295"/>
      <c r="V2295"/>
      <c r="W2295"/>
      <c r="X2295"/>
      <c r="Y2295"/>
      <c r="Z2295"/>
      <c r="AA2295"/>
      <c r="AB2295"/>
      <c r="AC2295"/>
      <c r="AD2295"/>
      <c r="AE2295"/>
      <c r="AF2295"/>
      <c r="AG2295">
        <v>0</v>
      </c>
      <c r="AH2295">
        <v>0</v>
      </c>
    </row>
    <row r="2296" spans="1:34" ht="15" x14ac:dyDescent="0.25">
      <c r="A2296" t="s">
        <v>4768</v>
      </c>
      <c r="B2296" t="s">
        <v>4769</v>
      </c>
      <c r="C2296" t="s">
        <v>521</v>
      </c>
      <c r="D2296">
        <v>46</v>
      </c>
      <c r="E2296" s="138">
        <v>45656</v>
      </c>
      <c r="F2296" s="138">
        <v>45868</v>
      </c>
      <c r="G2296" t="s">
        <v>75</v>
      </c>
      <c r="H2296" t="s">
        <v>70</v>
      </c>
      <c r="I2296">
        <v>0</v>
      </c>
      <c r="J2296" t="s">
        <v>16229</v>
      </c>
      <c r="K2296">
        <v>0.7</v>
      </c>
      <c r="L2296" t="s">
        <v>16270</v>
      </c>
      <c r="M2296">
        <v>0.7</v>
      </c>
      <c r="N2296" t="s">
        <v>78</v>
      </c>
      <c r="O2296">
        <v>0.8</v>
      </c>
      <c r="P2296" t="s">
        <v>79</v>
      </c>
      <c r="Q2296"/>
      <c r="R2296"/>
      <c r="S2296"/>
      <c r="T2296"/>
      <c r="U2296"/>
      <c r="V2296"/>
      <c r="W2296"/>
      <c r="X2296"/>
      <c r="Y2296"/>
      <c r="Z2296"/>
      <c r="AA2296"/>
      <c r="AB2296"/>
      <c r="AC2296"/>
      <c r="AD2296"/>
      <c r="AE2296"/>
      <c r="AF2296"/>
      <c r="AG2296">
        <v>4</v>
      </c>
      <c r="AH2296">
        <v>10000</v>
      </c>
    </row>
    <row r="2297" spans="1:34" ht="15" x14ac:dyDescent="0.25">
      <c r="A2297" t="s">
        <v>4770</v>
      </c>
      <c r="B2297" t="s">
        <v>4771</v>
      </c>
      <c r="C2297" t="s">
        <v>604</v>
      </c>
      <c r="D2297">
        <v>3</v>
      </c>
      <c r="E2297" s="138">
        <v>45684</v>
      </c>
      <c r="F2297" s="138">
        <v>45723</v>
      </c>
      <c r="G2297" t="s">
        <v>75</v>
      </c>
      <c r="H2297" t="s">
        <v>70</v>
      </c>
      <c r="I2297">
        <v>0</v>
      </c>
      <c r="J2297" t="s">
        <v>16231</v>
      </c>
      <c r="K2297">
        <v>0.27</v>
      </c>
      <c r="L2297" t="s">
        <v>16270</v>
      </c>
      <c r="M2297">
        <v>0.5</v>
      </c>
      <c r="N2297" t="s">
        <v>78</v>
      </c>
      <c r="O2297">
        <v>0.8</v>
      </c>
      <c r="P2297" t="s">
        <v>79</v>
      </c>
      <c r="Q2297"/>
      <c r="R2297"/>
      <c r="S2297"/>
      <c r="T2297"/>
      <c r="U2297"/>
      <c r="V2297"/>
      <c r="W2297"/>
      <c r="X2297"/>
      <c r="Y2297"/>
      <c r="Z2297"/>
      <c r="AA2297"/>
      <c r="AB2297"/>
      <c r="AC2297"/>
      <c r="AD2297"/>
      <c r="AE2297"/>
      <c r="AF2297"/>
      <c r="AG2297">
        <v>4</v>
      </c>
      <c r="AH2297">
        <v>13000</v>
      </c>
    </row>
    <row r="2298" spans="1:34" ht="15" x14ac:dyDescent="0.25">
      <c r="A2298" t="s">
        <v>4774</v>
      </c>
      <c r="B2298" t="s">
        <v>4775</v>
      </c>
      <c r="C2298" t="s">
        <v>530</v>
      </c>
      <c r="D2298">
        <v>48</v>
      </c>
      <c r="E2298" s="138">
        <v>45656</v>
      </c>
      <c r="F2298" s="138">
        <v>45719</v>
      </c>
      <c r="G2298" t="s">
        <v>69</v>
      </c>
      <c r="H2298" t="s">
        <v>63</v>
      </c>
      <c r="I2298">
        <v>0.8</v>
      </c>
      <c r="J2298" t="s">
        <v>71</v>
      </c>
      <c r="K2298"/>
      <c r="L2298"/>
      <c r="M2298"/>
      <c r="N2298"/>
      <c r="O2298"/>
      <c r="P2298"/>
      <c r="Q2298"/>
      <c r="R2298"/>
      <c r="S2298"/>
      <c r="T2298"/>
      <c r="U2298"/>
      <c r="V2298"/>
      <c r="W2298"/>
      <c r="X2298"/>
      <c r="Y2298"/>
      <c r="Z2298"/>
      <c r="AA2298"/>
      <c r="AB2298"/>
      <c r="AC2298"/>
      <c r="AD2298"/>
      <c r="AE2298"/>
      <c r="AF2298"/>
      <c r="AG2298">
        <v>1</v>
      </c>
      <c r="AH2298">
        <v>0</v>
      </c>
    </row>
    <row r="2299" spans="1:34" ht="15" x14ac:dyDescent="0.25">
      <c r="A2299" t="s">
        <v>4772</v>
      </c>
      <c r="B2299" t="s">
        <v>4773</v>
      </c>
      <c r="C2299" t="s">
        <v>790</v>
      </c>
      <c r="D2299">
        <v>29</v>
      </c>
      <c r="E2299" s="138">
        <v>45644</v>
      </c>
      <c r="F2299" s="138">
        <v>45667</v>
      </c>
      <c r="G2299" t="s">
        <v>69</v>
      </c>
      <c r="H2299" t="s">
        <v>63</v>
      </c>
      <c r="I2299">
        <v>0.8</v>
      </c>
      <c r="J2299" t="s">
        <v>71</v>
      </c>
      <c r="K2299"/>
      <c r="L2299"/>
      <c r="M2299"/>
      <c r="N2299"/>
      <c r="O2299"/>
      <c r="P2299"/>
      <c r="Q2299"/>
      <c r="R2299"/>
      <c r="S2299"/>
      <c r="T2299"/>
      <c r="U2299"/>
      <c r="V2299"/>
      <c r="W2299"/>
      <c r="X2299"/>
      <c r="Y2299"/>
      <c r="Z2299"/>
      <c r="AA2299"/>
      <c r="AB2299"/>
      <c r="AC2299"/>
      <c r="AD2299"/>
      <c r="AE2299"/>
      <c r="AF2299"/>
      <c r="AG2299">
        <v>1</v>
      </c>
      <c r="AH2299">
        <v>0</v>
      </c>
    </row>
    <row r="2300" spans="1:34" ht="15" x14ac:dyDescent="0.25">
      <c r="A2300" t="s">
        <v>4776</v>
      </c>
      <c r="B2300" t="s">
        <v>4777</v>
      </c>
      <c r="C2300" t="s">
        <v>136</v>
      </c>
      <c r="D2300">
        <v>23</v>
      </c>
      <c r="E2300" s="138">
        <v>45866</v>
      </c>
      <c r="F2300" s="138">
        <v>45911</v>
      </c>
      <c r="G2300" t="s">
        <v>16385</v>
      </c>
      <c r="H2300" t="s">
        <v>63</v>
      </c>
      <c r="I2300">
        <v>0.8</v>
      </c>
      <c r="J2300" t="s">
        <v>71</v>
      </c>
      <c r="K2300"/>
      <c r="L2300"/>
      <c r="M2300"/>
      <c r="N2300"/>
      <c r="O2300"/>
      <c r="P2300"/>
      <c r="Q2300"/>
      <c r="R2300"/>
      <c r="S2300"/>
      <c r="T2300"/>
      <c r="U2300"/>
      <c r="V2300"/>
      <c r="W2300"/>
      <c r="X2300"/>
      <c r="Y2300"/>
      <c r="Z2300"/>
      <c r="AA2300"/>
      <c r="AB2300"/>
      <c r="AC2300"/>
      <c r="AD2300"/>
      <c r="AE2300"/>
      <c r="AF2300"/>
      <c r="AG2300">
        <v>1</v>
      </c>
      <c r="AH2300">
        <v>0</v>
      </c>
    </row>
    <row r="2301" spans="1:34" ht="15" x14ac:dyDescent="0.25">
      <c r="A2301" t="s">
        <v>4778</v>
      </c>
      <c r="B2301" t="s">
        <v>4779</v>
      </c>
      <c r="C2301" t="s">
        <v>108</v>
      </c>
      <c r="D2301">
        <v>26</v>
      </c>
      <c r="E2301" s="138">
        <v>45654</v>
      </c>
      <c r="F2301" s="138">
        <v>45665</v>
      </c>
      <c r="G2301" t="s">
        <v>69</v>
      </c>
      <c r="H2301" t="s">
        <v>70</v>
      </c>
      <c r="I2301">
        <v>0</v>
      </c>
      <c r="J2301" t="s">
        <v>16230</v>
      </c>
      <c r="K2301">
        <v>0.5</v>
      </c>
      <c r="L2301" t="s">
        <v>16270</v>
      </c>
      <c r="M2301">
        <v>0.76</v>
      </c>
      <c r="N2301" t="s">
        <v>78</v>
      </c>
      <c r="O2301">
        <v>0.8</v>
      </c>
      <c r="P2301" t="s">
        <v>79</v>
      </c>
      <c r="Q2301"/>
      <c r="R2301"/>
      <c r="S2301"/>
      <c r="T2301"/>
      <c r="U2301"/>
      <c r="V2301"/>
      <c r="W2301"/>
      <c r="X2301"/>
      <c r="Y2301"/>
      <c r="Z2301"/>
      <c r="AA2301"/>
      <c r="AB2301"/>
      <c r="AC2301"/>
      <c r="AD2301"/>
      <c r="AE2301"/>
      <c r="AF2301"/>
      <c r="AG2301">
        <v>4</v>
      </c>
      <c r="AH2301">
        <v>15000</v>
      </c>
    </row>
    <row r="2302" spans="1:34" ht="15" x14ac:dyDescent="0.25">
      <c r="A2302" t="s">
        <v>4780</v>
      </c>
      <c r="B2302" t="s">
        <v>4781</v>
      </c>
      <c r="C2302" t="s">
        <v>712</v>
      </c>
      <c r="D2302">
        <v>8</v>
      </c>
      <c r="E2302" s="138">
        <v>45397</v>
      </c>
      <c r="F2302" s="138">
        <v>46011</v>
      </c>
      <c r="G2302" t="s">
        <v>69</v>
      </c>
      <c r="H2302" t="s">
        <v>63</v>
      </c>
      <c r="I2302">
        <v>0.7</v>
      </c>
      <c r="J2302" t="s">
        <v>71</v>
      </c>
      <c r="K2302"/>
      <c r="L2302"/>
      <c r="M2302"/>
      <c r="N2302"/>
      <c r="O2302"/>
      <c r="P2302"/>
      <c r="Q2302"/>
      <c r="R2302"/>
      <c r="S2302"/>
      <c r="T2302"/>
      <c r="U2302"/>
      <c r="V2302"/>
      <c r="W2302"/>
      <c r="X2302"/>
      <c r="Y2302"/>
      <c r="Z2302"/>
      <c r="AA2302"/>
      <c r="AB2302"/>
      <c r="AC2302"/>
      <c r="AD2302"/>
      <c r="AE2302"/>
      <c r="AF2302"/>
      <c r="AG2302">
        <v>1</v>
      </c>
      <c r="AH2302">
        <v>0</v>
      </c>
    </row>
    <row r="2303" spans="1:34" ht="15" x14ac:dyDescent="0.25">
      <c r="A2303" t="s">
        <v>4782</v>
      </c>
      <c r="B2303" t="s">
        <v>4783</v>
      </c>
      <c r="C2303" t="s">
        <v>1370</v>
      </c>
      <c r="D2303">
        <v>12</v>
      </c>
      <c r="E2303" s="138">
        <v>45352</v>
      </c>
      <c r="F2303" s="138">
        <v>46011</v>
      </c>
      <c r="G2303" t="s">
        <v>16478</v>
      </c>
      <c r="H2303" t="s">
        <v>70</v>
      </c>
      <c r="I2303">
        <v>0.65</v>
      </c>
      <c r="J2303" t="s">
        <v>76</v>
      </c>
      <c r="K2303">
        <v>0.75</v>
      </c>
      <c r="L2303" t="s">
        <v>77</v>
      </c>
      <c r="M2303">
        <v>0.78</v>
      </c>
      <c r="N2303" t="s">
        <v>78</v>
      </c>
      <c r="O2303">
        <v>0.79</v>
      </c>
      <c r="P2303" t="s">
        <v>79</v>
      </c>
      <c r="Q2303">
        <v>0</v>
      </c>
      <c r="R2303" t="s">
        <v>16229</v>
      </c>
      <c r="S2303"/>
      <c r="T2303"/>
      <c r="U2303"/>
      <c r="V2303"/>
      <c r="W2303"/>
      <c r="X2303"/>
      <c r="Y2303"/>
      <c r="Z2303"/>
      <c r="AA2303"/>
      <c r="AB2303"/>
      <c r="AC2303"/>
      <c r="AD2303"/>
      <c r="AE2303"/>
      <c r="AF2303"/>
      <c r="AG2303">
        <v>0</v>
      </c>
      <c r="AH2303">
        <v>0</v>
      </c>
    </row>
    <row r="2304" spans="1:34" ht="15" x14ac:dyDescent="0.25">
      <c r="A2304" t="s">
        <v>4784</v>
      </c>
      <c r="B2304" t="s">
        <v>4785</v>
      </c>
      <c r="C2304" t="s">
        <v>426</v>
      </c>
      <c r="D2304">
        <v>24</v>
      </c>
      <c r="E2304" s="138">
        <v>45653</v>
      </c>
      <c r="F2304" s="138">
        <v>45940</v>
      </c>
      <c r="G2304" t="s">
        <v>69</v>
      </c>
      <c r="H2304" t="s">
        <v>70</v>
      </c>
      <c r="I2304">
        <v>0</v>
      </c>
      <c r="J2304" t="s">
        <v>16236</v>
      </c>
      <c r="K2304">
        <v>0.8</v>
      </c>
      <c r="L2304" t="s">
        <v>71</v>
      </c>
      <c r="M2304"/>
      <c r="N2304"/>
      <c r="O2304"/>
      <c r="P2304"/>
      <c r="Q2304"/>
      <c r="R2304"/>
      <c r="S2304"/>
      <c r="T2304"/>
      <c r="U2304"/>
      <c r="V2304"/>
      <c r="W2304"/>
      <c r="X2304"/>
      <c r="Y2304"/>
      <c r="Z2304"/>
      <c r="AA2304"/>
      <c r="AB2304"/>
      <c r="AC2304"/>
      <c r="AD2304"/>
      <c r="AE2304"/>
      <c r="AF2304"/>
      <c r="AG2304">
        <v>2</v>
      </c>
      <c r="AH2304">
        <v>9999.99</v>
      </c>
    </row>
    <row r="2305" spans="1:34" ht="15" x14ac:dyDescent="0.25">
      <c r="A2305" t="s">
        <v>15905</v>
      </c>
      <c r="B2305" t="s">
        <v>15906</v>
      </c>
      <c r="C2305" t="s">
        <v>139</v>
      </c>
      <c r="D2305">
        <v>4</v>
      </c>
      <c r="E2305" s="138">
        <v>45716</v>
      </c>
      <c r="F2305" s="138">
        <v>45856</v>
      </c>
      <c r="G2305" t="s">
        <v>69</v>
      </c>
      <c r="H2305" t="s">
        <v>63</v>
      </c>
      <c r="I2305">
        <v>0.8</v>
      </c>
      <c r="J2305" t="s">
        <v>71</v>
      </c>
      <c r="K2305"/>
      <c r="L2305"/>
      <c r="M2305"/>
      <c r="N2305"/>
      <c r="O2305"/>
      <c r="P2305"/>
      <c r="Q2305"/>
      <c r="R2305"/>
      <c r="S2305"/>
      <c r="T2305"/>
      <c r="U2305"/>
      <c r="V2305"/>
      <c r="W2305"/>
      <c r="X2305"/>
      <c r="Y2305"/>
      <c r="Z2305"/>
      <c r="AA2305"/>
      <c r="AB2305"/>
      <c r="AC2305"/>
      <c r="AD2305"/>
      <c r="AE2305"/>
      <c r="AF2305"/>
      <c r="AG2305">
        <v>1</v>
      </c>
      <c r="AH2305">
        <v>0</v>
      </c>
    </row>
    <row r="2306" spans="1:34" ht="15" x14ac:dyDescent="0.25">
      <c r="A2306" t="s">
        <v>4786</v>
      </c>
      <c r="B2306" t="s">
        <v>4787</v>
      </c>
      <c r="C2306" t="s">
        <v>264</v>
      </c>
      <c r="D2306">
        <v>7</v>
      </c>
      <c r="E2306" s="138">
        <v>45715</v>
      </c>
      <c r="F2306" s="138">
        <v>45743</v>
      </c>
      <c r="G2306" t="s">
        <v>16478</v>
      </c>
      <c r="H2306" t="s">
        <v>70</v>
      </c>
      <c r="I2306">
        <v>0.5</v>
      </c>
      <c r="J2306" t="s">
        <v>76</v>
      </c>
      <c r="K2306">
        <v>0.62</v>
      </c>
      <c r="L2306" t="s">
        <v>77</v>
      </c>
      <c r="M2306">
        <v>0.7</v>
      </c>
      <c r="N2306" t="s">
        <v>78</v>
      </c>
      <c r="O2306">
        <v>0.78</v>
      </c>
      <c r="P2306" t="s">
        <v>79</v>
      </c>
      <c r="Q2306">
        <v>0</v>
      </c>
      <c r="R2306" t="s">
        <v>16232</v>
      </c>
      <c r="S2306"/>
      <c r="T2306"/>
      <c r="U2306"/>
      <c r="V2306"/>
      <c r="W2306"/>
      <c r="X2306"/>
      <c r="Y2306"/>
      <c r="Z2306"/>
      <c r="AA2306"/>
      <c r="AB2306"/>
      <c r="AC2306"/>
      <c r="AD2306"/>
      <c r="AE2306"/>
      <c r="AF2306"/>
      <c r="AG2306">
        <v>0</v>
      </c>
      <c r="AH2306">
        <v>0</v>
      </c>
    </row>
    <row r="2307" spans="1:34" ht="15" x14ac:dyDescent="0.25">
      <c r="A2307" t="s">
        <v>4788</v>
      </c>
      <c r="B2307" t="s">
        <v>4789</v>
      </c>
      <c r="C2307" t="s">
        <v>231</v>
      </c>
      <c r="D2307">
        <v>43</v>
      </c>
      <c r="E2307" s="138">
        <v>45653</v>
      </c>
      <c r="F2307" s="138">
        <v>45940</v>
      </c>
      <c r="G2307" t="s">
        <v>69</v>
      </c>
      <c r="H2307" t="s">
        <v>63</v>
      </c>
      <c r="I2307">
        <v>0.8</v>
      </c>
      <c r="J2307" t="s">
        <v>71</v>
      </c>
      <c r="K2307"/>
      <c r="L2307"/>
      <c r="M2307"/>
      <c r="N2307"/>
      <c r="O2307"/>
      <c r="P2307"/>
      <c r="Q2307"/>
      <c r="R2307"/>
      <c r="S2307"/>
      <c r="T2307"/>
      <c r="U2307"/>
      <c r="V2307"/>
      <c r="W2307"/>
      <c r="X2307"/>
      <c r="Y2307"/>
      <c r="Z2307"/>
      <c r="AA2307"/>
      <c r="AB2307"/>
      <c r="AC2307"/>
      <c r="AD2307"/>
      <c r="AE2307"/>
      <c r="AF2307"/>
      <c r="AG2307">
        <v>1</v>
      </c>
      <c r="AH2307">
        <v>0</v>
      </c>
    </row>
    <row r="2308" spans="1:34" ht="15" x14ac:dyDescent="0.25">
      <c r="A2308" t="s">
        <v>4790</v>
      </c>
      <c r="B2308" t="s">
        <v>4791</v>
      </c>
      <c r="C2308" t="s">
        <v>448</v>
      </c>
      <c r="D2308">
        <v>83</v>
      </c>
      <c r="E2308" s="138">
        <v>41912</v>
      </c>
      <c r="F2308" s="138">
        <v>46011</v>
      </c>
      <c r="G2308" t="s">
        <v>69</v>
      </c>
      <c r="H2308" t="s">
        <v>63</v>
      </c>
      <c r="I2308">
        <v>0.8</v>
      </c>
      <c r="J2308" t="s">
        <v>71</v>
      </c>
      <c r="K2308"/>
      <c r="L2308"/>
      <c r="M2308"/>
      <c r="N2308"/>
      <c r="O2308"/>
      <c r="P2308"/>
      <c r="Q2308"/>
      <c r="R2308"/>
      <c r="S2308"/>
      <c r="T2308"/>
      <c r="U2308"/>
      <c r="V2308"/>
      <c r="W2308"/>
      <c r="X2308"/>
      <c r="Y2308"/>
      <c r="Z2308"/>
      <c r="AA2308"/>
      <c r="AB2308"/>
      <c r="AC2308"/>
      <c r="AD2308"/>
      <c r="AE2308"/>
      <c r="AF2308"/>
      <c r="AG2308">
        <v>1</v>
      </c>
      <c r="AH2308">
        <v>0</v>
      </c>
    </row>
    <row r="2309" spans="1:34" ht="15" x14ac:dyDescent="0.25">
      <c r="A2309" t="s">
        <v>4794</v>
      </c>
      <c r="B2309" t="s">
        <v>4795</v>
      </c>
      <c r="C2309" t="s">
        <v>119</v>
      </c>
      <c r="D2309"/>
      <c r="E2309"/>
      <c r="F2309"/>
      <c r="G2309"/>
      <c r="H2309" t="s">
        <v>63</v>
      </c>
      <c r="I2309" t="s">
        <v>64</v>
      </c>
      <c r="J2309"/>
      <c r="K2309"/>
      <c r="L2309"/>
      <c r="M2309"/>
      <c r="N2309"/>
      <c r="O2309"/>
      <c r="P2309"/>
      <c r="Q2309"/>
      <c r="R2309"/>
      <c r="S2309"/>
      <c r="T2309"/>
      <c r="U2309"/>
      <c r="V2309"/>
      <c r="W2309"/>
      <c r="X2309"/>
      <c r="Y2309"/>
      <c r="Z2309"/>
      <c r="AA2309"/>
      <c r="AB2309"/>
      <c r="AC2309"/>
      <c r="AD2309"/>
      <c r="AE2309"/>
      <c r="AF2309"/>
      <c r="AG2309"/>
      <c r="AH2309">
        <v>0</v>
      </c>
    </row>
    <row r="2310" spans="1:34" ht="15" x14ac:dyDescent="0.25">
      <c r="A2310" t="s">
        <v>4792</v>
      </c>
      <c r="B2310" t="s">
        <v>4793</v>
      </c>
      <c r="C2310" t="s">
        <v>93</v>
      </c>
      <c r="D2310"/>
      <c r="E2310"/>
      <c r="F2310"/>
      <c r="G2310"/>
      <c r="H2310" t="s">
        <v>63</v>
      </c>
      <c r="I2310" t="s">
        <v>64</v>
      </c>
      <c r="J2310"/>
      <c r="K2310"/>
      <c r="L2310"/>
      <c r="M2310"/>
      <c r="N2310"/>
      <c r="O2310"/>
      <c r="P2310"/>
      <c r="Q2310"/>
      <c r="R2310"/>
      <c r="S2310"/>
      <c r="T2310"/>
      <c r="U2310"/>
      <c r="V2310"/>
      <c r="W2310"/>
      <c r="X2310"/>
      <c r="Y2310"/>
      <c r="Z2310"/>
      <c r="AA2310"/>
      <c r="AB2310"/>
      <c r="AC2310"/>
      <c r="AD2310"/>
      <c r="AE2310"/>
      <c r="AF2310"/>
      <c r="AG2310"/>
      <c r="AH2310">
        <v>0</v>
      </c>
    </row>
    <row r="2311" spans="1:34" ht="15" x14ac:dyDescent="0.25">
      <c r="A2311" t="s">
        <v>4798</v>
      </c>
      <c r="B2311" t="s">
        <v>4799</v>
      </c>
      <c r="C2311" t="s">
        <v>90</v>
      </c>
      <c r="D2311">
        <v>62</v>
      </c>
      <c r="E2311" s="138">
        <v>45259</v>
      </c>
      <c r="F2311" s="138">
        <v>46011</v>
      </c>
      <c r="G2311" t="s">
        <v>69</v>
      </c>
      <c r="H2311" t="s">
        <v>70</v>
      </c>
      <c r="I2311">
        <v>0</v>
      </c>
      <c r="J2311" t="s">
        <v>16229</v>
      </c>
      <c r="K2311">
        <v>0.8</v>
      </c>
      <c r="L2311" t="s">
        <v>71</v>
      </c>
      <c r="M2311"/>
      <c r="N2311"/>
      <c r="O2311"/>
      <c r="P2311"/>
      <c r="Q2311"/>
      <c r="R2311"/>
      <c r="S2311"/>
      <c r="T2311"/>
      <c r="U2311"/>
      <c r="V2311"/>
      <c r="W2311"/>
      <c r="X2311"/>
      <c r="Y2311"/>
      <c r="Z2311"/>
      <c r="AA2311"/>
      <c r="AB2311"/>
      <c r="AC2311"/>
      <c r="AD2311"/>
      <c r="AE2311"/>
      <c r="AF2311"/>
      <c r="AG2311">
        <v>2</v>
      </c>
      <c r="AH2311">
        <v>10000</v>
      </c>
    </row>
    <row r="2312" spans="1:34" ht="15" x14ac:dyDescent="0.25">
      <c r="A2312" t="s">
        <v>4800</v>
      </c>
      <c r="B2312" t="s">
        <v>4801</v>
      </c>
      <c r="C2312" t="s">
        <v>2812</v>
      </c>
      <c r="D2312">
        <v>34</v>
      </c>
      <c r="E2312" s="138">
        <v>45624</v>
      </c>
      <c r="F2312" s="138">
        <v>45887</v>
      </c>
      <c r="G2312" t="s">
        <v>69</v>
      </c>
      <c r="H2312" t="s">
        <v>70</v>
      </c>
      <c r="I2312">
        <v>0</v>
      </c>
      <c r="J2312" t="s">
        <v>16230</v>
      </c>
      <c r="K2312">
        <v>0.7</v>
      </c>
      <c r="L2312" t="s">
        <v>71</v>
      </c>
      <c r="M2312"/>
      <c r="N2312"/>
      <c r="O2312"/>
      <c r="P2312"/>
      <c r="Q2312"/>
      <c r="R2312"/>
      <c r="S2312"/>
      <c r="T2312"/>
      <c r="U2312"/>
      <c r="V2312"/>
      <c r="W2312"/>
      <c r="X2312"/>
      <c r="Y2312"/>
      <c r="Z2312"/>
      <c r="AA2312"/>
      <c r="AB2312"/>
      <c r="AC2312"/>
      <c r="AD2312"/>
      <c r="AE2312"/>
      <c r="AF2312"/>
      <c r="AG2312">
        <v>2</v>
      </c>
      <c r="AH2312">
        <v>15000</v>
      </c>
    </row>
    <row r="2313" spans="1:34" ht="15" x14ac:dyDescent="0.25">
      <c r="A2313" t="s">
        <v>4802</v>
      </c>
      <c r="B2313" t="s">
        <v>4803</v>
      </c>
      <c r="C2313" t="s">
        <v>193</v>
      </c>
      <c r="D2313">
        <v>2</v>
      </c>
      <c r="E2313" s="138">
        <v>45716</v>
      </c>
      <c r="F2313" s="138">
        <v>45733</v>
      </c>
      <c r="G2313" t="s">
        <v>69</v>
      </c>
      <c r="H2313" t="s">
        <v>70</v>
      </c>
      <c r="I2313">
        <v>0</v>
      </c>
      <c r="J2313" t="s">
        <v>16249</v>
      </c>
      <c r="K2313">
        <v>0.8</v>
      </c>
      <c r="L2313" t="s">
        <v>71</v>
      </c>
      <c r="M2313"/>
      <c r="N2313"/>
      <c r="O2313"/>
      <c r="P2313"/>
      <c r="Q2313"/>
      <c r="R2313"/>
      <c r="S2313"/>
      <c r="T2313"/>
      <c r="U2313"/>
      <c r="V2313"/>
      <c r="W2313"/>
      <c r="X2313"/>
      <c r="Y2313"/>
      <c r="Z2313"/>
      <c r="AA2313"/>
      <c r="AB2313"/>
      <c r="AC2313"/>
      <c r="AD2313"/>
      <c r="AE2313"/>
      <c r="AF2313"/>
      <c r="AG2313">
        <v>2</v>
      </c>
      <c r="AH2313">
        <v>8000</v>
      </c>
    </row>
    <row r="2314" spans="1:34" ht="15" x14ac:dyDescent="0.25">
      <c r="A2314" t="s">
        <v>4804</v>
      </c>
      <c r="B2314" t="s">
        <v>4805</v>
      </c>
      <c r="C2314" t="s">
        <v>193</v>
      </c>
      <c r="D2314">
        <v>3</v>
      </c>
      <c r="E2314" s="138">
        <v>45703</v>
      </c>
      <c r="F2314" s="138">
        <v>45805</v>
      </c>
      <c r="G2314" t="s">
        <v>69</v>
      </c>
      <c r="H2314" t="s">
        <v>63</v>
      </c>
      <c r="I2314">
        <v>0.7</v>
      </c>
      <c r="J2314" t="s">
        <v>71</v>
      </c>
      <c r="K2314"/>
      <c r="L2314"/>
      <c r="M2314"/>
      <c r="N2314"/>
      <c r="O2314"/>
      <c r="P2314"/>
      <c r="Q2314"/>
      <c r="R2314"/>
      <c r="S2314"/>
      <c r="T2314"/>
      <c r="U2314"/>
      <c r="V2314"/>
      <c r="W2314"/>
      <c r="X2314"/>
      <c r="Y2314"/>
      <c r="Z2314"/>
      <c r="AA2314"/>
      <c r="AB2314"/>
      <c r="AC2314"/>
      <c r="AD2314"/>
      <c r="AE2314"/>
      <c r="AF2314"/>
      <c r="AG2314">
        <v>1</v>
      </c>
      <c r="AH2314">
        <v>0</v>
      </c>
    </row>
    <row r="2315" spans="1:34" ht="15" x14ac:dyDescent="0.25">
      <c r="A2315" t="s">
        <v>15775</v>
      </c>
      <c r="B2315" t="s">
        <v>15776</v>
      </c>
      <c r="C2315" t="s">
        <v>318</v>
      </c>
      <c r="D2315">
        <v>26</v>
      </c>
      <c r="E2315" s="138">
        <v>45649</v>
      </c>
      <c r="F2315" s="138">
        <v>45866</v>
      </c>
      <c r="G2315" t="s">
        <v>69</v>
      </c>
      <c r="H2315" t="s">
        <v>63</v>
      </c>
      <c r="I2315">
        <v>0.4</v>
      </c>
      <c r="J2315" t="s">
        <v>71</v>
      </c>
      <c r="K2315"/>
      <c r="L2315"/>
      <c r="M2315"/>
      <c r="N2315"/>
      <c r="O2315"/>
      <c r="P2315"/>
      <c r="Q2315"/>
      <c r="R2315"/>
      <c r="S2315"/>
      <c r="T2315"/>
      <c r="U2315"/>
      <c r="V2315"/>
      <c r="W2315"/>
      <c r="X2315"/>
      <c r="Y2315"/>
      <c r="Z2315"/>
      <c r="AA2315"/>
      <c r="AB2315"/>
      <c r="AC2315"/>
      <c r="AD2315"/>
      <c r="AE2315"/>
      <c r="AF2315"/>
      <c r="AG2315">
        <v>1</v>
      </c>
      <c r="AH2315">
        <v>0</v>
      </c>
    </row>
    <row r="2316" spans="1:34" ht="15" x14ac:dyDescent="0.25">
      <c r="A2316" t="s">
        <v>4806</v>
      </c>
      <c r="B2316" t="s">
        <v>4807</v>
      </c>
      <c r="C2316" t="s">
        <v>90</v>
      </c>
      <c r="D2316">
        <v>13</v>
      </c>
      <c r="E2316" s="138">
        <v>45014</v>
      </c>
      <c r="F2316" s="138">
        <v>46011</v>
      </c>
      <c r="G2316" t="s">
        <v>69</v>
      </c>
      <c r="H2316" t="s">
        <v>70</v>
      </c>
      <c r="I2316">
        <v>0</v>
      </c>
      <c r="J2316" t="s">
        <v>16229</v>
      </c>
      <c r="K2316">
        <v>0.8</v>
      </c>
      <c r="L2316" t="s">
        <v>71</v>
      </c>
      <c r="M2316"/>
      <c r="N2316"/>
      <c r="O2316"/>
      <c r="P2316"/>
      <c r="Q2316"/>
      <c r="R2316"/>
      <c r="S2316"/>
      <c r="T2316"/>
      <c r="U2316"/>
      <c r="V2316"/>
      <c r="W2316"/>
      <c r="X2316"/>
      <c r="Y2316"/>
      <c r="Z2316"/>
      <c r="AA2316"/>
      <c r="AB2316"/>
      <c r="AC2316"/>
      <c r="AD2316"/>
      <c r="AE2316"/>
      <c r="AF2316"/>
      <c r="AG2316">
        <v>2</v>
      </c>
      <c r="AH2316">
        <v>10000</v>
      </c>
    </row>
    <row r="2317" spans="1:34" ht="15" x14ac:dyDescent="0.25">
      <c r="A2317" t="s">
        <v>4808</v>
      </c>
      <c r="B2317" t="s">
        <v>4809</v>
      </c>
      <c r="C2317" t="s">
        <v>254</v>
      </c>
      <c r="D2317">
        <v>61</v>
      </c>
      <c r="E2317" s="138">
        <v>45645</v>
      </c>
      <c r="F2317" s="138">
        <v>45862</v>
      </c>
      <c r="G2317" t="s">
        <v>69</v>
      </c>
      <c r="H2317" t="s">
        <v>70</v>
      </c>
      <c r="I2317">
        <v>0</v>
      </c>
      <c r="J2317" t="s">
        <v>16228</v>
      </c>
      <c r="K2317">
        <v>0.55000000000000004</v>
      </c>
      <c r="L2317" t="s">
        <v>71</v>
      </c>
      <c r="M2317"/>
      <c r="N2317"/>
      <c r="O2317"/>
      <c r="P2317"/>
      <c r="Q2317"/>
      <c r="R2317"/>
      <c r="S2317"/>
      <c r="T2317"/>
      <c r="U2317"/>
      <c r="V2317"/>
      <c r="W2317"/>
      <c r="X2317"/>
      <c r="Y2317"/>
      <c r="Z2317"/>
      <c r="AA2317"/>
      <c r="AB2317"/>
      <c r="AC2317"/>
      <c r="AD2317"/>
      <c r="AE2317"/>
      <c r="AF2317"/>
      <c r="AG2317">
        <v>2</v>
      </c>
      <c r="AH2317">
        <v>12000</v>
      </c>
    </row>
    <row r="2318" spans="1:34" ht="15" x14ac:dyDescent="0.25">
      <c r="A2318" t="s">
        <v>2941</v>
      </c>
      <c r="B2318" t="s">
        <v>2942</v>
      </c>
      <c r="C2318" t="s">
        <v>116</v>
      </c>
      <c r="D2318"/>
      <c r="E2318"/>
      <c r="F2318"/>
      <c r="G2318"/>
      <c r="H2318" t="s">
        <v>63</v>
      </c>
      <c r="I2318" t="s">
        <v>64</v>
      </c>
      <c r="J2318"/>
      <c r="K2318"/>
      <c r="L2318"/>
      <c r="M2318"/>
      <c r="N2318"/>
      <c r="O2318"/>
      <c r="P2318"/>
      <c r="Q2318"/>
      <c r="R2318"/>
      <c r="S2318"/>
      <c r="T2318"/>
      <c r="U2318"/>
      <c r="V2318"/>
      <c r="W2318"/>
      <c r="X2318"/>
      <c r="Y2318"/>
      <c r="Z2318"/>
      <c r="AA2318"/>
      <c r="AB2318"/>
      <c r="AC2318"/>
      <c r="AD2318"/>
      <c r="AE2318"/>
      <c r="AF2318"/>
      <c r="AG2318"/>
      <c r="AH2318">
        <v>0</v>
      </c>
    </row>
    <row r="2319" spans="1:34" ht="15" x14ac:dyDescent="0.25">
      <c r="A2319" t="s">
        <v>4810</v>
      </c>
      <c r="B2319" t="s">
        <v>4811</v>
      </c>
      <c r="C2319" t="s">
        <v>267</v>
      </c>
      <c r="D2319">
        <v>55</v>
      </c>
      <c r="E2319" s="138">
        <v>45644</v>
      </c>
      <c r="F2319" s="138">
        <v>45687</v>
      </c>
      <c r="G2319" t="s">
        <v>69</v>
      </c>
      <c r="H2319" t="s">
        <v>63</v>
      </c>
      <c r="I2319">
        <v>0.8</v>
      </c>
      <c r="J2319" t="s">
        <v>71</v>
      </c>
      <c r="K2319"/>
      <c r="L2319"/>
      <c r="M2319"/>
      <c r="N2319"/>
      <c r="O2319"/>
      <c r="P2319"/>
      <c r="Q2319"/>
      <c r="R2319"/>
      <c r="S2319"/>
      <c r="T2319"/>
      <c r="U2319"/>
      <c r="V2319"/>
      <c r="W2319"/>
      <c r="X2319"/>
      <c r="Y2319"/>
      <c r="Z2319"/>
      <c r="AA2319"/>
      <c r="AB2319"/>
      <c r="AC2319"/>
      <c r="AD2319"/>
      <c r="AE2319"/>
      <c r="AF2319"/>
      <c r="AG2319">
        <v>1</v>
      </c>
      <c r="AH2319">
        <v>0</v>
      </c>
    </row>
    <row r="2320" spans="1:34" ht="15" x14ac:dyDescent="0.25">
      <c r="A2320" t="s">
        <v>4812</v>
      </c>
      <c r="B2320" t="s">
        <v>4813</v>
      </c>
      <c r="C2320" t="s">
        <v>68</v>
      </c>
      <c r="D2320">
        <v>45</v>
      </c>
      <c r="E2320" s="138">
        <v>45646</v>
      </c>
      <c r="F2320" s="138">
        <v>45719</v>
      </c>
      <c r="G2320" t="s">
        <v>75</v>
      </c>
      <c r="H2320" t="s">
        <v>70</v>
      </c>
      <c r="I2320">
        <v>0</v>
      </c>
      <c r="J2320" t="s">
        <v>16230</v>
      </c>
      <c r="K2320">
        <v>0.5</v>
      </c>
      <c r="L2320" t="s">
        <v>16270</v>
      </c>
      <c r="M2320">
        <v>0.6</v>
      </c>
      <c r="N2320" t="s">
        <v>78</v>
      </c>
      <c r="O2320">
        <v>0.8</v>
      </c>
      <c r="P2320" t="s">
        <v>79</v>
      </c>
      <c r="Q2320"/>
      <c r="R2320"/>
      <c r="S2320"/>
      <c r="T2320"/>
      <c r="U2320"/>
      <c r="V2320"/>
      <c r="W2320"/>
      <c r="X2320"/>
      <c r="Y2320"/>
      <c r="Z2320"/>
      <c r="AA2320"/>
      <c r="AB2320"/>
      <c r="AC2320"/>
      <c r="AD2320"/>
      <c r="AE2320"/>
      <c r="AF2320"/>
      <c r="AG2320">
        <v>4</v>
      </c>
      <c r="AH2320">
        <v>15000</v>
      </c>
    </row>
    <row r="2321" spans="1:34" ht="15" x14ac:dyDescent="0.25">
      <c r="A2321" t="s">
        <v>4814</v>
      </c>
      <c r="B2321" t="s">
        <v>4815</v>
      </c>
      <c r="C2321" t="s">
        <v>102</v>
      </c>
      <c r="D2321">
        <v>58</v>
      </c>
      <c r="E2321" s="138">
        <v>45644</v>
      </c>
      <c r="F2321" s="138">
        <v>45939</v>
      </c>
      <c r="G2321" t="s">
        <v>16478</v>
      </c>
      <c r="H2321" t="s">
        <v>70</v>
      </c>
      <c r="I2321">
        <v>0.5</v>
      </c>
      <c r="J2321" t="s">
        <v>16507</v>
      </c>
      <c r="K2321">
        <v>0.55000000000000004</v>
      </c>
      <c r="L2321" t="s">
        <v>77</v>
      </c>
      <c r="M2321">
        <v>0.65</v>
      </c>
      <c r="N2321" t="s">
        <v>78</v>
      </c>
      <c r="O2321">
        <v>0.8</v>
      </c>
      <c r="P2321" t="s">
        <v>79</v>
      </c>
      <c r="Q2321"/>
      <c r="R2321"/>
      <c r="S2321"/>
      <c r="T2321"/>
      <c r="U2321"/>
      <c r="V2321"/>
      <c r="W2321"/>
      <c r="X2321"/>
      <c r="Y2321"/>
      <c r="Z2321"/>
      <c r="AA2321"/>
      <c r="AB2321"/>
      <c r="AC2321"/>
      <c r="AD2321"/>
      <c r="AE2321"/>
      <c r="AF2321"/>
      <c r="AG2321">
        <v>0</v>
      </c>
      <c r="AH2321">
        <v>0</v>
      </c>
    </row>
    <row r="2322" spans="1:34" ht="15" x14ac:dyDescent="0.25">
      <c r="A2322" t="s">
        <v>4818</v>
      </c>
      <c r="B2322" t="s">
        <v>4819</v>
      </c>
      <c r="C2322" t="s">
        <v>29</v>
      </c>
      <c r="D2322">
        <v>11</v>
      </c>
      <c r="E2322" s="138">
        <v>45747</v>
      </c>
      <c r="F2322" s="138">
        <v>45902</v>
      </c>
      <c r="G2322" t="s">
        <v>75</v>
      </c>
      <c r="H2322" t="s">
        <v>63</v>
      </c>
      <c r="I2322">
        <v>0.8</v>
      </c>
      <c r="J2322" t="s">
        <v>71</v>
      </c>
      <c r="K2322"/>
      <c r="L2322"/>
      <c r="M2322"/>
      <c r="N2322"/>
      <c r="O2322"/>
      <c r="P2322"/>
      <c r="Q2322"/>
      <c r="R2322"/>
      <c r="S2322"/>
      <c r="T2322"/>
      <c r="U2322"/>
      <c r="V2322"/>
      <c r="W2322"/>
      <c r="X2322"/>
      <c r="Y2322"/>
      <c r="Z2322"/>
      <c r="AA2322"/>
      <c r="AB2322"/>
      <c r="AC2322"/>
      <c r="AD2322"/>
      <c r="AE2322"/>
      <c r="AF2322"/>
      <c r="AG2322">
        <v>1</v>
      </c>
      <c r="AH2322">
        <v>0</v>
      </c>
    </row>
    <row r="2323" spans="1:34" ht="15" x14ac:dyDescent="0.25">
      <c r="A2323" t="s">
        <v>4820</v>
      </c>
      <c r="B2323" t="s">
        <v>4821</v>
      </c>
      <c r="C2323" t="s">
        <v>286</v>
      </c>
      <c r="D2323">
        <v>42</v>
      </c>
      <c r="E2323" s="138">
        <v>45621</v>
      </c>
      <c r="F2323" s="138">
        <v>45649</v>
      </c>
      <c r="G2323" t="s">
        <v>75</v>
      </c>
      <c r="H2323" t="s">
        <v>63</v>
      </c>
      <c r="I2323">
        <v>0.52</v>
      </c>
      <c r="J2323" t="s">
        <v>71</v>
      </c>
      <c r="K2323"/>
      <c r="L2323"/>
      <c r="M2323"/>
      <c r="N2323"/>
      <c r="O2323"/>
      <c r="P2323"/>
      <c r="Q2323"/>
      <c r="R2323"/>
      <c r="S2323"/>
      <c r="T2323"/>
      <c r="U2323"/>
      <c r="V2323"/>
      <c r="W2323"/>
      <c r="X2323"/>
      <c r="Y2323"/>
      <c r="Z2323"/>
      <c r="AA2323"/>
      <c r="AB2323"/>
      <c r="AC2323"/>
      <c r="AD2323"/>
      <c r="AE2323"/>
      <c r="AF2323"/>
      <c r="AG2323">
        <v>1</v>
      </c>
      <c r="AH2323">
        <v>0</v>
      </c>
    </row>
    <row r="2324" spans="1:34" ht="15" x14ac:dyDescent="0.25">
      <c r="A2324" t="s">
        <v>4822</v>
      </c>
      <c r="B2324" t="s">
        <v>4823</v>
      </c>
      <c r="C2324" t="s">
        <v>68</v>
      </c>
      <c r="D2324">
        <v>42</v>
      </c>
      <c r="E2324" s="138">
        <v>45647</v>
      </c>
      <c r="F2324" s="138">
        <v>45687</v>
      </c>
      <c r="G2324" t="s">
        <v>75</v>
      </c>
      <c r="H2324" t="s">
        <v>70</v>
      </c>
      <c r="I2324">
        <v>0.7</v>
      </c>
      <c r="J2324" t="s">
        <v>16270</v>
      </c>
      <c r="K2324">
        <v>0.75</v>
      </c>
      <c r="L2324" t="s">
        <v>78</v>
      </c>
      <c r="M2324">
        <v>0.8</v>
      </c>
      <c r="N2324" t="s">
        <v>79</v>
      </c>
      <c r="O2324"/>
      <c r="P2324"/>
      <c r="Q2324"/>
      <c r="R2324"/>
      <c r="S2324"/>
      <c r="T2324"/>
      <c r="U2324"/>
      <c r="V2324"/>
      <c r="W2324"/>
      <c r="X2324"/>
      <c r="Y2324"/>
      <c r="Z2324"/>
      <c r="AA2324"/>
      <c r="AB2324"/>
      <c r="AC2324"/>
      <c r="AD2324"/>
      <c r="AE2324"/>
      <c r="AF2324"/>
      <c r="AG2324">
        <v>3</v>
      </c>
      <c r="AH2324">
        <v>0</v>
      </c>
    </row>
    <row r="2325" spans="1:34" ht="15" x14ac:dyDescent="0.25">
      <c r="A2325" t="s">
        <v>4824</v>
      </c>
      <c r="B2325" t="s">
        <v>4825</v>
      </c>
      <c r="C2325" t="s">
        <v>68</v>
      </c>
      <c r="D2325">
        <v>23</v>
      </c>
      <c r="E2325" s="138">
        <v>45647</v>
      </c>
      <c r="F2325" s="138">
        <v>45965</v>
      </c>
      <c r="G2325" t="s">
        <v>75</v>
      </c>
      <c r="H2325" t="s">
        <v>70</v>
      </c>
      <c r="I2325">
        <v>0</v>
      </c>
      <c r="J2325" t="s">
        <v>16229</v>
      </c>
      <c r="K2325">
        <v>0.7</v>
      </c>
      <c r="L2325" t="s">
        <v>16270</v>
      </c>
      <c r="M2325">
        <v>0.75</v>
      </c>
      <c r="N2325" t="s">
        <v>78</v>
      </c>
      <c r="O2325">
        <v>0.8</v>
      </c>
      <c r="P2325" t="s">
        <v>79</v>
      </c>
      <c r="Q2325"/>
      <c r="R2325"/>
      <c r="S2325"/>
      <c r="T2325"/>
      <c r="U2325"/>
      <c r="V2325"/>
      <c r="W2325"/>
      <c r="X2325"/>
      <c r="Y2325"/>
      <c r="Z2325"/>
      <c r="AA2325"/>
      <c r="AB2325"/>
      <c r="AC2325"/>
      <c r="AD2325"/>
      <c r="AE2325"/>
      <c r="AF2325"/>
      <c r="AG2325">
        <v>4</v>
      </c>
      <c r="AH2325">
        <v>10000</v>
      </c>
    </row>
    <row r="2326" spans="1:34" ht="15" x14ac:dyDescent="0.25">
      <c r="A2326" t="s">
        <v>4826</v>
      </c>
      <c r="B2326" t="s">
        <v>4827</v>
      </c>
      <c r="C2326" t="s">
        <v>521</v>
      </c>
      <c r="D2326">
        <v>58</v>
      </c>
      <c r="E2326" s="138">
        <v>45645</v>
      </c>
      <c r="F2326" s="138">
        <v>45685</v>
      </c>
      <c r="G2326" t="s">
        <v>69</v>
      </c>
      <c r="H2326" t="s">
        <v>63</v>
      </c>
      <c r="I2326">
        <v>0.8</v>
      </c>
      <c r="J2326" t="s">
        <v>71</v>
      </c>
      <c r="K2326"/>
      <c r="L2326"/>
      <c r="M2326"/>
      <c r="N2326"/>
      <c r="O2326"/>
      <c r="P2326"/>
      <c r="Q2326"/>
      <c r="R2326"/>
      <c r="S2326"/>
      <c r="T2326"/>
      <c r="U2326"/>
      <c r="V2326"/>
      <c r="W2326"/>
      <c r="X2326"/>
      <c r="Y2326"/>
      <c r="Z2326"/>
      <c r="AA2326"/>
      <c r="AB2326"/>
      <c r="AC2326"/>
      <c r="AD2326"/>
      <c r="AE2326"/>
      <c r="AF2326"/>
      <c r="AG2326">
        <v>1</v>
      </c>
      <c r="AH2326">
        <v>0</v>
      </c>
    </row>
    <row r="2327" spans="1:34" ht="15" x14ac:dyDescent="0.25">
      <c r="A2327" t="s">
        <v>4830</v>
      </c>
      <c r="B2327" t="s">
        <v>4831</v>
      </c>
      <c r="C2327" t="s">
        <v>387</v>
      </c>
      <c r="D2327">
        <v>135</v>
      </c>
      <c r="E2327" s="138">
        <v>45646</v>
      </c>
      <c r="F2327" s="138">
        <v>45903</v>
      </c>
      <c r="G2327" t="s">
        <v>75</v>
      </c>
      <c r="H2327" t="s">
        <v>70</v>
      </c>
      <c r="I2327">
        <v>0</v>
      </c>
      <c r="J2327" t="s">
        <v>16230</v>
      </c>
      <c r="K2327">
        <v>0.25</v>
      </c>
      <c r="L2327" t="s">
        <v>16270</v>
      </c>
      <c r="M2327">
        <v>0.6</v>
      </c>
      <c r="N2327" t="s">
        <v>78</v>
      </c>
      <c r="O2327">
        <v>0.8</v>
      </c>
      <c r="P2327" t="s">
        <v>79</v>
      </c>
      <c r="Q2327"/>
      <c r="R2327"/>
      <c r="S2327"/>
      <c r="T2327"/>
      <c r="U2327"/>
      <c r="V2327"/>
      <c r="W2327"/>
      <c r="X2327"/>
      <c r="Y2327"/>
      <c r="Z2327"/>
      <c r="AA2327"/>
      <c r="AB2327"/>
      <c r="AC2327"/>
      <c r="AD2327"/>
      <c r="AE2327"/>
      <c r="AF2327"/>
      <c r="AG2327">
        <v>4</v>
      </c>
      <c r="AH2327">
        <v>15000</v>
      </c>
    </row>
    <row r="2328" spans="1:34" ht="15" x14ac:dyDescent="0.25">
      <c r="A2328" t="s">
        <v>4832</v>
      </c>
      <c r="B2328" t="s">
        <v>4833</v>
      </c>
      <c r="C2328" t="s">
        <v>254</v>
      </c>
      <c r="D2328">
        <v>30</v>
      </c>
      <c r="E2328" s="138">
        <v>44552</v>
      </c>
      <c r="F2328" s="138">
        <v>46011</v>
      </c>
      <c r="G2328" t="s">
        <v>69</v>
      </c>
      <c r="H2328" t="s">
        <v>70</v>
      </c>
      <c r="I2328">
        <v>0</v>
      </c>
      <c r="J2328" t="s">
        <v>16230</v>
      </c>
      <c r="K2328">
        <v>0.75</v>
      </c>
      <c r="L2328" t="s">
        <v>71</v>
      </c>
      <c r="M2328"/>
      <c r="N2328"/>
      <c r="O2328"/>
      <c r="P2328"/>
      <c r="Q2328"/>
      <c r="R2328"/>
      <c r="S2328"/>
      <c r="T2328"/>
      <c r="U2328"/>
      <c r="V2328"/>
      <c r="W2328"/>
      <c r="X2328"/>
      <c r="Y2328"/>
      <c r="Z2328"/>
      <c r="AA2328"/>
      <c r="AB2328"/>
      <c r="AC2328"/>
      <c r="AD2328"/>
      <c r="AE2328"/>
      <c r="AF2328"/>
      <c r="AG2328">
        <v>2</v>
      </c>
      <c r="AH2328">
        <v>15000</v>
      </c>
    </row>
    <row r="2329" spans="1:34" ht="15" x14ac:dyDescent="0.25">
      <c r="A2329" t="s">
        <v>4834</v>
      </c>
      <c r="B2329" t="s">
        <v>4835</v>
      </c>
      <c r="C2329" t="s">
        <v>62</v>
      </c>
      <c r="D2329">
        <v>35</v>
      </c>
      <c r="E2329" s="138">
        <v>45654</v>
      </c>
      <c r="F2329" s="138">
        <v>45987</v>
      </c>
      <c r="G2329" t="s">
        <v>75</v>
      </c>
      <c r="H2329" t="s">
        <v>63</v>
      </c>
      <c r="I2329">
        <v>0.79</v>
      </c>
      <c r="J2329" t="s">
        <v>71</v>
      </c>
      <c r="K2329"/>
      <c r="L2329"/>
      <c r="M2329"/>
      <c r="N2329"/>
      <c r="O2329"/>
      <c r="P2329"/>
      <c r="Q2329"/>
      <c r="R2329"/>
      <c r="S2329"/>
      <c r="T2329"/>
      <c r="U2329"/>
      <c r="V2329"/>
      <c r="W2329"/>
      <c r="X2329"/>
      <c r="Y2329"/>
      <c r="Z2329"/>
      <c r="AA2329"/>
      <c r="AB2329"/>
      <c r="AC2329"/>
      <c r="AD2329"/>
      <c r="AE2329"/>
      <c r="AF2329"/>
      <c r="AG2329">
        <v>1</v>
      </c>
      <c r="AH2329">
        <v>0</v>
      </c>
    </row>
    <row r="2330" spans="1:34" ht="15" x14ac:dyDescent="0.25">
      <c r="A2330" t="s">
        <v>4836</v>
      </c>
      <c r="B2330" t="s">
        <v>4837</v>
      </c>
      <c r="C2330" t="s">
        <v>359</v>
      </c>
      <c r="D2330"/>
      <c r="E2330"/>
      <c r="F2330"/>
      <c r="G2330"/>
      <c r="H2330" t="s">
        <v>63</v>
      </c>
      <c r="I2330" t="s">
        <v>64</v>
      </c>
      <c r="J2330"/>
      <c r="K2330"/>
      <c r="L2330"/>
      <c r="M2330"/>
      <c r="N2330"/>
      <c r="O2330"/>
      <c r="P2330"/>
      <c r="Q2330"/>
      <c r="R2330"/>
      <c r="S2330"/>
      <c r="T2330"/>
      <c r="U2330"/>
      <c r="V2330"/>
      <c r="W2330"/>
      <c r="X2330"/>
      <c r="Y2330"/>
      <c r="Z2330"/>
      <c r="AA2330"/>
      <c r="AB2330"/>
      <c r="AC2330"/>
      <c r="AD2330"/>
      <c r="AE2330"/>
      <c r="AF2330"/>
      <c r="AG2330"/>
      <c r="AH2330">
        <v>0</v>
      </c>
    </row>
    <row r="2331" spans="1:34" ht="15" x14ac:dyDescent="0.25">
      <c r="A2331" t="s">
        <v>4838</v>
      </c>
      <c r="B2331" t="s">
        <v>4839</v>
      </c>
      <c r="C2331" t="s">
        <v>691</v>
      </c>
      <c r="D2331">
        <v>17</v>
      </c>
      <c r="E2331" s="138">
        <v>45386</v>
      </c>
      <c r="F2331" s="138">
        <v>46011</v>
      </c>
      <c r="G2331" t="s">
        <v>69</v>
      </c>
      <c r="H2331" t="s">
        <v>70</v>
      </c>
      <c r="I2331">
        <v>0</v>
      </c>
      <c r="J2331" t="s">
        <v>16232</v>
      </c>
      <c r="K2331">
        <v>0.8</v>
      </c>
      <c r="L2331" t="s">
        <v>71</v>
      </c>
      <c r="M2331"/>
      <c r="N2331"/>
      <c r="O2331"/>
      <c r="P2331"/>
      <c r="Q2331"/>
      <c r="R2331"/>
      <c r="S2331"/>
      <c r="T2331"/>
      <c r="U2331"/>
      <c r="V2331"/>
      <c r="W2331"/>
      <c r="X2331"/>
      <c r="Y2331"/>
      <c r="Z2331"/>
      <c r="AA2331"/>
      <c r="AB2331"/>
      <c r="AC2331"/>
      <c r="AD2331"/>
      <c r="AE2331"/>
      <c r="AF2331"/>
      <c r="AG2331">
        <v>2</v>
      </c>
      <c r="AH2331">
        <v>7500</v>
      </c>
    </row>
    <row r="2332" spans="1:34" ht="15" x14ac:dyDescent="0.25">
      <c r="A2332" t="s">
        <v>4840</v>
      </c>
      <c r="B2332" t="s">
        <v>4841</v>
      </c>
      <c r="C2332" t="s">
        <v>333</v>
      </c>
      <c r="D2332">
        <v>3</v>
      </c>
      <c r="E2332" s="138">
        <v>45712</v>
      </c>
      <c r="F2332" s="138">
        <v>45720</v>
      </c>
      <c r="G2332" t="s">
        <v>75</v>
      </c>
      <c r="H2332" t="s">
        <v>63</v>
      </c>
      <c r="I2332">
        <v>0.8</v>
      </c>
      <c r="J2332" t="s">
        <v>71</v>
      </c>
      <c r="K2332"/>
      <c r="L2332"/>
      <c r="M2332"/>
      <c r="N2332"/>
      <c r="O2332"/>
      <c r="P2332"/>
      <c r="Q2332"/>
      <c r="R2332"/>
      <c r="S2332"/>
      <c r="T2332"/>
      <c r="U2332"/>
      <c r="V2332"/>
      <c r="W2332"/>
      <c r="X2332"/>
      <c r="Y2332"/>
      <c r="Z2332"/>
      <c r="AA2332"/>
      <c r="AB2332"/>
      <c r="AC2332"/>
      <c r="AD2332"/>
      <c r="AE2332"/>
      <c r="AF2332"/>
      <c r="AG2332">
        <v>1</v>
      </c>
      <c r="AH2332">
        <v>0</v>
      </c>
    </row>
    <row r="2333" spans="1:34" ht="15" x14ac:dyDescent="0.25">
      <c r="A2333" t="s">
        <v>4842</v>
      </c>
      <c r="B2333" t="s">
        <v>4843</v>
      </c>
      <c r="C2333" t="s">
        <v>426</v>
      </c>
      <c r="D2333">
        <v>3</v>
      </c>
      <c r="E2333" s="138">
        <v>43553</v>
      </c>
      <c r="F2333" s="138">
        <v>46011</v>
      </c>
      <c r="G2333" t="s">
        <v>69</v>
      </c>
      <c r="H2333" t="s">
        <v>63</v>
      </c>
      <c r="I2333">
        <v>0.8</v>
      </c>
      <c r="J2333" t="s">
        <v>71</v>
      </c>
      <c r="K2333"/>
      <c r="L2333"/>
      <c r="M2333"/>
      <c r="N2333"/>
      <c r="O2333"/>
      <c r="P2333"/>
      <c r="Q2333"/>
      <c r="R2333"/>
      <c r="S2333"/>
      <c r="T2333"/>
      <c r="U2333"/>
      <c r="V2333"/>
      <c r="W2333"/>
      <c r="X2333"/>
      <c r="Y2333"/>
      <c r="Z2333"/>
      <c r="AA2333"/>
      <c r="AB2333"/>
      <c r="AC2333"/>
      <c r="AD2333"/>
      <c r="AE2333"/>
      <c r="AF2333"/>
      <c r="AG2333">
        <v>1</v>
      </c>
      <c r="AH2333">
        <v>0</v>
      </c>
    </row>
    <row r="2334" spans="1:34" ht="15" x14ac:dyDescent="0.25">
      <c r="A2334" t="s">
        <v>4844</v>
      </c>
      <c r="B2334" t="s">
        <v>4845</v>
      </c>
      <c r="C2334" t="s">
        <v>90</v>
      </c>
      <c r="D2334">
        <v>48</v>
      </c>
      <c r="E2334" s="138">
        <v>45644</v>
      </c>
      <c r="F2334" s="138">
        <v>45719</v>
      </c>
      <c r="G2334" t="s">
        <v>69</v>
      </c>
      <c r="H2334" t="s">
        <v>70</v>
      </c>
      <c r="I2334">
        <v>0</v>
      </c>
      <c r="J2334" t="s">
        <v>16236</v>
      </c>
      <c r="K2334">
        <v>0.8</v>
      </c>
      <c r="L2334" t="s">
        <v>71</v>
      </c>
      <c r="M2334"/>
      <c r="N2334"/>
      <c r="O2334"/>
      <c r="P2334"/>
      <c r="Q2334"/>
      <c r="R2334"/>
      <c r="S2334"/>
      <c r="T2334"/>
      <c r="U2334"/>
      <c r="V2334"/>
      <c r="W2334"/>
      <c r="X2334"/>
      <c r="Y2334"/>
      <c r="Z2334"/>
      <c r="AA2334"/>
      <c r="AB2334"/>
      <c r="AC2334"/>
      <c r="AD2334"/>
      <c r="AE2334"/>
      <c r="AF2334"/>
      <c r="AG2334">
        <v>2</v>
      </c>
      <c r="AH2334">
        <v>9999.99</v>
      </c>
    </row>
    <row r="2335" spans="1:34" ht="15" x14ac:dyDescent="0.25">
      <c r="A2335" t="s">
        <v>4846</v>
      </c>
      <c r="B2335" t="s">
        <v>4847</v>
      </c>
      <c r="C2335" t="s">
        <v>228</v>
      </c>
      <c r="D2335">
        <v>36</v>
      </c>
      <c r="E2335" s="138">
        <v>45649</v>
      </c>
      <c r="F2335" s="138">
        <v>45840</v>
      </c>
      <c r="G2335" t="s">
        <v>69</v>
      </c>
      <c r="H2335" t="s">
        <v>63</v>
      </c>
      <c r="I2335">
        <v>0.8</v>
      </c>
      <c r="J2335" t="s">
        <v>71</v>
      </c>
      <c r="K2335"/>
      <c r="L2335"/>
      <c r="M2335"/>
      <c r="N2335"/>
      <c r="O2335"/>
      <c r="P2335"/>
      <c r="Q2335"/>
      <c r="R2335"/>
      <c r="S2335"/>
      <c r="T2335"/>
      <c r="U2335"/>
      <c r="V2335"/>
      <c r="W2335"/>
      <c r="X2335"/>
      <c r="Y2335"/>
      <c r="Z2335"/>
      <c r="AA2335"/>
      <c r="AB2335"/>
      <c r="AC2335"/>
      <c r="AD2335"/>
      <c r="AE2335"/>
      <c r="AF2335"/>
      <c r="AG2335">
        <v>1</v>
      </c>
      <c r="AH2335">
        <v>0</v>
      </c>
    </row>
    <row r="2336" spans="1:34" ht="15" x14ac:dyDescent="0.25">
      <c r="A2336" t="s">
        <v>4848</v>
      </c>
      <c r="B2336" t="s">
        <v>4849</v>
      </c>
      <c r="C2336" t="s">
        <v>116</v>
      </c>
      <c r="D2336"/>
      <c r="E2336"/>
      <c r="F2336"/>
      <c r="G2336"/>
      <c r="H2336" t="s">
        <v>63</v>
      </c>
      <c r="I2336" t="s">
        <v>64</v>
      </c>
      <c r="J2336"/>
      <c r="K2336"/>
      <c r="L2336"/>
      <c r="M2336"/>
      <c r="N2336"/>
      <c r="O2336"/>
      <c r="P2336"/>
      <c r="Q2336"/>
      <c r="R2336"/>
      <c r="S2336"/>
      <c r="T2336"/>
      <c r="U2336"/>
      <c r="V2336"/>
      <c r="W2336"/>
      <c r="X2336"/>
      <c r="Y2336"/>
      <c r="Z2336"/>
      <c r="AA2336"/>
      <c r="AB2336"/>
      <c r="AC2336"/>
      <c r="AD2336"/>
      <c r="AE2336"/>
      <c r="AF2336"/>
      <c r="AG2336"/>
      <c r="AH2336">
        <v>0</v>
      </c>
    </row>
    <row r="2337" spans="1:34" ht="15" x14ac:dyDescent="0.25">
      <c r="A2337" t="s">
        <v>4850</v>
      </c>
      <c r="B2337" t="s">
        <v>4851</v>
      </c>
      <c r="C2337" t="s">
        <v>374</v>
      </c>
      <c r="D2337"/>
      <c r="E2337"/>
      <c r="F2337"/>
      <c r="G2337"/>
      <c r="H2337" t="s">
        <v>63</v>
      </c>
      <c r="I2337" t="s">
        <v>64</v>
      </c>
      <c r="J2337"/>
      <c r="K2337"/>
      <c r="L2337"/>
      <c r="M2337"/>
      <c r="N2337"/>
      <c r="O2337"/>
      <c r="P2337"/>
      <c r="Q2337"/>
      <c r="R2337"/>
      <c r="S2337"/>
      <c r="T2337"/>
      <c r="U2337"/>
      <c r="V2337"/>
      <c r="W2337"/>
      <c r="X2337"/>
      <c r="Y2337"/>
      <c r="Z2337"/>
      <c r="AA2337"/>
      <c r="AB2337"/>
      <c r="AC2337"/>
      <c r="AD2337"/>
      <c r="AE2337"/>
      <c r="AF2337"/>
      <c r="AG2337"/>
      <c r="AH2337">
        <v>0</v>
      </c>
    </row>
    <row r="2338" spans="1:34" ht="15" x14ac:dyDescent="0.25">
      <c r="A2338" t="s">
        <v>4852</v>
      </c>
      <c r="B2338" t="s">
        <v>4853</v>
      </c>
      <c r="C2338" t="s">
        <v>228</v>
      </c>
      <c r="D2338">
        <v>25</v>
      </c>
      <c r="E2338" s="138">
        <v>45644</v>
      </c>
      <c r="F2338" s="138">
        <v>45798</v>
      </c>
      <c r="G2338" t="s">
        <v>69</v>
      </c>
      <c r="H2338" t="s">
        <v>63</v>
      </c>
      <c r="I2338">
        <v>0.7</v>
      </c>
      <c r="J2338" t="s">
        <v>71</v>
      </c>
      <c r="K2338"/>
      <c r="L2338"/>
      <c r="M2338"/>
      <c r="N2338"/>
      <c r="O2338"/>
      <c r="P2338"/>
      <c r="Q2338"/>
      <c r="R2338"/>
      <c r="S2338"/>
      <c r="T2338"/>
      <c r="U2338"/>
      <c r="V2338"/>
      <c r="W2338"/>
      <c r="X2338"/>
      <c r="Y2338"/>
      <c r="Z2338"/>
      <c r="AA2338"/>
      <c r="AB2338"/>
      <c r="AC2338"/>
      <c r="AD2338"/>
      <c r="AE2338"/>
      <c r="AF2338"/>
      <c r="AG2338">
        <v>1</v>
      </c>
      <c r="AH2338">
        <v>0</v>
      </c>
    </row>
    <row r="2339" spans="1:34" ht="15" x14ac:dyDescent="0.25">
      <c r="A2339" t="s">
        <v>4854</v>
      </c>
      <c r="B2339" t="s">
        <v>4855</v>
      </c>
      <c r="C2339" t="s">
        <v>228</v>
      </c>
      <c r="D2339">
        <v>26</v>
      </c>
      <c r="E2339" s="138">
        <v>45645</v>
      </c>
      <c r="F2339" s="138">
        <v>45873</v>
      </c>
      <c r="G2339" t="s">
        <v>69</v>
      </c>
      <c r="H2339" t="s">
        <v>63</v>
      </c>
      <c r="I2339">
        <v>0.8</v>
      </c>
      <c r="J2339" t="s">
        <v>71</v>
      </c>
      <c r="K2339"/>
      <c r="L2339"/>
      <c r="M2339"/>
      <c r="N2339"/>
      <c r="O2339"/>
      <c r="P2339"/>
      <c r="Q2339"/>
      <c r="R2339"/>
      <c r="S2339"/>
      <c r="T2339"/>
      <c r="U2339"/>
      <c r="V2339"/>
      <c r="W2339"/>
      <c r="X2339"/>
      <c r="Y2339"/>
      <c r="Z2339"/>
      <c r="AA2339"/>
      <c r="AB2339"/>
      <c r="AC2339"/>
      <c r="AD2339"/>
      <c r="AE2339"/>
      <c r="AF2339"/>
      <c r="AG2339">
        <v>1</v>
      </c>
      <c r="AH2339">
        <v>0</v>
      </c>
    </row>
    <row r="2340" spans="1:34" ht="15" x14ac:dyDescent="0.25">
      <c r="A2340" t="s">
        <v>4856</v>
      </c>
      <c r="B2340" t="s">
        <v>4857</v>
      </c>
      <c r="C2340" t="s">
        <v>228</v>
      </c>
      <c r="D2340">
        <v>38</v>
      </c>
      <c r="E2340" s="138">
        <v>45640</v>
      </c>
      <c r="F2340" s="138">
        <v>45709</v>
      </c>
      <c r="G2340" t="s">
        <v>16478</v>
      </c>
      <c r="H2340" t="s">
        <v>70</v>
      </c>
      <c r="I2340">
        <v>0.65</v>
      </c>
      <c r="J2340" t="s">
        <v>76</v>
      </c>
      <c r="K2340">
        <v>0.69</v>
      </c>
      <c r="L2340" t="s">
        <v>77</v>
      </c>
      <c r="M2340">
        <v>0.73</v>
      </c>
      <c r="N2340" t="s">
        <v>78</v>
      </c>
      <c r="O2340">
        <v>0.8</v>
      </c>
      <c r="P2340" t="s">
        <v>79</v>
      </c>
      <c r="Q2340">
        <v>0</v>
      </c>
      <c r="R2340" t="s">
        <v>16257</v>
      </c>
      <c r="S2340"/>
      <c r="T2340"/>
      <c r="U2340"/>
      <c r="V2340"/>
      <c r="W2340"/>
      <c r="X2340"/>
      <c r="Y2340"/>
      <c r="Z2340"/>
      <c r="AA2340"/>
      <c r="AB2340"/>
      <c r="AC2340"/>
      <c r="AD2340"/>
      <c r="AE2340"/>
      <c r="AF2340"/>
      <c r="AG2340">
        <v>0</v>
      </c>
      <c r="AH2340">
        <v>0</v>
      </c>
    </row>
    <row r="2341" spans="1:34" ht="15" x14ac:dyDescent="0.25">
      <c r="A2341" t="s">
        <v>4858</v>
      </c>
      <c r="B2341" t="s">
        <v>4859</v>
      </c>
      <c r="C2341" t="s">
        <v>214</v>
      </c>
      <c r="D2341">
        <v>5</v>
      </c>
      <c r="E2341" s="138">
        <v>44286</v>
      </c>
      <c r="F2341" s="138">
        <v>46011</v>
      </c>
      <c r="G2341" t="s">
        <v>69</v>
      </c>
      <c r="H2341" t="s">
        <v>63</v>
      </c>
      <c r="I2341">
        <v>0.8</v>
      </c>
      <c r="J2341" t="s">
        <v>71</v>
      </c>
      <c r="K2341"/>
      <c r="L2341"/>
      <c r="M2341"/>
      <c r="N2341"/>
      <c r="O2341"/>
      <c r="P2341"/>
      <c r="Q2341"/>
      <c r="R2341"/>
      <c r="S2341"/>
      <c r="T2341"/>
      <c r="U2341"/>
      <c r="V2341"/>
      <c r="W2341"/>
      <c r="X2341"/>
      <c r="Y2341"/>
      <c r="Z2341"/>
      <c r="AA2341"/>
      <c r="AB2341"/>
      <c r="AC2341"/>
      <c r="AD2341"/>
      <c r="AE2341"/>
      <c r="AF2341"/>
      <c r="AG2341">
        <v>1</v>
      </c>
      <c r="AH2341">
        <v>0</v>
      </c>
    </row>
    <row r="2342" spans="1:34" ht="15" x14ac:dyDescent="0.25">
      <c r="A2342" t="s">
        <v>4860</v>
      </c>
      <c r="B2342" t="s">
        <v>4861</v>
      </c>
      <c r="C2342" t="s">
        <v>151</v>
      </c>
      <c r="D2342">
        <v>36</v>
      </c>
      <c r="E2342" s="138">
        <v>45645</v>
      </c>
      <c r="F2342" s="138">
        <v>45666</v>
      </c>
      <c r="G2342" t="s">
        <v>69</v>
      </c>
      <c r="H2342" t="s">
        <v>70</v>
      </c>
      <c r="I2342">
        <v>0</v>
      </c>
      <c r="J2342" t="s">
        <v>16237</v>
      </c>
      <c r="K2342">
        <v>0.5</v>
      </c>
      <c r="L2342" t="s">
        <v>71</v>
      </c>
      <c r="M2342"/>
      <c r="N2342"/>
      <c r="O2342"/>
      <c r="P2342"/>
      <c r="Q2342"/>
      <c r="R2342"/>
      <c r="S2342"/>
      <c r="T2342"/>
      <c r="U2342"/>
      <c r="V2342"/>
      <c r="W2342"/>
      <c r="X2342"/>
      <c r="Y2342"/>
      <c r="Z2342"/>
      <c r="AA2342"/>
      <c r="AB2342"/>
      <c r="AC2342"/>
      <c r="AD2342"/>
      <c r="AE2342"/>
      <c r="AF2342"/>
      <c r="AG2342">
        <v>2</v>
      </c>
      <c r="AH2342">
        <v>9000</v>
      </c>
    </row>
    <row r="2343" spans="1:34" ht="15" x14ac:dyDescent="0.25">
      <c r="A2343" t="s">
        <v>4862</v>
      </c>
      <c r="B2343" t="s">
        <v>4863</v>
      </c>
      <c r="C2343" t="s">
        <v>151</v>
      </c>
      <c r="D2343">
        <v>31</v>
      </c>
      <c r="E2343" s="138">
        <v>45643</v>
      </c>
      <c r="F2343" s="138">
        <v>45701</v>
      </c>
      <c r="G2343" t="s">
        <v>69</v>
      </c>
      <c r="H2343" t="s">
        <v>63</v>
      </c>
      <c r="I2343">
        <v>0.5</v>
      </c>
      <c r="J2343" t="s">
        <v>71</v>
      </c>
      <c r="K2343"/>
      <c r="L2343"/>
      <c r="M2343"/>
      <c r="N2343"/>
      <c r="O2343"/>
      <c r="P2343"/>
      <c r="Q2343"/>
      <c r="R2343"/>
      <c r="S2343"/>
      <c r="T2343"/>
      <c r="U2343"/>
      <c r="V2343"/>
      <c r="W2343"/>
      <c r="X2343"/>
      <c r="Y2343"/>
      <c r="Z2343"/>
      <c r="AA2343"/>
      <c r="AB2343"/>
      <c r="AC2343"/>
      <c r="AD2343"/>
      <c r="AE2343"/>
      <c r="AF2343"/>
      <c r="AG2343">
        <v>1</v>
      </c>
      <c r="AH2343">
        <v>0</v>
      </c>
    </row>
    <row r="2344" spans="1:34" ht="15" x14ac:dyDescent="0.25">
      <c r="A2344" t="s">
        <v>4864</v>
      </c>
      <c r="B2344" t="s">
        <v>4865</v>
      </c>
      <c r="C2344" t="s">
        <v>142</v>
      </c>
      <c r="D2344">
        <v>37</v>
      </c>
      <c r="E2344" s="138">
        <v>45622</v>
      </c>
      <c r="F2344" s="138">
        <v>45769</v>
      </c>
      <c r="G2344" t="s">
        <v>69</v>
      </c>
      <c r="H2344" t="s">
        <v>70</v>
      </c>
      <c r="I2344">
        <v>0</v>
      </c>
      <c r="J2344" t="s">
        <v>16330</v>
      </c>
      <c r="K2344">
        <v>0.8</v>
      </c>
      <c r="L2344" t="s">
        <v>71</v>
      </c>
      <c r="M2344"/>
      <c r="N2344"/>
      <c r="O2344"/>
      <c r="P2344"/>
      <c r="Q2344"/>
      <c r="R2344"/>
      <c r="S2344"/>
      <c r="T2344"/>
      <c r="U2344"/>
      <c r="V2344"/>
      <c r="W2344"/>
      <c r="X2344"/>
      <c r="Y2344"/>
      <c r="Z2344"/>
      <c r="AA2344"/>
      <c r="AB2344"/>
      <c r="AC2344"/>
      <c r="AD2344"/>
      <c r="AE2344"/>
      <c r="AF2344"/>
      <c r="AG2344">
        <v>2</v>
      </c>
      <c r="AH2344">
        <v>8999.99</v>
      </c>
    </row>
    <row r="2345" spans="1:34" ht="15" x14ac:dyDescent="0.25">
      <c r="A2345" t="s">
        <v>4876</v>
      </c>
      <c r="B2345" t="s">
        <v>4877</v>
      </c>
      <c r="C2345" t="s">
        <v>68</v>
      </c>
      <c r="D2345">
        <v>47</v>
      </c>
      <c r="E2345" s="138">
        <v>45258</v>
      </c>
      <c r="F2345" s="138">
        <v>46011</v>
      </c>
      <c r="G2345" t="s">
        <v>69</v>
      </c>
      <c r="H2345" t="s">
        <v>70</v>
      </c>
      <c r="I2345">
        <v>0</v>
      </c>
      <c r="J2345" t="s">
        <v>16229</v>
      </c>
      <c r="K2345">
        <v>0.8</v>
      </c>
      <c r="L2345" t="s">
        <v>71</v>
      </c>
      <c r="M2345"/>
      <c r="N2345"/>
      <c r="O2345"/>
      <c r="P2345"/>
      <c r="Q2345"/>
      <c r="R2345"/>
      <c r="S2345"/>
      <c r="T2345"/>
      <c r="U2345"/>
      <c r="V2345"/>
      <c r="W2345"/>
      <c r="X2345"/>
      <c r="Y2345"/>
      <c r="Z2345"/>
      <c r="AA2345"/>
      <c r="AB2345"/>
      <c r="AC2345"/>
      <c r="AD2345"/>
      <c r="AE2345"/>
      <c r="AF2345"/>
      <c r="AG2345">
        <v>2</v>
      </c>
      <c r="AH2345">
        <v>10000</v>
      </c>
    </row>
    <row r="2346" spans="1:34" ht="15" x14ac:dyDescent="0.25">
      <c r="A2346" t="s">
        <v>4866</v>
      </c>
      <c r="B2346" t="s">
        <v>4867</v>
      </c>
      <c r="C2346" t="s">
        <v>214</v>
      </c>
      <c r="D2346">
        <v>17</v>
      </c>
      <c r="E2346" s="138">
        <v>41086</v>
      </c>
      <c r="F2346" s="138">
        <v>46011</v>
      </c>
      <c r="G2346" t="s">
        <v>69</v>
      </c>
      <c r="H2346" t="s">
        <v>63</v>
      </c>
      <c r="I2346">
        <v>0.7</v>
      </c>
      <c r="J2346" t="s">
        <v>71</v>
      </c>
      <c r="K2346"/>
      <c r="L2346"/>
      <c r="M2346"/>
      <c r="N2346"/>
      <c r="O2346"/>
      <c r="P2346"/>
      <c r="Q2346"/>
      <c r="R2346"/>
      <c r="S2346"/>
      <c r="T2346"/>
      <c r="U2346"/>
      <c r="V2346"/>
      <c r="W2346"/>
      <c r="X2346"/>
      <c r="Y2346"/>
      <c r="Z2346"/>
      <c r="AA2346"/>
      <c r="AB2346"/>
      <c r="AC2346"/>
      <c r="AD2346"/>
      <c r="AE2346"/>
      <c r="AF2346"/>
      <c r="AG2346">
        <v>1</v>
      </c>
      <c r="AH2346">
        <v>0</v>
      </c>
    </row>
    <row r="2347" spans="1:34" ht="15" x14ac:dyDescent="0.25">
      <c r="A2347" t="s">
        <v>4868</v>
      </c>
      <c r="B2347" t="s">
        <v>4869</v>
      </c>
      <c r="C2347" t="s">
        <v>102</v>
      </c>
      <c r="D2347">
        <v>23</v>
      </c>
      <c r="E2347" s="138">
        <v>45647</v>
      </c>
      <c r="F2347" s="138">
        <v>45917</v>
      </c>
      <c r="G2347" t="s">
        <v>69</v>
      </c>
      <c r="H2347" t="s">
        <v>70</v>
      </c>
      <c r="I2347">
        <v>0</v>
      </c>
      <c r="J2347" t="s">
        <v>16229</v>
      </c>
      <c r="K2347">
        <v>0.8</v>
      </c>
      <c r="L2347" t="s">
        <v>71</v>
      </c>
      <c r="M2347"/>
      <c r="N2347"/>
      <c r="O2347"/>
      <c r="P2347"/>
      <c r="Q2347"/>
      <c r="R2347"/>
      <c r="S2347"/>
      <c r="T2347"/>
      <c r="U2347"/>
      <c r="V2347"/>
      <c r="W2347"/>
      <c r="X2347"/>
      <c r="Y2347"/>
      <c r="Z2347"/>
      <c r="AA2347"/>
      <c r="AB2347"/>
      <c r="AC2347"/>
      <c r="AD2347"/>
      <c r="AE2347"/>
      <c r="AF2347"/>
      <c r="AG2347">
        <v>2</v>
      </c>
      <c r="AH2347">
        <v>10000</v>
      </c>
    </row>
    <row r="2348" spans="1:34" ht="15" x14ac:dyDescent="0.25">
      <c r="A2348" t="s">
        <v>4870</v>
      </c>
      <c r="B2348" t="s">
        <v>4871</v>
      </c>
      <c r="C2348" t="s">
        <v>142</v>
      </c>
      <c r="D2348">
        <v>4</v>
      </c>
      <c r="E2348" s="138">
        <v>45716</v>
      </c>
      <c r="F2348" s="138">
        <v>45742</v>
      </c>
      <c r="G2348" t="s">
        <v>69</v>
      </c>
      <c r="H2348" t="s">
        <v>63</v>
      </c>
      <c r="I2348">
        <v>0.4</v>
      </c>
      <c r="J2348" t="s">
        <v>71</v>
      </c>
      <c r="K2348"/>
      <c r="L2348"/>
      <c r="M2348"/>
      <c r="N2348"/>
      <c r="O2348"/>
      <c r="P2348"/>
      <c r="Q2348"/>
      <c r="R2348"/>
      <c r="S2348"/>
      <c r="T2348"/>
      <c r="U2348"/>
      <c r="V2348"/>
      <c r="W2348"/>
      <c r="X2348"/>
      <c r="Y2348"/>
      <c r="Z2348"/>
      <c r="AA2348"/>
      <c r="AB2348"/>
      <c r="AC2348"/>
      <c r="AD2348"/>
      <c r="AE2348"/>
      <c r="AF2348"/>
      <c r="AG2348">
        <v>1</v>
      </c>
      <c r="AH2348">
        <v>0</v>
      </c>
    </row>
    <row r="2349" spans="1:34" ht="15" x14ac:dyDescent="0.25">
      <c r="A2349" t="s">
        <v>4872</v>
      </c>
      <c r="B2349" t="s">
        <v>4873</v>
      </c>
      <c r="C2349" t="s">
        <v>74</v>
      </c>
      <c r="D2349">
        <v>64</v>
      </c>
      <c r="E2349" s="138">
        <v>45645</v>
      </c>
      <c r="F2349" s="138">
        <v>45678</v>
      </c>
      <c r="G2349" t="s">
        <v>616</v>
      </c>
      <c r="H2349" t="s">
        <v>70</v>
      </c>
      <c r="I2349">
        <v>0</v>
      </c>
      <c r="J2349" t="s">
        <v>16230</v>
      </c>
      <c r="K2349">
        <v>0.4</v>
      </c>
      <c r="L2349" t="s">
        <v>16270</v>
      </c>
      <c r="M2349">
        <v>0.5</v>
      </c>
      <c r="N2349" t="s">
        <v>78</v>
      </c>
      <c r="O2349">
        <v>0.6</v>
      </c>
      <c r="P2349" t="s">
        <v>79</v>
      </c>
      <c r="Q2349"/>
      <c r="R2349"/>
      <c r="S2349"/>
      <c r="T2349"/>
      <c r="U2349"/>
      <c r="V2349"/>
      <c r="W2349"/>
      <c r="X2349"/>
      <c r="Y2349"/>
      <c r="Z2349"/>
      <c r="AA2349"/>
      <c r="AB2349"/>
      <c r="AC2349"/>
      <c r="AD2349"/>
      <c r="AE2349"/>
      <c r="AF2349"/>
      <c r="AG2349">
        <v>4</v>
      </c>
      <c r="AH2349">
        <v>15000</v>
      </c>
    </row>
    <row r="2350" spans="1:34" ht="15" x14ac:dyDescent="0.25">
      <c r="A2350" t="s">
        <v>4874</v>
      </c>
      <c r="B2350" t="s">
        <v>4875</v>
      </c>
      <c r="C2350" t="s">
        <v>193</v>
      </c>
      <c r="D2350">
        <v>46</v>
      </c>
      <c r="E2350" s="138">
        <v>45643</v>
      </c>
      <c r="F2350" s="138">
        <v>45839</v>
      </c>
      <c r="G2350" t="s">
        <v>69</v>
      </c>
      <c r="H2350" t="s">
        <v>63</v>
      </c>
      <c r="I2350">
        <v>0.6</v>
      </c>
      <c r="J2350" t="s">
        <v>71</v>
      </c>
      <c r="K2350"/>
      <c r="L2350"/>
      <c r="M2350"/>
      <c r="N2350"/>
      <c r="O2350"/>
      <c r="P2350"/>
      <c r="Q2350"/>
      <c r="R2350"/>
      <c r="S2350"/>
      <c r="T2350"/>
      <c r="U2350"/>
      <c r="V2350"/>
      <c r="W2350"/>
      <c r="X2350"/>
      <c r="Y2350"/>
      <c r="Z2350"/>
      <c r="AA2350"/>
      <c r="AB2350"/>
      <c r="AC2350"/>
      <c r="AD2350"/>
      <c r="AE2350"/>
      <c r="AF2350"/>
      <c r="AG2350">
        <v>1</v>
      </c>
      <c r="AH2350">
        <v>0</v>
      </c>
    </row>
    <row r="2351" spans="1:34" ht="15" x14ac:dyDescent="0.25">
      <c r="A2351" t="s">
        <v>15843</v>
      </c>
      <c r="B2351" t="s">
        <v>15844</v>
      </c>
      <c r="C2351" t="s">
        <v>318</v>
      </c>
      <c r="D2351"/>
      <c r="E2351"/>
      <c r="F2351"/>
      <c r="G2351"/>
      <c r="H2351" t="s">
        <v>63</v>
      </c>
      <c r="I2351" t="s">
        <v>64</v>
      </c>
      <c r="J2351"/>
      <c r="K2351"/>
      <c r="L2351"/>
      <c r="M2351"/>
      <c r="N2351"/>
      <c r="O2351"/>
      <c r="P2351"/>
      <c r="Q2351"/>
      <c r="R2351"/>
      <c r="S2351"/>
      <c r="T2351"/>
      <c r="U2351"/>
      <c r="V2351"/>
      <c r="W2351"/>
      <c r="X2351"/>
      <c r="Y2351"/>
      <c r="Z2351"/>
      <c r="AA2351"/>
      <c r="AB2351"/>
      <c r="AC2351"/>
      <c r="AD2351"/>
      <c r="AE2351"/>
      <c r="AF2351"/>
      <c r="AG2351"/>
      <c r="AH2351">
        <v>0</v>
      </c>
    </row>
    <row r="2352" spans="1:34" ht="15" x14ac:dyDescent="0.25">
      <c r="A2352" t="s">
        <v>4878</v>
      </c>
      <c r="B2352" t="s">
        <v>4879</v>
      </c>
      <c r="C2352" t="s">
        <v>228</v>
      </c>
      <c r="D2352">
        <v>7</v>
      </c>
      <c r="E2352" s="138">
        <v>45043</v>
      </c>
      <c r="F2352" s="138">
        <v>46011</v>
      </c>
      <c r="G2352" t="s">
        <v>69</v>
      </c>
      <c r="H2352" t="s">
        <v>63</v>
      </c>
      <c r="I2352">
        <v>0.7</v>
      </c>
      <c r="J2352" t="s">
        <v>71</v>
      </c>
      <c r="K2352"/>
      <c r="L2352"/>
      <c r="M2352"/>
      <c r="N2352"/>
      <c r="O2352"/>
      <c r="P2352"/>
      <c r="Q2352"/>
      <c r="R2352"/>
      <c r="S2352"/>
      <c r="T2352"/>
      <c r="U2352"/>
      <c r="V2352"/>
      <c r="W2352"/>
      <c r="X2352"/>
      <c r="Y2352"/>
      <c r="Z2352"/>
      <c r="AA2352"/>
      <c r="AB2352"/>
      <c r="AC2352"/>
      <c r="AD2352"/>
      <c r="AE2352"/>
      <c r="AF2352"/>
      <c r="AG2352">
        <v>1</v>
      </c>
      <c r="AH2352">
        <v>0</v>
      </c>
    </row>
    <row r="2353" spans="1:34" ht="15" x14ac:dyDescent="0.25">
      <c r="A2353" t="s">
        <v>574</v>
      </c>
      <c r="B2353" t="s">
        <v>575</v>
      </c>
      <c r="C2353" t="s">
        <v>246</v>
      </c>
      <c r="D2353"/>
      <c r="E2353"/>
      <c r="F2353"/>
      <c r="G2353"/>
      <c r="H2353" t="s">
        <v>63</v>
      </c>
      <c r="I2353" t="s">
        <v>64</v>
      </c>
      <c r="J2353"/>
      <c r="K2353"/>
      <c r="L2353"/>
      <c r="M2353"/>
      <c r="N2353"/>
      <c r="O2353"/>
      <c r="P2353"/>
      <c r="Q2353"/>
      <c r="R2353"/>
      <c r="S2353"/>
      <c r="T2353"/>
      <c r="U2353"/>
      <c r="V2353"/>
      <c r="W2353"/>
      <c r="X2353"/>
      <c r="Y2353"/>
      <c r="Z2353"/>
      <c r="AA2353"/>
      <c r="AB2353"/>
      <c r="AC2353"/>
      <c r="AD2353"/>
      <c r="AE2353"/>
      <c r="AF2353"/>
      <c r="AG2353"/>
      <c r="AH2353">
        <v>0</v>
      </c>
    </row>
    <row r="2354" spans="1:34" ht="15" x14ac:dyDescent="0.25">
      <c r="A2354" t="s">
        <v>4880</v>
      </c>
      <c r="B2354" t="s">
        <v>4881</v>
      </c>
      <c r="C2354" t="s">
        <v>116</v>
      </c>
      <c r="D2354"/>
      <c r="E2354"/>
      <c r="F2354"/>
      <c r="G2354"/>
      <c r="H2354" t="s">
        <v>63</v>
      </c>
      <c r="I2354" t="s">
        <v>64</v>
      </c>
      <c r="J2354"/>
      <c r="K2354"/>
      <c r="L2354"/>
      <c r="M2354"/>
      <c r="N2354"/>
      <c r="O2354"/>
      <c r="P2354"/>
      <c r="Q2354"/>
      <c r="R2354"/>
      <c r="S2354"/>
      <c r="T2354"/>
      <c r="U2354"/>
      <c r="V2354"/>
      <c r="W2354"/>
      <c r="X2354"/>
      <c r="Y2354"/>
      <c r="Z2354"/>
      <c r="AA2354"/>
      <c r="AB2354"/>
      <c r="AC2354"/>
      <c r="AD2354"/>
      <c r="AE2354"/>
      <c r="AF2354"/>
      <c r="AG2354"/>
      <c r="AH2354">
        <v>0</v>
      </c>
    </row>
    <row r="2355" spans="1:34" ht="15" x14ac:dyDescent="0.25">
      <c r="A2355" t="s">
        <v>4882</v>
      </c>
      <c r="B2355" t="s">
        <v>4883</v>
      </c>
      <c r="C2355" t="s">
        <v>333</v>
      </c>
      <c r="D2355">
        <v>23</v>
      </c>
      <c r="E2355" s="138">
        <v>45636</v>
      </c>
      <c r="F2355" s="138">
        <v>45736</v>
      </c>
      <c r="G2355" t="s">
        <v>69</v>
      </c>
      <c r="H2355" t="s">
        <v>63</v>
      </c>
      <c r="I2355">
        <v>0.2</v>
      </c>
      <c r="J2355" t="s">
        <v>71</v>
      </c>
      <c r="K2355"/>
      <c r="L2355"/>
      <c r="M2355"/>
      <c r="N2355"/>
      <c r="O2355"/>
      <c r="P2355"/>
      <c r="Q2355"/>
      <c r="R2355"/>
      <c r="S2355"/>
      <c r="T2355"/>
      <c r="U2355"/>
      <c r="V2355"/>
      <c r="W2355"/>
      <c r="X2355"/>
      <c r="Y2355"/>
      <c r="Z2355"/>
      <c r="AA2355"/>
      <c r="AB2355"/>
      <c r="AC2355"/>
      <c r="AD2355"/>
      <c r="AE2355"/>
      <c r="AF2355"/>
      <c r="AG2355">
        <v>1</v>
      </c>
      <c r="AH2355">
        <v>0</v>
      </c>
    </row>
    <row r="2356" spans="1:34" ht="15" x14ac:dyDescent="0.25">
      <c r="A2356" t="s">
        <v>4884</v>
      </c>
      <c r="B2356" t="s">
        <v>4885</v>
      </c>
      <c r="C2356" t="s">
        <v>621</v>
      </c>
      <c r="D2356">
        <v>88</v>
      </c>
      <c r="E2356" s="138">
        <v>45646</v>
      </c>
      <c r="F2356" s="138">
        <v>45671</v>
      </c>
      <c r="G2356" t="s">
        <v>69</v>
      </c>
      <c r="H2356" t="s">
        <v>63</v>
      </c>
      <c r="I2356">
        <v>0.8</v>
      </c>
      <c r="J2356" t="s">
        <v>71</v>
      </c>
      <c r="K2356"/>
      <c r="L2356"/>
      <c r="M2356"/>
      <c r="N2356"/>
      <c r="O2356"/>
      <c r="P2356"/>
      <c r="Q2356"/>
      <c r="R2356"/>
      <c r="S2356"/>
      <c r="T2356"/>
      <c r="U2356"/>
      <c r="V2356"/>
      <c r="W2356"/>
      <c r="X2356"/>
      <c r="Y2356"/>
      <c r="Z2356"/>
      <c r="AA2356"/>
      <c r="AB2356"/>
      <c r="AC2356"/>
      <c r="AD2356"/>
      <c r="AE2356"/>
      <c r="AF2356"/>
      <c r="AG2356">
        <v>1</v>
      </c>
      <c r="AH2356">
        <v>0</v>
      </c>
    </row>
    <row r="2357" spans="1:34" ht="15" x14ac:dyDescent="0.25">
      <c r="A2357" t="s">
        <v>4886</v>
      </c>
      <c r="B2357" t="s">
        <v>4887</v>
      </c>
      <c r="C2357" t="s">
        <v>87</v>
      </c>
      <c r="D2357">
        <v>1</v>
      </c>
      <c r="E2357" s="138">
        <v>44679</v>
      </c>
      <c r="F2357" s="138">
        <v>46011</v>
      </c>
      <c r="G2357" t="s">
        <v>69</v>
      </c>
      <c r="H2357" t="s">
        <v>63</v>
      </c>
      <c r="I2357">
        <v>0.8</v>
      </c>
      <c r="J2357" t="s">
        <v>71</v>
      </c>
      <c r="K2357"/>
      <c r="L2357"/>
      <c r="M2357"/>
      <c r="N2357"/>
      <c r="O2357"/>
      <c r="P2357"/>
      <c r="Q2357"/>
      <c r="R2357"/>
      <c r="S2357"/>
      <c r="T2357"/>
      <c r="U2357"/>
      <c r="V2357"/>
      <c r="W2357"/>
      <c r="X2357"/>
      <c r="Y2357"/>
      <c r="Z2357"/>
      <c r="AA2357"/>
      <c r="AB2357"/>
      <c r="AC2357"/>
      <c r="AD2357"/>
      <c r="AE2357"/>
      <c r="AF2357"/>
      <c r="AG2357">
        <v>1</v>
      </c>
      <c r="AH2357">
        <v>0</v>
      </c>
    </row>
    <row r="2358" spans="1:34" ht="15" x14ac:dyDescent="0.25">
      <c r="A2358" t="s">
        <v>4888</v>
      </c>
      <c r="B2358" t="s">
        <v>4889</v>
      </c>
      <c r="C2358" t="s">
        <v>116</v>
      </c>
      <c r="D2358"/>
      <c r="E2358"/>
      <c r="F2358"/>
      <c r="G2358"/>
      <c r="H2358" t="s">
        <v>63</v>
      </c>
      <c r="I2358" t="s">
        <v>64</v>
      </c>
      <c r="J2358"/>
      <c r="K2358"/>
      <c r="L2358"/>
      <c r="M2358"/>
      <c r="N2358"/>
      <c r="O2358"/>
      <c r="P2358"/>
      <c r="Q2358"/>
      <c r="R2358"/>
      <c r="S2358"/>
      <c r="T2358"/>
      <c r="U2358"/>
      <c r="V2358"/>
      <c r="W2358"/>
      <c r="X2358"/>
      <c r="Y2358"/>
      <c r="Z2358"/>
      <c r="AA2358"/>
      <c r="AB2358"/>
      <c r="AC2358"/>
      <c r="AD2358"/>
      <c r="AE2358"/>
      <c r="AF2358"/>
      <c r="AG2358"/>
      <c r="AH2358">
        <v>0</v>
      </c>
    </row>
    <row r="2359" spans="1:34" ht="15" x14ac:dyDescent="0.25">
      <c r="A2359" t="s">
        <v>4890</v>
      </c>
      <c r="B2359" t="s">
        <v>4891</v>
      </c>
      <c r="C2359" t="s">
        <v>318</v>
      </c>
      <c r="D2359">
        <v>2</v>
      </c>
      <c r="E2359" s="138">
        <v>45715</v>
      </c>
      <c r="F2359" s="138">
        <v>45733</v>
      </c>
      <c r="G2359" t="s">
        <v>16478</v>
      </c>
      <c r="H2359" t="s">
        <v>70</v>
      </c>
      <c r="I2359">
        <v>0.4</v>
      </c>
      <c r="J2359" t="s">
        <v>76</v>
      </c>
      <c r="K2359">
        <v>0.5</v>
      </c>
      <c r="L2359" t="s">
        <v>77</v>
      </c>
      <c r="M2359">
        <v>0.6</v>
      </c>
      <c r="N2359" t="s">
        <v>78</v>
      </c>
      <c r="O2359">
        <v>0.8</v>
      </c>
      <c r="P2359" t="s">
        <v>79</v>
      </c>
      <c r="Q2359">
        <v>0</v>
      </c>
      <c r="R2359" t="s">
        <v>16237</v>
      </c>
      <c r="S2359"/>
      <c r="T2359"/>
      <c r="U2359"/>
      <c r="V2359"/>
      <c r="W2359"/>
      <c r="X2359"/>
      <c r="Y2359"/>
      <c r="Z2359"/>
      <c r="AA2359"/>
      <c r="AB2359"/>
      <c r="AC2359"/>
      <c r="AD2359"/>
      <c r="AE2359"/>
      <c r="AF2359"/>
      <c r="AG2359">
        <v>0</v>
      </c>
      <c r="AH2359">
        <v>0</v>
      </c>
    </row>
    <row r="2360" spans="1:34" ht="15" x14ac:dyDescent="0.25">
      <c r="A2360" t="s">
        <v>4892</v>
      </c>
      <c r="B2360" t="s">
        <v>4893</v>
      </c>
      <c r="C2360" t="s">
        <v>142</v>
      </c>
      <c r="D2360">
        <v>39</v>
      </c>
      <c r="E2360" s="138">
        <v>45656</v>
      </c>
      <c r="F2360" s="138">
        <v>45679</v>
      </c>
      <c r="G2360" t="s">
        <v>69</v>
      </c>
      <c r="H2360" t="s">
        <v>63</v>
      </c>
      <c r="I2360">
        <v>0.6</v>
      </c>
      <c r="J2360" t="s">
        <v>71</v>
      </c>
      <c r="K2360"/>
      <c r="L2360"/>
      <c r="M2360"/>
      <c r="N2360"/>
      <c r="O2360"/>
      <c r="P2360"/>
      <c r="Q2360"/>
      <c r="R2360"/>
      <c r="S2360"/>
      <c r="T2360"/>
      <c r="U2360"/>
      <c r="V2360"/>
      <c r="W2360"/>
      <c r="X2360"/>
      <c r="Y2360"/>
      <c r="Z2360"/>
      <c r="AA2360"/>
      <c r="AB2360"/>
      <c r="AC2360"/>
      <c r="AD2360"/>
      <c r="AE2360"/>
      <c r="AF2360"/>
      <c r="AG2360">
        <v>1</v>
      </c>
      <c r="AH2360">
        <v>0</v>
      </c>
    </row>
    <row r="2361" spans="1:34" ht="15" x14ac:dyDescent="0.25">
      <c r="A2361" t="s">
        <v>4894</v>
      </c>
      <c r="B2361" t="s">
        <v>4895</v>
      </c>
      <c r="C2361" t="s">
        <v>286</v>
      </c>
      <c r="D2361">
        <v>63</v>
      </c>
      <c r="E2361" s="138">
        <v>45647</v>
      </c>
      <c r="F2361" s="138">
        <v>45687</v>
      </c>
      <c r="G2361" t="s">
        <v>75</v>
      </c>
      <c r="H2361" t="s">
        <v>70</v>
      </c>
      <c r="I2361">
        <v>0</v>
      </c>
      <c r="J2361" t="s">
        <v>16301</v>
      </c>
      <c r="K2361">
        <v>0.5</v>
      </c>
      <c r="L2361" t="s">
        <v>16270</v>
      </c>
      <c r="M2361">
        <v>0.75</v>
      </c>
      <c r="N2361" t="s">
        <v>78</v>
      </c>
      <c r="O2361">
        <v>0.8</v>
      </c>
      <c r="P2361" t="s">
        <v>79</v>
      </c>
      <c r="Q2361"/>
      <c r="R2361"/>
      <c r="S2361"/>
      <c r="T2361"/>
      <c r="U2361"/>
      <c r="V2361"/>
      <c r="W2361"/>
      <c r="X2361"/>
      <c r="Y2361"/>
      <c r="Z2361"/>
      <c r="AA2361"/>
      <c r="AB2361"/>
      <c r="AC2361"/>
      <c r="AD2361"/>
      <c r="AE2361"/>
      <c r="AF2361"/>
      <c r="AG2361">
        <v>4</v>
      </c>
      <c r="AH2361">
        <v>14000</v>
      </c>
    </row>
    <row r="2362" spans="1:34" ht="15" x14ac:dyDescent="0.25">
      <c r="A2362" t="s">
        <v>4896</v>
      </c>
      <c r="B2362" t="s">
        <v>4897</v>
      </c>
      <c r="C2362" t="s">
        <v>139</v>
      </c>
      <c r="D2362">
        <v>63</v>
      </c>
      <c r="E2362" s="138">
        <v>45646</v>
      </c>
      <c r="F2362" s="138">
        <v>45681</v>
      </c>
      <c r="G2362" t="s">
        <v>69</v>
      </c>
      <c r="H2362" t="s">
        <v>63</v>
      </c>
      <c r="I2362">
        <v>0.8</v>
      </c>
      <c r="J2362" t="s">
        <v>71</v>
      </c>
      <c r="K2362"/>
      <c r="L2362"/>
      <c r="M2362"/>
      <c r="N2362"/>
      <c r="O2362"/>
      <c r="P2362"/>
      <c r="Q2362"/>
      <c r="R2362"/>
      <c r="S2362"/>
      <c r="T2362"/>
      <c r="U2362"/>
      <c r="V2362"/>
      <c r="W2362"/>
      <c r="X2362"/>
      <c r="Y2362"/>
      <c r="Z2362"/>
      <c r="AA2362"/>
      <c r="AB2362"/>
      <c r="AC2362"/>
      <c r="AD2362"/>
      <c r="AE2362"/>
      <c r="AF2362"/>
      <c r="AG2362">
        <v>1</v>
      </c>
      <c r="AH2362">
        <v>0</v>
      </c>
    </row>
    <row r="2363" spans="1:34" ht="15" x14ac:dyDescent="0.25">
      <c r="A2363" t="s">
        <v>4898</v>
      </c>
      <c r="B2363" t="s">
        <v>4899</v>
      </c>
      <c r="C2363" t="s">
        <v>304</v>
      </c>
      <c r="D2363">
        <v>3</v>
      </c>
      <c r="E2363" s="138">
        <v>45688</v>
      </c>
      <c r="F2363" s="138">
        <v>45691</v>
      </c>
      <c r="G2363" t="s">
        <v>69</v>
      </c>
      <c r="H2363" t="s">
        <v>63</v>
      </c>
      <c r="I2363">
        <v>0.1</v>
      </c>
      <c r="J2363" t="s">
        <v>71</v>
      </c>
      <c r="K2363"/>
      <c r="L2363"/>
      <c r="M2363"/>
      <c r="N2363"/>
      <c r="O2363"/>
      <c r="P2363"/>
      <c r="Q2363"/>
      <c r="R2363"/>
      <c r="S2363"/>
      <c r="T2363"/>
      <c r="U2363"/>
      <c r="V2363"/>
      <c r="W2363"/>
      <c r="X2363"/>
      <c r="Y2363"/>
      <c r="Z2363"/>
      <c r="AA2363"/>
      <c r="AB2363"/>
      <c r="AC2363"/>
      <c r="AD2363"/>
      <c r="AE2363"/>
      <c r="AF2363"/>
      <c r="AG2363">
        <v>1</v>
      </c>
      <c r="AH2363">
        <v>0</v>
      </c>
    </row>
    <row r="2364" spans="1:34" ht="15" x14ac:dyDescent="0.25">
      <c r="A2364" t="s">
        <v>4900</v>
      </c>
      <c r="B2364" t="s">
        <v>4901</v>
      </c>
      <c r="C2364" t="s">
        <v>350</v>
      </c>
      <c r="D2364">
        <v>49</v>
      </c>
      <c r="E2364" s="138">
        <v>45653</v>
      </c>
      <c r="F2364" s="138">
        <v>45679</v>
      </c>
      <c r="G2364" t="s">
        <v>69</v>
      </c>
      <c r="H2364" t="s">
        <v>70</v>
      </c>
      <c r="I2364">
        <v>0</v>
      </c>
      <c r="J2364" t="s">
        <v>16229</v>
      </c>
      <c r="K2364">
        <v>0.75</v>
      </c>
      <c r="L2364" t="s">
        <v>71</v>
      </c>
      <c r="M2364"/>
      <c r="N2364"/>
      <c r="O2364"/>
      <c r="P2364"/>
      <c r="Q2364"/>
      <c r="R2364"/>
      <c r="S2364"/>
      <c r="T2364"/>
      <c r="U2364"/>
      <c r="V2364"/>
      <c r="W2364"/>
      <c r="X2364"/>
      <c r="Y2364"/>
      <c r="Z2364"/>
      <c r="AA2364"/>
      <c r="AB2364"/>
      <c r="AC2364"/>
      <c r="AD2364"/>
      <c r="AE2364"/>
      <c r="AF2364"/>
      <c r="AG2364">
        <v>2</v>
      </c>
      <c r="AH2364">
        <v>10000</v>
      </c>
    </row>
    <row r="2365" spans="1:34" ht="15" x14ac:dyDescent="0.25">
      <c r="A2365" t="s">
        <v>4902</v>
      </c>
      <c r="B2365" t="s">
        <v>4903</v>
      </c>
      <c r="C2365" t="s">
        <v>211</v>
      </c>
      <c r="D2365">
        <v>5</v>
      </c>
      <c r="E2365" s="138">
        <v>45682</v>
      </c>
      <c r="F2365" s="138">
        <v>45924</v>
      </c>
      <c r="G2365" t="s">
        <v>69</v>
      </c>
      <c r="H2365" t="s">
        <v>63</v>
      </c>
      <c r="I2365">
        <v>0.8</v>
      </c>
      <c r="J2365" t="s">
        <v>71</v>
      </c>
      <c r="K2365"/>
      <c r="L2365"/>
      <c r="M2365"/>
      <c r="N2365"/>
      <c r="O2365"/>
      <c r="P2365"/>
      <c r="Q2365"/>
      <c r="R2365"/>
      <c r="S2365"/>
      <c r="T2365"/>
      <c r="U2365"/>
      <c r="V2365"/>
      <c r="W2365"/>
      <c r="X2365"/>
      <c r="Y2365"/>
      <c r="Z2365"/>
      <c r="AA2365"/>
      <c r="AB2365"/>
      <c r="AC2365"/>
      <c r="AD2365"/>
      <c r="AE2365"/>
      <c r="AF2365"/>
      <c r="AG2365">
        <v>1</v>
      </c>
      <c r="AH2365">
        <v>0</v>
      </c>
    </row>
    <row r="2366" spans="1:34" ht="15" x14ac:dyDescent="0.25">
      <c r="A2366" t="s">
        <v>4906</v>
      </c>
      <c r="B2366" t="s">
        <v>4907</v>
      </c>
      <c r="C2366" t="s">
        <v>102</v>
      </c>
      <c r="D2366">
        <v>20</v>
      </c>
      <c r="E2366" s="138">
        <v>45646</v>
      </c>
      <c r="F2366" s="138">
        <v>45903</v>
      </c>
      <c r="G2366" t="s">
        <v>69</v>
      </c>
      <c r="H2366" t="s">
        <v>63</v>
      </c>
      <c r="I2366">
        <v>0.4</v>
      </c>
      <c r="J2366" t="s">
        <v>71</v>
      </c>
      <c r="K2366"/>
      <c r="L2366"/>
      <c r="M2366"/>
      <c r="N2366"/>
      <c r="O2366"/>
      <c r="P2366"/>
      <c r="Q2366"/>
      <c r="R2366"/>
      <c r="S2366"/>
      <c r="T2366"/>
      <c r="U2366"/>
      <c r="V2366"/>
      <c r="W2366"/>
      <c r="X2366"/>
      <c r="Y2366"/>
      <c r="Z2366"/>
      <c r="AA2366"/>
      <c r="AB2366"/>
      <c r="AC2366"/>
      <c r="AD2366"/>
      <c r="AE2366"/>
      <c r="AF2366"/>
      <c r="AG2366">
        <v>1</v>
      </c>
      <c r="AH2366">
        <v>0</v>
      </c>
    </row>
    <row r="2367" spans="1:34" ht="15" x14ac:dyDescent="0.25">
      <c r="A2367" t="s">
        <v>4904</v>
      </c>
      <c r="B2367" t="s">
        <v>4905</v>
      </c>
      <c r="C2367" t="s">
        <v>231</v>
      </c>
      <c r="D2367">
        <v>10</v>
      </c>
      <c r="E2367" s="138">
        <v>41554</v>
      </c>
      <c r="F2367" s="138">
        <v>46011</v>
      </c>
      <c r="G2367" t="s">
        <v>69</v>
      </c>
      <c r="H2367" t="s">
        <v>63</v>
      </c>
      <c r="I2367">
        <v>0.8</v>
      </c>
      <c r="J2367" t="s">
        <v>71</v>
      </c>
      <c r="K2367"/>
      <c r="L2367"/>
      <c r="M2367"/>
      <c r="N2367"/>
      <c r="O2367"/>
      <c r="P2367"/>
      <c r="Q2367"/>
      <c r="R2367"/>
      <c r="S2367"/>
      <c r="T2367"/>
      <c r="U2367"/>
      <c r="V2367"/>
      <c r="W2367"/>
      <c r="X2367"/>
      <c r="Y2367"/>
      <c r="Z2367"/>
      <c r="AA2367"/>
      <c r="AB2367"/>
      <c r="AC2367"/>
      <c r="AD2367"/>
      <c r="AE2367"/>
      <c r="AF2367"/>
      <c r="AG2367">
        <v>1</v>
      </c>
      <c r="AH2367">
        <v>0</v>
      </c>
    </row>
    <row r="2368" spans="1:34" ht="15" x14ac:dyDescent="0.25">
      <c r="A2368" t="s">
        <v>4908</v>
      </c>
      <c r="B2368" t="s">
        <v>4909</v>
      </c>
      <c r="C2368" t="s">
        <v>294</v>
      </c>
      <c r="D2368">
        <v>26</v>
      </c>
      <c r="E2368" s="138">
        <v>41079</v>
      </c>
      <c r="F2368" s="138">
        <v>46011</v>
      </c>
      <c r="G2368" t="s">
        <v>69</v>
      </c>
      <c r="H2368" t="s">
        <v>63</v>
      </c>
      <c r="I2368">
        <v>0.8</v>
      </c>
      <c r="J2368" t="s">
        <v>71</v>
      </c>
      <c r="K2368"/>
      <c r="L2368"/>
      <c r="M2368"/>
      <c r="N2368"/>
      <c r="O2368"/>
      <c r="P2368"/>
      <c r="Q2368"/>
      <c r="R2368"/>
      <c r="S2368"/>
      <c r="T2368"/>
      <c r="U2368"/>
      <c r="V2368"/>
      <c r="W2368"/>
      <c r="X2368"/>
      <c r="Y2368"/>
      <c r="Z2368"/>
      <c r="AA2368"/>
      <c r="AB2368"/>
      <c r="AC2368"/>
      <c r="AD2368"/>
      <c r="AE2368"/>
      <c r="AF2368"/>
      <c r="AG2368">
        <v>1</v>
      </c>
      <c r="AH2368">
        <v>0</v>
      </c>
    </row>
    <row r="2369" spans="1:34" ht="15" x14ac:dyDescent="0.25">
      <c r="A2369" t="s">
        <v>4910</v>
      </c>
      <c r="B2369" t="s">
        <v>4911</v>
      </c>
      <c r="C2369" t="s">
        <v>326</v>
      </c>
      <c r="D2369">
        <v>42</v>
      </c>
      <c r="E2369" s="138">
        <v>45645</v>
      </c>
      <c r="F2369" s="138">
        <v>45713</v>
      </c>
      <c r="G2369" t="s">
        <v>69</v>
      </c>
      <c r="H2369" t="s">
        <v>63</v>
      </c>
      <c r="I2369">
        <v>0.8</v>
      </c>
      <c r="J2369" t="s">
        <v>71</v>
      </c>
      <c r="K2369"/>
      <c r="L2369"/>
      <c r="M2369"/>
      <c r="N2369"/>
      <c r="O2369"/>
      <c r="P2369"/>
      <c r="Q2369"/>
      <c r="R2369"/>
      <c r="S2369"/>
      <c r="T2369"/>
      <c r="U2369"/>
      <c r="V2369"/>
      <c r="W2369"/>
      <c r="X2369"/>
      <c r="Y2369"/>
      <c r="Z2369"/>
      <c r="AA2369"/>
      <c r="AB2369"/>
      <c r="AC2369"/>
      <c r="AD2369"/>
      <c r="AE2369"/>
      <c r="AF2369"/>
      <c r="AG2369">
        <v>1</v>
      </c>
      <c r="AH2369">
        <v>0</v>
      </c>
    </row>
    <row r="2370" spans="1:34" ht="15" x14ac:dyDescent="0.25">
      <c r="A2370" t="s">
        <v>4912</v>
      </c>
      <c r="B2370" t="s">
        <v>4913</v>
      </c>
      <c r="C2370" t="s">
        <v>162</v>
      </c>
      <c r="D2370">
        <v>48</v>
      </c>
      <c r="E2370" s="138">
        <v>45656</v>
      </c>
      <c r="F2370" s="138">
        <v>45867</v>
      </c>
      <c r="G2370" t="s">
        <v>75</v>
      </c>
      <c r="H2370" t="s">
        <v>63</v>
      </c>
      <c r="I2370">
        <v>0.8</v>
      </c>
      <c r="J2370" t="s">
        <v>71</v>
      </c>
      <c r="K2370"/>
      <c r="L2370"/>
      <c r="M2370"/>
      <c r="N2370"/>
      <c r="O2370"/>
      <c r="P2370"/>
      <c r="Q2370"/>
      <c r="R2370"/>
      <c r="S2370"/>
      <c r="T2370"/>
      <c r="U2370"/>
      <c r="V2370"/>
      <c r="W2370"/>
      <c r="X2370"/>
      <c r="Y2370"/>
      <c r="Z2370"/>
      <c r="AA2370"/>
      <c r="AB2370"/>
      <c r="AC2370"/>
      <c r="AD2370"/>
      <c r="AE2370"/>
      <c r="AF2370"/>
      <c r="AG2370">
        <v>1</v>
      </c>
      <c r="AH2370">
        <v>0</v>
      </c>
    </row>
    <row r="2371" spans="1:34" ht="15" x14ac:dyDescent="0.25">
      <c r="A2371" t="s">
        <v>4914</v>
      </c>
      <c r="B2371" t="s">
        <v>4915</v>
      </c>
      <c r="C2371" t="s">
        <v>667</v>
      </c>
      <c r="D2371">
        <v>48</v>
      </c>
      <c r="E2371" s="138">
        <v>45639</v>
      </c>
      <c r="F2371" s="138">
        <v>45681</v>
      </c>
      <c r="G2371" t="s">
        <v>69</v>
      </c>
      <c r="H2371" t="s">
        <v>70</v>
      </c>
      <c r="I2371">
        <v>0</v>
      </c>
      <c r="J2371" t="s">
        <v>16282</v>
      </c>
      <c r="K2371">
        <v>0.7</v>
      </c>
      <c r="L2371" t="s">
        <v>71</v>
      </c>
      <c r="M2371"/>
      <c r="N2371"/>
      <c r="O2371"/>
      <c r="P2371"/>
      <c r="Q2371"/>
      <c r="R2371"/>
      <c r="S2371"/>
      <c r="T2371"/>
      <c r="U2371"/>
      <c r="V2371"/>
      <c r="W2371"/>
      <c r="X2371"/>
      <c r="Y2371"/>
      <c r="Z2371"/>
      <c r="AA2371"/>
      <c r="AB2371"/>
      <c r="AC2371"/>
      <c r="AD2371"/>
      <c r="AE2371"/>
      <c r="AF2371"/>
      <c r="AG2371">
        <v>2</v>
      </c>
      <c r="AH2371">
        <v>7000</v>
      </c>
    </row>
    <row r="2372" spans="1:34" ht="15" x14ac:dyDescent="0.25">
      <c r="A2372" t="s">
        <v>4916</v>
      </c>
      <c r="B2372" t="s">
        <v>4917</v>
      </c>
      <c r="C2372" t="s">
        <v>219</v>
      </c>
      <c r="D2372"/>
      <c r="E2372"/>
      <c r="F2372"/>
      <c r="G2372"/>
      <c r="H2372" t="s">
        <v>63</v>
      </c>
      <c r="I2372" t="s">
        <v>64</v>
      </c>
      <c r="J2372"/>
      <c r="K2372"/>
      <c r="L2372"/>
      <c r="M2372"/>
      <c r="N2372"/>
      <c r="O2372"/>
      <c r="P2372"/>
      <c r="Q2372"/>
      <c r="R2372"/>
      <c r="S2372"/>
      <c r="T2372"/>
      <c r="U2372"/>
      <c r="V2372"/>
      <c r="W2372"/>
      <c r="X2372"/>
      <c r="Y2372"/>
      <c r="Z2372"/>
      <c r="AA2372"/>
      <c r="AB2372"/>
      <c r="AC2372"/>
      <c r="AD2372"/>
      <c r="AE2372"/>
      <c r="AF2372"/>
      <c r="AG2372"/>
      <c r="AH2372">
        <v>0</v>
      </c>
    </row>
    <row r="2373" spans="1:34" ht="15" x14ac:dyDescent="0.25">
      <c r="A2373" t="s">
        <v>4918</v>
      </c>
      <c r="B2373" t="s">
        <v>4919</v>
      </c>
      <c r="C2373" t="s">
        <v>228</v>
      </c>
      <c r="D2373">
        <v>42</v>
      </c>
      <c r="E2373" s="138">
        <v>45640</v>
      </c>
      <c r="F2373" s="138">
        <v>45763</v>
      </c>
      <c r="G2373" t="s">
        <v>75</v>
      </c>
      <c r="H2373" t="s">
        <v>63</v>
      </c>
      <c r="I2373">
        <v>0.7</v>
      </c>
      <c r="J2373" t="s">
        <v>71</v>
      </c>
      <c r="K2373"/>
      <c r="L2373"/>
      <c r="M2373"/>
      <c r="N2373"/>
      <c r="O2373"/>
      <c r="P2373"/>
      <c r="Q2373"/>
      <c r="R2373"/>
      <c r="S2373"/>
      <c r="T2373"/>
      <c r="U2373"/>
      <c r="V2373"/>
      <c r="W2373"/>
      <c r="X2373"/>
      <c r="Y2373"/>
      <c r="Z2373"/>
      <c r="AA2373"/>
      <c r="AB2373"/>
      <c r="AC2373"/>
      <c r="AD2373"/>
      <c r="AE2373"/>
      <c r="AF2373"/>
      <c r="AG2373">
        <v>1</v>
      </c>
      <c r="AH2373">
        <v>0</v>
      </c>
    </row>
    <row r="2374" spans="1:34" ht="15" x14ac:dyDescent="0.25">
      <c r="A2374" t="s">
        <v>4930</v>
      </c>
      <c r="B2374" t="s">
        <v>4931</v>
      </c>
      <c r="C2374" t="s">
        <v>318</v>
      </c>
      <c r="D2374">
        <v>28</v>
      </c>
      <c r="E2374" s="138">
        <v>45289</v>
      </c>
      <c r="F2374" s="138">
        <v>46011</v>
      </c>
      <c r="G2374" t="s">
        <v>16478</v>
      </c>
      <c r="H2374" t="s">
        <v>70</v>
      </c>
      <c r="I2374">
        <v>0.4</v>
      </c>
      <c r="J2374" t="s">
        <v>76</v>
      </c>
      <c r="K2374">
        <v>0.5</v>
      </c>
      <c r="L2374" t="s">
        <v>77</v>
      </c>
      <c r="M2374">
        <v>0.6</v>
      </c>
      <c r="N2374" t="s">
        <v>78</v>
      </c>
      <c r="O2374">
        <v>0.7</v>
      </c>
      <c r="P2374" t="s">
        <v>79</v>
      </c>
      <c r="Q2374">
        <v>0</v>
      </c>
      <c r="R2374" t="s">
        <v>16272</v>
      </c>
      <c r="S2374"/>
      <c r="T2374"/>
      <c r="U2374"/>
      <c r="V2374"/>
      <c r="W2374"/>
      <c r="X2374"/>
      <c r="Y2374"/>
      <c r="Z2374"/>
      <c r="AA2374"/>
      <c r="AB2374"/>
      <c r="AC2374"/>
      <c r="AD2374"/>
      <c r="AE2374"/>
      <c r="AF2374"/>
      <c r="AG2374">
        <v>0</v>
      </c>
      <c r="AH2374">
        <v>0</v>
      </c>
    </row>
    <row r="2375" spans="1:34" ht="15" x14ac:dyDescent="0.25">
      <c r="A2375" t="s">
        <v>4932</v>
      </c>
      <c r="B2375" t="s">
        <v>4933</v>
      </c>
      <c r="C2375" t="s">
        <v>193</v>
      </c>
      <c r="D2375">
        <v>28</v>
      </c>
      <c r="E2375" s="138">
        <v>45655</v>
      </c>
      <c r="F2375" s="138">
        <v>45687</v>
      </c>
      <c r="G2375" t="s">
        <v>75</v>
      </c>
      <c r="H2375" t="s">
        <v>70</v>
      </c>
      <c r="I2375">
        <v>0</v>
      </c>
      <c r="J2375" t="s">
        <v>16249</v>
      </c>
      <c r="K2375">
        <v>0.6</v>
      </c>
      <c r="L2375" t="s">
        <v>71</v>
      </c>
      <c r="M2375"/>
      <c r="N2375"/>
      <c r="O2375"/>
      <c r="P2375"/>
      <c r="Q2375"/>
      <c r="R2375"/>
      <c r="S2375"/>
      <c r="T2375"/>
      <c r="U2375"/>
      <c r="V2375"/>
      <c r="W2375"/>
      <c r="X2375"/>
      <c r="Y2375"/>
      <c r="Z2375"/>
      <c r="AA2375"/>
      <c r="AB2375"/>
      <c r="AC2375"/>
      <c r="AD2375"/>
      <c r="AE2375"/>
      <c r="AF2375"/>
      <c r="AG2375">
        <v>2</v>
      </c>
      <c r="AH2375">
        <v>8000</v>
      </c>
    </row>
    <row r="2376" spans="1:34" ht="15" x14ac:dyDescent="0.25">
      <c r="A2376" t="s">
        <v>4924</v>
      </c>
      <c r="B2376" t="s">
        <v>4925</v>
      </c>
      <c r="C2376" t="s">
        <v>198</v>
      </c>
      <c r="D2376">
        <v>46</v>
      </c>
      <c r="E2376" s="138">
        <v>45595</v>
      </c>
      <c r="F2376" s="138">
        <v>45685</v>
      </c>
      <c r="G2376" t="s">
        <v>75</v>
      </c>
      <c r="H2376" t="s">
        <v>70</v>
      </c>
      <c r="I2376">
        <v>0</v>
      </c>
      <c r="J2376" t="s">
        <v>16229</v>
      </c>
      <c r="K2376">
        <v>0.8</v>
      </c>
      <c r="L2376" t="s">
        <v>71</v>
      </c>
      <c r="M2376"/>
      <c r="N2376"/>
      <c r="O2376"/>
      <c r="P2376"/>
      <c r="Q2376"/>
      <c r="R2376"/>
      <c r="S2376"/>
      <c r="T2376"/>
      <c r="U2376"/>
      <c r="V2376"/>
      <c r="W2376"/>
      <c r="X2376"/>
      <c r="Y2376"/>
      <c r="Z2376"/>
      <c r="AA2376"/>
      <c r="AB2376"/>
      <c r="AC2376"/>
      <c r="AD2376"/>
      <c r="AE2376"/>
      <c r="AF2376"/>
      <c r="AG2376">
        <v>2</v>
      </c>
      <c r="AH2376">
        <v>10000</v>
      </c>
    </row>
    <row r="2377" spans="1:34" ht="15" x14ac:dyDescent="0.25">
      <c r="A2377" t="s">
        <v>4936</v>
      </c>
      <c r="B2377" t="s">
        <v>4937</v>
      </c>
      <c r="C2377" t="s">
        <v>74</v>
      </c>
      <c r="D2377">
        <v>43</v>
      </c>
      <c r="E2377" s="138">
        <v>45646</v>
      </c>
      <c r="F2377" s="138">
        <v>45678</v>
      </c>
      <c r="G2377" t="s">
        <v>75</v>
      </c>
      <c r="H2377" t="s">
        <v>70</v>
      </c>
      <c r="I2377">
        <v>0</v>
      </c>
      <c r="J2377" t="s">
        <v>16236</v>
      </c>
      <c r="K2377">
        <v>0.7</v>
      </c>
      <c r="L2377" t="s">
        <v>16270</v>
      </c>
      <c r="M2377">
        <v>0.78</v>
      </c>
      <c r="N2377" t="s">
        <v>78</v>
      </c>
      <c r="O2377">
        <v>0.8</v>
      </c>
      <c r="P2377" t="s">
        <v>79</v>
      </c>
      <c r="Q2377"/>
      <c r="R2377"/>
      <c r="S2377"/>
      <c r="T2377"/>
      <c r="U2377"/>
      <c r="V2377"/>
      <c r="W2377"/>
      <c r="X2377"/>
      <c r="Y2377"/>
      <c r="Z2377"/>
      <c r="AA2377"/>
      <c r="AB2377"/>
      <c r="AC2377"/>
      <c r="AD2377"/>
      <c r="AE2377"/>
      <c r="AF2377"/>
      <c r="AG2377">
        <v>4</v>
      </c>
      <c r="AH2377">
        <v>9999.99</v>
      </c>
    </row>
    <row r="2378" spans="1:34" ht="15" x14ac:dyDescent="0.25">
      <c r="A2378" t="s">
        <v>4934</v>
      </c>
      <c r="B2378" t="s">
        <v>4935</v>
      </c>
      <c r="C2378" t="s">
        <v>193</v>
      </c>
      <c r="D2378">
        <v>34</v>
      </c>
      <c r="E2378" s="138">
        <v>45654</v>
      </c>
      <c r="F2378" s="138">
        <v>45709</v>
      </c>
      <c r="G2378" t="s">
        <v>16478</v>
      </c>
      <c r="H2378" t="s">
        <v>70</v>
      </c>
      <c r="I2378">
        <v>0.5</v>
      </c>
      <c r="J2378" t="s">
        <v>76</v>
      </c>
      <c r="K2378">
        <v>0.7</v>
      </c>
      <c r="L2378" t="s">
        <v>77</v>
      </c>
      <c r="M2378">
        <v>0.75</v>
      </c>
      <c r="N2378" t="s">
        <v>78</v>
      </c>
      <c r="O2378">
        <v>0.8</v>
      </c>
      <c r="P2378" t="s">
        <v>79</v>
      </c>
      <c r="Q2378"/>
      <c r="R2378"/>
      <c r="S2378"/>
      <c r="T2378"/>
      <c r="U2378"/>
      <c r="V2378"/>
      <c r="W2378"/>
      <c r="X2378"/>
      <c r="Y2378"/>
      <c r="Z2378"/>
      <c r="AA2378"/>
      <c r="AB2378"/>
      <c r="AC2378"/>
      <c r="AD2378"/>
      <c r="AE2378"/>
      <c r="AF2378"/>
      <c r="AG2378">
        <v>0</v>
      </c>
      <c r="AH2378">
        <v>0</v>
      </c>
    </row>
    <row r="2379" spans="1:34" ht="15" x14ac:dyDescent="0.25">
      <c r="A2379" t="s">
        <v>4922</v>
      </c>
      <c r="B2379" t="s">
        <v>4923</v>
      </c>
      <c r="C2379" t="s">
        <v>193</v>
      </c>
      <c r="D2379">
        <v>2</v>
      </c>
      <c r="E2379" s="138">
        <v>45665</v>
      </c>
      <c r="F2379" s="138">
        <v>45667</v>
      </c>
      <c r="G2379" t="s">
        <v>69</v>
      </c>
      <c r="H2379" t="s">
        <v>63</v>
      </c>
      <c r="I2379">
        <v>0.6</v>
      </c>
      <c r="J2379" t="s">
        <v>71</v>
      </c>
      <c r="K2379"/>
      <c r="L2379"/>
      <c r="M2379"/>
      <c r="N2379"/>
      <c r="O2379"/>
      <c r="P2379"/>
      <c r="Q2379"/>
      <c r="R2379"/>
      <c r="S2379"/>
      <c r="T2379"/>
      <c r="U2379"/>
      <c r="V2379"/>
      <c r="W2379"/>
      <c r="X2379"/>
      <c r="Y2379"/>
      <c r="Z2379"/>
      <c r="AA2379"/>
      <c r="AB2379"/>
      <c r="AC2379"/>
      <c r="AD2379"/>
      <c r="AE2379"/>
      <c r="AF2379"/>
      <c r="AG2379">
        <v>1</v>
      </c>
      <c r="AH2379">
        <v>0</v>
      </c>
    </row>
    <row r="2380" spans="1:34" ht="15" x14ac:dyDescent="0.25">
      <c r="A2380" t="s">
        <v>4920</v>
      </c>
      <c r="B2380" t="s">
        <v>4921</v>
      </c>
      <c r="C2380" t="s">
        <v>182</v>
      </c>
      <c r="D2380">
        <v>4</v>
      </c>
      <c r="E2380" s="138">
        <v>45761</v>
      </c>
      <c r="F2380" s="138">
        <v>45940</v>
      </c>
      <c r="G2380" t="s">
        <v>69</v>
      </c>
      <c r="H2380" t="s">
        <v>70</v>
      </c>
      <c r="I2380">
        <v>0</v>
      </c>
      <c r="J2380" t="s">
        <v>16229</v>
      </c>
      <c r="K2380">
        <v>0.3</v>
      </c>
      <c r="L2380" t="s">
        <v>71</v>
      </c>
      <c r="M2380"/>
      <c r="N2380"/>
      <c r="O2380"/>
      <c r="P2380"/>
      <c r="Q2380"/>
      <c r="R2380"/>
      <c r="S2380"/>
      <c r="T2380"/>
      <c r="U2380"/>
      <c r="V2380"/>
      <c r="W2380"/>
      <c r="X2380"/>
      <c r="Y2380"/>
      <c r="Z2380"/>
      <c r="AA2380"/>
      <c r="AB2380"/>
      <c r="AC2380"/>
      <c r="AD2380"/>
      <c r="AE2380"/>
      <c r="AF2380"/>
      <c r="AG2380">
        <v>2</v>
      </c>
      <c r="AH2380">
        <v>10000</v>
      </c>
    </row>
    <row r="2381" spans="1:34" ht="15" x14ac:dyDescent="0.25">
      <c r="A2381" t="s">
        <v>4942</v>
      </c>
      <c r="B2381" t="s">
        <v>4943</v>
      </c>
      <c r="C2381" t="s">
        <v>193</v>
      </c>
      <c r="D2381">
        <v>47</v>
      </c>
      <c r="E2381" s="138">
        <v>45643</v>
      </c>
      <c r="F2381" s="138">
        <v>45679</v>
      </c>
      <c r="G2381" t="s">
        <v>69</v>
      </c>
      <c r="H2381" t="s">
        <v>63</v>
      </c>
      <c r="I2381">
        <v>0.8</v>
      </c>
      <c r="J2381" t="s">
        <v>71</v>
      </c>
      <c r="K2381"/>
      <c r="L2381"/>
      <c r="M2381"/>
      <c r="N2381"/>
      <c r="O2381"/>
      <c r="P2381"/>
      <c r="Q2381"/>
      <c r="R2381"/>
      <c r="S2381"/>
      <c r="T2381"/>
      <c r="U2381"/>
      <c r="V2381"/>
      <c r="W2381"/>
      <c r="X2381"/>
      <c r="Y2381"/>
      <c r="Z2381"/>
      <c r="AA2381"/>
      <c r="AB2381"/>
      <c r="AC2381"/>
      <c r="AD2381"/>
      <c r="AE2381"/>
      <c r="AF2381"/>
      <c r="AG2381">
        <v>1</v>
      </c>
      <c r="AH2381">
        <v>0</v>
      </c>
    </row>
    <row r="2382" spans="1:34" ht="15" x14ac:dyDescent="0.25">
      <c r="A2382" t="s">
        <v>4926</v>
      </c>
      <c r="B2382" t="s">
        <v>4927</v>
      </c>
      <c r="C2382" t="s">
        <v>267</v>
      </c>
      <c r="D2382">
        <v>16</v>
      </c>
      <c r="E2382" s="138">
        <v>45043</v>
      </c>
      <c r="F2382" s="138">
        <v>46011</v>
      </c>
      <c r="G2382" t="s">
        <v>69</v>
      </c>
      <c r="H2382" t="s">
        <v>63</v>
      </c>
      <c r="I2382">
        <v>0.7</v>
      </c>
      <c r="J2382" t="s">
        <v>71</v>
      </c>
      <c r="K2382"/>
      <c r="L2382"/>
      <c r="M2382"/>
      <c r="N2382"/>
      <c r="O2382"/>
      <c r="P2382"/>
      <c r="Q2382"/>
      <c r="R2382"/>
      <c r="S2382"/>
      <c r="T2382"/>
      <c r="U2382"/>
      <c r="V2382"/>
      <c r="W2382"/>
      <c r="X2382"/>
      <c r="Y2382"/>
      <c r="Z2382"/>
      <c r="AA2382"/>
      <c r="AB2382"/>
      <c r="AC2382"/>
      <c r="AD2382"/>
      <c r="AE2382"/>
      <c r="AF2382"/>
      <c r="AG2382">
        <v>1</v>
      </c>
      <c r="AH2382">
        <v>0</v>
      </c>
    </row>
    <row r="2383" spans="1:34" ht="15" x14ac:dyDescent="0.25">
      <c r="A2383" t="s">
        <v>4928</v>
      </c>
      <c r="B2383" t="s">
        <v>4929</v>
      </c>
      <c r="C2383" t="s">
        <v>935</v>
      </c>
      <c r="D2383">
        <v>42</v>
      </c>
      <c r="E2383" s="138">
        <v>45604</v>
      </c>
      <c r="F2383" s="138">
        <v>45923</v>
      </c>
      <c r="G2383" t="s">
        <v>69</v>
      </c>
      <c r="H2383" t="s">
        <v>63</v>
      </c>
      <c r="I2383">
        <v>0.8</v>
      </c>
      <c r="J2383" t="s">
        <v>71</v>
      </c>
      <c r="K2383"/>
      <c r="L2383"/>
      <c r="M2383"/>
      <c r="N2383"/>
      <c r="O2383"/>
      <c r="P2383"/>
      <c r="Q2383"/>
      <c r="R2383"/>
      <c r="S2383"/>
      <c r="T2383"/>
      <c r="U2383"/>
      <c r="V2383"/>
      <c r="W2383"/>
      <c r="X2383"/>
      <c r="Y2383"/>
      <c r="Z2383"/>
      <c r="AA2383"/>
      <c r="AB2383"/>
      <c r="AC2383"/>
      <c r="AD2383"/>
      <c r="AE2383"/>
      <c r="AF2383"/>
      <c r="AG2383">
        <v>1</v>
      </c>
      <c r="AH2383">
        <v>0</v>
      </c>
    </row>
    <row r="2384" spans="1:34" ht="15" x14ac:dyDescent="0.25">
      <c r="A2384" t="s">
        <v>4938</v>
      </c>
      <c r="B2384" t="s">
        <v>4939</v>
      </c>
      <c r="C2384" t="s">
        <v>321</v>
      </c>
      <c r="D2384">
        <v>24</v>
      </c>
      <c r="E2384" s="138">
        <v>45274</v>
      </c>
      <c r="F2384" s="138">
        <v>46011</v>
      </c>
      <c r="G2384" t="s">
        <v>69</v>
      </c>
      <c r="H2384" t="s">
        <v>70</v>
      </c>
      <c r="I2384">
        <v>0</v>
      </c>
      <c r="J2384" t="s">
        <v>16228</v>
      </c>
      <c r="K2384">
        <v>0.8</v>
      </c>
      <c r="L2384" t="s">
        <v>71</v>
      </c>
      <c r="M2384"/>
      <c r="N2384"/>
      <c r="O2384"/>
      <c r="P2384"/>
      <c r="Q2384"/>
      <c r="R2384"/>
      <c r="S2384"/>
      <c r="T2384"/>
      <c r="U2384"/>
      <c r="V2384"/>
      <c r="W2384"/>
      <c r="X2384"/>
      <c r="Y2384"/>
      <c r="Z2384"/>
      <c r="AA2384"/>
      <c r="AB2384"/>
      <c r="AC2384"/>
      <c r="AD2384"/>
      <c r="AE2384"/>
      <c r="AF2384"/>
      <c r="AG2384">
        <v>2</v>
      </c>
      <c r="AH2384">
        <v>12000</v>
      </c>
    </row>
    <row r="2385" spans="1:34" ht="15" x14ac:dyDescent="0.25">
      <c r="A2385" t="s">
        <v>4940</v>
      </c>
      <c r="B2385" t="s">
        <v>4941</v>
      </c>
      <c r="C2385" t="s">
        <v>304</v>
      </c>
      <c r="D2385">
        <v>47</v>
      </c>
      <c r="E2385" s="138">
        <v>45621</v>
      </c>
      <c r="F2385" s="138">
        <v>45695</v>
      </c>
      <c r="G2385" t="s">
        <v>69</v>
      </c>
      <c r="H2385" t="s">
        <v>63</v>
      </c>
      <c r="I2385">
        <v>0.5</v>
      </c>
      <c r="J2385" t="s">
        <v>71</v>
      </c>
      <c r="K2385"/>
      <c r="L2385"/>
      <c r="M2385"/>
      <c r="N2385"/>
      <c r="O2385"/>
      <c r="P2385"/>
      <c r="Q2385"/>
      <c r="R2385"/>
      <c r="S2385"/>
      <c r="T2385"/>
      <c r="U2385"/>
      <c r="V2385"/>
      <c r="W2385"/>
      <c r="X2385"/>
      <c r="Y2385"/>
      <c r="Z2385"/>
      <c r="AA2385"/>
      <c r="AB2385"/>
      <c r="AC2385"/>
      <c r="AD2385"/>
      <c r="AE2385"/>
      <c r="AF2385"/>
      <c r="AG2385">
        <v>1</v>
      </c>
      <c r="AH2385">
        <v>0</v>
      </c>
    </row>
    <row r="2386" spans="1:34" ht="15" x14ac:dyDescent="0.25">
      <c r="A2386" t="s">
        <v>4944</v>
      </c>
      <c r="B2386" t="s">
        <v>4945</v>
      </c>
      <c r="C2386" t="s">
        <v>203</v>
      </c>
      <c r="D2386">
        <v>46</v>
      </c>
      <c r="E2386" s="138">
        <v>45653</v>
      </c>
      <c r="F2386" s="138">
        <v>45764</v>
      </c>
      <c r="G2386" t="s">
        <v>69</v>
      </c>
      <c r="H2386" t="s">
        <v>63</v>
      </c>
      <c r="I2386">
        <v>0.8</v>
      </c>
      <c r="J2386" t="s">
        <v>71</v>
      </c>
      <c r="K2386"/>
      <c r="L2386"/>
      <c r="M2386"/>
      <c r="N2386"/>
      <c r="O2386"/>
      <c r="P2386"/>
      <c r="Q2386"/>
      <c r="R2386"/>
      <c r="S2386"/>
      <c r="T2386"/>
      <c r="U2386"/>
      <c r="V2386"/>
      <c r="W2386"/>
      <c r="X2386"/>
      <c r="Y2386"/>
      <c r="Z2386"/>
      <c r="AA2386"/>
      <c r="AB2386"/>
      <c r="AC2386"/>
      <c r="AD2386"/>
      <c r="AE2386"/>
      <c r="AF2386"/>
      <c r="AG2386">
        <v>1</v>
      </c>
      <c r="AH2386">
        <v>0</v>
      </c>
    </row>
    <row r="2387" spans="1:34" ht="15" x14ac:dyDescent="0.25">
      <c r="A2387" t="s">
        <v>4946</v>
      </c>
      <c r="B2387" t="s">
        <v>4947</v>
      </c>
      <c r="C2387" t="s">
        <v>228</v>
      </c>
      <c r="D2387">
        <v>52</v>
      </c>
      <c r="E2387" s="138">
        <v>45637</v>
      </c>
      <c r="F2387" s="138">
        <v>45686</v>
      </c>
      <c r="G2387" t="s">
        <v>69</v>
      </c>
      <c r="H2387" t="s">
        <v>63</v>
      </c>
      <c r="I2387">
        <v>0.7</v>
      </c>
      <c r="J2387" t="s">
        <v>71</v>
      </c>
      <c r="K2387"/>
      <c r="L2387"/>
      <c r="M2387"/>
      <c r="N2387"/>
      <c r="O2387"/>
      <c r="P2387"/>
      <c r="Q2387"/>
      <c r="R2387"/>
      <c r="S2387"/>
      <c r="T2387"/>
      <c r="U2387"/>
      <c r="V2387"/>
      <c r="W2387"/>
      <c r="X2387"/>
      <c r="Y2387"/>
      <c r="Z2387"/>
      <c r="AA2387"/>
      <c r="AB2387"/>
      <c r="AC2387"/>
      <c r="AD2387"/>
      <c r="AE2387"/>
      <c r="AF2387"/>
      <c r="AG2387">
        <v>1</v>
      </c>
      <c r="AH2387">
        <v>0</v>
      </c>
    </row>
    <row r="2388" spans="1:34" ht="15" x14ac:dyDescent="0.25">
      <c r="A2388" t="s">
        <v>4948</v>
      </c>
      <c r="B2388" t="s">
        <v>4949</v>
      </c>
      <c r="C2388" t="s">
        <v>102</v>
      </c>
      <c r="D2388">
        <v>18</v>
      </c>
      <c r="E2388" s="138">
        <v>45645</v>
      </c>
      <c r="F2388" s="138">
        <v>45673</v>
      </c>
      <c r="G2388" t="s">
        <v>69</v>
      </c>
      <c r="H2388" t="s">
        <v>63</v>
      </c>
      <c r="I2388">
        <v>0.78</v>
      </c>
      <c r="J2388" t="s">
        <v>71</v>
      </c>
      <c r="K2388"/>
      <c r="L2388"/>
      <c r="M2388"/>
      <c r="N2388"/>
      <c r="O2388"/>
      <c r="P2388"/>
      <c r="Q2388"/>
      <c r="R2388"/>
      <c r="S2388"/>
      <c r="T2388"/>
      <c r="U2388"/>
      <c r="V2388"/>
      <c r="W2388"/>
      <c r="X2388"/>
      <c r="Y2388"/>
      <c r="Z2388"/>
      <c r="AA2388"/>
      <c r="AB2388"/>
      <c r="AC2388"/>
      <c r="AD2388"/>
      <c r="AE2388"/>
      <c r="AF2388"/>
      <c r="AG2388">
        <v>1</v>
      </c>
      <c r="AH2388">
        <v>0</v>
      </c>
    </row>
    <row r="2389" spans="1:34" ht="15" x14ac:dyDescent="0.25">
      <c r="A2389" t="s">
        <v>4950</v>
      </c>
      <c r="B2389" t="s">
        <v>4951</v>
      </c>
      <c r="C2389" t="s">
        <v>439</v>
      </c>
      <c r="D2389">
        <v>15</v>
      </c>
      <c r="E2389" s="138">
        <v>44643</v>
      </c>
      <c r="F2389" s="138">
        <v>46011</v>
      </c>
      <c r="G2389" t="s">
        <v>16478</v>
      </c>
      <c r="H2389" t="s">
        <v>70</v>
      </c>
      <c r="I2389">
        <v>0.7</v>
      </c>
      <c r="J2389" t="s">
        <v>76</v>
      </c>
      <c r="K2389">
        <v>0.73</v>
      </c>
      <c r="L2389" t="s">
        <v>77</v>
      </c>
      <c r="M2389">
        <v>0.77</v>
      </c>
      <c r="N2389" t="s">
        <v>78</v>
      </c>
      <c r="O2389">
        <v>0.8</v>
      </c>
      <c r="P2389" t="s">
        <v>79</v>
      </c>
      <c r="Q2389"/>
      <c r="R2389"/>
      <c r="S2389"/>
      <c r="T2389"/>
      <c r="U2389"/>
      <c r="V2389"/>
      <c r="W2389"/>
      <c r="X2389"/>
      <c r="Y2389"/>
      <c r="Z2389"/>
      <c r="AA2389"/>
      <c r="AB2389"/>
      <c r="AC2389"/>
      <c r="AD2389"/>
      <c r="AE2389"/>
      <c r="AF2389"/>
      <c r="AG2389">
        <v>0</v>
      </c>
      <c r="AH2389">
        <v>0</v>
      </c>
    </row>
    <row r="2390" spans="1:34" ht="15" x14ac:dyDescent="0.25">
      <c r="A2390" t="s">
        <v>4954</v>
      </c>
      <c r="B2390" t="s">
        <v>4955</v>
      </c>
      <c r="C2390" t="s">
        <v>1411</v>
      </c>
      <c r="D2390">
        <v>6</v>
      </c>
      <c r="E2390" s="138">
        <v>45708</v>
      </c>
      <c r="F2390" s="138">
        <v>45744</v>
      </c>
      <c r="G2390" t="s">
        <v>75</v>
      </c>
      <c r="H2390" t="s">
        <v>70</v>
      </c>
      <c r="I2390">
        <v>0</v>
      </c>
      <c r="J2390" t="s">
        <v>16229</v>
      </c>
      <c r="K2390">
        <v>0.3</v>
      </c>
      <c r="L2390" t="s">
        <v>16270</v>
      </c>
      <c r="M2390">
        <v>0.5</v>
      </c>
      <c r="N2390" t="s">
        <v>78</v>
      </c>
      <c r="O2390">
        <v>0.65</v>
      </c>
      <c r="P2390" t="s">
        <v>79</v>
      </c>
      <c r="Q2390"/>
      <c r="R2390"/>
      <c r="S2390"/>
      <c r="T2390"/>
      <c r="U2390"/>
      <c r="V2390"/>
      <c r="W2390"/>
      <c r="X2390"/>
      <c r="Y2390"/>
      <c r="Z2390"/>
      <c r="AA2390"/>
      <c r="AB2390"/>
      <c r="AC2390"/>
      <c r="AD2390"/>
      <c r="AE2390"/>
      <c r="AF2390"/>
      <c r="AG2390">
        <v>4</v>
      </c>
      <c r="AH2390">
        <v>10000</v>
      </c>
    </row>
    <row r="2391" spans="1:34" ht="15" x14ac:dyDescent="0.25">
      <c r="A2391" t="s">
        <v>4956</v>
      </c>
      <c r="B2391" t="s">
        <v>4957</v>
      </c>
      <c r="C2391" t="s">
        <v>111</v>
      </c>
      <c r="D2391">
        <v>14</v>
      </c>
      <c r="E2391" s="138">
        <v>45722</v>
      </c>
      <c r="F2391" s="138">
        <v>45814</v>
      </c>
      <c r="G2391" t="s">
        <v>69</v>
      </c>
      <c r="H2391" t="s">
        <v>63</v>
      </c>
      <c r="I2391">
        <v>0.8</v>
      </c>
      <c r="J2391" t="s">
        <v>71</v>
      </c>
      <c r="K2391"/>
      <c r="L2391"/>
      <c r="M2391"/>
      <c r="N2391"/>
      <c r="O2391"/>
      <c r="P2391"/>
      <c r="Q2391"/>
      <c r="R2391"/>
      <c r="S2391"/>
      <c r="T2391"/>
      <c r="U2391"/>
      <c r="V2391"/>
      <c r="W2391"/>
      <c r="X2391"/>
      <c r="Y2391"/>
      <c r="Z2391"/>
      <c r="AA2391"/>
      <c r="AB2391"/>
      <c r="AC2391"/>
      <c r="AD2391"/>
      <c r="AE2391"/>
      <c r="AF2391"/>
      <c r="AG2391">
        <v>1</v>
      </c>
      <c r="AH2391">
        <v>0</v>
      </c>
    </row>
    <row r="2392" spans="1:34" ht="15" x14ac:dyDescent="0.25">
      <c r="A2392" t="s">
        <v>4796</v>
      </c>
      <c r="B2392" t="s">
        <v>4797</v>
      </c>
      <c r="C2392" t="s">
        <v>270</v>
      </c>
      <c r="D2392"/>
      <c r="E2392"/>
      <c r="F2392"/>
      <c r="G2392"/>
      <c r="H2392" t="s">
        <v>63</v>
      </c>
      <c r="I2392" t="s">
        <v>64</v>
      </c>
      <c r="J2392"/>
      <c r="K2392"/>
      <c r="L2392"/>
      <c r="M2392"/>
      <c r="N2392"/>
      <c r="O2392"/>
      <c r="P2392"/>
      <c r="Q2392"/>
      <c r="R2392"/>
      <c r="S2392"/>
      <c r="T2392"/>
      <c r="U2392"/>
      <c r="V2392"/>
      <c r="W2392"/>
      <c r="X2392"/>
      <c r="Y2392"/>
      <c r="Z2392"/>
      <c r="AA2392"/>
      <c r="AB2392"/>
      <c r="AC2392"/>
      <c r="AD2392"/>
      <c r="AE2392"/>
      <c r="AF2392"/>
      <c r="AG2392"/>
      <c r="AH2392">
        <v>0</v>
      </c>
    </row>
    <row r="2393" spans="1:34" ht="15" x14ac:dyDescent="0.25">
      <c r="A2393" t="s">
        <v>4958</v>
      </c>
      <c r="B2393" t="s">
        <v>4959</v>
      </c>
      <c r="C2393" t="s">
        <v>193</v>
      </c>
      <c r="D2393">
        <v>26</v>
      </c>
      <c r="E2393" s="138">
        <v>45647</v>
      </c>
      <c r="F2393" s="138">
        <v>45812</v>
      </c>
      <c r="G2393" t="s">
        <v>69</v>
      </c>
      <c r="H2393" t="s">
        <v>63</v>
      </c>
      <c r="I2393">
        <v>0.8</v>
      </c>
      <c r="J2393" t="s">
        <v>71</v>
      </c>
      <c r="K2393"/>
      <c r="L2393"/>
      <c r="M2393"/>
      <c r="N2393"/>
      <c r="O2393"/>
      <c r="P2393"/>
      <c r="Q2393"/>
      <c r="R2393"/>
      <c r="S2393"/>
      <c r="T2393"/>
      <c r="U2393"/>
      <c r="V2393"/>
      <c r="W2393"/>
      <c r="X2393"/>
      <c r="Y2393"/>
      <c r="Z2393"/>
      <c r="AA2393"/>
      <c r="AB2393"/>
      <c r="AC2393"/>
      <c r="AD2393"/>
      <c r="AE2393"/>
      <c r="AF2393"/>
      <c r="AG2393">
        <v>1</v>
      </c>
      <c r="AH2393">
        <v>0</v>
      </c>
    </row>
    <row r="2394" spans="1:34" ht="15" x14ac:dyDescent="0.25">
      <c r="A2394" t="s">
        <v>4960</v>
      </c>
      <c r="B2394" t="s">
        <v>4961</v>
      </c>
      <c r="C2394" t="s">
        <v>318</v>
      </c>
      <c r="D2394">
        <v>21</v>
      </c>
      <c r="E2394" s="138">
        <v>45645</v>
      </c>
      <c r="F2394" s="138">
        <v>45679</v>
      </c>
      <c r="G2394" t="s">
        <v>69</v>
      </c>
      <c r="H2394" t="s">
        <v>63</v>
      </c>
      <c r="I2394">
        <v>0.8</v>
      </c>
      <c r="J2394" t="s">
        <v>71</v>
      </c>
      <c r="K2394"/>
      <c r="L2394"/>
      <c r="M2394"/>
      <c r="N2394"/>
      <c r="O2394"/>
      <c r="P2394"/>
      <c r="Q2394"/>
      <c r="R2394"/>
      <c r="S2394"/>
      <c r="T2394"/>
      <c r="U2394"/>
      <c r="V2394"/>
      <c r="W2394"/>
      <c r="X2394"/>
      <c r="Y2394"/>
      <c r="Z2394"/>
      <c r="AA2394"/>
      <c r="AB2394"/>
      <c r="AC2394"/>
      <c r="AD2394"/>
      <c r="AE2394"/>
      <c r="AF2394"/>
      <c r="AG2394">
        <v>1</v>
      </c>
      <c r="AH2394">
        <v>0</v>
      </c>
    </row>
    <row r="2395" spans="1:34" ht="15" x14ac:dyDescent="0.25">
      <c r="A2395" t="s">
        <v>4962</v>
      </c>
      <c r="B2395" t="s">
        <v>4963</v>
      </c>
      <c r="C2395" t="s">
        <v>105</v>
      </c>
      <c r="D2395"/>
      <c r="E2395"/>
      <c r="F2395"/>
      <c r="G2395"/>
      <c r="H2395" t="s">
        <v>63</v>
      </c>
      <c r="I2395" t="s">
        <v>64</v>
      </c>
      <c r="J2395"/>
      <c r="K2395"/>
      <c r="L2395"/>
      <c r="M2395"/>
      <c r="N2395"/>
      <c r="O2395"/>
      <c r="P2395"/>
      <c r="Q2395"/>
      <c r="R2395"/>
      <c r="S2395"/>
      <c r="T2395"/>
      <c r="U2395"/>
      <c r="V2395"/>
      <c r="W2395"/>
      <c r="X2395"/>
      <c r="Y2395"/>
      <c r="Z2395"/>
      <c r="AA2395"/>
      <c r="AB2395"/>
      <c r="AC2395"/>
      <c r="AD2395"/>
      <c r="AE2395"/>
      <c r="AF2395"/>
      <c r="AG2395"/>
      <c r="AH2395">
        <v>0</v>
      </c>
    </row>
    <row r="2396" spans="1:34" ht="15" x14ac:dyDescent="0.25">
      <c r="A2396" t="s">
        <v>4964</v>
      </c>
      <c r="B2396" t="s">
        <v>4965</v>
      </c>
      <c r="C2396" t="s">
        <v>74</v>
      </c>
      <c r="D2396">
        <v>40</v>
      </c>
      <c r="E2396" s="138">
        <v>45656</v>
      </c>
      <c r="F2396" s="138">
        <v>45811</v>
      </c>
      <c r="G2396" t="s">
        <v>69</v>
      </c>
      <c r="H2396" t="s">
        <v>63</v>
      </c>
      <c r="I2396">
        <v>0.3</v>
      </c>
      <c r="J2396" t="s">
        <v>71</v>
      </c>
      <c r="K2396"/>
      <c r="L2396"/>
      <c r="M2396"/>
      <c r="N2396"/>
      <c r="O2396"/>
      <c r="P2396"/>
      <c r="Q2396"/>
      <c r="R2396"/>
      <c r="S2396"/>
      <c r="T2396"/>
      <c r="U2396"/>
      <c r="V2396"/>
      <c r="W2396"/>
      <c r="X2396"/>
      <c r="Y2396"/>
      <c r="Z2396"/>
      <c r="AA2396"/>
      <c r="AB2396"/>
      <c r="AC2396"/>
      <c r="AD2396"/>
      <c r="AE2396"/>
      <c r="AF2396"/>
      <c r="AG2396">
        <v>1</v>
      </c>
      <c r="AH2396">
        <v>0</v>
      </c>
    </row>
    <row r="2397" spans="1:34" ht="15" x14ac:dyDescent="0.25">
      <c r="A2397" t="s">
        <v>4966</v>
      </c>
      <c r="B2397" t="s">
        <v>4967</v>
      </c>
      <c r="C2397" t="s">
        <v>321</v>
      </c>
      <c r="D2397">
        <v>26</v>
      </c>
      <c r="E2397" s="138">
        <v>45649</v>
      </c>
      <c r="F2397" s="138">
        <v>45868</v>
      </c>
      <c r="G2397" t="s">
        <v>69</v>
      </c>
      <c r="H2397" t="s">
        <v>63</v>
      </c>
      <c r="I2397">
        <v>0.8</v>
      </c>
      <c r="J2397" t="s">
        <v>71</v>
      </c>
      <c r="K2397"/>
      <c r="L2397"/>
      <c r="M2397"/>
      <c r="N2397"/>
      <c r="O2397"/>
      <c r="P2397"/>
      <c r="Q2397"/>
      <c r="R2397"/>
      <c r="S2397"/>
      <c r="T2397"/>
      <c r="U2397"/>
      <c r="V2397"/>
      <c r="W2397"/>
      <c r="X2397"/>
      <c r="Y2397"/>
      <c r="Z2397"/>
      <c r="AA2397"/>
      <c r="AB2397"/>
      <c r="AC2397"/>
      <c r="AD2397"/>
      <c r="AE2397"/>
      <c r="AF2397"/>
      <c r="AG2397">
        <v>1</v>
      </c>
      <c r="AH2397">
        <v>0</v>
      </c>
    </row>
    <row r="2398" spans="1:34" ht="15" x14ac:dyDescent="0.25">
      <c r="A2398" t="s">
        <v>4968</v>
      </c>
      <c r="B2398" t="s">
        <v>4969</v>
      </c>
      <c r="C2398" t="s">
        <v>102</v>
      </c>
      <c r="D2398">
        <v>30</v>
      </c>
      <c r="E2398" s="138">
        <v>45288</v>
      </c>
      <c r="F2398" s="138">
        <v>46011</v>
      </c>
      <c r="G2398" t="s">
        <v>69</v>
      </c>
      <c r="H2398" t="s">
        <v>63</v>
      </c>
      <c r="I2398">
        <v>0.75</v>
      </c>
      <c r="J2398" t="s">
        <v>71</v>
      </c>
      <c r="K2398"/>
      <c r="L2398"/>
      <c r="M2398"/>
      <c r="N2398"/>
      <c r="O2398"/>
      <c r="P2398"/>
      <c r="Q2398"/>
      <c r="R2398"/>
      <c r="S2398"/>
      <c r="T2398"/>
      <c r="U2398"/>
      <c r="V2398"/>
      <c r="W2398"/>
      <c r="X2398"/>
      <c r="Y2398"/>
      <c r="Z2398"/>
      <c r="AA2398"/>
      <c r="AB2398"/>
      <c r="AC2398"/>
      <c r="AD2398"/>
      <c r="AE2398"/>
      <c r="AF2398"/>
      <c r="AG2398">
        <v>1</v>
      </c>
      <c r="AH2398">
        <v>0</v>
      </c>
    </row>
    <row r="2399" spans="1:34" ht="15" x14ac:dyDescent="0.25">
      <c r="A2399" t="s">
        <v>4970</v>
      </c>
      <c r="B2399" t="s">
        <v>4971</v>
      </c>
      <c r="C2399" t="s">
        <v>667</v>
      </c>
      <c r="D2399"/>
      <c r="E2399"/>
      <c r="F2399"/>
      <c r="G2399"/>
      <c r="H2399" t="s">
        <v>63</v>
      </c>
      <c r="I2399" t="s">
        <v>64</v>
      </c>
      <c r="J2399"/>
      <c r="K2399"/>
      <c r="L2399"/>
      <c r="M2399"/>
      <c r="N2399"/>
      <c r="O2399"/>
      <c r="P2399"/>
      <c r="Q2399"/>
      <c r="R2399"/>
      <c r="S2399"/>
      <c r="T2399"/>
      <c r="U2399"/>
      <c r="V2399"/>
      <c r="W2399"/>
      <c r="X2399"/>
      <c r="Y2399"/>
      <c r="Z2399"/>
      <c r="AA2399"/>
      <c r="AB2399"/>
      <c r="AC2399"/>
      <c r="AD2399"/>
      <c r="AE2399"/>
      <c r="AF2399"/>
      <c r="AG2399"/>
      <c r="AH2399">
        <v>0</v>
      </c>
    </row>
    <row r="2400" spans="1:34" ht="15" x14ac:dyDescent="0.25">
      <c r="A2400" t="s">
        <v>4972</v>
      </c>
      <c r="B2400" t="s">
        <v>4973</v>
      </c>
      <c r="C2400" t="s">
        <v>267</v>
      </c>
      <c r="D2400">
        <v>48</v>
      </c>
      <c r="E2400" s="138">
        <v>45624</v>
      </c>
      <c r="F2400" s="138">
        <v>45712</v>
      </c>
      <c r="G2400" t="s">
        <v>69</v>
      </c>
      <c r="H2400" t="s">
        <v>70</v>
      </c>
      <c r="I2400">
        <v>0</v>
      </c>
      <c r="J2400" t="s">
        <v>16229</v>
      </c>
      <c r="K2400">
        <v>0.8</v>
      </c>
      <c r="L2400" t="s">
        <v>71</v>
      </c>
      <c r="M2400"/>
      <c r="N2400"/>
      <c r="O2400"/>
      <c r="P2400"/>
      <c r="Q2400"/>
      <c r="R2400"/>
      <c r="S2400"/>
      <c r="T2400"/>
      <c r="U2400"/>
      <c r="V2400"/>
      <c r="W2400"/>
      <c r="X2400"/>
      <c r="Y2400"/>
      <c r="Z2400"/>
      <c r="AA2400"/>
      <c r="AB2400"/>
      <c r="AC2400"/>
      <c r="AD2400"/>
      <c r="AE2400"/>
      <c r="AF2400"/>
      <c r="AG2400">
        <v>2</v>
      </c>
      <c r="AH2400">
        <v>10000</v>
      </c>
    </row>
    <row r="2401" spans="1:34" ht="15" x14ac:dyDescent="0.25">
      <c r="A2401" t="s">
        <v>4974</v>
      </c>
      <c r="B2401" t="s">
        <v>4975</v>
      </c>
      <c r="C2401" t="s">
        <v>516</v>
      </c>
      <c r="D2401">
        <v>4</v>
      </c>
      <c r="E2401" s="138">
        <v>43986</v>
      </c>
      <c r="F2401" s="138">
        <v>46011</v>
      </c>
      <c r="G2401" t="s">
        <v>69</v>
      </c>
      <c r="H2401" t="s">
        <v>63</v>
      </c>
      <c r="I2401">
        <v>0.8</v>
      </c>
      <c r="J2401" t="s">
        <v>71</v>
      </c>
      <c r="K2401"/>
      <c r="L2401"/>
      <c r="M2401"/>
      <c r="N2401"/>
      <c r="O2401"/>
      <c r="P2401"/>
      <c r="Q2401"/>
      <c r="R2401"/>
      <c r="S2401"/>
      <c r="T2401"/>
      <c r="U2401"/>
      <c r="V2401"/>
      <c r="W2401"/>
      <c r="X2401"/>
      <c r="Y2401"/>
      <c r="Z2401"/>
      <c r="AA2401"/>
      <c r="AB2401"/>
      <c r="AC2401"/>
      <c r="AD2401"/>
      <c r="AE2401"/>
      <c r="AF2401"/>
      <c r="AG2401">
        <v>1</v>
      </c>
      <c r="AH2401">
        <v>0</v>
      </c>
    </row>
    <row r="2402" spans="1:34" ht="15" x14ac:dyDescent="0.25">
      <c r="A2402" t="s">
        <v>4976</v>
      </c>
      <c r="B2402" t="s">
        <v>4977</v>
      </c>
      <c r="C2402" t="s">
        <v>193</v>
      </c>
      <c r="D2402">
        <v>9</v>
      </c>
      <c r="E2402" s="138">
        <v>41038</v>
      </c>
      <c r="F2402" s="138">
        <v>46011</v>
      </c>
      <c r="G2402" t="s">
        <v>69</v>
      </c>
      <c r="H2402" t="s">
        <v>63</v>
      </c>
      <c r="I2402">
        <v>0.6</v>
      </c>
      <c r="J2402" t="s">
        <v>71</v>
      </c>
      <c r="K2402"/>
      <c r="L2402"/>
      <c r="M2402"/>
      <c r="N2402"/>
      <c r="O2402"/>
      <c r="P2402"/>
      <c r="Q2402"/>
      <c r="R2402"/>
      <c r="S2402"/>
      <c r="T2402"/>
      <c r="U2402"/>
      <c r="V2402"/>
      <c r="W2402"/>
      <c r="X2402"/>
      <c r="Y2402"/>
      <c r="Z2402"/>
      <c r="AA2402"/>
      <c r="AB2402"/>
      <c r="AC2402"/>
      <c r="AD2402"/>
      <c r="AE2402"/>
      <c r="AF2402"/>
      <c r="AG2402">
        <v>1</v>
      </c>
      <c r="AH2402">
        <v>0</v>
      </c>
    </row>
    <row r="2403" spans="1:34" ht="15" x14ac:dyDescent="0.25">
      <c r="A2403" t="s">
        <v>4978</v>
      </c>
      <c r="B2403" t="s">
        <v>4979</v>
      </c>
      <c r="C2403" t="s">
        <v>151</v>
      </c>
      <c r="D2403">
        <v>23</v>
      </c>
      <c r="E2403" s="138">
        <v>45645</v>
      </c>
      <c r="F2403" s="138">
        <v>45687</v>
      </c>
      <c r="G2403" t="s">
        <v>69</v>
      </c>
      <c r="H2403" t="s">
        <v>70</v>
      </c>
      <c r="I2403">
        <v>0</v>
      </c>
      <c r="J2403" t="s">
        <v>16230</v>
      </c>
      <c r="K2403">
        <v>0.6</v>
      </c>
      <c r="L2403" t="s">
        <v>71</v>
      </c>
      <c r="M2403"/>
      <c r="N2403"/>
      <c r="O2403"/>
      <c r="P2403"/>
      <c r="Q2403"/>
      <c r="R2403"/>
      <c r="S2403"/>
      <c r="T2403"/>
      <c r="U2403"/>
      <c r="V2403"/>
      <c r="W2403"/>
      <c r="X2403"/>
      <c r="Y2403"/>
      <c r="Z2403"/>
      <c r="AA2403"/>
      <c r="AB2403"/>
      <c r="AC2403"/>
      <c r="AD2403"/>
      <c r="AE2403"/>
      <c r="AF2403"/>
      <c r="AG2403">
        <v>2</v>
      </c>
      <c r="AH2403">
        <v>15000</v>
      </c>
    </row>
    <row r="2404" spans="1:34" ht="15" x14ac:dyDescent="0.25">
      <c r="A2404" t="s">
        <v>4980</v>
      </c>
      <c r="B2404" t="s">
        <v>4981</v>
      </c>
      <c r="C2404" t="s">
        <v>151</v>
      </c>
      <c r="D2404">
        <v>72</v>
      </c>
      <c r="E2404" s="138">
        <v>45646</v>
      </c>
      <c r="F2404" s="138">
        <v>45931</v>
      </c>
      <c r="G2404" t="s">
        <v>75</v>
      </c>
      <c r="H2404" t="s">
        <v>70</v>
      </c>
      <c r="I2404">
        <v>0</v>
      </c>
      <c r="J2404" t="s">
        <v>16230</v>
      </c>
      <c r="K2404">
        <v>0.8</v>
      </c>
      <c r="L2404" t="s">
        <v>71</v>
      </c>
      <c r="M2404"/>
      <c r="N2404"/>
      <c r="O2404"/>
      <c r="P2404"/>
      <c r="Q2404"/>
      <c r="R2404"/>
      <c r="S2404"/>
      <c r="T2404"/>
      <c r="U2404"/>
      <c r="V2404"/>
      <c r="W2404"/>
      <c r="X2404"/>
      <c r="Y2404"/>
      <c r="Z2404"/>
      <c r="AA2404"/>
      <c r="AB2404"/>
      <c r="AC2404"/>
      <c r="AD2404"/>
      <c r="AE2404"/>
      <c r="AF2404"/>
      <c r="AG2404">
        <v>2</v>
      </c>
      <c r="AH2404">
        <v>15000</v>
      </c>
    </row>
    <row r="2405" spans="1:34" ht="15" x14ac:dyDescent="0.25">
      <c r="A2405" t="s">
        <v>4982</v>
      </c>
      <c r="B2405" t="s">
        <v>4983</v>
      </c>
      <c r="C2405" t="s">
        <v>74</v>
      </c>
      <c r="D2405">
        <v>4</v>
      </c>
      <c r="E2405" s="138">
        <v>45714</v>
      </c>
      <c r="F2405" s="138">
        <v>45743</v>
      </c>
      <c r="G2405" t="s">
        <v>75</v>
      </c>
      <c r="H2405" t="s">
        <v>70</v>
      </c>
      <c r="I2405">
        <v>0</v>
      </c>
      <c r="J2405" t="s">
        <v>16269</v>
      </c>
      <c r="K2405">
        <v>0.8</v>
      </c>
      <c r="L2405" t="s">
        <v>71</v>
      </c>
      <c r="M2405"/>
      <c r="N2405"/>
      <c r="O2405"/>
      <c r="P2405"/>
      <c r="Q2405"/>
      <c r="R2405"/>
      <c r="S2405"/>
      <c r="T2405"/>
      <c r="U2405"/>
      <c r="V2405"/>
      <c r="W2405"/>
      <c r="X2405"/>
      <c r="Y2405"/>
      <c r="Z2405"/>
      <c r="AA2405"/>
      <c r="AB2405"/>
      <c r="AC2405"/>
      <c r="AD2405"/>
      <c r="AE2405"/>
      <c r="AF2405"/>
      <c r="AG2405">
        <v>2</v>
      </c>
      <c r="AH2405">
        <v>12500</v>
      </c>
    </row>
    <row r="2406" spans="1:34" ht="15" x14ac:dyDescent="0.25">
      <c r="A2406" t="s">
        <v>4984</v>
      </c>
      <c r="B2406" t="s">
        <v>4985</v>
      </c>
      <c r="C2406" t="s">
        <v>251</v>
      </c>
      <c r="D2406"/>
      <c r="E2406"/>
      <c r="F2406"/>
      <c r="G2406"/>
      <c r="H2406" t="s">
        <v>63</v>
      </c>
      <c r="I2406" t="s">
        <v>64</v>
      </c>
      <c r="J2406"/>
      <c r="K2406"/>
      <c r="L2406"/>
      <c r="M2406"/>
      <c r="N2406"/>
      <c r="O2406"/>
      <c r="P2406"/>
      <c r="Q2406"/>
      <c r="R2406"/>
      <c r="S2406"/>
      <c r="T2406"/>
      <c r="U2406"/>
      <c r="V2406"/>
      <c r="W2406"/>
      <c r="X2406"/>
      <c r="Y2406"/>
      <c r="Z2406"/>
      <c r="AA2406"/>
      <c r="AB2406"/>
      <c r="AC2406"/>
      <c r="AD2406"/>
      <c r="AE2406"/>
      <c r="AF2406"/>
      <c r="AG2406"/>
      <c r="AH2406">
        <v>0</v>
      </c>
    </row>
    <row r="2407" spans="1:34" ht="15" x14ac:dyDescent="0.25">
      <c r="A2407" t="s">
        <v>4986</v>
      </c>
      <c r="B2407" t="s">
        <v>4987</v>
      </c>
      <c r="C2407" t="s">
        <v>74</v>
      </c>
      <c r="D2407">
        <v>4</v>
      </c>
      <c r="E2407" s="138">
        <v>45715</v>
      </c>
      <c r="F2407" s="138">
        <v>45756</v>
      </c>
      <c r="G2407" t="s">
        <v>16478</v>
      </c>
      <c r="H2407" t="s">
        <v>70</v>
      </c>
      <c r="I2407">
        <v>0.25</v>
      </c>
      <c r="J2407" t="s">
        <v>16513</v>
      </c>
      <c r="K2407">
        <v>0.45</v>
      </c>
      <c r="L2407" t="s">
        <v>16514</v>
      </c>
      <c r="M2407">
        <v>0.65</v>
      </c>
      <c r="N2407" t="s">
        <v>78</v>
      </c>
      <c r="O2407">
        <v>0.8</v>
      </c>
      <c r="P2407" t="s">
        <v>79</v>
      </c>
      <c r="Q2407">
        <v>0</v>
      </c>
      <c r="R2407" t="s">
        <v>16331</v>
      </c>
      <c r="S2407"/>
      <c r="T2407"/>
      <c r="U2407"/>
      <c r="V2407"/>
      <c r="W2407"/>
      <c r="X2407"/>
      <c r="Y2407"/>
      <c r="Z2407"/>
      <c r="AA2407"/>
      <c r="AB2407"/>
      <c r="AC2407"/>
      <c r="AD2407"/>
      <c r="AE2407"/>
      <c r="AF2407"/>
      <c r="AG2407">
        <v>0</v>
      </c>
      <c r="AH2407">
        <v>0</v>
      </c>
    </row>
    <row r="2408" spans="1:34" ht="15" x14ac:dyDescent="0.25">
      <c r="A2408" t="s">
        <v>4988</v>
      </c>
      <c r="B2408" t="s">
        <v>4989</v>
      </c>
      <c r="C2408" t="s">
        <v>359</v>
      </c>
      <c r="D2408"/>
      <c r="E2408"/>
      <c r="F2408"/>
      <c r="G2408"/>
      <c r="H2408" t="s">
        <v>63</v>
      </c>
      <c r="I2408" t="s">
        <v>64</v>
      </c>
      <c r="J2408"/>
      <c r="K2408"/>
      <c r="L2408"/>
      <c r="M2408"/>
      <c r="N2408"/>
      <c r="O2408"/>
      <c r="P2408"/>
      <c r="Q2408"/>
      <c r="R2408"/>
      <c r="S2408"/>
      <c r="T2408"/>
      <c r="U2408"/>
      <c r="V2408"/>
      <c r="W2408"/>
      <c r="X2408"/>
      <c r="Y2408"/>
      <c r="Z2408"/>
      <c r="AA2408"/>
      <c r="AB2408"/>
      <c r="AC2408"/>
      <c r="AD2408"/>
      <c r="AE2408"/>
      <c r="AF2408"/>
      <c r="AG2408"/>
      <c r="AH2408">
        <v>0</v>
      </c>
    </row>
    <row r="2409" spans="1:34" ht="15" x14ac:dyDescent="0.25">
      <c r="A2409" t="s">
        <v>4990</v>
      </c>
      <c r="B2409" t="s">
        <v>4991</v>
      </c>
      <c r="C2409" t="s">
        <v>182</v>
      </c>
      <c r="D2409">
        <v>35</v>
      </c>
      <c r="E2409" s="138">
        <v>45644</v>
      </c>
      <c r="F2409" s="138">
        <v>45664</v>
      </c>
      <c r="G2409" t="s">
        <v>69</v>
      </c>
      <c r="H2409" t="s">
        <v>63</v>
      </c>
      <c r="I2409">
        <v>0.6</v>
      </c>
      <c r="J2409" t="s">
        <v>71</v>
      </c>
      <c r="K2409"/>
      <c r="L2409"/>
      <c r="M2409"/>
      <c r="N2409"/>
      <c r="O2409"/>
      <c r="P2409"/>
      <c r="Q2409"/>
      <c r="R2409"/>
      <c r="S2409"/>
      <c r="T2409"/>
      <c r="U2409"/>
      <c r="V2409"/>
      <c r="W2409"/>
      <c r="X2409"/>
      <c r="Y2409"/>
      <c r="Z2409"/>
      <c r="AA2409"/>
      <c r="AB2409"/>
      <c r="AC2409"/>
      <c r="AD2409"/>
      <c r="AE2409"/>
      <c r="AF2409"/>
      <c r="AG2409">
        <v>1</v>
      </c>
      <c r="AH2409">
        <v>0</v>
      </c>
    </row>
    <row r="2410" spans="1:34" ht="15" x14ac:dyDescent="0.25">
      <c r="A2410" t="s">
        <v>4992</v>
      </c>
      <c r="B2410" t="s">
        <v>4993</v>
      </c>
      <c r="C2410" t="s">
        <v>151</v>
      </c>
      <c r="D2410">
        <v>59</v>
      </c>
      <c r="E2410" s="138">
        <v>45645</v>
      </c>
      <c r="F2410" s="138">
        <v>45679</v>
      </c>
      <c r="G2410" t="s">
        <v>69</v>
      </c>
      <c r="H2410" t="s">
        <v>70</v>
      </c>
      <c r="I2410">
        <v>0</v>
      </c>
      <c r="J2410" t="s">
        <v>16228</v>
      </c>
      <c r="K2410">
        <v>0.8</v>
      </c>
      <c r="L2410" t="s">
        <v>71</v>
      </c>
      <c r="M2410"/>
      <c r="N2410"/>
      <c r="O2410"/>
      <c r="P2410"/>
      <c r="Q2410"/>
      <c r="R2410"/>
      <c r="S2410"/>
      <c r="T2410"/>
      <c r="U2410"/>
      <c r="V2410"/>
      <c r="W2410"/>
      <c r="X2410"/>
      <c r="Y2410"/>
      <c r="Z2410"/>
      <c r="AA2410"/>
      <c r="AB2410"/>
      <c r="AC2410"/>
      <c r="AD2410"/>
      <c r="AE2410"/>
      <c r="AF2410"/>
      <c r="AG2410">
        <v>2</v>
      </c>
      <c r="AH2410">
        <v>12000</v>
      </c>
    </row>
    <row r="2411" spans="1:34" ht="15" x14ac:dyDescent="0.25">
      <c r="A2411" t="s">
        <v>4994</v>
      </c>
      <c r="B2411" t="s">
        <v>4995</v>
      </c>
      <c r="C2411" t="s">
        <v>151</v>
      </c>
      <c r="D2411">
        <v>29</v>
      </c>
      <c r="E2411" s="138">
        <v>45647</v>
      </c>
      <c r="F2411" s="138">
        <v>45702</v>
      </c>
      <c r="G2411" t="s">
        <v>75</v>
      </c>
      <c r="H2411" t="s">
        <v>70</v>
      </c>
      <c r="I2411">
        <v>0</v>
      </c>
      <c r="J2411" t="s">
        <v>16228</v>
      </c>
      <c r="K2411">
        <v>0.7</v>
      </c>
      <c r="L2411" t="s">
        <v>16270</v>
      </c>
      <c r="M2411">
        <v>0.79</v>
      </c>
      <c r="N2411" t="s">
        <v>78</v>
      </c>
      <c r="O2411">
        <v>0.8</v>
      </c>
      <c r="P2411" t="s">
        <v>79</v>
      </c>
      <c r="Q2411"/>
      <c r="R2411"/>
      <c r="S2411"/>
      <c r="T2411"/>
      <c r="U2411"/>
      <c r="V2411"/>
      <c r="W2411"/>
      <c r="X2411"/>
      <c r="Y2411"/>
      <c r="Z2411"/>
      <c r="AA2411"/>
      <c r="AB2411"/>
      <c r="AC2411"/>
      <c r="AD2411"/>
      <c r="AE2411"/>
      <c r="AF2411"/>
      <c r="AG2411">
        <v>4</v>
      </c>
      <c r="AH2411">
        <v>12000</v>
      </c>
    </row>
    <row r="2412" spans="1:34" ht="15" x14ac:dyDescent="0.25">
      <c r="A2412" t="s">
        <v>4996</v>
      </c>
      <c r="B2412" t="s">
        <v>4997</v>
      </c>
      <c r="C2412" t="s">
        <v>321</v>
      </c>
      <c r="D2412">
        <v>37</v>
      </c>
      <c r="E2412" s="138">
        <v>45645</v>
      </c>
      <c r="F2412" s="138">
        <v>45904</v>
      </c>
      <c r="G2412" t="s">
        <v>16478</v>
      </c>
      <c r="H2412" t="s">
        <v>70</v>
      </c>
      <c r="I2412">
        <v>0.55000000000000004</v>
      </c>
      <c r="J2412" t="s">
        <v>16552</v>
      </c>
      <c r="K2412">
        <v>0.6</v>
      </c>
      <c r="L2412" t="s">
        <v>77</v>
      </c>
      <c r="M2412">
        <v>0.7</v>
      </c>
      <c r="N2412" t="s">
        <v>78</v>
      </c>
      <c r="O2412">
        <v>0.75</v>
      </c>
      <c r="P2412" t="s">
        <v>79</v>
      </c>
      <c r="Q2412">
        <v>0</v>
      </c>
      <c r="R2412" t="s">
        <v>16228</v>
      </c>
      <c r="S2412"/>
      <c r="T2412"/>
      <c r="U2412"/>
      <c r="V2412"/>
      <c r="W2412"/>
      <c r="X2412"/>
      <c r="Y2412"/>
      <c r="Z2412"/>
      <c r="AA2412"/>
      <c r="AB2412"/>
      <c r="AC2412"/>
      <c r="AD2412"/>
      <c r="AE2412"/>
      <c r="AF2412"/>
      <c r="AG2412">
        <v>0</v>
      </c>
      <c r="AH2412">
        <v>0</v>
      </c>
    </row>
    <row r="2413" spans="1:34" ht="15" x14ac:dyDescent="0.25">
      <c r="A2413" t="s">
        <v>4998</v>
      </c>
      <c r="B2413" t="s">
        <v>4999</v>
      </c>
      <c r="C2413" t="s">
        <v>267</v>
      </c>
      <c r="D2413">
        <v>48</v>
      </c>
      <c r="E2413" s="138">
        <v>45649</v>
      </c>
      <c r="F2413" s="138">
        <v>45708</v>
      </c>
      <c r="G2413" t="s">
        <v>69</v>
      </c>
      <c r="H2413" t="s">
        <v>63</v>
      </c>
      <c r="I2413">
        <v>0.8</v>
      </c>
      <c r="J2413" t="s">
        <v>71</v>
      </c>
      <c r="K2413"/>
      <c r="L2413"/>
      <c r="M2413"/>
      <c r="N2413"/>
      <c r="O2413"/>
      <c r="P2413"/>
      <c r="Q2413"/>
      <c r="R2413"/>
      <c r="S2413"/>
      <c r="T2413"/>
      <c r="U2413"/>
      <c r="V2413"/>
      <c r="W2413"/>
      <c r="X2413"/>
      <c r="Y2413"/>
      <c r="Z2413"/>
      <c r="AA2413"/>
      <c r="AB2413"/>
      <c r="AC2413"/>
      <c r="AD2413"/>
      <c r="AE2413"/>
      <c r="AF2413"/>
      <c r="AG2413">
        <v>1</v>
      </c>
      <c r="AH2413">
        <v>0</v>
      </c>
    </row>
    <row r="2414" spans="1:34" ht="15" x14ac:dyDescent="0.25">
      <c r="A2414" t="s">
        <v>5000</v>
      </c>
      <c r="B2414" t="s">
        <v>5001</v>
      </c>
      <c r="C2414" t="s">
        <v>68</v>
      </c>
      <c r="D2414">
        <v>35</v>
      </c>
      <c r="E2414" s="138">
        <v>45649</v>
      </c>
      <c r="F2414" s="138">
        <v>45667</v>
      </c>
      <c r="G2414" t="s">
        <v>69</v>
      </c>
      <c r="H2414" t="s">
        <v>70</v>
      </c>
      <c r="I2414">
        <v>0</v>
      </c>
      <c r="J2414" t="s">
        <v>16229</v>
      </c>
      <c r="K2414">
        <v>0.8</v>
      </c>
      <c r="L2414" t="s">
        <v>71</v>
      </c>
      <c r="M2414"/>
      <c r="N2414"/>
      <c r="O2414"/>
      <c r="P2414"/>
      <c r="Q2414"/>
      <c r="R2414"/>
      <c r="S2414"/>
      <c r="T2414"/>
      <c r="U2414"/>
      <c r="V2414"/>
      <c r="W2414"/>
      <c r="X2414"/>
      <c r="Y2414"/>
      <c r="Z2414"/>
      <c r="AA2414"/>
      <c r="AB2414"/>
      <c r="AC2414"/>
      <c r="AD2414"/>
      <c r="AE2414"/>
      <c r="AF2414"/>
      <c r="AG2414">
        <v>2</v>
      </c>
      <c r="AH2414">
        <v>10000</v>
      </c>
    </row>
    <row r="2415" spans="1:34" ht="15" x14ac:dyDescent="0.25">
      <c r="A2415" t="s">
        <v>15757</v>
      </c>
      <c r="B2415" t="s">
        <v>15758</v>
      </c>
      <c r="C2415" t="s">
        <v>1079</v>
      </c>
      <c r="D2415">
        <v>69</v>
      </c>
      <c r="E2415" s="138">
        <v>45654</v>
      </c>
      <c r="F2415" s="138">
        <v>45691</v>
      </c>
      <c r="G2415" t="s">
        <v>69</v>
      </c>
      <c r="H2415" t="s">
        <v>70</v>
      </c>
      <c r="I2415">
        <v>0</v>
      </c>
      <c r="J2415" t="s">
        <v>16301</v>
      </c>
      <c r="K2415">
        <v>0.56999999999999995</v>
      </c>
      <c r="L2415" t="s">
        <v>16270</v>
      </c>
      <c r="M2415">
        <v>0.65</v>
      </c>
      <c r="N2415" t="s">
        <v>78</v>
      </c>
      <c r="O2415">
        <v>0.8</v>
      </c>
      <c r="P2415" t="s">
        <v>79</v>
      </c>
      <c r="Q2415"/>
      <c r="R2415"/>
      <c r="S2415"/>
      <c r="T2415"/>
      <c r="U2415"/>
      <c r="V2415"/>
      <c r="W2415"/>
      <c r="X2415"/>
      <c r="Y2415"/>
      <c r="Z2415"/>
      <c r="AA2415"/>
      <c r="AB2415"/>
      <c r="AC2415"/>
      <c r="AD2415"/>
      <c r="AE2415"/>
      <c r="AF2415"/>
      <c r="AG2415">
        <v>4</v>
      </c>
      <c r="AH2415">
        <v>14000</v>
      </c>
    </row>
    <row r="2416" spans="1:34" ht="15" x14ac:dyDescent="0.25">
      <c r="A2416" t="s">
        <v>5002</v>
      </c>
      <c r="B2416" t="s">
        <v>5003</v>
      </c>
      <c r="C2416" t="s">
        <v>198</v>
      </c>
      <c r="D2416">
        <v>7</v>
      </c>
      <c r="E2416" s="138">
        <v>45321</v>
      </c>
      <c r="F2416" s="138">
        <v>46011</v>
      </c>
      <c r="G2416" t="s">
        <v>69</v>
      </c>
      <c r="H2416" t="s">
        <v>63</v>
      </c>
      <c r="I2416">
        <v>0.8</v>
      </c>
      <c r="J2416" t="s">
        <v>71</v>
      </c>
      <c r="K2416"/>
      <c r="L2416"/>
      <c r="M2416"/>
      <c r="N2416"/>
      <c r="O2416"/>
      <c r="P2416"/>
      <c r="Q2416"/>
      <c r="R2416"/>
      <c r="S2416"/>
      <c r="T2416"/>
      <c r="U2416"/>
      <c r="V2416"/>
      <c r="W2416"/>
      <c r="X2416"/>
      <c r="Y2416"/>
      <c r="Z2416"/>
      <c r="AA2416"/>
      <c r="AB2416"/>
      <c r="AC2416"/>
      <c r="AD2416"/>
      <c r="AE2416"/>
      <c r="AF2416"/>
      <c r="AG2416">
        <v>1</v>
      </c>
      <c r="AH2416">
        <v>0</v>
      </c>
    </row>
    <row r="2417" spans="1:34" ht="15" x14ac:dyDescent="0.25">
      <c r="A2417" t="s">
        <v>5004</v>
      </c>
      <c r="B2417" t="s">
        <v>5005</v>
      </c>
      <c r="C2417" t="s">
        <v>63</v>
      </c>
      <c r="D2417">
        <v>30</v>
      </c>
      <c r="E2417" s="138">
        <v>44184</v>
      </c>
      <c r="F2417" s="138">
        <v>46011</v>
      </c>
      <c r="G2417" t="s">
        <v>69</v>
      </c>
      <c r="H2417" t="s">
        <v>63</v>
      </c>
      <c r="I2417">
        <v>0.6</v>
      </c>
      <c r="J2417" t="s">
        <v>71</v>
      </c>
      <c r="K2417"/>
      <c r="L2417"/>
      <c r="M2417"/>
      <c r="N2417"/>
      <c r="O2417"/>
      <c r="P2417"/>
      <c r="Q2417"/>
      <c r="R2417"/>
      <c r="S2417"/>
      <c r="T2417"/>
      <c r="U2417"/>
      <c r="V2417"/>
      <c r="W2417"/>
      <c r="X2417"/>
      <c r="Y2417"/>
      <c r="Z2417"/>
      <c r="AA2417"/>
      <c r="AB2417"/>
      <c r="AC2417"/>
      <c r="AD2417"/>
      <c r="AE2417"/>
      <c r="AF2417"/>
      <c r="AG2417">
        <v>1</v>
      </c>
      <c r="AH2417">
        <v>0</v>
      </c>
    </row>
    <row r="2418" spans="1:34" ht="15" x14ac:dyDescent="0.25">
      <c r="A2418" t="s">
        <v>5006</v>
      </c>
      <c r="B2418" t="s">
        <v>5007</v>
      </c>
      <c r="C2418" t="s">
        <v>294</v>
      </c>
      <c r="D2418">
        <v>4</v>
      </c>
      <c r="E2418" s="138">
        <v>42805</v>
      </c>
      <c r="F2418" s="138">
        <v>46011</v>
      </c>
      <c r="G2418" t="s">
        <v>69</v>
      </c>
      <c r="H2418" t="s">
        <v>63</v>
      </c>
      <c r="I2418">
        <v>0.75</v>
      </c>
      <c r="J2418" t="s">
        <v>71</v>
      </c>
      <c r="K2418"/>
      <c r="L2418"/>
      <c r="M2418"/>
      <c r="N2418"/>
      <c r="O2418"/>
      <c r="P2418"/>
      <c r="Q2418"/>
      <c r="R2418"/>
      <c r="S2418"/>
      <c r="T2418"/>
      <c r="U2418"/>
      <c r="V2418"/>
      <c r="W2418"/>
      <c r="X2418"/>
      <c r="Y2418"/>
      <c r="Z2418"/>
      <c r="AA2418"/>
      <c r="AB2418"/>
      <c r="AC2418"/>
      <c r="AD2418"/>
      <c r="AE2418"/>
      <c r="AF2418"/>
      <c r="AG2418">
        <v>1</v>
      </c>
      <c r="AH2418">
        <v>0</v>
      </c>
    </row>
    <row r="2419" spans="1:34" ht="15" x14ac:dyDescent="0.25">
      <c r="A2419" t="s">
        <v>5008</v>
      </c>
      <c r="B2419" t="s">
        <v>5009</v>
      </c>
      <c r="C2419" t="s">
        <v>680</v>
      </c>
      <c r="D2419">
        <v>83</v>
      </c>
      <c r="E2419" s="138">
        <v>45644</v>
      </c>
      <c r="F2419" s="138">
        <v>45719</v>
      </c>
      <c r="G2419" t="s">
        <v>69</v>
      </c>
      <c r="H2419" t="s">
        <v>70</v>
      </c>
      <c r="I2419">
        <v>0</v>
      </c>
      <c r="J2419" t="s">
        <v>16236</v>
      </c>
      <c r="K2419">
        <v>0.8</v>
      </c>
      <c r="L2419" t="s">
        <v>71</v>
      </c>
      <c r="M2419"/>
      <c r="N2419"/>
      <c r="O2419"/>
      <c r="P2419"/>
      <c r="Q2419"/>
      <c r="R2419"/>
      <c r="S2419"/>
      <c r="T2419"/>
      <c r="U2419"/>
      <c r="V2419"/>
      <c r="W2419"/>
      <c r="X2419"/>
      <c r="Y2419"/>
      <c r="Z2419"/>
      <c r="AA2419"/>
      <c r="AB2419"/>
      <c r="AC2419"/>
      <c r="AD2419"/>
      <c r="AE2419"/>
      <c r="AF2419"/>
      <c r="AG2419">
        <v>2</v>
      </c>
      <c r="AH2419">
        <v>9999.99</v>
      </c>
    </row>
    <row r="2420" spans="1:34" ht="15" x14ac:dyDescent="0.25">
      <c r="A2420" t="s">
        <v>5010</v>
      </c>
      <c r="B2420" t="s">
        <v>5011</v>
      </c>
      <c r="C2420" t="s">
        <v>667</v>
      </c>
      <c r="D2420">
        <v>27</v>
      </c>
      <c r="E2420" s="138">
        <v>45288</v>
      </c>
      <c r="F2420" s="138">
        <v>46011</v>
      </c>
      <c r="G2420" t="s">
        <v>16478</v>
      </c>
      <c r="H2420" t="s">
        <v>70</v>
      </c>
      <c r="I2420">
        <v>0.4</v>
      </c>
      <c r="J2420" t="s">
        <v>76</v>
      </c>
      <c r="K2420">
        <v>0.41</v>
      </c>
      <c r="L2420" t="s">
        <v>77</v>
      </c>
      <c r="M2420">
        <v>0.6</v>
      </c>
      <c r="N2420" t="s">
        <v>78</v>
      </c>
      <c r="O2420">
        <v>0.8</v>
      </c>
      <c r="P2420" t="s">
        <v>79</v>
      </c>
      <c r="Q2420">
        <v>0</v>
      </c>
      <c r="R2420" t="s">
        <v>16271</v>
      </c>
      <c r="S2420"/>
      <c r="T2420"/>
      <c r="U2420"/>
      <c r="V2420"/>
      <c r="W2420"/>
      <c r="X2420"/>
      <c r="Y2420"/>
      <c r="Z2420"/>
      <c r="AA2420"/>
      <c r="AB2420"/>
      <c r="AC2420"/>
      <c r="AD2420"/>
      <c r="AE2420"/>
      <c r="AF2420"/>
      <c r="AG2420">
        <v>0</v>
      </c>
      <c r="AH2420">
        <v>0</v>
      </c>
    </row>
    <row r="2421" spans="1:34" ht="15" x14ac:dyDescent="0.25">
      <c r="A2421" t="s">
        <v>5012</v>
      </c>
      <c r="B2421" t="s">
        <v>5013</v>
      </c>
      <c r="C2421" t="s">
        <v>122</v>
      </c>
      <c r="D2421">
        <v>2</v>
      </c>
      <c r="E2421" s="138">
        <v>45366</v>
      </c>
      <c r="F2421" s="138">
        <v>46011</v>
      </c>
      <c r="G2421" t="s">
        <v>69</v>
      </c>
      <c r="H2421" t="s">
        <v>63</v>
      </c>
      <c r="I2421">
        <v>0.8</v>
      </c>
      <c r="J2421" t="s">
        <v>71</v>
      </c>
      <c r="K2421"/>
      <c r="L2421"/>
      <c r="M2421"/>
      <c r="N2421"/>
      <c r="O2421"/>
      <c r="P2421"/>
      <c r="Q2421"/>
      <c r="R2421"/>
      <c r="S2421"/>
      <c r="T2421"/>
      <c r="U2421"/>
      <c r="V2421"/>
      <c r="W2421"/>
      <c r="X2421"/>
      <c r="Y2421"/>
      <c r="Z2421"/>
      <c r="AA2421"/>
      <c r="AB2421"/>
      <c r="AC2421"/>
      <c r="AD2421"/>
      <c r="AE2421"/>
      <c r="AF2421"/>
      <c r="AG2421">
        <v>1</v>
      </c>
      <c r="AH2421">
        <v>0</v>
      </c>
    </row>
    <row r="2422" spans="1:34" ht="15" x14ac:dyDescent="0.25">
      <c r="A2422" t="s">
        <v>5014</v>
      </c>
      <c r="B2422" t="s">
        <v>5015</v>
      </c>
      <c r="C2422" t="s">
        <v>1000</v>
      </c>
      <c r="D2422">
        <v>229</v>
      </c>
      <c r="E2422" s="138">
        <v>44908</v>
      </c>
      <c r="F2422" s="138">
        <v>46011</v>
      </c>
      <c r="G2422" t="s">
        <v>69</v>
      </c>
      <c r="H2422" t="s">
        <v>70</v>
      </c>
      <c r="I2422">
        <v>0</v>
      </c>
      <c r="J2422" t="s">
        <v>16232</v>
      </c>
      <c r="K2422">
        <v>0.8</v>
      </c>
      <c r="L2422" t="s">
        <v>71</v>
      </c>
      <c r="M2422"/>
      <c r="N2422"/>
      <c r="O2422"/>
      <c r="P2422"/>
      <c r="Q2422"/>
      <c r="R2422"/>
      <c r="S2422"/>
      <c r="T2422"/>
      <c r="U2422"/>
      <c r="V2422"/>
      <c r="W2422"/>
      <c r="X2422"/>
      <c r="Y2422"/>
      <c r="Z2422"/>
      <c r="AA2422"/>
      <c r="AB2422"/>
      <c r="AC2422"/>
      <c r="AD2422"/>
      <c r="AE2422"/>
      <c r="AF2422"/>
      <c r="AG2422">
        <v>2</v>
      </c>
      <c r="AH2422">
        <v>7500</v>
      </c>
    </row>
    <row r="2423" spans="1:34" ht="15" x14ac:dyDescent="0.25">
      <c r="A2423" t="s">
        <v>5016</v>
      </c>
      <c r="B2423" t="s">
        <v>5017</v>
      </c>
      <c r="C2423" t="s">
        <v>102</v>
      </c>
      <c r="D2423">
        <v>42</v>
      </c>
      <c r="E2423" s="138">
        <v>45246</v>
      </c>
      <c r="F2423" s="138">
        <v>46011</v>
      </c>
      <c r="G2423" t="s">
        <v>69</v>
      </c>
      <c r="H2423" t="s">
        <v>63</v>
      </c>
      <c r="I2423">
        <v>0.5</v>
      </c>
      <c r="J2423" t="s">
        <v>71</v>
      </c>
      <c r="K2423"/>
      <c r="L2423"/>
      <c r="M2423"/>
      <c r="N2423"/>
      <c r="O2423"/>
      <c r="P2423"/>
      <c r="Q2423"/>
      <c r="R2423"/>
      <c r="S2423"/>
      <c r="T2423"/>
      <c r="U2423"/>
      <c r="V2423"/>
      <c r="W2423"/>
      <c r="X2423"/>
      <c r="Y2423"/>
      <c r="Z2423"/>
      <c r="AA2423"/>
      <c r="AB2423"/>
      <c r="AC2423"/>
      <c r="AD2423"/>
      <c r="AE2423"/>
      <c r="AF2423"/>
      <c r="AG2423">
        <v>1</v>
      </c>
      <c r="AH2423">
        <v>0</v>
      </c>
    </row>
    <row r="2424" spans="1:34" ht="15" x14ac:dyDescent="0.25">
      <c r="A2424" t="s">
        <v>5018</v>
      </c>
      <c r="B2424" t="s">
        <v>5019</v>
      </c>
      <c r="C2424" t="s">
        <v>790</v>
      </c>
      <c r="D2424">
        <v>16</v>
      </c>
      <c r="E2424" s="138">
        <v>45478</v>
      </c>
      <c r="F2424" s="138">
        <v>46011</v>
      </c>
      <c r="G2424" t="s">
        <v>69</v>
      </c>
      <c r="H2424" t="s">
        <v>70</v>
      </c>
      <c r="I2424">
        <v>0</v>
      </c>
      <c r="J2424" t="s">
        <v>16230</v>
      </c>
      <c r="K2424">
        <v>0.8</v>
      </c>
      <c r="L2424" t="s">
        <v>71</v>
      </c>
      <c r="M2424"/>
      <c r="N2424"/>
      <c r="O2424"/>
      <c r="P2424"/>
      <c r="Q2424"/>
      <c r="R2424"/>
      <c r="S2424"/>
      <c r="T2424"/>
      <c r="U2424"/>
      <c r="V2424"/>
      <c r="W2424"/>
      <c r="X2424"/>
      <c r="Y2424"/>
      <c r="Z2424"/>
      <c r="AA2424"/>
      <c r="AB2424"/>
      <c r="AC2424"/>
      <c r="AD2424"/>
      <c r="AE2424"/>
      <c r="AF2424"/>
      <c r="AG2424">
        <v>2</v>
      </c>
      <c r="AH2424">
        <v>15000</v>
      </c>
    </row>
    <row r="2425" spans="1:34" ht="15" x14ac:dyDescent="0.25">
      <c r="A2425" t="s">
        <v>4286</v>
      </c>
      <c r="B2425" t="s">
        <v>4287</v>
      </c>
      <c r="C2425" t="s">
        <v>521</v>
      </c>
      <c r="D2425">
        <v>6</v>
      </c>
      <c r="E2425" s="138">
        <v>44579</v>
      </c>
      <c r="F2425" s="138">
        <v>46011</v>
      </c>
      <c r="G2425" t="s">
        <v>16478</v>
      </c>
      <c r="H2425" t="s">
        <v>70</v>
      </c>
      <c r="I2425">
        <v>0.5</v>
      </c>
      <c r="J2425" t="s">
        <v>76</v>
      </c>
      <c r="K2425">
        <v>0.6</v>
      </c>
      <c r="L2425" t="s">
        <v>77</v>
      </c>
      <c r="M2425">
        <v>0.75</v>
      </c>
      <c r="N2425" t="s">
        <v>78</v>
      </c>
      <c r="O2425">
        <v>0.8</v>
      </c>
      <c r="P2425" t="s">
        <v>79</v>
      </c>
      <c r="Q2425">
        <v>0</v>
      </c>
      <c r="R2425" t="s">
        <v>16229</v>
      </c>
      <c r="S2425"/>
      <c r="T2425"/>
      <c r="U2425"/>
      <c r="V2425"/>
      <c r="W2425"/>
      <c r="X2425"/>
      <c r="Y2425"/>
      <c r="Z2425"/>
      <c r="AA2425"/>
      <c r="AB2425"/>
      <c r="AC2425"/>
      <c r="AD2425"/>
      <c r="AE2425"/>
      <c r="AF2425"/>
      <c r="AG2425">
        <v>0</v>
      </c>
      <c r="AH2425">
        <v>0</v>
      </c>
    </row>
    <row r="2426" spans="1:34" ht="15" x14ac:dyDescent="0.25">
      <c r="A2426" t="s">
        <v>5020</v>
      </c>
      <c r="B2426" t="s">
        <v>5021</v>
      </c>
      <c r="C2426" t="s">
        <v>667</v>
      </c>
      <c r="D2426"/>
      <c r="E2426"/>
      <c r="F2426"/>
      <c r="G2426"/>
      <c r="H2426" t="s">
        <v>63</v>
      </c>
      <c r="I2426" t="s">
        <v>64</v>
      </c>
      <c r="J2426"/>
      <c r="K2426"/>
      <c r="L2426"/>
      <c r="M2426"/>
      <c r="N2426"/>
      <c r="O2426"/>
      <c r="P2426"/>
      <c r="Q2426"/>
      <c r="R2426"/>
      <c r="S2426"/>
      <c r="T2426"/>
      <c r="U2426"/>
      <c r="V2426"/>
      <c r="W2426"/>
      <c r="X2426"/>
      <c r="Y2426"/>
      <c r="Z2426"/>
      <c r="AA2426"/>
      <c r="AB2426"/>
      <c r="AC2426"/>
      <c r="AD2426"/>
      <c r="AE2426"/>
      <c r="AF2426"/>
      <c r="AG2426"/>
      <c r="AH2426">
        <v>0</v>
      </c>
    </row>
    <row r="2427" spans="1:34" ht="15" x14ac:dyDescent="0.25">
      <c r="A2427" t="s">
        <v>5022</v>
      </c>
      <c r="B2427" t="s">
        <v>5023</v>
      </c>
      <c r="C2427" t="s">
        <v>333</v>
      </c>
      <c r="D2427">
        <v>12</v>
      </c>
      <c r="E2427" s="138">
        <v>44062</v>
      </c>
      <c r="F2427" s="138">
        <v>46011</v>
      </c>
      <c r="G2427" t="s">
        <v>69</v>
      </c>
      <c r="H2427" t="s">
        <v>63</v>
      </c>
      <c r="I2427">
        <v>0.5</v>
      </c>
      <c r="J2427" t="s">
        <v>71</v>
      </c>
      <c r="K2427"/>
      <c r="L2427"/>
      <c r="M2427"/>
      <c r="N2427"/>
      <c r="O2427"/>
      <c r="P2427"/>
      <c r="Q2427"/>
      <c r="R2427"/>
      <c r="S2427"/>
      <c r="T2427"/>
      <c r="U2427"/>
      <c r="V2427"/>
      <c r="W2427"/>
      <c r="X2427"/>
      <c r="Y2427"/>
      <c r="Z2427"/>
      <c r="AA2427"/>
      <c r="AB2427"/>
      <c r="AC2427"/>
      <c r="AD2427"/>
      <c r="AE2427"/>
      <c r="AF2427"/>
      <c r="AG2427">
        <v>1</v>
      </c>
      <c r="AH2427">
        <v>0</v>
      </c>
    </row>
    <row r="2428" spans="1:34" ht="15" x14ac:dyDescent="0.25">
      <c r="A2428" t="s">
        <v>5024</v>
      </c>
      <c r="B2428" t="s">
        <v>5025</v>
      </c>
      <c r="C2428" t="s">
        <v>139</v>
      </c>
      <c r="D2428">
        <v>10</v>
      </c>
      <c r="E2428" s="138">
        <v>42215</v>
      </c>
      <c r="F2428" s="138">
        <v>46011</v>
      </c>
      <c r="G2428" t="s">
        <v>69</v>
      </c>
      <c r="H2428" t="s">
        <v>63</v>
      </c>
      <c r="I2428">
        <v>0.8</v>
      </c>
      <c r="J2428" t="s">
        <v>71</v>
      </c>
      <c r="K2428"/>
      <c r="L2428"/>
      <c r="M2428"/>
      <c r="N2428"/>
      <c r="O2428"/>
      <c r="P2428"/>
      <c r="Q2428"/>
      <c r="R2428"/>
      <c r="S2428"/>
      <c r="T2428"/>
      <c r="U2428"/>
      <c r="V2428"/>
      <c r="W2428"/>
      <c r="X2428"/>
      <c r="Y2428"/>
      <c r="Z2428"/>
      <c r="AA2428"/>
      <c r="AB2428"/>
      <c r="AC2428"/>
      <c r="AD2428"/>
      <c r="AE2428"/>
      <c r="AF2428"/>
      <c r="AG2428">
        <v>1</v>
      </c>
      <c r="AH2428">
        <v>0</v>
      </c>
    </row>
    <row r="2429" spans="1:34" ht="15" x14ac:dyDescent="0.25">
      <c r="A2429" t="s">
        <v>5026</v>
      </c>
      <c r="B2429" t="s">
        <v>5027</v>
      </c>
      <c r="C2429" t="s">
        <v>374</v>
      </c>
      <c r="D2429">
        <v>54</v>
      </c>
      <c r="E2429" s="138">
        <v>45645</v>
      </c>
      <c r="F2429" s="138">
        <v>45943</v>
      </c>
      <c r="G2429" t="s">
        <v>69</v>
      </c>
      <c r="H2429" t="s">
        <v>63</v>
      </c>
      <c r="I2429">
        <v>0.8</v>
      </c>
      <c r="J2429" t="s">
        <v>71</v>
      </c>
      <c r="K2429"/>
      <c r="L2429"/>
      <c r="M2429"/>
      <c r="N2429"/>
      <c r="O2429"/>
      <c r="P2429"/>
      <c r="Q2429"/>
      <c r="R2429"/>
      <c r="S2429"/>
      <c r="T2429"/>
      <c r="U2429"/>
      <c r="V2429"/>
      <c r="W2429"/>
      <c r="X2429"/>
      <c r="Y2429"/>
      <c r="Z2429"/>
      <c r="AA2429"/>
      <c r="AB2429"/>
      <c r="AC2429"/>
      <c r="AD2429"/>
      <c r="AE2429"/>
      <c r="AF2429"/>
      <c r="AG2429">
        <v>1</v>
      </c>
      <c r="AH2429">
        <v>0</v>
      </c>
    </row>
    <row r="2430" spans="1:34" ht="15" x14ac:dyDescent="0.25">
      <c r="A2430" t="s">
        <v>5028</v>
      </c>
      <c r="B2430" t="s">
        <v>5029</v>
      </c>
      <c r="C2430" t="s">
        <v>139</v>
      </c>
      <c r="D2430">
        <v>22</v>
      </c>
      <c r="E2430" s="138">
        <v>44764</v>
      </c>
      <c r="F2430" s="138">
        <v>46011</v>
      </c>
      <c r="G2430" t="s">
        <v>69</v>
      </c>
      <c r="H2430" t="s">
        <v>63</v>
      </c>
      <c r="I2430">
        <v>0.8</v>
      </c>
      <c r="J2430" t="s">
        <v>71</v>
      </c>
      <c r="K2430"/>
      <c r="L2430"/>
      <c r="M2430"/>
      <c r="N2430"/>
      <c r="O2430"/>
      <c r="P2430"/>
      <c r="Q2430"/>
      <c r="R2430"/>
      <c r="S2430"/>
      <c r="T2430"/>
      <c r="U2430"/>
      <c r="V2430"/>
      <c r="W2430"/>
      <c r="X2430"/>
      <c r="Y2430"/>
      <c r="Z2430"/>
      <c r="AA2430"/>
      <c r="AB2430"/>
      <c r="AC2430"/>
      <c r="AD2430"/>
      <c r="AE2430"/>
      <c r="AF2430"/>
      <c r="AG2430">
        <v>1</v>
      </c>
      <c r="AH2430">
        <v>0</v>
      </c>
    </row>
    <row r="2431" spans="1:34" ht="15" x14ac:dyDescent="0.25">
      <c r="A2431" t="s">
        <v>5030</v>
      </c>
      <c r="B2431" t="s">
        <v>5031</v>
      </c>
      <c r="C2431" t="s">
        <v>251</v>
      </c>
      <c r="D2431">
        <v>38</v>
      </c>
      <c r="E2431" s="138">
        <v>45642</v>
      </c>
      <c r="F2431" s="138">
        <v>45671</v>
      </c>
      <c r="G2431" t="s">
        <v>75</v>
      </c>
      <c r="H2431" t="s">
        <v>70</v>
      </c>
      <c r="I2431">
        <v>0</v>
      </c>
      <c r="J2431" t="s">
        <v>16231</v>
      </c>
      <c r="K2431">
        <v>0.8</v>
      </c>
      <c r="L2431" t="s">
        <v>71</v>
      </c>
      <c r="M2431"/>
      <c r="N2431"/>
      <c r="O2431"/>
      <c r="P2431"/>
      <c r="Q2431"/>
      <c r="R2431"/>
      <c r="S2431"/>
      <c r="T2431"/>
      <c r="U2431"/>
      <c r="V2431"/>
      <c r="W2431"/>
      <c r="X2431"/>
      <c r="Y2431"/>
      <c r="Z2431"/>
      <c r="AA2431"/>
      <c r="AB2431"/>
      <c r="AC2431"/>
      <c r="AD2431"/>
      <c r="AE2431"/>
      <c r="AF2431"/>
      <c r="AG2431">
        <v>2</v>
      </c>
      <c r="AH2431">
        <v>13000</v>
      </c>
    </row>
    <row r="2432" spans="1:34" ht="15" x14ac:dyDescent="0.25">
      <c r="A2432" t="s">
        <v>4952</v>
      </c>
      <c r="B2432" t="s">
        <v>4953</v>
      </c>
      <c r="C2432" t="s">
        <v>1411</v>
      </c>
      <c r="D2432">
        <v>149</v>
      </c>
      <c r="E2432" s="138">
        <v>45217</v>
      </c>
      <c r="F2432" s="138">
        <v>46011</v>
      </c>
      <c r="G2432" t="s">
        <v>69</v>
      </c>
      <c r="H2432" t="s">
        <v>63</v>
      </c>
      <c r="I2432">
        <v>0.8</v>
      </c>
      <c r="J2432" t="s">
        <v>71</v>
      </c>
      <c r="K2432"/>
      <c r="L2432"/>
      <c r="M2432"/>
      <c r="N2432"/>
      <c r="O2432"/>
      <c r="P2432"/>
      <c r="Q2432"/>
      <c r="R2432"/>
      <c r="S2432"/>
      <c r="T2432"/>
      <c r="U2432"/>
      <c r="V2432"/>
      <c r="W2432"/>
      <c r="X2432"/>
      <c r="Y2432"/>
      <c r="Z2432"/>
      <c r="AA2432"/>
      <c r="AB2432"/>
      <c r="AC2432"/>
      <c r="AD2432"/>
      <c r="AE2432"/>
      <c r="AF2432"/>
      <c r="AG2432">
        <v>1</v>
      </c>
      <c r="AH2432">
        <v>0</v>
      </c>
    </row>
    <row r="2433" spans="1:34" ht="15" x14ac:dyDescent="0.25">
      <c r="A2433" t="s">
        <v>5032</v>
      </c>
      <c r="B2433" t="s">
        <v>5033</v>
      </c>
      <c r="C2433" t="s">
        <v>151</v>
      </c>
      <c r="D2433">
        <v>33</v>
      </c>
      <c r="E2433" s="138">
        <v>45644</v>
      </c>
      <c r="F2433" s="138">
        <v>45667</v>
      </c>
      <c r="G2433" t="s">
        <v>69</v>
      </c>
      <c r="H2433" t="s">
        <v>63</v>
      </c>
      <c r="I2433">
        <v>0.5</v>
      </c>
      <c r="J2433" t="s">
        <v>71</v>
      </c>
      <c r="K2433"/>
      <c r="L2433"/>
      <c r="M2433"/>
      <c r="N2433"/>
      <c r="O2433"/>
      <c r="P2433"/>
      <c r="Q2433"/>
      <c r="R2433"/>
      <c r="S2433"/>
      <c r="T2433"/>
      <c r="U2433"/>
      <c r="V2433"/>
      <c r="W2433"/>
      <c r="X2433"/>
      <c r="Y2433"/>
      <c r="Z2433"/>
      <c r="AA2433"/>
      <c r="AB2433"/>
      <c r="AC2433"/>
      <c r="AD2433"/>
      <c r="AE2433"/>
      <c r="AF2433"/>
      <c r="AG2433">
        <v>1</v>
      </c>
      <c r="AH2433">
        <v>0</v>
      </c>
    </row>
    <row r="2434" spans="1:34" ht="15" x14ac:dyDescent="0.25">
      <c r="A2434" t="s">
        <v>5034</v>
      </c>
      <c r="B2434" t="s">
        <v>5035</v>
      </c>
      <c r="C2434" t="s">
        <v>321</v>
      </c>
      <c r="D2434">
        <v>17</v>
      </c>
      <c r="E2434" s="138">
        <v>42465</v>
      </c>
      <c r="F2434" s="138">
        <v>46011</v>
      </c>
      <c r="G2434" t="s">
        <v>69</v>
      </c>
      <c r="H2434" t="s">
        <v>63</v>
      </c>
      <c r="I2434">
        <v>0.6</v>
      </c>
      <c r="J2434" t="s">
        <v>71</v>
      </c>
      <c r="K2434"/>
      <c r="L2434"/>
      <c r="M2434"/>
      <c r="N2434"/>
      <c r="O2434"/>
      <c r="P2434"/>
      <c r="Q2434"/>
      <c r="R2434"/>
      <c r="S2434"/>
      <c r="T2434"/>
      <c r="U2434"/>
      <c r="V2434"/>
      <c r="W2434"/>
      <c r="X2434"/>
      <c r="Y2434"/>
      <c r="Z2434"/>
      <c r="AA2434"/>
      <c r="AB2434"/>
      <c r="AC2434"/>
      <c r="AD2434"/>
      <c r="AE2434"/>
      <c r="AF2434"/>
      <c r="AG2434">
        <v>1</v>
      </c>
      <c r="AH2434">
        <v>0</v>
      </c>
    </row>
    <row r="2435" spans="1:34" ht="15" x14ac:dyDescent="0.25">
      <c r="A2435" t="s">
        <v>5036</v>
      </c>
      <c r="B2435" t="s">
        <v>5037</v>
      </c>
      <c r="C2435" t="s">
        <v>313</v>
      </c>
      <c r="D2435"/>
      <c r="E2435"/>
      <c r="F2435"/>
      <c r="G2435"/>
      <c r="H2435" t="s">
        <v>63</v>
      </c>
      <c r="I2435" t="s">
        <v>64</v>
      </c>
      <c r="J2435"/>
      <c r="K2435"/>
      <c r="L2435"/>
      <c r="M2435"/>
      <c r="N2435"/>
      <c r="O2435"/>
      <c r="P2435"/>
      <c r="Q2435"/>
      <c r="R2435"/>
      <c r="S2435"/>
      <c r="T2435"/>
      <c r="U2435"/>
      <c r="V2435"/>
      <c r="W2435"/>
      <c r="X2435"/>
      <c r="Y2435"/>
      <c r="Z2435"/>
      <c r="AA2435"/>
      <c r="AB2435"/>
      <c r="AC2435"/>
      <c r="AD2435"/>
      <c r="AE2435"/>
      <c r="AF2435"/>
      <c r="AG2435"/>
      <c r="AH2435">
        <v>0</v>
      </c>
    </row>
    <row r="2436" spans="1:34" ht="15" x14ac:dyDescent="0.25">
      <c r="A2436" t="s">
        <v>5038</v>
      </c>
      <c r="B2436" t="s">
        <v>5039</v>
      </c>
      <c r="C2436" t="s">
        <v>1411</v>
      </c>
      <c r="D2436">
        <v>3</v>
      </c>
      <c r="E2436" s="138">
        <v>45716</v>
      </c>
      <c r="F2436" s="138">
        <v>45944</v>
      </c>
      <c r="G2436" t="s">
        <v>69</v>
      </c>
      <c r="H2436" t="s">
        <v>63</v>
      </c>
      <c r="I2436">
        <v>0.8</v>
      </c>
      <c r="J2436" t="s">
        <v>71</v>
      </c>
      <c r="K2436"/>
      <c r="L2436"/>
      <c r="M2436"/>
      <c r="N2436"/>
      <c r="O2436"/>
      <c r="P2436"/>
      <c r="Q2436"/>
      <c r="R2436"/>
      <c r="S2436"/>
      <c r="T2436"/>
      <c r="U2436"/>
      <c r="V2436"/>
      <c r="W2436"/>
      <c r="X2436"/>
      <c r="Y2436"/>
      <c r="Z2436"/>
      <c r="AA2436"/>
      <c r="AB2436"/>
      <c r="AC2436"/>
      <c r="AD2436"/>
      <c r="AE2436"/>
      <c r="AF2436"/>
      <c r="AG2436">
        <v>1</v>
      </c>
      <c r="AH2436">
        <v>0</v>
      </c>
    </row>
    <row r="2437" spans="1:34" ht="15" x14ac:dyDescent="0.25">
      <c r="A2437" t="s">
        <v>5040</v>
      </c>
      <c r="B2437" t="s">
        <v>5041</v>
      </c>
      <c r="C2437" t="s">
        <v>251</v>
      </c>
      <c r="D2437">
        <v>8</v>
      </c>
      <c r="E2437" s="138">
        <v>45716</v>
      </c>
      <c r="F2437" s="138">
        <v>45748</v>
      </c>
      <c r="G2437" t="s">
        <v>69</v>
      </c>
      <c r="H2437" t="s">
        <v>70</v>
      </c>
      <c r="I2437">
        <v>0</v>
      </c>
      <c r="J2437" t="s">
        <v>16229</v>
      </c>
      <c r="K2437">
        <v>0.7</v>
      </c>
      <c r="L2437" t="s">
        <v>71</v>
      </c>
      <c r="M2437"/>
      <c r="N2437"/>
      <c r="O2437"/>
      <c r="P2437"/>
      <c r="Q2437"/>
      <c r="R2437"/>
      <c r="S2437"/>
      <c r="T2437"/>
      <c r="U2437"/>
      <c r="V2437"/>
      <c r="W2437"/>
      <c r="X2437"/>
      <c r="Y2437"/>
      <c r="Z2437"/>
      <c r="AA2437"/>
      <c r="AB2437"/>
      <c r="AC2437"/>
      <c r="AD2437"/>
      <c r="AE2437"/>
      <c r="AF2437"/>
      <c r="AG2437">
        <v>2</v>
      </c>
      <c r="AH2437">
        <v>10000</v>
      </c>
    </row>
    <row r="2438" spans="1:34" ht="15" x14ac:dyDescent="0.25">
      <c r="A2438" t="s">
        <v>5044</v>
      </c>
      <c r="B2438" t="s">
        <v>5045</v>
      </c>
      <c r="C2438" t="s">
        <v>119</v>
      </c>
      <c r="D2438">
        <v>9</v>
      </c>
      <c r="E2438" s="138">
        <v>40347</v>
      </c>
      <c r="F2438" s="138">
        <v>46011</v>
      </c>
      <c r="G2438" t="s">
        <v>69</v>
      </c>
      <c r="H2438" t="s">
        <v>63</v>
      </c>
      <c r="I2438">
        <v>0.4</v>
      </c>
      <c r="J2438" t="s">
        <v>71</v>
      </c>
      <c r="K2438"/>
      <c r="L2438"/>
      <c r="M2438"/>
      <c r="N2438"/>
      <c r="O2438"/>
      <c r="P2438"/>
      <c r="Q2438"/>
      <c r="R2438"/>
      <c r="S2438"/>
      <c r="T2438"/>
      <c r="U2438"/>
      <c r="V2438"/>
      <c r="W2438"/>
      <c r="X2438"/>
      <c r="Y2438"/>
      <c r="Z2438"/>
      <c r="AA2438"/>
      <c r="AB2438"/>
      <c r="AC2438"/>
      <c r="AD2438"/>
      <c r="AE2438"/>
      <c r="AF2438"/>
      <c r="AG2438">
        <v>1</v>
      </c>
      <c r="AH2438">
        <v>0</v>
      </c>
    </row>
    <row r="2439" spans="1:34" ht="15" x14ac:dyDescent="0.25">
      <c r="A2439" t="s">
        <v>5046</v>
      </c>
      <c r="B2439" t="s">
        <v>5047</v>
      </c>
      <c r="C2439" t="s">
        <v>359</v>
      </c>
      <c r="D2439">
        <v>56</v>
      </c>
      <c r="E2439" s="138">
        <v>45643</v>
      </c>
      <c r="F2439" s="138">
        <v>45679</v>
      </c>
      <c r="G2439" t="s">
        <v>69</v>
      </c>
      <c r="H2439" t="s">
        <v>70</v>
      </c>
      <c r="I2439">
        <v>0</v>
      </c>
      <c r="J2439" t="s">
        <v>16229</v>
      </c>
      <c r="K2439">
        <v>0.7</v>
      </c>
      <c r="L2439" t="s">
        <v>71</v>
      </c>
      <c r="M2439"/>
      <c r="N2439"/>
      <c r="O2439"/>
      <c r="P2439"/>
      <c r="Q2439"/>
      <c r="R2439"/>
      <c r="S2439"/>
      <c r="T2439"/>
      <c r="U2439"/>
      <c r="V2439"/>
      <c r="W2439"/>
      <c r="X2439"/>
      <c r="Y2439"/>
      <c r="Z2439"/>
      <c r="AA2439"/>
      <c r="AB2439"/>
      <c r="AC2439"/>
      <c r="AD2439"/>
      <c r="AE2439"/>
      <c r="AF2439"/>
      <c r="AG2439">
        <v>2</v>
      </c>
      <c r="AH2439">
        <v>10000</v>
      </c>
    </row>
    <row r="2440" spans="1:34" ht="15" x14ac:dyDescent="0.25">
      <c r="A2440" t="s">
        <v>5048</v>
      </c>
      <c r="B2440" t="s">
        <v>5049</v>
      </c>
      <c r="C2440" t="s">
        <v>231</v>
      </c>
      <c r="D2440">
        <v>32</v>
      </c>
      <c r="E2440" s="138">
        <v>45653</v>
      </c>
      <c r="F2440" s="138">
        <v>45706</v>
      </c>
      <c r="G2440" t="s">
        <v>69</v>
      </c>
      <c r="H2440" t="s">
        <v>63</v>
      </c>
      <c r="I2440">
        <v>0.8</v>
      </c>
      <c r="J2440" t="s">
        <v>71</v>
      </c>
      <c r="K2440"/>
      <c r="L2440"/>
      <c r="M2440"/>
      <c r="N2440"/>
      <c r="O2440"/>
      <c r="P2440"/>
      <c r="Q2440"/>
      <c r="R2440"/>
      <c r="S2440"/>
      <c r="T2440"/>
      <c r="U2440"/>
      <c r="V2440"/>
      <c r="W2440"/>
      <c r="X2440"/>
      <c r="Y2440"/>
      <c r="Z2440"/>
      <c r="AA2440"/>
      <c r="AB2440"/>
      <c r="AC2440"/>
      <c r="AD2440"/>
      <c r="AE2440"/>
      <c r="AF2440"/>
      <c r="AG2440">
        <v>1</v>
      </c>
      <c r="AH2440">
        <v>0</v>
      </c>
    </row>
    <row r="2441" spans="1:34" ht="15" x14ac:dyDescent="0.25">
      <c r="A2441" t="s">
        <v>5050</v>
      </c>
      <c r="B2441" t="s">
        <v>5051</v>
      </c>
      <c r="C2441" t="s">
        <v>90</v>
      </c>
      <c r="D2441">
        <v>37</v>
      </c>
      <c r="E2441" s="138">
        <v>45645</v>
      </c>
      <c r="F2441" s="138">
        <v>45688</v>
      </c>
      <c r="G2441" t="s">
        <v>75</v>
      </c>
      <c r="H2441" t="s">
        <v>70</v>
      </c>
      <c r="I2441">
        <v>0</v>
      </c>
      <c r="J2441" t="s">
        <v>16229</v>
      </c>
      <c r="K2441">
        <v>0.8</v>
      </c>
      <c r="L2441" t="s">
        <v>71</v>
      </c>
      <c r="M2441"/>
      <c r="N2441"/>
      <c r="O2441"/>
      <c r="P2441"/>
      <c r="Q2441"/>
      <c r="R2441"/>
      <c r="S2441"/>
      <c r="T2441"/>
      <c r="U2441"/>
      <c r="V2441"/>
      <c r="W2441"/>
      <c r="X2441"/>
      <c r="Y2441"/>
      <c r="Z2441"/>
      <c r="AA2441"/>
      <c r="AB2441"/>
      <c r="AC2441"/>
      <c r="AD2441"/>
      <c r="AE2441"/>
      <c r="AF2441"/>
      <c r="AG2441">
        <v>2</v>
      </c>
      <c r="AH2441">
        <v>10000</v>
      </c>
    </row>
    <row r="2442" spans="1:34" ht="15" x14ac:dyDescent="0.25">
      <c r="A2442" t="s">
        <v>5052</v>
      </c>
      <c r="B2442" t="s">
        <v>5053</v>
      </c>
      <c r="C2442" t="s">
        <v>251</v>
      </c>
      <c r="D2442">
        <v>34</v>
      </c>
      <c r="E2442" s="138">
        <v>45623</v>
      </c>
      <c r="F2442" s="138">
        <v>45706</v>
      </c>
      <c r="G2442" t="s">
        <v>69</v>
      </c>
      <c r="H2442" t="s">
        <v>70</v>
      </c>
      <c r="I2442">
        <v>0</v>
      </c>
      <c r="J2442" t="s">
        <v>16230</v>
      </c>
      <c r="K2442">
        <v>0.6</v>
      </c>
      <c r="L2442" t="s">
        <v>71</v>
      </c>
      <c r="M2442"/>
      <c r="N2442"/>
      <c r="O2442"/>
      <c r="P2442"/>
      <c r="Q2442"/>
      <c r="R2442"/>
      <c r="S2442"/>
      <c r="T2442"/>
      <c r="U2442"/>
      <c r="V2442"/>
      <c r="W2442"/>
      <c r="X2442"/>
      <c r="Y2442"/>
      <c r="Z2442"/>
      <c r="AA2442"/>
      <c r="AB2442"/>
      <c r="AC2442"/>
      <c r="AD2442"/>
      <c r="AE2442"/>
      <c r="AF2442"/>
      <c r="AG2442">
        <v>2</v>
      </c>
      <c r="AH2442">
        <v>15000</v>
      </c>
    </row>
    <row r="2443" spans="1:34" ht="15" x14ac:dyDescent="0.25">
      <c r="A2443" t="s">
        <v>5054</v>
      </c>
      <c r="B2443" t="s">
        <v>5055</v>
      </c>
      <c r="C2443" t="s">
        <v>84</v>
      </c>
      <c r="D2443"/>
      <c r="E2443"/>
      <c r="F2443"/>
      <c r="G2443"/>
      <c r="H2443" t="s">
        <v>63</v>
      </c>
      <c r="I2443" t="s">
        <v>64</v>
      </c>
      <c r="J2443"/>
      <c r="K2443"/>
      <c r="L2443"/>
      <c r="M2443"/>
      <c r="N2443"/>
      <c r="O2443"/>
      <c r="P2443"/>
      <c r="Q2443"/>
      <c r="R2443"/>
      <c r="S2443"/>
      <c r="T2443"/>
      <c r="U2443"/>
      <c r="V2443"/>
      <c r="W2443"/>
      <c r="X2443"/>
      <c r="Y2443"/>
      <c r="Z2443"/>
      <c r="AA2443"/>
      <c r="AB2443"/>
      <c r="AC2443"/>
      <c r="AD2443"/>
      <c r="AE2443"/>
      <c r="AF2443"/>
      <c r="AG2443"/>
      <c r="AH2443">
        <v>0</v>
      </c>
    </row>
    <row r="2444" spans="1:34" ht="15" x14ac:dyDescent="0.25">
      <c r="A2444" t="s">
        <v>5056</v>
      </c>
      <c r="B2444" t="s">
        <v>5057</v>
      </c>
      <c r="C2444" t="s">
        <v>87</v>
      </c>
      <c r="D2444">
        <v>37</v>
      </c>
      <c r="E2444" s="138">
        <v>45288</v>
      </c>
      <c r="F2444" s="138">
        <v>46011</v>
      </c>
      <c r="G2444" t="s">
        <v>69</v>
      </c>
      <c r="H2444" t="s">
        <v>70</v>
      </c>
      <c r="I2444">
        <v>0</v>
      </c>
      <c r="J2444" t="s">
        <v>16256</v>
      </c>
      <c r="K2444">
        <v>0.8</v>
      </c>
      <c r="L2444" t="s">
        <v>71</v>
      </c>
      <c r="M2444"/>
      <c r="N2444"/>
      <c r="O2444"/>
      <c r="P2444"/>
      <c r="Q2444"/>
      <c r="R2444"/>
      <c r="S2444"/>
      <c r="T2444"/>
      <c r="U2444"/>
      <c r="V2444"/>
      <c r="W2444"/>
      <c r="X2444"/>
      <c r="Y2444"/>
      <c r="Z2444"/>
      <c r="AA2444"/>
      <c r="AB2444"/>
      <c r="AC2444"/>
      <c r="AD2444"/>
      <c r="AE2444"/>
      <c r="AF2444"/>
      <c r="AG2444">
        <v>2</v>
      </c>
      <c r="AH2444">
        <v>6000</v>
      </c>
    </row>
    <row r="2445" spans="1:34" ht="15" x14ac:dyDescent="0.25">
      <c r="A2445" t="s">
        <v>5058</v>
      </c>
      <c r="B2445" t="s">
        <v>5059</v>
      </c>
      <c r="C2445" t="s">
        <v>231</v>
      </c>
      <c r="D2445">
        <v>9</v>
      </c>
      <c r="E2445" s="138">
        <v>44252</v>
      </c>
      <c r="F2445" s="138">
        <v>46011</v>
      </c>
      <c r="G2445" t="s">
        <v>69</v>
      </c>
      <c r="H2445" t="s">
        <v>70</v>
      </c>
      <c r="I2445">
        <v>0</v>
      </c>
      <c r="J2445" t="s">
        <v>16230</v>
      </c>
      <c r="K2445">
        <v>0.8</v>
      </c>
      <c r="L2445" t="s">
        <v>71</v>
      </c>
      <c r="M2445"/>
      <c r="N2445"/>
      <c r="O2445"/>
      <c r="P2445"/>
      <c r="Q2445"/>
      <c r="R2445"/>
      <c r="S2445"/>
      <c r="T2445"/>
      <c r="U2445"/>
      <c r="V2445"/>
      <c r="W2445"/>
      <c r="X2445"/>
      <c r="Y2445"/>
      <c r="Z2445"/>
      <c r="AA2445"/>
      <c r="AB2445"/>
      <c r="AC2445"/>
      <c r="AD2445"/>
      <c r="AE2445"/>
      <c r="AF2445"/>
      <c r="AG2445">
        <v>2</v>
      </c>
      <c r="AH2445">
        <v>15000</v>
      </c>
    </row>
    <row r="2446" spans="1:34" ht="15" x14ac:dyDescent="0.25">
      <c r="A2446" t="s">
        <v>5060</v>
      </c>
      <c r="B2446" t="s">
        <v>5061</v>
      </c>
      <c r="C2446" t="s">
        <v>151</v>
      </c>
      <c r="D2446">
        <v>26</v>
      </c>
      <c r="E2446" s="138">
        <v>45649</v>
      </c>
      <c r="F2446" s="138">
        <v>45944</v>
      </c>
      <c r="G2446" t="s">
        <v>69</v>
      </c>
      <c r="H2446" t="s">
        <v>63</v>
      </c>
      <c r="I2446">
        <v>0.8</v>
      </c>
      <c r="J2446" t="s">
        <v>71</v>
      </c>
      <c r="K2446"/>
      <c r="L2446"/>
      <c r="M2446"/>
      <c r="N2446"/>
      <c r="O2446"/>
      <c r="P2446"/>
      <c r="Q2446"/>
      <c r="R2446"/>
      <c r="S2446"/>
      <c r="T2446"/>
      <c r="U2446"/>
      <c r="V2446"/>
      <c r="W2446"/>
      <c r="X2446"/>
      <c r="Y2446"/>
      <c r="Z2446"/>
      <c r="AA2446"/>
      <c r="AB2446"/>
      <c r="AC2446"/>
      <c r="AD2446"/>
      <c r="AE2446"/>
      <c r="AF2446"/>
      <c r="AG2446">
        <v>1</v>
      </c>
      <c r="AH2446">
        <v>0</v>
      </c>
    </row>
    <row r="2447" spans="1:34" ht="15" x14ac:dyDescent="0.25">
      <c r="A2447" t="s">
        <v>5062</v>
      </c>
      <c r="B2447" t="s">
        <v>5063</v>
      </c>
      <c r="C2447" t="s">
        <v>251</v>
      </c>
      <c r="D2447"/>
      <c r="E2447"/>
      <c r="F2447"/>
      <c r="G2447"/>
      <c r="H2447" t="s">
        <v>63</v>
      </c>
      <c r="I2447" t="s">
        <v>64</v>
      </c>
      <c r="J2447"/>
      <c r="K2447"/>
      <c r="L2447"/>
      <c r="M2447"/>
      <c r="N2447"/>
      <c r="O2447"/>
      <c r="P2447"/>
      <c r="Q2447"/>
      <c r="R2447"/>
      <c r="S2447"/>
      <c r="T2447"/>
      <c r="U2447"/>
      <c r="V2447"/>
      <c r="W2447"/>
      <c r="X2447"/>
      <c r="Y2447"/>
      <c r="Z2447"/>
      <c r="AA2447"/>
      <c r="AB2447"/>
      <c r="AC2447"/>
      <c r="AD2447"/>
      <c r="AE2447"/>
      <c r="AF2447"/>
      <c r="AG2447"/>
      <c r="AH2447">
        <v>0</v>
      </c>
    </row>
    <row r="2448" spans="1:34" ht="15" x14ac:dyDescent="0.25">
      <c r="A2448" t="s">
        <v>5064</v>
      </c>
      <c r="B2448" t="s">
        <v>5065</v>
      </c>
      <c r="C2448" t="s">
        <v>102</v>
      </c>
      <c r="D2448">
        <v>36</v>
      </c>
      <c r="E2448" s="138">
        <v>44679</v>
      </c>
      <c r="F2448" s="138">
        <v>46011</v>
      </c>
      <c r="G2448" t="s">
        <v>16478</v>
      </c>
      <c r="H2448" t="s">
        <v>70</v>
      </c>
      <c r="I2448">
        <v>0.7</v>
      </c>
      <c r="J2448" t="s">
        <v>76</v>
      </c>
      <c r="K2448">
        <v>0.73</v>
      </c>
      <c r="L2448" t="s">
        <v>77</v>
      </c>
      <c r="M2448">
        <v>0.76</v>
      </c>
      <c r="N2448" t="s">
        <v>78</v>
      </c>
      <c r="O2448">
        <v>0.8</v>
      </c>
      <c r="P2448" t="s">
        <v>79</v>
      </c>
      <c r="Q2448"/>
      <c r="R2448"/>
      <c r="S2448"/>
      <c r="T2448"/>
      <c r="U2448"/>
      <c r="V2448"/>
      <c r="W2448"/>
      <c r="X2448"/>
      <c r="Y2448"/>
      <c r="Z2448"/>
      <c r="AA2448"/>
      <c r="AB2448"/>
      <c r="AC2448"/>
      <c r="AD2448"/>
      <c r="AE2448"/>
      <c r="AF2448"/>
      <c r="AG2448">
        <v>0</v>
      </c>
      <c r="AH2448">
        <v>0</v>
      </c>
    </row>
    <row r="2449" spans="1:34" ht="15" x14ac:dyDescent="0.25">
      <c r="A2449" t="s">
        <v>5066</v>
      </c>
      <c r="B2449" t="s">
        <v>5067</v>
      </c>
      <c r="C2449" t="s">
        <v>228</v>
      </c>
      <c r="D2449">
        <v>34</v>
      </c>
      <c r="E2449" s="138">
        <v>45278</v>
      </c>
      <c r="F2449" s="138">
        <v>46011</v>
      </c>
      <c r="G2449" t="s">
        <v>69</v>
      </c>
      <c r="H2449" t="s">
        <v>63</v>
      </c>
      <c r="I2449">
        <v>0.35</v>
      </c>
      <c r="J2449" t="s">
        <v>71</v>
      </c>
      <c r="K2449"/>
      <c r="L2449"/>
      <c r="M2449"/>
      <c r="N2449"/>
      <c r="O2449"/>
      <c r="P2449"/>
      <c r="Q2449"/>
      <c r="R2449"/>
      <c r="S2449"/>
      <c r="T2449"/>
      <c r="U2449"/>
      <c r="V2449"/>
      <c r="W2449"/>
      <c r="X2449"/>
      <c r="Y2449"/>
      <c r="Z2449"/>
      <c r="AA2449"/>
      <c r="AB2449"/>
      <c r="AC2449"/>
      <c r="AD2449"/>
      <c r="AE2449"/>
      <c r="AF2449"/>
      <c r="AG2449">
        <v>1</v>
      </c>
      <c r="AH2449">
        <v>0</v>
      </c>
    </row>
    <row r="2450" spans="1:34" ht="15" x14ac:dyDescent="0.25">
      <c r="A2450" t="s">
        <v>5068</v>
      </c>
      <c r="B2450" t="s">
        <v>5069</v>
      </c>
      <c r="C2450" t="s">
        <v>231</v>
      </c>
      <c r="D2450">
        <v>46</v>
      </c>
      <c r="E2450" s="138">
        <v>45644</v>
      </c>
      <c r="F2450" s="138">
        <v>45700</v>
      </c>
      <c r="G2450" t="s">
        <v>69</v>
      </c>
      <c r="H2450" t="s">
        <v>70</v>
      </c>
      <c r="I2450">
        <v>0</v>
      </c>
      <c r="J2450" t="s">
        <v>16249</v>
      </c>
      <c r="K2450">
        <v>0.7</v>
      </c>
      <c r="L2450" t="s">
        <v>71</v>
      </c>
      <c r="M2450"/>
      <c r="N2450"/>
      <c r="O2450"/>
      <c r="P2450"/>
      <c r="Q2450"/>
      <c r="R2450"/>
      <c r="S2450"/>
      <c r="T2450"/>
      <c r="U2450"/>
      <c r="V2450"/>
      <c r="W2450"/>
      <c r="X2450"/>
      <c r="Y2450"/>
      <c r="Z2450"/>
      <c r="AA2450"/>
      <c r="AB2450"/>
      <c r="AC2450"/>
      <c r="AD2450"/>
      <c r="AE2450"/>
      <c r="AF2450"/>
      <c r="AG2450">
        <v>2</v>
      </c>
      <c r="AH2450">
        <v>8000</v>
      </c>
    </row>
    <row r="2451" spans="1:34" ht="15" x14ac:dyDescent="0.25">
      <c r="A2451" t="s">
        <v>5070</v>
      </c>
      <c r="B2451" t="s">
        <v>5071</v>
      </c>
      <c r="C2451" t="s">
        <v>516</v>
      </c>
      <c r="D2451">
        <v>63</v>
      </c>
      <c r="E2451" s="138">
        <v>45657</v>
      </c>
      <c r="F2451" s="138">
        <v>45699</v>
      </c>
      <c r="G2451" t="s">
        <v>69</v>
      </c>
      <c r="H2451" t="s">
        <v>63</v>
      </c>
      <c r="I2451">
        <v>0.8</v>
      </c>
      <c r="J2451" t="s">
        <v>71</v>
      </c>
      <c r="K2451"/>
      <c r="L2451"/>
      <c r="M2451"/>
      <c r="N2451"/>
      <c r="O2451"/>
      <c r="P2451"/>
      <c r="Q2451"/>
      <c r="R2451"/>
      <c r="S2451"/>
      <c r="T2451"/>
      <c r="U2451"/>
      <c r="V2451"/>
      <c r="W2451"/>
      <c r="X2451"/>
      <c r="Y2451"/>
      <c r="Z2451"/>
      <c r="AA2451"/>
      <c r="AB2451"/>
      <c r="AC2451"/>
      <c r="AD2451"/>
      <c r="AE2451"/>
      <c r="AF2451"/>
      <c r="AG2451">
        <v>1</v>
      </c>
      <c r="AH2451">
        <v>0</v>
      </c>
    </row>
    <row r="2452" spans="1:34" ht="15" x14ac:dyDescent="0.25">
      <c r="A2452" t="s">
        <v>5072</v>
      </c>
      <c r="B2452" t="s">
        <v>5073</v>
      </c>
      <c r="C2452" t="s">
        <v>162</v>
      </c>
      <c r="D2452">
        <v>43</v>
      </c>
      <c r="E2452" s="138">
        <v>45281</v>
      </c>
      <c r="F2452" s="138">
        <v>46011</v>
      </c>
      <c r="G2452" t="s">
        <v>69</v>
      </c>
      <c r="H2452" t="s">
        <v>63</v>
      </c>
      <c r="I2452">
        <v>0.8</v>
      </c>
      <c r="J2452" t="s">
        <v>71</v>
      </c>
      <c r="K2452"/>
      <c r="L2452"/>
      <c r="M2452"/>
      <c r="N2452"/>
      <c r="O2452"/>
      <c r="P2452"/>
      <c r="Q2452"/>
      <c r="R2452"/>
      <c r="S2452"/>
      <c r="T2452"/>
      <c r="U2452"/>
      <c r="V2452"/>
      <c r="W2452"/>
      <c r="X2452"/>
      <c r="Y2452"/>
      <c r="Z2452"/>
      <c r="AA2452"/>
      <c r="AB2452"/>
      <c r="AC2452"/>
      <c r="AD2452"/>
      <c r="AE2452"/>
      <c r="AF2452"/>
      <c r="AG2452">
        <v>1</v>
      </c>
      <c r="AH2452">
        <v>0</v>
      </c>
    </row>
    <row r="2453" spans="1:34" ht="15" x14ac:dyDescent="0.25">
      <c r="A2453" t="s">
        <v>5074</v>
      </c>
      <c r="B2453" t="s">
        <v>5075</v>
      </c>
      <c r="C2453" t="s">
        <v>264</v>
      </c>
      <c r="D2453">
        <v>45</v>
      </c>
      <c r="E2453" s="138">
        <v>45656</v>
      </c>
      <c r="F2453" s="138">
        <v>45854</v>
      </c>
      <c r="G2453" t="s">
        <v>69</v>
      </c>
      <c r="H2453" t="s">
        <v>63</v>
      </c>
      <c r="I2453">
        <v>0.8</v>
      </c>
      <c r="J2453" t="s">
        <v>71</v>
      </c>
      <c r="K2453"/>
      <c r="L2453"/>
      <c r="M2453"/>
      <c r="N2453"/>
      <c r="O2453"/>
      <c r="P2453"/>
      <c r="Q2453"/>
      <c r="R2453"/>
      <c r="S2453"/>
      <c r="T2453"/>
      <c r="U2453"/>
      <c r="V2453"/>
      <c r="W2453"/>
      <c r="X2453"/>
      <c r="Y2453"/>
      <c r="Z2453"/>
      <c r="AA2453"/>
      <c r="AB2453"/>
      <c r="AC2453"/>
      <c r="AD2453"/>
      <c r="AE2453"/>
      <c r="AF2453"/>
      <c r="AG2453">
        <v>1</v>
      </c>
      <c r="AH2453">
        <v>0</v>
      </c>
    </row>
    <row r="2454" spans="1:34" ht="15" x14ac:dyDescent="0.25">
      <c r="A2454" t="s">
        <v>2979</v>
      </c>
      <c r="B2454" t="s">
        <v>2980</v>
      </c>
      <c r="C2454" t="s">
        <v>318</v>
      </c>
      <c r="D2454">
        <v>33</v>
      </c>
      <c r="E2454" s="138">
        <v>45645</v>
      </c>
      <c r="F2454" s="138">
        <v>45719</v>
      </c>
      <c r="G2454" t="s">
        <v>69</v>
      </c>
      <c r="H2454" t="s">
        <v>70</v>
      </c>
      <c r="I2454">
        <v>0</v>
      </c>
      <c r="J2454" t="s">
        <v>16230</v>
      </c>
      <c r="K2454">
        <v>0.8</v>
      </c>
      <c r="L2454" t="s">
        <v>71</v>
      </c>
      <c r="M2454"/>
      <c r="N2454"/>
      <c r="O2454"/>
      <c r="P2454"/>
      <c r="Q2454"/>
      <c r="R2454"/>
      <c r="S2454"/>
      <c r="T2454"/>
      <c r="U2454"/>
      <c r="V2454"/>
      <c r="W2454"/>
      <c r="X2454"/>
      <c r="Y2454"/>
      <c r="Z2454"/>
      <c r="AA2454"/>
      <c r="AB2454"/>
      <c r="AC2454"/>
      <c r="AD2454"/>
      <c r="AE2454"/>
      <c r="AF2454"/>
      <c r="AG2454">
        <v>2</v>
      </c>
      <c r="AH2454">
        <v>15000</v>
      </c>
    </row>
    <row r="2455" spans="1:34" ht="15" x14ac:dyDescent="0.25">
      <c r="A2455" t="s">
        <v>5076</v>
      </c>
      <c r="B2455" t="s">
        <v>5077</v>
      </c>
      <c r="C2455" t="s">
        <v>84</v>
      </c>
      <c r="D2455"/>
      <c r="E2455"/>
      <c r="F2455"/>
      <c r="G2455"/>
      <c r="H2455" t="s">
        <v>63</v>
      </c>
      <c r="I2455" t="s">
        <v>64</v>
      </c>
      <c r="J2455"/>
      <c r="K2455"/>
      <c r="L2455"/>
      <c r="M2455"/>
      <c r="N2455"/>
      <c r="O2455"/>
      <c r="P2455"/>
      <c r="Q2455"/>
      <c r="R2455"/>
      <c r="S2455"/>
      <c r="T2455"/>
      <c r="U2455"/>
      <c r="V2455"/>
      <c r="W2455"/>
      <c r="X2455"/>
      <c r="Y2455"/>
      <c r="Z2455"/>
      <c r="AA2455"/>
      <c r="AB2455"/>
      <c r="AC2455"/>
      <c r="AD2455"/>
      <c r="AE2455"/>
      <c r="AF2455"/>
      <c r="AG2455"/>
      <c r="AH2455">
        <v>0</v>
      </c>
    </row>
    <row r="2456" spans="1:34" ht="15" x14ac:dyDescent="0.25">
      <c r="A2456" t="s">
        <v>5078</v>
      </c>
      <c r="B2456" t="s">
        <v>5079</v>
      </c>
      <c r="C2456" t="s">
        <v>63</v>
      </c>
      <c r="D2456">
        <v>31</v>
      </c>
      <c r="E2456" s="138">
        <v>45653</v>
      </c>
      <c r="F2456" s="138">
        <v>45702</v>
      </c>
      <c r="G2456" t="s">
        <v>69</v>
      </c>
      <c r="H2456" t="s">
        <v>70</v>
      </c>
      <c r="I2456">
        <v>0</v>
      </c>
      <c r="J2456" t="s">
        <v>16229</v>
      </c>
      <c r="K2456">
        <v>0.6</v>
      </c>
      <c r="L2456" t="s">
        <v>71</v>
      </c>
      <c r="M2456"/>
      <c r="N2456"/>
      <c r="O2456"/>
      <c r="P2456"/>
      <c r="Q2456"/>
      <c r="R2456"/>
      <c r="S2456"/>
      <c r="T2456"/>
      <c r="U2456"/>
      <c r="V2456"/>
      <c r="W2456"/>
      <c r="X2456"/>
      <c r="Y2456"/>
      <c r="Z2456"/>
      <c r="AA2456"/>
      <c r="AB2456"/>
      <c r="AC2456"/>
      <c r="AD2456"/>
      <c r="AE2456"/>
      <c r="AF2456"/>
      <c r="AG2456">
        <v>2</v>
      </c>
      <c r="AH2456">
        <v>10000</v>
      </c>
    </row>
    <row r="2457" spans="1:34" ht="15" x14ac:dyDescent="0.25">
      <c r="A2457" t="s">
        <v>5080</v>
      </c>
      <c r="B2457" t="s">
        <v>5081</v>
      </c>
      <c r="C2457" t="s">
        <v>251</v>
      </c>
      <c r="D2457">
        <v>2</v>
      </c>
      <c r="E2457" s="138">
        <v>45688</v>
      </c>
      <c r="F2457" s="138">
        <v>45870</v>
      </c>
      <c r="G2457" t="s">
        <v>69</v>
      </c>
      <c r="H2457" t="s">
        <v>63</v>
      </c>
      <c r="I2457">
        <v>0.8</v>
      </c>
      <c r="J2457" t="s">
        <v>71</v>
      </c>
      <c r="K2457"/>
      <c r="L2457"/>
      <c r="M2457"/>
      <c r="N2457"/>
      <c r="O2457"/>
      <c r="P2457"/>
      <c r="Q2457"/>
      <c r="R2457"/>
      <c r="S2457"/>
      <c r="T2457"/>
      <c r="U2457"/>
      <c r="V2457"/>
      <c r="W2457"/>
      <c r="X2457"/>
      <c r="Y2457"/>
      <c r="Z2457"/>
      <c r="AA2457"/>
      <c r="AB2457"/>
      <c r="AC2457"/>
      <c r="AD2457"/>
      <c r="AE2457"/>
      <c r="AF2457"/>
      <c r="AG2457">
        <v>1</v>
      </c>
      <c r="AH2457">
        <v>0</v>
      </c>
    </row>
    <row r="2458" spans="1:34" ht="15" x14ac:dyDescent="0.25">
      <c r="A2458" t="s">
        <v>5082</v>
      </c>
      <c r="B2458" t="s">
        <v>5083</v>
      </c>
      <c r="C2458" t="s">
        <v>374</v>
      </c>
      <c r="D2458">
        <v>5</v>
      </c>
      <c r="E2458" s="138">
        <v>42490</v>
      </c>
      <c r="F2458" s="138">
        <v>46011</v>
      </c>
      <c r="G2458" t="s">
        <v>69</v>
      </c>
      <c r="H2458" t="s">
        <v>63</v>
      </c>
      <c r="I2458">
        <v>0.8</v>
      </c>
      <c r="J2458" t="s">
        <v>71</v>
      </c>
      <c r="K2458"/>
      <c r="L2458"/>
      <c r="M2458"/>
      <c r="N2458"/>
      <c r="O2458"/>
      <c r="P2458"/>
      <c r="Q2458"/>
      <c r="R2458"/>
      <c r="S2458"/>
      <c r="T2458"/>
      <c r="U2458"/>
      <c r="V2458"/>
      <c r="W2458"/>
      <c r="X2458"/>
      <c r="Y2458"/>
      <c r="Z2458"/>
      <c r="AA2458"/>
      <c r="AB2458"/>
      <c r="AC2458"/>
      <c r="AD2458"/>
      <c r="AE2458"/>
      <c r="AF2458"/>
      <c r="AG2458">
        <v>1</v>
      </c>
      <c r="AH2458">
        <v>0</v>
      </c>
    </row>
    <row r="2459" spans="1:34" ht="15" x14ac:dyDescent="0.25">
      <c r="A2459" t="s">
        <v>5084</v>
      </c>
      <c r="B2459" t="s">
        <v>5085</v>
      </c>
      <c r="C2459" t="s">
        <v>294</v>
      </c>
      <c r="D2459">
        <v>24</v>
      </c>
      <c r="E2459" s="138">
        <v>44550</v>
      </c>
      <c r="F2459" s="138">
        <v>46011</v>
      </c>
      <c r="G2459" t="s">
        <v>69</v>
      </c>
      <c r="H2459" t="s">
        <v>63</v>
      </c>
      <c r="I2459">
        <v>0.6</v>
      </c>
      <c r="J2459" t="s">
        <v>71</v>
      </c>
      <c r="K2459"/>
      <c r="L2459"/>
      <c r="M2459"/>
      <c r="N2459"/>
      <c r="O2459"/>
      <c r="P2459"/>
      <c r="Q2459"/>
      <c r="R2459"/>
      <c r="S2459"/>
      <c r="T2459"/>
      <c r="U2459"/>
      <c r="V2459"/>
      <c r="W2459"/>
      <c r="X2459"/>
      <c r="Y2459"/>
      <c r="Z2459"/>
      <c r="AA2459"/>
      <c r="AB2459"/>
      <c r="AC2459"/>
      <c r="AD2459"/>
      <c r="AE2459"/>
      <c r="AF2459"/>
      <c r="AG2459">
        <v>1</v>
      </c>
      <c r="AH2459">
        <v>0</v>
      </c>
    </row>
    <row r="2460" spans="1:34" ht="15" x14ac:dyDescent="0.25">
      <c r="A2460" t="s">
        <v>5086</v>
      </c>
      <c r="B2460" t="s">
        <v>5087</v>
      </c>
      <c r="C2460" t="s">
        <v>193</v>
      </c>
      <c r="D2460">
        <v>41</v>
      </c>
      <c r="E2460" s="138">
        <v>45649</v>
      </c>
      <c r="F2460" s="138">
        <v>45825</v>
      </c>
      <c r="G2460" t="s">
        <v>75</v>
      </c>
      <c r="H2460" t="s">
        <v>70</v>
      </c>
      <c r="I2460">
        <v>0.35</v>
      </c>
      <c r="J2460" t="s">
        <v>16270</v>
      </c>
      <c r="K2460">
        <v>0.8</v>
      </c>
      <c r="L2460" t="s">
        <v>78</v>
      </c>
      <c r="M2460">
        <v>0.8</v>
      </c>
      <c r="N2460" t="s">
        <v>79</v>
      </c>
      <c r="O2460"/>
      <c r="P2460"/>
      <c r="Q2460"/>
      <c r="R2460"/>
      <c r="S2460"/>
      <c r="T2460"/>
      <c r="U2460"/>
      <c r="V2460"/>
      <c r="W2460"/>
      <c r="X2460"/>
      <c r="Y2460"/>
      <c r="Z2460"/>
      <c r="AA2460"/>
      <c r="AB2460"/>
      <c r="AC2460"/>
      <c r="AD2460"/>
      <c r="AE2460"/>
      <c r="AF2460"/>
      <c r="AG2460">
        <v>3</v>
      </c>
      <c r="AH2460">
        <v>0</v>
      </c>
    </row>
    <row r="2461" spans="1:34" ht="15" x14ac:dyDescent="0.25">
      <c r="A2461" t="s">
        <v>5088</v>
      </c>
      <c r="B2461" t="s">
        <v>5089</v>
      </c>
      <c r="C2461" t="s">
        <v>116</v>
      </c>
      <c r="D2461"/>
      <c r="E2461"/>
      <c r="F2461"/>
      <c r="G2461"/>
      <c r="H2461" t="s">
        <v>63</v>
      </c>
      <c r="I2461" t="s">
        <v>64</v>
      </c>
      <c r="J2461"/>
      <c r="K2461"/>
      <c r="L2461"/>
      <c r="M2461"/>
      <c r="N2461"/>
      <c r="O2461"/>
      <c r="P2461"/>
      <c r="Q2461"/>
      <c r="R2461"/>
      <c r="S2461"/>
      <c r="T2461"/>
      <c r="U2461"/>
      <c r="V2461"/>
      <c r="W2461"/>
      <c r="X2461"/>
      <c r="Y2461"/>
      <c r="Z2461"/>
      <c r="AA2461"/>
      <c r="AB2461"/>
      <c r="AC2461"/>
      <c r="AD2461"/>
      <c r="AE2461"/>
      <c r="AF2461"/>
      <c r="AG2461"/>
      <c r="AH2461">
        <v>0</v>
      </c>
    </row>
    <row r="2462" spans="1:34" ht="15" x14ac:dyDescent="0.25">
      <c r="A2462" t="s">
        <v>5090</v>
      </c>
      <c r="B2462" t="s">
        <v>5091</v>
      </c>
      <c r="C2462" t="s">
        <v>426</v>
      </c>
      <c r="D2462">
        <v>17</v>
      </c>
      <c r="E2462" s="138">
        <v>45828</v>
      </c>
      <c r="F2462" s="138">
        <v>45946</v>
      </c>
      <c r="G2462" t="s">
        <v>16083</v>
      </c>
      <c r="H2462" t="s">
        <v>63</v>
      </c>
      <c r="I2462">
        <v>0.8</v>
      </c>
      <c r="J2462" t="s">
        <v>71</v>
      </c>
      <c r="K2462"/>
      <c r="L2462"/>
      <c r="M2462"/>
      <c r="N2462"/>
      <c r="O2462"/>
      <c r="P2462"/>
      <c r="Q2462"/>
      <c r="R2462"/>
      <c r="S2462"/>
      <c r="T2462"/>
      <c r="U2462"/>
      <c r="V2462"/>
      <c r="W2462"/>
      <c r="X2462"/>
      <c r="Y2462"/>
      <c r="Z2462"/>
      <c r="AA2462"/>
      <c r="AB2462"/>
      <c r="AC2462"/>
      <c r="AD2462"/>
      <c r="AE2462"/>
      <c r="AF2462"/>
      <c r="AG2462">
        <v>1</v>
      </c>
      <c r="AH2462">
        <v>0</v>
      </c>
    </row>
    <row r="2463" spans="1:34" ht="15" x14ac:dyDescent="0.25">
      <c r="A2463" t="s">
        <v>5092</v>
      </c>
      <c r="B2463" t="s">
        <v>5093</v>
      </c>
      <c r="C2463" t="s">
        <v>62</v>
      </c>
      <c r="D2463">
        <v>52</v>
      </c>
      <c r="E2463" s="138">
        <v>45656</v>
      </c>
      <c r="F2463" s="138">
        <v>45677</v>
      </c>
      <c r="G2463" t="s">
        <v>69</v>
      </c>
      <c r="H2463" t="s">
        <v>70</v>
      </c>
      <c r="I2463">
        <v>0</v>
      </c>
      <c r="J2463" t="s">
        <v>16265</v>
      </c>
      <c r="K2463">
        <v>0.8</v>
      </c>
      <c r="L2463" t="s">
        <v>71</v>
      </c>
      <c r="M2463"/>
      <c r="N2463"/>
      <c r="O2463"/>
      <c r="P2463"/>
      <c r="Q2463"/>
      <c r="R2463"/>
      <c r="S2463"/>
      <c r="T2463"/>
      <c r="U2463"/>
      <c r="V2463"/>
      <c r="W2463"/>
      <c r="X2463"/>
      <c r="Y2463"/>
      <c r="Z2463"/>
      <c r="AA2463"/>
      <c r="AB2463"/>
      <c r="AC2463"/>
      <c r="AD2463"/>
      <c r="AE2463"/>
      <c r="AF2463"/>
      <c r="AG2463">
        <v>2</v>
      </c>
      <c r="AH2463">
        <v>10500</v>
      </c>
    </row>
    <row r="2464" spans="1:34" ht="15" x14ac:dyDescent="0.25">
      <c r="A2464" t="s">
        <v>5094</v>
      </c>
      <c r="B2464" t="s">
        <v>5095</v>
      </c>
      <c r="C2464" t="s">
        <v>148</v>
      </c>
      <c r="D2464">
        <v>52</v>
      </c>
      <c r="E2464" s="138">
        <v>45649</v>
      </c>
      <c r="F2464" s="138">
        <v>45742</v>
      </c>
      <c r="G2464" t="s">
        <v>69</v>
      </c>
      <c r="H2464" t="s">
        <v>70</v>
      </c>
      <c r="I2464">
        <v>0</v>
      </c>
      <c r="J2464" t="s">
        <v>16230</v>
      </c>
      <c r="K2464">
        <v>0.8</v>
      </c>
      <c r="L2464" t="s">
        <v>71</v>
      </c>
      <c r="M2464"/>
      <c r="N2464"/>
      <c r="O2464"/>
      <c r="P2464"/>
      <c r="Q2464"/>
      <c r="R2464"/>
      <c r="S2464"/>
      <c r="T2464"/>
      <c r="U2464"/>
      <c r="V2464"/>
      <c r="W2464"/>
      <c r="X2464"/>
      <c r="Y2464"/>
      <c r="Z2464"/>
      <c r="AA2464"/>
      <c r="AB2464"/>
      <c r="AC2464"/>
      <c r="AD2464"/>
      <c r="AE2464"/>
      <c r="AF2464"/>
      <c r="AG2464">
        <v>2</v>
      </c>
      <c r="AH2464">
        <v>15000</v>
      </c>
    </row>
    <row r="2465" spans="1:34" ht="15" x14ac:dyDescent="0.25">
      <c r="A2465" t="s">
        <v>5096</v>
      </c>
      <c r="B2465" t="s">
        <v>5097</v>
      </c>
      <c r="C2465" t="s">
        <v>291</v>
      </c>
      <c r="D2465">
        <v>9</v>
      </c>
      <c r="E2465" s="138">
        <v>44712</v>
      </c>
      <c r="F2465" s="138">
        <v>46011</v>
      </c>
      <c r="G2465" t="s">
        <v>16478</v>
      </c>
      <c r="H2465" t="s">
        <v>70</v>
      </c>
      <c r="I2465">
        <v>0.6</v>
      </c>
      <c r="J2465" t="s">
        <v>76</v>
      </c>
      <c r="K2465">
        <v>0.75</v>
      </c>
      <c r="L2465" t="s">
        <v>77</v>
      </c>
      <c r="M2465">
        <v>0.77</v>
      </c>
      <c r="N2465" t="s">
        <v>78</v>
      </c>
      <c r="O2465">
        <v>0.8</v>
      </c>
      <c r="P2465" t="s">
        <v>79</v>
      </c>
      <c r="Q2465"/>
      <c r="R2465"/>
      <c r="S2465"/>
      <c r="T2465"/>
      <c r="U2465"/>
      <c r="V2465"/>
      <c r="W2465"/>
      <c r="X2465"/>
      <c r="Y2465"/>
      <c r="Z2465"/>
      <c r="AA2465"/>
      <c r="AB2465"/>
      <c r="AC2465"/>
      <c r="AD2465"/>
      <c r="AE2465"/>
      <c r="AF2465"/>
      <c r="AG2465">
        <v>0</v>
      </c>
      <c r="AH2465">
        <v>0</v>
      </c>
    </row>
    <row r="2466" spans="1:34" ht="15" x14ac:dyDescent="0.25">
      <c r="A2466" t="s">
        <v>5098</v>
      </c>
      <c r="B2466" t="s">
        <v>5099</v>
      </c>
      <c r="C2466" t="s">
        <v>90</v>
      </c>
      <c r="D2466">
        <v>45</v>
      </c>
      <c r="E2466" s="138">
        <v>45646</v>
      </c>
      <c r="F2466" s="138">
        <v>45931</v>
      </c>
      <c r="G2466" t="s">
        <v>69</v>
      </c>
      <c r="H2466" t="s">
        <v>70</v>
      </c>
      <c r="I2466">
        <v>0</v>
      </c>
      <c r="J2466" t="s">
        <v>16229</v>
      </c>
      <c r="K2466">
        <v>0.75</v>
      </c>
      <c r="L2466" t="s">
        <v>71</v>
      </c>
      <c r="M2466"/>
      <c r="N2466"/>
      <c r="O2466"/>
      <c r="P2466"/>
      <c r="Q2466"/>
      <c r="R2466"/>
      <c r="S2466"/>
      <c r="T2466"/>
      <c r="U2466"/>
      <c r="V2466"/>
      <c r="W2466"/>
      <c r="X2466"/>
      <c r="Y2466"/>
      <c r="Z2466"/>
      <c r="AA2466"/>
      <c r="AB2466"/>
      <c r="AC2466"/>
      <c r="AD2466"/>
      <c r="AE2466"/>
      <c r="AF2466"/>
      <c r="AG2466">
        <v>2</v>
      </c>
      <c r="AH2466">
        <v>10000</v>
      </c>
    </row>
    <row r="2467" spans="1:34" ht="15" x14ac:dyDescent="0.25">
      <c r="A2467" t="s">
        <v>5102</v>
      </c>
      <c r="B2467" t="s">
        <v>5103</v>
      </c>
      <c r="C2467" t="s">
        <v>90</v>
      </c>
      <c r="D2467">
        <v>75</v>
      </c>
      <c r="E2467" s="138">
        <v>45642</v>
      </c>
      <c r="F2467" s="138">
        <v>45671</v>
      </c>
      <c r="G2467" t="s">
        <v>75</v>
      </c>
      <c r="H2467" t="s">
        <v>63</v>
      </c>
      <c r="I2467">
        <v>0.8</v>
      </c>
      <c r="J2467" t="s">
        <v>71</v>
      </c>
      <c r="K2467"/>
      <c r="L2467"/>
      <c r="M2467"/>
      <c r="N2467"/>
      <c r="O2467"/>
      <c r="P2467"/>
      <c r="Q2467"/>
      <c r="R2467"/>
      <c r="S2467"/>
      <c r="T2467"/>
      <c r="U2467"/>
      <c r="V2467"/>
      <c r="W2467"/>
      <c r="X2467"/>
      <c r="Y2467"/>
      <c r="Z2467"/>
      <c r="AA2467"/>
      <c r="AB2467"/>
      <c r="AC2467"/>
      <c r="AD2467"/>
      <c r="AE2467"/>
      <c r="AF2467"/>
      <c r="AG2467">
        <v>1</v>
      </c>
      <c r="AH2467">
        <v>0</v>
      </c>
    </row>
    <row r="2468" spans="1:34" ht="15" x14ac:dyDescent="0.25">
      <c r="A2468" t="s">
        <v>5100</v>
      </c>
      <c r="B2468" t="s">
        <v>5101</v>
      </c>
      <c r="C2468" t="s">
        <v>301</v>
      </c>
      <c r="D2468">
        <v>17</v>
      </c>
      <c r="E2468" s="138">
        <v>40728</v>
      </c>
      <c r="F2468" s="138">
        <v>46011</v>
      </c>
      <c r="G2468" t="s">
        <v>69</v>
      </c>
      <c r="H2468" t="s">
        <v>63</v>
      </c>
      <c r="I2468">
        <v>0.8</v>
      </c>
      <c r="J2468" t="s">
        <v>71</v>
      </c>
      <c r="K2468"/>
      <c r="L2468"/>
      <c r="M2468"/>
      <c r="N2468"/>
      <c r="O2468"/>
      <c r="P2468"/>
      <c r="Q2468"/>
      <c r="R2468"/>
      <c r="S2468"/>
      <c r="T2468"/>
      <c r="U2468"/>
      <c r="V2468"/>
      <c r="W2468"/>
      <c r="X2468"/>
      <c r="Y2468"/>
      <c r="Z2468"/>
      <c r="AA2468"/>
      <c r="AB2468"/>
      <c r="AC2468"/>
      <c r="AD2468"/>
      <c r="AE2468"/>
      <c r="AF2468"/>
      <c r="AG2468">
        <v>1</v>
      </c>
      <c r="AH2468">
        <v>0</v>
      </c>
    </row>
    <row r="2469" spans="1:34" ht="15" x14ac:dyDescent="0.25">
      <c r="A2469" t="s">
        <v>5104</v>
      </c>
      <c r="B2469" t="s">
        <v>5105</v>
      </c>
      <c r="C2469" t="s">
        <v>359</v>
      </c>
      <c r="D2469">
        <v>31</v>
      </c>
      <c r="E2469" s="138">
        <v>45587</v>
      </c>
      <c r="F2469" s="138">
        <v>45721</v>
      </c>
      <c r="G2469" t="s">
        <v>69</v>
      </c>
      <c r="H2469" t="s">
        <v>63</v>
      </c>
      <c r="I2469">
        <v>0.4</v>
      </c>
      <c r="J2469" t="s">
        <v>71</v>
      </c>
      <c r="K2469"/>
      <c r="L2469"/>
      <c r="M2469"/>
      <c r="N2469"/>
      <c r="O2469"/>
      <c r="P2469"/>
      <c r="Q2469"/>
      <c r="R2469"/>
      <c r="S2469"/>
      <c r="T2469"/>
      <c r="U2469"/>
      <c r="V2469"/>
      <c r="W2469"/>
      <c r="X2469"/>
      <c r="Y2469"/>
      <c r="Z2469"/>
      <c r="AA2469"/>
      <c r="AB2469"/>
      <c r="AC2469"/>
      <c r="AD2469"/>
      <c r="AE2469"/>
      <c r="AF2469"/>
      <c r="AG2469">
        <v>1</v>
      </c>
      <c r="AH2469">
        <v>0</v>
      </c>
    </row>
    <row r="2470" spans="1:34" ht="15" x14ac:dyDescent="0.25">
      <c r="A2470" t="s">
        <v>5106</v>
      </c>
      <c r="B2470" t="s">
        <v>5107</v>
      </c>
      <c r="C2470" t="s">
        <v>193</v>
      </c>
      <c r="D2470">
        <v>30</v>
      </c>
      <c r="E2470" s="138">
        <v>45642</v>
      </c>
      <c r="F2470" s="138">
        <v>45679</v>
      </c>
      <c r="G2470" t="s">
        <v>69</v>
      </c>
      <c r="H2470" t="s">
        <v>63</v>
      </c>
      <c r="I2470">
        <v>0.4</v>
      </c>
      <c r="J2470" t="s">
        <v>71</v>
      </c>
      <c r="K2470"/>
      <c r="L2470"/>
      <c r="M2470"/>
      <c r="N2470"/>
      <c r="O2470"/>
      <c r="P2470"/>
      <c r="Q2470"/>
      <c r="R2470"/>
      <c r="S2470"/>
      <c r="T2470"/>
      <c r="U2470"/>
      <c r="V2470"/>
      <c r="W2470"/>
      <c r="X2470"/>
      <c r="Y2470"/>
      <c r="Z2470"/>
      <c r="AA2470"/>
      <c r="AB2470"/>
      <c r="AC2470"/>
      <c r="AD2470"/>
      <c r="AE2470"/>
      <c r="AF2470"/>
      <c r="AG2470">
        <v>1</v>
      </c>
      <c r="AH2470">
        <v>0</v>
      </c>
    </row>
    <row r="2471" spans="1:34" ht="15" x14ac:dyDescent="0.25">
      <c r="A2471" t="s">
        <v>5108</v>
      </c>
      <c r="B2471" t="s">
        <v>5109</v>
      </c>
      <c r="C2471" t="s">
        <v>408</v>
      </c>
      <c r="D2471">
        <v>36</v>
      </c>
      <c r="E2471" s="138">
        <v>43370</v>
      </c>
      <c r="F2471" s="138">
        <v>46011</v>
      </c>
      <c r="G2471" t="s">
        <v>69</v>
      </c>
      <c r="H2471" t="s">
        <v>70</v>
      </c>
      <c r="I2471">
        <v>0</v>
      </c>
      <c r="J2471" t="s">
        <v>16229</v>
      </c>
      <c r="K2471">
        <v>0.4</v>
      </c>
      <c r="L2471" t="s">
        <v>71</v>
      </c>
      <c r="M2471"/>
      <c r="N2471"/>
      <c r="O2471"/>
      <c r="P2471"/>
      <c r="Q2471"/>
      <c r="R2471"/>
      <c r="S2471"/>
      <c r="T2471"/>
      <c r="U2471"/>
      <c r="V2471"/>
      <c r="W2471"/>
      <c r="X2471"/>
      <c r="Y2471"/>
      <c r="Z2471"/>
      <c r="AA2471"/>
      <c r="AB2471"/>
      <c r="AC2471"/>
      <c r="AD2471"/>
      <c r="AE2471"/>
      <c r="AF2471"/>
      <c r="AG2471">
        <v>2</v>
      </c>
      <c r="AH2471">
        <v>10000</v>
      </c>
    </row>
    <row r="2472" spans="1:34" ht="15" x14ac:dyDescent="0.25">
      <c r="A2472" t="s">
        <v>5110</v>
      </c>
      <c r="B2472" t="s">
        <v>5111</v>
      </c>
      <c r="C2472" t="s">
        <v>1411</v>
      </c>
      <c r="D2472">
        <v>45</v>
      </c>
      <c r="E2472" s="138">
        <v>45618</v>
      </c>
      <c r="F2472" s="138">
        <v>45707</v>
      </c>
      <c r="G2472" t="s">
        <v>69</v>
      </c>
      <c r="H2472" t="s">
        <v>63</v>
      </c>
      <c r="I2472">
        <v>0.8</v>
      </c>
      <c r="J2472" t="s">
        <v>71</v>
      </c>
      <c r="K2472"/>
      <c r="L2472"/>
      <c r="M2472"/>
      <c r="N2472"/>
      <c r="O2472"/>
      <c r="P2472"/>
      <c r="Q2472"/>
      <c r="R2472"/>
      <c r="S2472"/>
      <c r="T2472"/>
      <c r="U2472"/>
      <c r="V2472"/>
      <c r="W2472"/>
      <c r="X2472"/>
      <c r="Y2472"/>
      <c r="Z2472"/>
      <c r="AA2472"/>
      <c r="AB2472"/>
      <c r="AC2472"/>
      <c r="AD2472"/>
      <c r="AE2472"/>
      <c r="AF2472"/>
      <c r="AG2472">
        <v>1</v>
      </c>
      <c r="AH2472">
        <v>0</v>
      </c>
    </row>
    <row r="2473" spans="1:34" ht="15" x14ac:dyDescent="0.25">
      <c r="A2473" t="s">
        <v>5112</v>
      </c>
      <c r="B2473" t="s">
        <v>5113</v>
      </c>
      <c r="C2473" t="s">
        <v>426</v>
      </c>
      <c r="D2473">
        <v>9</v>
      </c>
      <c r="E2473" s="138">
        <v>44708</v>
      </c>
      <c r="F2473" s="138">
        <v>46011</v>
      </c>
      <c r="G2473" t="s">
        <v>69</v>
      </c>
      <c r="H2473" t="s">
        <v>70</v>
      </c>
      <c r="I2473">
        <v>0</v>
      </c>
      <c r="J2473" t="s">
        <v>16229</v>
      </c>
      <c r="K2473">
        <v>0.8</v>
      </c>
      <c r="L2473" t="s">
        <v>71</v>
      </c>
      <c r="M2473"/>
      <c r="N2473"/>
      <c r="O2473"/>
      <c r="P2473"/>
      <c r="Q2473"/>
      <c r="R2473"/>
      <c r="S2473"/>
      <c r="T2473"/>
      <c r="U2473"/>
      <c r="V2473"/>
      <c r="W2473"/>
      <c r="X2473"/>
      <c r="Y2473"/>
      <c r="Z2473"/>
      <c r="AA2473"/>
      <c r="AB2473"/>
      <c r="AC2473"/>
      <c r="AD2473"/>
      <c r="AE2473"/>
      <c r="AF2473"/>
      <c r="AG2473">
        <v>2</v>
      </c>
      <c r="AH2473">
        <v>10000</v>
      </c>
    </row>
    <row r="2474" spans="1:34" ht="15" x14ac:dyDescent="0.25">
      <c r="A2474" t="s">
        <v>5114</v>
      </c>
      <c r="B2474" t="s">
        <v>5115</v>
      </c>
      <c r="C2474" t="s">
        <v>251</v>
      </c>
      <c r="D2474">
        <v>46</v>
      </c>
      <c r="E2474" s="138">
        <v>45642</v>
      </c>
      <c r="F2474" s="138">
        <v>45679</v>
      </c>
      <c r="G2474" t="s">
        <v>69</v>
      </c>
      <c r="H2474" t="s">
        <v>63</v>
      </c>
      <c r="I2474">
        <v>0.75</v>
      </c>
      <c r="J2474" t="s">
        <v>71</v>
      </c>
      <c r="K2474"/>
      <c r="L2474"/>
      <c r="M2474"/>
      <c r="N2474"/>
      <c r="O2474"/>
      <c r="P2474"/>
      <c r="Q2474"/>
      <c r="R2474"/>
      <c r="S2474"/>
      <c r="T2474"/>
      <c r="U2474"/>
      <c r="V2474"/>
      <c r="W2474"/>
      <c r="X2474"/>
      <c r="Y2474"/>
      <c r="Z2474"/>
      <c r="AA2474"/>
      <c r="AB2474"/>
      <c r="AC2474"/>
      <c r="AD2474"/>
      <c r="AE2474"/>
      <c r="AF2474"/>
      <c r="AG2474">
        <v>1</v>
      </c>
      <c r="AH2474">
        <v>0</v>
      </c>
    </row>
    <row r="2475" spans="1:34" ht="15" x14ac:dyDescent="0.25">
      <c r="A2475" t="s">
        <v>5116</v>
      </c>
      <c r="B2475" t="s">
        <v>5117</v>
      </c>
      <c r="C2475" t="s">
        <v>251</v>
      </c>
      <c r="D2475">
        <v>47</v>
      </c>
      <c r="E2475" s="138">
        <v>45646</v>
      </c>
      <c r="F2475" s="138">
        <v>45679</v>
      </c>
      <c r="G2475" t="s">
        <v>69</v>
      </c>
      <c r="H2475" t="s">
        <v>63</v>
      </c>
      <c r="I2475">
        <v>0.7</v>
      </c>
      <c r="J2475" t="s">
        <v>71</v>
      </c>
      <c r="K2475"/>
      <c r="L2475"/>
      <c r="M2475"/>
      <c r="N2475"/>
      <c r="O2475"/>
      <c r="P2475"/>
      <c r="Q2475"/>
      <c r="R2475"/>
      <c r="S2475"/>
      <c r="T2475"/>
      <c r="U2475"/>
      <c r="V2475"/>
      <c r="W2475"/>
      <c r="X2475"/>
      <c r="Y2475"/>
      <c r="Z2475"/>
      <c r="AA2475"/>
      <c r="AB2475"/>
      <c r="AC2475"/>
      <c r="AD2475"/>
      <c r="AE2475"/>
      <c r="AF2475"/>
      <c r="AG2475">
        <v>1</v>
      </c>
      <c r="AH2475">
        <v>0</v>
      </c>
    </row>
    <row r="2476" spans="1:34" ht="15" x14ac:dyDescent="0.25">
      <c r="A2476" t="s">
        <v>5118</v>
      </c>
      <c r="B2476" t="s">
        <v>5119</v>
      </c>
      <c r="C2476" t="s">
        <v>90</v>
      </c>
      <c r="D2476">
        <v>59</v>
      </c>
      <c r="E2476" s="138">
        <v>45653</v>
      </c>
      <c r="F2476" s="138">
        <v>45701</v>
      </c>
      <c r="G2476" t="s">
        <v>69</v>
      </c>
      <c r="H2476" t="s">
        <v>70</v>
      </c>
      <c r="I2476">
        <v>0</v>
      </c>
      <c r="J2476" t="s">
        <v>16229</v>
      </c>
      <c r="K2476">
        <v>0.8</v>
      </c>
      <c r="L2476" t="s">
        <v>71</v>
      </c>
      <c r="M2476"/>
      <c r="N2476"/>
      <c r="O2476"/>
      <c r="P2476"/>
      <c r="Q2476"/>
      <c r="R2476"/>
      <c r="S2476"/>
      <c r="T2476"/>
      <c r="U2476"/>
      <c r="V2476"/>
      <c r="W2476"/>
      <c r="X2476"/>
      <c r="Y2476"/>
      <c r="Z2476"/>
      <c r="AA2476"/>
      <c r="AB2476"/>
      <c r="AC2476"/>
      <c r="AD2476"/>
      <c r="AE2476"/>
      <c r="AF2476"/>
      <c r="AG2476">
        <v>2</v>
      </c>
      <c r="AH2476">
        <v>10000</v>
      </c>
    </row>
    <row r="2477" spans="1:34" ht="15" x14ac:dyDescent="0.25">
      <c r="A2477" t="s">
        <v>5120</v>
      </c>
      <c r="B2477" t="s">
        <v>5121</v>
      </c>
      <c r="C2477" t="s">
        <v>193</v>
      </c>
      <c r="D2477">
        <v>84</v>
      </c>
      <c r="E2477" s="138">
        <v>45644</v>
      </c>
      <c r="F2477" s="138">
        <v>45698</v>
      </c>
      <c r="G2477" t="s">
        <v>69</v>
      </c>
      <c r="H2477" t="s">
        <v>70</v>
      </c>
      <c r="I2477">
        <v>0</v>
      </c>
      <c r="J2477" t="s">
        <v>16231</v>
      </c>
      <c r="K2477">
        <v>0.57999999999999996</v>
      </c>
      <c r="L2477" t="s">
        <v>71</v>
      </c>
      <c r="M2477"/>
      <c r="N2477"/>
      <c r="O2477"/>
      <c r="P2477"/>
      <c r="Q2477"/>
      <c r="R2477"/>
      <c r="S2477"/>
      <c r="T2477"/>
      <c r="U2477"/>
      <c r="V2477"/>
      <c r="W2477"/>
      <c r="X2477"/>
      <c r="Y2477"/>
      <c r="Z2477"/>
      <c r="AA2477"/>
      <c r="AB2477"/>
      <c r="AC2477"/>
      <c r="AD2477"/>
      <c r="AE2477"/>
      <c r="AF2477"/>
      <c r="AG2477">
        <v>2</v>
      </c>
      <c r="AH2477">
        <v>13000</v>
      </c>
    </row>
    <row r="2478" spans="1:34" ht="15" x14ac:dyDescent="0.25">
      <c r="A2478" t="s">
        <v>5122</v>
      </c>
      <c r="B2478" t="s">
        <v>5123</v>
      </c>
      <c r="C2478" t="s">
        <v>313</v>
      </c>
      <c r="D2478"/>
      <c r="E2478"/>
      <c r="F2478"/>
      <c r="G2478"/>
      <c r="H2478" t="s">
        <v>63</v>
      </c>
      <c r="I2478" t="s">
        <v>64</v>
      </c>
      <c r="J2478"/>
      <c r="K2478"/>
      <c r="L2478"/>
      <c r="M2478"/>
      <c r="N2478"/>
      <c r="O2478"/>
      <c r="P2478"/>
      <c r="Q2478"/>
      <c r="R2478"/>
      <c r="S2478"/>
      <c r="T2478"/>
      <c r="U2478"/>
      <c r="V2478"/>
      <c r="W2478"/>
      <c r="X2478"/>
      <c r="Y2478"/>
      <c r="Z2478"/>
      <c r="AA2478"/>
      <c r="AB2478"/>
      <c r="AC2478"/>
      <c r="AD2478"/>
      <c r="AE2478"/>
      <c r="AF2478"/>
      <c r="AG2478"/>
      <c r="AH2478">
        <v>0</v>
      </c>
    </row>
    <row r="2479" spans="1:34" ht="15" x14ac:dyDescent="0.25">
      <c r="A2479" t="s">
        <v>5124</v>
      </c>
      <c r="B2479" t="s">
        <v>5125</v>
      </c>
      <c r="C2479" t="s">
        <v>246</v>
      </c>
      <c r="D2479">
        <v>3</v>
      </c>
      <c r="E2479" s="138">
        <v>45391</v>
      </c>
      <c r="F2479" s="138">
        <v>46011</v>
      </c>
      <c r="G2479" t="s">
        <v>69</v>
      </c>
      <c r="H2479" t="s">
        <v>63</v>
      </c>
      <c r="I2479">
        <v>0.8</v>
      </c>
      <c r="J2479" t="s">
        <v>71</v>
      </c>
      <c r="K2479"/>
      <c r="L2479"/>
      <c r="M2479"/>
      <c r="N2479"/>
      <c r="O2479"/>
      <c r="P2479"/>
      <c r="Q2479"/>
      <c r="R2479"/>
      <c r="S2479"/>
      <c r="T2479"/>
      <c r="U2479"/>
      <c r="V2479"/>
      <c r="W2479"/>
      <c r="X2479"/>
      <c r="Y2479"/>
      <c r="Z2479"/>
      <c r="AA2479"/>
      <c r="AB2479"/>
      <c r="AC2479"/>
      <c r="AD2479"/>
      <c r="AE2479"/>
      <c r="AF2479"/>
      <c r="AG2479">
        <v>1</v>
      </c>
      <c r="AH2479">
        <v>0</v>
      </c>
    </row>
    <row r="2480" spans="1:34" ht="15" x14ac:dyDescent="0.25">
      <c r="A2480" t="s">
        <v>5126</v>
      </c>
      <c r="B2480" t="s">
        <v>5127</v>
      </c>
      <c r="C2480" t="s">
        <v>142</v>
      </c>
      <c r="D2480">
        <v>179</v>
      </c>
      <c r="E2480" s="138">
        <v>45616</v>
      </c>
      <c r="F2480" s="138">
        <v>45667</v>
      </c>
      <c r="G2480" t="s">
        <v>69</v>
      </c>
      <c r="H2480" t="s">
        <v>63</v>
      </c>
      <c r="I2480">
        <v>0.5</v>
      </c>
      <c r="J2480" t="s">
        <v>71</v>
      </c>
      <c r="K2480"/>
      <c r="L2480"/>
      <c r="M2480"/>
      <c r="N2480"/>
      <c r="O2480"/>
      <c r="P2480"/>
      <c r="Q2480"/>
      <c r="R2480"/>
      <c r="S2480"/>
      <c r="T2480"/>
      <c r="U2480"/>
      <c r="V2480"/>
      <c r="W2480"/>
      <c r="X2480"/>
      <c r="Y2480"/>
      <c r="Z2480"/>
      <c r="AA2480"/>
      <c r="AB2480"/>
      <c r="AC2480"/>
      <c r="AD2480"/>
      <c r="AE2480"/>
      <c r="AF2480"/>
      <c r="AG2480">
        <v>1</v>
      </c>
      <c r="AH2480">
        <v>0</v>
      </c>
    </row>
    <row r="2481" spans="1:34" ht="15" x14ac:dyDescent="0.25">
      <c r="A2481" t="s">
        <v>5128</v>
      </c>
      <c r="B2481" t="s">
        <v>5129</v>
      </c>
      <c r="C2481" t="s">
        <v>159</v>
      </c>
      <c r="D2481">
        <v>22</v>
      </c>
      <c r="E2481" s="138">
        <v>45280</v>
      </c>
      <c r="F2481" s="138">
        <v>46011</v>
      </c>
      <c r="G2481" t="s">
        <v>69</v>
      </c>
      <c r="H2481" t="s">
        <v>70</v>
      </c>
      <c r="I2481">
        <v>0</v>
      </c>
      <c r="J2481" t="s">
        <v>16249</v>
      </c>
      <c r="K2481">
        <v>0.8</v>
      </c>
      <c r="L2481" t="s">
        <v>71</v>
      </c>
      <c r="M2481"/>
      <c r="N2481"/>
      <c r="O2481"/>
      <c r="P2481"/>
      <c r="Q2481"/>
      <c r="R2481"/>
      <c r="S2481"/>
      <c r="T2481"/>
      <c r="U2481"/>
      <c r="V2481"/>
      <c r="W2481"/>
      <c r="X2481"/>
      <c r="Y2481"/>
      <c r="Z2481"/>
      <c r="AA2481"/>
      <c r="AB2481"/>
      <c r="AC2481"/>
      <c r="AD2481"/>
      <c r="AE2481"/>
      <c r="AF2481"/>
      <c r="AG2481">
        <v>2</v>
      </c>
      <c r="AH2481">
        <v>8000</v>
      </c>
    </row>
    <row r="2482" spans="1:34" ht="15" x14ac:dyDescent="0.25">
      <c r="A2482" t="s">
        <v>5130</v>
      </c>
      <c r="B2482" t="s">
        <v>5131</v>
      </c>
      <c r="C2482" t="s">
        <v>790</v>
      </c>
      <c r="D2482">
        <v>29</v>
      </c>
      <c r="E2482" s="138">
        <v>45645</v>
      </c>
      <c r="F2482" s="138">
        <v>45679</v>
      </c>
      <c r="G2482" t="s">
        <v>69</v>
      </c>
      <c r="H2482" t="s">
        <v>63</v>
      </c>
      <c r="I2482">
        <v>0.8</v>
      </c>
      <c r="J2482" t="s">
        <v>71</v>
      </c>
      <c r="K2482"/>
      <c r="L2482"/>
      <c r="M2482"/>
      <c r="N2482"/>
      <c r="O2482"/>
      <c r="P2482"/>
      <c r="Q2482"/>
      <c r="R2482"/>
      <c r="S2482"/>
      <c r="T2482"/>
      <c r="U2482"/>
      <c r="V2482"/>
      <c r="W2482"/>
      <c r="X2482"/>
      <c r="Y2482"/>
      <c r="Z2482"/>
      <c r="AA2482"/>
      <c r="AB2482"/>
      <c r="AC2482"/>
      <c r="AD2482"/>
      <c r="AE2482"/>
      <c r="AF2482"/>
      <c r="AG2482">
        <v>1</v>
      </c>
      <c r="AH2482">
        <v>0</v>
      </c>
    </row>
    <row r="2483" spans="1:34" ht="15" x14ac:dyDescent="0.25">
      <c r="A2483" t="s">
        <v>5132</v>
      </c>
      <c r="B2483" t="s">
        <v>5133</v>
      </c>
      <c r="C2483" t="s">
        <v>251</v>
      </c>
      <c r="D2483">
        <v>40</v>
      </c>
      <c r="E2483" s="138">
        <v>45649</v>
      </c>
      <c r="F2483" s="138">
        <v>45681</v>
      </c>
      <c r="G2483" t="s">
        <v>69</v>
      </c>
      <c r="H2483" t="s">
        <v>63</v>
      </c>
      <c r="I2483">
        <v>0.8</v>
      </c>
      <c r="J2483" t="s">
        <v>71</v>
      </c>
      <c r="K2483"/>
      <c r="L2483"/>
      <c r="M2483"/>
      <c r="N2483"/>
      <c r="O2483"/>
      <c r="P2483"/>
      <c r="Q2483"/>
      <c r="R2483"/>
      <c r="S2483"/>
      <c r="T2483"/>
      <c r="U2483"/>
      <c r="V2483"/>
      <c r="W2483"/>
      <c r="X2483"/>
      <c r="Y2483"/>
      <c r="Z2483"/>
      <c r="AA2483"/>
      <c r="AB2483"/>
      <c r="AC2483"/>
      <c r="AD2483"/>
      <c r="AE2483"/>
      <c r="AF2483"/>
      <c r="AG2483">
        <v>1</v>
      </c>
      <c r="AH2483">
        <v>0</v>
      </c>
    </row>
    <row r="2484" spans="1:34" ht="15" x14ac:dyDescent="0.25">
      <c r="A2484" t="s">
        <v>5134</v>
      </c>
      <c r="B2484" t="s">
        <v>5135</v>
      </c>
      <c r="C2484" t="s">
        <v>374</v>
      </c>
      <c r="D2484">
        <v>22</v>
      </c>
      <c r="E2484" s="138">
        <v>41211</v>
      </c>
      <c r="F2484" s="138">
        <v>46011</v>
      </c>
      <c r="G2484" t="s">
        <v>69</v>
      </c>
      <c r="H2484" t="s">
        <v>63</v>
      </c>
      <c r="I2484">
        <v>0.5</v>
      </c>
      <c r="J2484" t="s">
        <v>71</v>
      </c>
      <c r="K2484"/>
      <c r="L2484"/>
      <c r="M2484"/>
      <c r="N2484"/>
      <c r="O2484"/>
      <c r="P2484"/>
      <c r="Q2484"/>
      <c r="R2484"/>
      <c r="S2484"/>
      <c r="T2484"/>
      <c r="U2484"/>
      <c r="V2484"/>
      <c r="W2484"/>
      <c r="X2484"/>
      <c r="Y2484"/>
      <c r="Z2484"/>
      <c r="AA2484"/>
      <c r="AB2484"/>
      <c r="AC2484"/>
      <c r="AD2484"/>
      <c r="AE2484"/>
      <c r="AF2484"/>
      <c r="AG2484">
        <v>1</v>
      </c>
      <c r="AH2484">
        <v>0</v>
      </c>
    </row>
    <row r="2485" spans="1:34" ht="15" x14ac:dyDescent="0.25">
      <c r="A2485" t="s">
        <v>5136</v>
      </c>
      <c r="B2485" t="s">
        <v>5137</v>
      </c>
      <c r="C2485" t="s">
        <v>350</v>
      </c>
      <c r="D2485"/>
      <c r="E2485"/>
      <c r="F2485"/>
      <c r="G2485"/>
      <c r="H2485" t="s">
        <v>63</v>
      </c>
      <c r="I2485" t="s">
        <v>64</v>
      </c>
      <c r="J2485"/>
      <c r="K2485"/>
      <c r="L2485"/>
      <c r="M2485"/>
      <c r="N2485"/>
      <c r="O2485"/>
      <c r="P2485"/>
      <c r="Q2485"/>
      <c r="R2485"/>
      <c r="S2485"/>
      <c r="T2485"/>
      <c r="U2485"/>
      <c r="V2485"/>
      <c r="W2485"/>
      <c r="X2485"/>
      <c r="Y2485"/>
      <c r="Z2485"/>
      <c r="AA2485"/>
      <c r="AB2485"/>
      <c r="AC2485"/>
      <c r="AD2485"/>
      <c r="AE2485"/>
      <c r="AF2485"/>
      <c r="AG2485"/>
      <c r="AH2485">
        <v>0</v>
      </c>
    </row>
    <row r="2486" spans="1:34" ht="15" x14ac:dyDescent="0.25">
      <c r="A2486" t="s">
        <v>5138</v>
      </c>
      <c r="B2486" t="s">
        <v>5139</v>
      </c>
      <c r="C2486" t="s">
        <v>932</v>
      </c>
      <c r="D2486">
        <v>40</v>
      </c>
      <c r="E2486" s="138">
        <v>45610</v>
      </c>
      <c r="F2486" s="138">
        <v>45933</v>
      </c>
      <c r="G2486" t="s">
        <v>69</v>
      </c>
      <c r="H2486" t="s">
        <v>70</v>
      </c>
      <c r="I2486">
        <v>0.2</v>
      </c>
      <c r="J2486" t="s">
        <v>16270</v>
      </c>
      <c r="K2486">
        <v>0.4</v>
      </c>
      <c r="L2486" t="s">
        <v>78</v>
      </c>
      <c r="M2486">
        <v>0.6</v>
      </c>
      <c r="N2486" t="s">
        <v>79</v>
      </c>
      <c r="O2486"/>
      <c r="P2486"/>
      <c r="Q2486"/>
      <c r="R2486"/>
      <c r="S2486"/>
      <c r="T2486"/>
      <c r="U2486"/>
      <c r="V2486"/>
      <c r="W2486"/>
      <c r="X2486"/>
      <c r="Y2486"/>
      <c r="Z2486"/>
      <c r="AA2486"/>
      <c r="AB2486"/>
      <c r="AC2486"/>
      <c r="AD2486"/>
      <c r="AE2486"/>
      <c r="AF2486"/>
      <c r="AG2486">
        <v>3</v>
      </c>
      <c r="AH2486">
        <v>0</v>
      </c>
    </row>
    <row r="2487" spans="1:34" ht="15" x14ac:dyDescent="0.25">
      <c r="A2487" t="s">
        <v>5140</v>
      </c>
      <c r="B2487" t="s">
        <v>5141</v>
      </c>
      <c r="C2487" t="s">
        <v>742</v>
      </c>
      <c r="D2487">
        <v>38</v>
      </c>
      <c r="E2487" s="138">
        <v>45656</v>
      </c>
      <c r="F2487" s="138">
        <v>45888</v>
      </c>
      <c r="G2487" t="s">
        <v>69</v>
      </c>
      <c r="H2487" t="s">
        <v>63</v>
      </c>
      <c r="I2487">
        <v>0.4</v>
      </c>
      <c r="J2487" t="s">
        <v>71</v>
      </c>
      <c r="K2487"/>
      <c r="L2487"/>
      <c r="M2487"/>
      <c r="N2487"/>
      <c r="O2487"/>
      <c r="P2487"/>
      <c r="Q2487"/>
      <c r="R2487"/>
      <c r="S2487"/>
      <c r="T2487"/>
      <c r="U2487"/>
      <c r="V2487"/>
      <c r="W2487"/>
      <c r="X2487"/>
      <c r="Y2487"/>
      <c r="Z2487"/>
      <c r="AA2487"/>
      <c r="AB2487"/>
      <c r="AC2487"/>
      <c r="AD2487"/>
      <c r="AE2487"/>
      <c r="AF2487"/>
      <c r="AG2487">
        <v>1</v>
      </c>
      <c r="AH2487">
        <v>0</v>
      </c>
    </row>
    <row r="2488" spans="1:34" ht="15" x14ac:dyDescent="0.25">
      <c r="A2488" t="s">
        <v>5142</v>
      </c>
      <c r="B2488" t="s">
        <v>5143</v>
      </c>
      <c r="C2488" t="s">
        <v>374</v>
      </c>
      <c r="D2488">
        <v>5</v>
      </c>
      <c r="E2488" s="138">
        <v>44357</v>
      </c>
      <c r="F2488" s="138">
        <v>46011</v>
      </c>
      <c r="G2488" t="s">
        <v>69</v>
      </c>
      <c r="H2488" t="s">
        <v>63</v>
      </c>
      <c r="I2488">
        <v>0.8</v>
      </c>
      <c r="J2488" t="s">
        <v>71</v>
      </c>
      <c r="K2488"/>
      <c r="L2488"/>
      <c r="M2488"/>
      <c r="N2488"/>
      <c r="O2488"/>
      <c r="P2488"/>
      <c r="Q2488"/>
      <c r="R2488"/>
      <c r="S2488"/>
      <c r="T2488"/>
      <c r="U2488"/>
      <c r="V2488"/>
      <c r="W2488"/>
      <c r="X2488"/>
      <c r="Y2488"/>
      <c r="Z2488"/>
      <c r="AA2488"/>
      <c r="AB2488"/>
      <c r="AC2488"/>
      <c r="AD2488"/>
      <c r="AE2488"/>
      <c r="AF2488"/>
      <c r="AG2488">
        <v>1</v>
      </c>
      <c r="AH2488">
        <v>0</v>
      </c>
    </row>
    <row r="2489" spans="1:34" ht="15" x14ac:dyDescent="0.25">
      <c r="A2489" t="s">
        <v>5144</v>
      </c>
      <c r="B2489" t="s">
        <v>5145</v>
      </c>
      <c r="C2489" t="s">
        <v>326</v>
      </c>
      <c r="D2489">
        <v>28</v>
      </c>
      <c r="E2489" s="138">
        <v>45645</v>
      </c>
      <c r="F2489" s="138">
        <v>45670</v>
      </c>
      <c r="G2489" t="s">
        <v>69</v>
      </c>
      <c r="H2489" t="s">
        <v>63</v>
      </c>
      <c r="I2489">
        <v>0.7</v>
      </c>
      <c r="J2489" t="s">
        <v>71</v>
      </c>
      <c r="K2489"/>
      <c r="L2489"/>
      <c r="M2489"/>
      <c r="N2489"/>
      <c r="O2489"/>
      <c r="P2489"/>
      <c r="Q2489"/>
      <c r="R2489"/>
      <c r="S2489"/>
      <c r="T2489"/>
      <c r="U2489"/>
      <c r="V2489"/>
      <c r="W2489"/>
      <c r="X2489"/>
      <c r="Y2489"/>
      <c r="Z2489"/>
      <c r="AA2489"/>
      <c r="AB2489"/>
      <c r="AC2489"/>
      <c r="AD2489"/>
      <c r="AE2489"/>
      <c r="AF2489"/>
      <c r="AG2489">
        <v>1</v>
      </c>
      <c r="AH2489">
        <v>0</v>
      </c>
    </row>
    <row r="2490" spans="1:34" ht="15" x14ac:dyDescent="0.25">
      <c r="A2490" t="s">
        <v>5146</v>
      </c>
      <c r="B2490" t="s">
        <v>5147</v>
      </c>
      <c r="C2490" t="s">
        <v>564</v>
      </c>
      <c r="D2490">
        <v>4</v>
      </c>
      <c r="E2490" s="138">
        <v>44318</v>
      </c>
      <c r="F2490" s="138">
        <v>46011</v>
      </c>
      <c r="G2490" t="s">
        <v>69</v>
      </c>
      <c r="H2490" t="s">
        <v>70</v>
      </c>
      <c r="I2490">
        <v>0</v>
      </c>
      <c r="J2490" t="s">
        <v>16232</v>
      </c>
      <c r="K2490">
        <v>0.5</v>
      </c>
      <c r="L2490" t="s">
        <v>71</v>
      </c>
      <c r="M2490"/>
      <c r="N2490"/>
      <c r="O2490"/>
      <c r="P2490"/>
      <c r="Q2490"/>
      <c r="R2490"/>
      <c r="S2490"/>
      <c r="T2490"/>
      <c r="U2490"/>
      <c r="V2490"/>
      <c r="W2490"/>
      <c r="X2490"/>
      <c r="Y2490"/>
      <c r="Z2490"/>
      <c r="AA2490"/>
      <c r="AB2490"/>
      <c r="AC2490"/>
      <c r="AD2490"/>
      <c r="AE2490"/>
      <c r="AF2490"/>
      <c r="AG2490">
        <v>2</v>
      </c>
      <c r="AH2490">
        <v>7500</v>
      </c>
    </row>
    <row r="2491" spans="1:34" ht="15" x14ac:dyDescent="0.25">
      <c r="A2491" t="s">
        <v>5148</v>
      </c>
      <c r="B2491" t="s">
        <v>5149</v>
      </c>
      <c r="C2491" t="s">
        <v>350</v>
      </c>
      <c r="D2491">
        <v>43</v>
      </c>
      <c r="E2491" s="138">
        <v>45644</v>
      </c>
      <c r="F2491" s="138">
        <v>45664</v>
      </c>
      <c r="G2491" t="s">
        <v>69</v>
      </c>
      <c r="H2491" t="s">
        <v>63</v>
      </c>
      <c r="I2491">
        <v>0.8</v>
      </c>
      <c r="J2491" t="s">
        <v>71</v>
      </c>
      <c r="K2491"/>
      <c r="L2491"/>
      <c r="M2491"/>
      <c r="N2491"/>
      <c r="O2491"/>
      <c r="P2491"/>
      <c r="Q2491"/>
      <c r="R2491"/>
      <c r="S2491"/>
      <c r="T2491"/>
      <c r="U2491"/>
      <c r="V2491"/>
      <c r="W2491"/>
      <c r="X2491"/>
      <c r="Y2491"/>
      <c r="Z2491"/>
      <c r="AA2491"/>
      <c r="AB2491"/>
      <c r="AC2491"/>
      <c r="AD2491"/>
      <c r="AE2491"/>
      <c r="AF2491"/>
      <c r="AG2491">
        <v>1</v>
      </c>
      <c r="AH2491">
        <v>0</v>
      </c>
    </row>
    <row r="2492" spans="1:34" ht="15" x14ac:dyDescent="0.25">
      <c r="A2492" t="s">
        <v>5150</v>
      </c>
      <c r="B2492" t="s">
        <v>5151</v>
      </c>
      <c r="C2492" t="s">
        <v>173</v>
      </c>
      <c r="D2492">
        <v>3</v>
      </c>
      <c r="E2492" s="138">
        <v>45700</v>
      </c>
      <c r="F2492" s="138">
        <v>45708</v>
      </c>
      <c r="G2492" t="s">
        <v>69</v>
      </c>
      <c r="H2492" t="s">
        <v>63</v>
      </c>
      <c r="I2492">
        <v>0.8</v>
      </c>
      <c r="J2492" t="s">
        <v>71</v>
      </c>
      <c r="K2492"/>
      <c r="L2492"/>
      <c r="M2492"/>
      <c r="N2492"/>
      <c r="O2492"/>
      <c r="P2492"/>
      <c r="Q2492"/>
      <c r="R2492"/>
      <c r="S2492"/>
      <c r="T2492"/>
      <c r="U2492"/>
      <c r="V2492"/>
      <c r="W2492"/>
      <c r="X2492"/>
      <c r="Y2492"/>
      <c r="Z2492"/>
      <c r="AA2492"/>
      <c r="AB2492"/>
      <c r="AC2492"/>
      <c r="AD2492"/>
      <c r="AE2492"/>
      <c r="AF2492"/>
      <c r="AG2492">
        <v>1</v>
      </c>
      <c r="AH2492">
        <v>0</v>
      </c>
    </row>
    <row r="2493" spans="1:34" ht="15" x14ac:dyDescent="0.25">
      <c r="A2493" t="s">
        <v>5152</v>
      </c>
      <c r="B2493" t="s">
        <v>5153</v>
      </c>
      <c r="C2493" t="s">
        <v>211</v>
      </c>
      <c r="D2493">
        <v>33</v>
      </c>
      <c r="E2493" s="138">
        <v>45626</v>
      </c>
      <c r="F2493" s="138">
        <v>45723</v>
      </c>
      <c r="G2493" t="s">
        <v>69</v>
      </c>
      <c r="H2493" t="s">
        <v>63</v>
      </c>
      <c r="I2493">
        <v>0.8</v>
      </c>
      <c r="J2493" t="s">
        <v>71</v>
      </c>
      <c r="K2493"/>
      <c r="L2493"/>
      <c r="M2493"/>
      <c r="N2493"/>
      <c r="O2493"/>
      <c r="P2493"/>
      <c r="Q2493"/>
      <c r="R2493"/>
      <c r="S2493"/>
      <c r="T2493"/>
      <c r="U2493"/>
      <c r="V2493"/>
      <c r="W2493"/>
      <c r="X2493"/>
      <c r="Y2493"/>
      <c r="Z2493"/>
      <c r="AA2493"/>
      <c r="AB2493"/>
      <c r="AC2493"/>
      <c r="AD2493"/>
      <c r="AE2493"/>
      <c r="AF2493"/>
      <c r="AG2493">
        <v>1</v>
      </c>
      <c r="AH2493">
        <v>0</v>
      </c>
    </row>
    <row r="2494" spans="1:34" ht="15" x14ac:dyDescent="0.25">
      <c r="A2494" t="s">
        <v>5154</v>
      </c>
      <c r="B2494" t="s">
        <v>5155</v>
      </c>
      <c r="C2494" t="s">
        <v>99</v>
      </c>
      <c r="D2494">
        <v>41</v>
      </c>
      <c r="E2494" s="138">
        <v>38776</v>
      </c>
      <c r="F2494" s="138">
        <v>46011</v>
      </c>
      <c r="G2494" t="s">
        <v>69</v>
      </c>
      <c r="H2494" t="s">
        <v>63</v>
      </c>
      <c r="I2494">
        <v>0.2</v>
      </c>
      <c r="J2494" t="s">
        <v>71</v>
      </c>
      <c r="K2494"/>
      <c r="L2494"/>
      <c r="M2494"/>
      <c r="N2494"/>
      <c r="O2494"/>
      <c r="P2494"/>
      <c r="Q2494"/>
      <c r="R2494"/>
      <c r="S2494"/>
      <c r="T2494"/>
      <c r="U2494"/>
      <c r="V2494"/>
      <c r="W2494"/>
      <c r="X2494"/>
      <c r="Y2494"/>
      <c r="Z2494"/>
      <c r="AA2494"/>
      <c r="AB2494"/>
      <c r="AC2494"/>
      <c r="AD2494"/>
      <c r="AE2494"/>
      <c r="AF2494"/>
      <c r="AG2494">
        <v>1</v>
      </c>
      <c r="AH2494">
        <v>0</v>
      </c>
    </row>
    <row r="2495" spans="1:34" ht="15" x14ac:dyDescent="0.25">
      <c r="A2495" t="s">
        <v>5156</v>
      </c>
      <c r="B2495" t="s">
        <v>5157</v>
      </c>
      <c r="C2495" t="s">
        <v>142</v>
      </c>
      <c r="D2495">
        <v>5</v>
      </c>
      <c r="E2495" s="138">
        <v>45363</v>
      </c>
      <c r="F2495" s="138">
        <v>46011</v>
      </c>
      <c r="G2495" t="s">
        <v>69</v>
      </c>
      <c r="H2495" t="s">
        <v>63</v>
      </c>
      <c r="I2495">
        <v>0.7</v>
      </c>
      <c r="J2495" t="s">
        <v>71</v>
      </c>
      <c r="K2495"/>
      <c r="L2495"/>
      <c r="M2495"/>
      <c r="N2495"/>
      <c r="O2495"/>
      <c r="P2495"/>
      <c r="Q2495"/>
      <c r="R2495"/>
      <c r="S2495"/>
      <c r="T2495"/>
      <c r="U2495"/>
      <c r="V2495"/>
      <c r="W2495"/>
      <c r="X2495"/>
      <c r="Y2495"/>
      <c r="Z2495"/>
      <c r="AA2495"/>
      <c r="AB2495"/>
      <c r="AC2495"/>
      <c r="AD2495"/>
      <c r="AE2495"/>
      <c r="AF2495"/>
      <c r="AG2495">
        <v>1</v>
      </c>
      <c r="AH2495">
        <v>0</v>
      </c>
    </row>
    <row r="2496" spans="1:34" ht="15" x14ac:dyDescent="0.25">
      <c r="A2496" t="s">
        <v>5158</v>
      </c>
      <c r="B2496" t="s">
        <v>5159</v>
      </c>
      <c r="C2496" t="s">
        <v>102</v>
      </c>
      <c r="D2496">
        <v>25</v>
      </c>
      <c r="E2496" s="138">
        <v>45645</v>
      </c>
      <c r="F2496" s="138">
        <v>45692</v>
      </c>
      <c r="G2496" t="s">
        <v>69</v>
      </c>
      <c r="H2496" t="s">
        <v>63</v>
      </c>
      <c r="I2496">
        <v>0.6</v>
      </c>
      <c r="J2496" t="s">
        <v>71</v>
      </c>
      <c r="K2496"/>
      <c r="L2496"/>
      <c r="M2496"/>
      <c r="N2496"/>
      <c r="O2496"/>
      <c r="P2496"/>
      <c r="Q2496"/>
      <c r="R2496"/>
      <c r="S2496"/>
      <c r="T2496"/>
      <c r="U2496"/>
      <c r="V2496"/>
      <c r="W2496"/>
      <c r="X2496"/>
      <c r="Y2496"/>
      <c r="Z2496"/>
      <c r="AA2496"/>
      <c r="AB2496"/>
      <c r="AC2496"/>
      <c r="AD2496"/>
      <c r="AE2496"/>
      <c r="AF2496"/>
      <c r="AG2496">
        <v>1</v>
      </c>
      <c r="AH2496">
        <v>0</v>
      </c>
    </row>
    <row r="2497" spans="1:34" ht="15" x14ac:dyDescent="0.25">
      <c r="A2497" t="s">
        <v>5160</v>
      </c>
      <c r="B2497" t="s">
        <v>5161</v>
      </c>
      <c r="C2497" t="s">
        <v>182</v>
      </c>
      <c r="D2497">
        <v>3</v>
      </c>
      <c r="E2497" s="138">
        <v>44313</v>
      </c>
      <c r="F2497" s="138">
        <v>46011</v>
      </c>
      <c r="G2497" t="s">
        <v>69</v>
      </c>
      <c r="H2497" t="s">
        <v>70</v>
      </c>
      <c r="I2497">
        <v>0</v>
      </c>
      <c r="J2497" t="s">
        <v>16229</v>
      </c>
      <c r="K2497">
        <v>0.8</v>
      </c>
      <c r="L2497" t="s">
        <v>71</v>
      </c>
      <c r="M2497"/>
      <c r="N2497"/>
      <c r="O2497"/>
      <c r="P2497"/>
      <c r="Q2497"/>
      <c r="R2497"/>
      <c r="S2497"/>
      <c r="T2497"/>
      <c r="U2497"/>
      <c r="V2497"/>
      <c r="W2497"/>
      <c r="X2497"/>
      <c r="Y2497"/>
      <c r="Z2497"/>
      <c r="AA2497"/>
      <c r="AB2497"/>
      <c r="AC2497"/>
      <c r="AD2497"/>
      <c r="AE2497"/>
      <c r="AF2497"/>
      <c r="AG2497">
        <v>2</v>
      </c>
      <c r="AH2497">
        <v>10000</v>
      </c>
    </row>
    <row r="2498" spans="1:34" ht="15" x14ac:dyDescent="0.25">
      <c r="A2498" t="s">
        <v>5162</v>
      </c>
      <c r="B2498" t="s">
        <v>5163</v>
      </c>
      <c r="C2498" t="s">
        <v>313</v>
      </c>
      <c r="D2498"/>
      <c r="E2498"/>
      <c r="F2498"/>
      <c r="G2498"/>
      <c r="H2498" t="s">
        <v>63</v>
      </c>
      <c r="I2498" t="s">
        <v>64</v>
      </c>
      <c r="J2498"/>
      <c r="K2498"/>
      <c r="L2498"/>
      <c r="M2498"/>
      <c r="N2498"/>
      <c r="O2498"/>
      <c r="P2498"/>
      <c r="Q2498"/>
      <c r="R2498"/>
      <c r="S2498"/>
      <c r="T2498"/>
      <c r="U2498"/>
      <c r="V2498"/>
      <c r="W2498"/>
      <c r="X2498"/>
      <c r="Y2498"/>
      <c r="Z2498"/>
      <c r="AA2498"/>
      <c r="AB2498"/>
      <c r="AC2498"/>
      <c r="AD2498"/>
      <c r="AE2498"/>
      <c r="AF2498"/>
      <c r="AG2498"/>
      <c r="AH2498">
        <v>0</v>
      </c>
    </row>
    <row r="2499" spans="1:34" ht="15" x14ac:dyDescent="0.25">
      <c r="A2499" t="s">
        <v>5164</v>
      </c>
      <c r="B2499" t="s">
        <v>5165</v>
      </c>
      <c r="C2499" t="s">
        <v>182</v>
      </c>
      <c r="D2499"/>
      <c r="E2499"/>
      <c r="F2499"/>
      <c r="G2499"/>
      <c r="H2499" t="s">
        <v>63</v>
      </c>
      <c r="I2499" t="s">
        <v>64</v>
      </c>
      <c r="J2499"/>
      <c r="K2499"/>
      <c r="L2499"/>
      <c r="M2499"/>
      <c r="N2499"/>
      <c r="O2499"/>
      <c r="P2499"/>
      <c r="Q2499"/>
      <c r="R2499"/>
      <c r="S2499"/>
      <c r="T2499"/>
      <c r="U2499"/>
      <c r="V2499"/>
      <c r="W2499"/>
      <c r="X2499"/>
      <c r="Y2499"/>
      <c r="Z2499"/>
      <c r="AA2499"/>
      <c r="AB2499"/>
      <c r="AC2499"/>
      <c r="AD2499"/>
      <c r="AE2499"/>
      <c r="AF2499"/>
      <c r="AG2499"/>
      <c r="AH2499">
        <v>0</v>
      </c>
    </row>
    <row r="2500" spans="1:34" ht="15" x14ac:dyDescent="0.25">
      <c r="A2500" t="s">
        <v>5166</v>
      </c>
      <c r="B2500" t="s">
        <v>5167</v>
      </c>
      <c r="C2500" t="s">
        <v>151</v>
      </c>
      <c r="D2500">
        <v>37</v>
      </c>
      <c r="E2500" s="138">
        <v>45654</v>
      </c>
      <c r="F2500" s="138">
        <v>45747</v>
      </c>
      <c r="G2500" t="s">
        <v>75</v>
      </c>
      <c r="H2500" t="s">
        <v>63</v>
      </c>
      <c r="I2500">
        <v>0.8</v>
      </c>
      <c r="J2500" t="s">
        <v>71</v>
      </c>
      <c r="K2500"/>
      <c r="L2500"/>
      <c r="M2500"/>
      <c r="N2500"/>
      <c r="O2500"/>
      <c r="P2500"/>
      <c r="Q2500"/>
      <c r="R2500"/>
      <c r="S2500"/>
      <c r="T2500"/>
      <c r="U2500"/>
      <c r="V2500"/>
      <c r="W2500"/>
      <c r="X2500"/>
      <c r="Y2500"/>
      <c r="Z2500"/>
      <c r="AA2500"/>
      <c r="AB2500"/>
      <c r="AC2500"/>
      <c r="AD2500"/>
      <c r="AE2500"/>
      <c r="AF2500"/>
      <c r="AG2500">
        <v>1</v>
      </c>
      <c r="AH2500">
        <v>0</v>
      </c>
    </row>
    <row r="2501" spans="1:34" ht="15" x14ac:dyDescent="0.25">
      <c r="A2501" t="s">
        <v>5168</v>
      </c>
      <c r="B2501" t="s">
        <v>5169</v>
      </c>
      <c r="C2501" t="s">
        <v>935</v>
      </c>
      <c r="D2501">
        <v>6</v>
      </c>
      <c r="E2501" s="138">
        <v>45736</v>
      </c>
      <c r="F2501" s="138">
        <v>45845</v>
      </c>
      <c r="G2501" t="s">
        <v>69</v>
      </c>
      <c r="H2501" t="s">
        <v>70</v>
      </c>
      <c r="I2501">
        <v>0</v>
      </c>
      <c r="J2501" t="s">
        <v>16229</v>
      </c>
      <c r="K2501">
        <v>0.8</v>
      </c>
      <c r="L2501" t="s">
        <v>71</v>
      </c>
      <c r="M2501"/>
      <c r="N2501"/>
      <c r="O2501"/>
      <c r="P2501"/>
      <c r="Q2501"/>
      <c r="R2501"/>
      <c r="S2501"/>
      <c r="T2501"/>
      <c r="U2501"/>
      <c r="V2501"/>
      <c r="W2501"/>
      <c r="X2501"/>
      <c r="Y2501"/>
      <c r="Z2501"/>
      <c r="AA2501"/>
      <c r="AB2501"/>
      <c r="AC2501"/>
      <c r="AD2501"/>
      <c r="AE2501"/>
      <c r="AF2501"/>
      <c r="AG2501">
        <v>2</v>
      </c>
      <c r="AH2501">
        <v>10000</v>
      </c>
    </row>
    <row r="2502" spans="1:34" ht="15" x14ac:dyDescent="0.25">
      <c r="A2502" t="s">
        <v>5170</v>
      </c>
      <c r="B2502" t="s">
        <v>5171</v>
      </c>
      <c r="C2502" t="s">
        <v>74</v>
      </c>
      <c r="D2502">
        <v>77</v>
      </c>
      <c r="E2502" s="138">
        <v>45656</v>
      </c>
      <c r="F2502" s="138">
        <v>45779</v>
      </c>
      <c r="G2502" t="s">
        <v>69</v>
      </c>
      <c r="H2502" t="s">
        <v>70</v>
      </c>
      <c r="I2502">
        <v>0</v>
      </c>
      <c r="J2502" t="s">
        <v>16229</v>
      </c>
      <c r="K2502">
        <v>0.8</v>
      </c>
      <c r="L2502" t="s">
        <v>71</v>
      </c>
      <c r="M2502"/>
      <c r="N2502"/>
      <c r="O2502"/>
      <c r="P2502"/>
      <c r="Q2502"/>
      <c r="R2502"/>
      <c r="S2502"/>
      <c r="T2502"/>
      <c r="U2502"/>
      <c r="V2502"/>
      <c r="W2502"/>
      <c r="X2502"/>
      <c r="Y2502"/>
      <c r="Z2502"/>
      <c r="AA2502"/>
      <c r="AB2502"/>
      <c r="AC2502"/>
      <c r="AD2502"/>
      <c r="AE2502"/>
      <c r="AF2502"/>
      <c r="AG2502">
        <v>2</v>
      </c>
      <c r="AH2502">
        <v>10000</v>
      </c>
    </row>
    <row r="2503" spans="1:34" ht="15" x14ac:dyDescent="0.25">
      <c r="A2503" t="s">
        <v>5172</v>
      </c>
      <c r="B2503" t="s">
        <v>5173</v>
      </c>
      <c r="C2503" t="s">
        <v>321</v>
      </c>
      <c r="D2503">
        <v>51</v>
      </c>
      <c r="E2503" s="138">
        <v>45635</v>
      </c>
      <c r="F2503" s="138">
        <v>45712</v>
      </c>
      <c r="G2503" t="s">
        <v>69</v>
      </c>
      <c r="H2503" t="s">
        <v>63</v>
      </c>
      <c r="I2503">
        <v>0.7</v>
      </c>
      <c r="J2503" t="s">
        <v>71</v>
      </c>
      <c r="K2503"/>
      <c r="L2503"/>
      <c r="M2503"/>
      <c r="N2503"/>
      <c r="O2503"/>
      <c r="P2503"/>
      <c r="Q2503"/>
      <c r="R2503"/>
      <c r="S2503"/>
      <c r="T2503"/>
      <c r="U2503"/>
      <c r="V2503"/>
      <c r="W2503"/>
      <c r="X2503"/>
      <c r="Y2503"/>
      <c r="Z2503"/>
      <c r="AA2503"/>
      <c r="AB2503"/>
      <c r="AC2503"/>
      <c r="AD2503"/>
      <c r="AE2503"/>
      <c r="AF2503"/>
      <c r="AG2503">
        <v>1</v>
      </c>
      <c r="AH2503">
        <v>0</v>
      </c>
    </row>
    <row r="2504" spans="1:34" ht="15" x14ac:dyDescent="0.25">
      <c r="A2504" t="s">
        <v>5174</v>
      </c>
      <c r="B2504" t="s">
        <v>5175</v>
      </c>
      <c r="C2504" t="s">
        <v>142</v>
      </c>
      <c r="D2504">
        <v>60</v>
      </c>
      <c r="E2504" s="138">
        <v>45646</v>
      </c>
      <c r="F2504" s="138">
        <v>45687</v>
      </c>
      <c r="G2504" t="s">
        <v>16478</v>
      </c>
      <c r="H2504" t="s">
        <v>70</v>
      </c>
      <c r="I2504">
        <v>0.5</v>
      </c>
      <c r="J2504" t="s">
        <v>76</v>
      </c>
      <c r="K2504">
        <v>0.5</v>
      </c>
      <c r="L2504" t="s">
        <v>77</v>
      </c>
      <c r="M2504">
        <v>0.6</v>
      </c>
      <c r="N2504" t="s">
        <v>78</v>
      </c>
      <c r="O2504">
        <v>0.8</v>
      </c>
      <c r="P2504" t="s">
        <v>79</v>
      </c>
      <c r="Q2504">
        <v>0</v>
      </c>
      <c r="R2504" t="s">
        <v>16276</v>
      </c>
      <c r="S2504"/>
      <c r="T2504"/>
      <c r="U2504"/>
      <c r="V2504"/>
      <c r="W2504"/>
      <c r="X2504"/>
      <c r="Y2504"/>
      <c r="Z2504"/>
      <c r="AA2504"/>
      <c r="AB2504"/>
      <c r="AC2504"/>
      <c r="AD2504"/>
      <c r="AE2504"/>
      <c r="AF2504"/>
      <c r="AG2504">
        <v>0</v>
      </c>
      <c r="AH2504">
        <v>0</v>
      </c>
    </row>
    <row r="2505" spans="1:34" ht="15" x14ac:dyDescent="0.25">
      <c r="A2505" t="s">
        <v>5176</v>
      </c>
      <c r="B2505" t="s">
        <v>5177</v>
      </c>
      <c r="C2505" t="s">
        <v>254</v>
      </c>
      <c r="D2505">
        <v>1</v>
      </c>
      <c r="E2505" s="138">
        <v>45743</v>
      </c>
      <c r="F2505" s="138">
        <v>45770</v>
      </c>
      <c r="G2505" t="s">
        <v>69</v>
      </c>
      <c r="H2505" t="s">
        <v>70</v>
      </c>
      <c r="I2505">
        <v>0</v>
      </c>
      <c r="J2505" t="s">
        <v>16230</v>
      </c>
      <c r="K2505">
        <v>0.64</v>
      </c>
      <c r="L2505" t="s">
        <v>16270</v>
      </c>
      <c r="M2505">
        <v>0.78</v>
      </c>
      <c r="N2505" t="s">
        <v>78</v>
      </c>
      <c r="O2505">
        <v>0.8</v>
      </c>
      <c r="P2505" t="s">
        <v>79</v>
      </c>
      <c r="Q2505"/>
      <c r="R2505"/>
      <c r="S2505"/>
      <c r="T2505"/>
      <c r="U2505"/>
      <c r="V2505"/>
      <c r="W2505"/>
      <c r="X2505"/>
      <c r="Y2505"/>
      <c r="Z2505"/>
      <c r="AA2505"/>
      <c r="AB2505"/>
      <c r="AC2505"/>
      <c r="AD2505"/>
      <c r="AE2505"/>
      <c r="AF2505"/>
      <c r="AG2505">
        <v>4</v>
      </c>
      <c r="AH2505">
        <v>15000</v>
      </c>
    </row>
    <row r="2506" spans="1:34" ht="15" x14ac:dyDescent="0.25">
      <c r="A2506" t="s">
        <v>5178</v>
      </c>
      <c r="B2506" t="s">
        <v>5179</v>
      </c>
      <c r="C2506" t="s">
        <v>735</v>
      </c>
      <c r="D2506">
        <v>28</v>
      </c>
      <c r="E2506" s="138">
        <v>45656</v>
      </c>
      <c r="F2506" s="138">
        <v>45695</v>
      </c>
      <c r="G2506" t="s">
        <v>69</v>
      </c>
      <c r="H2506" t="s">
        <v>63</v>
      </c>
      <c r="I2506">
        <v>0.4</v>
      </c>
      <c r="J2506" t="s">
        <v>71</v>
      </c>
      <c r="K2506"/>
      <c r="L2506"/>
      <c r="M2506"/>
      <c r="N2506"/>
      <c r="O2506"/>
      <c r="P2506"/>
      <c r="Q2506"/>
      <c r="R2506"/>
      <c r="S2506"/>
      <c r="T2506"/>
      <c r="U2506"/>
      <c r="V2506"/>
      <c r="W2506"/>
      <c r="X2506"/>
      <c r="Y2506"/>
      <c r="Z2506"/>
      <c r="AA2506"/>
      <c r="AB2506"/>
      <c r="AC2506"/>
      <c r="AD2506"/>
      <c r="AE2506"/>
      <c r="AF2506"/>
      <c r="AG2506">
        <v>1</v>
      </c>
      <c r="AH2506">
        <v>0</v>
      </c>
    </row>
    <row r="2507" spans="1:34" ht="15" x14ac:dyDescent="0.25">
      <c r="A2507" t="s">
        <v>5180</v>
      </c>
      <c r="B2507" t="s">
        <v>5181</v>
      </c>
      <c r="C2507" t="s">
        <v>139</v>
      </c>
      <c r="D2507">
        <v>74</v>
      </c>
      <c r="E2507" s="138">
        <v>45643</v>
      </c>
      <c r="F2507" s="138">
        <v>45719</v>
      </c>
      <c r="G2507" t="s">
        <v>69</v>
      </c>
      <c r="H2507" t="s">
        <v>63</v>
      </c>
      <c r="I2507">
        <v>0.8</v>
      </c>
      <c r="J2507" t="s">
        <v>71</v>
      </c>
      <c r="K2507"/>
      <c r="L2507"/>
      <c r="M2507"/>
      <c r="N2507"/>
      <c r="O2507"/>
      <c r="P2507"/>
      <c r="Q2507"/>
      <c r="R2507"/>
      <c r="S2507"/>
      <c r="T2507"/>
      <c r="U2507"/>
      <c r="V2507"/>
      <c r="W2507"/>
      <c r="X2507"/>
      <c r="Y2507"/>
      <c r="Z2507"/>
      <c r="AA2507"/>
      <c r="AB2507"/>
      <c r="AC2507"/>
      <c r="AD2507"/>
      <c r="AE2507"/>
      <c r="AF2507"/>
      <c r="AG2507">
        <v>1</v>
      </c>
      <c r="AH2507">
        <v>0</v>
      </c>
    </row>
    <row r="2508" spans="1:34" ht="15" x14ac:dyDescent="0.25">
      <c r="A2508" t="s">
        <v>5188</v>
      </c>
      <c r="B2508" t="s">
        <v>5189</v>
      </c>
      <c r="C2508" t="s">
        <v>304</v>
      </c>
      <c r="D2508">
        <v>5</v>
      </c>
      <c r="E2508" s="138">
        <v>43188</v>
      </c>
      <c r="F2508" s="138">
        <v>46011</v>
      </c>
      <c r="G2508" t="s">
        <v>69</v>
      </c>
      <c r="H2508" t="s">
        <v>70</v>
      </c>
      <c r="I2508">
        <v>0</v>
      </c>
      <c r="J2508" t="s">
        <v>16249</v>
      </c>
      <c r="K2508">
        <v>0.5</v>
      </c>
      <c r="L2508" t="s">
        <v>71</v>
      </c>
      <c r="M2508"/>
      <c r="N2508"/>
      <c r="O2508"/>
      <c r="P2508"/>
      <c r="Q2508"/>
      <c r="R2508"/>
      <c r="S2508"/>
      <c r="T2508"/>
      <c r="U2508"/>
      <c r="V2508"/>
      <c r="W2508"/>
      <c r="X2508"/>
      <c r="Y2508"/>
      <c r="Z2508"/>
      <c r="AA2508"/>
      <c r="AB2508"/>
      <c r="AC2508"/>
      <c r="AD2508"/>
      <c r="AE2508"/>
      <c r="AF2508"/>
      <c r="AG2508">
        <v>2</v>
      </c>
      <c r="AH2508">
        <v>8000</v>
      </c>
    </row>
    <row r="2509" spans="1:34" ht="15" x14ac:dyDescent="0.25">
      <c r="A2509" t="s">
        <v>5190</v>
      </c>
      <c r="B2509" t="s">
        <v>5191</v>
      </c>
      <c r="C2509" t="s">
        <v>304</v>
      </c>
      <c r="D2509">
        <v>2</v>
      </c>
      <c r="E2509" s="138">
        <v>43936</v>
      </c>
      <c r="F2509" s="138">
        <v>46011</v>
      </c>
      <c r="G2509" t="s">
        <v>69</v>
      </c>
      <c r="H2509" t="s">
        <v>70</v>
      </c>
      <c r="I2509">
        <v>0</v>
      </c>
      <c r="J2509" t="s">
        <v>16265</v>
      </c>
      <c r="K2509">
        <v>0.8</v>
      </c>
      <c r="L2509" t="s">
        <v>71</v>
      </c>
      <c r="M2509"/>
      <c r="N2509"/>
      <c r="O2509"/>
      <c r="P2509"/>
      <c r="Q2509"/>
      <c r="R2509"/>
      <c r="S2509"/>
      <c r="T2509"/>
      <c r="U2509"/>
      <c r="V2509"/>
      <c r="W2509"/>
      <c r="X2509"/>
      <c r="Y2509"/>
      <c r="Z2509"/>
      <c r="AA2509"/>
      <c r="AB2509"/>
      <c r="AC2509"/>
      <c r="AD2509"/>
      <c r="AE2509"/>
      <c r="AF2509"/>
      <c r="AG2509">
        <v>2</v>
      </c>
      <c r="AH2509">
        <v>10500</v>
      </c>
    </row>
    <row r="2510" spans="1:34" ht="15" x14ac:dyDescent="0.25">
      <c r="A2510" t="s">
        <v>5184</v>
      </c>
      <c r="B2510" t="s">
        <v>5185</v>
      </c>
      <c r="C2510" t="s">
        <v>102</v>
      </c>
      <c r="D2510">
        <v>40</v>
      </c>
      <c r="E2510" s="138">
        <v>45653</v>
      </c>
      <c r="F2510" s="138">
        <v>45944</v>
      </c>
      <c r="G2510" t="s">
        <v>75</v>
      </c>
      <c r="H2510" t="s">
        <v>70</v>
      </c>
      <c r="I2510">
        <v>0.55000000000000004</v>
      </c>
      <c r="J2510" t="s">
        <v>16270</v>
      </c>
      <c r="K2510">
        <v>0.6</v>
      </c>
      <c r="L2510" t="s">
        <v>78</v>
      </c>
      <c r="M2510">
        <v>0.7</v>
      </c>
      <c r="N2510" t="s">
        <v>79</v>
      </c>
      <c r="O2510"/>
      <c r="P2510"/>
      <c r="Q2510"/>
      <c r="R2510"/>
      <c r="S2510"/>
      <c r="T2510"/>
      <c r="U2510"/>
      <c r="V2510"/>
      <c r="W2510"/>
      <c r="X2510"/>
      <c r="Y2510"/>
      <c r="Z2510"/>
      <c r="AA2510"/>
      <c r="AB2510"/>
      <c r="AC2510"/>
      <c r="AD2510"/>
      <c r="AE2510"/>
      <c r="AF2510"/>
      <c r="AG2510">
        <v>3</v>
      </c>
      <c r="AH2510">
        <v>0</v>
      </c>
    </row>
    <row r="2511" spans="1:34" ht="15" x14ac:dyDescent="0.25">
      <c r="A2511" t="s">
        <v>5192</v>
      </c>
      <c r="B2511" t="s">
        <v>5193</v>
      </c>
      <c r="C2511" t="s">
        <v>304</v>
      </c>
      <c r="D2511">
        <v>73</v>
      </c>
      <c r="E2511" s="138">
        <v>45622</v>
      </c>
      <c r="F2511" s="138">
        <v>45687</v>
      </c>
      <c r="G2511" t="s">
        <v>75</v>
      </c>
      <c r="H2511" t="s">
        <v>70</v>
      </c>
      <c r="I2511">
        <v>0</v>
      </c>
      <c r="J2511" t="s">
        <v>16229</v>
      </c>
      <c r="K2511">
        <v>0.8</v>
      </c>
      <c r="L2511" t="s">
        <v>71</v>
      </c>
      <c r="M2511"/>
      <c r="N2511"/>
      <c r="O2511"/>
      <c r="P2511"/>
      <c r="Q2511"/>
      <c r="R2511"/>
      <c r="S2511"/>
      <c r="T2511"/>
      <c r="U2511"/>
      <c r="V2511"/>
      <c r="W2511"/>
      <c r="X2511"/>
      <c r="Y2511"/>
      <c r="Z2511"/>
      <c r="AA2511"/>
      <c r="AB2511"/>
      <c r="AC2511"/>
      <c r="AD2511"/>
      <c r="AE2511"/>
      <c r="AF2511"/>
      <c r="AG2511">
        <v>2</v>
      </c>
      <c r="AH2511">
        <v>10000</v>
      </c>
    </row>
    <row r="2512" spans="1:34" ht="15" x14ac:dyDescent="0.25">
      <c r="A2512" t="s">
        <v>5194</v>
      </c>
      <c r="B2512" t="s">
        <v>5195</v>
      </c>
      <c r="C2512" t="s">
        <v>304</v>
      </c>
      <c r="D2512">
        <v>64</v>
      </c>
      <c r="E2512" s="138">
        <v>42214</v>
      </c>
      <c r="F2512" s="138">
        <v>46011</v>
      </c>
      <c r="G2512" t="s">
        <v>69</v>
      </c>
      <c r="H2512" t="s">
        <v>70</v>
      </c>
      <c r="I2512">
        <v>0</v>
      </c>
      <c r="J2512" t="s">
        <v>16232</v>
      </c>
      <c r="K2512">
        <v>0.8</v>
      </c>
      <c r="L2512" t="s">
        <v>71</v>
      </c>
      <c r="M2512"/>
      <c r="N2512"/>
      <c r="O2512"/>
      <c r="P2512"/>
      <c r="Q2512"/>
      <c r="R2512"/>
      <c r="S2512"/>
      <c r="T2512"/>
      <c r="U2512"/>
      <c r="V2512"/>
      <c r="W2512"/>
      <c r="X2512"/>
      <c r="Y2512"/>
      <c r="Z2512"/>
      <c r="AA2512"/>
      <c r="AB2512"/>
      <c r="AC2512"/>
      <c r="AD2512"/>
      <c r="AE2512"/>
      <c r="AF2512"/>
      <c r="AG2512">
        <v>2</v>
      </c>
      <c r="AH2512">
        <v>7500</v>
      </c>
    </row>
    <row r="2513" spans="1:34" ht="15" x14ac:dyDescent="0.25">
      <c r="A2513" t="s">
        <v>5196</v>
      </c>
      <c r="B2513" t="s">
        <v>5197</v>
      </c>
      <c r="C2513" t="s">
        <v>1082</v>
      </c>
      <c r="D2513">
        <v>6</v>
      </c>
      <c r="E2513" s="138">
        <v>45670</v>
      </c>
      <c r="F2513" s="138">
        <v>45684</v>
      </c>
      <c r="G2513" t="s">
        <v>69</v>
      </c>
      <c r="H2513" t="s">
        <v>70</v>
      </c>
      <c r="I2513">
        <v>0</v>
      </c>
      <c r="J2513" t="s">
        <v>16232</v>
      </c>
      <c r="K2513">
        <v>0.8</v>
      </c>
      <c r="L2513" t="s">
        <v>71</v>
      </c>
      <c r="M2513"/>
      <c r="N2513"/>
      <c r="O2513"/>
      <c r="P2513"/>
      <c r="Q2513"/>
      <c r="R2513"/>
      <c r="S2513"/>
      <c r="T2513"/>
      <c r="U2513"/>
      <c r="V2513"/>
      <c r="W2513"/>
      <c r="X2513"/>
      <c r="Y2513"/>
      <c r="Z2513"/>
      <c r="AA2513"/>
      <c r="AB2513"/>
      <c r="AC2513"/>
      <c r="AD2513"/>
      <c r="AE2513"/>
      <c r="AF2513"/>
      <c r="AG2513">
        <v>2</v>
      </c>
      <c r="AH2513">
        <v>7500</v>
      </c>
    </row>
    <row r="2514" spans="1:34" ht="15" x14ac:dyDescent="0.25">
      <c r="A2514" t="s">
        <v>5198</v>
      </c>
      <c r="B2514" t="s">
        <v>5199</v>
      </c>
      <c r="C2514" t="s">
        <v>286</v>
      </c>
      <c r="D2514">
        <v>42</v>
      </c>
      <c r="E2514" s="138">
        <v>45656</v>
      </c>
      <c r="F2514" s="138">
        <v>45672</v>
      </c>
      <c r="G2514" t="s">
        <v>75</v>
      </c>
      <c r="H2514" t="s">
        <v>70</v>
      </c>
      <c r="I2514">
        <v>0</v>
      </c>
      <c r="J2514" t="s">
        <v>16301</v>
      </c>
      <c r="K2514">
        <v>0.5</v>
      </c>
      <c r="L2514" t="s">
        <v>16270</v>
      </c>
      <c r="M2514">
        <v>0.7</v>
      </c>
      <c r="N2514" t="s">
        <v>78</v>
      </c>
      <c r="O2514">
        <v>0.8</v>
      </c>
      <c r="P2514" t="s">
        <v>79</v>
      </c>
      <c r="Q2514"/>
      <c r="R2514"/>
      <c r="S2514"/>
      <c r="T2514"/>
      <c r="U2514"/>
      <c r="V2514"/>
      <c r="W2514"/>
      <c r="X2514"/>
      <c r="Y2514"/>
      <c r="Z2514"/>
      <c r="AA2514"/>
      <c r="AB2514"/>
      <c r="AC2514"/>
      <c r="AD2514"/>
      <c r="AE2514"/>
      <c r="AF2514"/>
      <c r="AG2514">
        <v>4</v>
      </c>
      <c r="AH2514">
        <v>14000</v>
      </c>
    </row>
    <row r="2515" spans="1:34" ht="15" x14ac:dyDescent="0.25">
      <c r="A2515" t="s">
        <v>15831</v>
      </c>
      <c r="B2515" t="s">
        <v>15832</v>
      </c>
      <c r="C2515" t="s">
        <v>313</v>
      </c>
      <c r="D2515"/>
      <c r="E2515"/>
      <c r="F2515"/>
      <c r="G2515"/>
      <c r="H2515" t="s">
        <v>63</v>
      </c>
      <c r="I2515" t="s">
        <v>64</v>
      </c>
      <c r="J2515"/>
      <c r="K2515"/>
      <c r="L2515"/>
      <c r="M2515"/>
      <c r="N2515"/>
      <c r="O2515"/>
      <c r="P2515"/>
      <c r="Q2515"/>
      <c r="R2515"/>
      <c r="S2515"/>
      <c r="T2515"/>
      <c r="U2515"/>
      <c r="V2515"/>
      <c r="W2515"/>
      <c r="X2515"/>
      <c r="Y2515"/>
      <c r="Z2515"/>
      <c r="AA2515"/>
      <c r="AB2515"/>
      <c r="AC2515"/>
      <c r="AD2515"/>
      <c r="AE2515"/>
      <c r="AF2515"/>
      <c r="AG2515"/>
      <c r="AH2515">
        <v>0</v>
      </c>
    </row>
    <row r="2516" spans="1:34" ht="15" x14ac:dyDescent="0.25">
      <c r="A2516" t="s">
        <v>5200</v>
      </c>
      <c r="B2516" t="s">
        <v>5201</v>
      </c>
      <c r="C2516" t="s">
        <v>159</v>
      </c>
      <c r="D2516">
        <v>29</v>
      </c>
      <c r="E2516" s="138">
        <v>45621</v>
      </c>
      <c r="F2516" s="138">
        <v>45729</v>
      </c>
      <c r="G2516" t="s">
        <v>69</v>
      </c>
      <c r="H2516" t="s">
        <v>63</v>
      </c>
      <c r="I2516">
        <v>0.8</v>
      </c>
      <c r="J2516" t="s">
        <v>71</v>
      </c>
      <c r="K2516"/>
      <c r="L2516"/>
      <c r="M2516"/>
      <c r="N2516"/>
      <c r="O2516"/>
      <c r="P2516"/>
      <c r="Q2516"/>
      <c r="R2516"/>
      <c r="S2516"/>
      <c r="T2516"/>
      <c r="U2516"/>
      <c r="V2516"/>
      <c r="W2516"/>
      <c r="X2516"/>
      <c r="Y2516"/>
      <c r="Z2516"/>
      <c r="AA2516"/>
      <c r="AB2516"/>
      <c r="AC2516"/>
      <c r="AD2516"/>
      <c r="AE2516"/>
      <c r="AF2516"/>
      <c r="AG2516">
        <v>1</v>
      </c>
      <c r="AH2516">
        <v>0</v>
      </c>
    </row>
    <row r="2517" spans="1:34" ht="15" x14ac:dyDescent="0.25">
      <c r="A2517" t="s">
        <v>5202</v>
      </c>
      <c r="B2517" t="s">
        <v>5203</v>
      </c>
      <c r="C2517" t="s">
        <v>139</v>
      </c>
      <c r="D2517">
        <v>7</v>
      </c>
      <c r="E2517" s="138">
        <v>45761</v>
      </c>
      <c r="F2517" s="138">
        <v>45782</v>
      </c>
      <c r="G2517" t="s">
        <v>69</v>
      </c>
      <c r="H2517" t="s">
        <v>63</v>
      </c>
      <c r="I2517">
        <v>0.7</v>
      </c>
      <c r="J2517" t="s">
        <v>71</v>
      </c>
      <c r="K2517"/>
      <c r="L2517"/>
      <c r="M2517"/>
      <c r="N2517"/>
      <c r="O2517"/>
      <c r="P2517"/>
      <c r="Q2517"/>
      <c r="R2517"/>
      <c r="S2517"/>
      <c r="T2517"/>
      <c r="U2517"/>
      <c r="V2517"/>
      <c r="W2517"/>
      <c r="X2517"/>
      <c r="Y2517"/>
      <c r="Z2517"/>
      <c r="AA2517"/>
      <c r="AB2517"/>
      <c r="AC2517"/>
      <c r="AD2517"/>
      <c r="AE2517"/>
      <c r="AF2517"/>
      <c r="AG2517">
        <v>1</v>
      </c>
      <c r="AH2517">
        <v>0</v>
      </c>
    </row>
    <row r="2518" spans="1:34" ht="15" x14ac:dyDescent="0.25">
      <c r="A2518" t="s">
        <v>5204</v>
      </c>
      <c r="B2518" t="s">
        <v>5205</v>
      </c>
      <c r="C2518" t="s">
        <v>426</v>
      </c>
      <c r="D2518">
        <v>16</v>
      </c>
      <c r="E2518" s="138">
        <v>41386</v>
      </c>
      <c r="F2518" s="138">
        <v>46011</v>
      </c>
      <c r="G2518" t="s">
        <v>69</v>
      </c>
      <c r="H2518" t="s">
        <v>70</v>
      </c>
      <c r="I2518">
        <v>0</v>
      </c>
      <c r="J2518" t="s">
        <v>16243</v>
      </c>
      <c r="K2518">
        <v>0.8</v>
      </c>
      <c r="L2518" t="s">
        <v>71</v>
      </c>
      <c r="M2518"/>
      <c r="N2518"/>
      <c r="O2518"/>
      <c r="P2518"/>
      <c r="Q2518"/>
      <c r="R2518"/>
      <c r="S2518"/>
      <c r="T2518"/>
      <c r="U2518"/>
      <c r="V2518"/>
      <c r="W2518"/>
      <c r="X2518"/>
      <c r="Y2518"/>
      <c r="Z2518"/>
      <c r="AA2518"/>
      <c r="AB2518"/>
      <c r="AC2518"/>
      <c r="AD2518"/>
      <c r="AE2518"/>
      <c r="AF2518"/>
      <c r="AG2518">
        <v>2</v>
      </c>
      <c r="AH2518">
        <v>7999.99</v>
      </c>
    </row>
    <row r="2519" spans="1:34" ht="15" x14ac:dyDescent="0.25">
      <c r="A2519" t="s">
        <v>5206</v>
      </c>
      <c r="B2519" t="s">
        <v>5207</v>
      </c>
      <c r="C2519" t="s">
        <v>63</v>
      </c>
      <c r="D2519">
        <v>26</v>
      </c>
      <c r="E2519" s="138">
        <v>45649</v>
      </c>
      <c r="F2519" s="138">
        <v>45791</v>
      </c>
      <c r="G2519" t="s">
        <v>69</v>
      </c>
      <c r="H2519" t="s">
        <v>63</v>
      </c>
      <c r="I2519">
        <v>0.8</v>
      </c>
      <c r="J2519" t="s">
        <v>71</v>
      </c>
      <c r="K2519"/>
      <c r="L2519"/>
      <c r="M2519"/>
      <c r="N2519"/>
      <c r="O2519"/>
      <c r="P2519"/>
      <c r="Q2519"/>
      <c r="R2519"/>
      <c r="S2519"/>
      <c r="T2519"/>
      <c r="U2519"/>
      <c r="V2519"/>
      <c r="W2519"/>
      <c r="X2519"/>
      <c r="Y2519"/>
      <c r="Z2519"/>
      <c r="AA2519"/>
      <c r="AB2519"/>
      <c r="AC2519"/>
      <c r="AD2519"/>
      <c r="AE2519"/>
      <c r="AF2519"/>
      <c r="AG2519">
        <v>1</v>
      </c>
      <c r="AH2519">
        <v>0</v>
      </c>
    </row>
    <row r="2520" spans="1:34" ht="15" x14ac:dyDescent="0.25">
      <c r="A2520" t="s">
        <v>5208</v>
      </c>
      <c r="B2520" t="s">
        <v>5209</v>
      </c>
      <c r="C2520" t="s">
        <v>359</v>
      </c>
      <c r="D2520">
        <v>32</v>
      </c>
      <c r="E2520" s="138">
        <v>45612</v>
      </c>
      <c r="F2520" s="138">
        <v>45803</v>
      </c>
      <c r="G2520" t="s">
        <v>69</v>
      </c>
      <c r="H2520" t="s">
        <v>63</v>
      </c>
      <c r="I2520">
        <v>0.6</v>
      </c>
      <c r="J2520" t="s">
        <v>71</v>
      </c>
      <c r="K2520"/>
      <c r="L2520"/>
      <c r="M2520"/>
      <c r="N2520"/>
      <c r="O2520"/>
      <c r="P2520"/>
      <c r="Q2520"/>
      <c r="R2520"/>
      <c r="S2520"/>
      <c r="T2520"/>
      <c r="U2520"/>
      <c r="V2520"/>
      <c r="W2520"/>
      <c r="X2520"/>
      <c r="Y2520"/>
      <c r="Z2520"/>
      <c r="AA2520"/>
      <c r="AB2520"/>
      <c r="AC2520"/>
      <c r="AD2520"/>
      <c r="AE2520"/>
      <c r="AF2520"/>
      <c r="AG2520">
        <v>1</v>
      </c>
      <c r="AH2520">
        <v>0</v>
      </c>
    </row>
    <row r="2521" spans="1:34" ht="15" x14ac:dyDescent="0.25">
      <c r="A2521" t="s">
        <v>5210</v>
      </c>
      <c r="B2521" t="s">
        <v>5211</v>
      </c>
      <c r="C2521" t="s">
        <v>116</v>
      </c>
      <c r="D2521"/>
      <c r="E2521"/>
      <c r="F2521"/>
      <c r="G2521"/>
      <c r="H2521" t="s">
        <v>63</v>
      </c>
      <c r="I2521" t="s">
        <v>64</v>
      </c>
      <c r="J2521"/>
      <c r="K2521"/>
      <c r="L2521"/>
      <c r="M2521"/>
      <c r="N2521"/>
      <c r="O2521"/>
      <c r="P2521"/>
      <c r="Q2521"/>
      <c r="R2521"/>
      <c r="S2521"/>
      <c r="T2521"/>
      <c r="U2521"/>
      <c r="V2521"/>
      <c r="W2521"/>
      <c r="X2521"/>
      <c r="Y2521"/>
      <c r="Z2521"/>
      <c r="AA2521"/>
      <c r="AB2521"/>
      <c r="AC2521"/>
      <c r="AD2521"/>
      <c r="AE2521"/>
      <c r="AF2521"/>
      <c r="AG2521"/>
      <c r="AH2521">
        <v>0</v>
      </c>
    </row>
    <row r="2522" spans="1:34" ht="15" x14ac:dyDescent="0.25">
      <c r="A2522" t="s">
        <v>5212</v>
      </c>
      <c r="B2522" t="s">
        <v>5213</v>
      </c>
      <c r="C2522" t="s">
        <v>2812</v>
      </c>
      <c r="D2522">
        <v>37</v>
      </c>
      <c r="E2522" s="138">
        <v>45646</v>
      </c>
      <c r="F2522" s="138">
        <v>45845</v>
      </c>
      <c r="G2522" t="s">
        <v>69</v>
      </c>
      <c r="H2522" t="s">
        <v>70</v>
      </c>
      <c r="I2522">
        <v>0</v>
      </c>
      <c r="J2522" t="s">
        <v>16332</v>
      </c>
      <c r="K2522">
        <v>0.8</v>
      </c>
      <c r="L2522" t="s">
        <v>71</v>
      </c>
      <c r="M2522"/>
      <c r="N2522"/>
      <c r="O2522"/>
      <c r="P2522"/>
      <c r="Q2522"/>
      <c r="R2522"/>
      <c r="S2522"/>
      <c r="T2522"/>
      <c r="U2522"/>
      <c r="V2522"/>
      <c r="W2522"/>
      <c r="X2522"/>
      <c r="Y2522"/>
      <c r="Z2522"/>
      <c r="AA2522"/>
      <c r="AB2522"/>
      <c r="AC2522"/>
      <c r="AD2522"/>
      <c r="AE2522"/>
      <c r="AF2522"/>
      <c r="AG2522">
        <v>2</v>
      </c>
      <c r="AH2522">
        <v>12499.99</v>
      </c>
    </row>
    <row r="2523" spans="1:34" ht="15" x14ac:dyDescent="0.25">
      <c r="A2523" t="s">
        <v>5214</v>
      </c>
      <c r="B2523" t="s">
        <v>5215</v>
      </c>
      <c r="C2523" t="s">
        <v>102</v>
      </c>
      <c r="D2523">
        <v>39</v>
      </c>
      <c r="E2523" s="138">
        <v>45656</v>
      </c>
      <c r="F2523" s="138">
        <v>45685</v>
      </c>
      <c r="G2523" t="s">
        <v>16478</v>
      </c>
      <c r="H2523" t="s">
        <v>70</v>
      </c>
      <c r="I2523">
        <v>0.4</v>
      </c>
      <c r="J2523" t="s">
        <v>16553</v>
      </c>
      <c r="K2523">
        <v>0.41</v>
      </c>
      <c r="L2523" t="s">
        <v>16554</v>
      </c>
      <c r="M2523">
        <v>0.5</v>
      </c>
      <c r="N2523" t="s">
        <v>16555</v>
      </c>
      <c r="O2523">
        <v>0.7</v>
      </c>
      <c r="P2523" t="s">
        <v>16556</v>
      </c>
      <c r="Q2523">
        <v>0</v>
      </c>
      <c r="R2523" t="s">
        <v>16229</v>
      </c>
      <c r="S2523"/>
      <c r="T2523"/>
      <c r="U2523"/>
      <c r="V2523"/>
      <c r="W2523"/>
      <c r="X2523"/>
      <c r="Y2523"/>
      <c r="Z2523"/>
      <c r="AA2523"/>
      <c r="AB2523"/>
      <c r="AC2523"/>
      <c r="AD2523"/>
      <c r="AE2523"/>
      <c r="AF2523"/>
      <c r="AG2523">
        <v>0</v>
      </c>
      <c r="AH2523">
        <v>0</v>
      </c>
    </row>
    <row r="2524" spans="1:34" ht="15" x14ac:dyDescent="0.25">
      <c r="A2524" t="s">
        <v>5216</v>
      </c>
      <c r="B2524" t="s">
        <v>5217</v>
      </c>
      <c r="C2524" t="s">
        <v>516</v>
      </c>
      <c r="D2524">
        <v>7</v>
      </c>
      <c r="E2524" s="138">
        <v>44041</v>
      </c>
      <c r="F2524" s="138">
        <v>46011</v>
      </c>
      <c r="G2524" t="s">
        <v>69</v>
      </c>
      <c r="H2524" t="s">
        <v>63</v>
      </c>
      <c r="I2524">
        <v>0.5</v>
      </c>
      <c r="J2524" t="s">
        <v>71</v>
      </c>
      <c r="K2524"/>
      <c r="L2524"/>
      <c r="M2524"/>
      <c r="N2524"/>
      <c r="O2524"/>
      <c r="P2524"/>
      <c r="Q2524"/>
      <c r="R2524"/>
      <c r="S2524"/>
      <c r="T2524"/>
      <c r="U2524"/>
      <c r="V2524"/>
      <c r="W2524"/>
      <c r="X2524"/>
      <c r="Y2524"/>
      <c r="Z2524"/>
      <c r="AA2524"/>
      <c r="AB2524"/>
      <c r="AC2524"/>
      <c r="AD2524"/>
      <c r="AE2524"/>
      <c r="AF2524"/>
      <c r="AG2524">
        <v>1</v>
      </c>
      <c r="AH2524">
        <v>0</v>
      </c>
    </row>
    <row r="2525" spans="1:34" ht="15" x14ac:dyDescent="0.25">
      <c r="A2525" t="s">
        <v>5218</v>
      </c>
      <c r="B2525" t="s">
        <v>5219</v>
      </c>
      <c r="C2525" t="s">
        <v>286</v>
      </c>
      <c r="D2525">
        <v>37</v>
      </c>
      <c r="E2525" s="138">
        <v>45653</v>
      </c>
      <c r="F2525" s="138">
        <v>45903</v>
      </c>
      <c r="G2525" t="s">
        <v>69</v>
      </c>
      <c r="H2525" t="s">
        <v>63</v>
      </c>
      <c r="I2525">
        <v>0.2</v>
      </c>
      <c r="J2525" t="s">
        <v>71</v>
      </c>
      <c r="K2525"/>
      <c r="L2525"/>
      <c r="M2525"/>
      <c r="N2525"/>
      <c r="O2525"/>
      <c r="P2525"/>
      <c r="Q2525"/>
      <c r="R2525"/>
      <c r="S2525"/>
      <c r="T2525"/>
      <c r="U2525"/>
      <c r="V2525"/>
      <c r="W2525"/>
      <c r="X2525"/>
      <c r="Y2525"/>
      <c r="Z2525"/>
      <c r="AA2525"/>
      <c r="AB2525"/>
      <c r="AC2525"/>
      <c r="AD2525"/>
      <c r="AE2525"/>
      <c r="AF2525"/>
      <c r="AG2525">
        <v>1</v>
      </c>
      <c r="AH2525">
        <v>0</v>
      </c>
    </row>
    <row r="2526" spans="1:34" ht="15" x14ac:dyDescent="0.25">
      <c r="A2526" t="s">
        <v>5220</v>
      </c>
      <c r="B2526" t="s">
        <v>5221</v>
      </c>
      <c r="C2526" t="s">
        <v>203</v>
      </c>
      <c r="D2526">
        <v>40</v>
      </c>
      <c r="E2526" s="138">
        <v>45656</v>
      </c>
      <c r="F2526" s="138">
        <v>45681</v>
      </c>
      <c r="G2526" t="s">
        <v>16478</v>
      </c>
      <c r="H2526" t="s">
        <v>70</v>
      </c>
      <c r="I2526">
        <v>0.7</v>
      </c>
      <c r="J2526" t="s">
        <v>16557</v>
      </c>
      <c r="K2526">
        <v>0.72</v>
      </c>
      <c r="L2526" t="s">
        <v>16558</v>
      </c>
      <c r="M2526">
        <v>0.78</v>
      </c>
      <c r="N2526" t="s">
        <v>16559</v>
      </c>
      <c r="O2526">
        <v>0.8</v>
      </c>
      <c r="P2526" t="s">
        <v>16340</v>
      </c>
      <c r="Q2526">
        <v>0</v>
      </c>
      <c r="R2526" t="s">
        <v>16230</v>
      </c>
      <c r="S2526"/>
      <c r="T2526"/>
      <c r="U2526"/>
      <c r="V2526"/>
      <c r="W2526"/>
      <c r="X2526"/>
      <c r="Y2526"/>
      <c r="Z2526"/>
      <c r="AA2526"/>
      <c r="AB2526"/>
      <c r="AC2526"/>
      <c r="AD2526"/>
      <c r="AE2526"/>
      <c r="AF2526"/>
      <c r="AG2526">
        <v>0</v>
      </c>
      <c r="AH2526">
        <v>0</v>
      </c>
    </row>
    <row r="2527" spans="1:34" ht="15" x14ac:dyDescent="0.25">
      <c r="A2527" t="s">
        <v>5222</v>
      </c>
      <c r="B2527" t="s">
        <v>5223</v>
      </c>
      <c r="C2527" t="s">
        <v>304</v>
      </c>
      <c r="D2527">
        <v>32</v>
      </c>
      <c r="E2527" s="138">
        <v>45643</v>
      </c>
      <c r="F2527" s="138">
        <v>45733</v>
      </c>
      <c r="G2527" t="s">
        <v>69</v>
      </c>
      <c r="H2527" t="s">
        <v>63</v>
      </c>
      <c r="I2527">
        <v>0.4</v>
      </c>
      <c r="J2527" t="s">
        <v>71</v>
      </c>
      <c r="K2527"/>
      <c r="L2527"/>
      <c r="M2527"/>
      <c r="N2527"/>
      <c r="O2527"/>
      <c r="P2527"/>
      <c r="Q2527"/>
      <c r="R2527"/>
      <c r="S2527"/>
      <c r="T2527"/>
      <c r="U2527"/>
      <c r="V2527"/>
      <c r="W2527"/>
      <c r="X2527"/>
      <c r="Y2527"/>
      <c r="Z2527"/>
      <c r="AA2527"/>
      <c r="AB2527"/>
      <c r="AC2527"/>
      <c r="AD2527"/>
      <c r="AE2527"/>
      <c r="AF2527"/>
      <c r="AG2527">
        <v>1</v>
      </c>
      <c r="AH2527">
        <v>0</v>
      </c>
    </row>
    <row r="2528" spans="1:34" ht="15" x14ac:dyDescent="0.25">
      <c r="A2528" t="s">
        <v>5224</v>
      </c>
      <c r="B2528" t="s">
        <v>5225</v>
      </c>
      <c r="C2528" t="s">
        <v>304</v>
      </c>
      <c r="D2528">
        <v>30</v>
      </c>
      <c r="E2528" s="138">
        <v>45257</v>
      </c>
      <c r="F2528" s="138">
        <v>46011</v>
      </c>
      <c r="G2528" t="s">
        <v>69</v>
      </c>
      <c r="H2528" t="s">
        <v>63</v>
      </c>
      <c r="I2528">
        <v>0.8</v>
      </c>
      <c r="J2528" t="s">
        <v>71</v>
      </c>
      <c r="K2528"/>
      <c r="L2528"/>
      <c r="M2528"/>
      <c r="N2528"/>
      <c r="O2528"/>
      <c r="P2528"/>
      <c r="Q2528"/>
      <c r="R2528"/>
      <c r="S2528"/>
      <c r="T2528"/>
      <c r="U2528"/>
      <c r="V2528"/>
      <c r="W2528"/>
      <c r="X2528"/>
      <c r="Y2528"/>
      <c r="Z2528"/>
      <c r="AA2528"/>
      <c r="AB2528"/>
      <c r="AC2528"/>
      <c r="AD2528"/>
      <c r="AE2528"/>
      <c r="AF2528"/>
      <c r="AG2528">
        <v>1</v>
      </c>
      <c r="AH2528">
        <v>0</v>
      </c>
    </row>
    <row r="2529" spans="1:34" ht="15" x14ac:dyDescent="0.25">
      <c r="A2529" t="s">
        <v>5226</v>
      </c>
      <c r="B2529" t="s">
        <v>5227</v>
      </c>
      <c r="C2529" t="s">
        <v>2812</v>
      </c>
      <c r="D2529">
        <v>40</v>
      </c>
      <c r="E2529" s="138">
        <v>45643</v>
      </c>
      <c r="F2529" s="138">
        <v>45671</v>
      </c>
      <c r="G2529" t="s">
        <v>69</v>
      </c>
      <c r="H2529" t="s">
        <v>63</v>
      </c>
      <c r="I2529">
        <v>0.5</v>
      </c>
      <c r="J2529" t="s">
        <v>71</v>
      </c>
      <c r="K2529"/>
      <c r="L2529"/>
      <c r="M2529"/>
      <c r="N2529"/>
      <c r="O2529"/>
      <c r="P2529"/>
      <c r="Q2529"/>
      <c r="R2529"/>
      <c r="S2529"/>
      <c r="T2529"/>
      <c r="U2529"/>
      <c r="V2529"/>
      <c r="W2529"/>
      <c r="X2529"/>
      <c r="Y2529"/>
      <c r="Z2529"/>
      <c r="AA2529"/>
      <c r="AB2529"/>
      <c r="AC2529"/>
      <c r="AD2529"/>
      <c r="AE2529"/>
      <c r="AF2529"/>
      <c r="AG2529">
        <v>1</v>
      </c>
      <c r="AH2529">
        <v>0</v>
      </c>
    </row>
    <row r="2530" spans="1:34" ht="15" x14ac:dyDescent="0.25">
      <c r="A2530" t="s">
        <v>5228</v>
      </c>
      <c r="B2530" t="s">
        <v>5229</v>
      </c>
      <c r="C2530" t="s">
        <v>742</v>
      </c>
      <c r="D2530">
        <v>43</v>
      </c>
      <c r="E2530" s="138">
        <v>45638</v>
      </c>
      <c r="F2530" s="138">
        <v>45672</v>
      </c>
      <c r="G2530" t="s">
        <v>75</v>
      </c>
      <c r="H2530" t="s">
        <v>70</v>
      </c>
      <c r="I2530">
        <v>0.55000000000000004</v>
      </c>
      <c r="J2530" t="s">
        <v>16270</v>
      </c>
      <c r="K2530">
        <v>0.65</v>
      </c>
      <c r="L2530" t="s">
        <v>78</v>
      </c>
      <c r="M2530">
        <v>0.75</v>
      </c>
      <c r="N2530" t="s">
        <v>79</v>
      </c>
      <c r="O2530"/>
      <c r="P2530"/>
      <c r="Q2530"/>
      <c r="R2530"/>
      <c r="S2530"/>
      <c r="T2530"/>
      <c r="U2530"/>
      <c r="V2530"/>
      <c r="W2530"/>
      <c r="X2530"/>
      <c r="Y2530"/>
      <c r="Z2530"/>
      <c r="AA2530"/>
      <c r="AB2530"/>
      <c r="AC2530"/>
      <c r="AD2530"/>
      <c r="AE2530"/>
      <c r="AF2530"/>
      <c r="AG2530">
        <v>3</v>
      </c>
      <c r="AH2530">
        <v>0</v>
      </c>
    </row>
    <row r="2531" spans="1:34" ht="15" x14ac:dyDescent="0.25">
      <c r="A2531" t="s">
        <v>5233</v>
      </c>
      <c r="B2531" t="s">
        <v>5234</v>
      </c>
      <c r="C2531" t="s">
        <v>642</v>
      </c>
      <c r="D2531">
        <v>68</v>
      </c>
      <c r="E2531" s="138">
        <v>45643</v>
      </c>
      <c r="F2531" s="138">
        <v>45672</v>
      </c>
      <c r="G2531" t="s">
        <v>69</v>
      </c>
      <c r="H2531" t="s">
        <v>70</v>
      </c>
      <c r="I2531">
        <v>0</v>
      </c>
      <c r="J2531" t="s">
        <v>16228</v>
      </c>
      <c r="K2531">
        <v>0.8</v>
      </c>
      <c r="L2531" t="s">
        <v>71</v>
      </c>
      <c r="M2531"/>
      <c r="N2531"/>
      <c r="O2531"/>
      <c r="P2531"/>
      <c r="Q2531"/>
      <c r="R2531"/>
      <c r="S2531"/>
      <c r="T2531"/>
      <c r="U2531"/>
      <c r="V2531"/>
      <c r="W2531"/>
      <c r="X2531"/>
      <c r="Y2531"/>
      <c r="Z2531"/>
      <c r="AA2531"/>
      <c r="AB2531"/>
      <c r="AC2531"/>
      <c r="AD2531"/>
      <c r="AE2531"/>
      <c r="AF2531"/>
      <c r="AG2531">
        <v>2</v>
      </c>
      <c r="AH2531">
        <v>12000</v>
      </c>
    </row>
    <row r="2532" spans="1:34" ht="15" x14ac:dyDescent="0.25">
      <c r="A2532" t="s">
        <v>5235</v>
      </c>
      <c r="B2532" t="s">
        <v>5236</v>
      </c>
      <c r="C2532" t="s">
        <v>74</v>
      </c>
      <c r="D2532">
        <v>47</v>
      </c>
      <c r="E2532" s="138">
        <v>45653</v>
      </c>
      <c r="F2532" s="138">
        <v>45937</v>
      </c>
      <c r="G2532" t="s">
        <v>16478</v>
      </c>
      <c r="H2532" t="s">
        <v>70</v>
      </c>
      <c r="I2532">
        <v>0.2</v>
      </c>
      <c r="J2532" t="s">
        <v>16560</v>
      </c>
      <c r="K2532">
        <v>0.35</v>
      </c>
      <c r="L2532" t="s">
        <v>16561</v>
      </c>
      <c r="M2532">
        <v>0.5</v>
      </c>
      <c r="N2532" t="s">
        <v>16562</v>
      </c>
      <c r="O2532">
        <v>0.75</v>
      </c>
      <c r="P2532" t="s">
        <v>16563</v>
      </c>
      <c r="Q2532">
        <v>0</v>
      </c>
      <c r="R2532" t="s">
        <v>16564</v>
      </c>
      <c r="S2532"/>
      <c r="T2532"/>
      <c r="U2532"/>
      <c r="V2532"/>
      <c r="W2532"/>
      <c r="X2532"/>
      <c r="Y2532"/>
      <c r="Z2532"/>
      <c r="AA2532"/>
      <c r="AB2532"/>
      <c r="AC2532"/>
      <c r="AD2532"/>
      <c r="AE2532"/>
      <c r="AF2532"/>
      <c r="AG2532">
        <v>0</v>
      </c>
      <c r="AH2532">
        <v>0</v>
      </c>
    </row>
    <row r="2533" spans="1:34" ht="15" x14ac:dyDescent="0.25">
      <c r="A2533" t="s">
        <v>5237</v>
      </c>
      <c r="B2533" t="s">
        <v>5238</v>
      </c>
      <c r="C2533" t="s">
        <v>139</v>
      </c>
      <c r="D2533">
        <v>5</v>
      </c>
      <c r="E2533" s="138">
        <v>45379</v>
      </c>
      <c r="F2533" s="138">
        <v>46011</v>
      </c>
      <c r="G2533" t="s">
        <v>69</v>
      </c>
      <c r="H2533" t="s">
        <v>63</v>
      </c>
      <c r="I2533">
        <v>0.8</v>
      </c>
      <c r="J2533" t="s">
        <v>71</v>
      </c>
      <c r="K2533"/>
      <c r="L2533"/>
      <c r="M2533"/>
      <c r="N2533"/>
      <c r="O2533"/>
      <c r="P2533"/>
      <c r="Q2533"/>
      <c r="R2533"/>
      <c r="S2533"/>
      <c r="T2533"/>
      <c r="U2533"/>
      <c r="V2533"/>
      <c r="W2533"/>
      <c r="X2533"/>
      <c r="Y2533"/>
      <c r="Z2533"/>
      <c r="AA2533"/>
      <c r="AB2533"/>
      <c r="AC2533"/>
      <c r="AD2533"/>
      <c r="AE2533"/>
      <c r="AF2533"/>
      <c r="AG2533">
        <v>1</v>
      </c>
      <c r="AH2533">
        <v>0</v>
      </c>
    </row>
    <row r="2534" spans="1:34" ht="15" x14ac:dyDescent="0.25">
      <c r="A2534" t="s">
        <v>5239</v>
      </c>
      <c r="B2534" t="s">
        <v>5240</v>
      </c>
      <c r="C2534" t="s">
        <v>359</v>
      </c>
      <c r="D2534">
        <v>8</v>
      </c>
      <c r="E2534" s="138">
        <v>43551</v>
      </c>
      <c r="F2534" s="138">
        <v>46011</v>
      </c>
      <c r="G2534" t="s">
        <v>69</v>
      </c>
      <c r="H2534" t="s">
        <v>63</v>
      </c>
      <c r="I2534">
        <v>0.4</v>
      </c>
      <c r="J2534" t="s">
        <v>71</v>
      </c>
      <c r="K2534"/>
      <c r="L2534"/>
      <c r="M2534"/>
      <c r="N2534"/>
      <c r="O2534"/>
      <c r="P2534"/>
      <c r="Q2534"/>
      <c r="R2534"/>
      <c r="S2534"/>
      <c r="T2534"/>
      <c r="U2534"/>
      <c r="V2534"/>
      <c r="W2534"/>
      <c r="X2534"/>
      <c r="Y2534"/>
      <c r="Z2534"/>
      <c r="AA2534"/>
      <c r="AB2534"/>
      <c r="AC2534"/>
      <c r="AD2534"/>
      <c r="AE2534"/>
      <c r="AF2534"/>
      <c r="AG2534">
        <v>1</v>
      </c>
      <c r="AH2534">
        <v>0</v>
      </c>
    </row>
    <row r="2535" spans="1:34" ht="15" x14ac:dyDescent="0.25">
      <c r="A2535" t="s">
        <v>5241</v>
      </c>
      <c r="B2535" t="s">
        <v>5242</v>
      </c>
      <c r="C2535" t="s">
        <v>246</v>
      </c>
      <c r="D2535">
        <v>5</v>
      </c>
      <c r="E2535" s="138">
        <v>45714</v>
      </c>
      <c r="F2535" s="138">
        <v>45730</v>
      </c>
      <c r="G2535" t="s">
        <v>69</v>
      </c>
      <c r="H2535" t="s">
        <v>70</v>
      </c>
      <c r="I2535">
        <v>0</v>
      </c>
      <c r="J2535" t="s">
        <v>16228</v>
      </c>
      <c r="K2535">
        <v>0.8</v>
      </c>
      <c r="L2535" t="s">
        <v>71</v>
      </c>
      <c r="M2535"/>
      <c r="N2535"/>
      <c r="O2535"/>
      <c r="P2535"/>
      <c r="Q2535"/>
      <c r="R2535"/>
      <c r="S2535"/>
      <c r="T2535"/>
      <c r="U2535"/>
      <c r="V2535"/>
      <c r="W2535"/>
      <c r="X2535"/>
      <c r="Y2535"/>
      <c r="Z2535"/>
      <c r="AA2535"/>
      <c r="AB2535"/>
      <c r="AC2535"/>
      <c r="AD2535"/>
      <c r="AE2535"/>
      <c r="AF2535"/>
      <c r="AG2535">
        <v>2</v>
      </c>
      <c r="AH2535">
        <v>12000</v>
      </c>
    </row>
    <row r="2536" spans="1:34" ht="15" x14ac:dyDescent="0.25">
      <c r="A2536" t="s">
        <v>5243</v>
      </c>
      <c r="B2536" t="s">
        <v>5244</v>
      </c>
      <c r="C2536" t="s">
        <v>281</v>
      </c>
      <c r="D2536">
        <v>3</v>
      </c>
      <c r="E2536" s="138">
        <v>45726</v>
      </c>
      <c r="F2536" s="138">
        <v>45867</v>
      </c>
      <c r="G2536" t="s">
        <v>69</v>
      </c>
      <c r="H2536" t="s">
        <v>70</v>
      </c>
      <c r="I2536">
        <v>0</v>
      </c>
      <c r="J2536" t="s">
        <v>16229</v>
      </c>
      <c r="K2536">
        <v>0.6</v>
      </c>
      <c r="L2536" t="s">
        <v>16270</v>
      </c>
      <c r="M2536">
        <v>0.75</v>
      </c>
      <c r="N2536" t="s">
        <v>78</v>
      </c>
      <c r="O2536">
        <v>0.8</v>
      </c>
      <c r="P2536" t="s">
        <v>79</v>
      </c>
      <c r="Q2536"/>
      <c r="R2536"/>
      <c r="S2536"/>
      <c r="T2536"/>
      <c r="U2536"/>
      <c r="V2536"/>
      <c r="W2536"/>
      <c r="X2536"/>
      <c r="Y2536"/>
      <c r="Z2536"/>
      <c r="AA2536"/>
      <c r="AB2536"/>
      <c r="AC2536"/>
      <c r="AD2536"/>
      <c r="AE2536"/>
      <c r="AF2536"/>
      <c r="AG2536">
        <v>4</v>
      </c>
      <c r="AH2536">
        <v>10000</v>
      </c>
    </row>
    <row r="2537" spans="1:34" ht="15" x14ac:dyDescent="0.25">
      <c r="A2537" t="s">
        <v>5245</v>
      </c>
      <c r="B2537" t="s">
        <v>5246</v>
      </c>
      <c r="C2537" t="s">
        <v>667</v>
      </c>
      <c r="D2537">
        <v>12</v>
      </c>
      <c r="E2537" s="138">
        <v>44648</v>
      </c>
      <c r="F2537" s="138">
        <v>46011</v>
      </c>
      <c r="G2537" t="s">
        <v>16478</v>
      </c>
      <c r="H2537" t="s">
        <v>70</v>
      </c>
      <c r="I2537">
        <v>0.6</v>
      </c>
      <c r="J2537" t="s">
        <v>76</v>
      </c>
      <c r="K2537">
        <v>0.65</v>
      </c>
      <c r="L2537" t="s">
        <v>77</v>
      </c>
      <c r="M2537">
        <v>0.7</v>
      </c>
      <c r="N2537" t="s">
        <v>78</v>
      </c>
      <c r="O2537">
        <v>0.75</v>
      </c>
      <c r="P2537" t="s">
        <v>79</v>
      </c>
      <c r="Q2537">
        <v>0</v>
      </c>
      <c r="R2537" t="s">
        <v>16313</v>
      </c>
      <c r="S2537"/>
      <c r="T2537"/>
      <c r="U2537"/>
      <c r="V2537"/>
      <c r="W2537"/>
      <c r="X2537"/>
      <c r="Y2537"/>
      <c r="Z2537"/>
      <c r="AA2537"/>
      <c r="AB2537"/>
      <c r="AC2537"/>
      <c r="AD2537"/>
      <c r="AE2537"/>
      <c r="AF2537"/>
      <c r="AG2537">
        <v>0</v>
      </c>
      <c r="AH2537">
        <v>0</v>
      </c>
    </row>
    <row r="2538" spans="1:34" ht="15" x14ac:dyDescent="0.25">
      <c r="A2538" t="s">
        <v>5247</v>
      </c>
      <c r="B2538" t="s">
        <v>5248</v>
      </c>
      <c r="C2538" t="s">
        <v>742</v>
      </c>
      <c r="D2538">
        <v>37</v>
      </c>
      <c r="E2538" s="138">
        <v>45638</v>
      </c>
      <c r="F2538" s="138">
        <v>45678</v>
      </c>
      <c r="G2538" t="s">
        <v>69</v>
      </c>
      <c r="H2538" t="s">
        <v>70</v>
      </c>
      <c r="I2538">
        <v>0</v>
      </c>
      <c r="J2538" t="s">
        <v>16330</v>
      </c>
      <c r="K2538">
        <v>0.5</v>
      </c>
      <c r="L2538" t="s">
        <v>71</v>
      </c>
      <c r="M2538"/>
      <c r="N2538"/>
      <c r="O2538"/>
      <c r="P2538"/>
      <c r="Q2538"/>
      <c r="R2538"/>
      <c r="S2538"/>
      <c r="T2538"/>
      <c r="U2538"/>
      <c r="V2538"/>
      <c r="W2538"/>
      <c r="X2538"/>
      <c r="Y2538"/>
      <c r="Z2538"/>
      <c r="AA2538"/>
      <c r="AB2538"/>
      <c r="AC2538"/>
      <c r="AD2538"/>
      <c r="AE2538"/>
      <c r="AF2538"/>
      <c r="AG2538">
        <v>2</v>
      </c>
      <c r="AH2538">
        <v>8999.99</v>
      </c>
    </row>
    <row r="2539" spans="1:34" ht="15" x14ac:dyDescent="0.25">
      <c r="A2539" t="s">
        <v>5249</v>
      </c>
      <c r="B2539" t="s">
        <v>5250</v>
      </c>
      <c r="C2539" t="s">
        <v>742</v>
      </c>
      <c r="D2539">
        <v>53</v>
      </c>
      <c r="E2539" s="138">
        <v>45646</v>
      </c>
      <c r="F2539" s="138">
        <v>45672</v>
      </c>
      <c r="G2539" t="s">
        <v>69</v>
      </c>
      <c r="H2539" t="s">
        <v>70</v>
      </c>
      <c r="I2539">
        <v>0</v>
      </c>
      <c r="J2539" t="s">
        <v>16229</v>
      </c>
      <c r="K2539">
        <v>0.3</v>
      </c>
      <c r="L2539" t="s">
        <v>71</v>
      </c>
      <c r="M2539"/>
      <c r="N2539"/>
      <c r="O2539"/>
      <c r="P2539"/>
      <c r="Q2539"/>
      <c r="R2539"/>
      <c r="S2539"/>
      <c r="T2539"/>
      <c r="U2539"/>
      <c r="V2539"/>
      <c r="W2539"/>
      <c r="X2539"/>
      <c r="Y2539"/>
      <c r="Z2539"/>
      <c r="AA2539"/>
      <c r="AB2539"/>
      <c r="AC2539"/>
      <c r="AD2539"/>
      <c r="AE2539"/>
      <c r="AF2539"/>
      <c r="AG2539">
        <v>2</v>
      </c>
      <c r="AH2539">
        <v>10000</v>
      </c>
    </row>
    <row r="2540" spans="1:34" ht="15" x14ac:dyDescent="0.25">
      <c r="A2540" t="s">
        <v>5253</v>
      </c>
      <c r="B2540" t="s">
        <v>5254</v>
      </c>
      <c r="C2540" t="s">
        <v>294</v>
      </c>
      <c r="D2540">
        <v>42</v>
      </c>
      <c r="E2540" s="138">
        <v>45280</v>
      </c>
      <c r="F2540" s="138">
        <v>46011</v>
      </c>
      <c r="G2540" t="s">
        <v>69</v>
      </c>
      <c r="H2540" t="s">
        <v>63</v>
      </c>
      <c r="I2540">
        <v>0.7</v>
      </c>
      <c r="J2540" t="s">
        <v>71</v>
      </c>
      <c r="K2540"/>
      <c r="L2540"/>
      <c r="M2540"/>
      <c r="N2540"/>
      <c r="O2540"/>
      <c r="P2540"/>
      <c r="Q2540"/>
      <c r="R2540"/>
      <c r="S2540"/>
      <c r="T2540"/>
      <c r="U2540"/>
      <c r="V2540"/>
      <c r="W2540"/>
      <c r="X2540"/>
      <c r="Y2540"/>
      <c r="Z2540"/>
      <c r="AA2540"/>
      <c r="AB2540"/>
      <c r="AC2540"/>
      <c r="AD2540"/>
      <c r="AE2540"/>
      <c r="AF2540"/>
      <c r="AG2540">
        <v>1</v>
      </c>
      <c r="AH2540">
        <v>0</v>
      </c>
    </row>
    <row r="2541" spans="1:34" ht="15" x14ac:dyDescent="0.25">
      <c r="A2541" t="s">
        <v>5255</v>
      </c>
      <c r="B2541" t="s">
        <v>5256</v>
      </c>
      <c r="C2541" t="s">
        <v>359</v>
      </c>
      <c r="D2541">
        <v>48</v>
      </c>
      <c r="E2541" s="138">
        <v>45653</v>
      </c>
      <c r="F2541" s="138">
        <v>45679</v>
      </c>
      <c r="G2541" t="s">
        <v>69</v>
      </c>
      <c r="H2541" t="s">
        <v>63</v>
      </c>
      <c r="I2541">
        <v>0.5</v>
      </c>
      <c r="J2541" t="s">
        <v>71</v>
      </c>
      <c r="K2541"/>
      <c r="L2541"/>
      <c r="M2541"/>
      <c r="N2541"/>
      <c r="O2541"/>
      <c r="P2541"/>
      <c r="Q2541"/>
      <c r="R2541"/>
      <c r="S2541"/>
      <c r="T2541"/>
      <c r="U2541"/>
      <c r="V2541"/>
      <c r="W2541"/>
      <c r="X2541"/>
      <c r="Y2541"/>
      <c r="Z2541"/>
      <c r="AA2541"/>
      <c r="AB2541"/>
      <c r="AC2541"/>
      <c r="AD2541"/>
      <c r="AE2541"/>
      <c r="AF2541"/>
      <c r="AG2541">
        <v>1</v>
      </c>
      <c r="AH2541">
        <v>0</v>
      </c>
    </row>
    <row r="2542" spans="1:34" ht="15" x14ac:dyDescent="0.25">
      <c r="A2542" t="s">
        <v>5251</v>
      </c>
      <c r="B2542" t="s">
        <v>5252</v>
      </c>
      <c r="C2542" t="s">
        <v>270</v>
      </c>
      <c r="D2542">
        <v>8</v>
      </c>
      <c r="E2542" s="138">
        <v>41757</v>
      </c>
      <c r="F2542" s="138">
        <v>46011</v>
      </c>
      <c r="G2542" t="s">
        <v>818</v>
      </c>
      <c r="H2542" t="s">
        <v>63</v>
      </c>
      <c r="I2542">
        <v>0</v>
      </c>
      <c r="J2542" t="s">
        <v>71</v>
      </c>
      <c r="K2542"/>
      <c r="L2542"/>
      <c r="M2542"/>
      <c r="N2542"/>
      <c r="O2542"/>
      <c r="P2542"/>
      <c r="Q2542"/>
      <c r="R2542"/>
      <c r="S2542"/>
      <c r="T2542"/>
      <c r="U2542"/>
      <c r="V2542"/>
      <c r="W2542"/>
      <c r="X2542"/>
      <c r="Y2542"/>
      <c r="Z2542"/>
      <c r="AA2542"/>
      <c r="AB2542"/>
      <c r="AC2542"/>
      <c r="AD2542"/>
      <c r="AE2542"/>
      <c r="AF2542"/>
      <c r="AG2542">
        <v>1</v>
      </c>
      <c r="AH2542">
        <v>0</v>
      </c>
    </row>
    <row r="2543" spans="1:34" ht="15" x14ac:dyDescent="0.25">
      <c r="A2543" t="s">
        <v>5257</v>
      </c>
      <c r="B2543" t="s">
        <v>5258</v>
      </c>
      <c r="C2543" t="s">
        <v>742</v>
      </c>
      <c r="D2543">
        <v>45</v>
      </c>
      <c r="E2543" s="138">
        <v>45630</v>
      </c>
      <c r="F2543" s="138">
        <v>45854</v>
      </c>
      <c r="G2543" t="s">
        <v>69</v>
      </c>
      <c r="H2543" t="s">
        <v>63</v>
      </c>
      <c r="I2543">
        <v>0.2</v>
      </c>
      <c r="J2543" t="s">
        <v>71</v>
      </c>
      <c r="K2543"/>
      <c r="L2543"/>
      <c r="M2543"/>
      <c r="N2543"/>
      <c r="O2543"/>
      <c r="P2543"/>
      <c r="Q2543"/>
      <c r="R2543"/>
      <c r="S2543"/>
      <c r="T2543"/>
      <c r="U2543"/>
      <c r="V2543"/>
      <c r="W2543"/>
      <c r="X2543"/>
      <c r="Y2543"/>
      <c r="Z2543"/>
      <c r="AA2543"/>
      <c r="AB2543"/>
      <c r="AC2543"/>
      <c r="AD2543"/>
      <c r="AE2543"/>
      <c r="AF2543"/>
      <c r="AG2543">
        <v>1</v>
      </c>
      <c r="AH2543">
        <v>0</v>
      </c>
    </row>
    <row r="2544" spans="1:34" ht="15" x14ac:dyDescent="0.25">
      <c r="A2544" t="s">
        <v>5259</v>
      </c>
      <c r="B2544" t="s">
        <v>5260</v>
      </c>
      <c r="C2544" t="s">
        <v>735</v>
      </c>
      <c r="D2544"/>
      <c r="E2544"/>
      <c r="F2544"/>
      <c r="G2544"/>
      <c r="H2544" t="s">
        <v>63</v>
      </c>
      <c r="I2544" t="s">
        <v>64</v>
      </c>
      <c r="J2544"/>
      <c r="K2544"/>
      <c r="L2544"/>
      <c r="M2544"/>
      <c r="N2544"/>
      <c r="O2544"/>
      <c r="P2544"/>
      <c r="Q2544"/>
      <c r="R2544"/>
      <c r="S2544"/>
      <c r="T2544"/>
      <c r="U2544"/>
      <c r="V2544"/>
      <c r="W2544"/>
      <c r="X2544"/>
      <c r="Y2544"/>
      <c r="Z2544"/>
      <c r="AA2544"/>
      <c r="AB2544"/>
      <c r="AC2544"/>
      <c r="AD2544"/>
      <c r="AE2544"/>
      <c r="AF2544"/>
      <c r="AG2544"/>
      <c r="AH2544">
        <v>0</v>
      </c>
    </row>
    <row r="2545" spans="1:34" ht="15" x14ac:dyDescent="0.25">
      <c r="A2545" t="s">
        <v>5261</v>
      </c>
      <c r="B2545" t="s">
        <v>5262</v>
      </c>
      <c r="C2545" t="s">
        <v>74</v>
      </c>
      <c r="D2545">
        <v>18</v>
      </c>
      <c r="E2545" s="138">
        <v>44042</v>
      </c>
      <c r="F2545" s="138">
        <v>46011</v>
      </c>
      <c r="G2545" t="s">
        <v>69</v>
      </c>
      <c r="H2545" t="s">
        <v>70</v>
      </c>
      <c r="I2545">
        <v>0</v>
      </c>
      <c r="J2545" t="s">
        <v>16230</v>
      </c>
      <c r="K2545">
        <v>0.5</v>
      </c>
      <c r="L2545" t="s">
        <v>71</v>
      </c>
      <c r="M2545"/>
      <c r="N2545"/>
      <c r="O2545"/>
      <c r="P2545"/>
      <c r="Q2545"/>
      <c r="R2545"/>
      <c r="S2545"/>
      <c r="T2545"/>
      <c r="U2545"/>
      <c r="V2545"/>
      <c r="W2545"/>
      <c r="X2545"/>
      <c r="Y2545"/>
      <c r="Z2545"/>
      <c r="AA2545"/>
      <c r="AB2545"/>
      <c r="AC2545"/>
      <c r="AD2545"/>
      <c r="AE2545"/>
      <c r="AF2545"/>
      <c r="AG2545">
        <v>2</v>
      </c>
      <c r="AH2545">
        <v>15000</v>
      </c>
    </row>
    <row r="2546" spans="1:34" ht="15" x14ac:dyDescent="0.25">
      <c r="A2546" t="s">
        <v>5263</v>
      </c>
      <c r="B2546" t="s">
        <v>5264</v>
      </c>
      <c r="C2546" t="s">
        <v>63</v>
      </c>
      <c r="D2546">
        <v>35</v>
      </c>
      <c r="E2546" s="138">
        <v>45625</v>
      </c>
      <c r="F2546" s="138">
        <v>45672</v>
      </c>
      <c r="G2546" t="s">
        <v>69</v>
      </c>
      <c r="H2546" t="s">
        <v>70</v>
      </c>
      <c r="I2546">
        <v>0</v>
      </c>
      <c r="J2546" t="s">
        <v>16230</v>
      </c>
      <c r="K2546">
        <v>0.5</v>
      </c>
      <c r="L2546" t="s">
        <v>71</v>
      </c>
      <c r="M2546"/>
      <c r="N2546"/>
      <c r="O2546"/>
      <c r="P2546"/>
      <c r="Q2546"/>
      <c r="R2546"/>
      <c r="S2546"/>
      <c r="T2546"/>
      <c r="U2546"/>
      <c r="V2546"/>
      <c r="W2546"/>
      <c r="X2546"/>
      <c r="Y2546"/>
      <c r="Z2546"/>
      <c r="AA2546"/>
      <c r="AB2546"/>
      <c r="AC2546"/>
      <c r="AD2546"/>
      <c r="AE2546"/>
      <c r="AF2546"/>
      <c r="AG2546">
        <v>2</v>
      </c>
      <c r="AH2546">
        <v>15000</v>
      </c>
    </row>
    <row r="2547" spans="1:34" ht="15" x14ac:dyDescent="0.25">
      <c r="A2547" t="s">
        <v>5265</v>
      </c>
      <c r="B2547" t="s">
        <v>5266</v>
      </c>
      <c r="C2547" t="s">
        <v>318</v>
      </c>
      <c r="D2547">
        <v>5</v>
      </c>
      <c r="E2547" s="138">
        <v>45716</v>
      </c>
      <c r="F2547" s="138">
        <v>45747</v>
      </c>
      <c r="G2547" t="s">
        <v>75</v>
      </c>
      <c r="H2547" t="s">
        <v>70</v>
      </c>
      <c r="I2547">
        <v>0</v>
      </c>
      <c r="J2547" t="s">
        <v>16232</v>
      </c>
      <c r="K2547">
        <v>0.6</v>
      </c>
      <c r="L2547" t="s">
        <v>16270</v>
      </c>
      <c r="M2547">
        <v>0.75</v>
      </c>
      <c r="N2547" t="s">
        <v>78</v>
      </c>
      <c r="O2547">
        <v>0.8</v>
      </c>
      <c r="P2547" t="s">
        <v>79</v>
      </c>
      <c r="Q2547"/>
      <c r="R2547"/>
      <c r="S2547"/>
      <c r="T2547"/>
      <c r="U2547"/>
      <c r="V2547"/>
      <c r="W2547"/>
      <c r="X2547"/>
      <c r="Y2547"/>
      <c r="Z2547"/>
      <c r="AA2547"/>
      <c r="AB2547"/>
      <c r="AC2547"/>
      <c r="AD2547"/>
      <c r="AE2547"/>
      <c r="AF2547"/>
      <c r="AG2547">
        <v>4</v>
      </c>
      <c r="AH2547">
        <v>7500</v>
      </c>
    </row>
    <row r="2548" spans="1:34" ht="15" x14ac:dyDescent="0.25">
      <c r="A2548" t="s">
        <v>5267</v>
      </c>
      <c r="B2548" t="s">
        <v>5268</v>
      </c>
      <c r="C2548" t="s">
        <v>294</v>
      </c>
      <c r="D2548">
        <v>37</v>
      </c>
      <c r="E2548" s="138">
        <v>45638</v>
      </c>
      <c r="F2548" s="138">
        <v>45754</v>
      </c>
      <c r="G2548" t="s">
        <v>69</v>
      </c>
      <c r="H2548" t="s">
        <v>63</v>
      </c>
      <c r="I2548">
        <v>0.5</v>
      </c>
      <c r="J2548" t="s">
        <v>71</v>
      </c>
      <c r="K2548"/>
      <c r="L2548"/>
      <c r="M2548"/>
      <c r="N2548"/>
      <c r="O2548"/>
      <c r="P2548"/>
      <c r="Q2548"/>
      <c r="R2548"/>
      <c r="S2548"/>
      <c r="T2548"/>
      <c r="U2548"/>
      <c r="V2548"/>
      <c r="W2548"/>
      <c r="X2548"/>
      <c r="Y2548"/>
      <c r="Z2548"/>
      <c r="AA2548"/>
      <c r="AB2548"/>
      <c r="AC2548"/>
      <c r="AD2548"/>
      <c r="AE2548"/>
      <c r="AF2548"/>
      <c r="AG2548">
        <v>1</v>
      </c>
      <c r="AH2548">
        <v>0</v>
      </c>
    </row>
    <row r="2549" spans="1:34" ht="15" x14ac:dyDescent="0.25">
      <c r="A2549" t="s">
        <v>5269</v>
      </c>
      <c r="B2549" t="s">
        <v>5270</v>
      </c>
      <c r="C2549" t="s">
        <v>148</v>
      </c>
      <c r="D2549">
        <v>33</v>
      </c>
      <c r="E2549" s="138">
        <v>45647</v>
      </c>
      <c r="F2549" s="138">
        <v>45694</v>
      </c>
      <c r="G2549" t="s">
        <v>16478</v>
      </c>
      <c r="H2549" t="s">
        <v>70</v>
      </c>
      <c r="I2549">
        <v>0.6</v>
      </c>
      <c r="J2549" t="s">
        <v>76</v>
      </c>
      <c r="K2549">
        <v>0.65</v>
      </c>
      <c r="L2549" t="s">
        <v>77</v>
      </c>
      <c r="M2549">
        <v>0.78</v>
      </c>
      <c r="N2549" t="s">
        <v>78</v>
      </c>
      <c r="O2549">
        <v>0.8</v>
      </c>
      <c r="P2549" t="s">
        <v>79</v>
      </c>
      <c r="Q2549">
        <v>0</v>
      </c>
      <c r="R2549" t="s">
        <v>16230</v>
      </c>
      <c r="S2549"/>
      <c r="T2549"/>
      <c r="U2549"/>
      <c r="V2549"/>
      <c r="W2549"/>
      <c r="X2549"/>
      <c r="Y2549"/>
      <c r="Z2549"/>
      <c r="AA2549"/>
      <c r="AB2549"/>
      <c r="AC2549"/>
      <c r="AD2549"/>
      <c r="AE2549"/>
      <c r="AF2549"/>
      <c r="AG2549">
        <v>0</v>
      </c>
      <c r="AH2549">
        <v>0</v>
      </c>
    </row>
    <row r="2550" spans="1:34" ht="15" x14ac:dyDescent="0.25">
      <c r="A2550" t="s">
        <v>5271</v>
      </c>
      <c r="B2550" t="s">
        <v>5272</v>
      </c>
      <c r="C2550" t="s">
        <v>193</v>
      </c>
      <c r="D2550">
        <v>32</v>
      </c>
      <c r="E2550" s="138">
        <v>45657</v>
      </c>
      <c r="F2550" s="138">
        <v>45713</v>
      </c>
      <c r="G2550" t="s">
        <v>69</v>
      </c>
      <c r="H2550" t="s">
        <v>70</v>
      </c>
      <c r="I2550">
        <v>0</v>
      </c>
      <c r="J2550" t="s">
        <v>16246</v>
      </c>
      <c r="K2550">
        <v>0.8</v>
      </c>
      <c r="L2550" t="s">
        <v>71</v>
      </c>
      <c r="M2550"/>
      <c r="N2550"/>
      <c r="O2550"/>
      <c r="P2550"/>
      <c r="Q2550"/>
      <c r="R2550"/>
      <c r="S2550"/>
      <c r="T2550"/>
      <c r="U2550"/>
      <c r="V2550"/>
      <c r="W2550"/>
      <c r="X2550"/>
      <c r="Y2550"/>
      <c r="Z2550"/>
      <c r="AA2550"/>
      <c r="AB2550"/>
      <c r="AC2550"/>
      <c r="AD2550"/>
      <c r="AE2550"/>
      <c r="AF2550"/>
      <c r="AG2550">
        <v>2</v>
      </c>
      <c r="AH2550">
        <v>7499.99</v>
      </c>
    </row>
    <row r="2551" spans="1:34" ht="15" x14ac:dyDescent="0.25">
      <c r="A2551" t="s">
        <v>5273</v>
      </c>
      <c r="B2551" t="s">
        <v>5274</v>
      </c>
      <c r="C2551" t="s">
        <v>359</v>
      </c>
      <c r="D2551">
        <v>21</v>
      </c>
      <c r="E2551" s="138">
        <v>45644</v>
      </c>
      <c r="F2551" s="138">
        <v>45707</v>
      </c>
      <c r="G2551" t="s">
        <v>616</v>
      </c>
      <c r="H2551" t="s">
        <v>63</v>
      </c>
      <c r="I2551">
        <v>0.5</v>
      </c>
      <c r="J2551" t="s">
        <v>71</v>
      </c>
      <c r="K2551"/>
      <c r="L2551"/>
      <c r="M2551"/>
      <c r="N2551"/>
      <c r="O2551"/>
      <c r="P2551"/>
      <c r="Q2551"/>
      <c r="R2551"/>
      <c r="S2551"/>
      <c r="T2551"/>
      <c r="U2551"/>
      <c r="V2551"/>
      <c r="W2551"/>
      <c r="X2551"/>
      <c r="Y2551"/>
      <c r="Z2551"/>
      <c r="AA2551"/>
      <c r="AB2551"/>
      <c r="AC2551"/>
      <c r="AD2551"/>
      <c r="AE2551"/>
      <c r="AF2551"/>
      <c r="AG2551">
        <v>1</v>
      </c>
      <c r="AH2551">
        <v>0</v>
      </c>
    </row>
    <row r="2552" spans="1:34" ht="15" x14ac:dyDescent="0.25">
      <c r="A2552" t="s">
        <v>5275</v>
      </c>
      <c r="B2552" t="s">
        <v>5276</v>
      </c>
      <c r="C2552" t="s">
        <v>270</v>
      </c>
      <c r="D2552"/>
      <c r="E2552"/>
      <c r="F2552"/>
      <c r="G2552"/>
      <c r="H2552" t="s">
        <v>63</v>
      </c>
      <c r="I2552" t="s">
        <v>64</v>
      </c>
      <c r="J2552"/>
      <c r="K2552"/>
      <c r="L2552"/>
      <c r="M2552"/>
      <c r="N2552"/>
      <c r="O2552"/>
      <c r="P2552"/>
      <c r="Q2552"/>
      <c r="R2552"/>
      <c r="S2552"/>
      <c r="T2552"/>
      <c r="U2552"/>
      <c r="V2552"/>
      <c r="W2552"/>
      <c r="X2552"/>
      <c r="Y2552"/>
      <c r="Z2552"/>
      <c r="AA2552"/>
      <c r="AB2552"/>
      <c r="AC2552"/>
      <c r="AD2552"/>
      <c r="AE2552"/>
      <c r="AF2552"/>
      <c r="AG2552"/>
      <c r="AH2552">
        <v>0</v>
      </c>
    </row>
    <row r="2553" spans="1:34" ht="15" x14ac:dyDescent="0.25">
      <c r="A2553" t="s">
        <v>5277</v>
      </c>
      <c r="B2553" t="s">
        <v>5278</v>
      </c>
      <c r="C2553" t="s">
        <v>1085</v>
      </c>
      <c r="D2553">
        <v>4</v>
      </c>
      <c r="E2553" s="138">
        <v>44649</v>
      </c>
      <c r="F2553" s="138">
        <v>46011</v>
      </c>
      <c r="G2553" t="s">
        <v>16478</v>
      </c>
      <c r="H2553" t="s">
        <v>70</v>
      </c>
      <c r="I2553">
        <v>0.4</v>
      </c>
      <c r="J2553" t="s">
        <v>76</v>
      </c>
      <c r="K2553">
        <v>0.55000000000000004</v>
      </c>
      <c r="L2553" t="s">
        <v>77</v>
      </c>
      <c r="M2553">
        <v>0.6</v>
      </c>
      <c r="N2553" t="s">
        <v>78</v>
      </c>
      <c r="O2553">
        <v>0.8</v>
      </c>
      <c r="P2553" t="s">
        <v>79</v>
      </c>
      <c r="Q2553">
        <v>0</v>
      </c>
      <c r="R2553" t="s">
        <v>16231</v>
      </c>
      <c r="S2553"/>
      <c r="T2553"/>
      <c r="U2553"/>
      <c r="V2553"/>
      <c r="W2553"/>
      <c r="X2553"/>
      <c r="Y2553"/>
      <c r="Z2553"/>
      <c r="AA2553"/>
      <c r="AB2553"/>
      <c r="AC2553"/>
      <c r="AD2553"/>
      <c r="AE2553"/>
      <c r="AF2553"/>
      <c r="AG2553">
        <v>0</v>
      </c>
      <c r="AH2553">
        <v>0</v>
      </c>
    </row>
    <row r="2554" spans="1:34" ht="15" x14ac:dyDescent="0.25">
      <c r="A2554" t="s">
        <v>5279</v>
      </c>
      <c r="B2554" t="s">
        <v>5280</v>
      </c>
      <c r="C2554" t="s">
        <v>151</v>
      </c>
      <c r="D2554">
        <v>40</v>
      </c>
      <c r="E2554" s="138">
        <v>45649</v>
      </c>
      <c r="F2554" s="138">
        <v>45685</v>
      </c>
      <c r="G2554" t="s">
        <v>75</v>
      </c>
      <c r="H2554" t="s">
        <v>70</v>
      </c>
      <c r="I2554">
        <v>0</v>
      </c>
      <c r="J2554" t="s">
        <v>16230</v>
      </c>
      <c r="K2554">
        <v>0.4</v>
      </c>
      <c r="L2554" t="s">
        <v>16270</v>
      </c>
      <c r="M2554">
        <v>0.5</v>
      </c>
      <c r="N2554" t="s">
        <v>78</v>
      </c>
      <c r="O2554">
        <v>0.8</v>
      </c>
      <c r="P2554" t="s">
        <v>79</v>
      </c>
      <c r="Q2554"/>
      <c r="R2554"/>
      <c r="S2554"/>
      <c r="T2554"/>
      <c r="U2554"/>
      <c r="V2554"/>
      <c r="W2554"/>
      <c r="X2554"/>
      <c r="Y2554"/>
      <c r="Z2554"/>
      <c r="AA2554"/>
      <c r="AB2554"/>
      <c r="AC2554"/>
      <c r="AD2554"/>
      <c r="AE2554"/>
      <c r="AF2554"/>
      <c r="AG2554">
        <v>4</v>
      </c>
      <c r="AH2554">
        <v>15000</v>
      </c>
    </row>
    <row r="2555" spans="1:34" ht="15" x14ac:dyDescent="0.25">
      <c r="A2555" t="s">
        <v>5281</v>
      </c>
      <c r="B2555" t="s">
        <v>5282</v>
      </c>
      <c r="C2555" t="s">
        <v>680</v>
      </c>
      <c r="D2555">
        <v>9</v>
      </c>
      <c r="E2555" s="138">
        <v>44641</v>
      </c>
      <c r="F2555" s="138">
        <v>46011</v>
      </c>
      <c r="G2555" t="s">
        <v>16478</v>
      </c>
      <c r="H2555" t="s">
        <v>70</v>
      </c>
      <c r="I2555">
        <v>0.5</v>
      </c>
      <c r="J2555" t="s">
        <v>76</v>
      </c>
      <c r="K2555">
        <v>0.65</v>
      </c>
      <c r="L2555" t="s">
        <v>77</v>
      </c>
      <c r="M2555">
        <v>0.75</v>
      </c>
      <c r="N2555" t="s">
        <v>78</v>
      </c>
      <c r="O2555">
        <v>0.79</v>
      </c>
      <c r="P2555" t="s">
        <v>79</v>
      </c>
      <c r="Q2555"/>
      <c r="R2555"/>
      <c r="S2555"/>
      <c r="T2555"/>
      <c r="U2555"/>
      <c r="V2555"/>
      <c r="W2555"/>
      <c r="X2555"/>
      <c r="Y2555"/>
      <c r="Z2555"/>
      <c r="AA2555"/>
      <c r="AB2555"/>
      <c r="AC2555"/>
      <c r="AD2555"/>
      <c r="AE2555"/>
      <c r="AF2555"/>
      <c r="AG2555">
        <v>0</v>
      </c>
      <c r="AH2555">
        <v>0</v>
      </c>
    </row>
    <row r="2556" spans="1:34" ht="15" x14ac:dyDescent="0.25">
      <c r="A2556" t="s">
        <v>5283</v>
      </c>
      <c r="B2556" t="s">
        <v>5284</v>
      </c>
      <c r="C2556" t="s">
        <v>291</v>
      </c>
      <c r="D2556">
        <v>14</v>
      </c>
      <c r="E2556" s="138">
        <v>44133</v>
      </c>
      <c r="F2556" s="138">
        <v>46011</v>
      </c>
      <c r="G2556" t="s">
        <v>69</v>
      </c>
      <c r="H2556" t="s">
        <v>63</v>
      </c>
      <c r="I2556">
        <v>0.8</v>
      </c>
      <c r="J2556" t="s">
        <v>71</v>
      </c>
      <c r="K2556"/>
      <c r="L2556"/>
      <c r="M2556"/>
      <c r="N2556"/>
      <c r="O2556"/>
      <c r="P2556"/>
      <c r="Q2556"/>
      <c r="R2556"/>
      <c r="S2556"/>
      <c r="T2556"/>
      <c r="U2556"/>
      <c r="V2556"/>
      <c r="W2556"/>
      <c r="X2556"/>
      <c r="Y2556"/>
      <c r="Z2556"/>
      <c r="AA2556"/>
      <c r="AB2556"/>
      <c r="AC2556"/>
      <c r="AD2556"/>
      <c r="AE2556"/>
      <c r="AF2556"/>
      <c r="AG2556">
        <v>1</v>
      </c>
      <c r="AH2556">
        <v>0</v>
      </c>
    </row>
    <row r="2557" spans="1:34" ht="15" x14ac:dyDescent="0.25">
      <c r="A2557" t="s">
        <v>5285</v>
      </c>
      <c r="B2557" t="s">
        <v>5286</v>
      </c>
      <c r="C2557" t="s">
        <v>159</v>
      </c>
      <c r="D2557">
        <v>35</v>
      </c>
      <c r="E2557" s="138">
        <v>45287</v>
      </c>
      <c r="F2557" s="138">
        <v>46011</v>
      </c>
      <c r="G2557" t="s">
        <v>16478</v>
      </c>
      <c r="H2557" t="s">
        <v>70</v>
      </c>
      <c r="I2557">
        <v>0.2</v>
      </c>
      <c r="J2557" t="s">
        <v>76</v>
      </c>
      <c r="K2557">
        <v>0.33</v>
      </c>
      <c r="L2557" t="s">
        <v>77</v>
      </c>
      <c r="M2557">
        <v>0.42</v>
      </c>
      <c r="N2557" t="s">
        <v>78</v>
      </c>
      <c r="O2557">
        <v>0.55000000000000004</v>
      </c>
      <c r="P2557" t="s">
        <v>79</v>
      </c>
      <c r="Q2557">
        <v>0</v>
      </c>
      <c r="R2557" t="s">
        <v>16246</v>
      </c>
      <c r="S2557"/>
      <c r="T2557"/>
      <c r="U2557"/>
      <c r="V2557"/>
      <c r="W2557"/>
      <c r="X2557"/>
      <c r="Y2557"/>
      <c r="Z2557"/>
      <c r="AA2557"/>
      <c r="AB2557"/>
      <c r="AC2557"/>
      <c r="AD2557"/>
      <c r="AE2557"/>
      <c r="AF2557"/>
      <c r="AG2557">
        <v>0</v>
      </c>
      <c r="AH2557">
        <v>0</v>
      </c>
    </row>
    <row r="2558" spans="1:34" ht="15" x14ac:dyDescent="0.25">
      <c r="A2558" t="s">
        <v>5287</v>
      </c>
      <c r="B2558" t="s">
        <v>5288</v>
      </c>
      <c r="C2558" t="s">
        <v>313</v>
      </c>
      <c r="D2558"/>
      <c r="E2558"/>
      <c r="F2558"/>
      <c r="G2558"/>
      <c r="H2558" t="s">
        <v>63</v>
      </c>
      <c r="I2558" t="s">
        <v>64</v>
      </c>
      <c r="J2558"/>
      <c r="K2558"/>
      <c r="L2558"/>
      <c r="M2558"/>
      <c r="N2558"/>
      <c r="O2558"/>
      <c r="P2558"/>
      <c r="Q2558"/>
      <c r="R2558"/>
      <c r="S2558"/>
      <c r="T2558"/>
      <c r="U2558"/>
      <c r="V2558"/>
      <c r="W2558"/>
      <c r="X2558"/>
      <c r="Y2558"/>
      <c r="Z2558"/>
      <c r="AA2558"/>
      <c r="AB2558"/>
      <c r="AC2558"/>
      <c r="AD2558"/>
      <c r="AE2558"/>
      <c r="AF2558"/>
      <c r="AG2558"/>
      <c r="AH2558">
        <v>0</v>
      </c>
    </row>
    <row r="2559" spans="1:34" ht="15" x14ac:dyDescent="0.25">
      <c r="A2559" t="s">
        <v>5289</v>
      </c>
      <c r="B2559" t="s">
        <v>5290</v>
      </c>
      <c r="C2559" t="s">
        <v>286</v>
      </c>
      <c r="D2559"/>
      <c r="E2559"/>
      <c r="F2559"/>
      <c r="G2559"/>
      <c r="H2559" t="s">
        <v>63</v>
      </c>
      <c r="I2559" t="s">
        <v>64</v>
      </c>
      <c r="J2559"/>
      <c r="K2559"/>
      <c r="L2559"/>
      <c r="M2559"/>
      <c r="N2559"/>
      <c r="O2559"/>
      <c r="P2559"/>
      <c r="Q2559"/>
      <c r="R2559"/>
      <c r="S2559"/>
      <c r="T2559"/>
      <c r="U2559"/>
      <c r="V2559"/>
      <c r="W2559"/>
      <c r="X2559"/>
      <c r="Y2559"/>
      <c r="Z2559"/>
      <c r="AA2559"/>
      <c r="AB2559"/>
      <c r="AC2559"/>
      <c r="AD2559"/>
      <c r="AE2559"/>
      <c r="AF2559"/>
      <c r="AG2559"/>
      <c r="AH2559">
        <v>0</v>
      </c>
    </row>
    <row r="2560" spans="1:34" ht="15" x14ac:dyDescent="0.25">
      <c r="A2560" t="s">
        <v>5291</v>
      </c>
      <c r="B2560" t="s">
        <v>5292</v>
      </c>
      <c r="C2560" t="s">
        <v>90</v>
      </c>
      <c r="D2560">
        <v>36</v>
      </c>
      <c r="E2560" s="138">
        <v>45622</v>
      </c>
      <c r="F2560" s="138">
        <v>45687</v>
      </c>
      <c r="G2560" t="s">
        <v>75</v>
      </c>
      <c r="H2560" t="s">
        <v>70</v>
      </c>
      <c r="I2560">
        <v>0</v>
      </c>
      <c r="J2560" t="s">
        <v>16230</v>
      </c>
      <c r="K2560">
        <v>0.6</v>
      </c>
      <c r="L2560" t="s">
        <v>16270</v>
      </c>
      <c r="M2560">
        <v>0.6</v>
      </c>
      <c r="N2560" t="s">
        <v>78</v>
      </c>
      <c r="O2560">
        <v>0.8</v>
      </c>
      <c r="P2560" t="s">
        <v>79</v>
      </c>
      <c r="Q2560"/>
      <c r="R2560"/>
      <c r="S2560"/>
      <c r="T2560"/>
      <c r="U2560"/>
      <c r="V2560"/>
      <c r="W2560"/>
      <c r="X2560"/>
      <c r="Y2560"/>
      <c r="Z2560"/>
      <c r="AA2560"/>
      <c r="AB2560"/>
      <c r="AC2560"/>
      <c r="AD2560"/>
      <c r="AE2560"/>
      <c r="AF2560"/>
      <c r="AG2560">
        <v>4</v>
      </c>
      <c r="AH2560">
        <v>15000</v>
      </c>
    </row>
    <row r="2561" spans="1:34" ht="15" x14ac:dyDescent="0.25">
      <c r="A2561" t="s">
        <v>5293</v>
      </c>
      <c r="B2561" t="s">
        <v>5294</v>
      </c>
      <c r="C2561" t="s">
        <v>313</v>
      </c>
      <c r="D2561"/>
      <c r="E2561"/>
      <c r="F2561"/>
      <c r="G2561"/>
      <c r="H2561" t="s">
        <v>63</v>
      </c>
      <c r="I2561" t="s">
        <v>64</v>
      </c>
      <c r="J2561"/>
      <c r="K2561"/>
      <c r="L2561"/>
      <c r="M2561"/>
      <c r="N2561"/>
      <c r="O2561"/>
      <c r="P2561"/>
      <c r="Q2561"/>
      <c r="R2561"/>
      <c r="S2561"/>
      <c r="T2561"/>
      <c r="U2561"/>
      <c r="V2561"/>
      <c r="W2561"/>
      <c r="X2561"/>
      <c r="Y2561"/>
      <c r="Z2561"/>
      <c r="AA2561"/>
      <c r="AB2561"/>
      <c r="AC2561"/>
      <c r="AD2561"/>
      <c r="AE2561"/>
      <c r="AF2561"/>
      <c r="AG2561"/>
      <c r="AH2561">
        <v>0</v>
      </c>
    </row>
    <row r="2562" spans="1:34" ht="15" x14ac:dyDescent="0.25">
      <c r="A2562" t="s">
        <v>5295</v>
      </c>
      <c r="B2562" t="s">
        <v>5296</v>
      </c>
      <c r="C2562" t="s">
        <v>102</v>
      </c>
      <c r="D2562">
        <v>46</v>
      </c>
      <c r="E2562" s="138">
        <v>45653</v>
      </c>
      <c r="F2562" s="138">
        <v>45688</v>
      </c>
      <c r="G2562" t="s">
        <v>69</v>
      </c>
      <c r="H2562" t="s">
        <v>63</v>
      </c>
      <c r="I2562">
        <v>0.8</v>
      </c>
      <c r="J2562" t="s">
        <v>71</v>
      </c>
      <c r="K2562"/>
      <c r="L2562"/>
      <c r="M2562"/>
      <c r="N2562"/>
      <c r="O2562"/>
      <c r="P2562"/>
      <c r="Q2562"/>
      <c r="R2562"/>
      <c r="S2562"/>
      <c r="T2562"/>
      <c r="U2562"/>
      <c r="V2562"/>
      <c r="W2562"/>
      <c r="X2562"/>
      <c r="Y2562"/>
      <c r="Z2562"/>
      <c r="AA2562"/>
      <c r="AB2562"/>
      <c r="AC2562"/>
      <c r="AD2562"/>
      <c r="AE2562"/>
      <c r="AF2562"/>
      <c r="AG2562">
        <v>1</v>
      </c>
      <c r="AH2562">
        <v>0</v>
      </c>
    </row>
    <row r="2563" spans="1:34" ht="15" x14ac:dyDescent="0.25">
      <c r="A2563" t="s">
        <v>5297</v>
      </c>
      <c r="B2563" t="s">
        <v>5298</v>
      </c>
      <c r="C2563" t="s">
        <v>231</v>
      </c>
      <c r="D2563">
        <v>59</v>
      </c>
      <c r="E2563" s="138">
        <v>45645</v>
      </c>
      <c r="F2563" s="138">
        <v>45915</v>
      </c>
      <c r="G2563" t="s">
        <v>16478</v>
      </c>
      <c r="H2563" t="s">
        <v>70</v>
      </c>
      <c r="I2563">
        <v>0.65</v>
      </c>
      <c r="J2563" t="s">
        <v>16507</v>
      </c>
      <c r="K2563">
        <v>0.7</v>
      </c>
      <c r="L2563" t="s">
        <v>77</v>
      </c>
      <c r="M2563">
        <v>0.75</v>
      </c>
      <c r="N2563" t="s">
        <v>78</v>
      </c>
      <c r="O2563">
        <v>0.8</v>
      </c>
      <c r="P2563" t="s">
        <v>79</v>
      </c>
      <c r="Q2563"/>
      <c r="R2563"/>
      <c r="S2563"/>
      <c r="T2563"/>
      <c r="U2563"/>
      <c r="V2563"/>
      <c r="W2563"/>
      <c r="X2563"/>
      <c r="Y2563"/>
      <c r="Z2563"/>
      <c r="AA2563"/>
      <c r="AB2563"/>
      <c r="AC2563"/>
      <c r="AD2563"/>
      <c r="AE2563"/>
      <c r="AF2563"/>
      <c r="AG2563">
        <v>0</v>
      </c>
      <c r="AH2563">
        <v>0</v>
      </c>
    </row>
    <row r="2564" spans="1:34" ht="15" x14ac:dyDescent="0.25">
      <c r="A2564" t="s">
        <v>5299</v>
      </c>
      <c r="B2564" t="s">
        <v>5300</v>
      </c>
      <c r="C2564" t="s">
        <v>667</v>
      </c>
      <c r="D2564"/>
      <c r="E2564"/>
      <c r="F2564"/>
      <c r="G2564"/>
      <c r="H2564" t="s">
        <v>63</v>
      </c>
      <c r="I2564" t="s">
        <v>64</v>
      </c>
      <c r="J2564"/>
      <c r="K2564"/>
      <c r="L2564"/>
      <c r="M2564"/>
      <c r="N2564"/>
      <c r="O2564"/>
      <c r="P2564"/>
      <c r="Q2564"/>
      <c r="R2564"/>
      <c r="S2564"/>
      <c r="T2564"/>
      <c r="U2564"/>
      <c r="V2564"/>
      <c r="W2564"/>
      <c r="X2564"/>
      <c r="Y2564"/>
      <c r="Z2564"/>
      <c r="AA2564"/>
      <c r="AB2564"/>
      <c r="AC2564"/>
      <c r="AD2564"/>
      <c r="AE2564"/>
      <c r="AF2564"/>
      <c r="AG2564"/>
      <c r="AH2564">
        <v>0</v>
      </c>
    </row>
    <row r="2565" spans="1:34" ht="15" x14ac:dyDescent="0.25">
      <c r="A2565" t="s">
        <v>5301</v>
      </c>
      <c r="B2565" t="s">
        <v>5302</v>
      </c>
      <c r="C2565" t="s">
        <v>735</v>
      </c>
      <c r="D2565"/>
      <c r="E2565"/>
      <c r="F2565"/>
      <c r="G2565"/>
      <c r="H2565" t="s">
        <v>63</v>
      </c>
      <c r="I2565" t="s">
        <v>64</v>
      </c>
      <c r="J2565"/>
      <c r="K2565"/>
      <c r="L2565"/>
      <c r="M2565"/>
      <c r="N2565"/>
      <c r="O2565"/>
      <c r="P2565"/>
      <c r="Q2565"/>
      <c r="R2565"/>
      <c r="S2565"/>
      <c r="T2565"/>
      <c r="U2565"/>
      <c r="V2565"/>
      <c r="W2565"/>
      <c r="X2565"/>
      <c r="Y2565"/>
      <c r="Z2565"/>
      <c r="AA2565"/>
      <c r="AB2565"/>
      <c r="AC2565"/>
      <c r="AD2565"/>
      <c r="AE2565"/>
      <c r="AF2565"/>
      <c r="AG2565"/>
      <c r="AH2565">
        <v>0</v>
      </c>
    </row>
    <row r="2566" spans="1:34" ht="15" x14ac:dyDescent="0.25">
      <c r="A2566" t="s">
        <v>5303</v>
      </c>
      <c r="B2566" t="s">
        <v>5304</v>
      </c>
      <c r="C2566" t="s">
        <v>350</v>
      </c>
      <c r="D2566">
        <v>12</v>
      </c>
      <c r="E2566" s="138">
        <v>42823</v>
      </c>
      <c r="F2566" s="138">
        <v>46011</v>
      </c>
      <c r="G2566" t="s">
        <v>69</v>
      </c>
      <c r="H2566" t="s">
        <v>63</v>
      </c>
      <c r="I2566">
        <v>0.6</v>
      </c>
      <c r="J2566" t="s">
        <v>71</v>
      </c>
      <c r="K2566"/>
      <c r="L2566"/>
      <c r="M2566"/>
      <c r="N2566"/>
      <c r="O2566"/>
      <c r="P2566"/>
      <c r="Q2566"/>
      <c r="R2566"/>
      <c r="S2566"/>
      <c r="T2566"/>
      <c r="U2566"/>
      <c r="V2566"/>
      <c r="W2566"/>
      <c r="X2566"/>
      <c r="Y2566"/>
      <c r="Z2566"/>
      <c r="AA2566"/>
      <c r="AB2566"/>
      <c r="AC2566"/>
      <c r="AD2566"/>
      <c r="AE2566"/>
      <c r="AF2566"/>
      <c r="AG2566">
        <v>1</v>
      </c>
      <c r="AH2566">
        <v>0</v>
      </c>
    </row>
    <row r="2567" spans="1:34" ht="15" x14ac:dyDescent="0.25">
      <c r="A2567" t="s">
        <v>15711</v>
      </c>
      <c r="B2567" t="s">
        <v>15712</v>
      </c>
      <c r="C2567" t="s">
        <v>62</v>
      </c>
      <c r="D2567">
        <v>46</v>
      </c>
      <c r="E2567" s="138">
        <v>45622</v>
      </c>
      <c r="F2567" s="138">
        <v>45665</v>
      </c>
      <c r="G2567" t="s">
        <v>75</v>
      </c>
      <c r="H2567" t="s">
        <v>70</v>
      </c>
      <c r="I2567">
        <v>0</v>
      </c>
      <c r="J2567" t="s">
        <v>16229</v>
      </c>
      <c r="K2567">
        <v>0.76</v>
      </c>
      <c r="L2567" t="s">
        <v>71</v>
      </c>
      <c r="M2567"/>
      <c r="N2567"/>
      <c r="O2567"/>
      <c r="P2567"/>
      <c r="Q2567"/>
      <c r="R2567"/>
      <c r="S2567"/>
      <c r="T2567"/>
      <c r="U2567"/>
      <c r="V2567"/>
      <c r="W2567"/>
      <c r="X2567"/>
      <c r="Y2567"/>
      <c r="Z2567"/>
      <c r="AA2567"/>
      <c r="AB2567"/>
      <c r="AC2567"/>
      <c r="AD2567"/>
      <c r="AE2567"/>
      <c r="AF2567"/>
      <c r="AG2567">
        <v>2</v>
      </c>
      <c r="AH2567">
        <v>10000</v>
      </c>
    </row>
    <row r="2568" spans="1:34" ht="15" x14ac:dyDescent="0.25">
      <c r="A2568" t="s">
        <v>5305</v>
      </c>
      <c r="B2568" t="s">
        <v>5306</v>
      </c>
      <c r="C2568" t="s">
        <v>267</v>
      </c>
      <c r="D2568">
        <v>96</v>
      </c>
      <c r="E2568" s="138">
        <v>44557</v>
      </c>
      <c r="F2568" s="138">
        <v>46011</v>
      </c>
      <c r="G2568" t="s">
        <v>69</v>
      </c>
      <c r="H2568" t="s">
        <v>70</v>
      </c>
      <c r="I2568">
        <v>0</v>
      </c>
      <c r="J2568" t="s">
        <v>16228</v>
      </c>
      <c r="K2568">
        <v>0.8</v>
      </c>
      <c r="L2568" t="s">
        <v>71</v>
      </c>
      <c r="M2568"/>
      <c r="N2568"/>
      <c r="O2568"/>
      <c r="P2568"/>
      <c r="Q2568"/>
      <c r="R2568"/>
      <c r="S2568"/>
      <c r="T2568"/>
      <c r="U2568"/>
      <c r="V2568"/>
      <c r="W2568"/>
      <c r="X2568"/>
      <c r="Y2568"/>
      <c r="Z2568"/>
      <c r="AA2568"/>
      <c r="AB2568"/>
      <c r="AC2568"/>
      <c r="AD2568"/>
      <c r="AE2568"/>
      <c r="AF2568"/>
      <c r="AG2568">
        <v>2</v>
      </c>
      <c r="AH2568">
        <v>12000</v>
      </c>
    </row>
    <row r="2569" spans="1:34" ht="15" x14ac:dyDescent="0.25">
      <c r="A2569" t="s">
        <v>5307</v>
      </c>
      <c r="B2569" t="s">
        <v>5308</v>
      </c>
      <c r="C2569" t="s">
        <v>301</v>
      </c>
      <c r="D2569">
        <v>29</v>
      </c>
      <c r="E2569" s="138">
        <v>45644</v>
      </c>
      <c r="F2569" s="138">
        <v>45876</v>
      </c>
      <c r="G2569" t="s">
        <v>69</v>
      </c>
      <c r="H2569" t="s">
        <v>63</v>
      </c>
      <c r="I2569">
        <v>0.6</v>
      </c>
      <c r="J2569" t="s">
        <v>71</v>
      </c>
      <c r="K2569"/>
      <c r="L2569"/>
      <c r="M2569"/>
      <c r="N2569"/>
      <c r="O2569"/>
      <c r="P2569"/>
      <c r="Q2569"/>
      <c r="R2569"/>
      <c r="S2569"/>
      <c r="T2569"/>
      <c r="U2569"/>
      <c r="V2569"/>
      <c r="W2569"/>
      <c r="X2569"/>
      <c r="Y2569"/>
      <c r="Z2569"/>
      <c r="AA2569"/>
      <c r="AB2569"/>
      <c r="AC2569"/>
      <c r="AD2569"/>
      <c r="AE2569"/>
      <c r="AF2569"/>
      <c r="AG2569">
        <v>1</v>
      </c>
      <c r="AH2569">
        <v>0</v>
      </c>
    </row>
    <row r="2570" spans="1:34" ht="15" x14ac:dyDescent="0.25">
      <c r="A2570" t="s">
        <v>5309</v>
      </c>
      <c r="B2570" t="s">
        <v>5310</v>
      </c>
      <c r="C2570" t="s">
        <v>5232</v>
      </c>
      <c r="D2570">
        <v>2</v>
      </c>
      <c r="E2570" s="138">
        <v>45351</v>
      </c>
      <c r="F2570" s="138">
        <v>46011</v>
      </c>
      <c r="G2570" t="s">
        <v>69</v>
      </c>
      <c r="H2570" t="s">
        <v>70</v>
      </c>
      <c r="I2570">
        <v>0.7</v>
      </c>
      <c r="J2570" t="s">
        <v>16334</v>
      </c>
      <c r="K2570">
        <v>0.78</v>
      </c>
      <c r="L2570" t="s">
        <v>16335</v>
      </c>
      <c r="M2570">
        <v>0.8</v>
      </c>
      <c r="N2570" t="s">
        <v>16336</v>
      </c>
      <c r="O2570">
        <v>0</v>
      </c>
      <c r="P2570" t="s">
        <v>16230</v>
      </c>
      <c r="Q2570"/>
      <c r="R2570"/>
      <c r="S2570"/>
      <c r="T2570"/>
      <c r="U2570"/>
      <c r="V2570"/>
      <c r="W2570"/>
      <c r="X2570"/>
      <c r="Y2570"/>
      <c r="Z2570"/>
      <c r="AA2570"/>
      <c r="AB2570"/>
      <c r="AC2570"/>
      <c r="AD2570"/>
      <c r="AE2570"/>
      <c r="AF2570"/>
      <c r="AG2570">
        <v>0</v>
      </c>
      <c r="AH2570">
        <v>0</v>
      </c>
    </row>
    <row r="2571" spans="1:34" ht="15" x14ac:dyDescent="0.25">
      <c r="A2571" t="s">
        <v>5311</v>
      </c>
      <c r="B2571" t="s">
        <v>5312</v>
      </c>
      <c r="C2571" t="s">
        <v>251</v>
      </c>
      <c r="D2571">
        <v>2</v>
      </c>
      <c r="E2571" s="138">
        <v>45688</v>
      </c>
      <c r="F2571" s="138">
        <v>45876</v>
      </c>
      <c r="G2571" t="s">
        <v>69</v>
      </c>
      <c r="H2571" t="s">
        <v>63</v>
      </c>
      <c r="I2571">
        <v>0.8</v>
      </c>
      <c r="J2571" t="s">
        <v>71</v>
      </c>
      <c r="K2571"/>
      <c r="L2571"/>
      <c r="M2571"/>
      <c r="N2571"/>
      <c r="O2571"/>
      <c r="P2571"/>
      <c r="Q2571"/>
      <c r="R2571"/>
      <c r="S2571"/>
      <c r="T2571"/>
      <c r="U2571"/>
      <c r="V2571"/>
      <c r="W2571"/>
      <c r="X2571"/>
      <c r="Y2571"/>
      <c r="Z2571"/>
      <c r="AA2571"/>
      <c r="AB2571"/>
      <c r="AC2571"/>
      <c r="AD2571"/>
      <c r="AE2571"/>
      <c r="AF2571"/>
      <c r="AG2571">
        <v>1</v>
      </c>
      <c r="AH2571">
        <v>0</v>
      </c>
    </row>
    <row r="2572" spans="1:34" ht="15" x14ac:dyDescent="0.25">
      <c r="A2572" t="s">
        <v>5313</v>
      </c>
      <c r="B2572" t="s">
        <v>5314</v>
      </c>
      <c r="C2572" t="s">
        <v>251</v>
      </c>
      <c r="D2572">
        <v>5</v>
      </c>
      <c r="E2572" s="138">
        <v>44267</v>
      </c>
      <c r="F2572" s="138">
        <v>46011</v>
      </c>
      <c r="G2572" t="s">
        <v>69</v>
      </c>
      <c r="H2572" t="s">
        <v>63</v>
      </c>
      <c r="I2572">
        <v>0.8</v>
      </c>
      <c r="J2572" t="s">
        <v>71</v>
      </c>
      <c r="K2572"/>
      <c r="L2572"/>
      <c r="M2572"/>
      <c r="N2572"/>
      <c r="O2572"/>
      <c r="P2572"/>
      <c r="Q2572"/>
      <c r="R2572"/>
      <c r="S2572"/>
      <c r="T2572"/>
      <c r="U2572"/>
      <c r="V2572"/>
      <c r="W2572"/>
      <c r="X2572"/>
      <c r="Y2572"/>
      <c r="Z2572"/>
      <c r="AA2572"/>
      <c r="AB2572"/>
      <c r="AC2572"/>
      <c r="AD2572"/>
      <c r="AE2572"/>
      <c r="AF2572"/>
      <c r="AG2572">
        <v>1</v>
      </c>
      <c r="AH2572">
        <v>0</v>
      </c>
    </row>
    <row r="2573" spans="1:34" ht="15" x14ac:dyDescent="0.25">
      <c r="A2573" t="s">
        <v>5315</v>
      </c>
      <c r="B2573" t="s">
        <v>5316</v>
      </c>
      <c r="C2573" t="s">
        <v>301</v>
      </c>
      <c r="D2573">
        <v>41</v>
      </c>
      <c r="E2573" s="138">
        <v>45653</v>
      </c>
      <c r="F2573" s="138">
        <v>45939</v>
      </c>
      <c r="G2573" t="s">
        <v>69</v>
      </c>
      <c r="H2573" t="s">
        <v>63</v>
      </c>
      <c r="I2573">
        <v>0.8</v>
      </c>
      <c r="J2573" t="s">
        <v>71</v>
      </c>
      <c r="K2573"/>
      <c r="L2573"/>
      <c r="M2573"/>
      <c r="N2573"/>
      <c r="O2573"/>
      <c r="P2573"/>
      <c r="Q2573"/>
      <c r="R2573"/>
      <c r="S2573"/>
      <c r="T2573"/>
      <c r="U2573"/>
      <c r="V2573"/>
      <c r="W2573"/>
      <c r="X2573"/>
      <c r="Y2573"/>
      <c r="Z2573"/>
      <c r="AA2573"/>
      <c r="AB2573"/>
      <c r="AC2573"/>
      <c r="AD2573"/>
      <c r="AE2573"/>
      <c r="AF2573"/>
      <c r="AG2573">
        <v>1</v>
      </c>
      <c r="AH2573">
        <v>0</v>
      </c>
    </row>
    <row r="2574" spans="1:34" ht="15" x14ac:dyDescent="0.25">
      <c r="A2574" t="s">
        <v>4448</v>
      </c>
      <c r="B2574" t="s">
        <v>4449</v>
      </c>
      <c r="C2574" t="s">
        <v>176</v>
      </c>
      <c r="D2574">
        <v>21</v>
      </c>
      <c r="E2574" s="138">
        <v>45640</v>
      </c>
      <c r="F2574" s="138">
        <v>45677</v>
      </c>
      <c r="G2574" t="s">
        <v>69</v>
      </c>
      <c r="H2574" t="s">
        <v>63</v>
      </c>
      <c r="I2574">
        <v>0.6</v>
      </c>
      <c r="J2574" t="s">
        <v>71</v>
      </c>
      <c r="K2574"/>
      <c r="L2574"/>
      <c r="M2574"/>
      <c r="N2574"/>
      <c r="O2574"/>
      <c r="P2574"/>
      <c r="Q2574"/>
      <c r="R2574"/>
      <c r="S2574"/>
      <c r="T2574"/>
      <c r="U2574"/>
      <c r="V2574"/>
      <c r="W2574"/>
      <c r="X2574"/>
      <c r="Y2574"/>
      <c r="Z2574"/>
      <c r="AA2574"/>
      <c r="AB2574"/>
      <c r="AC2574"/>
      <c r="AD2574"/>
      <c r="AE2574"/>
      <c r="AF2574"/>
      <c r="AG2574">
        <v>1</v>
      </c>
      <c r="AH2574">
        <v>0</v>
      </c>
    </row>
    <row r="2575" spans="1:34" ht="15" x14ac:dyDescent="0.25">
      <c r="A2575" t="s">
        <v>5317</v>
      </c>
      <c r="B2575" t="s">
        <v>5318</v>
      </c>
      <c r="C2575" t="s">
        <v>228</v>
      </c>
      <c r="D2575">
        <v>32</v>
      </c>
      <c r="E2575" s="138">
        <v>45647</v>
      </c>
      <c r="F2575" s="138">
        <v>45691</v>
      </c>
      <c r="G2575" t="s">
        <v>75</v>
      </c>
      <c r="H2575" t="s">
        <v>63</v>
      </c>
      <c r="I2575">
        <v>0.8</v>
      </c>
      <c r="J2575" t="s">
        <v>71</v>
      </c>
      <c r="K2575"/>
      <c r="L2575"/>
      <c r="M2575"/>
      <c r="N2575"/>
      <c r="O2575"/>
      <c r="P2575"/>
      <c r="Q2575"/>
      <c r="R2575"/>
      <c r="S2575"/>
      <c r="T2575"/>
      <c r="U2575"/>
      <c r="V2575"/>
      <c r="W2575"/>
      <c r="X2575"/>
      <c r="Y2575"/>
      <c r="Z2575"/>
      <c r="AA2575"/>
      <c r="AB2575"/>
      <c r="AC2575"/>
      <c r="AD2575"/>
      <c r="AE2575"/>
      <c r="AF2575"/>
      <c r="AG2575">
        <v>1</v>
      </c>
      <c r="AH2575">
        <v>0</v>
      </c>
    </row>
    <row r="2576" spans="1:34" ht="15" x14ac:dyDescent="0.25">
      <c r="A2576" t="s">
        <v>5319</v>
      </c>
      <c r="B2576" t="s">
        <v>5320</v>
      </c>
      <c r="C2576" t="s">
        <v>119</v>
      </c>
      <c r="D2576">
        <v>55</v>
      </c>
      <c r="E2576" s="138">
        <v>45287</v>
      </c>
      <c r="F2576" s="138">
        <v>46011</v>
      </c>
      <c r="G2576" t="s">
        <v>16478</v>
      </c>
      <c r="H2576" t="s">
        <v>70</v>
      </c>
      <c r="I2576">
        <v>0.7</v>
      </c>
      <c r="J2576" t="s">
        <v>76</v>
      </c>
      <c r="K2576">
        <v>0.7</v>
      </c>
      <c r="L2576" t="s">
        <v>77</v>
      </c>
      <c r="M2576">
        <v>0.75</v>
      </c>
      <c r="N2576" t="s">
        <v>78</v>
      </c>
      <c r="O2576">
        <v>0.8</v>
      </c>
      <c r="P2576" t="s">
        <v>79</v>
      </c>
      <c r="Q2576">
        <v>0</v>
      </c>
      <c r="R2576" t="s">
        <v>16230</v>
      </c>
      <c r="S2576"/>
      <c r="T2576"/>
      <c r="U2576"/>
      <c r="V2576"/>
      <c r="W2576"/>
      <c r="X2576"/>
      <c r="Y2576"/>
      <c r="Z2576"/>
      <c r="AA2576"/>
      <c r="AB2576"/>
      <c r="AC2576"/>
      <c r="AD2576"/>
      <c r="AE2576"/>
      <c r="AF2576"/>
      <c r="AG2576">
        <v>0</v>
      </c>
      <c r="AH2576">
        <v>0</v>
      </c>
    </row>
    <row r="2577" spans="1:34" ht="15" x14ac:dyDescent="0.25">
      <c r="A2577" t="s">
        <v>5321</v>
      </c>
      <c r="B2577" t="s">
        <v>5322</v>
      </c>
      <c r="C2577" t="s">
        <v>142</v>
      </c>
      <c r="D2577"/>
      <c r="E2577"/>
      <c r="F2577"/>
      <c r="G2577"/>
      <c r="H2577" t="s">
        <v>63</v>
      </c>
      <c r="I2577" t="s">
        <v>64</v>
      </c>
      <c r="J2577"/>
      <c r="K2577"/>
      <c r="L2577"/>
      <c r="M2577"/>
      <c r="N2577"/>
      <c r="O2577"/>
      <c r="P2577"/>
      <c r="Q2577"/>
      <c r="R2577"/>
      <c r="S2577"/>
      <c r="T2577"/>
      <c r="U2577"/>
      <c r="V2577"/>
      <c r="W2577"/>
      <c r="X2577"/>
      <c r="Y2577"/>
      <c r="Z2577"/>
      <c r="AA2577"/>
      <c r="AB2577"/>
      <c r="AC2577"/>
      <c r="AD2577"/>
      <c r="AE2577"/>
      <c r="AF2577"/>
      <c r="AG2577"/>
      <c r="AH2577">
        <v>0</v>
      </c>
    </row>
    <row r="2578" spans="1:34" ht="15" x14ac:dyDescent="0.25">
      <c r="A2578" t="s">
        <v>5323</v>
      </c>
      <c r="B2578" t="s">
        <v>5324</v>
      </c>
      <c r="C2578" t="s">
        <v>116</v>
      </c>
      <c r="D2578"/>
      <c r="E2578"/>
      <c r="F2578"/>
      <c r="G2578"/>
      <c r="H2578" t="s">
        <v>63</v>
      </c>
      <c r="I2578" t="s">
        <v>64</v>
      </c>
      <c r="J2578"/>
      <c r="K2578"/>
      <c r="L2578"/>
      <c r="M2578"/>
      <c r="N2578"/>
      <c r="O2578"/>
      <c r="P2578"/>
      <c r="Q2578"/>
      <c r="R2578"/>
      <c r="S2578"/>
      <c r="T2578"/>
      <c r="U2578"/>
      <c r="V2578"/>
      <c r="W2578"/>
      <c r="X2578"/>
      <c r="Y2578"/>
      <c r="Z2578"/>
      <c r="AA2578"/>
      <c r="AB2578"/>
      <c r="AC2578"/>
      <c r="AD2578"/>
      <c r="AE2578"/>
      <c r="AF2578"/>
      <c r="AG2578"/>
      <c r="AH2578">
        <v>0</v>
      </c>
    </row>
    <row r="2579" spans="1:34" ht="15" x14ac:dyDescent="0.25">
      <c r="A2579" t="s">
        <v>5325</v>
      </c>
      <c r="B2579" t="s">
        <v>5326</v>
      </c>
      <c r="C2579" t="s">
        <v>87</v>
      </c>
      <c r="D2579">
        <v>29</v>
      </c>
      <c r="E2579" s="138">
        <v>45656</v>
      </c>
      <c r="F2579" s="138">
        <v>45940</v>
      </c>
      <c r="G2579" t="s">
        <v>69</v>
      </c>
      <c r="H2579" t="s">
        <v>63</v>
      </c>
      <c r="I2579">
        <v>0.8</v>
      </c>
      <c r="J2579" t="s">
        <v>71</v>
      </c>
      <c r="K2579"/>
      <c r="L2579"/>
      <c r="M2579"/>
      <c r="N2579"/>
      <c r="O2579"/>
      <c r="P2579"/>
      <c r="Q2579"/>
      <c r="R2579"/>
      <c r="S2579"/>
      <c r="T2579"/>
      <c r="U2579"/>
      <c r="V2579"/>
      <c r="W2579"/>
      <c r="X2579"/>
      <c r="Y2579"/>
      <c r="Z2579"/>
      <c r="AA2579"/>
      <c r="AB2579"/>
      <c r="AC2579"/>
      <c r="AD2579"/>
      <c r="AE2579"/>
      <c r="AF2579"/>
      <c r="AG2579">
        <v>1</v>
      </c>
      <c r="AH2579">
        <v>0</v>
      </c>
    </row>
    <row r="2580" spans="1:34" ht="15" x14ac:dyDescent="0.25">
      <c r="A2580" t="s">
        <v>5327</v>
      </c>
      <c r="B2580" t="s">
        <v>5328</v>
      </c>
      <c r="C2580" t="s">
        <v>735</v>
      </c>
      <c r="D2580"/>
      <c r="E2580"/>
      <c r="F2580"/>
      <c r="G2580"/>
      <c r="H2580" t="s">
        <v>63</v>
      </c>
      <c r="I2580" t="s">
        <v>64</v>
      </c>
      <c r="J2580"/>
      <c r="K2580"/>
      <c r="L2580"/>
      <c r="M2580"/>
      <c r="N2580"/>
      <c r="O2580"/>
      <c r="P2580"/>
      <c r="Q2580"/>
      <c r="R2580"/>
      <c r="S2580"/>
      <c r="T2580"/>
      <c r="U2580"/>
      <c r="V2580"/>
      <c r="W2580"/>
      <c r="X2580"/>
      <c r="Y2580"/>
      <c r="Z2580"/>
      <c r="AA2580"/>
      <c r="AB2580"/>
      <c r="AC2580"/>
      <c r="AD2580"/>
      <c r="AE2580"/>
      <c r="AF2580"/>
      <c r="AG2580"/>
      <c r="AH2580">
        <v>0</v>
      </c>
    </row>
    <row r="2581" spans="1:34" ht="15" x14ac:dyDescent="0.25">
      <c r="A2581" t="s">
        <v>5329</v>
      </c>
      <c r="B2581" t="s">
        <v>5330</v>
      </c>
      <c r="C2581" t="s">
        <v>74</v>
      </c>
      <c r="D2581">
        <v>32</v>
      </c>
      <c r="E2581" s="138">
        <v>45647</v>
      </c>
      <c r="F2581" s="138">
        <v>45932</v>
      </c>
      <c r="G2581" t="s">
        <v>69</v>
      </c>
      <c r="H2581" t="s">
        <v>70</v>
      </c>
      <c r="I2581">
        <v>0</v>
      </c>
      <c r="J2581" t="s">
        <v>16289</v>
      </c>
      <c r="K2581">
        <v>0.8</v>
      </c>
      <c r="L2581" t="s">
        <v>71</v>
      </c>
      <c r="M2581"/>
      <c r="N2581"/>
      <c r="O2581"/>
      <c r="P2581"/>
      <c r="Q2581"/>
      <c r="R2581"/>
      <c r="S2581"/>
      <c r="T2581"/>
      <c r="U2581"/>
      <c r="V2581"/>
      <c r="W2581"/>
      <c r="X2581"/>
      <c r="Y2581"/>
      <c r="Z2581"/>
      <c r="AA2581"/>
      <c r="AB2581"/>
      <c r="AC2581"/>
      <c r="AD2581"/>
      <c r="AE2581"/>
      <c r="AF2581"/>
      <c r="AG2581">
        <v>2</v>
      </c>
      <c r="AH2581">
        <v>11999.99</v>
      </c>
    </row>
    <row r="2582" spans="1:34" ht="15" x14ac:dyDescent="0.25">
      <c r="A2582" t="s">
        <v>5331</v>
      </c>
      <c r="B2582" t="s">
        <v>5332</v>
      </c>
      <c r="C2582" t="s">
        <v>932</v>
      </c>
      <c r="D2582">
        <v>13</v>
      </c>
      <c r="E2582" s="138">
        <v>44672</v>
      </c>
      <c r="F2582" s="138">
        <v>46011</v>
      </c>
      <c r="G2582" t="s">
        <v>16478</v>
      </c>
      <c r="H2582" t="s">
        <v>70</v>
      </c>
      <c r="I2582">
        <v>0.38</v>
      </c>
      <c r="J2582" t="s">
        <v>76</v>
      </c>
      <c r="K2582">
        <v>0.4</v>
      </c>
      <c r="L2582" t="s">
        <v>77</v>
      </c>
      <c r="M2582">
        <v>0.55000000000000004</v>
      </c>
      <c r="N2582" t="s">
        <v>78</v>
      </c>
      <c r="O2582">
        <v>0.8</v>
      </c>
      <c r="P2582" t="s">
        <v>79</v>
      </c>
      <c r="Q2582">
        <v>0</v>
      </c>
      <c r="R2582" t="s">
        <v>16249</v>
      </c>
      <c r="S2582"/>
      <c r="T2582"/>
      <c r="U2582"/>
      <c r="V2582"/>
      <c r="W2582"/>
      <c r="X2582"/>
      <c r="Y2582"/>
      <c r="Z2582"/>
      <c r="AA2582"/>
      <c r="AB2582"/>
      <c r="AC2582"/>
      <c r="AD2582"/>
      <c r="AE2582"/>
      <c r="AF2582"/>
      <c r="AG2582">
        <v>0</v>
      </c>
      <c r="AH2582">
        <v>0</v>
      </c>
    </row>
    <row r="2583" spans="1:34" ht="15" x14ac:dyDescent="0.25">
      <c r="A2583" t="s">
        <v>5333</v>
      </c>
      <c r="B2583" t="s">
        <v>5334</v>
      </c>
      <c r="C2583" t="s">
        <v>102</v>
      </c>
      <c r="D2583">
        <v>4</v>
      </c>
      <c r="E2583" s="138">
        <v>43549</v>
      </c>
      <c r="F2583" s="138">
        <v>46011</v>
      </c>
      <c r="G2583" t="s">
        <v>818</v>
      </c>
      <c r="H2583" t="s">
        <v>63</v>
      </c>
      <c r="I2583">
        <v>0</v>
      </c>
      <c r="J2583" t="s">
        <v>71</v>
      </c>
      <c r="K2583"/>
      <c r="L2583"/>
      <c r="M2583"/>
      <c r="N2583"/>
      <c r="O2583"/>
      <c r="P2583"/>
      <c r="Q2583"/>
      <c r="R2583"/>
      <c r="S2583"/>
      <c r="T2583"/>
      <c r="U2583"/>
      <c r="V2583"/>
      <c r="W2583"/>
      <c r="X2583"/>
      <c r="Y2583"/>
      <c r="Z2583"/>
      <c r="AA2583"/>
      <c r="AB2583"/>
      <c r="AC2583"/>
      <c r="AD2583"/>
      <c r="AE2583"/>
      <c r="AF2583"/>
      <c r="AG2583">
        <v>1</v>
      </c>
      <c r="AH2583">
        <v>0</v>
      </c>
    </row>
    <row r="2584" spans="1:34" ht="15" x14ac:dyDescent="0.25">
      <c r="A2584" t="s">
        <v>5335</v>
      </c>
      <c r="B2584" t="s">
        <v>5336</v>
      </c>
      <c r="C2584" t="s">
        <v>270</v>
      </c>
      <c r="D2584"/>
      <c r="E2584"/>
      <c r="F2584"/>
      <c r="G2584"/>
      <c r="H2584" t="s">
        <v>63</v>
      </c>
      <c r="I2584" t="s">
        <v>64</v>
      </c>
      <c r="J2584"/>
      <c r="K2584"/>
      <c r="L2584"/>
      <c r="M2584"/>
      <c r="N2584"/>
      <c r="O2584"/>
      <c r="P2584"/>
      <c r="Q2584"/>
      <c r="R2584"/>
      <c r="S2584"/>
      <c r="T2584"/>
      <c r="U2584"/>
      <c r="V2584"/>
      <c r="W2584"/>
      <c r="X2584"/>
      <c r="Y2584"/>
      <c r="Z2584"/>
      <c r="AA2584"/>
      <c r="AB2584"/>
      <c r="AC2584"/>
      <c r="AD2584"/>
      <c r="AE2584"/>
      <c r="AF2584"/>
      <c r="AG2584"/>
      <c r="AH2584">
        <v>0</v>
      </c>
    </row>
    <row r="2585" spans="1:34" ht="15" x14ac:dyDescent="0.25">
      <c r="A2585" t="s">
        <v>5337</v>
      </c>
      <c r="B2585" t="s">
        <v>5338</v>
      </c>
      <c r="C2585" t="s">
        <v>1082</v>
      </c>
      <c r="D2585">
        <v>108</v>
      </c>
      <c r="E2585" s="138">
        <v>45653</v>
      </c>
      <c r="F2585" s="138">
        <v>45856</v>
      </c>
      <c r="G2585" t="s">
        <v>75</v>
      </c>
      <c r="H2585" t="s">
        <v>70</v>
      </c>
      <c r="I2585">
        <v>0</v>
      </c>
      <c r="J2585" t="s">
        <v>16228</v>
      </c>
      <c r="K2585">
        <v>0.8</v>
      </c>
      <c r="L2585" t="s">
        <v>71</v>
      </c>
      <c r="M2585"/>
      <c r="N2585"/>
      <c r="O2585"/>
      <c r="P2585"/>
      <c r="Q2585"/>
      <c r="R2585"/>
      <c r="S2585"/>
      <c r="T2585"/>
      <c r="U2585"/>
      <c r="V2585"/>
      <c r="W2585"/>
      <c r="X2585"/>
      <c r="Y2585"/>
      <c r="Z2585"/>
      <c r="AA2585"/>
      <c r="AB2585"/>
      <c r="AC2585"/>
      <c r="AD2585"/>
      <c r="AE2585"/>
      <c r="AF2585"/>
      <c r="AG2585">
        <v>2</v>
      </c>
      <c r="AH2585">
        <v>12000</v>
      </c>
    </row>
    <row r="2586" spans="1:34" ht="15" x14ac:dyDescent="0.25">
      <c r="A2586" t="s">
        <v>5339</v>
      </c>
      <c r="B2586" t="s">
        <v>5340</v>
      </c>
      <c r="C2586" t="s">
        <v>193</v>
      </c>
      <c r="D2586">
        <v>2</v>
      </c>
      <c r="E2586" s="138">
        <v>45670</v>
      </c>
      <c r="F2586" s="138">
        <v>45698</v>
      </c>
      <c r="G2586" t="s">
        <v>69</v>
      </c>
      <c r="H2586" t="s">
        <v>63</v>
      </c>
      <c r="I2586">
        <v>0.8</v>
      </c>
      <c r="J2586" t="s">
        <v>71</v>
      </c>
      <c r="K2586"/>
      <c r="L2586"/>
      <c r="M2586"/>
      <c r="N2586"/>
      <c r="O2586"/>
      <c r="P2586"/>
      <c r="Q2586"/>
      <c r="R2586"/>
      <c r="S2586"/>
      <c r="T2586"/>
      <c r="U2586"/>
      <c r="V2586"/>
      <c r="W2586"/>
      <c r="X2586"/>
      <c r="Y2586"/>
      <c r="Z2586"/>
      <c r="AA2586"/>
      <c r="AB2586"/>
      <c r="AC2586"/>
      <c r="AD2586"/>
      <c r="AE2586"/>
      <c r="AF2586"/>
      <c r="AG2586">
        <v>1</v>
      </c>
      <c r="AH2586">
        <v>0</v>
      </c>
    </row>
    <row r="2587" spans="1:34" ht="15" x14ac:dyDescent="0.25">
      <c r="A2587" t="s">
        <v>5341</v>
      </c>
      <c r="B2587" t="s">
        <v>5342</v>
      </c>
      <c r="C2587" t="s">
        <v>267</v>
      </c>
      <c r="D2587">
        <v>46</v>
      </c>
      <c r="E2587" s="138">
        <v>45644</v>
      </c>
      <c r="F2587" s="138">
        <v>45666</v>
      </c>
      <c r="G2587" t="s">
        <v>69</v>
      </c>
      <c r="H2587" t="s">
        <v>63</v>
      </c>
      <c r="I2587">
        <v>0.8</v>
      </c>
      <c r="J2587" t="s">
        <v>71</v>
      </c>
      <c r="K2587"/>
      <c r="L2587"/>
      <c r="M2587"/>
      <c r="N2587"/>
      <c r="O2587"/>
      <c r="P2587"/>
      <c r="Q2587"/>
      <c r="R2587"/>
      <c r="S2587"/>
      <c r="T2587"/>
      <c r="U2587"/>
      <c r="V2587"/>
      <c r="W2587"/>
      <c r="X2587"/>
      <c r="Y2587"/>
      <c r="Z2587"/>
      <c r="AA2587"/>
      <c r="AB2587"/>
      <c r="AC2587"/>
      <c r="AD2587"/>
      <c r="AE2587"/>
      <c r="AF2587"/>
      <c r="AG2587">
        <v>1</v>
      </c>
      <c r="AH2587">
        <v>0</v>
      </c>
    </row>
    <row r="2588" spans="1:34" ht="15" x14ac:dyDescent="0.25">
      <c r="A2588" t="s">
        <v>5343</v>
      </c>
      <c r="B2588" t="s">
        <v>5344</v>
      </c>
      <c r="C2588" t="s">
        <v>286</v>
      </c>
      <c r="D2588">
        <v>34</v>
      </c>
      <c r="E2588" s="138">
        <v>45645</v>
      </c>
      <c r="F2588" s="138">
        <v>45784</v>
      </c>
      <c r="G2588" t="s">
        <v>69</v>
      </c>
      <c r="H2588" t="s">
        <v>70</v>
      </c>
      <c r="I2588">
        <v>0</v>
      </c>
      <c r="J2588" t="s">
        <v>16249</v>
      </c>
      <c r="K2588">
        <v>0.4</v>
      </c>
      <c r="L2588" t="s">
        <v>71</v>
      </c>
      <c r="M2588"/>
      <c r="N2588"/>
      <c r="O2588"/>
      <c r="P2588"/>
      <c r="Q2588"/>
      <c r="R2588"/>
      <c r="S2588"/>
      <c r="T2588"/>
      <c r="U2588"/>
      <c r="V2588"/>
      <c r="W2588"/>
      <c r="X2588"/>
      <c r="Y2588"/>
      <c r="Z2588"/>
      <c r="AA2588"/>
      <c r="AB2588"/>
      <c r="AC2588"/>
      <c r="AD2588"/>
      <c r="AE2588"/>
      <c r="AF2588"/>
      <c r="AG2588">
        <v>2</v>
      </c>
      <c r="AH2588">
        <v>8000</v>
      </c>
    </row>
    <row r="2589" spans="1:34" ht="15" x14ac:dyDescent="0.25">
      <c r="A2589" t="s">
        <v>3786</v>
      </c>
      <c r="B2589" t="s">
        <v>3787</v>
      </c>
      <c r="C2589" t="s">
        <v>222</v>
      </c>
      <c r="D2589">
        <v>12</v>
      </c>
      <c r="E2589" s="138">
        <v>43188</v>
      </c>
      <c r="F2589" s="138">
        <v>46011</v>
      </c>
      <c r="G2589" t="s">
        <v>69</v>
      </c>
      <c r="H2589" t="s">
        <v>70</v>
      </c>
      <c r="I2589">
        <v>0</v>
      </c>
      <c r="J2589" t="s">
        <v>16337</v>
      </c>
      <c r="K2589">
        <v>0.8</v>
      </c>
      <c r="L2589" t="s">
        <v>71</v>
      </c>
      <c r="M2589"/>
      <c r="N2589"/>
      <c r="O2589"/>
      <c r="P2589"/>
      <c r="Q2589"/>
      <c r="R2589"/>
      <c r="S2589"/>
      <c r="T2589"/>
      <c r="U2589"/>
      <c r="V2589"/>
      <c r="W2589"/>
      <c r="X2589"/>
      <c r="Y2589"/>
      <c r="Z2589"/>
      <c r="AA2589"/>
      <c r="AB2589"/>
      <c r="AC2589"/>
      <c r="AD2589"/>
      <c r="AE2589"/>
      <c r="AF2589"/>
      <c r="AG2589">
        <v>2</v>
      </c>
      <c r="AH2589">
        <v>22999.99</v>
      </c>
    </row>
    <row r="2590" spans="1:34" ht="15" x14ac:dyDescent="0.25">
      <c r="A2590" t="s">
        <v>5345</v>
      </c>
      <c r="B2590" t="s">
        <v>5346</v>
      </c>
      <c r="C2590" t="s">
        <v>102</v>
      </c>
      <c r="D2590">
        <v>75</v>
      </c>
      <c r="E2590" s="138">
        <v>44552</v>
      </c>
      <c r="F2590" s="138">
        <v>46011</v>
      </c>
      <c r="G2590" t="s">
        <v>69</v>
      </c>
      <c r="H2590" t="s">
        <v>70</v>
      </c>
      <c r="I2590">
        <v>0</v>
      </c>
      <c r="J2590" t="s">
        <v>16327</v>
      </c>
      <c r="K2590">
        <v>0.2</v>
      </c>
      <c r="L2590" t="s">
        <v>71</v>
      </c>
      <c r="M2590"/>
      <c r="N2590"/>
      <c r="O2590"/>
      <c r="P2590"/>
      <c r="Q2590"/>
      <c r="R2590"/>
      <c r="S2590"/>
      <c r="T2590"/>
      <c r="U2590"/>
      <c r="V2590"/>
      <c r="W2590"/>
      <c r="X2590"/>
      <c r="Y2590"/>
      <c r="Z2590"/>
      <c r="AA2590"/>
      <c r="AB2590"/>
      <c r="AC2590"/>
      <c r="AD2590"/>
      <c r="AE2590"/>
      <c r="AF2590"/>
      <c r="AG2590">
        <v>2</v>
      </c>
      <c r="AH2590">
        <v>28000</v>
      </c>
    </row>
    <row r="2591" spans="1:34" ht="15" x14ac:dyDescent="0.25">
      <c r="A2591" t="s">
        <v>5347</v>
      </c>
      <c r="B2591" t="s">
        <v>5348</v>
      </c>
      <c r="C2591" t="s">
        <v>193</v>
      </c>
      <c r="D2591">
        <v>6</v>
      </c>
      <c r="E2591" s="138">
        <v>45715</v>
      </c>
      <c r="F2591" s="138">
        <v>45805</v>
      </c>
      <c r="G2591" t="s">
        <v>69</v>
      </c>
      <c r="H2591" t="s">
        <v>63</v>
      </c>
      <c r="I2591">
        <v>0.6</v>
      </c>
      <c r="J2591" t="s">
        <v>71</v>
      </c>
      <c r="K2591"/>
      <c r="L2591"/>
      <c r="M2591"/>
      <c r="N2591"/>
      <c r="O2591"/>
      <c r="P2591"/>
      <c r="Q2591"/>
      <c r="R2591"/>
      <c r="S2591"/>
      <c r="T2591"/>
      <c r="U2591"/>
      <c r="V2591"/>
      <c r="W2591"/>
      <c r="X2591"/>
      <c r="Y2591"/>
      <c r="Z2591"/>
      <c r="AA2591"/>
      <c r="AB2591"/>
      <c r="AC2591"/>
      <c r="AD2591"/>
      <c r="AE2591"/>
      <c r="AF2591"/>
      <c r="AG2591">
        <v>1</v>
      </c>
      <c r="AH2591">
        <v>0</v>
      </c>
    </row>
    <row r="2592" spans="1:34" ht="15" x14ac:dyDescent="0.25">
      <c r="A2592" t="s">
        <v>5349</v>
      </c>
      <c r="B2592" t="s">
        <v>5350</v>
      </c>
      <c r="C2592" t="s">
        <v>102</v>
      </c>
      <c r="D2592">
        <v>36</v>
      </c>
      <c r="E2592" s="138">
        <v>45645</v>
      </c>
      <c r="F2592" s="138">
        <v>45806</v>
      </c>
      <c r="G2592" t="s">
        <v>69</v>
      </c>
      <c r="H2592" t="s">
        <v>70</v>
      </c>
      <c r="I2592">
        <v>0.2</v>
      </c>
      <c r="J2592" t="s">
        <v>71</v>
      </c>
      <c r="K2592">
        <v>0</v>
      </c>
      <c r="L2592" t="s">
        <v>16565</v>
      </c>
      <c r="M2592"/>
      <c r="N2592"/>
      <c r="O2592"/>
      <c r="P2592"/>
      <c r="Q2592"/>
      <c r="R2592"/>
      <c r="S2592"/>
      <c r="T2592"/>
      <c r="U2592"/>
      <c r="V2592"/>
      <c r="W2592"/>
      <c r="X2592"/>
      <c r="Y2592"/>
      <c r="Z2592"/>
      <c r="AA2592"/>
      <c r="AB2592"/>
      <c r="AC2592"/>
      <c r="AD2592"/>
      <c r="AE2592"/>
      <c r="AF2592"/>
      <c r="AG2592">
        <v>5</v>
      </c>
      <c r="AH2592">
        <v>0</v>
      </c>
    </row>
    <row r="2593" spans="1:34" ht="15" x14ac:dyDescent="0.25">
      <c r="A2593" t="s">
        <v>5351</v>
      </c>
      <c r="B2593" t="s">
        <v>5352</v>
      </c>
      <c r="C2593" t="s">
        <v>93</v>
      </c>
      <c r="D2593">
        <v>3</v>
      </c>
      <c r="E2593" s="138">
        <v>45715</v>
      </c>
      <c r="F2593" s="138">
        <v>45728</v>
      </c>
      <c r="G2593" t="s">
        <v>69</v>
      </c>
      <c r="H2593" t="s">
        <v>63</v>
      </c>
      <c r="I2593">
        <v>0.8</v>
      </c>
      <c r="J2593" t="s">
        <v>71</v>
      </c>
      <c r="K2593"/>
      <c r="L2593"/>
      <c r="M2593"/>
      <c r="N2593"/>
      <c r="O2593"/>
      <c r="P2593"/>
      <c r="Q2593"/>
      <c r="R2593"/>
      <c r="S2593"/>
      <c r="T2593"/>
      <c r="U2593"/>
      <c r="V2593"/>
      <c r="W2593"/>
      <c r="X2593"/>
      <c r="Y2593"/>
      <c r="Z2593"/>
      <c r="AA2593"/>
      <c r="AB2593"/>
      <c r="AC2593"/>
      <c r="AD2593"/>
      <c r="AE2593"/>
      <c r="AF2593"/>
      <c r="AG2593">
        <v>1</v>
      </c>
      <c r="AH2593">
        <v>0</v>
      </c>
    </row>
    <row r="2594" spans="1:34" ht="15" x14ac:dyDescent="0.25">
      <c r="A2594" t="s">
        <v>5353</v>
      </c>
      <c r="B2594" t="s">
        <v>5354</v>
      </c>
      <c r="C2594" t="s">
        <v>642</v>
      </c>
      <c r="D2594">
        <v>39</v>
      </c>
      <c r="E2594" s="138">
        <v>41453</v>
      </c>
      <c r="F2594" s="138">
        <v>46011</v>
      </c>
      <c r="G2594" t="s">
        <v>69</v>
      </c>
      <c r="H2594" t="s">
        <v>63</v>
      </c>
      <c r="I2594">
        <v>0.8</v>
      </c>
      <c r="J2594" t="s">
        <v>71</v>
      </c>
      <c r="K2594"/>
      <c r="L2594"/>
      <c r="M2594"/>
      <c r="N2594"/>
      <c r="O2594"/>
      <c r="P2594"/>
      <c r="Q2594"/>
      <c r="R2594"/>
      <c r="S2594"/>
      <c r="T2594"/>
      <c r="U2594"/>
      <c r="V2594"/>
      <c r="W2594"/>
      <c r="X2594"/>
      <c r="Y2594"/>
      <c r="Z2594"/>
      <c r="AA2594"/>
      <c r="AB2594"/>
      <c r="AC2594"/>
      <c r="AD2594"/>
      <c r="AE2594"/>
      <c r="AF2594"/>
      <c r="AG2594">
        <v>1</v>
      </c>
      <c r="AH2594">
        <v>0</v>
      </c>
    </row>
    <row r="2595" spans="1:34" ht="15" x14ac:dyDescent="0.25">
      <c r="A2595" t="s">
        <v>5355</v>
      </c>
      <c r="B2595" t="s">
        <v>5356</v>
      </c>
      <c r="C2595" t="s">
        <v>359</v>
      </c>
      <c r="D2595">
        <v>60</v>
      </c>
      <c r="E2595" s="138">
        <v>42208</v>
      </c>
      <c r="F2595" s="138">
        <v>46011</v>
      </c>
      <c r="G2595" t="s">
        <v>69</v>
      </c>
      <c r="H2595" t="s">
        <v>70</v>
      </c>
      <c r="I2595">
        <v>0</v>
      </c>
      <c r="J2595" t="s">
        <v>16230</v>
      </c>
      <c r="K2595">
        <v>0.8</v>
      </c>
      <c r="L2595" t="s">
        <v>71</v>
      </c>
      <c r="M2595"/>
      <c r="N2595"/>
      <c r="O2595"/>
      <c r="P2595"/>
      <c r="Q2595"/>
      <c r="R2595"/>
      <c r="S2595"/>
      <c r="T2595"/>
      <c r="U2595"/>
      <c r="V2595"/>
      <c r="W2595"/>
      <c r="X2595"/>
      <c r="Y2595"/>
      <c r="Z2595"/>
      <c r="AA2595"/>
      <c r="AB2595"/>
      <c r="AC2595"/>
      <c r="AD2595"/>
      <c r="AE2595"/>
      <c r="AF2595"/>
      <c r="AG2595">
        <v>2</v>
      </c>
      <c r="AH2595">
        <v>15000</v>
      </c>
    </row>
    <row r="2596" spans="1:34" ht="15" x14ac:dyDescent="0.25">
      <c r="A2596" t="s">
        <v>5357</v>
      </c>
      <c r="B2596" t="s">
        <v>5358</v>
      </c>
      <c r="C2596" t="s">
        <v>203</v>
      </c>
      <c r="D2596">
        <v>30</v>
      </c>
      <c r="E2596" s="138">
        <v>45626</v>
      </c>
      <c r="F2596" s="138">
        <v>45708</v>
      </c>
      <c r="G2596" t="s">
        <v>69</v>
      </c>
      <c r="H2596" t="s">
        <v>63</v>
      </c>
      <c r="I2596">
        <v>0.7</v>
      </c>
      <c r="J2596" t="s">
        <v>71</v>
      </c>
      <c r="K2596"/>
      <c r="L2596"/>
      <c r="M2596"/>
      <c r="N2596"/>
      <c r="O2596"/>
      <c r="P2596"/>
      <c r="Q2596"/>
      <c r="R2596"/>
      <c r="S2596"/>
      <c r="T2596"/>
      <c r="U2596"/>
      <c r="V2596"/>
      <c r="W2596"/>
      <c r="X2596"/>
      <c r="Y2596"/>
      <c r="Z2596"/>
      <c r="AA2596"/>
      <c r="AB2596"/>
      <c r="AC2596"/>
      <c r="AD2596"/>
      <c r="AE2596"/>
      <c r="AF2596"/>
      <c r="AG2596">
        <v>1</v>
      </c>
      <c r="AH2596">
        <v>0</v>
      </c>
    </row>
    <row r="2597" spans="1:34" ht="15" x14ac:dyDescent="0.25">
      <c r="A2597" t="s">
        <v>5359</v>
      </c>
      <c r="B2597" t="s">
        <v>5360</v>
      </c>
      <c r="C2597" t="s">
        <v>203</v>
      </c>
      <c r="D2597">
        <v>35</v>
      </c>
      <c r="E2597" s="138">
        <v>43817</v>
      </c>
      <c r="F2597" s="138">
        <v>46011</v>
      </c>
      <c r="G2597" t="s">
        <v>69</v>
      </c>
      <c r="H2597" t="s">
        <v>63</v>
      </c>
      <c r="I2597">
        <v>0.8</v>
      </c>
      <c r="J2597" t="s">
        <v>71</v>
      </c>
      <c r="K2597"/>
      <c r="L2597"/>
      <c r="M2597"/>
      <c r="N2597"/>
      <c r="O2597"/>
      <c r="P2597"/>
      <c r="Q2597"/>
      <c r="R2597"/>
      <c r="S2597"/>
      <c r="T2597"/>
      <c r="U2597"/>
      <c r="V2597"/>
      <c r="W2597"/>
      <c r="X2597"/>
      <c r="Y2597"/>
      <c r="Z2597"/>
      <c r="AA2597"/>
      <c r="AB2597"/>
      <c r="AC2597"/>
      <c r="AD2597"/>
      <c r="AE2597"/>
      <c r="AF2597"/>
      <c r="AG2597">
        <v>1</v>
      </c>
      <c r="AH2597">
        <v>0</v>
      </c>
    </row>
    <row r="2598" spans="1:34" ht="15" x14ac:dyDescent="0.25">
      <c r="A2598" t="s">
        <v>5361</v>
      </c>
      <c r="B2598" t="s">
        <v>5362</v>
      </c>
      <c r="C2598" t="s">
        <v>142</v>
      </c>
      <c r="D2598">
        <v>37</v>
      </c>
      <c r="E2598" s="138">
        <v>45646</v>
      </c>
      <c r="F2598" s="138">
        <v>45679</v>
      </c>
      <c r="G2598" t="s">
        <v>69</v>
      </c>
      <c r="H2598" t="s">
        <v>70</v>
      </c>
      <c r="I2598">
        <v>0</v>
      </c>
      <c r="J2598" t="s">
        <v>16271</v>
      </c>
      <c r="K2598">
        <v>0.55000000000000004</v>
      </c>
      <c r="L2598" t="s">
        <v>71</v>
      </c>
      <c r="M2598"/>
      <c r="N2598"/>
      <c r="O2598"/>
      <c r="P2598"/>
      <c r="Q2598"/>
      <c r="R2598"/>
      <c r="S2598"/>
      <c r="T2598"/>
      <c r="U2598"/>
      <c r="V2598"/>
      <c r="W2598"/>
      <c r="X2598"/>
      <c r="Y2598"/>
      <c r="Z2598"/>
      <c r="AA2598"/>
      <c r="AB2598"/>
      <c r="AC2598"/>
      <c r="AD2598"/>
      <c r="AE2598"/>
      <c r="AF2598"/>
      <c r="AG2598">
        <v>2</v>
      </c>
      <c r="AH2598">
        <v>20000</v>
      </c>
    </row>
    <row r="2599" spans="1:34" ht="15" x14ac:dyDescent="0.25">
      <c r="A2599" t="s">
        <v>5363</v>
      </c>
      <c r="B2599" t="s">
        <v>5364</v>
      </c>
      <c r="C2599" t="s">
        <v>1999</v>
      </c>
      <c r="D2599">
        <v>47</v>
      </c>
      <c r="E2599" s="138">
        <v>45259</v>
      </c>
      <c r="F2599" s="138">
        <v>46011</v>
      </c>
      <c r="G2599" t="s">
        <v>69</v>
      </c>
      <c r="H2599" t="s">
        <v>63</v>
      </c>
      <c r="I2599">
        <v>0.8</v>
      </c>
      <c r="J2599" t="s">
        <v>71</v>
      </c>
      <c r="K2599"/>
      <c r="L2599"/>
      <c r="M2599"/>
      <c r="N2599"/>
      <c r="O2599"/>
      <c r="P2599"/>
      <c r="Q2599"/>
      <c r="R2599"/>
      <c r="S2599"/>
      <c r="T2599"/>
      <c r="U2599"/>
      <c r="V2599"/>
      <c r="W2599"/>
      <c r="X2599"/>
      <c r="Y2599"/>
      <c r="Z2599"/>
      <c r="AA2599"/>
      <c r="AB2599"/>
      <c r="AC2599"/>
      <c r="AD2599"/>
      <c r="AE2599"/>
      <c r="AF2599"/>
      <c r="AG2599">
        <v>1</v>
      </c>
      <c r="AH2599">
        <v>0</v>
      </c>
    </row>
    <row r="2600" spans="1:34" ht="15" x14ac:dyDescent="0.25">
      <c r="A2600" t="s">
        <v>11199</v>
      </c>
      <c r="B2600" t="s">
        <v>11200</v>
      </c>
      <c r="C2600" t="s">
        <v>122</v>
      </c>
      <c r="D2600">
        <v>24</v>
      </c>
      <c r="E2600" s="138">
        <v>41911</v>
      </c>
      <c r="F2600" s="138">
        <v>46011</v>
      </c>
      <c r="G2600" t="s">
        <v>69</v>
      </c>
      <c r="H2600" t="s">
        <v>70</v>
      </c>
      <c r="I2600">
        <v>0</v>
      </c>
      <c r="J2600" t="s">
        <v>16282</v>
      </c>
      <c r="K2600">
        <v>0.8</v>
      </c>
      <c r="L2600" t="s">
        <v>71</v>
      </c>
      <c r="M2600"/>
      <c r="N2600"/>
      <c r="O2600"/>
      <c r="P2600"/>
      <c r="Q2600"/>
      <c r="R2600"/>
      <c r="S2600"/>
      <c r="T2600"/>
      <c r="U2600"/>
      <c r="V2600"/>
      <c r="W2600"/>
      <c r="X2600"/>
      <c r="Y2600"/>
      <c r="Z2600"/>
      <c r="AA2600"/>
      <c r="AB2600"/>
      <c r="AC2600"/>
      <c r="AD2600"/>
      <c r="AE2600"/>
      <c r="AF2600"/>
      <c r="AG2600">
        <v>2</v>
      </c>
      <c r="AH2600">
        <v>7000</v>
      </c>
    </row>
    <row r="2601" spans="1:34" ht="15" x14ac:dyDescent="0.25">
      <c r="A2601" t="s">
        <v>5365</v>
      </c>
      <c r="B2601" t="s">
        <v>5366</v>
      </c>
      <c r="C2601" t="s">
        <v>408</v>
      </c>
      <c r="D2601">
        <v>82</v>
      </c>
      <c r="E2601" s="138">
        <v>42276</v>
      </c>
      <c r="F2601" s="138">
        <v>46011</v>
      </c>
      <c r="G2601" t="s">
        <v>69</v>
      </c>
      <c r="H2601" t="s">
        <v>70</v>
      </c>
      <c r="I2601">
        <v>0</v>
      </c>
      <c r="J2601" t="s">
        <v>16229</v>
      </c>
      <c r="K2601">
        <v>0.8</v>
      </c>
      <c r="L2601" t="s">
        <v>71</v>
      </c>
      <c r="M2601"/>
      <c r="N2601"/>
      <c r="O2601"/>
      <c r="P2601"/>
      <c r="Q2601"/>
      <c r="R2601"/>
      <c r="S2601"/>
      <c r="T2601"/>
      <c r="U2601"/>
      <c r="V2601"/>
      <c r="W2601"/>
      <c r="X2601"/>
      <c r="Y2601"/>
      <c r="Z2601"/>
      <c r="AA2601"/>
      <c r="AB2601"/>
      <c r="AC2601"/>
      <c r="AD2601"/>
      <c r="AE2601"/>
      <c r="AF2601"/>
      <c r="AG2601">
        <v>2</v>
      </c>
      <c r="AH2601">
        <v>10000</v>
      </c>
    </row>
    <row r="2602" spans="1:34" ht="15" x14ac:dyDescent="0.25">
      <c r="A2602" t="s">
        <v>5367</v>
      </c>
      <c r="B2602" t="s">
        <v>5368</v>
      </c>
      <c r="C2602" t="s">
        <v>326</v>
      </c>
      <c r="D2602">
        <v>3</v>
      </c>
      <c r="E2602" s="138">
        <v>45708</v>
      </c>
      <c r="F2602" s="138">
        <v>45709</v>
      </c>
      <c r="G2602" t="s">
        <v>69</v>
      </c>
      <c r="H2602" t="s">
        <v>63</v>
      </c>
      <c r="I2602">
        <v>0.4</v>
      </c>
      <c r="J2602" t="s">
        <v>71</v>
      </c>
      <c r="K2602"/>
      <c r="L2602"/>
      <c r="M2602"/>
      <c r="N2602"/>
      <c r="O2602"/>
      <c r="P2602"/>
      <c r="Q2602"/>
      <c r="R2602"/>
      <c r="S2602"/>
      <c r="T2602"/>
      <c r="U2602"/>
      <c r="V2602"/>
      <c r="W2602"/>
      <c r="X2602"/>
      <c r="Y2602"/>
      <c r="Z2602"/>
      <c r="AA2602"/>
      <c r="AB2602"/>
      <c r="AC2602"/>
      <c r="AD2602"/>
      <c r="AE2602"/>
      <c r="AF2602"/>
      <c r="AG2602">
        <v>1</v>
      </c>
      <c r="AH2602">
        <v>0</v>
      </c>
    </row>
    <row r="2603" spans="1:34" ht="15" x14ac:dyDescent="0.25">
      <c r="A2603" t="s">
        <v>5369</v>
      </c>
      <c r="B2603" t="s">
        <v>5370</v>
      </c>
      <c r="C2603" t="s">
        <v>604</v>
      </c>
      <c r="D2603"/>
      <c r="E2603"/>
      <c r="F2603"/>
      <c r="G2603"/>
      <c r="H2603" t="s">
        <v>63</v>
      </c>
      <c r="I2603" t="s">
        <v>64</v>
      </c>
      <c r="J2603"/>
      <c r="K2603"/>
      <c r="L2603"/>
      <c r="M2603"/>
      <c r="N2603"/>
      <c r="O2603"/>
      <c r="P2603"/>
      <c r="Q2603"/>
      <c r="R2603"/>
      <c r="S2603"/>
      <c r="T2603"/>
      <c r="U2603"/>
      <c r="V2603"/>
      <c r="W2603"/>
      <c r="X2603"/>
      <c r="Y2603"/>
      <c r="Z2603"/>
      <c r="AA2603"/>
      <c r="AB2603"/>
      <c r="AC2603"/>
      <c r="AD2603"/>
      <c r="AE2603"/>
      <c r="AF2603"/>
      <c r="AG2603"/>
      <c r="AH2603">
        <v>0</v>
      </c>
    </row>
    <row r="2604" spans="1:34" ht="15" x14ac:dyDescent="0.25">
      <c r="A2604" t="s">
        <v>15701</v>
      </c>
      <c r="B2604" t="s">
        <v>15702</v>
      </c>
      <c r="C2604" t="s">
        <v>219</v>
      </c>
      <c r="D2604"/>
      <c r="E2604"/>
      <c r="F2604"/>
      <c r="G2604"/>
      <c r="H2604" t="s">
        <v>63</v>
      </c>
      <c r="I2604" t="s">
        <v>64</v>
      </c>
      <c r="J2604"/>
      <c r="K2604"/>
      <c r="L2604"/>
      <c r="M2604"/>
      <c r="N2604"/>
      <c r="O2604"/>
      <c r="P2604"/>
      <c r="Q2604"/>
      <c r="R2604"/>
      <c r="S2604"/>
      <c r="T2604"/>
      <c r="U2604"/>
      <c r="V2604"/>
      <c r="W2604"/>
      <c r="X2604"/>
      <c r="Y2604"/>
      <c r="Z2604"/>
      <c r="AA2604"/>
      <c r="AB2604"/>
      <c r="AC2604"/>
      <c r="AD2604"/>
      <c r="AE2604"/>
      <c r="AF2604"/>
      <c r="AG2604"/>
      <c r="AH2604">
        <v>0</v>
      </c>
    </row>
    <row r="2605" spans="1:34" ht="15" x14ac:dyDescent="0.25">
      <c r="A2605" t="s">
        <v>5371</v>
      </c>
      <c r="B2605" t="s">
        <v>5372</v>
      </c>
      <c r="C2605" t="s">
        <v>74</v>
      </c>
      <c r="D2605">
        <v>39</v>
      </c>
      <c r="E2605" s="138">
        <v>45645</v>
      </c>
      <c r="F2605" s="138">
        <v>45672</v>
      </c>
      <c r="G2605" t="s">
        <v>69</v>
      </c>
      <c r="H2605" t="s">
        <v>63</v>
      </c>
      <c r="I2605">
        <v>0.7</v>
      </c>
      <c r="J2605" t="s">
        <v>71</v>
      </c>
      <c r="K2605"/>
      <c r="L2605"/>
      <c r="M2605"/>
      <c r="N2605"/>
      <c r="O2605"/>
      <c r="P2605"/>
      <c r="Q2605"/>
      <c r="R2605"/>
      <c r="S2605"/>
      <c r="T2605"/>
      <c r="U2605"/>
      <c r="V2605"/>
      <c r="W2605"/>
      <c r="X2605"/>
      <c r="Y2605"/>
      <c r="Z2605"/>
      <c r="AA2605"/>
      <c r="AB2605"/>
      <c r="AC2605"/>
      <c r="AD2605"/>
      <c r="AE2605"/>
      <c r="AF2605"/>
      <c r="AG2605">
        <v>1</v>
      </c>
      <c r="AH2605">
        <v>0</v>
      </c>
    </row>
    <row r="2606" spans="1:34" ht="15" x14ac:dyDescent="0.25">
      <c r="A2606" t="s">
        <v>5373</v>
      </c>
      <c r="B2606" t="s">
        <v>5374</v>
      </c>
      <c r="C2606" t="s">
        <v>691</v>
      </c>
      <c r="D2606">
        <v>17</v>
      </c>
      <c r="E2606" s="138">
        <v>42489</v>
      </c>
      <c r="F2606" s="138">
        <v>46011</v>
      </c>
      <c r="G2606" t="s">
        <v>69</v>
      </c>
      <c r="H2606" t="s">
        <v>63</v>
      </c>
      <c r="I2606">
        <v>0.7</v>
      </c>
      <c r="J2606" t="s">
        <v>71</v>
      </c>
      <c r="K2606"/>
      <c r="L2606"/>
      <c r="M2606"/>
      <c r="N2606"/>
      <c r="O2606"/>
      <c r="P2606"/>
      <c r="Q2606"/>
      <c r="R2606"/>
      <c r="S2606"/>
      <c r="T2606"/>
      <c r="U2606"/>
      <c r="V2606"/>
      <c r="W2606"/>
      <c r="X2606"/>
      <c r="Y2606"/>
      <c r="Z2606"/>
      <c r="AA2606"/>
      <c r="AB2606"/>
      <c r="AC2606"/>
      <c r="AD2606"/>
      <c r="AE2606"/>
      <c r="AF2606"/>
      <c r="AG2606">
        <v>1</v>
      </c>
      <c r="AH2606">
        <v>0</v>
      </c>
    </row>
    <row r="2607" spans="1:34" ht="15" x14ac:dyDescent="0.25">
      <c r="A2607" t="s">
        <v>5375</v>
      </c>
      <c r="B2607" t="s">
        <v>5376</v>
      </c>
      <c r="C2607" t="s">
        <v>742</v>
      </c>
      <c r="D2607"/>
      <c r="E2607"/>
      <c r="F2607"/>
      <c r="G2607"/>
      <c r="H2607" t="s">
        <v>63</v>
      </c>
      <c r="I2607" t="s">
        <v>64</v>
      </c>
      <c r="J2607"/>
      <c r="K2607"/>
      <c r="L2607"/>
      <c r="M2607"/>
      <c r="N2607"/>
      <c r="O2607"/>
      <c r="P2607"/>
      <c r="Q2607"/>
      <c r="R2607"/>
      <c r="S2607"/>
      <c r="T2607"/>
      <c r="U2607"/>
      <c r="V2607"/>
      <c r="W2607"/>
      <c r="X2607"/>
      <c r="Y2607"/>
      <c r="Z2607"/>
      <c r="AA2607"/>
      <c r="AB2607"/>
      <c r="AC2607"/>
      <c r="AD2607"/>
      <c r="AE2607"/>
      <c r="AF2607"/>
      <c r="AG2607"/>
      <c r="AH2607">
        <v>0</v>
      </c>
    </row>
    <row r="2608" spans="1:34" ht="15" x14ac:dyDescent="0.25">
      <c r="A2608" t="s">
        <v>5377</v>
      </c>
      <c r="B2608" t="s">
        <v>5378</v>
      </c>
      <c r="C2608" t="s">
        <v>742</v>
      </c>
      <c r="D2608"/>
      <c r="E2608"/>
      <c r="F2608"/>
      <c r="G2608"/>
      <c r="H2608" t="s">
        <v>63</v>
      </c>
      <c r="I2608" t="s">
        <v>64</v>
      </c>
      <c r="J2608"/>
      <c r="K2608"/>
      <c r="L2608"/>
      <c r="M2608"/>
      <c r="N2608"/>
      <c r="O2608"/>
      <c r="P2608"/>
      <c r="Q2608"/>
      <c r="R2608"/>
      <c r="S2608"/>
      <c r="T2608"/>
      <c r="U2608"/>
      <c r="V2608"/>
      <c r="W2608"/>
      <c r="X2608"/>
      <c r="Y2608"/>
      <c r="Z2608"/>
      <c r="AA2608"/>
      <c r="AB2608"/>
      <c r="AC2608"/>
      <c r="AD2608"/>
      <c r="AE2608"/>
      <c r="AF2608"/>
      <c r="AG2608"/>
      <c r="AH2608">
        <v>0</v>
      </c>
    </row>
    <row r="2609" spans="1:34" ht="15" x14ac:dyDescent="0.25">
      <c r="A2609" t="s">
        <v>5381</v>
      </c>
      <c r="B2609" t="s">
        <v>5382</v>
      </c>
      <c r="C2609" t="s">
        <v>142</v>
      </c>
      <c r="D2609">
        <v>3</v>
      </c>
      <c r="E2609" s="138">
        <v>45714</v>
      </c>
      <c r="F2609" s="138">
        <v>45904</v>
      </c>
      <c r="G2609" t="s">
        <v>75</v>
      </c>
      <c r="H2609" t="s">
        <v>70</v>
      </c>
      <c r="I2609">
        <v>0</v>
      </c>
      <c r="J2609" t="s">
        <v>16229</v>
      </c>
      <c r="K2609">
        <v>0.5</v>
      </c>
      <c r="L2609" t="s">
        <v>16270</v>
      </c>
      <c r="M2609">
        <v>0.75</v>
      </c>
      <c r="N2609" t="s">
        <v>78</v>
      </c>
      <c r="O2609">
        <v>0.8</v>
      </c>
      <c r="P2609" t="s">
        <v>79</v>
      </c>
      <c r="Q2609"/>
      <c r="R2609"/>
      <c r="S2609"/>
      <c r="T2609"/>
      <c r="U2609"/>
      <c r="V2609"/>
      <c r="W2609"/>
      <c r="X2609"/>
      <c r="Y2609"/>
      <c r="Z2609"/>
      <c r="AA2609"/>
      <c r="AB2609"/>
      <c r="AC2609"/>
      <c r="AD2609"/>
      <c r="AE2609"/>
      <c r="AF2609"/>
      <c r="AG2609">
        <v>4</v>
      </c>
      <c r="AH2609">
        <v>10000</v>
      </c>
    </row>
    <row r="2610" spans="1:34" ht="15" x14ac:dyDescent="0.25">
      <c r="A2610" t="s">
        <v>5383</v>
      </c>
      <c r="B2610" t="s">
        <v>5384</v>
      </c>
      <c r="C2610" t="s">
        <v>74</v>
      </c>
      <c r="D2610">
        <v>2</v>
      </c>
      <c r="E2610" s="138">
        <v>42824</v>
      </c>
      <c r="F2610" s="138">
        <v>46011</v>
      </c>
      <c r="G2610" t="s">
        <v>16478</v>
      </c>
      <c r="H2610" t="s">
        <v>70</v>
      </c>
      <c r="I2610">
        <v>0.49</v>
      </c>
      <c r="J2610" t="s">
        <v>76</v>
      </c>
      <c r="K2610">
        <v>0.5</v>
      </c>
      <c r="L2610" t="s">
        <v>77</v>
      </c>
      <c r="M2610">
        <v>0.55000000000000004</v>
      </c>
      <c r="N2610" t="s">
        <v>78</v>
      </c>
      <c r="O2610">
        <v>0.6</v>
      </c>
      <c r="P2610" t="s">
        <v>79</v>
      </c>
      <c r="Q2610">
        <v>0</v>
      </c>
      <c r="R2610" t="s">
        <v>16228</v>
      </c>
      <c r="S2610"/>
      <c r="T2610"/>
      <c r="U2610"/>
      <c r="V2610"/>
      <c r="W2610"/>
      <c r="X2610"/>
      <c r="Y2610"/>
      <c r="Z2610"/>
      <c r="AA2610"/>
      <c r="AB2610"/>
      <c r="AC2610"/>
      <c r="AD2610"/>
      <c r="AE2610"/>
      <c r="AF2610"/>
      <c r="AG2610">
        <v>0</v>
      </c>
      <c r="AH2610">
        <v>0</v>
      </c>
    </row>
    <row r="2611" spans="1:34" ht="15" x14ac:dyDescent="0.25">
      <c r="A2611" t="s">
        <v>5385</v>
      </c>
      <c r="B2611" t="s">
        <v>5386</v>
      </c>
      <c r="C2611" t="s">
        <v>136</v>
      </c>
      <c r="D2611">
        <v>45</v>
      </c>
      <c r="E2611" s="138">
        <v>45624</v>
      </c>
      <c r="F2611" s="138">
        <v>45945</v>
      </c>
      <c r="G2611" t="s">
        <v>75</v>
      </c>
      <c r="H2611" t="s">
        <v>70</v>
      </c>
      <c r="I2611">
        <v>0</v>
      </c>
      <c r="J2611" t="s">
        <v>16229</v>
      </c>
      <c r="K2611">
        <v>0.8</v>
      </c>
      <c r="L2611" t="s">
        <v>71</v>
      </c>
      <c r="M2611"/>
      <c r="N2611"/>
      <c r="O2611"/>
      <c r="P2611"/>
      <c r="Q2611"/>
      <c r="R2611"/>
      <c r="S2611"/>
      <c r="T2611"/>
      <c r="U2611"/>
      <c r="V2611"/>
      <c r="W2611"/>
      <c r="X2611"/>
      <c r="Y2611"/>
      <c r="Z2611"/>
      <c r="AA2611"/>
      <c r="AB2611"/>
      <c r="AC2611"/>
      <c r="AD2611"/>
      <c r="AE2611"/>
      <c r="AF2611"/>
      <c r="AG2611">
        <v>2</v>
      </c>
      <c r="AH2611">
        <v>10000</v>
      </c>
    </row>
    <row r="2612" spans="1:34" ht="15" x14ac:dyDescent="0.25">
      <c r="A2612" t="s">
        <v>5387</v>
      </c>
      <c r="B2612" t="s">
        <v>5388</v>
      </c>
      <c r="C2612" t="s">
        <v>219</v>
      </c>
      <c r="D2612"/>
      <c r="E2612"/>
      <c r="F2612"/>
      <c r="G2612"/>
      <c r="H2612" t="s">
        <v>63</v>
      </c>
      <c r="I2612" t="s">
        <v>64</v>
      </c>
      <c r="J2612"/>
      <c r="K2612"/>
      <c r="L2612"/>
      <c r="M2612"/>
      <c r="N2612"/>
      <c r="O2612"/>
      <c r="P2612"/>
      <c r="Q2612"/>
      <c r="R2612"/>
      <c r="S2612"/>
      <c r="T2612"/>
      <c r="U2612"/>
      <c r="V2612"/>
      <c r="W2612"/>
      <c r="X2612"/>
      <c r="Y2612"/>
      <c r="Z2612"/>
      <c r="AA2612"/>
      <c r="AB2612"/>
      <c r="AC2612"/>
      <c r="AD2612"/>
      <c r="AE2612"/>
      <c r="AF2612"/>
      <c r="AG2612"/>
      <c r="AH2612">
        <v>0</v>
      </c>
    </row>
    <row r="2613" spans="1:34" ht="15" x14ac:dyDescent="0.25">
      <c r="A2613" t="s">
        <v>5389</v>
      </c>
      <c r="B2613" t="s">
        <v>5390</v>
      </c>
      <c r="C2613" t="s">
        <v>62</v>
      </c>
      <c r="D2613">
        <v>20</v>
      </c>
      <c r="E2613" s="138">
        <v>41068</v>
      </c>
      <c r="F2613" s="138">
        <v>46011</v>
      </c>
      <c r="G2613" t="s">
        <v>69</v>
      </c>
      <c r="H2613" t="s">
        <v>70</v>
      </c>
      <c r="I2613">
        <v>0</v>
      </c>
      <c r="J2613" t="s">
        <v>16230</v>
      </c>
      <c r="K2613">
        <v>0.65</v>
      </c>
      <c r="L2613" t="s">
        <v>71</v>
      </c>
      <c r="M2613"/>
      <c r="N2613"/>
      <c r="O2613"/>
      <c r="P2613"/>
      <c r="Q2613"/>
      <c r="R2613"/>
      <c r="S2613"/>
      <c r="T2613"/>
      <c r="U2613"/>
      <c r="V2613"/>
      <c r="W2613"/>
      <c r="X2613"/>
      <c r="Y2613"/>
      <c r="Z2613"/>
      <c r="AA2613"/>
      <c r="AB2613"/>
      <c r="AC2613"/>
      <c r="AD2613"/>
      <c r="AE2613"/>
      <c r="AF2613"/>
      <c r="AG2613">
        <v>2</v>
      </c>
      <c r="AH2613">
        <v>15000</v>
      </c>
    </row>
    <row r="2614" spans="1:34" ht="15" x14ac:dyDescent="0.25">
      <c r="A2614" t="s">
        <v>5391</v>
      </c>
      <c r="B2614" t="s">
        <v>5392</v>
      </c>
      <c r="C2614" t="s">
        <v>742</v>
      </c>
      <c r="D2614"/>
      <c r="E2614"/>
      <c r="F2614"/>
      <c r="G2614"/>
      <c r="H2614" t="s">
        <v>63</v>
      </c>
      <c r="I2614" t="s">
        <v>64</v>
      </c>
      <c r="J2614"/>
      <c r="K2614"/>
      <c r="L2614"/>
      <c r="M2614"/>
      <c r="N2614"/>
      <c r="O2614"/>
      <c r="P2614"/>
      <c r="Q2614"/>
      <c r="R2614"/>
      <c r="S2614"/>
      <c r="T2614"/>
      <c r="U2614"/>
      <c r="V2614"/>
      <c r="W2614"/>
      <c r="X2614"/>
      <c r="Y2614"/>
      <c r="Z2614"/>
      <c r="AA2614"/>
      <c r="AB2614"/>
      <c r="AC2614"/>
      <c r="AD2614"/>
      <c r="AE2614"/>
      <c r="AF2614"/>
      <c r="AG2614"/>
      <c r="AH2614">
        <v>0</v>
      </c>
    </row>
    <row r="2615" spans="1:34" ht="15" x14ac:dyDescent="0.25">
      <c r="A2615" t="s">
        <v>5393</v>
      </c>
      <c r="B2615" t="s">
        <v>5394</v>
      </c>
      <c r="C2615" t="s">
        <v>270</v>
      </c>
      <c r="D2615"/>
      <c r="E2615"/>
      <c r="F2615"/>
      <c r="G2615"/>
      <c r="H2615" t="s">
        <v>63</v>
      </c>
      <c r="I2615" t="s">
        <v>64</v>
      </c>
      <c r="J2615"/>
      <c r="K2615"/>
      <c r="L2615"/>
      <c r="M2615"/>
      <c r="N2615"/>
      <c r="O2615"/>
      <c r="P2615"/>
      <c r="Q2615"/>
      <c r="R2615"/>
      <c r="S2615"/>
      <c r="T2615"/>
      <c r="U2615"/>
      <c r="V2615"/>
      <c r="W2615"/>
      <c r="X2615"/>
      <c r="Y2615"/>
      <c r="Z2615"/>
      <c r="AA2615"/>
      <c r="AB2615"/>
      <c r="AC2615"/>
      <c r="AD2615"/>
      <c r="AE2615"/>
      <c r="AF2615"/>
      <c r="AG2615"/>
      <c r="AH2615">
        <v>0</v>
      </c>
    </row>
    <row r="2616" spans="1:34" ht="15" x14ac:dyDescent="0.25">
      <c r="A2616" t="s">
        <v>5395</v>
      </c>
      <c r="B2616" t="s">
        <v>5396</v>
      </c>
      <c r="C2616" t="s">
        <v>359</v>
      </c>
      <c r="D2616">
        <v>39</v>
      </c>
      <c r="E2616" s="138">
        <v>45644</v>
      </c>
      <c r="F2616" s="138">
        <v>45686</v>
      </c>
      <c r="G2616" t="s">
        <v>75</v>
      </c>
      <c r="H2616" t="s">
        <v>70</v>
      </c>
      <c r="I2616">
        <v>0</v>
      </c>
      <c r="J2616" t="s">
        <v>16236</v>
      </c>
      <c r="K2616">
        <v>0.5</v>
      </c>
      <c r="L2616" t="s">
        <v>16270</v>
      </c>
      <c r="M2616">
        <v>0.7</v>
      </c>
      <c r="N2616" t="s">
        <v>78</v>
      </c>
      <c r="O2616">
        <v>0.8</v>
      </c>
      <c r="P2616" t="s">
        <v>79</v>
      </c>
      <c r="Q2616"/>
      <c r="R2616"/>
      <c r="S2616"/>
      <c r="T2616"/>
      <c r="U2616"/>
      <c r="V2616"/>
      <c r="W2616"/>
      <c r="X2616"/>
      <c r="Y2616"/>
      <c r="Z2616"/>
      <c r="AA2616"/>
      <c r="AB2616"/>
      <c r="AC2616"/>
      <c r="AD2616"/>
      <c r="AE2616"/>
      <c r="AF2616"/>
      <c r="AG2616">
        <v>4</v>
      </c>
      <c r="AH2616">
        <v>9999.99</v>
      </c>
    </row>
    <row r="2617" spans="1:34" ht="15" x14ac:dyDescent="0.25">
      <c r="A2617" t="s">
        <v>5379</v>
      </c>
      <c r="B2617" t="s">
        <v>5380</v>
      </c>
      <c r="C2617" t="s">
        <v>231</v>
      </c>
      <c r="D2617"/>
      <c r="E2617"/>
      <c r="F2617"/>
      <c r="G2617"/>
      <c r="H2617" t="s">
        <v>63</v>
      </c>
      <c r="I2617" t="s">
        <v>64</v>
      </c>
      <c r="J2617"/>
      <c r="K2617"/>
      <c r="L2617"/>
      <c r="M2617"/>
      <c r="N2617"/>
      <c r="O2617"/>
      <c r="P2617"/>
      <c r="Q2617"/>
      <c r="R2617"/>
      <c r="S2617"/>
      <c r="T2617"/>
      <c r="U2617"/>
      <c r="V2617"/>
      <c r="W2617"/>
      <c r="X2617"/>
      <c r="Y2617"/>
      <c r="Z2617"/>
      <c r="AA2617"/>
      <c r="AB2617"/>
      <c r="AC2617"/>
      <c r="AD2617"/>
      <c r="AE2617"/>
      <c r="AF2617"/>
      <c r="AG2617"/>
      <c r="AH2617">
        <v>0</v>
      </c>
    </row>
    <row r="2618" spans="1:34" ht="15" x14ac:dyDescent="0.25">
      <c r="A2618" t="s">
        <v>5397</v>
      </c>
      <c r="B2618" t="s">
        <v>5398</v>
      </c>
      <c r="C2618" t="s">
        <v>182</v>
      </c>
      <c r="D2618"/>
      <c r="E2618"/>
      <c r="F2618"/>
      <c r="G2618"/>
      <c r="H2618" t="s">
        <v>63</v>
      </c>
      <c r="I2618" t="s">
        <v>64</v>
      </c>
      <c r="J2618"/>
      <c r="K2618"/>
      <c r="L2618"/>
      <c r="M2618"/>
      <c r="N2618"/>
      <c r="O2618"/>
      <c r="P2618"/>
      <c r="Q2618"/>
      <c r="R2618"/>
      <c r="S2618"/>
      <c r="T2618"/>
      <c r="U2618"/>
      <c r="V2618"/>
      <c r="W2618"/>
      <c r="X2618"/>
      <c r="Y2618"/>
      <c r="Z2618"/>
      <c r="AA2618"/>
      <c r="AB2618"/>
      <c r="AC2618"/>
      <c r="AD2618"/>
      <c r="AE2618"/>
      <c r="AF2618"/>
      <c r="AG2618"/>
      <c r="AH2618">
        <v>0</v>
      </c>
    </row>
    <row r="2619" spans="1:34" ht="15" x14ac:dyDescent="0.25">
      <c r="A2619" t="s">
        <v>15739</v>
      </c>
      <c r="B2619" t="s">
        <v>15740</v>
      </c>
      <c r="C2619" t="s">
        <v>530</v>
      </c>
      <c r="D2619">
        <v>7</v>
      </c>
      <c r="E2619" s="138">
        <v>45686</v>
      </c>
      <c r="F2619" s="138">
        <v>45712</v>
      </c>
      <c r="G2619" t="s">
        <v>69</v>
      </c>
      <c r="H2619" t="s">
        <v>70</v>
      </c>
      <c r="I2619">
        <v>0.5</v>
      </c>
      <c r="J2619" t="s">
        <v>16270</v>
      </c>
      <c r="K2619">
        <v>0.6</v>
      </c>
      <c r="L2619" t="s">
        <v>78</v>
      </c>
      <c r="M2619">
        <v>0.8</v>
      </c>
      <c r="N2619" t="s">
        <v>79</v>
      </c>
      <c r="O2619"/>
      <c r="P2619"/>
      <c r="Q2619"/>
      <c r="R2619"/>
      <c r="S2619"/>
      <c r="T2619"/>
      <c r="U2619"/>
      <c r="V2619"/>
      <c r="W2619"/>
      <c r="X2619"/>
      <c r="Y2619"/>
      <c r="Z2619"/>
      <c r="AA2619"/>
      <c r="AB2619"/>
      <c r="AC2619"/>
      <c r="AD2619"/>
      <c r="AE2619"/>
      <c r="AF2619"/>
      <c r="AG2619">
        <v>3</v>
      </c>
      <c r="AH2619">
        <v>0</v>
      </c>
    </row>
    <row r="2620" spans="1:34" ht="15" x14ac:dyDescent="0.25">
      <c r="A2620" t="s">
        <v>5399</v>
      </c>
      <c r="B2620" t="s">
        <v>5400</v>
      </c>
      <c r="C2620" t="s">
        <v>387</v>
      </c>
      <c r="D2620">
        <v>59</v>
      </c>
      <c r="E2620" s="138">
        <v>45638</v>
      </c>
      <c r="F2620" s="138">
        <v>45918</v>
      </c>
      <c r="G2620" t="s">
        <v>75</v>
      </c>
      <c r="H2620" t="s">
        <v>70</v>
      </c>
      <c r="I2620">
        <v>0</v>
      </c>
      <c r="J2620" t="s">
        <v>16230</v>
      </c>
      <c r="K2620">
        <v>0.5</v>
      </c>
      <c r="L2620" t="s">
        <v>16270</v>
      </c>
      <c r="M2620">
        <v>0.79</v>
      </c>
      <c r="N2620" t="s">
        <v>78</v>
      </c>
      <c r="O2620">
        <v>0.8</v>
      </c>
      <c r="P2620" t="s">
        <v>79</v>
      </c>
      <c r="Q2620"/>
      <c r="R2620"/>
      <c r="S2620"/>
      <c r="T2620"/>
      <c r="U2620"/>
      <c r="V2620"/>
      <c r="W2620"/>
      <c r="X2620"/>
      <c r="Y2620"/>
      <c r="Z2620"/>
      <c r="AA2620"/>
      <c r="AB2620"/>
      <c r="AC2620"/>
      <c r="AD2620"/>
      <c r="AE2620"/>
      <c r="AF2620"/>
      <c r="AG2620">
        <v>4</v>
      </c>
      <c r="AH2620">
        <v>15000</v>
      </c>
    </row>
    <row r="2621" spans="1:34" ht="15" x14ac:dyDescent="0.25">
      <c r="A2621" t="s">
        <v>5401</v>
      </c>
      <c r="B2621" t="s">
        <v>5402</v>
      </c>
      <c r="C2621" t="s">
        <v>264</v>
      </c>
      <c r="D2621">
        <v>72</v>
      </c>
      <c r="E2621" s="138">
        <v>45649</v>
      </c>
      <c r="F2621" s="138">
        <v>45749</v>
      </c>
      <c r="G2621" t="s">
        <v>69</v>
      </c>
      <c r="H2621" t="s">
        <v>70</v>
      </c>
      <c r="I2621">
        <v>0</v>
      </c>
      <c r="J2621" t="s">
        <v>16289</v>
      </c>
      <c r="K2621">
        <v>0.8</v>
      </c>
      <c r="L2621" t="s">
        <v>71</v>
      </c>
      <c r="M2621"/>
      <c r="N2621"/>
      <c r="O2621"/>
      <c r="P2621"/>
      <c r="Q2621"/>
      <c r="R2621"/>
      <c r="S2621"/>
      <c r="T2621"/>
      <c r="U2621"/>
      <c r="V2621"/>
      <c r="W2621"/>
      <c r="X2621"/>
      <c r="Y2621"/>
      <c r="Z2621"/>
      <c r="AA2621"/>
      <c r="AB2621"/>
      <c r="AC2621"/>
      <c r="AD2621"/>
      <c r="AE2621"/>
      <c r="AF2621"/>
      <c r="AG2621">
        <v>2</v>
      </c>
      <c r="AH2621">
        <v>11999.99</v>
      </c>
    </row>
    <row r="2622" spans="1:34" ht="15" x14ac:dyDescent="0.25">
      <c r="A2622" t="s">
        <v>5403</v>
      </c>
      <c r="B2622" t="s">
        <v>5404</v>
      </c>
      <c r="C2622" t="s">
        <v>154</v>
      </c>
      <c r="D2622">
        <v>47</v>
      </c>
      <c r="E2622" s="138">
        <v>45656</v>
      </c>
      <c r="F2622" s="138">
        <v>45672</v>
      </c>
      <c r="G2622" t="s">
        <v>69</v>
      </c>
      <c r="H2622" t="s">
        <v>63</v>
      </c>
      <c r="I2622">
        <v>0.8</v>
      </c>
      <c r="J2622" t="s">
        <v>71</v>
      </c>
      <c r="K2622"/>
      <c r="L2622"/>
      <c r="M2622"/>
      <c r="N2622"/>
      <c r="O2622"/>
      <c r="P2622"/>
      <c r="Q2622"/>
      <c r="R2622"/>
      <c r="S2622"/>
      <c r="T2622"/>
      <c r="U2622"/>
      <c r="V2622"/>
      <c r="W2622"/>
      <c r="X2622"/>
      <c r="Y2622"/>
      <c r="Z2622"/>
      <c r="AA2622"/>
      <c r="AB2622"/>
      <c r="AC2622"/>
      <c r="AD2622"/>
      <c r="AE2622"/>
      <c r="AF2622"/>
      <c r="AG2622">
        <v>1</v>
      </c>
      <c r="AH2622">
        <v>0</v>
      </c>
    </row>
    <row r="2623" spans="1:34" ht="15" x14ac:dyDescent="0.25">
      <c r="A2623" t="s">
        <v>5405</v>
      </c>
      <c r="B2623" t="s">
        <v>5406</v>
      </c>
      <c r="C2623" t="s">
        <v>159</v>
      </c>
      <c r="D2623">
        <v>4</v>
      </c>
      <c r="E2623" s="138">
        <v>45132</v>
      </c>
      <c r="F2623" s="138">
        <v>46011</v>
      </c>
      <c r="G2623" t="s">
        <v>69</v>
      </c>
      <c r="H2623" t="s">
        <v>63</v>
      </c>
      <c r="I2623">
        <v>0.8</v>
      </c>
      <c r="J2623" t="s">
        <v>71</v>
      </c>
      <c r="K2623"/>
      <c r="L2623"/>
      <c r="M2623"/>
      <c r="N2623"/>
      <c r="O2623"/>
      <c r="P2623"/>
      <c r="Q2623"/>
      <c r="R2623"/>
      <c r="S2623"/>
      <c r="T2623"/>
      <c r="U2623"/>
      <c r="V2623"/>
      <c r="W2623"/>
      <c r="X2623"/>
      <c r="Y2623"/>
      <c r="Z2623"/>
      <c r="AA2623"/>
      <c r="AB2623"/>
      <c r="AC2623"/>
      <c r="AD2623"/>
      <c r="AE2623"/>
      <c r="AF2623"/>
      <c r="AG2623">
        <v>1</v>
      </c>
      <c r="AH2623">
        <v>0</v>
      </c>
    </row>
    <row r="2624" spans="1:34" ht="15" x14ac:dyDescent="0.25">
      <c r="A2624" t="s">
        <v>5407</v>
      </c>
      <c r="B2624" t="s">
        <v>5408</v>
      </c>
      <c r="C2624" t="s">
        <v>165</v>
      </c>
      <c r="D2624">
        <v>2</v>
      </c>
      <c r="E2624" s="138">
        <v>45688</v>
      </c>
      <c r="F2624" s="138">
        <v>45716</v>
      </c>
      <c r="G2624" t="s">
        <v>75</v>
      </c>
      <c r="H2624" t="s">
        <v>70</v>
      </c>
      <c r="I2624">
        <v>0</v>
      </c>
      <c r="J2624" t="s">
        <v>16248</v>
      </c>
      <c r="K2624">
        <v>0.8</v>
      </c>
      <c r="L2624" t="s">
        <v>71</v>
      </c>
      <c r="M2624"/>
      <c r="N2624"/>
      <c r="O2624"/>
      <c r="P2624"/>
      <c r="Q2624"/>
      <c r="R2624"/>
      <c r="S2624"/>
      <c r="T2624"/>
      <c r="U2624"/>
      <c r="V2624"/>
      <c r="W2624"/>
      <c r="X2624"/>
      <c r="Y2624"/>
      <c r="Z2624"/>
      <c r="AA2624"/>
      <c r="AB2624"/>
      <c r="AC2624"/>
      <c r="AD2624"/>
      <c r="AE2624"/>
      <c r="AF2624"/>
      <c r="AG2624">
        <v>2</v>
      </c>
      <c r="AH2624">
        <v>8500</v>
      </c>
    </row>
    <row r="2625" spans="1:34" ht="15" x14ac:dyDescent="0.25">
      <c r="A2625" t="s">
        <v>5409</v>
      </c>
      <c r="B2625" t="s">
        <v>5410</v>
      </c>
      <c r="C2625" t="s">
        <v>286</v>
      </c>
      <c r="D2625">
        <v>8</v>
      </c>
      <c r="E2625" s="138">
        <v>45777</v>
      </c>
      <c r="F2625" s="138">
        <v>45847</v>
      </c>
      <c r="G2625" t="s">
        <v>16508</v>
      </c>
      <c r="H2625" t="s">
        <v>70</v>
      </c>
      <c r="I2625">
        <v>0</v>
      </c>
      <c r="J2625" t="s">
        <v>16269</v>
      </c>
      <c r="K2625">
        <v>0.55000000000000004</v>
      </c>
      <c r="L2625" t="s">
        <v>71</v>
      </c>
      <c r="M2625"/>
      <c r="N2625"/>
      <c r="O2625"/>
      <c r="P2625"/>
      <c r="Q2625"/>
      <c r="R2625"/>
      <c r="S2625"/>
      <c r="T2625"/>
      <c r="U2625"/>
      <c r="V2625"/>
      <c r="W2625"/>
      <c r="X2625"/>
      <c r="Y2625"/>
      <c r="Z2625"/>
      <c r="AA2625"/>
      <c r="AB2625"/>
      <c r="AC2625"/>
      <c r="AD2625"/>
      <c r="AE2625"/>
      <c r="AF2625"/>
      <c r="AG2625">
        <v>2</v>
      </c>
      <c r="AH2625">
        <v>12500</v>
      </c>
    </row>
    <row r="2626" spans="1:34" ht="15" x14ac:dyDescent="0.25">
      <c r="A2626" t="s">
        <v>5411</v>
      </c>
      <c r="B2626" t="s">
        <v>5412</v>
      </c>
      <c r="C2626" t="s">
        <v>350</v>
      </c>
      <c r="D2626">
        <v>2</v>
      </c>
      <c r="E2626" s="138">
        <v>41025</v>
      </c>
      <c r="F2626" s="138">
        <v>46011</v>
      </c>
      <c r="G2626" t="s">
        <v>69</v>
      </c>
      <c r="H2626" t="s">
        <v>63</v>
      </c>
      <c r="I2626">
        <v>0.8</v>
      </c>
      <c r="J2626" t="s">
        <v>71</v>
      </c>
      <c r="K2626"/>
      <c r="L2626"/>
      <c r="M2626"/>
      <c r="N2626"/>
      <c r="O2626"/>
      <c r="P2626"/>
      <c r="Q2626"/>
      <c r="R2626"/>
      <c r="S2626"/>
      <c r="T2626"/>
      <c r="U2626"/>
      <c r="V2626"/>
      <c r="W2626"/>
      <c r="X2626"/>
      <c r="Y2626"/>
      <c r="Z2626"/>
      <c r="AA2626"/>
      <c r="AB2626"/>
      <c r="AC2626"/>
      <c r="AD2626"/>
      <c r="AE2626"/>
      <c r="AF2626"/>
      <c r="AG2626">
        <v>1</v>
      </c>
      <c r="AH2626">
        <v>0</v>
      </c>
    </row>
    <row r="2627" spans="1:34" ht="15" x14ac:dyDescent="0.25">
      <c r="A2627" t="s">
        <v>5413</v>
      </c>
      <c r="B2627" t="s">
        <v>5414</v>
      </c>
      <c r="C2627" t="s">
        <v>439</v>
      </c>
      <c r="D2627">
        <v>20</v>
      </c>
      <c r="E2627" s="138">
        <v>45013</v>
      </c>
      <c r="F2627" s="138">
        <v>46011</v>
      </c>
      <c r="G2627" t="s">
        <v>69</v>
      </c>
      <c r="H2627" t="s">
        <v>70</v>
      </c>
      <c r="I2627">
        <v>0</v>
      </c>
      <c r="J2627" t="s">
        <v>16231</v>
      </c>
      <c r="K2627">
        <v>0.8</v>
      </c>
      <c r="L2627" t="s">
        <v>71</v>
      </c>
      <c r="M2627"/>
      <c r="N2627"/>
      <c r="O2627"/>
      <c r="P2627"/>
      <c r="Q2627"/>
      <c r="R2627"/>
      <c r="S2627"/>
      <c r="T2627"/>
      <c r="U2627"/>
      <c r="V2627"/>
      <c r="W2627"/>
      <c r="X2627"/>
      <c r="Y2627"/>
      <c r="Z2627"/>
      <c r="AA2627"/>
      <c r="AB2627"/>
      <c r="AC2627"/>
      <c r="AD2627"/>
      <c r="AE2627"/>
      <c r="AF2627"/>
      <c r="AG2627">
        <v>2</v>
      </c>
      <c r="AH2627">
        <v>13000</v>
      </c>
    </row>
    <row r="2628" spans="1:34" ht="15" x14ac:dyDescent="0.25">
      <c r="A2628" t="s">
        <v>5415</v>
      </c>
      <c r="B2628" t="s">
        <v>5416</v>
      </c>
      <c r="C2628" t="s">
        <v>99</v>
      </c>
      <c r="D2628"/>
      <c r="E2628"/>
      <c r="F2628"/>
      <c r="G2628"/>
      <c r="H2628" t="s">
        <v>63</v>
      </c>
      <c r="I2628" t="s">
        <v>64</v>
      </c>
      <c r="J2628"/>
      <c r="K2628"/>
      <c r="L2628"/>
      <c r="M2628"/>
      <c r="N2628"/>
      <c r="O2628"/>
      <c r="P2628"/>
      <c r="Q2628"/>
      <c r="R2628"/>
      <c r="S2628"/>
      <c r="T2628"/>
      <c r="U2628"/>
      <c r="V2628"/>
      <c r="W2628"/>
      <c r="X2628"/>
      <c r="Y2628"/>
      <c r="Z2628"/>
      <c r="AA2628"/>
      <c r="AB2628"/>
      <c r="AC2628"/>
      <c r="AD2628"/>
      <c r="AE2628"/>
      <c r="AF2628"/>
      <c r="AG2628"/>
      <c r="AH2628">
        <v>0</v>
      </c>
    </row>
    <row r="2629" spans="1:34" ht="15" x14ac:dyDescent="0.25">
      <c r="A2629" t="s">
        <v>5417</v>
      </c>
      <c r="B2629" t="s">
        <v>5418</v>
      </c>
      <c r="C2629" t="s">
        <v>286</v>
      </c>
      <c r="D2629">
        <v>128</v>
      </c>
      <c r="E2629" s="138">
        <v>45229</v>
      </c>
      <c r="F2629" s="138">
        <v>46011</v>
      </c>
      <c r="G2629" t="s">
        <v>69</v>
      </c>
      <c r="H2629" t="s">
        <v>63</v>
      </c>
      <c r="I2629">
        <v>0.5</v>
      </c>
      <c r="J2629" t="s">
        <v>71</v>
      </c>
      <c r="K2629"/>
      <c r="L2629"/>
      <c r="M2629"/>
      <c r="N2629"/>
      <c r="O2629"/>
      <c r="P2629"/>
      <c r="Q2629"/>
      <c r="R2629"/>
      <c r="S2629"/>
      <c r="T2629"/>
      <c r="U2629"/>
      <c r="V2629"/>
      <c r="W2629"/>
      <c r="X2629"/>
      <c r="Y2629"/>
      <c r="Z2629"/>
      <c r="AA2629"/>
      <c r="AB2629"/>
      <c r="AC2629"/>
      <c r="AD2629"/>
      <c r="AE2629"/>
      <c r="AF2629"/>
      <c r="AG2629">
        <v>1</v>
      </c>
      <c r="AH2629">
        <v>0</v>
      </c>
    </row>
    <row r="2630" spans="1:34" ht="15" x14ac:dyDescent="0.25">
      <c r="A2630" t="s">
        <v>5419</v>
      </c>
      <c r="B2630" t="s">
        <v>5420</v>
      </c>
      <c r="C2630" t="s">
        <v>359</v>
      </c>
      <c r="D2630">
        <v>33</v>
      </c>
      <c r="E2630" s="138">
        <v>45649</v>
      </c>
      <c r="F2630" s="138">
        <v>45679</v>
      </c>
      <c r="G2630" t="s">
        <v>69</v>
      </c>
      <c r="H2630" t="s">
        <v>70</v>
      </c>
      <c r="I2630">
        <v>0</v>
      </c>
      <c r="J2630" t="s">
        <v>16243</v>
      </c>
      <c r="K2630">
        <v>0.55000000000000004</v>
      </c>
      <c r="L2630" t="s">
        <v>71</v>
      </c>
      <c r="M2630"/>
      <c r="N2630"/>
      <c r="O2630"/>
      <c r="P2630"/>
      <c r="Q2630"/>
      <c r="R2630"/>
      <c r="S2630"/>
      <c r="T2630"/>
      <c r="U2630"/>
      <c r="V2630"/>
      <c r="W2630"/>
      <c r="X2630"/>
      <c r="Y2630"/>
      <c r="Z2630"/>
      <c r="AA2630"/>
      <c r="AB2630"/>
      <c r="AC2630"/>
      <c r="AD2630"/>
      <c r="AE2630"/>
      <c r="AF2630"/>
      <c r="AG2630">
        <v>2</v>
      </c>
      <c r="AH2630">
        <v>7999.99</v>
      </c>
    </row>
    <row r="2631" spans="1:34" ht="15" x14ac:dyDescent="0.25">
      <c r="A2631" t="s">
        <v>5421</v>
      </c>
      <c r="B2631" t="s">
        <v>5422</v>
      </c>
      <c r="C2631" t="s">
        <v>1000</v>
      </c>
      <c r="D2631">
        <v>53</v>
      </c>
      <c r="E2631" s="138">
        <v>45646</v>
      </c>
      <c r="F2631" s="138">
        <v>45681</v>
      </c>
      <c r="G2631" t="s">
        <v>69</v>
      </c>
      <c r="H2631" t="s">
        <v>63</v>
      </c>
      <c r="I2631">
        <v>0.8</v>
      </c>
      <c r="J2631" t="s">
        <v>71</v>
      </c>
      <c r="K2631"/>
      <c r="L2631"/>
      <c r="M2631"/>
      <c r="N2631"/>
      <c r="O2631"/>
      <c r="P2631"/>
      <c r="Q2631"/>
      <c r="R2631"/>
      <c r="S2631"/>
      <c r="T2631"/>
      <c r="U2631"/>
      <c r="V2631"/>
      <c r="W2631"/>
      <c r="X2631"/>
      <c r="Y2631"/>
      <c r="Z2631"/>
      <c r="AA2631"/>
      <c r="AB2631"/>
      <c r="AC2631"/>
      <c r="AD2631"/>
      <c r="AE2631"/>
      <c r="AF2631"/>
      <c r="AG2631">
        <v>1</v>
      </c>
      <c r="AH2631">
        <v>0</v>
      </c>
    </row>
    <row r="2632" spans="1:34" ht="15" x14ac:dyDescent="0.25">
      <c r="A2632" t="s">
        <v>5425</v>
      </c>
      <c r="B2632" t="s">
        <v>5426</v>
      </c>
      <c r="C2632" t="s">
        <v>108</v>
      </c>
      <c r="D2632">
        <v>20</v>
      </c>
      <c r="E2632" s="138">
        <v>45649</v>
      </c>
      <c r="F2632" s="138">
        <v>45688</v>
      </c>
      <c r="G2632" t="s">
        <v>69</v>
      </c>
      <c r="H2632" t="s">
        <v>70</v>
      </c>
      <c r="I2632">
        <v>0</v>
      </c>
      <c r="J2632" t="s">
        <v>16232</v>
      </c>
      <c r="K2632">
        <v>0.5</v>
      </c>
      <c r="L2632" t="s">
        <v>71</v>
      </c>
      <c r="M2632"/>
      <c r="N2632"/>
      <c r="O2632"/>
      <c r="P2632"/>
      <c r="Q2632"/>
      <c r="R2632"/>
      <c r="S2632"/>
      <c r="T2632"/>
      <c r="U2632"/>
      <c r="V2632"/>
      <c r="W2632"/>
      <c r="X2632"/>
      <c r="Y2632"/>
      <c r="Z2632"/>
      <c r="AA2632"/>
      <c r="AB2632"/>
      <c r="AC2632"/>
      <c r="AD2632"/>
      <c r="AE2632"/>
      <c r="AF2632"/>
      <c r="AG2632">
        <v>2</v>
      </c>
      <c r="AH2632">
        <v>7500</v>
      </c>
    </row>
    <row r="2633" spans="1:34" ht="15" x14ac:dyDescent="0.25">
      <c r="A2633" t="s">
        <v>5423</v>
      </c>
      <c r="B2633" t="s">
        <v>5424</v>
      </c>
      <c r="C2633" t="s">
        <v>139</v>
      </c>
      <c r="D2633">
        <v>6</v>
      </c>
      <c r="E2633" s="138">
        <v>45348</v>
      </c>
      <c r="F2633" s="138">
        <v>46011</v>
      </c>
      <c r="G2633" t="s">
        <v>69</v>
      </c>
      <c r="H2633" t="s">
        <v>63</v>
      </c>
      <c r="I2633">
        <v>0.8</v>
      </c>
      <c r="J2633" t="s">
        <v>71</v>
      </c>
      <c r="K2633"/>
      <c r="L2633"/>
      <c r="M2633"/>
      <c r="N2633"/>
      <c r="O2633"/>
      <c r="P2633"/>
      <c r="Q2633"/>
      <c r="R2633"/>
      <c r="S2633"/>
      <c r="T2633"/>
      <c r="U2633"/>
      <c r="V2633"/>
      <c r="W2633"/>
      <c r="X2633"/>
      <c r="Y2633"/>
      <c r="Z2633"/>
      <c r="AA2633"/>
      <c r="AB2633"/>
      <c r="AC2633"/>
      <c r="AD2633"/>
      <c r="AE2633"/>
      <c r="AF2633"/>
      <c r="AG2633">
        <v>1</v>
      </c>
      <c r="AH2633">
        <v>0</v>
      </c>
    </row>
    <row r="2634" spans="1:34" ht="15" x14ac:dyDescent="0.25">
      <c r="A2634" t="s">
        <v>5427</v>
      </c>
      <c r="B2634" t="s">
        <v>5428</v>
      </c>
      <c r="C2634" t="s">
        <v>251</v>
      </c>
      <c r="D2634">
        <v>80</v>
      </c>
      <c r="E2634" s="138">
        <v>45645</v>
      </c>
      <c r="F2634" s="138">
        <v>45720</v>
      </c>
      <c r="G2634" t="s">
        <v>69</v>
      </c>
      <c r="H2634" t="s">
        <v>70</v>
      </c>
      <c r="I2634">
        <v>0</v>
      </c>
      <c r="J2634" t="s">
        <v>16269</v>
      </c>
      <c r="K2634">
        <v>0.8</v>
      </c>
      <c r="L2634" t="s">
        <v>71</v>
      </c>
      <c r="M2634"/>
      <c r="N2634"/>
      <c r="O2634"/>
      <c r="P2634"/>
      <c r="Q2634"/>
      <c r="R2634"/>
      <c r="S2634"/>
      <c r="T2634"/>
      <c r="U2634"/>
      <c r="V2634"/>
      <c r="W2634"/>
      <c r="X2634"/>
      <c r="Y2634"/>
      <c r="Z2634"/>
      <c r="AA2634"/>
      <c r="AB2634"/>
      <c r="AC2634"/>
      <c r="AD2634"/>
      <c r="AE2634"/>
      <c r="AF2634"/>
      <c r="AG2634">
        <v>2</v>
      </c>
      <c r="AH2634">
        <v>12500</v>
      </c>
    </row>
    <row r="2635" spans="1:34" ht="15" x14ac:dyDescent="0.25">
      <c r="A2635" t="s">
        <v>5429</v>
      </c>
      <c r="B2635" t="s">
        <v>5430</v>
      </c>
      <c r="C2635" t="s">
        <v>313</v>
      </c>
      <c r="D2635"/>
      <c r="E2635"/>
      <c r="F2635"/>
      <c r="G2635"/>
      <c r="H2635" t="s">
        <v>63</v>
      </c>
      <c r="I2635" t="s">
        <v>64</v>
      </c>
      <c r="J2635"/>
      <c r="K2635"/>
      <c r="L2635"/>
      <c r="M2635"/>
      <c r="N2635"/>
      <c r="O2635"/>
      <c r="P2635"/>
      <c r="Q2635"/>
      <c r="R2635"/>
      <c r="S2635"/>
      <c r="T2635"/>
      <c r="U2635"/>
      <c r="V2635"/>
      <c r="W2635"/>
      <c r="X2635"/>
      <c r="Y2635"/>
      <c r="Z2635"/>
      <c r="AA2635"/>
      <c r="AB2635"/>
      <c r="AC2635"/>
      <c r="AD2635"/>
      <c r="AE2635"/>
      <c r="AF2635"/>
      <c r="AG2635"/>
      <c r="AH2635">
        <v>0</v>
      </c>
    </row>
    <row r="2636" spans="1:34" ht="15" x14ac:dyDescent="0.25">
      <c r="A2636" t="s">
        <v>5431</v>
      </c>
      <c r="B2636" t="s">
        <v>5432</v>
      </c>
      <c r="C2636" t="s">
        <v>301</v>
      </c>
      <c r="D2636">
        <v>27</v>
      </c>
      <c r="E2636" s="138">
        <v>45196</v>
      </c>
      <c r="F2636" s="138">
        <v>46011</v>
      </c>
      <c r="G2636" t="s">
        <v>69</v>
      </c>
      <c r="H2636" t="s">
        <v>63</v>
      </c>
      <c r="I2636">
        <v>0.8</v>
      </c>
      <c r="J2636" t="s">
        <v>71</v>
      </c>
      <c r="K2636"/>
      <c r="L2636"/>
      <c r="M2636"/>
      <c r="N2636"/>
      <c r="O2636"/>
      <c r="P2636"/>
      <c r="Q2636"/>
      <c r="R2636"/>
      <c r="S2636"/>
      <c r="T2636"/>
      <c r="U2636"/>
      <c r="V2636"/>
      <c r="W2636"/>
      <c r="X2636"/>
      <c r="Y2636"/>
      <c r="Z2636"/>
      <c r="AA2636"/>
      <c r="AB2636"/>
      <c r="AC2636"/>
      <c r="AD2636"/>
      <c r="AE2636"/>
      <c r="AF2636"/>
      <c r="AG2636">
        <v>1</v>
      </c>
      <c r="AH2636">
        <v>0</v>
      </c>
    </row>
    <row r="2637" spans="1:34" ht="15" x14ac:dyDescent="0.25">
      <c r="A2637" t="s">
        <v>5433</v>
      </c>
      <c r="B2637" t="s">
        <v>5434</v>
      </c>
      <c r="C2637" t="s">
        <v>246</v>
      </c>
      <c r="D2637">
        <v>105</v>
      </c>
      <c r="E2637" s="138">
        <v>45622</v>
      </c>
      <c r="F2637" s="138">
        <v>45649</v>
      </c>
      <c r="G2637" t="s">
        <v>69</v>
      </c>
      <c r="H2637" t="s">
        <v>70</v>
      </c>
      <c r="I2637">
        <v>0</v>
      </c>
      <c r="J2637" t="s">
        <v>16243</v>
      </c>
      <c r="K2637">
        <v>0.75</v>
      </c>
      <c r="L2637" t="s">
        <v>71</v>
      </c>
      <c r="M2637"/>
      <c r="N2637"/>
      <c r="O2637"/>
      <c r="P2637"/>
      <c r="Q2637"/>
      <c r="R2637"/>
      <c r="S2637"/>
      <c r="T2637"/>
      <c r="U2637"/>
      <c r="V2637"/>
      <c r="W2637"/>
      <c r="X2637"/>
      <c r="Y2637"/>
      <c r="Z2637"/>
      <c r="AA2637"/>
      <c r="AB2637"/>
      <c r="AC2637"/>
      <c r="AD2637"/>
      <c r="AE2637"/>
      <c r="AF2637"/>
      <c r="AG2637">
        <v>2</v>
      </c>
      <c r="AH2637">
        <v>7999.99</v>
      </c>
    </row>
    <row r="2638" spans="1:34" ht="15" x14ac:dyDescent="0.25">
      <c r="A2638" t="s">
        <v>5435</v>
      </c>
      <c r="B2638" t="s">
        <v>5436</v>
      </c>
      <c r="C2638" t="s">
        <v>291</v>
      </c>
      <c r="D2638">
        <v>9</v>
      </c>
      <c r="E2638" s="138">
        <v>42513</v>
      </c>
      <c r="F2638" s="138">
        <v>46011</v>
      </c>
      <c r="G2638" t="s">
        <v>69</v>
      </c>
      <c r="H2638" t="s">
        <v>63</v>
      </c>
      <c r="I2638">
        <v>0.7</v>
      </c>
      <c r="J2638" t="s">
        <v>71</v>
      </c>
      <c r="K2638"/>
      <c r="L2638"/>
      <c r="M2638"/>
      <c r="N2638"/>
      <c r="O2638"/>
      <c r="P2638"/>
      <c r="Q2638"/>
      <c r="R2638"/>
      <c r="S2638"/>
      <c r="T2638"/>
      <c r="U2638"/>
      <c r="V2638"/>
      <c r="W2638"/>
      <c r="X2638"/>
      <c r="Y2638"/>
      <c r="Z2638"/>
      <c r="AA2638"/>
      <c r="AB2638"/>
      <c r="AC2638"/>
      <c r="AD2638"/>
      <c r="AE2638"/>
      <c r="AF2638"/>
      <c r="AG2638">
        <v>1</v>
      </c>
      <c r="AH2638">
        <v>0</v>
      </c>
    </row>
    <row r="2639" spans="1:34" ht="15" x14ac:dyDescent="0.25">
      <c r="A2639" t="s">
        <v>5439</v>
      </c>
      <c r="B2639" t="s">
        <v>5440</v>
      </c>
      <c r="C2639" t="s">
        <v>139</v>
      </c>
      <c r="D2639">
        <v>10</v>
      </c>
      <c r="E2639" s="138">
        <v>44659</v>
      </c>
      <c r="F2639" s="138">
        <v>46011</v>
      </c>
      <c r="G2639" t="s">
        <v>69</v>
      </c>
      <c r="H2639" t="s">
        <v>70</v>
      </c>
      <c r="I2639">
        <v>0</v>
      </c>
      <c r="J2639" t="s">
        <v>16229</v>
      </c>
      <c r="K2639">
        <v>0.8</v>
      </c>
      <c r="L2639" t="s">
        <v>71</v>
      </c>
      <c r="M2639"/>
      <c r="N2639"/>
      <c r="O2639"/>
      <c r="P2639"/>
      <c r="Q2639"/>
      <c r="R2639"/>
      <c r="S2639"/>
      <c r="T2639"/>
      <c r="U2639"/>
      <c r="V2639"/>
      <c r="W2639"/>
      <c r="X2639"/>
      <c r="Y2639"/>
      <c r="Z2639"/>
      <c r="AA2639"/>
      <c r="AB2639"/>
      <c r="AC2639"/>
      <c r="AD2639"/>
      <c r="AE2639"/>
      <c r="AF2639"/>
      <c r="AG2639">
        <v>2</v>
      </c>
      <c r="AH2639">
        <v>10000</v>
      </c>
    </row>
    <row r="2640" spans="1:34" ht="15" x14ac:dyDescent="0.25">
      <c r="A2640" t="s">
        <v>5437</v>
      </c>
      <c r="B2640" t="s">
        <v>5438</v>
      </c>
      <c r="C2640" t="s">
        <v>264</v>
      </c>
      <c r="D2640">
        <v>37</v>
      </c>
      <c r="E2640" s="138">
        <v>41808</v>
      </c>
      <c r="F2640" s="138">
        <v>46011</v>
      </c>
      <c r="G2640" t="s">
        <v>69</v>
      </c>
      <c r="H2640" t="s">
        <v>63</v>
      </c>
      <c r="I2640">
        <v>0.8</v>
      </c>
      <c r="J2640" t="s">
        <v>71</v>
      </c>
      <c r="K2640"/>
      <c r="L2640"/>
      <c r="M2640"/>
      <c r="N2640"/>
      <c r="O2640"/>
      <c r="P2640"/>
      <c r="Q2640"/>
      <c r="R2640"/>
      <c r="S2640"/>
      <c r="T2640"/>
      <c r="U2640"/>
      <c r="V2640"/>
      <c r="W2640"/>
      <c r="X2640"/>
      <c r="Y2640"/>
      <c r="Z2640"/>
      <c r="AA2640"/>
      <c r="AB2640"/>
      <c r="AC2640"/>
      <c r="AD2640"/>
      <c r="AE2640"/>
      <c r="AF2640"/>
      <c r="AG2640">
        <v>1</v>
      </c>
      <c r="AH2640">
        <v>0</v>
      </c>
    </row>
    <row r="2641" spans="1:34" ht="15" x14ac:dyDescent="0.25">
      <c r="A2641" t="s">
        <v>5441</v>
      </c>
      <c r="B2641" t="s">
        <v>5442</v>
      </c>
      <c r="C2641" t="s">
        <v>411</v>
      </c>
      <c r="D2641">
        <v>8</v>
      </c>
      <c r="E2641" s="138">
        <v>39168</v>
      </c>
      <c r="F2641" s="138">
        <v>46011</v>
      </c>
      <c r="G2641" t="s">
        <v>69</v>
      </c>
      <c r="H2641" t="s">
        <v>63</v>
      </c>
      <c r="I2641">
        <v>0.4</v>
      </c>
      <c r="J2641" t="s">
        <v>71</v>
      </c>
      <c r="K2641"/>
      <c r="L2641"/>
      <c r="M2641"/>
      <c r="N2641"/>
      <c r="O2641"/>
      <c r="P2641"/>
      <c r="Q2641"/>
      <c r="R2641"/>
      <c r="S2641"/>
      <c r="T2641"/>
      <c r="U2641"/>
      <c r="V2641"/>
      <c r="W2641"/>
      <c r="X2641"/>
      <c r="Y2641"/>
      <c r="Z2641"/>
      <c r="AA2641"/>
      <c r="AB2641"/>
      <c r="AC2641"/>
      <c r="AD2641"/>
      <c r="AE2641"/>
      <c r="AF2641"/>
      <c r="AG2641">
        <v>1</v>
      </c>
      <c r="AH2641">
        <v>0</v>
      </c>
    </row>
    <row r="2642" spans="1:34" ht="15" x14ac:dyDescent="0.25">
      <c r="A2642" t="s">
        <v>5443</v>
      </c>
      <c r="B2642" t="s">
        <v>5444</v>
      </c>
      <c r="C2642" t="s">
        <v>154</v>
      </c>
      <c r="D2642">
        <v>32</v>
      </c>
      <c r="E2642" s="138">
        <v>45280</v>
      </c>
      <c r="F2642" s="138">
        <v>46011</v>
      </c>
      <c r="G2642" t="s">
        <v>69</v>
      </c>
      <c r="H2642" t="s">
        <v>70</v>
      </c>
      <c r="I2642">
        <v>0</v>
      </c>
      <c r="J2642" t="s">
        <v>16249</v>
      </c>
      <c r="K2642">
        <v>0.8</v>
      </c>
      <c r="L2642" t="s">
        <v>71</v>
      </c>
      <c r="M2642"/>
      <c r="N2642"/>
      <c r="O2642"/>
      <c r="P2642"/>
      <c r="Q2642"/>
      <c r="R2642"/>
      <c r="S2642"/>
      <c r="T2642"/>
      <c r="U2642"/>
      <c r="V2642"/>
      <c r="W2642"/>
      <c r="X2642"/>
      <c r="Y2642"/>
      <c r="Z2642"/>
      <c r="AA2642"/>
      <c r="AB2642"/>
      <c r="AC2642"/>
      <c r="AD2642"/>
      <c r="AE2642"/>
      <c r="AF2642"/>
      <c r="AG2642">
        <v>2</v>
      </c>
      <c r="AH2642">
        <v>8000</v>
      </c>
    </row>
    <row r="2643" spans="1:34" ht="15" x14ac:dyDescent="0.25">
      <c r="A2643" t="s">
        <v>5445</v>
      </c>
      <c r="B2643" t="s">
        <v>5446</v>
      </c>
      <c r="C2643" t="s">
        <v>374</v>
      </c>
      <c r="D2643">
        <v>23</v>
      </c>
      <c r="E2643" s="138">
        <v>45628</v>
      </c>
      <c r="F2643" s="138">
        <v>45713</v>
      </c>
      <c r="G2643" t="s">
        <v>69</v>
      </c>
      <c r="H2643" t="s">
        <v>63</v>
      </c>
      <c r="I2643">
        <v>0.8</v>
      </c>
      <c r="J2643" t="s">
        <v>71</v>
      </c>
      <c r="K2643"/>
      <c r="L2643"/>
      <c r="M2643"/>
      <c r="N2643"/>
      <c r="O2643"/>
      <c r="P2643"/>
      <c r="Q2643"/>
      <c r="R2643"/>
      <c r="S2643"/>
      <c r="T2643"/>
      <c r="U2643"/>
      <c r="V2643"/>
      <c r="W2643"/>
      <c r="X2643"/>
      <c r="Y2643"/>
      <c r="Z2643"/>
      <c r="AA2643"/>
      <c r="AB2643"/>
      <c r="AC2643"/>
      <c r="AD2643"/>
      <c r="AE2643"/>
      <c r="AF2643"/>
      <c r="AG2643">
        <v>1</v>
      </c>
      <c r="AH2643">
        <v>0</v>
      </c>
    </row>
    <row r="2644" spans="1:34" ht="15" x14ac:dyDescent="0.25">
      <c r="A2644" t="s">
        <v>5447</v>
      </c>
      <c r="B2644" t="s">
        <v>5448</v>
      </c>
      <c r="C2644" t="s">
        <v>511</v>
      </c>
      <c r="D2644">
        <v>36</v>
      </c>
      <c r="E2644" s="138">
        <v>45656</v>
      </c>
      <c r="F2644" s="138">
        <v>45796</v>
      </c>
      <c r="G2644" t="s">
        <v>69</v>
      </c>
      <c r="H2644" t="s">
        <v>63</v>
      </c>
      <c r="I2644">
        <v>0.8</v>
      </c>
      <c r="J2644" t="s">
        <v>71</v>
      </c>
      <c r="K2644"/>
      <c r="L2644"/>
      <c r="M2644"/>
      <c r="N2644"/>
      <c r="O2644"/>
      <c r="P2644"/>
      <c r="Q2644"/>
      <c r="R2644"/>
      <c r="S2644"/>
      <c r="T2644"/>
      <c r="U2644"/>
      <c r="V2644"/>
      <c r="W2644"/>
      <c r="X2644"/>
      <c r="Y2644"/>
      <c r="Z2644"/>
      <c r="AA2644"/>
      <c r="AB2644"/>
      <c r="AC2644"/>
      <c r="AD2644"/>
      <c r="AE2644"/>
      <c r="AF2644"/>
      <c r="AG2644">
        <v>1</v>
      </c>
      <c r="AH2644">
        <v>0</v>
      </c>
    </row>
    <row r="2645" spans="1:34" ht="15" x14ac:dyDescent="0.25">
      <c r="A2645" t="s">
        <v>5449</v>
      </c>
      <c r="B2645" t="s">
        <v>5450</v>
      </c>
      <c r="C2645" t="s">
        <v>516</v>
      </c>
      <c r="D2645">
        <v>8</v>
      </c>
      <c r="E2645" s="138">
        <v>45068</v>
      </c>
      <c r="F2645" s="138">
        <v>46011</v>
      </c>
      <c r="G2645" t="s">
        <v>69</v>
      </c>
      <c r="H2645" t="s">
        <v>63</v>
      </c>
      <c r="I2645">
        <v>0.2</v>
      </c>
      <c r="J2645" t="s">
        <v>71</v>
      </c>
      <c r="K2645"/>
      <c r="L2645"/>
      <c r="M2645"/>
      <c r="N2645"/>
      <c r="O2645"/>
      <c r="P2645"/>
      <c r="Q2645"/>
      <c r="R2645"/>
      <c r="S2645"/>
      <c r="T2645"/>
      <c r="U2645"/>
      <c r="V2645"/>
      <c r="W2645"/>
      <c r="X2645"/>
      <c r="Y2645"/>
      <c r="Z2645"/>
      <c r="AA2645"/>
      <c r="AB2645"/>
      <c r="AC2645"/>
      <c r="AD2645"/>
      <c r="AE2645"/>
      <c r="AF2645"/>
      <c r="AG2645">
        <v>1</v>
      </c>
      <c r="AH2645">
        <v>0</v>
      </c>
    </row>
    <row r="2646" spans="1:34" ht="15" x14ac:dyDescent="0.25">
      <c r="A2646" t="s">
        <v>5451</v>
      </c>
      <c r="B2646" t="s">
        <v>5452</v>
      </c>
      <c r="C2646" t="s">
        <v>359</v>
      </c>
      <c r="D2646">
        <v>9</v>
      </c>
      <c r="E2646" s="138">
        <v>45737</v>
      </c>
      <c r="F2646" s="138">
        <v>45937</v>
      </c>
      <c r="G2646" t="s">
        <v>75</v>
      </c>
      <c r="H2646" t="s">
        <v>70</v>
      </c>
      <c r="I2646">
        <v>0</v>
      </c>
      <c r="J2646" t="s">
        <v>16229</v>
      </c>
      <c r="K2646">
        <v>0.35</v>
      </c>
      <c r="L2646" t="s">
        <v>16270</v>
      </c>
      <c r="M2646">
        <v>0.45</v>
      </c>
      <c r="N2646" t="s">
        <v>78</v>
      </c>
      <c r="O2646">
        <v>0.55000000000000004</v>
      </c>
      <c r="P2646" t="s">
        <v>79</v>
      </c>
      <c r="Q2646"/>
      <c r="R2646"/>
      <c r="S2646"/>
      <c r="T2646"/>
      <c r="U2646"/>
      <c r="V2646"/>
      <c r="W2646"/>
      <c r="X2646"/>
      <c r="Y2646"/>
      <c r="Z2646"/>
      <c r="AA2646"/>
      <c r="AB2646"/>
      <c r="AC2646"/>
      <c r="AD2646"/>
      <c r="AE2646"/>
      <c r="AF2646"/>
      <c r="AG2646">
        <v>4</v>
      </c>
      <c r="AH2646">
        <v>10000</v>
      </c>
    </row>
    <row r="2647" spans="1:34" ht="15" x14ac:dyDescent="0.25">
      <c r="A2647" t="s">
        <v>5453</v>
      </c>
      <c r="B2647" t="s">
        <v>5454</v>
      </c>
      <c r="C2647" t="s">
        <v>136</v>
      </c>
      <c r="D2647">
        <v>31</v>
      </c>
      <c r="E2647" s="138">
        <v>45643</v>
      </c>
      <c r="F2647" s="138">
        <v>45721</v>
      </c>
      <c r="G2647" t="s">
        <v>69</v>
      </c>
      <c r="H2647" t="s">
        <v>63</v>
      </c>
      <c r="I2647">
        <v>0.8</v>
      </c>
      <c r="J2647" t="s">
        <v>71</v>
      </c>
      <c r="K2647"/>
      <c r="L2647"/>
      <c r="M2647"/>
      <c r="N2647"/>
      <c r="O2647"/>
      <c r="P2647"/>
      <c r="Q2647"/>
      <c r="R2647"/>
      <c r="S2647"/>
      <c r="T2647"/>
      <c r="U2647"/>
      <c r="V2647"/>
      <c r="W2647"/>
      <c r="X2647"/>
      <c r="Y2647"/>
      <c r="Z2647"/>
      <c r="AA2647"/>
      <c r="AB2647"/>
      <c r="AC2647"/>
      <c r="AD2647"/>
      <c r="AE2647"/>
      <c r="AF2647"/>
      <c r="AG2647">
        <v>1</v>
      </c>
      <c r="AH2647">
        <v>0</v>
      </c>
    </row>
    <row r="2648" spans="1:34" ht="15" x14ac:dyDescent="0.25">
      <c r="A2648" t="s">
        <v>5455</v>
      </c>
      <c r="B2648" t="s">
        <v>5456</v>
      </c>
      <c r="C2648" t="s">
        <v>116</v>
      </c>
      <c r="D2648">
        <v>41</v>
      </c>
      <c r="E2648" s="138">
        <v>44550</v>
      </c>
      <c r="F2648" s="138">
        <v>46011</v>
      </c>
      <c r="G2648" t="s">
        <v>69</v>
      </c>
      <c r="H2648" t="s">
        <v>70</v>
      </c>
      <c r="I2648">
        <v>0</v>
      </c>
      <c r="J2648" t="s">
        <v>16255</v>
      </c>
      <c r="K2648">
        <v>0.5</v>
      </c>
      <c r="L2648" t="s">
        <v>71</v>
      </c>
      <c r="M2648"/>
      <c r="N2648"/>
      <c r="O2648"/>
      <c r="P2648"/>
      <c r="Q2648"/>
      <c r="R2648"/>
      <c r="S2648"/>
      <c r="T2648"/>
      <c r="U2648"/>
      <c r="V2648"/>
      <c r="W2648"/>
      <c r="X2648"/>
      <c r="Y2648"/>
      <c r="Z2648"/>
      <c r="AA2648"/>
      <c r="AB2648"/>
      <c r="AC2648"/>
      <c r="AD2648"/>
      <c r="AE2648"/>
      <c r="AF2648"/>
      <c r="AG2648">
        <v>2</v>
      </c>
      <c r="AH2648">
        <v>50000</v>
      </c>
    </row>
    <row r="2649" spans="1:34" ht="15" x14ac:dyDescent="0.25">
      <c r="A2649" t="s">
        <v>5457</v>
      </c>
      <c r="B2649" t="s">
        <v>5458</v>
      </c>
      <c r="C2649" t="s">
        <v>1313</v>
      </c>
      <c r="D2649">
        <v>1</v>
      </c>
      <c r="E2649" s="138">
        <v>45722</v>
      </c>
      <c r="F2649" s="138">
        <v>45917</v>
      </c>
      <c r="G2649" t="s">
        <v>75</v>
      </c>
      <c r="H2649" t="s">
        <v>70</v>
      </c>
      <c r="I2649">
        <v>0</v>
      </c>
      <c r="J2649" t="s">
        <v>16230</v>
      </c>
      <c r="K2649">
        <v>0.65</v>
      </c>
      <c r="L2649" t="s">
        <v>16270</v>
      </c>
      <c r="M2649">
        <v>0.7</v>
      </c>
      <c r="N2649" t="s">
        <v>78</v>
      </c>
      <c r="O2649">
        <v>0.8</v>
      </c>
      <c r="P2649" t="s">
        <v>79</v>
      </c>
      <c r="Q2649"/>
      <c r="R2649"/>
      <c r="S2649"/>
      <c r="T2649"/>
      <c r="U2649"/>
      <c r="V2649"/>
      <c r="W2649"/>
      <c r="X2649"/>
      <c r="Y2649"/>
      <c r="Z2649"/>
      <c r="AA2649"/>
      <c r="AB2649"/>
      <c r="AC2649"/>
      <c r="AD2649"/>
      <c r="AE2649"/>
      <c r="AF2649"/>
      <c r="AG2649">
        <v>4</v>
      </c>
      <c r="AH2649">
        <v>15000</v>
      </c>
    </row>
    <row r="2650" spans="1:34" ht="15" x14ac:dyDescent="0.25">
      <c r="A2650" t="s">
        <v>5459</v>
      </c>
      <c r="B2650" t="s">
        <v>5460</v>
      </c>
      <c r="C2650" t="s">
        <v>604</v>
      </c>
      <c r="D2650"/>
      <c r="E2650"/>
      <c r="F2650"/>
      <c r="G2650"/>
      <c r="H2650" t="s">
        <v>63</v>
      </c>
      <c r="I2650" t="s">
        <v>64</v>
      </c>
      <c r="J2650"/>
      <c r="K2650"/>
      <c r="L2650"/>
      <c r="M2650"/>
      <c r="N2650"/>
      <c r="O2650"/>
      <c r="P2650"/>
      <c r="Q2650"/>
      <c r="R2650"/>
      <c r="S2650"/>
      <c r="T2650"/>
      <c r="U2650"/>
      <c r="V2650"/>
      <c r="W2650"/>
      <c r="X2650"/>
      <c r="Y2650"/>
      <c r="Z2650"/>
      <c r="AA2650"/>
      <c r="AB2650"/>
      <c r="AC2650"/>
      <c r="AD2650"/>
      <c r="AE2650"/>
      <c r="AF2650"/>
      <c r="AG2650"/>
      <c r="AH2650">
        <v>0</v>
      </c>
    </row>
    <row r="2651" spans="1:34" ht="15" x14ac:dyDescent="0.25">
      <c r="A2651" t="s">
        <v>5461</v>
      </c>
      <c r="B2651" t="s">
        <v>5462</v>
      </c>
      <c r="C2651" t="s">
        <v>145</v>
      </c>
      <c r="D2651">
        <v>50</v>
      </c>
      <c r="E2651" s="138">
        <v>39154</v>
      </c>
      <c r="F2651" s="138">
        <v>46011</v>
      </c>
      <c r="G2651" t="s">
        <v>69</v>
      </c>
      <c r="H2651" t="s">
        <v>63</v>
      </c>
      <c r="I2651">
        <v>0.8</v>
      </c>
      <c r="J2651" t="s">
        <v>71</v>
      </c>
      <c r="K2651"/>
      <c r="L2651"/>
      <c r="M2651"/>
      <c r="N2651"/>
      <c r="O2651"/>
      <c r="P2651"/>
      <c r="Q2651"/>
      <c r="R2651"/>
      <c r="S2651"/>
      <c r="T2651"/>
      <c r="U2651"/>
      <c r="V2651"/>
      <c r="W2651"/>
      <c r="X2651"/>
      <c r="Y2651"/>
      <c r="Z2651"/>
      <c r="AA2651"/>
      <c r="AB2651"/>
      <c r="AC2651"/>
      <c r="AD2651"/>
      <c r="AE2651"/>
      <c r="AF2651"/>
      <c r="AG2651">
        <v>1</v>
      </c>
      <c r="AH2651">
        <v>0</v>
      </c>
    </row>
    <row r="2652" spans="1:34" ht="15" x14ac:dyDescent="0.25">
      <c r="A2652" t="s">
        <v>5463</v>
      </c>
      <c r="B2652" t="s">
        <v>5464</v>
      </c>
      <c r="C2652" t="s">
        <v>333</v>
      </c>
      <c r="D2652">
        <v>9</v>
      </c>
      <c r="E2652" s="138">
        <v>42490</v>
      </c>
      <c r="F2652" s="138">
        <v>46011</v>
      </c>
      <c r="G2652" t="s">
        <v>69</v>
      </c>
      <c r="H2652" t="s">
        <v>63</v>
      </c>
      <c r="I2652">
        <v>0.5</v>
      </c>
      <c r="J2652" t="s">
        <v>71</v>
      </c>
      <c r="K2652"/>
      <c r="L2652"/>
      <c r="M2652"/>
      <c r="N2652"/>
      <c r="O2652"/>
      <c r="P2652"/>
      <c r="Q2652"/>
      <c r="R2652"/>
      <c r="S2652"/>
      <c r="T2652"/>
      <c r="U2652"/>
      <c r="V2652"/>
      <c r="W2652"/>
      <c r="X2652"/>
      <c r="Y2652"/>
      <c r="Z2652"/>
      <c r="AA2652"/>
      <c r="AB2652"/>
      <c r="AC2652"/>
      <c r="AD2652"/>
      <c r="AE2652"/>
      <c r="AF2652"/>
      <c r="AG2652">
        <v>1</v>
      </c>
      <c r="AH2652">
        <v>0</v>
      </c>
    </row>
    <row r="2653" spans="1:34" ht="15" x14ac:dyDescent="0.25">
      <c r="A2653" t="s">
        <v>5473</v>
      </c>
      <c r="B2653" t="s">
        <v>5474</v>
      </c>
      <c r="C2653" t="s">
        <v>516</v>
      </c>
      <c r="D2653">
        <v>24</v>
      </c>
      <c r="E2653" s="138">
        <v>45624</v>
      </c>
      <c r="F2653" s="138">
        <v>45672</v>
      </c>
      <c r="G2653" t="s">
        <v>69</v>
      </c>
      <c r="H2653" t="s">
        <v>63</v>
      </c>
      <c r="I2653">
        <v>0.68</v>
      </c>
      <c r="J2653" t="s">
        <v>71</v>
      </c>
      <c r="K2653"/>
      <c r="L2653"/>
      <c r="M2653"/>
      <c r="N2653"/>
      <c r="O2653"/>
      <c r="P2653"/>
      <c r="Q2653"/>
      <c r="R2653"/>
      <c r="S2653"/>
      <c r="T2653"/>
      <c r="U2653"/>
      <c r="V2653"/>
      <c r="W2653"/>
      <c r="X2653"/>
      <c r="Y2653"/>
      <c r="Z2653"/>
      <c r="AA2653"/>
      <c r="AB2653"/>
      <c r="AC2653"/>
      <c r="AD2653"/>
      <c r="AE2653"/>
      <c r="AF2653"/>
      <c r="AG2653">
        <v>1</v>
      </c>
      <c r="AH2653">
        <v>0</v>
      </c>
    </row>
    <row r="2654" spans="1:34" ht="15" x14ac:dyDescent="0.25">
      <c r="A2654" t="s">
        <v>5465</v>
      </c>
      <c r="B2654" t="s">
        <v>5466</v>
      </c>
      <c r="C2654" t="s">
        <v>193</v>
      </c>
      <c r="D2654">
        <v>53</v>
      </c>
      <c r="E2654" s="138">
        <v>45645</v>
      </c>
      <c r="F2654" s="138">
        <v>45678</v>
      </c>
      <c r="G2654" t="s">
        <v>75</v>
      </c>
      <c r="H2654" t="s">
        <v>70</v>
      </c>
      <c r="I2654">
        <v>0</v>
      </c>
      <c r="J2654" t="s">
        <v>16230</v>
      </c>
      <c r="K2654">
        <v>0.71</v>
      </c>
      <c r="L2654" t="s">
        <v>16270</v>
      </c>
      <c r="M2654">
        <v>0.75</v>
      </c>
      <c r="N2654" t="s">
        <v>78</v>
      </c>
      <c r="O2654">
        <v>0.8</v>
      </c>
      <c r="P2654" t="s">
        <v>79</v>
      </c>
      <c r="Q2654"/>
      <c r="R2654"/>
      <c r="S2654"/>
      <c r="T2654"/>
      <c r="U2654"/>
      <c r="V2654"/>
      <c r="W2654"/>
      <c r="X2654"/>
      <c r="Y2654"/>
      <c r="Z2654"/>
      <c r="AA2654"/>
      <c r="AB2654"/>
      <c r="AC2654"/>
      <c r="AD2654"/>
      <c r="AE2654"/>
      <c r="AF2654"/>
      <c r="AG2654">
        <v>4</v>
      </c>
      <c r="AH2654">
        <v>15000</v>
      </c>
    </row>
    <row r="2655" spans="1:34" ht="15" x14ac:dyDescent="0.25">
      <c r="A2655" t="s">
        <v>5471</v>
      </c>
      <c r="B2655" t="s">
        <v>5472</v>
      </c>
      <c r="C2655" t="s">
        <v>111</v>
      </c>
      <c r="D2655">
        <v>43</v>
      </c>
      <c r="E2655" s="138">
        <v>45645</v>
      </c>
      <c r="F2655" s="138">
        <v>45666</v>
      </c>
      <c r="G2655" t="s">
        <v>69</v>
      </c>
      <c r="H2655" t="s">
        <v>63</v>
      </c>
      <c r="I2655">
        <v>0.8</v>
      </c>
      <c r="J2655" t="s">
        <v>71</v>
      </c>
      <c r="K2655"/>
      <c r="L2655"/>
      <c r="M2655"/>
      <c r="N2655"/>
      <c r="O2655"/>
      <c r="P2655"/>
      <c r="Q2655"/>
      <c r="R2655"/>
      <c r="S2655"/>
      <c r="T2655"/>
      <c r="U2655"/>
      <c r="V2655"/>
      <c r="W2655"/>
      <c r="X2655"/>
      <c r="Y2655"/>
      <c r="Z2655"/>
      <c r="AA2655"/>
      <c r="AB2655"/>
      <c r="AC2655"/>
      <c r="AD2655"/>
      <c r="AE2655"/>
      <c r="AF2655"/>
      <c r="AG2655">
        <v>1</v>
      </c>
      <c r="AH2655">
        <v>0</v>
      </c>
    </row>
    <row r="2656" spans="1:34" ht="15" x14ac:dyDescent="0.25">
      <c r="A2656" t="s">
        <v>5469</v>
      </c>
      <c r="B2656" t="s">
        <v>5470</v>
      </c>
      <c r="C2656" t="s">
        <v>63</v>
      </c>
      <c r="D2656">
        <v>4</v>
      </c>
      <c r="E2656" s="138">
        <v>44307</v>
      </c>
      <c r="F2656" s="138">
        <v>46011</v>
      </c>
      <c r="G2656" t="s">
        <v>69</v>
      </c>
      <c r="H2656" t="s">
        <v>70</v>
      </c>
      <c r="I2656">
        <v>0</v>
      </c>
      <c r="J2656" t="s">
        <v>16228</v>
      </c>
      <c r="K2656">
        <v>0.75</v>
      </c>
      <c r="L2656" t="s">
        <v>71</v>
      </c>
      <c r="M2656"/>
      <c r="N2656"/>
      <c r="O2656"/>
      <c r="P2656"/>
      <c r="Q2656"/>
      <c r="R2656"/>
      <c r="S2656"/>
      <c r="T2656"/>
      <c r="U2656"/>
      <c r="V2656"/>
      <c r="W2656"/>
      <c r="X2656"/>
      <c r="Y2656"/>
      <c r="Z2656"/>
      <c r="AA2656"/>
      <c r="AB2656"/>
      <c r="AC2656"/>
      <c r="AD2656"/>
      <c r="AE2656"/>
      <c r="AF2656"/>
      <c r="AG2656">
        <v>2</v>
      </c>
      <c r="AH2656">
        <v>12000</v>
      </c>
    </row>
    <row r="2657" spans="1:34" ht="15" x14ac:dyDescent="0.25">
      <c r="A2657" t="s">
        <v>5467</v>
      </c>
      <c r="B2657" t="s">
        <v>5468</v>
      </c>
      <c r="C2657" t="s">
        <v>193</v>
      </c>
      <c r="D2657">
        <v>35</v>
      </c>
      <c r="E2657" s="138">
        <v>45649</v>
      </c>
      <c r="F2657" s="138">
        <v>45901</v>
      </c>
      <c r="G2657" t="s">
        <v>75</v>
      </c>
      <c r="H2657" t="s">
        <v>63</v>
      </c>
      <c r="I2657">
        <v>0.8</v>
      </c>
      <c r="J2657" t="s">
        <v>71</v>
      </c>
      <c r="K2657"/>
      <c r="L2657"/>
      <c r="M2657"/>
      <c r="N2657"/>
      <c r="O2657"/>
      <c r="P2657"/>
      <c r="Q2657"/>
      <c r="R2657"/>
      <c r="S2657"/>
      <c r="T2657"/>
      <c r="U2657"/>
      <c r="V2657"/>
      <c r="W2657"/>
      <c r="X2657"/>
      <c r="Y2657"/>
      <c r="Z2657"/>
      <c r="AA2657"/>
      <c r="AB2657"/>
      <c r="AC2657"/>
      <c r="AD2657"/>
      <c r="AE2657"/>
      <c r="AF2657"/>
      <c r="AG2657">
        <v>1</v>
      </c>
      <c r="AH2657">
        <v>0</v>
      </c>
    </row>
    <row r="2658" spans="1:34" ht="15" x14ac:dyDescent="0.25">
      <c r="A2658" t="s">
        <v>5475</v>
      </c>
      <c r="B2658" t="s">
        <v>5476</v>
      </c>
      <c r="C2658" t="s">
        <v>516</v>
      </c>
      <c r="D2658">
        <v>16</v>
      </c>
      <c r="E2658" s="138">
        <v>44662</v>
      </c>
      <c r="F2658" s="138">
        <v>46011</v>
      </c>
      <c r="G2658" t="s">
        <v>16478</v>
      </c>
      <c r="H2658" t="s">
        <v>70</v>
      </c>
      <c r="I2658">
        <v>0.6</v>
      </c>
      <c r="J2658" t="s">
        <v>76</v>
      </c>
      <c r="K2658">
        <v>0.65</v>
      </c>
      <c r="L2658" t="s">
        <v>77</v>
      </c>
      <c r="M2658">
        <v>0.7</v>
      </c>
      <c r="N2658" t="s">
        <v>78</v>
      </c>
      <c r="O2658">
        <v>0.8</v>
      </c>
      <c r="P2658" t="s">
        <v>79</v>
      </c>
      <c r="Q2658"/>
      <c r="R2658"/>
      <c r="S2658"/>
      <c r="T2658"/>
      <c r="U2658"/>
      <c r="V2658"/>
      <c r="W2658"/>
      <c r="X2658"/>
      <c r="Y2658"/>
      <c r="Z2658"/>
      <c r="AA2658"/>
      <c r="AB2658"/>
      <c r="AC2658"/>
      <c r="AD2658"/>
      <c r="AE2658"/>
      <c r="AF2658"/>
      <c r="AG2658">
        <v>0</v>
      </c>
      <c r="AH2658">
        <v>0</v>
      </c>
    </row>
    <row r="2659" spans="1:34" ht="15" x14ac:dyDescent="0.25">
      <c r="A2659" t="s">
        <v>5477</v>
      </c>
      <c r="B2659" t="s">
        <v>5478</v>
      </c>
      <c r="C2659" t="s">
        <v>267</v>
      </c>
      <c r="D2659">
        <v>18</v>
      </c>
      <c r="E2659" s="138">
        <v>42151</v>
      </c>
      <c r="F2659" s="138">
        <v>46011</v>
      </c>
      <c r="G2659" t="s">
        <v>69</v>
      </c>
      <c r="H2659" t="s">
        <v>63</v>
      </c>
      <c r="I2659">
        <v>0.6</v>
      </c>
      <c r="J2659" t="s">
        <v>71</v>
      </c>
      <c r="K2659"/>
      <c r="L2659"/>
      <c r="M2659"/>
      <c r="N2659"/>
      <c r="O2659"/>
      <c r="P2659"/>
      <c r="Q2659"/>
      <c r="R2659"/>
      <c r="S2659"/>
      <c r="T2659"/>
      <c r="U2659"/>
      <c r="V2659"/>
      <c r="W2659"/>
      <c r="X2659"/>
      <c r="Y2659"/>
      <c r="Z2659"/>
      <c r="AA2659"/>
      <c r="AB2659"/>
      <c r="AC2659"/>
      <c r="AD2659"/>
      <c r="AE2659"/>
      <c r="AF2659"/>
      <c r="AG2659">
        <v>1</v>
      </c>
      <c r="AH2659">
        <v>0</v>
      </c>
    </row>
    <row r="2660" spans="1:34" ht="15" x14ac:dyDescent="0.25">
      <c r="A2660" t="s">
        <v>5479</v>
      </c>
      <c r="B2660" t="s">
        <v>5480</v>
      </c>
      <c r="C2660" t="s">
        <v>93</v>
      </c>
      <c r="D2660">
        <v>35</v>
      </c>
      <c r="E2660" s="138">
        <v>45646</v>
      </c>
      <c r="F2660" s="138">
        <v>45700</v>
      </c>
      <c r="G2660" t="s">
        <v>69</v>
      </c>
      <c r="H2660" t="s">
        <v>63</v>
      </c>
      <c r="I2660">
        <v>0.3</v>
      </c>
      <c r="J2660" t="s">
        <v>71</v>
      </c>
      <c r="K2660"/>
      <c r="L2660"/>
      <c r="M2660"/>
      <c r="N2660"/>
      <c r="O2660"/>
      <c r="P2660"/>
      <c r="Q2660"/>
      <c r="R2660"/>
      <c r="S2660"/>
      <c r="T2660"/>
      <c r="U2660"/>
      <c r="V2660"/>
      <c r="W2660"/>
      <c r="X2660"/>
      <c r="Y2660"/>
      <c r="Z2660"/>
      <c r="AA2660"/>
      <c r="AB2660"/>
      <c r="AC2660"/>
      <c r="AD2660"/>
      <c r="AE2660"/>
      <c r="AF2660"/>
      <c r="AG2660">
        <v>1</v>
      </c>
      <c r="AH2660">
        <v>0</v>
      </c>
    </row>
    <row r="2661" spans="1:34" ht="15" x14ac:dyDescent="0.25">
      <c r="A2661" t="s">
        <v>5481</v>
      </c>
      <c r="B2661" t="s">
        <v>5482</v>
      </c>
      <c r="C2661" t="s">
        <v>102</v>
      </c>
      <c r="D2661">
        <v>3</v>
      </c>
      <c r="E2661" s="138">
        <v>45702</v>
      </c>
      <c r="F2661" s="138">
        <v>45887</v>
      </c>
      <c r="G2661" t="s">
        <v>69</v>
      </c>
      <c r="H2661" t="s">
        <v>63</v>
      </c>
      <c r="I2661">
        <v>0.7</v>
      </c>
      <c r="J2661" t="s">
        <v>71</v>
      </c>
      <c r="K2661"/>
      <c r="L2661"/>
      <c r="M2661"/>
      <c r="N2661"/>
      <c r="O2661"/>
      <c r="P2661"/>
      <c r="Q2661"/>
      <c r="R2661"/>
      <c r="S2661"/>
      <c r="T2661"/>
      <c r="U2661"/>
      <c r="V2661"/>
      <c r="W2661"/>
      <c r="X2661"/>
      <c r="Y2661"/>
      <c r="Z2661"/>
      <c r="AA2661"/>
      <c r="AB2661"/>
      <c r="AC2661"/>
      <c r="AD2661"/>
      <c r="AE2661"/>
      <c r="AF2661"/>
      <c r="AG2661">
        <v>1</v>
      </c>
      <c r="AH2661">
        <v>0</v>
      </c>
    </row>
    <row r="2662" spans="1:34" ht="15" x14ac:dyDescent="0.25">
      <c r="A2662" t="s">
        <v>5483</v>
      </c>
      <c r="B2662" t="s">
        <v>5484</v>
      </c>
      <c r="C2662" t="s">
        <v>87</v>
      </c>
      <c r="D2662">
        <v>3</v>
      </c>
      <c r="E2662" s="138">
        <v>45678</v>
      </c>
      <c r="F2662" s="138">
        <v>45737</v>
      </c>
      <c r="G2662" t="s">
        <v>69</v>
      </c>
      <c r="H2662" t="s">
        <v>63</v>
      </c>
      <c r="I2662">
        <v>0.6</v>
      </c>
      <c r="J2662" t="s">
        <v>71</v>
      </c>
      <c r="K2662"/>
      <c r="L2662"/>
      <c r="M2662"/>
      <c r="N2662"/>
      <c r="O2662"/>
      <c r="P2662"/>
      <c r="Q2662"/>
      <c r="R2662"/>
      <c r="S2662"/>
      <c r="T2662"/>
      <c r="U2662"/>
      <c r="V2662"/>
      <c r="W2662"/>
      <c r="X2662"/>
      <c r="Y2662"/>
      <c r="Z2662"/>
      <c r="AA2662"/>
      <c r="AB2662"/>
      <c r="AC2662"/>
      <c r="AD2662"/>
      <c r="AE2662"/>
      <c r="AF2662"/>
      <c r="AG2662">
        <v>1</v>
      </c>
      <c r="AH2662">
        <v>0</v>
      </c>
    </row>
    <row r="2663" spans="1:34" ht="15" x14ac:dyDescent="0.25">
      <c r="A2663" t="s">
        <v>5485</v>
      </c>
      <c r="B2663" t="s">
        <v>5486</v>
      </c>
      <c r="C2663" t="s">
        <v>214</v>
      </c>
      <c r="D2663">
        <v>11</v>
      </c>
      <c r="E2663" s="138">
        <v>42459</v>
      </c>
      <c r="F2663" s="138">
        <v>46011</v>
      </c>
      <c r="G2663" t="s">
        <v>69</v>
      </c>
      <c r="H2663" t="s">
        <v>70</v>
      </c>
      <c r="I2663">
        <v>0</v>
      </c>
      <c r="J2663" t="s">
        <v>16229</v>
      </c>
      <c r="K2663">
        <v>0.8</v>
      </c>
      <c r="L2663" t="s">
        <v>71</v>
      </c>
      <c r="M2663"/>
      <c r="N2663"/>
      <c r="O2663"/>
      <c r="P2663"/>
      <c r="Q2663"/>
      <c r="R2663"/>
      <c r="S2663"/>
      <c r="T2663"/>
      <c r="U2663"/>
      <c r="V2663"/>
      <c r="W2663"/>
      <c r="X2663"/>
      <c r="Y2663"/>
      <c r="Z2663"/>
      <c r="AA2663"/>
      <c r="AB2663"/>
      <c r="AC2663"/>
      <c r="AD2663"/>
      <c r="AE2663"/>
      <c r="AF2663"/>
      <c r="AG2663">
        <v>2</v>
      </c>
      <c r="AH2663">
        <v>10000</v>
      </c>
    </row>
    <row r="2664" spans="1:34" ht="15" x14ac:dyDescent="0.25">
      <c r="A2664" t="s">
        <v>5487</v>
      </c>
      <c r="B2664" t="s">
        <v>5488</v>
      </c>
      <c r="C2664" t="s">
        <v>154</v>
      </c>
      <c r="D2664">
        <v>54</v>
      </c>
      <c r="E2664" s="138">
        <v>44194</v>
      </c>
      <c r="F2664" s="138">
        <v>46011</v>
      </c>
      <c r="G2664" t="s">
        <v>69</v>
      </c>
      <c r="H2664" t="s">
        <v>63</v>
      </c>
      <c r="I2664">
        <v>0.8</v>
      </c>
      <c r="J2664" t="s">
        <v>71</v>
      </c>
      <c r="K2664"/>
      <c r="L2664"/>
      <c r="M2664"/>
      <c r="N2664"/>
      <c r="O2664"/>
      <c r="P2664"/>
      <c r="Q2664"/>
      <c r="R2664"/>
      <c r="S2664"/>
      <c r="T2664"/>
      <c r="U2664"/>
      <c r="V2664"/>
      <c r="W2664"/>
      <c r="X2664"/>
      <c r="Y2664"/>
      <c r="Z2664"/>
      <c r="AA2664"/>
      <c r="AB2664"/>
      <c r="AC2664"/>
      <c r="AD2664"/>
      <c r="AE2664"/>
      <c r="AF2664"/>
      <c r="AG2664">
        <v>1</v>
      </c>
      <c r="AH2664">
        <v>0</v>
      </c>
    </row>
    <row r="2665" spans="1:34" ht="15" x14ac:dyDescent="0.25">
      <c r="A2665" t="s">
        <v>5491</v>
      </c>
      <c r="B2665" t="s">
        <v>5492</v>
      </c>
      <c r="C2665" t="s">
        <v>521</v>
      </c>
      <c r="D2665">
        <v>53</v>
      </c>
      <c r="E2665" s="138">
        <v>45656</v>
      </c>
      <c r="F2665" s="138">
        <v>45737</v>
      </c>
      <c r="G2665" t="s">
        <v>69</v>
      </c>
      <c r="H2665" t="s">
        <v>63</v>
      </c>
      <c r="I2665">
        <v>0.6</v>
      </c>
      <c r="J2665" t="s">
        <v>71</v>
      </c>
      <c r="K2665"/>
      <c r="L2665"/>
      <c r="M2665"/>
      <c r="N2665"/>
      <c r="O2665"/>
      <c r="P2665"/>
      <c r="Q2665"/>
      <c r="R2665"/>
      <c r="S2665"/>
      <c r="T2665"/>
      <c r="U2665"/>
      <c r="V2665"/>
      <c r="W2665"/>
      <c r="X2665"/>
      <c r="Y2665"/>
      <c r="Z2665"/>
      <c r="AA2665"/>
      <c r="AB2665"/>
      <c r="AC2665"/>
      <c r="AD2665"/>
      <c r="AE2665"/>
      <c r="AF2665"/>
      <c r="AG2665">
        <v>1</v>
      </c>
      <c r="AH2665">
        <v>0</v>
      </c>
    </row>
    <row r="2666" spans="1:34" ht="15" x14ac:dyDescent="0.25">
      <c r="A2666" t="s">
        <v>5489</v>
      </c>
      <c r="B2666" t="s">
        <v>5490</v>
      </c>
      <c r="C2666" t="s">
        <v>2812</v>
      </c>
      <c r="D2666">
        <v>4</v>
      </c>
      <c r="E2666" s="138">
        <v>45716</v>
      </c>
      <c r="F2666" s="138">
        <v>45943</v>
      </c>
      <c r="G2666" t="s">
        <v>75</v>
      </c>
      <c r="H2666" t="s">
        <v>70</v>
      </c>
      <c r="I2666">
        <v>0</v>
      </c>
      <c r="J2666" t="s">
        <v>16230</v>
      </c>
      <c r="K2666">
        <v>0.7</v>
      </c>
      <c r="L2666" t="s">
        <v>16270</v>
      </c>
      <c r="M2666">
        <v>0.75</v>
      </c>
      <c r="N2666" t="s">
        <v>78</v>
      </c>
      <c r="O2666">
        <v>0.8</v>
      </c>
      <c r="P2666" t="s">
        <v>79</v>
      </c>
      <c r="Q2666"/>
      <c r="R2666"/>
      <c r="S2666"/>
      <c r="T2666"/>
      <c r="U2666"/>
      <c r="V2666"/>
      <c r="W2666"/>
      <c r="X2666"/>
      <c r="Y2666"/>
      <c r="Z2666"/>
      <c r="AA2666"/>
      <c r="AB2666"/>
      <c r="AC2666"/>
      <c r="AD2666"/>
      <c r="AE2666"/>
      <c r="AF2666"/>
      <c r="AG2666">
        <v>4</v>
      </c>
      <c r="AH2666">
        <v>15000</v>
      </c>
    </row>
    <row r="2667" spans="1:34" ht="15" x14ac:dyDescent="0.25">
      <c r="A2667" t="s">
        <v>5493</v>
      </c>
      <c r="B2667" t="s">
        <v>5494</v>
      </c>
      <c r="C2667" t="s">
        <v>1999</v>
      </c>
      <c r="D2667">
        <v>114</v>
      </c>
      <c r="E2667" s="138">
        <v>45246</v>
      </c>
      <c r="F2667" s="138">
        <v>46011</v>
      </c>
      <c r="G2667" t="s">
        <v>69</v>
      </c>
      <c r="H2667" t="s">
        <v>70</v>
      </c>
      <c r="I2667">
        <v>0.35</v>
      </c>
      <c r="J2667" t="s">
        <v>16338</v>
      </c>
      <c r="K2667">
        <v>0.7</v>
      </c>
      <c r="L2667" t="s">
        <v>16339</v>
      </c>
      <c r="M2667">
        <v>0.79</v>
      </c>
      <c r="N2667" t="s">
        <v>16340</v>
      </c>
      <c r="O2667">
        <v>0</v>
      </c>
      <c r="P2667" t="s">
        <v>16229</v>
      </c>
      <c r="Q2667"/>
      <c r="R2667"/>
      <c r="S2667"/>
      <c r="T2667"/>
      <c r="U2667"/>
      <c r="V2667"/>
      <c r="W2667"/>
      <c r="X2667"/>
      <c r="Y2667"/>
      <c r="Z2667"/>
      <c r="AA2667"/>
      <c r="AB2667"/>
      <c r="AC2667"/>
      <c r="AD2667"/>
      <c r="AE2667"/>
      <c r="AF2667"/>
      <c r="AG2667">
        <v>0</v>
      </c>
      <c r="AH2667">
        <v>0</v>
      </c>
    </row>
    <row r="2668" spans="1:34" ht="15" x14ac:dyDescent="0.25">
      <c r="A2668" t="s">
        <v>5495</v>
      </c>
      <c r="B2668" t="s">
        <v>36</v>
      </c>
      <c r="C2668" t="s">
        <v>790</v>
      </c>
      <c r="D2668">
        <v>28</v>
      </c>
      <c r="E2668" s="138">
        <v>45275</v>
      </c>
      <c r="F2668" s="138">
        <v>46011</v>
      </c>
      <c r="G2668" t="s">
        <v>69</v>
      </c>
      <c r="H2668" t="s">
        <v>63</v>
      </c>
      <c r="I2668">
        <v>0.5</v>
      </c>
      <c r="J2668" t="s">
        <v>71</v>
      </c>
      <c r="K2668"/>
      <c r="L2668"/>
      <c r="M2668"/>
      <c r="N2668"/>
      <c r="O2668"/>
      <c r="P2668"/>
      <c r="Q2668"/>
      <c r="R2668"/>
      <c r="S2668"/>
      <c r="T2668"/>
      <c r="U2668"/>
      <c r="V2668"/>
      <c r="W2668"/>
      <c r="X2668"/>
      <c r="Y2668"/>
      <c r="Z2668"/>
      <c r="AA2668"/>
      <c r="AB2668"/>
      <c r="AC2668"/>
      <c r="AD2668"/>
      <c r="AE2668"/>
      <c r="AF2668"/>
      <c r="AG2668">
        <v>1</v>
      </c>
      <c r="AH2668">
        <v>0</v>
      </c>
    </row>
    <row r="2669" spans="1:34" ht="15" x14ac:dyDescent="0.25">
      <c r="A2669" t="s">
        <v>5496</v>
      </c>
      <c r="B2669" t="s">
        <v>5497</v>
      </c>
      <c r="C2669" t="s">
        <v>1079</v>
      </c>
      <c r="D2669">
        <v>68</v>
      </c>
      <c r="E2669" s="138">
        <v>45657</v>
      </c>
      <c r="F2669" s="138">
        <v>45701</v>
      </c>
      <c r="G2669" t="s">
        <v>16478</v>
      </c>
      <c r="H2669" t="s">
        <v>70</v>
      </c>
      <c r="I2669">
        <v>0.53</v>
      </c>
      <c r="J2669" t="s">
        <v>16566</v>
      </c>
      <c r="K2669">
        <v>0.77</v>
      </c>
      <c r="L2669" t="s">
        <v>16567</v>
      </c>
      <c r="M2669">
        <v>0.78</v>
      </c>
      <c r="N2669" t="s">
        <v>16568</v>
      </c>
      <c r="O2669">
        <v>0.8</v>
      </c>
      <c r="P2669" t="s">
        <v>16569</v>
      </c>
      <c r="Q2669">
        <v>0</v>
      </c>
      <c r="R2669" t="s">
        <v>16570</v>
      </c>
      <c r="S2669"/>
      <c r="T2669"/>
      <c r="U2669"/>
      <c r="V2669"/>
      <c r="W2669"/>
      <c r="X2669"/>
      <c r="Y2669"/>
      <c r="Z2669"/>
      <c r="AA2669"/>
      <c r="AB2669"/>
      <c r="AC2669"/>
      <c r="AD2669"/>
      <c r="AE2669"/>
      <c r="AF2669"/>
      <c r="AG2669">
        <v>0</v>
      </c>
      <c r="AH2669">
        <v>0</v>
      </c>
    </row>
    <row r="2670" spans="1:34" ht="15" x14ac:dyDescent="0.25">
      <c r="A2670" t="s">
        <v>5498</v>
      </c>
      <c r="B2670" t="s">
        <v>5499</v>
      </c>
      <c r="C2670" t="s">
        <v>102</v>
      </c>
      <c r="D2670">
        <v>35</v>
      </c>
      <c r="E2670" s="138">
        <v>45643</v>
      </c>
      <c r="F2670" s="138">
        <v>45672</v>
      </c>
      <c r="G2670" t="s">
        <v>69</v>
      </c>
      <c r="H2670" t="s">
        <v>63</v>
      </c>
      <c r="I2670">
        <v>0.8</v>
      </c>
      <c r="J2670" t="s">
        <v>71</v>
      </c>
      <c r="K2670"/>
      <c r="L2670"/>
      <c r="M2670"/>
      <c r="N2670"/>
      <c r="O2670"/>
      <c r="P2670"/>
      <c r="Q2670"/>
      <c r="R2670"/>
      <c r="S2670"/>
      <c r="T2670"/>
      <c r="U2670"/>
      <c r="V2670"/>
      <c r="W2670"/>
      <c r="X2670"/>
      <c r="Y2670"/>
      <c r="Z2670"/>
      <c r="AA2670"/>
      <c r="AB2670"/>
      <c r="AC2670"/>
      <c r="AD2670"/>
      <c r="AE2670"/>
      <c r="AF2670"/>
      <c r="AG2670">
        <v>1</v>
      </c>
      <c r="AH2670">
        <v>0</v>
      </c>
    </row>
    <row r="2671" spans="1:34" ht="15" x14ac:dyDescent="0.25">
      <c r="A2671" t="s">
        <v>5500</v>
      </c>
      <c r="B2671" t="s">
        <v>5501</v>
      </c>
      <c r="C2671" t="s">
        <v>790</v>
      </c>
      <c r="D2671">
        <v>20</v>
      </c>
      <c r="E2671" s="138">
        <v>45644</v>
      </c>
      <c r="F2671" s="138">
        <v>45701</v>
      </c>
      <c r="G2671" t="s">
        <v>69</v>
      </c>
      <c r="H2671" t="s">
        <v>63</v>
      </c>
      <c r="I2671">
        <v>0.5</v>
      </c>
      <c r="J2671" t="s">
        <v>71</v>
      </c>
      <c r="K2671"/>
      <c r="L2671"/>
      <c r="M2671"/>
      <c r="N2671"/>
      <c r="O2671"/>
      <c r="P2671"/>
      <c r="Q2671"/>
      <c r="R2671"/>
      <c r="S2671"/>
      <c r="T2671"/>
      <c r="U2671"/>
      <c r="V2671"/>
      <c r="W2671"/>
      <c r="X2671"/>
      <c r="Y2671"/>
      <c r="Z2671"/>
      <c r="AA2671"/>
      <c r="AB2671"/>
      <c r="AC2671"/>
      <c r="AD2671"/>
      <c r="AE2671"/>
      <c r="AF2671"/>
      <c r="AG2671">
        <v>1</v>
      </c>
      <c r="AH2671">
        <v>0</v>
      </c>
    </row>
    <row r="2672" spans="1:34" ht="15" x14ac:dyDescent="0.25">
      <c r="A2672" t="s">
        <v>5504</v>
      </c>
      <c r="B2672" t="s">
        <v>5505</v>
      </c>
      <c r="C2672" t="s">
        <v>259</v>
      </c>
      <c r="D2672">
        <v>82</v>
      </c>
      <c r="E2672" s="138">
        <v>45566</v>
      </c>
      <c r="F2672" s="138">
        <v>46011</v>
      </c>
      <c r="G2672" t="s">
        <v>69</v>
      </c>
      <c r="H2672" t="s">
        <v>70</v>
      </c>
      <c r="I2672">
        <v>0</v>
      </c>
      <c r="J2672" t="s">
        <v>16229</v>
      </c>
      <c r="K2672">
        <v>0.8</v>
      </c>
      <c r="L2672" t="s">
        <v>71</v>
      </c>
      <c r="M2672"/>
      <c r="N2672"/>
      <c r="O2672"/>
      <c r="P2672"/>
      <c r="Q2672"/>
      <c r="R2672"/>
      <c r="S2672"/>
      <c r="T2672"/>
      <c r="U2672"/>
      <c r="V2672"/>
      <c r="W2672"/>
      <c r="X2672"/>
      <c r="Y2672"/>
      <c r="Z2672"/>
      <c r="AA2672"/>
      <c r="AB2672"/>
      <c r="AC2672"/>
      <c r="AD2672"/>
      <c r="AE2672"/>
      <c r="AF2672"/>
      <c r="AG2672">
        <v>2</v>
      </c>
      <c r="AH2672">
        <v>10000</v>
      </c>
    </row>
    <row r="2673" spans="1:34" ht="15" x14ac:dyDescent="0.25">
      <c r="A2673" t="s">
        <v>5506</v>
      </c>
      <c r="B2673" t="s">
        <v>5507</v>
      </c>
      <c r="C2673" t="s">
        <v>408</v>
      </c>
      <c r="D2673"/>
      <c r="E2673"/>
      <c r="F2673"/>
      <c r="G2673"/>
      <c r="H2673" t="s">
        <v>63</v>
      </c>
      <c r="I2673" t="s">
        <v>64</v>
      </c>
      <c r="J2673"/>
      <c r="K2673"/>
      <c r="L2673"/>
      <c r="M2673"/>
      <c r="N2673"/>
      <c r="O2673"/>
      <c r="P2673"/>
      <c r="Q2673"/>
      <c r="R2673"/>
      <c r="S2673"/>
      <c r="T2673"/>
      <c r="U2673"/>
      <c r="V2673"/>
      <c r="W2673"/>
      <c r="X2673"/>
      <c r="Y2673"/>
      <c r="Z2673"/>
      <c r="AA2673"/>
      <c r="AB2673"/>
      <c r="AC2673"/>
      <c r="AD2673"/>
      <c r="AE2673"/>
      <c r="AF2673"/>
      <c r="AG2673"/>
      <c r="AH2673">
        <v>0</v>
      </c>
    </row>
    <row r="2674" spans="1:34" ht="15" x14ac:dyDescent="0.25">
      <c r="A2674" t="s">
        <v>5508</v>
      </c>
      <c r="B2674" t="s">
        <v>5509</v>
      </c>
      <c r="C2674" t="s">
        <v>231</v>
      </c>
      <c r="D2674">
        <v>3</v>
      </c>
      <c r="E2674" s="138">
        <v>45315</v>
      </c>
      <c r="F2674" s="138">
        <v>46011</v>
      </c>
      <c r="G2674" t="s">
        <v>69</v>
      </c>
      <c r="H2674" t="s">
        <v>70</v>
      </c>
      <c r="I2674">
        <v>0.65</v>
      </c>
      <c r="J2674" t="s">
        <v>16341</v>
      </c>
      <c r="K2674">
        <v>0.78</v>
      </c>
      <c r="L2674" t="s">
        <v>16333</v>
      </c>
      <c r="M2674">
        <v>0.8</v>
      </c>
      <c r="N2674" t="s">
        <v>16342</v>
      </c>
      <c r="O2674">
        <v>0</v>
      </c>
      <c r="P2674" t="s">
        <v>16230</v>
      </c>
      <c r="Q2674"/>
      <c r="R2674"/>
      <c r="S2674"/>
      <c r="T2674"/>
      <c r="U2674"/>
      <c r="V2674"/>
      <c r="W2674"/>
      <c r="X2674"/>
      <c r="Y2674"/>
      <c r="Z2674"/>
      <c r="AA2674"/>
      <c r="AB2674"/>
      <c r="AC2674"/>
      <c r="AD2674"/>
      <c r="AE2674"/>
      <c r="AF2674"/>
      <c r="AG2674">
        <v>0</v>
      </c>
      <c r="AH2674">
        <v>0</v>
      </c>
    </row>
    <row r="2675" spans="1:34" ht="15" x14ac:dyDescent="0.25">
      <c r="A2675" t="s">
        <v>5512</v>
      </c>
      <c r="B2675" t="s">
        <v>5513</v>
      </c>
      <c r="C2675" t="s">
        <v>102</v>
      </c>
      <c r="D2675">
        <v>2</v>
      </c>
      <c r="E2675" s="138">
        <v>44951</v>
      </c>
      <c r="F2675" s="138">
        <v>46011</v>
      </c>
      <c r="G2675" t="s">
        <v>69</v>
      </c>
      <c r="H2675" t="s">
        <v>63</v>
      </c>
      <c r="I2675">
        <v>0.8</v>
      </c>
      <c r="J2675" t="s">
        <v>71</v>
      </c>
      <c r="K2675"/>
      <c r="L2675"/>
      <c r="M2675"/>
      <c r="N2675"/>
      <c r="O2675"/>
      <c r="P2675"/>
      <c r="Q2675"/>
      <c r="R2675"/>
      <c r="S2675"/>
      <c r="T2675"/>
      <c r="U2675"/>
      <c r="V2675"/>
      <c r="W2675"/>
      <c r="X2675"/>
      <c r="Y2675"/>
      <c r="Z2675"/>
      <c r="AA2675"/>
      <c r="AB2675"/>
      <c r="AC2675"/>
      <c r="AD2675"/>
      <c r="AE2675"/>
      <c r="AF2675"/>
      <c r="AG2675">
        <v>1</v>
      </c>
      <c r="AH2675">
        <v>0</v>
      </c>
    </row>
    <row r="2676" spans="1:34" ht="15" x14ac:dyDescent="0.25">
      <c r="A2676" t="s">
        <v>5514</v>
      </c>
      <c r="B2676" t="s">
        <v>5515</v>
      </c>
      <c r="C2676" t="s">
        <v>231</v>
      </c>
      <c r="D2676">
        <v>28</v>
      </c>
      <c r="E2676" s="138">
        <v>45643</v>
      </c>
      <c r="F2676" s="138">
        <v>45786</v>
      </c>
      <c r="G2676" t="s">
        <v>69</v>
      </c>
      <c r="H2676" t="s">
        <v>70</v>
      </c>
      <c r="I2676">
        <v>0</v>
      </c>
      <c r="J2676" t="s">
        <v>16229</v>
      </c>
      <c r="K2676">
        <v>0.8</v>
      </c>
      <c r="L2676" t="s">
        <v>71</v>
      </c>
      <c r="M2676"/>
      <c r="N2676"/>
      <c r="O2676"/>
      <c r="P2676"/>
      <c r="Q2676"/>
      <c r="R2676"/>
      <c r="S2676"/>
      <c r="T2676"/>
      <c r="U2676"/>
      <c r="V2676"/>
      <c r="W2676"/>
      <c r="X2676"/>
      <c r="Y2676"/>
      <c r="Z2676"/>
      <c r="AA2676"/>
      <c r="AB2676"/>
      <c r="AC2676"/>
      <c r="AD2676"/>
      <c r="AE2676"/>
      <c r="AF2676"/>
      <c r="AG2676">
        <v>2</v>
      </c>
      <c r="AH2676">
        <v>10000</v>
      </c>
    </row>
    <row r="2677" spans="1:34" ht="15" x14ac:dyDescent="0.25">
      <c r="A2677" t="s">
        <v>5516</v>
      </c>
      <c r="B2677" t="s">
        <v>5517</v>
      </c>
      <c r="C2677" t="s">
        <v>29</v>
      </c>
      <c r="D2677">
        <v>15</v>
      </c>
      <c r="E2677" s="138">
        <v>45715</v>
      </c>
      <c r="F2677" s="138">
        <v>45735</v>
      </c>
      <c r="G2677" t="s">
        <v>69</v>
      </c>
      <c r="H2677" t="s">
        <v>70</v>
      </c>
      <c r="I2677">
        <v>0</v>
      </c>
      <c r="J2677" t="s">
        <v>16228</v>
      </c>
      <c r="K2677">
        <v>0.8</v>
      </c>
      <c r="L2677" t="s">
        <v>71</v>
      </c>
      <c r="M2677"/>
      <c r="N2677"/>
      <c r="O2677"/>
      <c r="P2677"/>
      <c r="Q2677"/>
      <c r="R2677"/>
      <c r="S2677"/>
      <c r="T2677"/>
      <c r="U2677"/>
      <c r="V2677"/>
      <c r="W2677"/>
      <c r="X2677"/>
      <c r="Y2677"/>
      <c r="Z2677"/>
      <c r="AA2677"/>
      <c r="AB2677"/>
      <c r="AC2677"/>
      <c r="AD2677"/>
      <c r="AE2677"/>
      <c r="AF2677"/>
      <c r="AG2677">
        <v>2</v>
      </c>
      <c r="AH2677">
        <v>12000</v>
      </c>
    </row>
    <row r="2678" spans="1:34" ht="15" x14ac:dyDescent="0.25">
      <c r="A2678" t="s">
        <v>5518</v>
      </c>
      <c r="B2678" t="s">
        <v>5519</v>
      </c>
      <c r="C2678" t="s">
        <v>119</v>
      </c>
      <c r="D2678"/>
      <c r="E2678"/>
      <c r="F2678"/>
      <c r="G2678"/>
      <c r="H2678" t="s">
        <v>63</v>
      </c>
      <c r="I2678" t="s">
        <v>64</v>
      </c>
      <c r="J2678"/>
      <c r="K2678"/>
      <c r="L2678"/>
      <c r="M2678"/>
      <c r="N2678"/>
      <c r="O2678"/>
      <c r="P2678"/>
      <c r="Q2678"/>
      <c r="R2678"/>
      <c r="S2678"/>
      <c r="T2678"/>
      <c r="U2678"/>
      <c r="V2678"/>
      <c r="W2678"/>
      <c r="X2678"/>
      <c r="Y2678"/>
      <c r="Z2678"/>
      <c r="AA2678"/>
      <c r="AB2678"/>
      <c r="AC2678"/>
      <c r="AD2678"/>
      <c r="AE2678"/>
      <c r="AF2678"/>
      <c r="AG2678"/>
      <c r="AH2678">
        <v>0</v>
      </c>
    </row>
    <row r="2679" spans="1:34" ht="15" x14ac:dyDescent="0.25">
      <c r="A2679" t="s">
        <v>5520</v>
      </c>
      <c r="B2679" t="s">
        <v>5521</v>
      </c>
      <c r="C2679" t="s">
        <v>182</v>
      </c>
      <c r="D2679">
        <v>1</v>
      </c>
      <c r="E2679" s="138">
        <v>45693</v>
      </c>
      <c r="F2679" s="138">
        <v>45812</v>
      </c>
      <c r="G2679" t="s">
        <v>69</v>
      </c>
      <c r="H2679" t="s">
        <v>70</v>
      </c>
      <c r="I2679">
        <v>0</v>
      </c>
      <c r="J2679" t="s">
        <v>16230</v>
      </c>
      <c r="K2679">
        <v>0.8</v>
      </c>
      <c r="L2679" t="s">
        <v>71</v>
      </c>
      <c r="M2679"/>
      <c r="N2679"/>
      <c r="O2679"/>
      <c r="P2679"/>
      <c r="Q2679"/>
      <c r="R2679"/>
      <c r="S2679"/>
      <c r="T2679"/>
      <c r="U2679"/>
      <c r="V2679"/>
      <c r="W2679"/>
      <c r="X2679"/>
      <c r="Y2679"/>
      <c r="Z2679"/>
      <c r="AA2679"/>
      <c r="AB2679"/>
      <c r="AC2679"/>
      <c r="AD2679"/>
      <c r="AE2679"/>
      <c r="AF2679"/>
      <c r="AG2679">
        <v>2</v>
      </c>
      <c r="AH2679">
        <v>15000</v>
      </c>
    </row>
    <row r="2680" spans="1:34" ht="15" x14ac:dyDescent="0.25">
      <c r="A2680" t="s">
        <v>5522</v>
      </c>
      <c r="B2680" t="s">
        <v>5523</v>
      </c>
      <c r="C2680" t="s">
        <v>246</v>
      </c>
      <c r="D2680">
        <v>17</v>
      </c>
      <c r="E2680" s="138">
        <v>45012</v>
      </c>
      <c r="F2680" s="138">
        <v>46011</v>
      </c>
      <c r="G2680" t="s">
        <v>16478</v>
      </c>
      <c r="H2680" t="s">
        <v>70</v>
      </c>
      <c r="I2680">
        <v>0.6</v>
      </c>
      <c r="J2680" t="s">
        <v>76</v>
      </c>
      <c r="K2680">
        <v>0.8</v>
      </c>
      <c r="L2680" t="s">
        <v>77</v>
      </c>
      <c r="M2680">
        <v>0.8</v>
      </c>
      <c r="N2680" t="s">
        <v>78</v>
      </c>
      <c r="O2680">
        <v>0.8</v>
      </c>
      <c r="P2680" t="s">
        <v>79</v>
      </c>
      <c r="Q2680">
        <v>0</v>
      </c>
      <c r="R2680" t="s">
        <v>16257</v>
      </c>
      <c r="S2680"/>
      <c r="T2680"/>
      <c r="U2680"/>
      <c r="V2680"/>
      <c r="W2680"/>
      <c r="X2680"/>
      <c r="Y2680"/>
      <c r="Z2680"/>
      <c r="AA2680"/>
      <c r="AB2680"/>
      <c r="AC2680"/>
      <c r="AD2680"/>
      <c r="AE2680"/>
      <c r="AF2680"/>
      <c r="AG2680">
        <v>0</v>
      </c>
      <c r="AH2680">
        <v>0</v>
      </c>
    </row>
    <row r="2681" spans="1:34" ht="15" x14ac:dyDescent="0.25">
      <c r="A2681" t="s">
        <v>5524</v>
      </c>
      <c r="B2681" t="s">
        <v>5525</v>
      </c>
      <c r="C2681" t="s">
        <v>359</v>
      </c>
      <c r="D2681">
        <v>37</v>
      </c>
      <c r="E2681" s="138">
        <v>45646</v>
      </c>
      <c r="F2681" s="138">
        <v>45679</v>
      </c>
      <c r="G2681" t="s">
        <v>75</v>
      </c>
      <c r="H2681" t="s">
        <v>70</v>
      </c>
      <c r="I2681">
        <v>0</v>
      </c>
      <c r="J2681" t="s">
        <v>16248</v>
      </c>
      <c r="K2681">
        <v>0.68</v>
      </c>
      <c r="L2681" t="s">
        <v>71</v>
      </c>
      <c r="M2681"/>
      <c r="N2681"/>
      <c r="O2681"/>
      <c r="P2681"/>
      <c r="Q2681"/>
      <c r="R2681"/>
      <c r="S2681"/>
      <c r="T2681"/>
      <c r="U2681"/>
      <c r="V2681"/>
      <c r="W2681"/>
      <c r="X2681"/>
      <c r="Y2681"/>
      <c r="Z2681"/>
      <c r="AA2681"/>
      <c r="AB2681"/>
      <c r="AC2681"/>
      <c r="AD2681"/>
      <c r="AE2681"/>
      <c r="AF2681"/>
      <c r="AG2681">
        <v>2</v>
      </c>
      <c r="AH2681">
        <v>8500</v>
      </c>
    </row>
    <row r="2682" spans="1:34" ht="15" x14ac:dyDescent="0.25">
      <c r="A2682" t="s">
        <v>5526</v>
      </c>
      <c r="B2682" t="s">
        <v>5527</v>
      </c>
      <c r="C2682" t="s">
        <v>231</v>
      </c>
      <c r="D2682">
        <v>39</v>
      </c>
      <c r="E2682" s="138">
        <v>45645</v>
      </c>
      <c r="F2682" s="138">
        <v>45876</v>
      </c>
      <c r="G2682" t="s">
        <v>69</v>
      </c>
      <c r="H2682" t="s">
        <v>63</v>
      </c>
      <c r="I2682">
        <v>0.5</v>
      </c>
      <c r="J2682" t="s">
        <v>71</v>
      </c>
      <c r="K2682"/>
      <c r="L2682"/>
      <c r="M2682"/>
      <c r="N2682"/>
      <c r="O2682"/>
      <c r="P2682"/>
      <c r="Q2682"/>
      <c r="R2682"/>
      <c r="S2682"/>
      <c r="T2682"/>
      <c r="U2682"/>
      <c r="V2682"/>
      <c r="W2682"/>
      <c r="X2682"/>
      <c r="Y2682"/>
      <c r="Z2682"/>
      <c r="AA2682"/>
      <c r="AB2682"/>
      <c r="AC2682"/>
      <c r="AD2682"/>
      <c r="AE2682"/>
      <c r="AF2682"/>
      <c r="AG2682">
        <v>1</v>
      </c>
      <c r="AH2682">
        <v>0</v>
      </c>
    </row>
    <row r="2683" spans="1:34" ht="15" x14ac:dyDescent="0.25">
      <c r="A2683" t="s">
        <v>5528</v>
      </c>
      <c r="B2683" t="s">
        <v>5529</v>
      </c>
      <c r="C2683" t="s">
        <v>270</v>
      </c>
      <c r="D2683"/>
      <c r="E2683"/>
      <c r="F2683"/>
      <c r="G2683"/>
      <c r="H2683" t="s">
        <v>63</v>
      </c>
      <c r="I2683" t="s">
        <v>64</v>
      </c>
      <c r="J2683"/>
      <c r="K2683"/>
      <c r="L2683"/>
      <c r="M2683"/>
      <c r="N2683"/>
      <c r="O2683"/>
      <c r="P2683"/>
      <c r="Q2683"/>
      <c r="R2683"/>
      <c r="S2683"/>
      <c r="T2683"/>
      <c r="U2683"/>
      <c r="V2683"/>
      <c r="W2683"/>
      <c r="X2683"/>
      <c r="Y2683"/>
      <c r="Z2683"/>
      <c r="AA2683"/>
      <c r="AB2683"/>
      <c r="AC2683"/>
      <c r="AD2683"/>
      <c r="AE2683"/>
      <c r="AF2683"/>
      <c r="AG2683"/>
      <c r="AH2683">
        <v>0</v>
      </c>
    </row>
    <row r="2684" spans="1:34" ht="15" x14ac:dyDescent="0.25">
      <c r="A2684" t="s">
        <v>5530</v>
      </c>
      <c r="B2684" t="s">
        <v>5531</v>
      </c>
      <c r="C2684" t="s">
        <v>165</v>
      </c>
      <c r="D2684">
        <v>35</v>
      </c>
      <c r="E2684" s="138">
        <v>45656</v>
      </c>
      <c r="F2684" s="138">
        <v>45784</v>
      </c>
      <c r="G2684" t="s">
        <v>69</v>
      </c>
      <c r="H2684" t="s">
        <v>63</v>
      </c>
      <c r="I2684">
        <v>0.6</v>
      </c>
      <c r="J2684" t="s">
        <v>71</v>
      </c>
      <c r="K2684"/>
      <c r="L2684"/>
      <c r="M2684"/>
      <c r="N2684"/>
      <c r="O2684"/>
      <c r="P2684"/>
      <c r="Q2684"/>
      <c r="R2684"/>
      <c r="S2684"/>
      <c r="T2684"/>
      <c r="U2684"/>
      <c r="V2684"/>
      <c r="W2684"/>
      <c r="X2684"/>
      <c r="Y2684"/>
      <c r="Z2684"/>
      <c r="AA2684"/>
      <c r="AB2684"/>
      <c r="AC2684"/>
      <c r="AD2684"/>
      <c r="AE2684"/>
      <c r="AF2684"/>
      <c r="AG2684">
        <v>1</v>
      </c>
      <c r="AH2684">
        <v>0</v>
      </c>
    </row>
    <row r="2685" spans="1:34" ht="15" x14ac:dyDescent="0.25">
      <c r="A2685" t="s">
        <v>5532</v>
      </c>
      <c r="B2685" t="s">
        <v>5533</v>
      </c>
      <c r="C2685" t="s">
        <v>136</v>
      </c>
      <c r="D2685">
        <v>45</v>
      </c>
      <c r="E2685" s="138">
        <v>45589</v>
      </c>
      <c r="F2685" s="138">
        <v>45819</v>
      </c>
      <c r="G2685" t="s">
        <v>69</v>
      </c>
      <c r="H2685" t="s">
        <v>70</v>
      </c>
      <c r="I2685">
        <v>0</v>
      </c>
      <c r="J2685" t="s">
        <v>16236</v>
      </c>
      <c r="K2685">
        <v>0.8</v>
      </c>
      <c r="L2685" t="s">
        <v>71</v>
      </c>
      <c r="M2685"/>
      <c r="N2685"/>
      <c r="O2685"/>
      <c r="P2685"/>
      <c r="Q2685"/>
      <c r="R2685"/>
      <c r="S2685"/>
      <c r="T2685"/>
      <c r="U2685"/>
      <c r="V2685"/>
      <c r="W2685"/>
      <c r="X2685"/>
      <c r="Y2685"/>
      <c r="Z2685"/>
      <c r="AA2685"/>
      <c r="AB2685"/>
      <c r="AC2685"/>
      <c r="AD2685"/>
      <c r="AE2685"/>
      <c r="AF2685"/>
      <c r="AG2685">
        <v>2</v>
      </c>
      <c r="AH2685">
        <v>9999.99</v>
      </c>
    </row>
    <row r="2686" spans="1:34" ht="15" x14ac:dyDescent="0.25">
      <c r="A2686" t="s">
        <v>5534</v>
      </c>
      <c r="B2686" t="s">
        <v>5535</v>
      </c>
      <c r="C2686" t="s">
        <v>970</v>
      </c>
      <c r="D2686">
        <v>38</v>
      </c>
      <c r="E2686" s="138">
        <v>41592</v>
      </c>
      <c r="F2686" s="138">
        <v>46011</v>
      </c>
      <c r="G2686" t="s">
        <v>69</v>
      </c>
      <c r="H2686" t="s">
        <v>63</v>
      </c>
      <c r="I2686">
        <v>0.5</v>
      </c>
      <c r="J2686" t="s">
        <v>71</v>
      </c>
      <c r="K2686"/>
      <c r="L2686"/>
      <c r="M2686"/>
      <c r="N2686"/>
      <c r="O2686"/>
      <c r="P2686"/>
      <c r="Q2686"/>
      <c r="R2686"/>
      <c r="S2686"/>
      <c r="T2686"/>
      <c r="U2686"/>
      <c r="V2686"/>
      <c r="W2686"/>
      <c r="X2686"/>
      <c r="Y2686"/>
      <c r="Z2686"/>
      <c r="AA2686"/>
      <c r="AB2686"/>
      <c r="AC2686"/>
      <c r="AD2686"/>
      <c r="AE2686"/>
      <c r="AF2686"/>
      <c r="AG2686">
        <v>1</v>
      </c>
      <c r="AH2686">
        <v>0</v>
      </c>
    </row>
    <row r="2687" spans="1:34" ht="15" x14ac:dyDescent="0.25">
      <c r="A2687" t="s">
        <v>5536</v>
      </c>
      <c r="B2687" t="s">
        <v>5537</v>
      </c>
      <c r="C2687" t="s">
        <v>145</v>
      </c>
      <c r="D2687">
        <v>56</v>
      </c>
      <c r="E2687" s="138">
        <v>45643</v>
      </c>
      <c r="F2687" s="138">
        <v>45685</v>
      </c>
      <c r="G2687" t="s">
        <v>69</v>
      </c>
      <c r="H2687" t="s">
        <v>63</v>
      </c>
      <c r="I2687">
        <v>0.8</v>
      </c>
      <c r="J2687" t="s">
        <v>71</v>
      </c>
      <c r="K2687"/>
      <c r="L2687"/>
      <c r="M2687"/>
      <c r="N2687"/>
      <c r="O2687"/>
      <c r="P2687"/>
      <c r="Q2687"/>
      <c r="R2687"/>
      <c r="S2687"/>
      <c r="T2687"/>
      <c r="U2687"/>
      <c r="V2687"/>
      <c r="W2687"/>
      <c r="X2687"/>
      <c r="Y2687"/>
      <c r="Z2687"/>
      <c r="AA2687"/>
      <c r="AB2687"/>
      <c r="AC2687"/>
      <c r="AD2687"/>
      <c r="AE2687"/>
      <c r="AF2687"/>
      <c r="AG2687">
        <v>1</v>
      </c>
      <c r="AH2687">
        <v>0</v>
      </c>
    </row>
    <row r="2688" spans="1:34" ht="15" x14ac:dyDescent="0.25">
      <c r="A2688" t="s">
        <v>5538</v>
      </c>
      <c r="B2688" t="s">
        <v>5539</v>
      </c>
      <c r="C2688" t="s">
        <v>511</v>
      </c>
      <c r="D2688">
        <v>73</v>
      </c>
      <c r="E2688" s="138">
        <v>45644</v>
      </c>
      <c r="F2688" s="138">
        <v>45708</v>
      </c>
      <c r="G2688" t="s">
        <v>69</v>
      </c>
      <c r="H2688" t="s">
        <v>70</v>
      </c>
      <c r="I2688">
        <v>0</v>
      </c>
      <c r="J2688" t="s">
        <v>16237</v>
      </c>
      <c r="K2688">
        <v>0.8</v>
      </c>
      <c r="L2688" t="s">
        <v>71</v>
      </c>
      <c r="M2688"/>
      <c r="N2688"/>
      <c r="O2688"/>
      <c r="P2688"/>
      <c r="Q2688"/>
      <c r="R2688"/>
      <c r="S2688"/>
      <c r="T2688"/>
      <c r="U2688"/>
      <c r="V2688"/>
      <c r="W2688"/>
      <c r="X2688"/>
      <c r="Y2688"/>
      <c r="Z2688"/>
      <c r="AA2688"/>
      <c r="AB2688"/>
      <c r="AC2688"/>
      <c r="AD2688"/>
      <c r="AE2688"/>
      <c r="AF2688"/>
      <c r="AG2688">
        <v>2</v>
      </c>
      <c r="AH2688">
        <v>9000</v>
      </c>
    </row>
    <row r="2689" spans="1:34" ht="15" x14ac:dyDescent="0.25">
      <c r="A2689" t="s">
        <v>5540</v>
      </c>
      <c r="B2689" t="s">
        <v>5541</v>
      </c>
      <c r="C2689" t="s">
        <v>251</v>
      </c>
      <c r="D2689">
        <v>58</v>
      </c>
      <c r="E2689" s="138">
        <v>45645</v>
      </c>
      <c r="F2689" s="138">
        <v>45670</v>
      </c>
      <c r="G2689" t="s">
        <v>69</v>
      </c>
      <c r="H2689" t="s">
        <v>70</v>
      </c>
      <c r="I2689">
        <v>0</v>
      </c>
      <c r="J2689" t="s">
        <v>16231</v>
      </c>
      <c r="K2689">
        <v>0.7</v>
      </c>
      <c r="L2689" t="s">
        <v>71</v>
      </c>
      <c r="M2689"/>
      <c r="N2689"/>
      <c r="O2689"/>
      <c r="P2689"/>
      <c r="Q2689"/>
      <c r="R2689"/>
      <c r="S2689"/>
      <c r="T2689"/>
      <c r="U2689"/>
      <c r="V2689"/>
      <c r="W2689"/>
      <c r="X2689"/>
      <c r="Y2689"/>
      <c r="Z2689"/>
      <c r="AA2689"/>
      <c r="AB2689"/>
      <c r="AC2689"/>
      <c r="AD2689"/>
      <c r="AE2689"/>
      <c r="AF2689"/>
      <c r="AG2689">
        <v>2</v>
      </c>
      <c r="AH2689">
        <v>13000</v>
      </c>
    </row>
    <row r="2690" spans="1:34" ht="15" x14ac:dyDescent="0.25">
      <c r="A2690" t="s">
        <v>5542</v>
      </c>
      <c r="B2690" t="s">
        <v>5543</v>
      </c>
      <c r="C2690" t="s">
        <v>374</v>
      </c>
      <c r="D2690">
        <v>28</v>
      </c>
      <c r="E2690" s="138">
        <v>45278</v>
      </c>
      <c r="F2690" s="138">
        <v>46011</v>
      </c>
      <c r="G2690" t="s">
        <v>69</v>
      </c>
      <c r="H2690" t="s">
        <v>63</v>
      </c>
      <c r="I2690">
        <v>0.8</v>
      </c>
      <c r="J2690" t="s">
        <v>71</v>
      </c>
      <c r="K2690"/>
      <c r="L2690"/>
      <c r="M2690"/>
      <c r="N2690"/>
      <c r="O2690"/>
      <c r="P2690"/>
      <c r="Q2690"/>
      <c r="R2690"/>
      <c r="S2690"/>
      <c r="T2690"/>
      <c r="U2690"/>
      <c r="V2690"/>
      <c r="W2690"/>
      <c r="X2690"/>
      <c r="Y2690"/>
      <c r="Z2690"/>
      <c r="AA2690"/>
      <c r="AB2690"/>
      <c r="AC2690"/>
      <c r="AD2690"/>
      <c r="AE2690"/>
      <c r="AF2690"/>
      <c r="AG2690">
        <v>1</v>
      </c>
      <c r="AH2690">
        <v>0</v>
      </c>
    </row>
    <row r="2691" spans="1:34" ht="15" x14ac:dyDescent="0.25">
      <c r="A2691" t="s">
        <v>5544</v>
      </c>
      <c r="B2691" t="s">
        <v>5545</v>
      </c>
      <c r="C2691" t="s">
        <v>211</v>
      </c>
      <c r="D2691">
        <v>7</v>
      </c>
      <c r="E2691" s="138">
        <v>45715</v>
      </c>
      <c r="F2691" s="138">
        <v>45944</v>
      </c>
      <c r="G2691" t="s">
        <v>69</v>
      </c>
      <c r="H2691" t="s">
        <v>63</v>
      </c>
      <c r="I2691">
        <v>0.8</v>
      </c>
      <c r="J2691" t="s">
        <v>71</v>
      </c>
      <c r="K2691"/>
      <c r="L2691"/>
      <c r="M2691"/>
      <c r="N2691"/>
      <c r="O2691"/>
      <c r="P2691"/>
      <c r="Q2691"/>
      <c r="R2691"/>
      <c r="S2691"/>
      <c r="T2691"/>
      <c r="U2691"/>
      <c r="V2691"/>
      <c r="W2691"/>
      <c r="X2691"/>
      <c r="Y2691"/>
      <c r="Z2691"/>
      <c r="AA2691"/>
      <c r="AB2691"/>
      <c r="AC2691"/>
      <c r="AD2691"/>
      <c r="AE2691"/>
      <c r="AF2691"/>
      <c r="AG2691">
        <v>1</v>
      </c>
      <c r="AH2691">
        <v>0</v>
      </c>
    </row>
    <row r="2692" spans="1:34" ht="15" x14ac:dyDescent="0.25">
      <c r="A2692" t="s">
        <v>5548</v>
      </c>
      <c r="B2692" t="s">
        <v>5549</v>
      </c>
      <c r="C2692" t="s">
        <v>105</v>
      </c>
      <c r="D2692">
        <v>22</v>
      </c>
      <c r="E2692" s="138">
        <v>41095</v>
      </c>
      <c r="F2692" s="138">
        <v>46011</v>
      </c>
      <c r="G2692" t="s">
        <v>69</v>
      </c>
      <c r="H2692" t="s">
        <v>70</v>
      </c>
      <c r="I2692">
        <v>0</v>
      </c>
      <c r="J2692" t="s">
        <v>16229</v>
      </c>
      <c r="K2692">
        <v>0.5</v>
      </c>
      <c r="L2692" t="s">
        <v>71</v>
      </c>
      <c r="M2692"/>
      <c r="N2692"/>
      <c r="O2692"/>
      <c r="P2692"/>
      <c r="Q2692"/>
      <c r="R2692"/>
      <c r="S2692"/>
      <c r="T2692"/>
      <c r="U2692"/>
      <c r="V2692"/>
      <c r="W2692"/>
      <c r="X2692"/>
      <c r="Y2692"/>
      <c r="Z2692"/>
      <c r="AA2692"/>
      <c r="AB2692"/>
      <c r="AC2692"/>
      <c r="AD2692"/>
      <c r="AE2692"/>
      <c r="AF2692"/>
      <c r="AG2692">
        <v>2</v>
      </c>
      <c r="AH2692">
        <v>10000</v>
      </c>
    </row>
    <row r="2693" spans="1:34" ht="15" x14ac:dyDescent="0.25">
      <c r="A2693" t="s">
        <v>5550</v>
      </c>
      <c r="B2693" t="s">
        <v>5551</v>
      </c>
      <c r="C2693" t="s">
        <v>801</v>
      </c>
      <c r="D2693">
        <v>15</v>
      </c>
      <c r="E2693" s="138">
        <v>45712</v>
      </c>
      <c r="F2693" s="138">
        <v>45743</v>
      </c>
      <c r="G2693" t="s">
        <v>75</v>
      </c>
      <c r="H2693" t="s">
        <v>63</v>
      </c>
      <c r="I2693">
        <v>0.8</v>
      </c>
      <c r="J2693" t="s">
        <v>71</v>
      </c>
      <c r="K2693"/>
      <c r="L2693"/>
      <c r="M2693"/>
      <c r="N2693"/>
      <c r="O2693"/>
      <c r="P2693"/>
      <c r="Q2693"/>
      <c r="R2693"/>
      <c r="S2693"/>
      <c r="T2693"/>
      <c r="U2693"/>
      <c r="V2693"/>
      <c r="W2693"/>
      <c r="X2693"/>
      <c r="Y2693"/>
      <c r="Z2693"/>
      <c r="AA2693"/>
      <c r="AB2693"/>
      <c r="AC2693"/>
      <c r="AD2693"/>
      <c r="AE2693"/>
      <c r="AF2693"/>
      <c r="AG2693">
        <v>1</v>
      </c>
      <c r="AH2693">
        <v>0</v>
      </c>
    </row>
    <row r="2694" spans="1:34" ht="15" x14ac:dyDescent="0.25">
      <c r="A2694" t="s">
        <v>5552</v>
      </c>
      <c r="B2694" t="s">
        <v>5553</v>
      </c>
      <c r="C2694" t="s">
        <v>203</v>
      </c>
      <c r="D2694">
        <v>49</v>
      </c>
      <c r="E2694" s="138">
        <v>41067</v>
      </c>
      <c r="F2694" s="138">
        <v>46011</v>
      </c>
      <c r="G2694" t="s">
        <v>69</v>
      </c>
      <c r="H2694" t="s">
        <v>63</v>
      </c>
      <c r="I2694">
        <v>0.5</v>
      </c>
      <c r="J2694" t="s">
        <v>71</v>
      </c>
      <c r="K2694"/>
      <c r="L2694"/>
      <c r="M2694"/>
      <c r="N2694"/>
      <c r="O2694"/>
      <c r="P2694"/>
      <c r="Q2694"/>
      <c r="R2694"/>
      <c r="S2694"/>
      <c r="T2694"/>
      <c r="U2694"/>
      <c r="V2694"/>
      <c r="W2694"/>
      <c r="X2694"/>
      <c r="Y2694"/>
      <c r="Z2694"/>
      <c r="AA2694"/>
      <c r="AB2694"/>
      <c r="AC2694"/>
      <c r="AD2694"/>
      <c r="AE2694"/>
      <c r="AF2694"/>
      <c r="AG2694">
        <v>1</v>
      </c>
      <c r="AH2694">
        <v>0</v>
      </c>
    </row>
    <row r="2695" spans="1:34" ht="15" x14ac:dyDescent="0.25">
      <c r="A2695" t="s">
        <v>5554</v>
      </c>
      <c r="B2695" t="s">
        <v>5555</v>
      </c>
      <c r="C2695" t="s">
        <v>176</v>
      </c>
      <c r="D2695">
        <v>32</v>
      </c>
      <c r="E2695" s="138">
        <v>45653</v>
      </c>
      <c r="F2695" s="138">
        <v>45716</v>
      </c>
      <c r="G2695" t="s">
        <v>69</v>
      </c>
      <c r="H2695" t="s">
        <v>63</v>
      </c>
      <c r="I2695">
        <v>0.6</v>
      </c>
      <c r="J2695" t="s">
        <v>71</v>
      </c>
      <c r="K2695"/>
      <c r="L2695"/>
      <c r="M2695"/>
      <c r="N2695"/>
      <c r="O2695"/>
      <c r="P2695"/>
      <c r="Q2695"/>
      <c r="R2695"/>
      <c r="S2695"/>
      <c r="T2695"/>
      <c r="U2695"/>
      <c r="V2695"/>
      <c r="W2695"/>
      <c r="X2695"/>
      <c r="Y2695"/>
      <c r="Z2695"/>
      <c r="AA2695"/>
      <c r="AB2695"/>
      <c r="AC2695"/>
      <c r="AD2695"/>
      <c r="AE2695"/>
      <c r="AF2695"/>
      <c r="AG2695">
        <v>1</v>
      </c>
      <c r="AH2695">
        <v>0</v>
      </c>
    </row>
    <row r="2696" spans="1:34" ht="15" x14ac:dyDescent="0.25">
      <c r="A2696" t="s">
        <v>5556</v>
      </c>
      <c r="B2696" t="s">
        <v>5557</v>
      </c>
      <c r="C2696" t="s">
        <v>251</v>
      </c>
      <c r="D2696">
        <v>35</v>
      </c>
      <c r="E2696" s="138">
        <v>45290</v>
      </c>
      <c r="F2696" s="138">
        <v>46011</v>
      </c>
      <c r="G2696" t="s">
        <v>69</v>
      </c>
      <c r="H2696" t="s">
        <v>70</v>
      </c>
      <c r="I2696">
        <v>0</v>
      </c>
      <c r="J2696" t="s">
        <v>16257</v>
      </c>
      <c r="K2696">
        <v>0.5</v>
      </c>
      <c r="L2696" t="s">
        <v>71</v>
      </c>
      <c r="M2696"/>
      <c r="N2696"/>
      <c r="O2696"/>
      <c r="P2696"/>
      <c r="Q2696"/>
      <c r="R2696"/>
      <c r="S2696"/>
      <c r="T2696"/>
      <c r="U2696"/>
      <c r="V2696"/>
      <c r="W2696"/>
      <c r="X2696"/>
      <c r="Y2696"/>
      <c r="Z2696"/>
      <c r="AA2696"/>
      <c r="AB2696"/>
      <c r="AC2696"/>
      <c r="AD2696"/>
      <c r="AE2696"/>
      <c r="AF2696"/>
      <c r="AG2696">
        <v>2</v>
      </c>
      <c r="AH2696">
        <v>14999.99</v>
      </c>
    </row>
    <row r="2697" spans="1:34" ht="15" x14ac:dyDescent="0.25">
      <c r="A2697" t="s">
        <v>5558</v>
      </c>
      <c r="B2697" t="s">
        <v>5559</v>
      </c>
      <c r="C2697" t="s">
        <v>318</v>
      </c>
      <c r="D2697"/>
      <c r="E2697"/>
      <c r="F2697"/>
      <c r="G2697"/>
      <c r="H2697" t="s">
        <v>63</v>
      </c>
      <c r="I2697" t="s">
        <v>64</v>
      </c>
      <c r="J2697"/>
      <c r="K2697"/>
      <c r="L2697"/>
      <c r="M2697"/>
      <c r="N2697"/>
      <c r="O2697"/>
      <c r="P2697"/>
      <c r="Q2697"/>
      <c r="R2697"/>
      <c r="S2697"/>
      <c r="T2697"/>
      <c r="U2697"/>
      <c r="V2697"/>
      <c r="W2697"/>
      <c r="X2697"/>
      <c r="Y2697"/>
      <c r="Z2697"/>
      <c r="AA2697"/>
      <c r="AB2697"/>
      <c r="AC2697"/>
      <c r="AD2697"/>
      <c r="AE2697"/>
      <c r="AF2697"/>
      <c r="AG2697"/>
      <c r="AH2697">
        <v>0</v>
      </c>
    </row>
    <row r="2698" spans="1:34" ht="15" x14ac:dyDescent="0.25">
      <c r="A2698" t="s">
        <v>5562</v>
      </c>
      <c r="B2698" t="s">
        <v>5563</v>
      </c>
      <c r="C2698" t="s">
        <v>228</v>
      </c>
      <c r="D2698">
        <v>31</v>
      </c>
      <c r="E2698" s="138">
        <v>45649</v>
      </c>
      <c r="F2698" s="138">
        <v>45919</v>
      </c>
      <c r="G2698" t="s">
        <v>69</v>
      </c>
      <c r="H2698" t="s">
        <v>63</v>
      </c>
      <c r="I2698">
        <v>0.6</v>
      </c>
      <c r="J2698" t="s">
        <v>71</v>
      </c>
      <c r="K2698"/>
      <c r="L2698"/>
      <c r="M2698"/>
      <c r="N2698"/>
      <c r="O2698"/>
      <c r="P2698"/>
      <c r="Q2698"/>
      <c r="R2698"/>
      <c r="S2698"/>
      <c r="T2698"/>
      <c r="U2698"/>
      <c r="V2698"/>
      <c r="W2698"/>
      <c r="X2698"/>
      <c r="Y2698"/>
      <c r="Z2698"/>
      <c r="AA2698"/>
      <c r="AB2698"/>
      <c r="AC2698"/>
      <c r="AD2698"/>
      <c r="AE2698"/>
      <c r="AF2698"/>
      <c r="AG2698">
        <v>1</v>
      </c>
      <c r="AH2698">
        <v>0</v>
      </c>
    </row>
    <row r="2699" spans="1:34" ht="15" x14ac:dyDescent="0.25">
      <c r="A2699" t="s">
        <v>5564</v>
      </c>
      <c r="B2699" t="s">
        <v>5565</v>
      </c>
      <c r="C2699" t="s">
        <v>214</v>
      </c>
      <c r="D2699">
        <v>3</v>
      </c>
      <c r="E2699" s="138">
        <v>43518</v>
      </c>
      <c r="F2699" s="138">
        <v>46011</v>
      </c>
      <c r="G2699" t="s">
        <v>69</v>
      </c>
      <c r="H2699" t="s">
        <v>63</v>
      </c>
      <c r="I2699">
        <v>0.4</v>
      </c>
      <c r="J2699" t="s">
        <v>71</v>
      </c>
      <c r="K2699"/>
      <c r="L2699"/>
      <c r="M2699"/>
      <c r="N2699"/>
      <c r="O2699"/>
      <c r="P2699"/>
      <c r="Q2699"/>
      <c r="R2699"/>
      <c r="S2699"/>
      <c r="T2699"/>
      <c r="U2699"/>
      <c r="V2699"/>
      <c r="W2699"/>
      <c r="X2699"/>
      <c r="Y2699"/>
      <c r="Z2699"/>
      <c r="AA2699"/>
      <c r="AB2699"/>
      <c r="AC2699"/>
      <c r="AD2699"/>
      <c r="AE2699"/>
      <c r="AF2699"/>
      <c r="AG2699">
        <v>1</v>
      </c>
      <c r="AH2699">
        <v>0</v>
      </c>
    </row>
    <row r="2700" spans="1:34" ht="15" x14ac:dyDescent="0.25">
      <c r="A2700" t="s">
        <v>5566</v>
      </c>
      <c r="B2700" t="s">
        <v>5567</v>
      </c>
      <c r="C2700" t="s">
        <v>211</v>
      </c>
      <c r="D2700">
        <v>10</v>
      </c>
      <c r="E2700" s="138">
        <v>44042</v>
      </c>
      <c r="F2700" s="138">
        <v>46011</v>
      </c>
      <c r="G2700" t="s">
        <v>69</v>
      </c>
      <c r="H2700" t="s">
        <v>63</v>
      </c>
      <c r="I2700">
        <v>0.8</v>
      </c>
      <c r="J2700" t="s">
        <v>71</v>
      </c>
      <c r="K2700"/>
      <c r="L2700"/>
      <c r="M2700"/>
      <c r="N2700"/>
      <c r="O2700"/>
      <c r="P2700"/>
      <c r="Q2700"/>
      <c r="R2700"/>
      <c r="S2700"/>
      <c r="T2700"/>
      <c r="U2700"/>
      <c r="V2700"/>
      <c r="W2700"/>
      <c r="X2700"/>
      <c r="Y2700"/>
      <c r="Z2700"/>
      <c r="AA2700"/>
      <c r="AB2700"/>
      <c r="AC2700"/>
      <c r="AD2700"/>
      <c r="AE2700"/>
      <c r="AF2700"/>
      <c r="AG2700">
        <v>1</v>
      </c>
      <c r="AH2700">
        <v>0</v>
      </c>
    </row>
    <row r="2701" spans="1:34" ht="15" x14ac:dyDescent="0.25">
      <c r="A2701" t="s">
        <v>5570</v>
      </c>
      <c r="B2701" t="s">
        <v>5571</v>
      </c>
      <c r="C2701" t="s">
        <v>111</v>
      </c>
      <c r="D2701">
        <v>24</v>
      </c>
      <c r="E2701" s="138">
        <v>44077</v>
      </c>
      <c r="F2701" s="138">
        <v>46011</v>
      </c>
      <c r="G2701" t="s">
        <v>69</v>
      </c>
      <c r="H2701" t="s">
        <v>63</v>
      </c>
      <c r="I2701">
        <v>0.8</v>
      </c>
      <c r="J2701" t="s">
        <v>71</v>
      </c>
      <c r="K2701"/>
      <c r="L2701"/>
      <c r="M2701"/>
      <c r="N2701"/>
      <c r="O2701"/>
      <c r="P2701"/>
      <c r="Q2701"/>
      <c r="R2701"/>
      <c r="S2701"/>
      <c r="T2701"/>
      <c r="U2701"/>
      <c r="V2701"/>
      <c r="W2701"/>
      <c r="X2701"/>
      <c r="Y2701"/>
      <c r="Z2701"/>
      <c r="AA2701"/>
      <c r="AB2701"/>
      <c r="AC2701"/>
      <c r="AD2701"/>
      <c r="AE2701"/>
      <c r="AF2701"/>
      <c r="AG2701">
        <v>1</v>
      </c>
      <c r="AH2701">
        <v>0</v>
      </c>
    </row>
    <row r="2702" spans="1:34" ht="15" x14ac:dyDescent="0.25">
      <c r="A2702" t="s">
        <v>5574</v>
      </c>
      <c r="B2702" t="s">
        <v>5575</v>
      </c>
      <c r="C2702" t="s">
        <v>231</v>
      </c>
      <c r="D2702">
        <v>3</v>
      </c>
      <c r="E2702" s="138">
        <v>45708</v>
      </c>
      <c r="F2702" s="138">
        <v>45716</v>
      </c>
      <c r="G2702" t="s">
        <v>75</v>
      </c>
      <c r="H2702" t="s">
        <v>70</v>
      </c>
      <c r="I2702">
        <v>0</v>
      </c>
      <c r="J2702" t="s">
        <v>16230</v>
      </c>
      <c r="K2702">
        <v>0.5</v>
      </c>
      <c r="L2702" t="s">
        <v>16270</v>
      </c>
      <c r="M2702">
        <v>0.6</v>
      </c>
      <c r="N2702" t="s">
        <v>78</v>
      </c>
      <c r="O2702">
        <v>0.8</v>
      </c>
      <c r="P2702" t="s">
        <v>79</v>
      </c>
      <c r="Q2702"/>
      <c r="R2702"/>
      <c r="S2702"/>
      <c r="T2702"/>
      <c r="U2702"/>
      <c r="V2702"/>
      <c r="W2702"/>
      <c r="X2702"/>
      <c r="Y2702"/>
      <c r="Z2702"/>
      <c r="AA2702"/>
      <c r="AB2702"/>
      <c r="AC2702"/>
      <c r="AD2702"/>
      <c r="AE2702"/>
      <c r="AF2702"/>
      <c r="AG2702">
        <v>4</v>
      </c>
      <c r="AH2702">
        <v>15000</v>
      </c>
    </row>
    <row r="2703" spans="1:34" ht="15" x14ac:dyDescent="0.25">
      <c r="A2703" t="s">
        <v>5572</v>
      </c>
      <c r="B2703" t="s">
        <v>5573</v>
      </c>
      <c r="C2703" t="s">
        <v>206</v>
      </c>
      <c r="D2703">
        <v>3</v>
      </c>
      <c r="E2703" s="138">
        <v>45715</v>
      </c>
      <c r="F2703" s="138">
        <v>45750</v>
      </c>
      <c r="G2703" t="s">
        <v>75</v>
      </c>
      <c r="H2703" t="s">
        <v>63</v>
      </c>
      <c r="I2703">
        <v>0.8</v>
      </c>
      <c r="J2703" t="s">
        <v>71</v>
      </c>
      <c r="K2703"/>
      <c r="L2703"/>
      <c r="M2703"/>
      <c r="N2703"/>
      <c r="O2703"/>
      <c r="P2703"/>
      <c r="Q2703"/>
      <c r="R2703"/>
      <c r="S2703"/>
      <c r="T2703"/>
      <c r="U2703"/>
      <c r="V2703"/>
      <c r="W2703"/>
      <c r="X2703"/>
      <c r="Y2703"/>
      <c r="Z2703"/>
      <c r="AA2703"/>
      <c r="AB2703"/>
      <c r="AC2703"/>
      <c r="AD2703"/>
      <c r="AE2703"/>
      <c r="AF2703"/>
      <c r="AG2703">
        <v>1</v>
      </c>
      <c r="AH2703">
        <v>0</v>
      </c>
    </row>
    <row r="2704" spans="1:34" ht="15" x14ac:dyDescent="0.25">
      <c r="A2704" t="s">
        <v>5576</v>
      </c>
      <c r="B2704" t="s">
        <v>5577</v>
      </c>
      <c r="C2704" t="s">
        <v>691</v>
      </c>
      <c r="D2704">
        <v>10</v>
      </c>
      <c r="E2704" s="138">
        <v>42829</v>
      </c>
      <c r="F2704" s="138">
        <v>46011</v>
      </c>
      <c r="G2704" t="s">
        <v>69</v>
      </c>
      <c r="H2704" t="s">
        <v>63</v>
      </c>
      <c r="I2704">
        <v>0.6</v>
      </c>
      <c r="J2704" t="s">
        <v>71</v>
      </c>
      <c r="K2704"/>
      <c r="L2704"/>
      <c r="M2704"/>
      <c r="N2704"/>
      <c r="O2704"/>
      <c r="P2704"/>
      <c r="Q2704"/>
      <c r="R2704"/>
      <c r="S2704"/>
      <c r="T2704"/>
      <c r="U2704"/>
      <c r="V2704"/>
      <c r="W2704"/>
      <c r="X2704"/>
      <c r="Y2704"/>
      <c r="Z2704"/>
      <c r="AA2704"/>
      <c r="AB2704"/>
      <c r="AC2704"/>
      <c r="AD2704"/>
      <c r="AE2704"/>
      <c r="AF2704"/>
      <c r="AG2704">
        <v>1</v>
      </c>
      <c r="AH2704">
        <v>0</v>
      </c>
    </row>
    <row r="2705" spans="1:34" ht="15" x14ac:dyDescent="0.25">
      <c r="A2705" t="s">
        <v>5578</v>
      </c>
      <c r="B2705" t="s">
        <v>5579</v>
      </c>
      <c r="C2705" t="s">
        <v>313</v>
      </c>
      <c r="D2705"/>
      <c r="E2705"/>
      <c r="F2705"/>
      <c r="G2705"/>
      <c r="H2705" t="s">
        <v>63</v>
      </c>
      <c r="I2705" t="s">
        <v>64</v>
      </c>
      <c r="J2705"/>
      <c r="K2705"/>
      <c r="L2705"/>
      <c r="M2705"/>
      <c r="N2705"/>
      <c r="O2705"/>
      <c r="P2705"/>
      <c r="Q2705"/>
      <c r="R2705"/>
      <c r="S2705"/>
      <c r="T2705"/>
      <c r="U2705"/>
      <c r="V2705"/>
      <c r="W2705"/>
      <c r="X2705"/>
      <c r="Y2705"/>
      <c r="Z2705"/>
      <c r="AA2705"/>
      <c r="AB2705"/>
      <c r="AC2705"/>
      <c r="AD2705"/>
      <c r="AE2705"/>
      <c r="AF2705"/>
      <c r="AG2705"/>
      <c r="AH2705">
        <v>0</v>
      </c>
    </row>
    <row r="2706" spans="1:34" ht="15" x14ac:dyDescent="0.25">
      <c r="A2706" t="s">
        <v>5582</v>
      </c>
      <c r="B2706" t="s">
        <v>5583</v>
      </c>
      <c r="C2706" t="s">
        <v>448</v>
      </c>
      <c r="D2706">
        <v>5</v>
      </c>
      <c r="E2706" s="138">
        <v>43909</v>
      </c>
      <c r="F2706" s="138">
        <v>46011</v>
      </c>
      <c r="G2706" t="s">
        <v>69</v>
      </c>
      <c r="H2706" t="s">
        <v>63</v>
      </c>
      <c r="I2706">
        <v>0.8</v>
      </c>
      <c r="J2706" t="s">
        <v>71</v>
      </c>
      <c r="K2706"/>
      <c r="L2706"/>
      <c r="M2706"/>
      <c r="N2706"/>
      <c r="O2706"/>
      <c r="P2706"/>
      <c r="Q2706"/>
      <c r="R2706"/>
      <c r="S2706"/>
      <c r="T2706"/>
      <c r="U2706"/>
      <c r="V2706"/>
      <c r="W2706"/>
      <c r="X2706"/>
      <c r="Y2706"/>
      <c r="Z2706"/>
      <c r="AA2706"/>
      <c r="AB2706"/>
      <c r="AC2706"/>
      <c r="AD2706"/>
      <c r="AE2706"/>
      <c r="AF2706"/>
      <c r="AG2706">
        <v>1</v>
      </c>
      <c r="AH2706">
        <v>0</v>
      </c>
    </row>
    <row r="2707" spans="1:34" ht="15" x14ac:dyDescent="0.25">
      <c r="A2707" t="s">
        <v>5584</v>
      </c>
      <c r="B2707" t="s">
        <v>5585</v>
      </c>
      <c r="C2707" t="s">
        <v>198</v>
      </c>
      <c r="D2707">
        <v>37</v>
      </c>
      <c r="E2707" s="138">
        <v>45644</v>
      </c>
      <c r="F2707" s="138">
        <v>45672</v>
      </c>
      <c r="G2707" t="s">
        <v>69</v>
      </c>
      <c r="H2707" t="s">
        <v>70</v>
      </c>
      <c r="I2707">
        <v>0</v>
      </c>
      <c r="J2707" t="s">
        <v>16228</v>
      </c>
      <c r="K2707">
        <v>0.8</v>
      </c>
      <c r="L2707" t="s">
        <v>71</v>
      </c>
      <c r="M2707"/>
      <c r="N2707"/>
      <c r="O2707"/>
      <c r="P2707"/>
      <c r="Q2707"/>
      <c r="R2707"/>
      <c r="S2707"/>
      <c r="T2707"/>
      <c r="U2707"/>
      <c r="V2707"/>
      <c r="W2707"/>
      <c r="X2707"/>
      <c r="Y2707"/>
      <c r="Z2707"/>
      <c r="AA2707"/>
      <c r="AB2707"/>
      <c r="AC2707"/>
      <c r="AD2707"/>
      <c r="AE2707"/>
      <c r="AF2707"/>
      <c r="AG2707">
        <v>2</v>
      </c>
      <c r="AH2707">
        <v>12000</v>
      </c>
    </row>
    <row r="2708" spans="1:34" ht="15" x14ac:dyDescent="0.25">
      <c r="A2708" t="s">
        <v>5586</v>
      </c>
      <c r="B2708" t="s">
        <v>5587</v>
      </c>
      <c r="C2708" t="s">
        <v>411</v>
      </c>
      <c r="D2708">
        <v>31</v>
      </c>
      <c r="E2708" s="138">
        <v>45554</v>
      </c>
      <c r="F2708" s="138">
        <v>45939</v>
      </c>
      <c r="G2708" t="s">
        <v>69</v>
      </c>
      <c r="H2708" t="s">
        <v>63</v>
      </c>
      <c r="I2708">
        <v>0.8</v>
      </c>
      <c r="J2708" t="s">
        <v>71</v>
      </c>
      <c r="K2708"/>
      <c r="L2708"/>
      <c r="M2708"/>
      <c r="N2708"/>
      <c r="O2708"/>
      <c r="P2708"/>
      <c r="Q2708"/>
      <c r="R2708"/>
      <c r="S2708"/>
      <c r="T2708"/>
      <c r="U2708"/>
      <c r="V2708"/>
      <c r="W2708"/>
      <c r="X2708"/>
      <c r="Y2708"/>
      <c r="Z2708"/>
      <c r="AA2708"/>
      <c r="AB2708"/>
      <c r="AC2708"/>
      <c r="AD2708"/>
      <c r="AE2708"/>
      <c r="AF2708"/>
      <c r="AG2708">
        <v>1</v>
      </c>
      <c r="AH2708">
        <v>0</v>
      </c>
    </row>
    <row r="2709" spans="1:34" ht="15" x14ac:dyDescent="0.25">
      <c r="A2709" t="s">
        <v>5588</v>
      </c>
      <c r="B2709" t="s">
        <v>5589</v>
      </c>
      <c r="C2709" t="s">
        <v>165</v>
      </c>
      <c r="D2709">
        <v>7</v>
      </c>
      <c r="E2709" s="138">
        <v>45077</v>
      </c>
      <c r="F2709" s="138">
        <v>46011</v>
      </c>
      <c r="G2709" t="s">
        <v>69</v>
      </c>
      <c r="H2709" t="s">
        <v>63</v>
      </c>
      <c r="I2709">
        <v>0.6</v>
      </c>
      <c r="J2709" t="s">
        <v>71</v>
      </c>
      <c r="K2709"/>
      <c r="L2709"/>
      <c r="M2709"/>
      <c r="N2709"/>
      <c r="O2709"/>
      <c r="P2709"/>
      <c r="Q2709"/>
      <c r="R2709"/>
      <c r="S2709"/>
      <c r="T2709"/>
      <c r="U2709"/>
      <c r="V2709"/>
      <c r="W2709"/>
      <c r="X2709"/>
      <c r="Y2709"/>
      <c r="Z2709"/>
      <c r="AA2709"/>
      <c r="AB2709"/>
      <c r="AC2709"/>
      <c r="AD2709"/>
      <c r="AE2709"/>
      <c r="AF2709"/>
      <c r="AG2709">
        <v>1</v>
      </c>
      <c r="AH2709">
        <v>0</v>
      </c>
    </row>
    <row r="2710" spans="1:34" ht="15" x14ac:dyDescent="0.25">
      <c r="A2710" t="s">
        <v>1794</v>
      </c>
      <c r="B2710" t="s">
        <v>1795</v>
      </c>
      <c r="C2710" t="s">
        <v>29</v>
      </c>
      <c r="D2710">
        <v>57</v>
      </c>
      <c r="E2710" s="138">
        <v>42215</v>
      </c>
      <c r="F2710" s="138">
        <v>46011</v>
      </c>
      <c r="G2710" t="s">
        <v>69</v>
      </c>
      <c r="H2710" t="s">
        <v>70</v>
      </c>
      <c r="I2710">
        <v>0</v>
      </c>
      <c r="J2710" t="s">
        <v>16228</v>
      </c>
      <c r="K2710">
        <v>0.8</v>
      </c>
      <c r="L2710" t="s">
        <v>71</v>
      </c>
      <c r="M2710"/>
      <c r="N2710"/>
      <c r="O2710"/>
      <c r="P2710"/>
      <c r="Q2710"/>
      <c r="R2710"/>
      <c r="S2710"/>
      <c r="T2710"/>
      <c r="U2710"/>
      <c r="V2710"/>
      <c r="W2710"/>
      <c r="X2710"/>
      <c r="Y2710"/>
      <c r="Z2710"/>
      <c r="AA2710"/>
      <c r="AB2710"/>
      <c r="AC2710"/>
      <c r="AD2710"/>
      <c r="AE2710"/>
      <c r="AF2710"/>
      <c r="AG2710">
        <v>2</v>
      </c>
      <c r="AH2710">
        <v>12000</v>
      </c>
    </row>
    <row r="2711" spans="1:34" ht="15" x14ac:dyDescent="0.25">
      <c r="A2711" t="s">
        <v>5590</v>
      </c>
      <c r="B2711" t="s">
        <v>5591</v>
      </c>
      <c r="C2711" t="s">
        <v>116</v>
      </c>
      <c r="D2711"/>
      <c r="E2711"/>
      <c r="F2711"/>
      <c r="G2711"/>
      <c r="H2711" t="s">
        <v>63</v>
      </c>
      <c r="I2711" t="s">
        <v>64</v>
      </c>
      <c r="J2711"/>
      <c r="K2711"/>
      <c r="L2711"/>
      <c r="M2711"/>
      <c r="N2711"/>
      <c r="O2711"/>
      <c r="P2711"/>
      <c r="Q2711"/>
      <c r="R2711"/>
      <c r="S2711"/>
      <c r="T2711"/>
      <c r="U2711"/>
      <c r="V2711"/>
      <c r="W2711"/>
      <c r="X2711"/>
      <c r="Y2711"/>
      <c r="Z2711"/>
      <c r="AA2711"/>
      <c r="AB2711"/>
      <c r="AC2711"/>
      <c r="AD2711"/>
      <c r="AE2711"/>
      <c r="AF2711"/>
      <c r="AG2711"/>
      <c r="AH2711">
        <v>0</v>
      </c>
    </row>
    <row r="2712" spans="1:34" ht="15" x14ac:dyDescent="0.25">
      <c r="A2712" t="s">
        <v>5592</v>
      </c>
      <c r="B2712" t="s">
        <v>5593</v>
      </c>
      <c r="C2712" t="s">
        <v>313</v>
      </c>
      <c r="D2712"/>
      <c r="E2712"/>
      <c r="F2712"/>
      <c r="G2712"/>
      <c r="H2712" t="s">
        <v>63</v>
      </c>
      <c r="I2712" t="s">
        <v>64</v>
      </c>
      <c r="J2712"/>
      <c r="K2712"/>
      <c r="L2712"/>
      <c r="M2712"/>
      <c r="N2712"/>
      <c r="O2712"/>
      <c r="P2712"/>
      <c r="Q2712"/>
      <c r="R2712"/>
      <c r="S2712"/>
      <c r="T2712"/>
      <c r="U2712"/>
      <c r="V2712"/>
      <c r="W2712"/>
      <c r="X2712"/>
      <c r="Y2712"/>
      <c r="Z2712"/>
      <c r="AA2712"/>
      <c r="AB2712"/>
      <c r="AC2712"/>
      <c r="AD2712"/>
      <c r="AE2712"/>
      <c r="AF2712"/>
      <c r="AG2712"/>
      <c r="AH2712">
        <v>0</v>
      </c>
    </row>
    <row r="2713" spans="1:34" ht="15" x14ac:dyDescent="0.25">
      <c r="A2713" t="s">
        <v>5594</v>
      </c>
      <c r="B2713" t="s">
        <v>5595</v>
      </c>
      <c r="C2713" t="s">
        <v>151</v>
      </c>
      <c r="D2713">
        <v>33</v>
      </c>
      <c r="E2713" s="138">
        <v>45654</v>
      </c>
      <c r="F2713" s="138">
        <v>45677</v>
      </c>
      <c r="G2713" t="s">
        <v>69</v>
      </c>
      <c r="H2713" t="s">
        <v>70</v>
      </c>
      <c r="I2713">
        <v>0</v>
      </c>
      <c r="J2713" t="s">
        <v>16248</v>
      </c>
      <c r="K2713">
        <v>0.75</v>
      </c>
      <c r="L2713" t="s">
        <v>71</v>
      </c>
      <c r="M2713"/>
      <c r="N2713"/>
      <c r="O2713"/>
      <c r="P2713"/>
      <c r="Q2713"/>
      <c r="R2713"/>
      <c r="S2713"/>
      <c r="T2713"/>
      <c r="U2713"/>
      <c r="V2713"/>
      <c r="W2713"/>
      <c r="X2713"/>
      <c r="Y2713"/>
      <c r="Z2713"/>
      <c r="AA2713"/>
      <c r="AB2713"/>
      <c r="AC2713"/>
      <c r="AD2713"/>
      <c r="AE2713"/>
      <c r="AF2713"/>
      <c r="AG2713">
        <v>2</v>
      </c>
      <c r="AH2713">
        <v>8500</v>
      </c>
    </row>
    <row r="2714" spans="1:34" ht="15" x14ac:dyDescent="0.25">
      <c r="A2714" t="s">
        <v>5596</v>
      </c>
      <c r="B2714" t="s">
        <v>5597</v>
      </c>
      <c r="C2714" t="s">
        <v>1082</v>
      </c>
      <c r="D2714">
        <v>9</v>
      </c>
      <c r="E2714" s="138">
        <v>39513</v>
      </c>
      <c r="F2714" s="138">
        <v>46011</v>
      </c>
      <c r="G2714" t="s">
        <v>69</v>
      </c>
      <c r="H2714" t="s">
        <v>63</v>
      </c>
      <c r="I2714">
        <v>0.8</v>
      </c>
      <c r="J2714" t="s">
        <v>71</v>
      </c>
      <c r="K2714"/>
      <c r="L2714"/>
      <c r="M2714"/>
      <c r="N2714"/>
      <c r="O2714"/>
      <c r="P2714"/>
      <c r="Q2714"/>
      <c r="R2714"/>
      <c r="S2714"/>
      <c r="T2714"/>
      <c r="U2714"/>
      <c r="V2714"/>
      <c r="W2714"/>
      <c r="X2714"/>
      <c r="Y2714"/>
      <c r="Z2714"/>
      <c r="AA2714"/>
      <c r="AB2714"/>
      <c r="AC2714"/>
      <c r="AD2714"/>
      <c r="AE2714"/>
      <c r="AF2714"/>
      <c r="AG2714">
        <v>1</v>
      </c>
      <c r="AH2714">
        <v>0</v>
      </c>
    </row>
    <row r="2715" spans="1:34" ht="15" x14ac:dyDescent="0.25">
      <c r="A2715" t="s">
        <v>5598</v>
      </c>
      <c r="B2715" t="s">
        <v>5599</v>
      </c>
      <c r="C2715" t="s">
        <v>142</v>
      </c>
      <c r="D2715">
        <v>3</v>
      </c>
      <c r="E2715" s="138">
        <v>45707</v>
      </c>
      <c r="F2715" s="138">
        <v>45722</v>
      </c>
      <c r="G2715" t="s">
        <v>75</v>
      </c>
      <c r="H2715" t="s">
        <v>70</v>
      </c>
      <c r="I2715">
        <v>0</v>
      </c>
      <c r="J2715" t="s">
        <v>16229</v>
      </c>
      <c r="K2715">
        <v>0.8</v>
      </c>
      <c r="L2715" t="s">
        <v>71</v>
      </c>
      <c r="M2715"/>
      <c r="N2715"/>
      <c r="O2715"/>
      <c r="P2715"/>
      <c r="Q2715"/>
      <c r="R2715"/>
      <c r="S2715"/>
      <c r="T2715"/>
      <c r="U2715"/>
      <c r="V2715"/>
      <c r="W2715"/>
      <c r="X2715"/>
      <c r="Y2715"/>
      <c r="Z2715"/>
      <c r="AA2715"/>
      <c r="AB2715"/>
      <c r="AC2715"/>
      <c r="AD2715"/>
      <c r="AE2715"/>
      <c r="AF2715"/>
      <c r="AG2715">
        <v>2</v>
      </c>
      <c r="AH2715">
        <v>10000</v>
      </c>
    </row>
    <row r="2716" spans="1:34" ht="15" x14ac:dyDescent="0.25">
      <c r="A2716" t="s">
        <v>5602</v>
      </c>
      <c r="B2716" t="s">
        <v>5603</v>
      </c>
      <c r="C2716" t="s">
        <v>642</v>
      </c>
      <c r="D2716">
        <v>58</v>
      </c>
      <c r="E2716" s="138">
        <v>44194</v>
      </c>
      <c r="F2716" s="138">
        <v>46011</v>
      </c>
      <c r="G2716" t="s">
        <v>69</v>
      </c>
      <c r="H2716" t="s">
        <v>63</v>
      </c>
      <c r="I2716">
        <v>0.8</v>
      </c>
      <c r="J2716" t="s">
        <v>71</v>
      </c>
      <c r="K2716"/>
      <c r="L2716"/>
      <c r="M2716"/>
      <c r="N2716"/>
      <c r="O2716"/>
      <c r="P2716"/>
      <c r="Q2716"/>
      <c r="R2716"/>
      <c r="S2716"/>
      <c r="T2716"/>
      <c r="U2716"/>
      <c r="V2716"/>
      <c r="W2716"/>
      <c r="X2716"/>
      <c r="Y2716"/>
      <c r="Z2716"/>
      <c r="AA2716"/>
      <c r="AB2716"/>
      <c r="AC2716"/>
      <c r="AD2716"/>
      <c r="AE2716"/>
      <c r="AF2716"/>
      <c r="AG2716">
        <v>1</v>
      </c>
      <c r="AH2716">
        <v>0</v>
      </c>
    </row>
    <row r="2717" spans="1:34" ht="15" x14ac:dyDescent="0.25">
      <c r="A2717" t="s">
        <v>5600</v>
      </c>
      <c r="B2717" t="s">
        <v>5601</v>
      </c>
      <c r="C2717" t="s">
        <v>198</v>
      </c>
      <c r="D2717">
        <v>34</v>
      </c>
      <c r="E2717" s="138">
        <v>45645</v>
      </c>
      <c r="F2717" s="138">
        <v>45665</v>
      </c>
      <c r="G2717" t="s">
        <v>69</v>
      </c>
      <c r="H2717" t="s">
        <v>70</v>
      </c>
      <c r="I2717">
        <v>0</v>
      </c>
      <c r="J2717" t="s">
        <v>16228</v>
      </c>
      <c r="K2717">
        <v>0.8</v>
      </c>
      <c r="L2717" t="s">
        <v>71</v>
      </c>
      <c r="M2717"/>
      <c r="N2717"/>
      <c r="O2717"/>
      <c r="P2717"/>
      <c r="Q2717"/>
      <c r="R2717"/>
      <c r="S2717"/>
      <c r="T2717"/>
      <c r="U2717"/>
      <c r="V2717"/>
      <c r="W2717"/>
      <c r="X2717"/>
      <c r="Y2717"/>
      <c r="Z2717"/>
      <c r="AA2717"/>
      <c r="AB2717"/>
      <c r="AC2717"/>
      <c r="AD2717"/>
      <c r="AE2717"/>
      <c r="AF2717"/>
      <c r="AG2717">
        <v>2</v>
      </c>
      <c r="AH2717">
        <v>12000</v>
      </c>
    </row>
    <row r="2718" spans="1:34" ht="15" x14ac:dyDescent="0.25">
      <c r="A2718" t="s">
        <v>5604</v>
      </c>
      <c r="B2718" t="s">
        <v>5605</v>
      </c>
      <c r="C2718" t="s">
        <v>359</v>
      </c>
      <c r="D2718">
        <v>2</v>
      </c>
      <c r="E2718" s="138">
        <v>45674</v>
      </c>
      <c r="F2718" s="138">
        <v>45720</v>
      </c>
      <c r="G2718" t="s">
        <v>69</v>
      </c>
      <c r="H2718" t="s">
        <v>63</v>
      </c>
      <c r="I2718">
        <v>0.7</v>
      </c>
      <c r="J2718" t="s">
        <v>71</v>
      </c>
      <c r="K2718"/>
      <c r="L2718"/>
      <c r="M2718"/>
      <c r="N2718"/>
      <c r="O2718"/>
      <c r="P2718"/>
      <c r="Q2718"/>
      <c r="R2718"/>
      <c r="S2718"/>
      <c r="T2718"/>
      <c r="U2718"/>
      <c r="V2718"/>
      <c r="W2718"/>
      <c r="X2718"/>
      <c r="Y2718"/>
      <c r="Z2718"/>
      <c r="AA2718"/>
      <c r="AB2718"/>
      <c r="AC2718"/>
      <c r="AD2718"/>
      <c r="AE2718"/>
      <c r="AF2718"/>
      <c r="AG2718">
        <v>1</v>
      </c>
      <c r="AH2718">
        <v>0</v>
      </c>
    </row>
    <row r="2719" spans="1:34" ht="15" x14ac:dyDescent="0.25">
      <c r="A2719" t="s">
        <v>15743</v>
      </c>
      <c r="B2719" t="s">
        <v>15744</v>
      </c>
      <c r="C2719" t="s">
        <v>1082</v>
      </c>
      <c r="D2719">
        <v>98</v>
      </c>
      <c r="E2719" s="138">
        <v>43818</v>
      </c>
      <c r="F2719" s="138">
        <v>46011</v>
      </c>
      <c r="G2719" t="s">
        <v>69</v>
      </c>
      <c r="H2719" t="s">
        <v>70</v>
      </c>
      <c r="I2719">
        <v>0</v>
      </c>
      <c r="J2719" t="s">
        <v>16243</v>
      </c>
      <c r="K2719">
        <v>0.8</v>
      </c>
      <c r="L2719" t="s">
        <v>71</v>
      </c>
      <c r="M2719"/>
      <c r="N2719"/>
      <c r="O2719"/>
      <c r="P2719"/>
      <c r="Q2719"/>
      <c r="R2719"/>
      <c r="S2719"/>
      <c r="T2719"/>
      <c r="U2719"/>
      <c r="V2719"/>
      <c r="W2719"/>
      <c r="X2719"/>
      <c r="Y2719"/>
      <c r="Z2719"/>
      <c r="AA2719"/>
      <c r="AB2719"/>
      <c r="AC2719"/>
      <c r="AD2719"/>
      <c r="AE2719"/>
      <c r="AF2719"/>
      <c r="AG2719">
        <v>2</v>
      </c>
      <c r="AH2719">
        <v>7999.99</v>
      </c>
    </row>
    <row r="2720" spans="1:34" ht="15" x14ac:dyDescent="0.25">
      <c r="A2720" t="s">
        <v>5606</v>
      </c>
      <c r="B2720" t="s">
        <v>5607</v>
      </c>
      <c r="C2720" t="s">
        <v>139</v>
      </c>
      <c r="D2720">
        <v>40</v>
      </c>
      <c r="E2720" s="138">
        <v>45646</v>
      </c>
      <c r="F2720" s="138">
        <v>45943</v>
      </c>
      <c r="G2720" t="s">
        <v>69</v>
      </c>
      <c r="H2720" t="s">
        <v>63</v>
      </c>
      <c r="I2720">
        <v>0.8</v>
      </c>
      <c r="J2720" t="s">
        <v>71</v>
      </c>
      <c r="K2720"/>
      <c r="L2720"/>
      <c r="M2720"/>
      <c r="N2720"/>
      <c r="O2720"/>
      <c r="P2720"/>
      <c r="Q2720"/>
      <c r="R2720"/>
      <c r="S2720"/>
      <c r="T2720"/>
      <c r="U2720"/>
      <c r="V2720"/>
      <c r="W2720"/>
      <c r="X2720"/>
      <c r="Y2720"/>
      <c r="Z2720"/>
      <c r="AA2720"/>
      <c r="AB2720"/>
      <c r="AC2720"/>
      <c r="AD2720"/>
      <c r="AE2720"/>
      <c r="AF2720"/>
      <c r="AG2720">
        <v>1</v>
      </c>
      <c r="AH2720">
        <v>0</v>
      </c>
    </row>
    <row r="2721" spans="1:34" ht="15" x14ac:dyDescent="0.25">
      <c r="A2721" t="s">
        <v>5610</v>
      </c>
      <c r="B2721" t="s">
        <v>5611</v>
      </c>
      <c r="C2721" t="s">
        <v>206</v>
      </c>
      <c r="D2721">
        <v>34</v>
      </c>
      <c r="E2721" s="138">
        <v>45289</v>
      </c>
      <c r="F2721" s="138">
        <v>46011</v>
      </c>
      <c r="G2721" t="s">
        <v>69</v>
      </c>
      <c r="H2721" t="s">
        <v>63</v>
      </c>
      <c r="I2721">
        <v>0.5</v>
      </c>
      <c r="J2721" t="s">
        <v>71</v>
      </c>
      <c r="K2721"/>
      <c r="L2721"/>
      <c r="M2721"/>
      <c r="N2721"/>
      <c r="O2721"/>
      <c r="P2721"/>
      <c r="Q2721"/>
      <c r="R2721"/>
      <c r="S2721"/>
      <c r="T2721"/>
      <c r="U2721"/>
      <c r="V2721"/>
      <c r="W2721"/>
      <c r="X2721"/>
      <c r="Y2721"/>
      <c r="Z2721"/>
      <c r="AA2721"/>
      <c r="AB2721"/>
      <c r="AC2721"/>
      <c r="AD2721"/>
      <c r="AE2721"/>
      <c r="AF2721"/>
      <c r="AG2721">
        <v>1</v>
      </c>
      <c r="AH2721">
        <v>0</v>
      </c>
    </row>
    <row r="2722" spans="1:34" ht="15" x14ac:dyDescent="0.25">
      <c r="A2722" t="s">
        <v>5612</v>
      </c>
      <c r="B2722" t="s">
        <v>5613</v>
      </c>
      <c r="C2722" t="s">
        <v>159</v>
      </c>
      <c r="D2722">
        <v>7</v>
      </c>
      <c r="E2722" s="138">
        <v>45386</v>
      </c>
      <c r="F2722" s="138">
        <v>46011</v>
      </c>
      <c r="G2722" t="s">
        <v>69</v>
      </c>
      <c r="H2722" t="s">
        <v>63</v>
      </c>
      <c r="I2722">
        <v>0.8</v>
      </c>
      <c r="J2722" t="s">
        <v>71</v>
      </c>
      <c r="K2722"/>
      <c r="L2722"/>
      <c r="M2722"/>
      <c r="N2722"/>
      <c r="O2722"/>
      <c r="P2722"/>
      <c r="Q2722"/>
      <c r="R2722"/>
      <c r="S2722"/>
      <c r="T2722"/>
      <c r="U2722"/>
      <c r="V2722"/>
      <c r="W2722"/>
      <c r="X2722"/>
      <c r="Y2722"/>
      <c r="Z2722"/>
      <c r="AA2722"/>
      <c r="AB2722"/>
      <c r="AC2722"/>
      <c r="AD2722"/>
      <c r="AE2722"/>
      <c r="AF2722"/>
      <c r="AG2722">
        <v>1</v>
      </c>
      <c r="AH2722">
        <v>0</v>
      </c>
    </row>
    <row r="2723" spans="1:34" ht="15" x14ac:dyDescent="0.25">
      <c r="A2723" t="s">
        <v>5614</v>
      </c>
      <c r="B2723" t="s">
        <v>5615</v>
      </c>
      <c r="C2723" t="s">
        <v>193</v>
      </c>
      <c r="D2723">
        <v>36</v>
      </c>
      <c r="E2723" s="138">
        <v>45647</v>
      </c>
      <c r="F2723" s="138">
        <v>45811</v>
      </c>
      <c r="G2723" t="s">
        <v>69</v>
      </c>
      <c r="H2723" t="s">
        <v>63</v>
      </c>
      <c r="I2723">
        <v>0.4</v>
      </c>
      <c r="J2723" t="s">
        <v>71</v>
      </c>
      <c r="K2723"/>
      <c r="L2723"/>
      <c r="M2723"/>
      <c r="N2723"/>
      <c r="O2723"/>
      <c r="P2723"/>
      <c r="Q2723"/>
      <c r="R2723"/>
      <c r="S2723"/>
      <c r="T2723"/>
      <c r="U2723"/>
      <c r="V2723"/>
      <c r="W2723"/>
      <c r="X2723"/>
      <c r="Y2723"/>
      <c r="Z2723"/>
      <c r="AA2723"/>
      <c r="AB2723"/>
      <c r="AC2723"/>
      <c r="AD2723"/>
      <c r="AE2723"/>
      <c r="AF2723"/>
      <c r="AG2723">
        <v>1</v>
      </c>
      <c r="AH2723">
        <v>0</v>
      </c>
    </row>
    <row r="2724" spans="1:34" ht="15" x14ac:dyDescent="0.25">
      <c r="A2724" t="s">
        <v>5616</v>
      </c>
      <c r="B2724" t="s">
        <v>5617</v>
      </c>
      <c r="C2724" t="s">
        <v>159</v>
      </c>
      <c r="D2724">
        <v>34</v>
      </c>
      <c r="E2724" s="138">
        <v>45290</v>
      </c>
      <c r="F2724" s="138">
        <v>46011</v>
      </c>
      <c r="G2724" t="s">
        <v>69</v>
      </c>
      <c r="H2724" t="s">
        <v>63</v>
      </c>
      <c r="I2724">
        <v>0.8</v>
      </c>
      <c r="J2724" t="s">
        <v>71</v>
      </c>
      <c r="K2724"/>
      <c r="L2724"/>
      <c r="M2724"/>
      <c r="N2724"/>
      <c r="O2724"/>
      <c r="P2724"/>
      <c r="Q2724"/>
      <c r="R2724"/>
      <c r="S2724"/>
      <c r="T2724"/>
      <c r="U2724"/>
      <c r="V2724"/>
      <c r="W2724"/>
      <c r="X2724"/>
      <c r="Y2724"/>
      <c r="Z2724"/>
      <c r="AA2724"/>
      <c r="AB2724"/>
      <c r="AC2724"/>
      <c r="AD2724"/>
      <c r="AE2724"/>
      <c r="AF2724"/>
      <c r="AG2724">
        <v>1</v>
      </c>
      <c r="AH2724">
        <v>0</v>
      </c>
    </row>
    <row r="2725" spans="1:34" ht="15" x14ac:dyDescent="0.25">
      <c r="A2725" t="s">
        <v>5618</v>
      </c>
      <c r="B2725" t="s">
        <v>5619</v>
      </c>
      <c r="C2725" t="s">
        <v>975</v>
      </c>
      <c r="D2725">
        <v>6</v>
      </c>
      <c r="E2725" s="138">
        <v>43539</v>
      </c>
      <c r="F2725" s="138">
        <v>46011</v>
      </c>
      <c r="G2725" t="s">
        <v>69</v>
      </c>
      <c r="H2725" t="s">
        <v>63</v>
      </c>
      <c r="I2725">
        <v>0.6</v>
      </c>
      <c r="J2725" t="s">
        <v>71</v>
      </c>
      <c r="K2725"/>
      <c r="L2725"/>
      <c r="M2725"/>
      <c r="N2725"/>
      <c r="O2725"/>
      <c r="P2725"/>
      <c r="Q2725"/>
      <c r="R2725"/>
      <c r="S2725"/>
      <c r="T2725"/>
      <c r="U2725"/>
      <c r="V2725"/>
      <c r="W2725"/>
      <c r="X2725"/>
      <c r="Y2725"/>
      <c r="Z2725"/>
      <c r="AA2725"/>
      <c r="AB2725"/>
      <c r="AC2725"/>
      <c r="AD2725"/>
      <c r="AE2725"/>
      <c r="AF2725"/>
      <c r="AG2725">
        <v>1</v>
      </c>
      <c r="AH2725">
        <v>0</v>
      </c>
    </row>
    <row r="2726" spans="1:34" ht="15" x14ac:dyDescent="0.25">
      <c r="A2726" t="s">
        <v>5620</v>
      </c>
      <c r="B2726" t="s">
        <v>5621</v>
      </c>
      <c r="C2726" t="s">
        <v>136</v>
      </c>
      <c r="D2726">
        <v>29</v>
      </c>
      <c r="E2726" s="138">
        <v>45645</v>
      </c>
      <c r="F2726" s="138">
        <v>45721</v>
      </c>
      <c r="G2726" t="s">
        <v>69</v>
      </c>
      <c r="H2726" t="s">
        <v>63</v>
      </c>
      <c r="I2726">
        <v>0.4</v>
      </c>
      <c r="J2726" t="s">
        <v>71</v>
      </c>
      <c r="K2726"/>
      <c r="L2726"/>
      <c r="M2726"/>
      <c r="N2726"/>
      <c r="O2726"/>
      <c r="P2726"/>
      <c r="Q2726"/>
      <c r="R2726"/>
      <c r="S2726"/>
      <c r="T2726"/>
      <c r="U2726"/>
      <c r="V2726"/>
      <c r="W2726"/>
      <c r="X2726"/>
      <c r="Y2726"/>
      <c r="Z2726"/>
      <c r="AA2726"/>
      <c r="AB2726"/>
      <c r="AC2726"/>
      <c r="AD2726"/>
      <c r="AE2726"/>
      <c r="AF2726"/>
      <c r="AG2726">
        <v>1</v>
      </c>
      <c r="AH2726">
        <v>0</v>
      </c>
    </row>
    <row r="2727" spans="1:34" ht="15" x14ac:dyDescent="0.25">
      <c r="A2727" t="s">
        <v>5622</v>
      </c>
      <c r="B2727" t="s">
        <v>5623</v>
      </c>
      <c r="C2727" t="s">
        <v>516</v>
      </c>
      <c r="D2727">
        <v>2</v>
      </c>
      <c r="E2727" s="138">
        <v>45723</v>
      </c>
      <c r="F2727" s="138">
        <v>45944</v>
      </c>
      <c r="G2727" t="s">
        <v>69</v>
      </c>
      <c r="H2727" t="s">
        <v>63</v>
      </c>
      <c r="I2727">
        <v>0.8</v>
      </c>
      <c r="J2727" t="s">
        <v>71</v>
      </c>
      <c r="K2727"/>
      <c r="L2727"/>
      <c r="M2727"/>
      <c r="N2727"/>
      <c r="O2727"/>
      <c r="P2727"/>
      <c r="Q2727"/>
      <c r="R2727"/>
      <c r="S2727"/>
      <c r="T2727"/>
      <c r="U2727"/>
      <c r="V2727"/>
      <c r="W2727"/>
      <c r="X2727"/>
      <c r="Y2727"/>
      <c r="Z2727"/>
      <c r="AA2727"/>
      <c r="AB2727"/>
      <c r="AC2727"/>
      <c r="AD2727"/>
      <c r="AE2727"/>
      <c r="AF2727"/>
      <c r="AG2727">
        <v>1</v>
      </c>
      <c r="AH2727">
        <v>0</v>
      </c>
    </row>
    <row r="2728" spans="1:34" ht="15" x14ac:dyDescent="0.25">
      <c r="A2728" t="s">
        <v>5624</v>
      </c>
      <c r="B2728" t="s">
        <v>5625</v>
      </c>
      <c r="C2728" t="s">
        <v>93</v>
      </c>
      <c r="D2728">
        <v>6</v>
      </c>
      <c r="E2728" s="138">
        <v>45708</v>
      </c>
      <c r="F2728" s="138">
        <v>45866</v>
      </c>
      <c r="G2728" t="s">
        <v>69</v>
      </c>
      <c r="H2728" t="s">
        <v>70</v>
      </c>
      <c r="I2728">
        <v>0.4</v>
      </c>
      <c r="J2728" t="s">
        <v>71</v>
      </c>
      <c r="K2728">
        <v>0</v>
      </c>
      <c r="L2728" t="s">
        <v>16571</v>
      </c>
      <c r="M2728">
        <v>0</v>
      </c>
      <c r="N2728" t="s">
        <v>16572</v>
      </c>
      <c r="O2728">
        <v>0</v>
      </c>
      <c r="P2728" t="s">
        <v>16573</v>
      </c>
      <c r="Q2728"/>
      <c r="R2728"/>
      <c r="S2728"/>
      <c r="T2728"/>
      <c r="U2728"/>
      <c r="V2728"/>
      <c r="W2728"/>
      <c r="X2728"/>
      <c r="Y2728"/>
      <c r="Z2728"/>
      <c r="AA2728"/>
      <c r="AB2728"/>
      <c r="AC2728"/>
      <c r="AD2728"/>
      <c r="AE2728"/>
      <c r="AF2728"/>
      <c r="AG2728">
        <v>5</v>
      </c>
      <c r="AH2728">
        <v>0</v>
      </c>
    </row>
    <row r="2729" spans="1:34" ht="15" x14ac:dyDescent="0.25">
      <c r="A2729" t="s">
        <v>5626</v>
      </c>
      <c r="B2729" t="s">
        <v>5627</v>
      </c>
      <c r="C2729" t="s">
        <v>318</v>
      </c>
      <c r="D2729">
        <v>22</v>
      </c>
      <c r="E2729" s="138">
        <v>45274</v>
      </c>
      <c r="F2729" s="138">
        <v>46011</v>
      </c>
      <c r="G2729" t="s">
        <v>16478</v>
      </c>
      <c r="H2729" t="s">
        <v>70</v>
      </c>
      <c r="I2729">
        <v>0.6</v>
      </c>
      <c r="J2729" t="s">
        <v>76</v>
      </c>
      <c r="K2729">
        <v>0.65</v>
      </c>
      <c r="L2729" t="s">
        <v>77</v>
      </c>
      <c r="M2729">
        <v>0.7</v>
      </c>
      <c r="N2729" t="s">
        <v>78</v>
      </c>
      <c r="O2729">
        <v>0.8</v>
      </c>
      <c r="P2729" t="s">
        <v>79</v>
      </c>
      <c r="Q2729">
        <v>0</v>
      </c>
      <c r="R2729" t="s">
        <v>16248</v>
      </c>
      <c r="S2729"/>
      <c r="T2729"/>
      <c r="U2729"/>
      <c r="V2729"/>
      <c r="W2729"/>
      <c r="X2729"/>
      <c r="Y2729"/>
      <c r="Z2729"/>
      <c r="AA2729"/>
      <c r="AB2729"/>
      <c r="AC2729"/>
      <c r="AD2729"/>
      <c r="AE2729"/>
      <c r="AF2729"/>
      <c r="AG2729">
        <v>0</v>
      </c>
      <c r="AH2729">
        <v>0</v>
      </c>
    </row>
    <row r="2730" spans="1:34" ht="15" x14ac:dyDescent="0.25">
      <c r="A2730" t="s">
        <v>5628</v>
      </c>
      <c r="B2730" t="s">
        <v>5629</v>
      </c>
      <c r="C2730" t="s">
        <v>179</v>
      </c>
      <c r="D2730">
        <v>31</v>
      </c>
      <c r="E2730" s="138">
        <v>41886</v>
      </c>
      <c r="F2730" s="138">
        <v>46011</v>
      </c>
      <c r="G2730" t="s">
        <v>69</v>
      </c>
      <c r="H2730" t="s">
        <v>70</v>
      </c>
      <c r="I2730">
        <v>0</v>
      </c>
      <c r="J2730" t="s">
        <v>16236</v>
      </c>
      <c r="K2730">
        <v>0.8</v>
      </c>
      <c r="L2730" t="s">
        <v>71</v>
      </c>
      <c r="M2730"/>
      <c r="N2730"/>
      <c r="O2730"/>
      <c r="P2730"/>
      <c r="Q2730"/>
      <c r="R2730"/>
      <c r="S2730"/>
      <c r="T2730"/>
      <c r="U2730"/>
      <c r="V2730"/>
      <c r="W2730"/>
      <c r="X2730"/>
      <c r="Y2730"/>
      <c r="Z2730"/>
      <c r="AA2730"/>
      <c r="AB2730"/>
      <c r="AC2730"/>
      <c r="AD2730"/>
      <c r="AE2730"/>
      <c r="AF2730"/>
      <c r="AG2730">
        <v>2</v>
      </c>
      <c r="AH2730">
        <v>9999.99</v>
      </c>
    </row>
    <row r="2731" spans="1:34" ht="15" x14ac:dyDescent="0.25">
      <c r="A2731" t="s">
        <v>5630</v>
      </c>
      <c r="B2731" t="s">
        <v>5631</v>
      </c>
      <c r="C2731" t="s">
        <v>159</v>
      </c>
      <c r="D2731">
        <v>2</v>
      </c>
      <c r="E2731" s="138">
        <v>45391</v>
      </c>
      <c r="F2731" s="138">
        <v>46011</v>
      </c>
      <c r="G2731" t="s">
        <v>69</v>
      </c>
      <c r="H2731" t="s">
        <v>63</v>
      </c>
      <c r="I2731">
        <v>0.5</v>
      </c>
      <c r="J2731" t="s">
        <v>71</v>
      </c>
      <c r="K2731"/>
      <c r="L2731"/>
      <c r="M2731"/>
      <c r="N2731"/>
      <c r="O2731"/>
      <c r="P2731"/>
      <c r="Q2731"/>
      <c r="R2731"/>
      <c r="S2731"/>
      <c r="T2731"/>
      <c r="U2731"/>
      <c r="V2731"/>
      <c r="W2731"/>
      <c r="X2731"/>
      <c r="Y2731"/>
      <c r="Z2731"/>
      <c r="AA2731"/>
      <c r="AB2731"/>
      <c r="AC2731"/>
      <c r="AD2731"/>
      <c r="AE2731"/>
      <c r="AF2731"/>
      <c r="AG2731">
        <v>1</v>
      </c>
      <c r="AH2731">
        <v>0</v>
      </c>
    </row>
    <row r="2732" spans="1:34" ht="15" x14ac:dyDescent="0.25">
      <c r="A2732" t="s">
        <v>5632</v>
      </c>
      <c r="B2732" t="s">
        <v>5633</v>
      </c>
      <c r="C2732" t="s">
        <v>264</v>
      </c>
      <c r="D2732">
        <v>64</v>
      </c>
      <c r="E2732" s="138">
        <v>45649</v>
      </c>
      <c r="F2732" s="138">
        <v>45671</v>
      </c>
      <c r="G2732" t="s">
        <v>69</v>
      </c>
      <c r="H2732" t="s">
        <v>63</v>
      </c>
      <c r="I2732">
        <v>0.8</v>
      </c>
      <c r="J2732" t="s">
        <v>71</v>
      </c>
      <c r="K2732"/>
      <c r="L2732"/>
      <c r="M2732"/>
      <c r="N2732"/>
      <c r="O2732"/>
      <c r="P2732"/>
      <c r="Q2732"/>
      <c r="R2732"/>
      <c r="S2732"/>
      <c r="T2732"/>
      <c r="U2732"/>
      <c r="V2732"/>
      <c r="W2732"/>
      <c r="X2732"/>
      <c r="Y2732"/>
      <c r="Z2732"/>
      <c r="AA2732"/>
      <c r="AB2732"/>
      <c r="AC2732"/>
      <c r="AD2732"/>
      <c r="AE2732"/>
      <c r="AF2732"/>
      <c r="AG2732">
        <v>1</v>
      </c>
      <c r="AH2732">
        <v>0</v>
      </c>
    </row>
    <row r="2733" spans="1:34" ht="15" x14ac:dyDescent="0.25">
      <c r="A2733" t="s">
        <v>5634</v>
      </c>
      <c r="B2733" t="s">
        <v>5635</v>
      </c>
      <c r="C2733" t="s">
        <v>1313</v>
      </c>
      <c r="D2733">
        <v>45</v>
      </c>
      <c r="E2733" s="138">
        <v>43546</v>
      </c>
      <c r="F2733" s="138">
        <v>46011</v>
      </c>
      <c r="G2733" t="s">
        <v>69</v>
      </c>
      <c r="H2733" t="s">
        <v>70</v>
      </c>
      <c r="I2733">
        <v>0</v>
      </c>
      <c r="J2733" t="s">
        <v>16229</v>
      </c>
      <c r="K2733">
        <v>0.8</v>
      </c>
      <c r="L2733" t="s">
        <v>71</v>
      </c>
      <c r="M2733"/>
      <c r="N2733"/>
      <c r="O2733"/>
      <c r="P2733"/>
      <c r="Q2733"/>
      <c r="R2733"/>
      <c r="S2733"/>
      <c r="T2733"/>
      <c r="U2733"/>
      <c r="V2733"/>
      <c r="W2733"/>
      <c r="X2733"/>
      <c r="Y2733"/>
      <c r="Z2733"/>
      <c r="AA2733"/>
      <c r="AB2733"/>
      <c r="AC2733"/>
      <c r="AD2733"/>
      <c r="AE2733"/>
      <c r="AF2733"/>
      <c r="AG2733">
        <v>2</v>
      </c>
      <c r="AH2733">
        <v>10000</v>
      </c>
    </row>
    <row r="2734" spans="1:34" ht="15" x14ac:dyDescent="0.25">
      <c r="A2734" t="s">
        <v>5636</v>
      </c>
      <c r="B2734" t="s">
        <v>5637</v>
      </c>
      <c r="C2734" t="s">
        <v>326</v>
      </c>
      <c r="D2734">
        <v>90</v>
      </c>
      <c r="E2734" s="138">
        <v>44894</v>
      </c>
      <c r="F2734" s="138">
        <v>46011</v>
      </c>
      <c r="G2734" t="s">
        <v>16478</v>
      </c>
      <c r="H2734" t="s">
        <v>70</v>
      </c>
      <c r="I2734">
        <v>0.65</v>
      </c>
      <c r="J2734" t="s">
        <v>76</v>
      </c>
      <c r="K2734">
        <v>0.7</v>
      </c>
      <c r="L2734" t="s">
        <v>77</v>
      </c>
      <c r="M2734">
        <v>0.75</v>
      </c>
      <c r="N2734" t="s">
        <v>78</v>
      </c>
      <c r="O2734">
        <v>0.8</v>
      </c>
      <c r="P2734" t="s">
        <v>79</v>
      </c>
      <c r="Q2734">
        <v>0</v>
      </c>
      <c r="R2734" t="s">
        <v>16230</v>
      </c>
      <c r="S2734"/>
      <c r="T2734"/>
      <c r="U2734"/>
      <c r="V2734"/>
      <c r="W2734"/>
      <c r="X2734"/>
      <c r="Y2734"/>
      <c r="Z2734"/>
      <c r="AA2734"/>
      <c r="AB2734"/>
      <c r="AC2734"/>
      <c r="AD2734"/>
      <c r="AE2734"/>
      <c r="AF2734"/>
      <c r="AG2734">
        <v>0</v>
      </c>
      <c r="AH2734">
        <v>0</v>
      </c>
    </row>
    <row r="2735" spans="1:34" ht="15" x14ac:dyDescent="0.25">
      <c r="A2735" t="s">
        <v>5638</v>
      </c>
      <c r="B2735" t="s">
        <v>5639</v>
      </c>
      <c r="C2735" t="s">
        <v>193</v>
      </c>
      <c r="D2735">
        <v>30</v>
      </c>
      <c r="E2735" s="138">
        <v>45649</v>
      </c>
      <c r="F2735" s="138">
        <v>45670</v>
      </c>
      <c r="G2735" t="s">
        <v>75</v>
      </c>
      <c r="H2735" t="s">
        <v>63</v>
      </c>
      <c r="I2735">
        <v>0.6</v>
      </c>
      <c r="J2735" t="s">
        <v>71</v>
      </c>
      <c r="K2735"/>
      <c r="L2735"/>
      <c r="M2735"/>
      <c r="N2735"/>
      <c r="O2735"/>
      <c r="P2735"/>
      <c r="Q2735"/>
      <c r="R2735"/>
      <c r="S2735"/>
      <c r="T2735"/>
      <c r="U2735"/>
      <c r="V2735"/>
      <c r="W2735"/>
      <c r="X2735"/>
      <c r="Y2735"/>
      <c r="Z2735"/>
      <c r="AA2735"/>
      <c r="AB2735"/>
      <c r="AC2735"/>
      <c r="AD2735"/>
      <c r="AE2735"/>
      <c r="AF2735"/>
      <c r="AG2735">
        <v>1</v>
      </c>
      <c r="AH2735">
        <v>0</v>
      </c>
    </row>
    <row r="2736" spans="1:34" ht="15" x14ac:dyDescent="0.25">
      <c r="A2736" t="s">
        <v>5640</v>
      </c>
      <c r="B2736" t="s">
        <v>5641</v>
      </c>
      <c r="C2736" t="s">
        <v>359</v>
      </c>
      <c r="D2736">
        <v>68</v>
      </c>
      <c r="E2736" s="138">
        <v>45642</v>
      </c>
      <c r="F2736" s="138">
        <v>45694</v>
      </c>
      <c r="G2736" t="s">
        <v>75</v>
      </c>
      <c r="H2736" t="s">
        <v>70</v>
      </c>
      <c r="I2736">
        <v>0</v>
      </c>
      <c r="J2736" t="s">
        <v>16230</v>
      </c>
      <c r="K2736">
        <v>0.76</v>
      </c>
      <c r="L2736" t="s">
        <v>16270</v>
      </c>
      <c r="M2736">
        <v>0.78</v>
      </c>
      <c r="N2736" t="s">
        <v>78</v>
      </c>
      <c r="O2736">
        <v>0.8</v>
      </c>
      <c r="P2736" t="s">
        <v>79</v>
      </c>
      <c r="Q2736"/>
      <c r="R2736"/>
      <c r="S2736"/>
      <c r="T2736"/>
      <c r="U2736"/>
      <c r="V2736"/>
      <c r="W2736"/>
      <c r="X2736"/>
      <c r="Y2736"/>
      <c r="Z2736"/>
      <c r="AA2736"/>
      <c r="AB2736"/>
      <c r="AC2736"/>
      <c r="AD2736"/>
      <c r="AE2736"/>
      <c r="AF2736"/>
      <c r="AG2736">
        <v>4</v>
      </c>
      <c r="AH2736">
        <v>15000</v>
      </c>
    </row>
    <row r="2737" spans="1:34" ht="15" x14ac:dyDescent="0.25">
      <c r="A2737" t="s">
        <v>5642</v>
      </c>
      <c r="B2737" t="s">
        <v>5643</v>
      </c>
      <c r="C2737" t="s">
        <v>193</v>
      </c>
      <c r="D2737">
        <v>58</v>
      </c>
      <c r="E2737" s="138">
        <v>45646</v>
      </c>
      <c r="F2737" s="138">
        <v>45679</v>
      </c>
      <c r="G2737" t="s">
        <v>69</v>
      </c>
      <c r="H2737" t="s">
        <v>70</v>
      </c>
      <c r="I2737">
        <v>0</v>
      </c>
      <c r="J2737" t="s">
        <v>16229</v>
      </c>
      <c r="K2737">
        <v>0.75</v>
      </c>
      <c r="L2737" t="s">
        <v>71</v>
      </c>
      <c r="M2737"/>
      <c r="N2737"/>
      <c r="O2737"/>
      <c r="P2737"/>
      <c r="Q2737"/>
      <c r="R2737"/>
      <c r="S2737"/>
      <c r="T2737"/>
      <c r="U2737"/>
      <c r="V2737"/>
      <c r="W2737"/>
      <c r="X2737"/>
      <c r="Y2737"/>
      <c r="Z2737"/>
      <c r="AA2737"/>
      <c r="AB2737"/>
      <c r="AC2737"/>
      <c r="AD2737"/>
      <c r="AE2737"/>
      <c r="AF2737"/>
      <c r="AG2737">
        <v>2</v>
      </c>
      <c r="AH2737">
        <v>10000</v>
      </c>
    </row>
    <row r="2738" spans="1:34" ht="15" x14ac:dyDescent="0.25">
      <c r="A2738" t="s">
        <v>5646</v>
      </c>
      <c r="B2738" t="s">
        <v>5647</v>
      </c>
      <c r="C2738" t="s">
        <v>231</v>
      </c>
      <c r="D2738">
        <v>5</v>
      </c>
      <c r="E2738" s="138">
        <v>44979</v>
      </c>
      <c r="F2738" s="138">
        <v>46011</v>
      </c>
      <c r="G2738" t="s">
        <v>69</v>
      </c>
      <c r="H2738" t="s">
        <v>63</v>
      </c>
      <c r="I2738">
        <v>0.5</v>
      </c>
      <c r="J2738" t="s">
        <v>71</v>
      </c>
      <c r="K2738"/>
      <c r="L2738"/>
      <c r="M2738"/>
      <c r="N2738"/>
      <c r="O2738"/>
      <c r="P2738"/>
      <c r="Q2738"/>
      <c r="R2738"/>
      <c r="S2738"/>
      <c r="T2738"/>
      <c r="U2738"/>
      <c r="V2738"/>
      <c r="W2738"/>
      <c r="X2738"/>
      <c r="Y2738"/>
      <c r="Z2738"/>
      <c r="AA2738"/>
      <c r="AB2738"/>
      <c r="AC2738"/>
      <c r="AD2738"/>
      <c r="AE2738"/>
      <c r="AF2738"/>
      <c r="AG2738">
        <v>1</v>
      </c>
      <c r="AH2738">
        <v>0</v>
      </c>
    </row>
    <row r="2739" spans="1:34" ht="15" x14ac:dyDescent="0.25">
      <c r="A2739" t="s">
        <v>5644</v>
      </c>
      <c r="B2739" t="s">
        <v>5645</v>
      </c>
      <c r="C2739" t="s">
        <v>1313</v>
      </c>
      <c r="D2739">
        <v>58</v>
      </c>
      <c r="E2739" s="138">
        <v>45281</v>
      </c>
      <c r="F2739" s="138">
        <v>46011</v>
      </c>
      <c r="G2739" t="s">
        <v>69</v>
      </c>
      <c r="H2739" t="s">
        <v>70</v>
      </c>
      <c r="I2739">
        <v>0.55000000000000004</v>
      </c>
      <c r="J2739" t="s">
        <v>16343</v>
      </c>
      <c r="K2739">
        <v>0.56000000000000005</v>
      </c>
      <c r="L2739" t="s">
        <v>16344</v>
      </c>
      <c r="M2739">
        <v>0.8</v>
      </c>
      <c r="N2739" t="s">
        <v>16345</v>
      </c>
      <c r="O2739">
        <v>0</v>
      </c>
      <c r="P2739" t="s">
        <v>16230</v>
      </c>
      <c r="Q2739"/>
      <c r="R2739"/>
      <c r="S2739"/>
      <c r="T2739"/>
      <c r="U2739"/>
      <c r="V2739"/>
      <c r="W2739"/>
      <c r="X2739"/>
      <c r="Y2739"/>
      <c r="Z2739"/>
      <c r="AA2739"/>
      <c r="AB2739"/>
      <c r="AC2739"/>
      <c r="AD2739"/>
      <c r="AE2739"/>
      <c r="AF2739"/>
      <c r="AG2739">
        <v>0</v>
      </c>
      <c r="AH2739">
        <v>0</v>
      </c>
    </row>
    <row r="2740" spans="1:34" ht="15" x14ac:dyDescent="0.25">
      <c r="A2740" t="s">
        <v>5648</v>
      </c>
      <c r="B2740" t="s">
        <v>5649</v>
      </c>
      <c r="C2740" t="s">
        <v>214</v>
      </c>
      <c r="D2740">
        <v>61</v>
      </c>
      <c r="E2740" s="138">
        <v>45645</v>
      </c>
      <c r="F2740" s="138">
        <v>45707</v>
      </c>
      <c r="G2740" t="s">
        <v>69</v>
      </c>
      <c r="H2740" t="s">
        <v>70</v>
      </c>
      <c r="I2740">
        <v>0</v>
      </c>
      <c r="J2740" t="s">
        <v>16229</v>
      </c>
      <c r="K2740">
        <v>0.6</v>
      </c>
      <c r="L2740" t="s">
        <v>71</v>
      </c>
      <c r="M2740"/>
      <c r="N2740"/>
      <c r="O2740"/>
      <c r="P2740"/>
      <c r="Q2740"/>
      <c r="R2740"/>
      <c r="S2740"/>
      <c r="T2740"/>
      <c r="U2740"/>
      <c r="V2740"/>
      <c r="W2740"/>
      <c r="X2740"/>
      <c r="Y2740"/>
      <c r="Z2740"/>
      <c r="AA2740"/>
      <c r="AB2740"/>
      <c r="AC2740"/>
      <c r="AD2740"/>
      <c r="AE2740"/>
      <c r="AF2740"/>
      <c r="AG2740">
        <v>2</v>
      </c>
      <c r="AH2740">
        <v>10000</v>
      </c>
    </row>
    <row r="2741" spans="1:34" ht="15" x14ac:dyDescent="0.25">
      <c r="A2741" t="s">
        <v>5650</v>
      </c>
      <c r="B2741" t="s">
        <v>5651</v>
      </c>
      <c r="C2741" t="s">
        <v>1082</v>
      </c>
      <c r="D2741">
        <v>47</v>
      </c>
      <c r="E2741" s="138">
        <v>41848</v>
      </c>
      <c r="F2741" s="138">
        <v>46011</v>
      </c>
      <c r="G2741" t="s">
        <v>69</v>
      </c>
      <c r="H2741" t="s">
        <v>70</v>
      </c>
      <c r="I2741">
        <v>0</v>
      </c>
      <c r="J2741" t="s">
        <v>16262</v>
      </c>
      <c r="K2741">
        <v>0.2</v>
      </c>
      <c r="L2741" t="s">
        <v>71</v>
      </c>
      <c r="M2741"/>
      <c r="N2741"/>
      <c r="O2741"/>
      <c r="P2741"/>
      <c r="Q2741"/>
      <c r="R2741"/>
      <c r="S2741"/>
      <c r="T2741"/>
      <c r="U2741"/>
      <c r="V2741"/>
      <c r="W2741"/>
      <c r="X2741"/>
      <c r="Y2741"/>
      <c r="Z2741"/>
      <c r="AA2741"/>
      <c r="AB2741"/>
      <c r="AC2741"/>
      <c r="AD2741"/>
      <c r="AE2741"/>
      <c r="AF2741"/>
      <c r="AG2741">
        <v>2</v>
      </c>
      <c r="AH2741">
        <v>25000</v>
      </c>
    </row>
    <row r="2742" spans="1:34" ht="15" x14ac:dyDescent="0.25">
      <c r="A2742" t="s">
        <v>5652</v>
      </c>
      <c r="B2742" t="s">
        <v>5653</v>
      </c>
      <c r="C2742" t="s">
        <v>1082</v>
      </c>
      <c r="D2742">
        <v>112</v>
      </c>
      <c r="E2742" s="138">
        <v>45649</v>
      </c>
      <c r="F2742" s="138">
        <v>45824</v>
      </c>
      <c r="G2742" t="s">
        <v>75</v>
      </c>
      <c r="H2742" t="s">
        <v>70</v>
      </c>
      <c r="I2742">
        <v>0.7</v>
      </c>
      <c r="J2742" t="s">
        <v>71</v>
      </c>
      <c r="K2742">
        <v>0</v>
      </c>
      <c r="L2742" t="s">
        <v>16574</v>
      </c>
      <c r="M2742"/>
      <c r="N2742"/>
      <c r="O2742"/>
      <c r="P2742"/>
      <c r="Q2742"/>
      <c r="R2742"/>
      <c r="S2742"/>
      <c r="T2742"/>
      <c r="U2742"/>
      <c r="V2742"/>
      <c r="W2742"/>
      <c r="X2742"/>
      <c r="Y2742"/>
      <c r="Z2742"/>
      <c r="AA2742"/>
      <c r="AB2742"/>
      <c r="AC2742"/>
      <c r="AD2742"/>
      <c r="AE2742"/>
      <c r="AF2742"/>
      <c r="AG2742">
        <v>5</v>
      </c>
      <c r="AH2742">
        <v>0</v>
      </c>
    </row>
    <row r="2743" spans="1:34" ht="15" x14ac:dyDescent="0.25">
      <c r="A2743" t="s">
        <v>5654</v>
      </c>
      <c r="B2743" t="s">
        <v>5655</v>
      </c>
      <c r="C2743" t="s">
        <v>139</v>
      </c>
      <c r="D2743">
        <v>24</v>
      </c>
      <c r="E2743" s="138">
        <v>42215</v>
      </c>
      <c r="F2743" s="138">
        <v>46011</v>
      </c>
      <c r="G2743" t="s">
        <v>69</v>
      </c>
      <c r="H2743" t="s">
        <v>63</v>
      </c>
      <c r="I2743">
        <v>0.8</v>
      </c>
      <c r="J2743" t="s">
        <v>71</v>
      </c>
      <c r="K2743"/>
      <c r="L2743"/>
      <c r="M2743"/>
      <c r="N2743"/>
      <c r="O2743"/>
      <c r="P2743"/>
      <c r="Q2743"/>
      <c r="R2743"/>
      <c r="S2743"/>
      <c r="T2743"/>
      <c r="U2743"/>
      <c r="V2743"/>
      <c r="W2743"/>
      <c r="X2743"/>
      <c r="Y2743"/>
      <c r="Z2743"/>
      <c r="AA2743"/>
      <c r="AB2743"/>
      <c r="AC2743"/>
      <c r="AD2743"/>
      <c r="AE2743"/>
      <c r="AF2743"/>
      <c r="AG2743">
        <v>1</v>
      </c>
      <c r="AH2743">
        <v>0</v>
      </c>
    </row>
    <row r="2744" spans="1:34" ht="15" x14ac:dyDescent="0.25">
      <c r="A2744" t="s">
        <v>15747</v>
      </c>
      <c r="B2744" t="s">
        <v>15748</v>
      </c>
      <c r="C2744" t="s">
        <v>801</v>
      </c>
      <c r="D2744">
        <v>17</v>
      </c>
      <c r="E2744" s="138">
        <v>41675</v>
      </c>
      <c r="F2744" s="138">
        <v>46011</v>
      </c>
      <c r="G2744" t="s">
        <v>69</v>
      </c>
      <c r="H2744" t="s">
        <v>70</v>
      </c>
      <c r="I2744">
        <v>0</v>
      </c>
      <c r="J2744" t="s">
        <v>16329</v>
      </c>
      <c r="K2744">
        <v>0.8</v>
      </c>
      <c r="L2744" t="s">
        <v>71</v>
      </c>
      <c r="M2744"/>
      <c r="N2744"/>
      <c r="O2744"/>
      <c r="P2744"/>
      <c r="Q2744"/>
      <c r="R2744"/>
      <c r="S2744"/>
      <c r="T2744"/>
      <c r="U2744"/>
      <c r="V2744"/>
      <c r="W2744"/>
      <c r="X2744"/>
      <c r="Y2744"/>
      <c r="Z2744"/>
      <c r="AA2744"/>
      <c r="AB2744"/>
      <c r="AC2744"/>
      <c r="AD2744"/>
      <c r="AE2744"/>
      <c r="AF2744"/>
      <c r="AG2744">
        <v>2</v>
      </c>
      <c r="AH2744">
        <v>4500</v>
      </c>
    </row>
    <row r="2745" spans="1:34" ht="15" x14ac:dyDescent="0.25">
      <c r="A2745" t="s">
        <v>5656</v>
      </c>
      <c r="B2745" t="s">
        <v>5657</v>
      </c>
      <c r="C2745" t="s">
        <v>119</v>
      </c>
      <c r="D2745">
        <v>57</v>
      </c>
      <c r="E2745" s="138">
        <v>45498</v>
      </c>
      <c r="F2745" s="138">
        <v>46011</v>
      </c>
      <c r="G2745" t="s">
        <v>69</v>
      </c>
      <c r="H2745" t="s">
        <v>70</v>
      </c>
      <c r="I2745">
        <v>0</v>
      </c>
      <c r="J2745" t="s">
        <v>16228</v>
      </c>
      <c r="K2745">
        <v>0.7</v>
      </c>
      <c r="L2745" t="s">
        <v>16270</v>
      </c>
      <c r="M2745">
        <v>0.75</v>
      </c>
      <c r="N2745" t="s">
        <v>78</v>
      </c>
      <c r="O2745">
        <v>0.8</v>
      </c>
      <c r="P2745" t="s">
        <v>79</v>
      </c>
      <c r="Q2745"/>
      <c r="R2745"/>
      <c r="S2745"/>
      <c r="T2745"/>
      <c r="U2745"/>
      <c r="V2745"/>
      <c r="W2745"/>
      <c r="X2745"/>
      <c r="Y2745"/>
      <c r="Z2745"/>
      <c r="AA2745"/>
      <c r="AB2745"/>
      <c r="AC2745"/>
      <c r="AD2745"/>
      <c r="AE2745"/>
      <c r="AF2745"/>
      <c r="AG2745">
        <v>4</v>
      </c>
      <c r="AH2745">
        <v>12000</v>
      </c>
    </row>
    <row r="2746" spans="1:34" ht="15" x14ac:dyDescent="0.25">
      <c r="A2746" t="s">
        <v>655</v>
      </c>
      <c r="B2746" t="s">
        <v>656</v>
      </c>
      <c r="C2746" t="s">
        <v>136</v>
      </c>
      <c r="D2746">
        <v>150</v>
      </c>
      <c r="E2746" s="138">
        <v>45615</v>
      </c>
      <c r="F2746" s="138">
        <v>45916</v>
      </c>
      <c r="G2746" t="s">
        <v>69</v>
      </c>
      <c r="H2746" t="s">
        <v>70</v>
      </c>
      <c r="I2746">
        <v>0</v>
      </c>
      <c r="J2746" t="s">
        <v>16230</v>
      </c>
      <c r="K2746">
        <v>0.7</v>
      </c>
      <c r="L2746" t="s">
        <v>16270</v>
      </c>
      <c r="M2746">
        <v>0.7</v>
      </c>
      <c r="N2746" t="s">
        <v>78</v>
      </c>
      <c r="O2746">
        <v>0.8</v>
      </c>
      <c r="P2746" t="s">
        <v>79</v>
      </c>
      <c r="Q2746"/>
      <c r="R2746"/>
      <c r="S2746"/>
      <c r="T2746"/>
      <c r="U2746"/>
      <c r="V2746"/>
      <c r="W2746"/>
      <c r="X2746"/>
      <c r="Y2746"/>
      <c r="Z2746"/>
      <c r="AA2746"/>
      <c r="AB2746"/>
      <c r="AC2746"/>
      <c r="AD2746"/>
      <c r="AE2746"/>
      <c r="AF2746"/>
      <c r="AG2746">
        <v>4</v>
      </c>
      <c r="AH2746">
        <v>15000</v>
      </c>
    </row>
    <row r="2747" spans="1:34" ht="15" x14ac:dyDescent="0.25">
      <c r="A2747" t="s">
        <v>5658</v>
      </c>
      <c r="B2747" t="s">
        <v>5659</v>
      </c>
      <c r="C2747" t="s">
        <v>1313</v>
      </c>
      <c r="D2747">
        <v>33</v>
      </c>
      <c r="E2747" s="138">
        <v>45656</v>
      </c>
      <c r="F2747" s="138">
        <v>45679</v>
      </c>
      <c r="G2747" t="s">
        <v>616</v>
      </c>
      <c r="H2747" t="s">
        <v>70</v>
      </c>
      <c r="I2747">
        <v>0</v>
      </c>
      <c r="J2747" t="s">
        <v>16229</v>
      </c>
      <c r="K2747">
        <v>0.4</v>
      </c>
      <c r="L2747" t="s">
        <v>71</v>
      </c>
      <c r="M2747"/>
      <c r="N2747"/>
      <c r="O2747"/>
      <c r="P2747"/>
      <c r="Q2747"/>
      <c r="R2747"/>
      <c r="S2747"/>
      <c r="T2747"/>
      <c r="U2747"/>
      <c r="V2747"/>
      <c r="W2747"/>
      <c r="X2747"/>
      <c r="Y2747"/>
      <c r="Z2747"/>
      <c r="AA2747"/>
      <c r="AB2747"/>
      <c r="AC2747"/>
      <c r="AD2747"/>
      <c r="AE2747"/>
      <c r="AF2747"/>
      <c r="AG2747">
        <v>2</v>
      </c>
      <c r="AH2747">
        <v>10000</v>
      </c>
    </row>
    <row r="2748" spans="1:34" ht="15" x14ac:dyDescent="0.25">
      <c r="A2748" t="s">
        <v>5660</v>
      </c>
      <c r="B2748" t="s">
        <v>5661</v>
      </c>
      <c r="C2748" t="s">
        <v>211</v>
      </c>
      <c r="D2748">
        <v>23</v>
      </c>
      <c r="E2748" s="138">
        <v>45812</v>
      </c>
      <c r="F2748" s="138">
        <v>45820</v>
      </c>
      <c r="G2748" t="s">
        <v>573</v>
      </c>
      <c r="H2748" t="s">
        <v>63</v>
      </c>
      <c r="I2748">
        <v>0.8</v>
      </c>
      <c r="J2748" t="s">
        <v>71</v>
      </c>
      <c r="K2748"/>
      <c r="L2748"/>
      <c r="M2748"/>
      <c r="N2748"/>
      <c r="O2748"/>
      <c r="P2748"/>
      <c r="Q2748"/>
      <c r="R2748"/>
      <c r="S2748"/>
      <c r="T2748"/>
      <c r="U2748"/>
      <c r="V2748"/>
      <c r="W2748"/>
      <c r="X2748"/>
      <c r="Y2748"/>
      <c r="Z2748"/>
      <c r="AA2748"/>
      <c r="AB2748"/>
      <c r="AC2748"/>
      <c r="AD2748"/>
      <c r="AE2748"/>
      <c r="AF2748"/>
      <c r="AG2748">
        <v>1</v>
      </c>
      <c r="AH2748">
        <v>0</v>
      </c>
    </row>
    <row r="2749" spans="1:34" ht="15" x14ac:dyDescent="0.25">
      <c r="A2749" t="s">
        <v>5662</v>
      </c>
      <c r="B2749" t="s">
        <v>5663</v>
      </c>
      <c r="C2749" t="s">
        <v>604</v>
      </c>
      <c r="D2749">
        <v>7</v>
      </c>
      <c r="E2749" s="138">
        <v>45365</v>
      </c>
      <c r="F2749" s="138">
        <v>46011</v>
      </c>
      <c r="G2749" t="s">
        <v>69</v>
      </c>
      <c r="H2749" t="s">
        <v>70</v>
      </c>
      <c r="I2749">
        <v>0</v>
      </c>
      <c r="J2749" t="s">
        <v>16347</v>
      </c>
      <c r="K2749">
        <v>0.75</v>
      </c>
      <c r="L2749" t="s">
        <v>71</v>
      </c>
      <c r="M2749"/>
      <c r="N2749"/>
      <c r="O2749"/>
      <c r="P2749"/>
      <c r="Q2749"/>
      <c r="R2749"/>
      <c r="S2749"/>
      <c r="T2749"/>
      <c r="U2749"/>
      <c r="V2749"/>
      <c r="W2749"/>
      <c r="X2749"/>
      <c r="Y2749"/>
      <c r="Z2749"/>
      <c r="AA2749"/>
      <c r="AB2749"/>
      <c r="AC2749"/>
      <c r="AD2749"/>
      <c r="AE2749"/>
      <c r="AF2749"/>
      <c r="AG2749">
        <v>2</v>
      </c>
      <c r="AH2749">
        <v>22000</v>
      </c>
    </row>
    <row r="2750" spans="1:34" ht="15" x14ac:dyDescent="0.25">
      <c r="A2750" t="s">
        <v>5664</v>
      </c>
      <c r="B2750" t="s">
        <v>5665</v>
      </c>
      <c r="C2750" t="s">
        <v>411</v>
      </c>
      <c r="D2750">
        <v>39</v>
      </c>
      <c r="E2750" s="138">
        <v>41606</v>
      </c>
      <c r="F2750" s="138">
        <v>46011</v>
      </c>
      <c r="G2750" t="s">
        <v>69</v>
      </c>
      <c r="H2750" t="s">
        <v>63</v>
      </c>
      <c r="I2750">
        <v>0.8</v>
      </c>
      <c r="J2750" t="s">
        <v>71</v>
      </c>
      <c r="K2750"/>
      <c r="L2750"/>
      <c r="M2750"/>
      <c r="N2750"/>
      <c r="O2750"/>
      <c r="P2750"/>
      <c r="Q2750"/>
      <c r="R2750"/>
      <c r="S2750"/>
      <c r="T2750"/>
      <c r="U2750"/>
      <c r="V2750"/>
      <c r="W2750"/>
      <c r="X2750"/>
      <c r="Y2750"/>
      <c r="Z2750"/>
      <c r="AA2750"/>
      <c r="AB2750"/>
      <c r="AC2750"/>
      <c r="AD2750"/>
      <c r="AE2750"/>
      <c r="AF2750"/>
      <c r="AG2750">
        <v>1</v>
      </c>
      <c r="AH2750">
        <v>0</v>
      </c>
    </row>
    <row r="2751" spans="1:34" ht="15" x14ac:dyDescent="0.25">
      <c r="A2751" t="s">
        <v>5668</v>
      </c>
      <c r="B2751" t="s">
        <v>5669</v>
      </c>
      <c r="C2751" t="s">
        <v>139</v>
      </c>
      <c r="D2751">
        <v>5</v>
      </c>
      <c r="E2751" s="138">
        <v>45743</v>
      </c>
      <c r="F2751" s="138">
        <v>45750</v>
      </c>
      <c r="G2751" t="s">
        <v>75</v>
      </c>
      <c r="H2751" t="s">
        <v>63</v>
      </c>
      <c r="I2751">
        <v>0.8</v>
      </c>
      <c r="J2751" t="s">
        <v>71</v>
      </c>
      <c r="K2751"/>
      <c r="L2751"/>
      <c r="M2751"/>
      <c r="N2751"/>
      <c r="O2751"/>
      <c r="P2751"/>
      <c r="Q2751"/>
      <c r="R2751"/>
      <c r="S2751"/>
      <c r="T2751"/>
      <c r="U2751"/>
      <c r="V2751"/>
      <c r="W2751"/>
      <c r="X2751"/>
      <c r="Y2751"/>
      <c r="Z2751"/>
      <c r="AA2751"/>
      <c r="AB2751"/>
      <c r="AC2751"/>
      <c r="AD2751"/>
      <c r="AE2751"/>
      <c r="AF2751"/>
      <c r="AG2751">
        <v>1</v>
      </c>
      <c r="AH2751">
        <v>0</v>
      </c>
    </row>
    <row r="2752" spans="1:34" ht="15" x14ac:dyDescent="0.25">
      <c r="A2752" t="s">
        <v>5666</v>
      </c>
      <c r="B2752" t="s">
        <v>5667</v>
      </c>
      <c r="C2752" t="s">
        <v>125</v>
      </c>
      <c r="D2752">
        <v>5</v>
      </c>
      <c r="E2752" s="138">
        <v>44573</v>
      </c>
      <c r="F2752" s="138">
        <v>46011</v>
      </c>
      <c r="G2752" t="s">
        <v>69</v>
      </c>
      <c r="H2752" t="s">
        <v>70</v>
      </c>
      <c r="I2752">
        <v>0</v>
      </c>
      <c r="J2752" t="s">
        <v>16229</v>
      </c>
      <c r="K2752">
        <v>0.8</v>
      </c>
      <c r="L2752" t="s">
        <v>71</v>
      </c>
      <c r="M2752"/>
      <c r="N2752"/>
      <c r="O2752"/>
      <c r="P2752"/>
      <c r="Q2752"/>
      <c r="R2752"/>
      <c r="S2752"/>
      <c r="T2752"/>
      <c r="U2752"/>
      <c r="V2752"/>
      <c r="W2752"/>
      <c r="X2752"/>
      <c r="Y2752"/>
      <c r="Z2752"/>
      <c r="AA2752"/>
      <c r="AB2752"/>
      <c r="AC2752"/>
      <c r="AD2752"/>
      <c r="AE2752"/>
      <c r="AF2752"/>
      <c r="AG2752">
        <v>2</v>
      </c>
      <c r="AH2752">
        <v>10000</v>
      </c>
    </row>
    <row r="2753" spans="1:34" ht="15" x14ac:dyDescent="0.25">
      <c r="A2753" t="s">
        <v>15899</v>
      </c>
      <c r="B2753" t="s">
        <v>15900</v>
      </c>
      <c r="C2753" t="s">
        <v>286</v>
      </c>
      <c r="D2753">
        <v>7</v>
      </c>
      <c r="E2753" s="138">
        <v>44630</v>
      </c>
      <c r="F2753" s="138">
        <v>46011</v>
      </c>
      <c r="G2753" t="s">
        <v>69</v>
      </c>
      <c r="H2753" t="s">
        <v>70</v>
      </c>
      <c r="I2753">
        <v>0</v>
      </c>
      <c r="J2753" t="s">
        <v>16229</v>
      </c>
      <c r="K2753">
        <v>0.6</v>
      </c>
      <c r="L2753" t="s">
        <v>71</v>
      </c>
      <c r="M2753"/>
      <c r="N2753"/>
      <c r="O2753"/>
      <c r="P2753"/>
      <c r="Q2753"/>
      <c r="R2753"/>
      <c r="S2753"/>
      <c r="T2753"/>
      <c r="U2753"/>
      <c r="V2753"/>
      <c r="W2753"/>
      <c r="X2753"/>
      <c r="Y2753"/>
      <c r="Z2753"/>
      <c r="AA2753"/>
      <c r="AB2753"/>
      <c r="AC2753"/>
      <c r="AD2753"/>
      <c r="AE2753"/>
      <c r="AF2753"/>
      <c r="AG2753">
        <v>2</v>
      </c>
      <c r="AH2753">
        <v>10000</v>
      </c>
    </row>
    <row r="2754" spans="1:34" ht="15" x14ac:dyDescent="0.25">
      <c r="A2754" t="s">
        <v>15707</v>
      </c>
      <c r="B2754" t="s">
        <v>15708</v>
      </c>
      <c r="C2754" t="s">
        <v>206</v>
      </c>
      <c r="D2754">
        <v>75</v>
      </c>
      <c r="E2754" s="138">
        <v>44893</v>
      </c>
      <c r="F2754" s="138">
        <v>46011</v>
      </c>
      <c r="G2754" t="s">
        <v>69</v>
      </c>
      <c r="H2754" t="s">
        <v>70</v>
      </c>
      <c r="I2754">
        <v>0</v>
      </c>
      <c r="J2754" t="s">
        <v>16244</v>
      </c>
      <c r="K2754">
        <v>0.8</v>
      </c>
      <c r="L2754" t="s">
        <v>71</v>
      </c>
      <c r="M2754"/>
      <c r="N2754"/>
      <c r="O2754"/>
      <c r="P2754"/>
      <c r="Q2754"/>
      <c r="R2754"/>
      <c r="S2754"/>
      <c r="T2754"/>
      <c r="U2754"/>
      <c r="V2754"/>
      <c r="W2754"/>
      <c r="X2754"/>
      <c r="Y2754"/>
      <c r="Z2754"/>
      <c r="AA2754"/>
      <c r="AB2754"/>
      <c r="AC2754"/>
      <c r="AD2754"/>
      <c r="AE2754"/>
      <c r="AF2754"/>
      <c r="AG2754">
        <v>2</v>
      </c>
      <c r="AH2754">
        <v>13499.99</v>
      </c>
    </row>
    <row r="2755" spans="1:34" ht="15" x14ac:dyDescent="0.25">
      <c r="A2755" t="s">
        <v>5670</v>
      </c>
      <c r="B2755" t="s">
        <v>5671</v>
      </c>
      <c r="C2755" t="s">
        <v>691</v>
      </c>
      <c r="D2755">
        <v>3</v>
      </c>
      <c r="E2755" s="138">
        <v>45673</v>
      </c>
      <c r="F2755" s="138">
        <v>45909</v>
      </c>
      <c r="G2755" t="s">
        <v>69</v>
      </c>
      <c r="H2755" t="s">
        <v>63</v>
      </c>
      <c r="I2755">
        <v>0.8</v>
      </c>
      <c r="J2755" t="s">
        <v>71</v>
      </c>
      <c r="K2755"/>
      <c r="L2755"/>
      <c r="M2755"/>
      <c r="N2755"/>
      <c r="O2755"/>
      <c r="P2755"/>
      <c r="Q2755"/>
      <c r="R2755"/>
      <c r="S2755"/>
      <c r="T2755"/>
      <c r="U2755"/>
      <c r="V2755"/>
      <c r="W2755"/>
      <c r="X2755"/>
      <c r="Y2755"/>
      <c r="Z2755"/>
      <c r="AA2755"/>
      <c r="AB2755"/>
      <c r="AC2755"/>
      <c r="AD2755"/>
      <c r="AE2755"/>
      <c r="AF2755"/>
      <c r="AG2755">
        <v>1</v>
      </c>
      <c r="AH2755">
        <v>0</v>
      </c>
    </row>
    <row r="2756" spans="1:34" ht="15" x14ac:dyDescent="0.25">
      <c r="A2756" t="s">
        <v>5672</v>
      </c>
      <c r="B2756" t="s">
        <v>5673</v>
      </c>
      <c r="C2756" t="s">
        <v>975</v>
      </c>
      <c r="D2756">
        <v>38</v>
      </c>
      <c r="E2756" s="138">
        <v>45653</v>
      </c>
      <c r="F2756" s="138">
        <v>45679</v>
      </c>
      <c r="G2756" t="s">
        <v>69</v>
      </c>
      <c r="H2756" t="s">
        <v>63</v>
      </c>
      <c r="I2756">
        <v>0.7</v>
      </c>
      <c r="J2756" t="s">
        <v>71</v>
      </c>
      <c r="K2756"/>
      <c r="L2756"/>
      <c r="M2756"/>
      <c r="N2756"/>
      <c r="O2756"/>
      <c r="P2756"/>
      <c r="Q2756"/>
      <c r="R2756"/>
      <c r="S2756"/>
      <c r="T2756"/>
      <c r="U2756"/>
      <c r="V2756"/>
      <c r="W2756"/>
      <c r="X2756"/>
      <c r="Y2756"/>
      <c r="Z2756"/>
      <c r="AA2756"/>
      <c r="AB2756"/>
      <c r="AC2756"/>
      <c r="AD2756"/>
      <c r="AE2756"/>
      <c r="AF2756"/>
      <c r="AG2756">
        <v>1</v>
      </c>
      <c r="AH2756">
        <v>0</v>
      </c>
    </row>
    <row r="2757" spans="1:34" ht="15" x14ac:dyDescent="0.25">
      <c r="A2757" t="s">
        <v>5674</v>
      </c>
      <c r="B2757" t="s">
        <v>5675</v>
      </c>
      <c r="C2757" t="s">
        <v>286</v>
      </c>
      <c r="D2757">
        <v>2</v>
      </c>
      <c r="E2757" s="138">
        <v>43553</v>
      </c>
      <c r="F2757" s="138">
        <v>46011</v>
      </c>
      <c r="G2757" t="s">
        <v>69</v>
      </c>
      <c r="H2757" t="s">
        <v>70</v>
      </c>
      <c r="I2757">
        <v>0</v>
      </c>
      <c r="J2757" t="s">
        <v>16229</v>
      </c>
      <c r="K2757">
        <v>0.5</v>
      </c>
      <c r="L2757" t="s">
        <v>71</v>
      </c>
      <c r="M2757"/>
      <c r="N2757"/>
      <c r="O2757"/>
      <c r="P2757"/>
      <c r="Q2757"/>
      <c r="R2757"/>
      <c r="S2757"/>
      <c r="T2757"/>
      <c r="U2757"/>
      <c r="V2757"/>
      <c r="W2757"/>
      <c r="X2757"/>
      <c r="Y2757"/>
      <c r="Z2757"/>
      <c r="AA2757"/>
      <c r="AB2757"/>
      <c r="AC2757"/>
      <c r="AD2757"/>
      <c r="AE2757"/>
      <c r="AF2757"/>
      <c r="AG2757">
        <v>2</v>
      </c>
      <c r="AH2757">
        <v>10000</v>
      </c>
    </row>
    <row r="2758" spans="1:34" ht="15" x14ac:dyDescent="0.25">
      <c r="A2758" t="s">
        <v>5676</v>
      </c>
      <c r="B2758" t="s">
        <v>5677</v>
      </c>
      <c r="C2758" t="s">
        <v>142</v>
      </c>
      <c r="D2758">
        <v>24</v>
      </c>
      <c r="E2758" s="138">
        <v>45645</v>
      </c>
      <c r="F2758" s="138">
        <v>45707</v>
      </c>
      <c r="G2758" t="s">
        <v>75</v>
      </c>
      <c r="H2758" t="s">
        <v>70</v>
      </c>
      <c r="I2758">
        <v>0</v>
      </c>
      <c r="J2758" t="s">
        <v>16232</v>
      </c>
      <c r="K2758">
        <v>0.6</v>
      </c>
      <c r="L2758" t="s">
        <v>16270</v>
      </c>
      <c r="M2758">
        <v>0.75</v>
      </c>
      <c r="N2758" t="s">
        <v>78</v>
      </c>
      <c r="O2758">
        <v>0.8</v>
      </c>
      <c r="P2758" t="s">
        <v>79</v>
      </c>
      <c r="Q2758"/>
      <c r="R2758"/>
      <c r="S2758"/>
      <c r="T2758"/>
      <c r="U2758"/>
      <c r="V2758"/>
      <c r="W2758"/>
      <c r="X2758"/>
      <c r="Y2758"/>
      <c r="Z2758"/>
      <c r="AA2758"/>
      <c r="AB2758"/>
      <c r="AC2758"/>
      <c r="AD2758"/>
      <c r="AE2758"/>
      <c r="AF2758"/>
      <c r="AG2758">
        <v>4</v>
      </c>
      <c r="AH2758">
        <v>7500</v>
      </c>
    </row>
    <row r="2759" spans="1:34" ht="15" x14ac:dyDescent="0.25">
      <c r="A2759" t="s">
        <v>5678</v>
      </c>
      <c r="B2759" t="s">
        <v>5679</v>
      </c>
      <c r="C2759" t="s">
        <v>411</v>
      </c>
      <c r="D2759">
        <v>28</v>
      </c>
      <c r="E2759" s="138">
        <v>45344</v>
      </c>
      <c r="F2759" s="138">
        <v>46011</v>
      </c>
      <c r="G2759" t="s">
        <v>69</v>
      </c>
      <c r="H2759" t="s">
        <v>63</v>
      </c>
      <c r="I2759">
        <v>0.6</v>
      </c>
      <c r="J2759" t="s">
        <v>71</v>
      </c>
      <c r="K2759"/>
      <c r="L2759"/>
      <c r="M2759"/>
      <c r="N2759"/>
      <c r="O2759"/>
      <c r="P2759"/>
      <c r="Q2759"/>
      <c r="R2759"/>
      <c r="S2759"/>
      <c r="T2759"/>
      <c r="U2759"/>
      <c r="V2759"/>
      <c r="W2759"/>
      <c r="X2759"/>
      <c r="Y2759"/>
      <c r="Z2759"/>
      <c r="AA2759"/>
      <c r="AB2759"/>
      <c r="AC2759"/>
      <c r="AD2759"/>
      <c r="AE2759"/>
      <c r="AF2759"/>
      <c r="AG2759">
        <v>1</v>
      </c>
      <c r="AH2759">
        <v>0</v>
      </c>
    </row>
    <row r="2760" spans="1:34" ht="15" x14ac:dyDescent="0.25">
      <c r="A2760" t="s">
        <v>5680</v>
      </c>
      <c r="B2760" t="s">
        <v>5681</v>
      </c>
      <c r="C2760" t="s">
        <v>970</v>
      </c>
      <c r="D2760">
        <v>37</v>
      </c>
      <c r="E2760" s="138">
        <v>41116</v>
      </c>
      <c r="F2760" s="138">
        <v>46011</v>
      </c>
      <c r="G2760" t="s">
        <v>69</v>
      </c>
      <c r="H2760" t="s">
        <v>63</v>
      </c>
      <c r="I2760">
        <v>0.8</v>
      </c>
      <c r="J2760" t="s">
        <v>71</v>
      </c>
      <c r="K2760"/>
      <c r="L2760"/>
      <c r="M2760"/>
      <c r="N2760"/>
      <c r="O2760"/>
      <c r="P2760"/>
      <c r="Q2760"/>
      <c r="R2760"/>
      <c r="S2760"/>
      <c r="T2760"/>
      <c r="U2760"/>
      <c r="V2760"/>
      <c r="W2760"/>
      <c r="X2760"/>
      <c r="Y2760"/>
      <c r="Z2760"/>
      <c r="AA2760"/>
      <c r="AB2760"/>
      <c r="AC2760"/>
      <c r="AD2760"/>
      <c r="AE2760"/>
      <c r="AF2760"/>
      <c r="AG2760">
        <v>1</v>
      </c>
      <c r="AH2760">
        <v>0</v>
      </c>
    </row>
    <row r="2761" spans="1:34" ht="15" x14ac:dyDescent="0.25">
      <c r="A2761" t="s">
        <v>5682</v>
      </c>
      <c r="B2761" t="s">
        <v>5683</v>
      </c>
      <c r="C2761" t="s">
        <v>219</v>
      </c>
      <c r="D2761"/>
      <c r="E2761"/>
      <c r="F2761"/>
      <c r="G2761"/>
      <c r="H2761" t="s">
        <v>63</v>
      </c>
      <c r="I2761" t="s">
        <v>64</v>
      </c>
      <c r="J2761"/>
      <c r="K2761"/>
      <c r="L2761"/>
      <c r="M2761"/>
      <c r="N2761"/>
      <c r="O2761"/>
      <c r="P2761"/>
      <c r="Q2761"/>
      <c r="R2761"/>
      <c r="S2761"/>
      <c r="T2761"/>
      <c r="U2761"/>
      <c r="V2761"/>
      <c r="W2761"/>
      <c r="X2761"/>
      <c r="Y2761"/>
      <c r="Z2761"/>
      <c r="AA2761"/>
      <c r="AB2761"/>
      <c r="AC2761"/>
      <c r="AD2761"/>
      <c r="AE2761"/>
      <c r="AF2761"/>
      <c r="AG2761"/>
      <c r="AH2761">
        <v>0</v>
      </c>
    </row>
    <row r="2762" spans="1:34" ht="15" x14ac:dyDescent="0.25">
      <c r="A2762" t="s">
        <v>5684</v>
      </c>
      <c r="B2762" t="s">
        <v>5685</v>
      </c>
      <c r="C2762" t="s">
        <v>281</v>
      </c>
      <c r="D2762">
        <v>4</v>
      </c>
      <c r="E2762" s="138">
        <v>43972</v>
      </c>
      <c r="F2762" s="138">
        <v>46011</v>
      </c>
      <c r="G2762" t="s">
        <v>69</v>
      </c>
      <c r="H2762" t="s">
        <v>63</v>
      </c>
      <c r="I2762">
        <v>0.6</v>
      </c>
      <c r="J2762" t="s">
        <v>71</v>
      </c>
      <c r="K2762"/>
      <c r="L2762"/>
      <c r="M2762"/>
      <c r="N2762"/>
      <c r="O2762"/>
      <c r="P2762"/>
      <c r="Q2762"/>
      <c r="R2762"/>
      <c r="S2762"/>
      <c r="T2762"/>
      <c r="U2762"/>
      <c r="V2762"/>
      <c r="W2762"/>
      <c r="X2762"/>
      <c r="Y2762"/>
      <c r="Z2762"/>
      <c r="AA2762"/>
      <c r="AB2762"/>
      <c r="AC2762"/>
      <c r="AD2762"/>
      <c r="AE2762"/>
      <c r="AF2762"/>
      <c r="AG2762">
        <v>1</v>
      </c>
      <c r="AH2762">
        <v>0</v>
      </c>
    </row>
    <row r="2763" spans="1:34" ht="15" x14ac:dyDescent="0.25">
      <c r="A2763" t="s">
        <v>5686</v>
      </c>
      <c r="B2763" t="s">
        <v>5687</v>
      </c>
      <c r="C2763" t="s">
        <v>742</v>
      </c>
      <c r="D2763">
        <v>5</v>
      </c>
      <c r="E2763" s="138">
        <v>45660</v>
      </c>
      <c r="F2763" s="138">
        <v>45672</v>
      </c>
      <c r="G2763" t="s">
        <v>69</v>
      </c>
      <c r="H2763" t="s">
        <v>63</v>
      </c>
      <c r="I2763">
        <v>0.6</v>
      </c>
      <c r="J2763" t="s">
        <v>71</v>
      </c>
      <c r="K2763"/>
      <c r="L2763"/>
      <c r="M2763"/>
      <c r="N2763"/>
      <c r="O2763"/>
      <c r="P2763"/>
      <c r="Q2763"/>
      <c r="R2763"/>
      <c r="S2763"/>
      <c r="T2763"/>
      <c r="U2763"/>
      <c r="V2763"/>
      <c r="W2763"/>
      <c r="X2763"/>
      <c r="Y2763"/>
      <c r="Z2763"/>
      <c r="AA2763"/>
      <c r="AB2763"/>
      <c r="AC2763"/>
      <c r="AD2763"/>
      <c r="AE2763"/>
      <c r="AF2763"/>
      <c r="AG2763">
        <v>1</v>
      </c>
      <c r="AH2763">
        <v>0</v>
      </c>
    </row>
    <row r="2764" spans="1:34" ht="15" x14ac:dyDescent="0.25">
      <c r="A2764" t="s">
        <v>5688</v>
      </c>
      <c r="B2764" t="s">
        <v>5689</v>
      </c>
      <c r="C2764" t="s">
        <v>84</v>
      </c>
      <c r="D2764"/>
      <c r="E2764"/>
      <c r="F2764"/>
      <c r="G2764"/>
      <c r="H2764" t="s">
        <v>63</v>
      </c>
      <c r="I2764" t="s">
        <v>64</v>
      </c>
      <c r="J2764"/>
      <c r="K2764"/>
      <c r="L2764"/>
      <c r="M2764"/>
      <c r="N2764"/>
      <c r="O2764"/>
      <c r="P2764"/>
      <c r="Q2764"/>
      <c r="R2764"/>
      <c r="S2764"/>
      <c r="T2764"/>
      <c r="U2764"/>
      <c r="V2764"/>
      <c r="W2764"/>
      <c r="X2764"/>
      <c r="Y2764"/>
      <c r="Z2764"/>
      <c r="AA2764"/>
      <c r="AB2764"/>
      <c r="AC2764"/>
      <c r="AD2764"/>
      <c r="AE2764"/>
      <c r="AF2764"/>
      <c r="AG2764"/>
      <c r="AH2764">
        <v>0</v>
      </c>
    </row>
    <row r="2765" spans="1:34" ht="15" x14ac:dyDescent="0.25">
      <c r="A2765" t="s">
        <v>5690</v>
      </c>
      <c r="B2765" t="s">
        <v>5691</v>
      </c>
      <c r="C2765" t="s">
        <v>321</v>
      </c>
      <c r="D2765">
        <v>27</v>
      </c>
      <c r="E2765" s="138">
        <v>43085</v>
      </c>
      <c r="F2765" s="138">
        <v>46011</v>
      </c>
      <c r="G2765" t="s">
        <v>69</v>
      </c>
      <c r="H2765" t="s">
        <v>63</v>
      </c>
      <c r="I2765">
        <v>0.4</v>
      </c>
      <c r="J2765" t="s">
        <v>71</v>
      </c>
      <c r="K2765"/>
      <c r="L2765"/>
      <c r="M2765"/>
      <c r="N2765"/>
      <c r="O2765"/>
      <c r="P2765"/>
      <c r="Q2765"/>
      <c r="R2765"/>
      <c r="S2765"/>
      <c r="T2765"/>
      <c r="U2765"/>
      <c r="V2765"/>
      <c r="W2765"/>
      <c r="X2765"/>
      <c r="Y2765"/>
      <c r="Z2765"/>
      <c r="AA2765"/>
      <c r="AB2765"/>
      <c r="AC2765"/>
      <c r="AD2765"/>
      <c r="AE2765"/>
      <c r="AF2765"/>
      <c r="AG2765">
        <v>1</v>
      </c>
      <c r="AH2765">
        <v>0</v>
      </c>
    </row>
    <row r="2766" spans="1:34" ht="15" x14ac:dyDescent="0.25">
      <c r="A2766" t="s">
        <v>5692</v>
      </c>
      <c r="B2766" t="s">
        <v>5693</v>
      </c>
      <c r="C2766" t="s">
        <v>99</v>
      </c>
      <c r="D2766">
        <v>65</v>
      </c>
      <c r="E2766" s="138">
        <v>39198</v>
      </c>
      <c r="F2766" s="138">
        <v>46011</v>
      </c>
      <c r="G2766" t="s">
        <v>69</v>
      </c>
      <c r="H2766" t="s">
        <v>63</v>
      </c>
      <c r="I2766">
        <v>0.8</v>
      </c>
      <c r="J2766" t="s">
        <v>71</v>
      </c>
      <c r="K2766"/>
      <c r="L2766"/>
      <c r="M2766"/>
      <c r="N2766"/>
      <c r="O2766"/>
      <c r="P2766"/>
      <c r="Q2766"/>
      <c r="R2766"/>
      <c r="S2766"/>
      <c r="T2766"/>
      <c r="U2766"/>
      <c r="V2766"/>
      <c r="W2766"/>
      <c r="X2766"/>
      <c r="Y2766"/>
      <c r="Z2766"/>
      <c r="AA2766"/>
      <c r="AB2766"/>
      <c r="AC2766"/>
      <c r="AD2766"/>
      <c r="AE2766"/>
      <c r="AF2766"/>
      <c r="AG2766">
        <v>1</v>
      </c>
      <c r="AH2766">
        <v>0</v>
      </c>
    </row>
    <row r="2767" spans="1:34" ht="15" x14ac:dyDescent="0.25">
      <c r="A2767" t="s">
        <v>5694</v>
      </c>
      <c r="B2767" t="s">
        <v>5695</v>
      </c>
      <c r="C2767" t="s">
        <v>301</v>
      </c>
      <c r="D2767">
        <v>32</v>
      </c>
      <c r="E2767" s="138">
        <v>45274</v>
      </c>
      <c r="F2767" s="138">
        <v>46011</v>
      </c>
      <c r="G2767" t="s">
        <v>16478</v>
      </c>
      <c r="H2767" t="s">
        <v>70</v>
      </c>
      <c r="I2767">
        <v>0.5</v>
      </c>
      <c r="J2767" t="s">
        <v>76</v>
      </c>
      <c r="K2767">
        <v>0.5</v>
      </c>
      <c r="L2767" t="s">
        <v>77</v>
      </c>
      <c r="M2767">
        <v>0.6</v>
      </c>
      <c r="N2767" t="s">
        <v>78</v>
      </c>
      <c r="O2767">
        <v>0.7</v>
      </c>
      <c r="P2767" t="s">
        <v>79</v>
      </c>
      <c r="Q2767">
        <v>0</v>
      </c>
      <c r="R2767" t="s">
        <v>16230</v>
      </c>
      <c r="S2767"/>
      <c r="T2767"/>
      <c r="U2767"/>
      <c r="V2767"/>
      <c r="W2767"/>
      <c r="X2767"/>
      <c r="Y2767"/>
      <c r="Z2767"/>
      <c r="AA2767"/>
      <c r="AB2767"/>
      <c r="AC2767"/>
      <c r="AD2767"/>
      <c r="AE2767"/>
      <c r="AF2767"/>
      <c r="AG2767">
        <v>0</v>
      </c>
      <c r="AH2767">
        <v>0</v>
      </c>
    </row>
    <row r="2768" spans="1:34" ht="15" x14ac:dyDescent="0.25">
      <c r="A2768" t="s">
        <v>5696</v>
      </c>
      <c r="B2768" t="s">
        <v>5697</v>
      </c>
      <c r="C2768" t="s">
        <v>2812</v>
      </c>
      <c r="D2768">
        <v>22</v>
      </c>
      <c r="E2768" s="138">
        <v>45623</v>
      </c>
      <c r="F2768" s="138">
        <v>45861</v>
      </c>
      <c r="G2768" t="s">
        <v>69</v>
      </c>
      <c r="H2768" t="s">
        <v>70</v>
      </c>
      <c r="I2768">
        <v>0</v>
      </c>
      <c r="J2768" t="s">
        <v>16236</v>
      </c>
      <c r="K2768">
        <v>0.3</v>
      </c>
      <c r="L2768" t="s">
        <v>71</v>
      </c>
      <c r="M2768"/>
      <c r="N2768"/>
      <c r="O2768"/>
      <c r="P2768"/>
      <c r="Q2768"/>
      <c r="R2768"/>
      <c r="S2768"/>
      <c r="T2768"/>
      <c r="U2768"/>
      <c r="V2768"/>
      <c r="W2768"/>
      <c r="X2768"/>
      <c r="Y2768"/>
      <c r="Z2768"/>
      <c r="AA2768"/>
      <c r="AB2768"/>
      <c r="AC2768"/>
      <c r="AD2768"/>
      <c r="AE2768"/>
      <c r="AF2768"/>
      <c r="AG2768">
        <v>2</v>
      </c>
      <c r="AH2768">
        <v>9999.99</v>
      </c>
    </row>
    <row r="2769" spans="1:34" ht="15" x14ac:dyDescent="0.25">
      <c r="A2769" t="s">
        <v>5698</v>
      </c>
      <c r="B2769" t="s">
        <v>5699</v>
      </c>
      <c r="C2769" t="s">
        <v>231</v>
      </c>
      <c r="D2769">
        <v>29</v>
      </c>
      <c r="E2769" s="138">
        <v>45638</v>
      </c>
      <c r="F2769" s="138">
        <v>45940</v>
      </c>
      <c r="G2769" t="s">
        <v>16478</v>
      </c>
      <c r="H2769" t="s">
        <v>70</v>
      </c>
      <c r="I2769">
        <v>0.73</v>
      </c>
      <c r="J2769" t="s">
        <v>76</v>
      </c>
      <c r="K2769">
        <v>0.77</v>
      </c>
      <c r="L2769" t="s">
        <v>77</v>
      </c>
      <c r="M2769">
        <v>0.78</v>
      </c>
      <c r="N2769" t="s">
        <v>78</v>
      </c>
      <c r="O2769">
        <v>0.8</v>
      </c>
      <c r="P2769" t="s">
        <v>79</v>
      </c>
      <c r="Q2769"/>
      <c r="R2769"/>
      <c r="S2769"/>
      <c r="T2769"/>
      <c r="U2769"/>
      <c r="V2769"/>
      <c r="W2769"/>
      <c r="X2769"/>
      <c r="Y2769"/>
      <c r="Z2769"/>
      <c r="AA2769"/>
      <c r="AB2769"/>
      <c r="AC2769"/>
      <c r="AD2769"/>
      <c r="AE2769"/>
      <c r="AF2769"/>
      <c r="AG2769">
        <v>0</v>
      </c>
      <c r="AH2769">
        <v>0</v>
      </c>
    </row>
    <row r="2770" spans="1:34" ht="15" x14ac:dyDescent="0.25">
      <c r="A2770" t="s">
        <v>5700</v>
      </c>
      <c r="B2770" t="s">
        <v>5701</v>
      </c>
      <c r="C2770" t="s">
        <v>621</v>
      </c>
      <c r="D2770">
        <v>62</v>
      </c>
      <c r="E2770" s="138">
        <v>45646</v>
      </c>
      <c r="F2770" s="138">
        <v>45743</v>
      </c>
      <c r="G2770" t="s">
        <v>75</v>
      </c>
      <c r="H2770" t="s">
        <v>70</v>
      </c>
      <c r="I2770">
        <v>0</v>
      </c>
      <c r="J2770" t="s">
        <v>16229</v>
      </c>
      <c r="K2770">
        <v>0.78</v>
      </c>
      <c r="L2770" t="s">
        <v>16270</v>
      </c>
      <c r="M2770">
        <v>0.79</v>
      </c>
      <c r="N2770" t="s">
        <v>78</v>
      </c>
      <c r="O2770">
        <v>0.8</v>
      </c>
      <c r="P2770" t="s">
        <v>79</v>
      </c>
      <c r="Q2770"/>
      <c r="R2770"/>
      <c r="S2770"/>
      <c r="T2770"/>
      <c r="U2770"/>
      <c r="V2770"/>
      <c r="W2770"/>
      <c r="X2770"/>
      <c r="Y2770"/>
      <c r="Z2770"/>
      <c r="AA2770"/>
      <c r="AB2770"/>
      <c r="AC2770"/>
      <c r="AD2770"/>
      <c r="AE2770"/>
      <c r="AF2770"/>
      <c r="AG2770">
        <v>4</v>
      </c>
      <c r="AH2770">
        <v>10000</v>
      </c>
    </row>
    <row r="2771" spans="1:34" ht="15" x14ac:dyDescent="0.25">
      <c r="A2771" t="s">
        <v>5702</v>
      </c>
      <c r="B2771" t="s">
        <v>5703</v>
      </c>
      <c r="C2771" t="s">
        <v>301</v>
      </c>
      <c r="D2771">
        <v>12</v>
      </c>
      <c r="E2771" s="138">
        <v>45747</v>
      </c>
      <c r="F2771" s="138">
        <v>45762</v>
      </c>
      <c r="G2771" t="s">
        <v>69</v>
      </c>
      <c r="H2771" t="s">
        <v>63</v>
      </c>
      <c r="I2771">
        <v>0.2</v>
      </c>
      <c r="J2771" t="s">
        <v>71</v>
      </c>
      <c r="K2771"/>
      <c r="L2771"/>
      <c r="M2771"/>
      <c r="N2771"/>
      <c r="O2771"/>
      <c r="P2771"/>
      <c r="Q2771"/>
      <c r="R2771"/>
      <c r="S2771"/>
      <c r="T2771"/>
      <c r="U2771"/>
      <c r="V2771"/>
      <c r="W2771"/>
      <c r="X2771"/>
      <c r="Y2771"/>
      <c r="Z2771"/>
      <c r="AA2771"/>
      <c r="AB2771"/>
      <c r="AC2771"/>
      <c r="AD2771"/>
      <c r="AE2771"/>
      <c r="AF2771"/>
      <c r="AG2771">
        <v>1</v>
      </c>
      <c r="AH2771">
        <v>0</v>
      </c>
    </row>
    <row r="2772" spans="1:34" ht="15" x14ac:dyDescent="0.25">
      <c r="A2772" t="s">
        <v>5704</v>
      </c>
      <c r="B2772" t="s">
        <v>5705</v>
      </c>
      <c r="C2772" t="s">
        <v>313</v>
      </c>
      <c r="D2772"/>
      <c r="E2772"/>
      <c r="F2772"/>
      <c r="G2772"/>
      <c r="H2772" t="s">
        <v>63</v>
      </c>
      <c r="I2772" t="s">
        <v>64</v>
      </c>
      <c r="J2772"/>
      <c r="K2772"/>
      <c r="L2772"/>
      <c r="M2772"/>
      <c r="N2772"/>
      <c r="O2772"/>
      <c r="P2772"/>
      <c r="Q2772"/>
      <c r="R2772"/>
      <c r="S2772"/>
      <c r="T2772"/>
      <c r="U2772"/>
      <c r="V2772"/>
      <c r="W2772"/>
      <c r="X2772"/>
      <c r="Y2772"/>
      <c r="Z2772"/>
      <c r="AA2772"/>
      <c r="AB2772"/>
      <c r="AC2772"/>
      <c r="AD2772"/>
      <c r="AE2772"/>
      <c r="AF2772"/>
      <c r="AG2772"/>
      <c r="AH2772">
        <v>0</v>
      </c>
    </row>
    <row r="2773" spans="1:34" ht="15" x14ac:dyDescent="0.25">
      <c r="A2773" t="s">
        <v>5706</v>
      </c>
      <c r="B2773" t="s">
        <v>5707</v>
      </c>
      <c r="C2773" t="s">
        <v>162</v>
      </c>
      <c r="D2773">
        <v>43</v>
      </c>
      <c r="E2773" s="138">
        <v>41887</v>
      </c>
      <c r="F2773" s="138">
        <v>46011</v>
      </c>
      <c r="G2773" t="s">
        <v>69</v>
      </c>
      <c r="H2773" t="s">
        <v>63</v>
      </c>
      <c r="I2773">
        <v>0.8</v>
      </c>
      <c r="J2773" t="s">
        <v>71</v>
      </c>
      <c r="K2773"/>
      <c r="L2773"/>
      <c r="M2773"/>
      <c r="N2773"/>
      <c r="O2773"/>
      <c r="P2773"/>
      <c r="Q2773"/>
      <c r="R2773"/>
      <c r="S2773"/>
      <c r="T2773"/>
      <c r="U2773"/>
      <c r="V2773"/>
      <c r="W2773"/>
      <c r="X2773"/>
      <c r="Y2773"/>
      <c r="Z2773"/>
      <c r="AA2773"/>
      <c r="AB2773"/>
      <c r="AC2773"/>
      <c r="AD2773"/>
      <c r="AE2773"/>
      <c r="AF2773"/>
      <c r="AG2773">
        <v>1</v>
      </c>
      <c r="AH2773">
        <v>0</v>
      </c>
    </row>
    <row r="2774" spans="1:34" ht="15" x14ac:dyDescent="0.25">
      <c r="A2774" t="s">
        <v>5708</v>
      </c>
      <c r="B2774" t="s">
        <v>5709</v>
      </c>
      <c r="C2774" t="s">
        <v>935</v>
      </c>
      <c r="D2774">
        <v>61</v>
      </c>
      <c r="E2774" s="138">
        <v>45649</v>
      </c>
      <c r="F2774" s="138">
        <v>45678</v>
      </c>
      <c r="G2774" t="s">
        <v>16478</v>
      </c>
      <c r="H2774" t="s">
        <v>70</v>
      </c>
      <c r="I2774">
        <v>0.55000000000000004</v>
      </c>
      <c r="J2774" t="s">
        <v>16575</v>
      </c>
      <c r="K2774">
        <v>0.65</v>
      </c>
      <c r="L2774" t="s">
        <v>16576</v>
      </c>
      <c r="M2774">
        <v>0.7</v>
      </c>
      <c r="N2774" t="s">
        <v>16577</v>
      </c>
      <c r="O2774">
        <v>0.8</v>
      </c>
      <c r="P2774" t="s">
        <v>16578</v>
      </c>
      <c r="Q2774">
        <v>0</v>
      </c>
      <c r="R2774" t="s">
        <v>16228</v>
      </c>
      <c r="S2774"/>
      <c r="T2774"/>
      <c r="U2774"/>
      <c r="V2774"/>
      <c r="W2774"/>
      <c r="X2774"/>
      <c r="Y2774"/>
      <c r="Z2774"/>
      <c r="AA2774"/>
      <c r="AB2774"/>
      <c r="AC2774"/>
      <c r="AD2774"/>
      <c r="AE2774"/>
      <c r="AF2774"/>
      <c r="AG2774">
        <v>0</v>
      </c>
      <c r="AH2774">
        <v>0</v>
      </c>
    </row>
    <row r="2775" spans="1:34" ht="15" x14ac:dyDescent="0.25">
      <c r="A2775" t="s">
        <v>5710</v>
      </c>
      <c r="B2775" t="s">
        <v>5711</v>
      </c>
      <c r="C2775" t="s">
        <v>521</v>
      </c>
      <c r="D2775">
        <v>6</v>
      </c>
      <c r="E2775" s="138">
        <v>43522</v>
      </c>
      <c r="F2775" s="138">
        <v>46011</v>
      </c>
      <c r="G2775" t="s">
        <v>69</v>
      </c>
      <c r="H2775" t="s">
        <v>70</v>
      </c>
      <c r="I2775">
        <v>0</v>
      </c>
      <c r="J2775" t="s">
        <v>16228</v>
      </c>
      <c r="K2775">
        <v>0.6</v>
      </c>
      <c r="L2775" t="s">
        <v>71</v>
      </c>
      <c r="M2775"/>
      <c r="N2775"/>
      <c r="O2775"/>
      <c r="P2775"/>
      <c r="Q2775"/>
      <c r="R2775"/>
      <c r="S2775"/>
      <c r="T2775"/>
      <c r="U2775"/>
      <c r="V2775"/>
      <c r="W2775"/>
      <c r="X2775"/>
      <c r="Y2775"/>
      <c r="Z2775"/>
      <c r="AA2775"/>
      <c r="AB2775"/>
      <c r="AC2775"/>
      <c r="AD2775"/>
      <c r="AE2775"/>
      <c r="AF2775"/>
      <c r="AG2775">
        <v>2</v>
      </c>
      <c r="AH2775">
        <v>12000</v>
      </c>
    </row>
    <row r="2776" spans="1:34" ht="15" x14ac:dyDescent="0.25">
      <c r="A2776" t="s">
        <v>5712</v>
      </c>
      <c r="B2776" t="s">
        <v>5713</v>
      </c>
      <c r="C2776" t="s">
        <v>564</v>
      </c>
      <c r="D2776">
        <v>30</v>
      </c>
      <c r="E2776" s="138">
        <v>45282</v>
      </c>
      <c r="F2776" s="138">
        <v>46011</v>
      </c>
      <c r="G2776" t="s">
        <v>69</v>
      </c>
      <c r="H2776" t="s">
        <v>70</v>
      </c>
      <c r="I2776">
        <v>0</v>
      </c>
      <c r="J2776" t="s">
        <v>16237</v>
      </c>
      <c r="K2776">
        <v>0.8</v>
      </c>
      <c r="L2776" t="s">
        <v>71</v>
      </c>
      <c r="M2776"/>
      <c r="N2776"/>
      <c r="O2776"/>
      <c r="P2776"/>
      <c r="Q2776"/>
      <c r="R2776"/>
      <c r="S2776"/>
      <c r="T2776"/>
      <c r="U2776"/>
      <c r="V2776"/>
      <c r="W2776"/>
      <c r="X2776"/>
      <c r="Y2776"/>
      <c r="Z2776"/>
      <c r="AA2776"/>
      <c r="AB2776"/>
      <c r="AC2776"/>
      <c r="AD2776"/>
      <c r="AE2776"/>
      <c r="AF2776"/>
      <c r="AG2776">
        <v>2</v>
      </c>
      <c r="AH2776">
        <v>9000</v>
      </c>
    </row>
    <row r="2777" spans="1:34" ht="15" x14ac:dyDescent="0.25">
      <c r="A2777" t="s">
        <v>5714</v>
      </c>
      <c r="B2777" t="s">
        <v>5715</v>
      </c>
      <c r="C2777" t="s">
        <v>757</v>
      </c>
      <c r="D2777">
        <v>4</v>
      </c>
      <c r="E2777" s="138">
        <v>43556</v>
      </c>
      <c r="F2777" s="138">
        <v>46011</v>
      </c>
      <c r="G2777" t="s">
        <v>69</v>
      </c>
      <c r="H2777" t="s">
        <v>63</v>
      </c>
      <c r="I2777">
        <v>0.8</v>
      </c>
      <c r="J2777" t="s">
        <v>71</v>
      </c>
      <c r="K2777"/>
      <c r="L2777"/>
      <c r="M2777"/>
      <c r="N2777"/>
      <c r="O2777"/>
      <c r="P2777"/>
      <c r="Q2777"/>
      <c r="R2777"/>
      <c r="S2777"/>
      <c r="T2777"/>
      <c r="U2777"/>
      <c r="V2777"/>
      <c r="W2777"/>
      <c r="X2777"/>
      <c r="Y2777"/>
      <c r="Z2777"/>
      <c r="AA2777"/>
      <c r="AB2777"/>
      <c r="AC2777"/>
      <c r="AD2777"/>
      <c r="AE2777"/>
      <c r="AF2777"/>
      <c r="AG2777">
        <v>1</v>
      </c>
      <c r="AH2777">
        <v>0</v>
      </c>
    </row>
    <row r="2778" spans="1:34" ht="15" x14ac:dyDescent="0.25">
      <c r="A2778" t="s">
        <v>5716</v>
      </c>
      <c r="B2778" t="s">
        <v>5717</v>
      </c>
      <c r="C2778" t="s">
        <v>68</v>
      </c>
      <c r="D2778">
        <v>37</v>
      </c>
      <c r="E2778" s="138">
        <v>45644</v>
      </c>
      <c r="F2778" s="138">
        <v>45677</v>
      </c>
      <c r="G2778" t="s">
        <v>16478</v>
      </c>
      <c r="H2778" t="s">
        <v>70</v>
      </c>
      <c r="I2778">
        <v>0.45</v>
      </c>
      <c r="J2778" t="s">
        <v>76</v>
      </c>
      <c r="K2778">
        <v>0.55000000000000004</v>
      </c>
      <c r="L2778" t="s">
        <v>77</v>
      </c>
      <c r="M2778">
        <v>0.6</v>
      </c>
      <c r="N2778" t="s">
        <v>78</v>
      </c>
      <c r="O2778">
        <v>0.7</v>
      </c>
      <c r="P2778" t="s">
        <v>79</v>
      </c>
      <c r="Q2778">
        <v>0</v>
      </c>
      <c r="R2778" t="s">
        <v>16229</v>
      </c>
      <c r="S2778"/>
      <c r="T2778"/>
      <c r="U2778"/>
      <c r="V2778"/>
      <c r="W2778"/>
      <c r="X2778"/>
      <c r="Y2778"/>
      <c r="Z2778"/>
      <c r="AA2778"/>
      <c r="AB2778"/>
      <c r="AC2778"/>
      <c r="AD2778"/>
      <c r="AE2778"/>
      <c r="AF2778"/>
      <c r="AG2778">
        <v>0</v>
      </c>
      <c r="AH2778">
        <v>0</v>
      </c>
    </row>
    <row r="2779" spans="1:34" ht="15" x14ac:dyDescent="0.25">
      <c r="A2779" t="s">
        <v>5718</v>
      </c>
      <c r="B2779" t="s">
        <v>5719</v>
      </c>
      <c r="C2779" t="s">
        <v>411</v>
      </c>
      <c r="D2779">
        <v>53</v>
      </c>
      <c r="E2779" s="138">
        <v>41732</v>
      </c>
      <c r="F2779" s="138">
        <v>46011</v>
      </c>
      <c r="G2779" t="s">
        <v>69</v>
      </c>
      <c r="H2779" t="s">
        <v>63</v>
      </c>
      <c r="I2779">
        <v>0.2</v>
      </c>
      <c r="J2779" t="s">
        <v>71</v>
      </c>
      <c r="K2779"/>
      <c r="L2779"/>
      <c r="M2779"/>
      <c r="N2779"/>
      <c r="O2779"/>
      <c r="P2779"/>
      <c r="Q2779"/>
      <c r="R2779"/>
      <c r="S2779"/>
      <c r="T2779"/>
      <c r="U2779"/>
      <c r="V2779"/>
      <c r="W2779"/>
      <c r="X2779"/>
      <c r="Y2779"/>
      <c r="Z2779"/>
      <c r="AA2779"/>
      <c r="AB2779"/>
      <c r="AC2779"/>
      <c r="AD2779"/>
      <c r="AE2779"/>
      <c r="AF2779"/>
      <c r="AG2779">
        <v>1</v>
      </c>
      <c r="AH2779">
        <v>0</v>
      </c>
    </row>
    <row r="2780" spans="1:34" ht="15" x14ac:dyDescent="0.25">
      <c r="A2780" t="s">
        <v>5720</v>
      </c>
      <c r="B2780" t="s">
        <v>5721</v>
      </c>
      <c r="C2780" t="s">
        <v>712</v>
      </c>
      <c r="D2780">
        <v>20</v>
      </c>
      <c r="E2780" s="138">
        <v>43543</v>
      </c>
      <c r="F2780" s="138">
        <v>46011</v>
      </c>
      <c r="G2780" t="s">
        <v>69</v>
      </c>
      <c r="H2780" t="s">
        <v>63</v>
      </c>
      <c r="I2780">
        <v>0.7</v>
      </c>
      <c r="J2780" t="s">
        <v>71</v>
      </c>
      <c r="K2780"/>
      <c r="L2780"/>
      <c r="M2780"/>
      <c r="N2780"/>
      <c r="O2780"/>
      <c r="P2780"/>
      <c r="Q2780"/>
      <c r="R2780"/>
      <c r="S2780"/>
      <c r="T2780"/>
      <c r="U2780"/>
      <c r="V2780"/>
      <c r="W2780"/>
      <c r="X2780"/>
      <c r="Y2780"/>
      <c r="Z2780"/>
      <c r="AA2780"/>
      <c r="AB2780"/>
      <c r="AC2780"/>
      <c r="AD2780"/>
      <c r="AE2780"/>
      <c r="AF2780"/>
      <c r="AG2780">
        <v>1</v>
      </c>
      <c r="AH2780">
        <v>0</v>
      </c>
    </row>
    <row r="2781" spans="1:34" ht="15" x14ac:dyDescent="0.25">
      <c r="A2781" t="s">
        <v>5722</v>
      </c>
      <c r="B2781" t="s">
        <v>5723</v>
      </c>
      <c r="C2781" t="s">
        <v>735</v>
      </c>
      <c r="D2781">
        <v>33</v>
      </c>
      <c r="E2781" s="138">
        <v>45649</v>
      </c>
      <c r="F2781" s="138">
        <v>45870</v>
      </c>
      <c r="G2781" t="s">
        <v>69</v>
      </c>
      <c r="H2781" t="s">
        <v>63</v>
      </c>
      <c r="I2781">
        <v>0.7</v>
      </c>
      <c r="J2781" t="s">
        <v>71</v>
      </c>
      <c r="K2781"/>
      <c r="L2781"/>
      <c r="M2781"/>
      <c r="N2781"/>
      <c r="O2781"/>
      <c r="P2781"/>
      <c r="Q2781"/>
      <c r="R2781"/>
      <c r="S2781"/>
      <c r="T2781"/>
      <c r="U2781"/>
      <c r="V2781"/>
      <c r="W2781"/>
      <c r="X2781"/>
      <c r="Y2781"/>
      <c r="Z2781"/>
      <c r="AA2781"/>
      <c r="AB2781"/>
      <c r="AC2781"/>
      <c r="AD2781"/>
      <c r="AE2781"/>
      <c r="AF2781"/>
      <c r="AG2781">
        <v>1</v>
      </c>
      <c r="AH2781">
        <v>0</v>
      </c>
    </row>
    <row r="2782" spans="1:34" ht="15" x14ac:dyDescent="0.25">
      <c r="A2782" t="s">
        <v>5724</v>
      </c>
      <c r="B2782" t="s">
        <v>5725</v>
      </c>
      <c r="C2782" t="s">
        <v>270</v>
      </c>
      <c r="D2782"/>
      <c r="E2782"/>
      <c r="F2782"/>
      <c r="G2782"/>
      <c r="H2782" t="s">
        <v>63</v>
      </c>
      <c r="I2782" t="s">
        <v>64</v>
      </c>
      <c r="J2782"/>
      <c r="K2782"/>
      <c r="L2782"/>
      <c r="M2782"/>
      <c r="N2782"/>
      <c r="O2782"/>
      <c r="P2782"/>
      <c r="Q2782"/>
      <c r="R2782"/>
      <c r="S2782"/>
      <c r="T2782"/>
      <c r="U2782"/>
      <c r="V2782"/>
      <c r="W2782"/>
      <c r="X2782"/>
      <c r="Y2782"/>
      <c r="Z2782"/>
      <c r="AA2782"/>
      <c r="AB2782"/>
      <c r="AC2782"/>
      <c r="AD2782"/>
      <c r="AE2782"/>
      <c r="AF2782"/>
      <c r="AG2782"/>
      <c r="AH2782">
        <v>0</v>
      </c>
    </row>
    <row r="2783" spans="1:34" ht="15" x14ac:dyDescent="0.25">
      <c r="A2783" t="s">
        <v>5726</v>
      </c>
      <c r="B2783" t="s">
        <v>5727</v>
      </c>
      <c r="C2783" t="s">
        <v>136</v>
      </c>
      <c r="D2783">
        <v>4</v>
      </c>
      <c r="E2783" s="138">
        <v>45684</v>
      </c>
      <c r="F2783" s="138">
        <v>45945</v>
      </c>
      <c r="G2783" t="s">
        <v>69</v>
      </c>
      <c r="H2783" t="s">
        <v>70</v>
      </c>
      <c r="I2783">
        <v>0.4</v>
      </c>
      <c r="J2783" t="s">
        <v>16579</v>
      </c>
      <c r="K2783">
        <v>0.6</v>
      </c>
      <c r="L2783" t="s">
        <v>77</v>
      </c>
      <c r="M2783">
        <v>0.7</v>
      </c>
      <c r="N2783" t="s">
        <v>78</v>
      </c>
      <c r="O2783">
        <v>0.8</v>
      </c>
      <c r="P2783" t="s">
        <v>16383</v>
      </c>
      <c r="Q2783"/>
      <c r="R2783"/>
      <c r="S2783"/>
      <c r="T2783"/>
      <c r="U2783"/>
      <c r="V2783"/>
      <c r="W2783"/>
      <c r="X2783"/>
      <c r="Y2783"/>
      <c r="Z2783"/>
      <c r="AA2783"/>
      <c r="AB2783"/>
      <c r="AC2783"/>
      <c r="AD2783"/>
      <c r="AE2783"/>
      <c r="AF2783"/>
      <c r="AG2783">
        <v>0</v>
      </c>
      <c r="AH2783">
        <v>0</v>
      </c>
    </row>
    <row r="2784" spans="1:34" ht="15" x14ac:dyDescent="0.25">
      <c r="A2784" t="s">
        <v>5730</v>
      </c>
      <c r="B2784" t="s">
        <v>5731</v>
      </c>
      <c r="C2784" t="s">
        <v>604</v>
      </c>
      <c r="D2784">
        <v>10</v>
      </c>
      <c r="E2784" s="138">
        <v>44636</v>
      </c>
      <c r="F2784" s="138">
        <v>46011</v>
      </c>
      <c r="G2784" t="s">
        <v>16478</v>
      </c>
      <c r="H2784" t="s">
        <v>70</v>
      </c>
      <c r="I2784">
        <v>0.45</v>
      </c>
      <c r="J2784" t="s">
        <v>76</v>
      </c>
      <c r="K2784">
        <v>0.55000000000000004</v>
      </c>
      <c r="L2784" t="s">
        <v>77</v>
      </c>
      <c r="M2784">
        <v>0.65</v>
      </c>
      <c r="N2784" t="s">
        <v>78</v>
      </c>
      <c r="O2784">
        <v>0.8</v>
      </c>
      <c r="P2784" t="s">
        <v>79</v>
      </c>
      <c r="Q2784">
        <v>0</v>
      </c>
      <c r="R2784" t="s">
        <v>16228</v>
      </c>
      <c r="S2784"/>
      <c r="T2784"/>
      <c r="U2784"/>
      <c r="V2784"/>
      <c r="W2784"/>
      <c r="X2784"/>
      <c r="Y2784"/>
      <c r="Z2784"/>
      <c r="AA2784"/>
      <c r="AB2784"/>
      <c r="AC2784"/>
      <c r="AD2784"/>
      <c r="AE2784"/>
      <c r="AF2784"/>
      <c r="AG2784">
        <v>0</v>
      </c>
      <c r="AH2784">
        <v>0</v>
      </c>
    </row>
    <row r="2785" spans="1:34" ht="15" x14ac:dyDescent="0.25">
      <c r="A2785" t="s">
        <v>5732</v>
      </c>
      <c r="B2785" t="s">
        <v>5733</v>
      </c>
      <c r="C2785" t="s">
        <v>281</v>
      </c>
      <c r="D2785">
        <v>4</v>
      </c>
      <c r="E2785" s="138">
        <v>45721</v>
      </c>
      <c r="F2785" s="138">
        <v>45789</v>
      </c>
      <c r="G2785" t="s">
        <v>69</v>
      </c>
      <c r="H2785" t="s">
        <v>70</v>
      </c>
      <c r="I2785">
        <v>0.5</v>
      </c>
      <c r="J2785" t="s">
        <v>16270</v>
      </c>
      <c r="K2785">
        <v>0.6</v>
      </c>
      <c r="L2785" t="s">
        <v>78</v>
      </c>
      <c r="M2785">
        <v>0.8</v>
      </c>
      <c r="N2785" t="s">
        <v>79</v>
      </c>
      <c r="O2785"/>
      <c r="P2785"/>
      <c r="Q2785"/>
      <c r="R2785"/>
      <c r="S2785"/>
      <c r="T2785"/>
      <c r="U2785"/>
      <c r="V2785"/>
      <c r="W2785"/>
      <c r="X2785"/>
      <c r="Y2785"/>
      <c r="Z2785"/>
      <c r="AA2785"/>
      <c r="AB2785"/>
      <c r="AC2785"/>
      <c r="AD2785"/>
      <c r="AE2785"/>
      <c r="AF2785"/>
      <c r="AG2785">
        <v>3</v>
      </c>
      <c r="AH2785">
        <v>0</v>
      </c>
    </row>
    <row r="2786" spans="1:34" ht="15" x14ac:dyDescent="0.25">
      <c r="A2786" t="s">
        <v>5728</v>
      </c>
      <c r="B2786" t="s">
        <v>5729</v>
      </c>
      <c r="C2786" t="s">
        <v>680</v>
      </c>
      <c r="D2786">
        <v>9</v>
      </c>
      <c r="E2786" s="138">
        <v>45054</v>
      </c>
      <c r="F2786" s="138">
        <v>46011</v>
      </c>
      <c r="G2786" t="s">
        <v>69</v>
      </c>
      <c r="H2786" t="s">
        <v>63</v>
      </c>
      <c r="I2786">
        <v>0.8</v>
      </c>
      <c r="J2786" t="s">
        <v>71</v>
      </c>
      <c r="K2786"/>
      <c r="L2786"/>
      <c r="M2786"/>
      <c r="N2786"/>
      <c r="O2786"/>
      <c r="P2786"/>
      <c r="Q2786"/>
      <c r="R2786"/>
      <c r="S2786"/>
      <c r="T2786"/>
      <c r="U2786"/>
      <c r="V2786"/>
      <c r="W2786"/>
      <c r="X2786"/>
      <c r="Y2786"/>
      <c r="Z2786"/>
      <c r="AA2786"/>
      <c r="AB2786"/>
      <c r="AC2786"/>
      <c r="AD2786"/>
      <c r="AE2786"/>
      <c r="AF2786"/>
      <c r="AG2786">
        <v>1</v>
      </c>
      <c r="AH2786">
        <v>0</v>
      </c>
    </row>
    <row r="2787" spans="1:34" ht="15" x14ac:dyDescent="0.25">
      <c r="A2787" t="s">
        <v>5734</v>
      </c>
      <c r="B2787" t="s">
        <v>5735</v>
      </c>
      <c r="C2787" t="s">
        <v>193</v>
      </c>
      <c r="D2787">
        <v>51</v>
      </c>
      <c r="E2787" s="138">
        <v>45647</v>
      </c>
      <c r="F2787" s="138">
        <v>45917</v>
      </c>
      <c r="G2787" t="s">
        <v>69</v>
      </c>
      <c r="H2787" t="s">
        <v>63</v>
      </c>
      <c r="I2787">
        <v>0.8</v>
      </c>
      <c r="J2787" t="s">
        <v>71</v>
      </c>
      <c r="K2787"/>
      <c r="L2787"/>
      <c r="M2787"/>
      <c r="N2787"/>
      <c r="O2787"/>
      <c r="P2787"/>
      <c r="Q2787"/>
      <c r="R2787"/>
      <c r="S2787"/>
      <c r="T2787"/>
      <c r="U2787"/>
      <c r="V2787"/>
      <c r="W2787"/>
      <c r="X2787"/>
      <c r="Y2787"/>
      <c r="Z2787"/>
      <c r="AA2787"/>
      <c r="AB2787"/>
      <c r="AC2787"/>
      <c r="AD2787"/>
      <c r="AE2787"/>
      <c r="AF2787"/>
      <c r="AG2787">
        <v>1</v>
      </c>
      <c r="AH2787">
        <v>0</v>
      </c>
    </row>
    <row r="2788" spans="1:34" ht="15" x14ac:dyDescent="0.25">
      <c r="A2788" t="s">
        <v>5736</v>
      </c>
      <c r="B2788" t="s">
        <v>5737</v>
      </c>
      <c r="C2788" t="s">
        <v>29</v>
      </c>
      <c r="D2788">
        <v>58</v>
      </c>
      <c r="E2788" s="138">
        <v>43462</v>
      </c>
      <c r="F2788" s="138">
        <v>46011</v>
      </c>
      <c r="G2788" t="s">
        <v>69</v>
      </c>
      <c r="H2788" t="s">
        <v>63</v>
      </c>
      <c r="I2788">
        <v>0.8</v>
      </c>
      <c r="J2788" t="s">
        <v>71</v>
      </c>
      <c r="K2788"/>
      <c r="L2788"/>
      <c r="M2788"/>
      <c r="N2788"/>
      <c r="O2788"/>
      <c r="P2788"/>
      <c r="Q2788"/>
      <c r="R2788"/>
      <c r="S2788"/>
      <c r="T2788"/>
      <c r="U2788"/>
      <c r="V2788"/>
      <c r="W2788"/>
      <c r="X2788"/>
      <c r="Y2788"/>
      <c r="Z2788"/>
      <c r="AA2788"/>
      <c r="AB2788"/>
      <c r="AC2788"/>
      <c r="AD2788"/>
      <c r="AE2788"/>
      <c r="AF2788"/>
      <c r="AG2788">
        <v>1</v>
      </c>
      <c r="AH2788">
        <v>0</v>
      </c>
    </row>
    <row r="2789" spans="1:34" ht="15" x14ac:dyDescent="0.25">
      <c r="A2789" t="s">
        <v>5738</v>
      </c>
      <c r="B2789" t="s">
        <v>5739</v>
      </c>
      <c r="C2789" t="s">
        <v>521</v>
      </c>
      <c r="D2789">
        <v>3</v>
      </c>
      <c r="E2789" s="138">
        <v>45715</v>
      </c>
      <c r="F2789" s="138">
        <v>45887</v>
      </c>
      <c r="G2789" t="s">
        <v>75</v>
      </c>
      <c r="H2789" t="s">
        <v>70</v>
      </c>
      <c r="I2789">
        <v>0</v>
      </c>
      <c r="J2789" t="s">
        <v>16259</v>
      </c>
      <c r="K2789">
        <v>0.75</v>
      </c>
      <c r="L2789" t="s">
        <v>16270</v>
      </c>
      <c r="M2789">
        <v>0.8</v>
      </c>
      <c r="N2789" t="s">
        <v>78</v>
      </c>
      <c r="O2789">
        <v>0.8</v>
      </c>
      <c r="P2789" t="s">
        <v>79</v>
      </c>
      <c r="Q2789"/>
      <c r="R2789"/>
      <c r="S2789"/>
      <c r="T2789"/>
      <c r="U2789"/>
      <c r="V2789"/>
      <c r="W2789"/>
      <c r="X2789"/>
      <c r="Y2789"/>
      <c r="Z2789"/>
      <c r="AA2789"/>
      <c r="AB2789"/>
      <c r="AC2789"/>
      <c r="AD2789"/>
      <c r="AE2789"/>
      <c r="AF2789"/>
      <c r="AG2789">
        <v>4</v>
      </c>
      <c r="AH2789">
        <v>11000</v>
      </c>
    </row>
    <row r="2790" spans="1:34" ht="15" x14ac:dyDescent="0.25">
      <c r="A2790" t="s">
        <v>5740</v>
      </c>
      <c r="B2790" t="s">
        <v>5741</v>
      </c>
      <c r="C2790" t="s">
        <v>63</v>
      </c>
      <c r="D2790">
        <v>29</v>
      </c>
      <c r="E2790" s="138">
        <v>45642</v>
      </c>
      <c r="F2790" s="138">
        <v>45667</v>
      </c>
      <c r="G2790" t="s">
        <v>69</v>
      </c>
      <c r="H2790" t="s">
        <v>70</v>
      </c>
      <c r="I2790">
        <v>0</v>
      </c>
      <c r="J2790" t="s">
        <v>16231</v>
      </c>
      <c r="K2790">
        <v>0.8</v>
      </c>
      <c r="L2790" t="s">
        <v>71</v>
      </c>
      <c r="M2790"/>
      <c r="N2790"/>
      <c r="O2790"/>
      <c r="P2790"/>
      <c r="Q2790"/>
      <c r="R2790"/>
      <c r="S2790"/>
      <c r="T2790"/>
      <c r="U2790"/>
      <c r="V2790"/>
      <c r="W2790"/>
      <c r="X2790"/>
      <c r="Y2790"/>
      <c r="Z2790"/>
      <c r="AA2790"/>
      <c r="AB2790"/>
      <c r="AC2790"/>
      <c r="AD2790"/>
      <c r="AE2790"/>
      <c r="AF2790"/>
      <c r="AG2790">
        <v>2</v>
      </c>
      <c r="AH2790">
        <v>13000</v>
      </c>
    </row>
    <row r="2791" spans="1:34" ht="15" x14ac:dyDescent="0.25">
      <c r="A2791" t="s">
        <v>5742</v>
      </c>
      <c r="B2791" t="s">
        <v>5743</v>
      </c>
      <c r="C2791" t="s">
        <v>321</v>
      </c>
      <c r="D2791">
        <v>30</v>
      </c>
      <c r="E2791" s="138">
        <v>45646</v>
      </c>
      <c r="F2791" s="138">
        <v>45700</v>
      </c>
      <c r="G2791" t="s">
        <v>69</v>
      </c>
      <c r="H2791" t="s">
        <v>63</v>
      </c>
      <c r="I2791">
        <v>0.6</v>
      </c>
      <c r="J2791" t="s">
        <v>71</v>
      </c>
      <c r="K2791"/>
      <c r="L2791"/>
      <c r="M2791"/>
      <c r="N2791"/>
      <c r="O2791"/>
      <c r="P2791"/>
      <c r="Q2791"/>
      <c r="R2791"/>
      <c r="S2791"/>
      <c r="T2791"/>
      <c r="U2791"/>
      <c r="V2791"/>
      <c r="W2791"/>
      <c r="X2791"/>
      <c r="Y2791"/>
      <c r="Z2791"/>
      <c r="AA2791"/>
      <c r="AB2791"/>
      <c r="AC2791"/>
      <c r="AD2791"/>
      <c r="AE2791"/>
      <c r="AF2791"/>
      <c r="AG2791">
        <v>1</v>
      </c>
      <c r="AH2791">
        <v>0</v>
      </c>
    </row>
    <row r="2792" spans="1:34" ht="15" x14ac:dyDescent="0.25">
      <c r="A2792" t="s">
        <v>5744</v>
      </c>
      <c r="B2792" t="s">
        <v>5745</v>
      </c>
      <c r="C2792" t="s">
        <v>790</v>
      </c>
      <c r="D2792">
        <v>3</v>
      </c>
      <c r="E2792" s="138">
        <v>45709</v>
      </c>
      <c r="F2792" s="138">
        <v>45891</v>
      </c>
      <c r="G2792" t="s">
        <v>69</v>
      </c>
      <c r="H2792" t="s">
        <v>63</v>
      </c>
      <c r="I2792">
        <v>0.4</v>
      </c>
      <c r="J2792" t="s">
        <v>71</v>
      </c>
      <c r="K2792"/>
      <c r="L2792"/>
      <c r="M2792"/>
      <c r="N2792"/>
      <c r="O2792"/>
      <c r="P2792"/>
      <c r="Q2792"/>
      <c r="R2792"/>
      <c r="S2792"/>
      <c r="T2792"/>
      <c r="U2792"/>
      <c r="V2792"/>
      <c r="W2792"/>
      <c r="X2792"/>
      <c r="Y2792"/>
      <c r="Z2792"/>
      <c r="AA2792"/>
      <c r="AB2792"/>
      <c r="AC2792"/>
      <c r="AD2792"/>
      <c r="AE2792"/>
      <c r="AF2792"/>
      <c r="AG2792">
        <v>1</v>
      </c>
      <c r="AH2792">
        <v>0</v>
      </c>
    </row>
    <row r="2793" spans="1:34" ht="15" x14ac:dyDescent="0.25">
      <c r="A2793" t="s">
        <v>5746</v>
      </c>
      <c r="B2793" t="s">
        <v>5747</v>
      </c>
      <c r="C2793" t="s">
        <v>228</v>
      </c>
      <c r="D2793">
        <v>24</v>
      </c>
      <c r="E2793" s="138">
        <v>45638</v>
      </c>
      <c r="F2793" s="138">
        <v>45692</v>
      </c>
      <c r="G2793" t="s">
        <v>69</v>
      </c>
      <c r="H2793" t="s">
        <v>63</v>
      </c>
      <c r="I2793">
        <v>0.6</v>
      </c>
      <c r="J2793" t="s">
        <v>71</v>
      </c>
      <c r="K2793"/>
      <c r="L2793"/>
      <c r="M2793"/>
      <c r="N2793"/>
      <c r="O2793"/>
      <c r="P2793"/>
      <c r="Q2793"/>
      <c r="R2793"/>
      <c r="S2793"/>
      <c r="T2793"/>
      <c r="U2793"/>
      <c r="V2793"/>
      <c r="W2793"/>
      <c r="X2793"/>
      <c r="Y2793"/>
      <c r="Z2793"/>
      <c r="AA2793"/>
      <c r="AB2793"/>
      <c r="AC2793"/>
      <c r="AD2793"/>
      <c r="AE2793"/>
      <c r="AF2793"/>
      <c r="AG2793">
        <v>1</v>
      </c>
      <c r="AH2793">
        <v>0</v>
      </c>
    </row>
    <row r="2794" spans="1:34" ht="15" x14ac:dyDescent="0.25">
      <c r="A2794" t="s">
        <v>5748</v>
      </c>
      <c r="B2794" t="s">
        <v>5749</v>
      </c>
      <c r="C2794" t="s">
        <v>62</v>
      </c>
      <c r="D2794"/>
      <c r="E2794"/>
      <c r="F2794"/>
      <c r="G2794"/>
      <c r="H2794" t="s">
        <v>63</v>
      </c>
      <c r="I2794" t="s">
        <v>64</v>
      </c>
      <c r="J2794"/>
      <c r="K2794"/>
      <c r="L2794"/>
      <c r="M2794"/>
      <c r="N2794"/>
      <c r="O2794"/>
      <c r="P2794"/>
      <c r="Q2794"/>
      <c r="R2794"/>
      <c r="S2794"/>
      <c r="T2794"/>
      <c r="U2794"/>
      <c r="V2794"/>
      <c r="W2794"/>
      <c r="X2794"/>
      <c r="Y2794"/>
      <c r="Z2794"/>
      <c r="AA2794"/>
      <c r="AB2794"/>
      <c r="AC2794"/>
      <c r="AD2794"/>
      <c r="AE2794"/>
      <c r="AF2794"/>
      <c r="AG2794"/>
      <c r="AH2794">
        <v>0</v>
      </c>
    </row>
    <row r="2795" spans="1:34" ht="15" x14ac:dyDescent="0.25">
      <c r="A2795" t="s">
        <v>5750</v>
      </c>
      <c r="B2795" t="s">
        <v>5751</v>
      </c>
      <c r="C2795" t="s">
        <v>521</v>
      </c>
      <c r="D2795">
        <v>6</v>
      </c>
      <c r="E2795" s="138">
        <v>45716</v>
      </c>
      <c r="F2795" s="138">
        <v>45896</v>
      </c>
      <c r="G2795" t="s">
        <v>16478</v>
      </c>
      <c r="H2795" t="s">
        <v>70</v>
      </c>
      <c r="I2795">
        <v>0.55000000000000004</v>
      </c>
      <c r="J2795" t="s">
        <v>76</v>
      </c>
      <c r="K2795">
        <v>0.65</v>
      </c>
      <c r="L2795" t="s">
        <v>77</v>
      </c>
      <c r="M2795">
        <v>0.7</v>
      </c>
      <c r="N2795" t="s">
        <v>78</v>
      </c>
      <c r="O2795">
        <v>0.8</v>
      </c>
      <c r="P2795" t="s">
        <v>79</v>
      </c>
      <c r="Q2795">
        <v>0</v>
      </c>
      <c r="R2795" t="s">
        <v>16230</v>
      </c>
      <c r="S2795"/>
      <c r="T2795"/>
      <c r="U2795"/>
      <c r="V2795"/>
      <c r="W2795"/>
      <c r="X2795"/>
      <c r="Y2795"/>
      <c r="Z2795"/>
      <c r="AA2795"/>
      <c r="AB2795"/>
      <c r="AC2795"/>
      <c r="AD2795"/>
      <c r="AE2795"/>
      <c r="AF2795"/>
      <c r="AG2795">
        <v>0</v>
      </c>
      <c r="AH2795">
        <v>0</v>
      </c>
    </row>
    <row r="2796" spans="1:34" ht="15" x14ac:dyDescent="0.25">
      <c r="A2796" t="s">
        <v>15721</v>
      </c>
      <c r="B2796" t="s">
        <v>15722</v>
      </c>
      <c r="C2796" t="s">
        <v>206</v>
      </c>
      <c r="D2796">
        <v>16</v>
      </c>
      <c r="E2796" s="138">
        <v>45646</v>
      </c>
      <c r="F2796" s="138">
        <v>45670</v>
      </c>
      <c r="G2796" t="s">
        <v>69</v>
      </c>
      <c r="H2796" t="s">
        <v>63</v>
      </c>
      <c r="I2796">
        <v>0.8</v>
      </c>
      <c r="J2796" t="s">
        <v>71</v>
      </c>
      <c r="K2796"/>
      <c r="L2796"/>
      <c r="M2796"/>
      <c r="N2796"/>
      <c r="O2796"/>
      <c r="P2796"/>
      <c r="Q2796"/>
      <c r="R2796"/>
      <c r="S2796"/>
      <c r="T2796"/>
      <c r="U2796"/>
      <c r="V2796"/>
      <c r="W2796"/>
      <c r="X2796"/>
      <c r="Y2796"/>
      <c r="Z2796"/>
      <c r="AA2796"/>
      <c r="AB2796"/>
      <c r="AC2796"/>
      <c r="AD2796"/>
      <c r="AE2796"/>
      <c r="AF2796"/>
      <c r="AG2796">
        <v>1</v>
      </c>
      <c r="AH2796">
        <v>0</v>
      </c>
    </row>
    <row r="2797" spans="1:34" ht="15" x14ac:dyDescent="0.25">
      <c r="A2797" t="s">
        <v>5752</v>
      </c>
      <c r="B2797" t="s">
        <v>5753</v>
      </c>
      <c r="C2797" t="s">
        <v>108</v>
      </c>
      <c r="D2797">
        <v>6</v>
      </c>
      <c r="E2797" s="138">
        <v>42490</v>
      </c>
      <c r="F2797" s="138">
        <v>46011</v>
      </c>
      <c r="G2797" t="s">
        <v>69</v>
      </c>
      <c r="H2797" t="s">
        <v>63</v>
      </c>
      <c r="I2797">
        <v>0.5</v>
      </c>
      <c r="J2797" t="s">
        <v>71</v>
      </c>
      <c r="K2797"/>
      <c r="L2797"/>
      <c r="M2797"/>
      <c r="N2797"/>
      <c r="O2797"/>
      <c r="P2797"/>
      <c r="Q2797"/>
      <c r="R2797"/>
      <c r="S2797"/>
      <c r="T2797"/>
      <c r="U2797"/>
      <c r="V2797"/>
      <c r="W2797"/>
      <c r="X2797"/>
      <c r="Y2797"/>
      <c r="Z2797"/>
      <c r="AA2797"/>
      <c r="AB2797"/>
      <c r="AC2797"/>
      <c r="AD2797"/>
      <c r="AE2797"/>
      <c r="AF2797"/>
      <c r="AG2797">
        <v>1</v>
      </c>
      <c r="AH2797">
        <v>0</v>
      </c>
    </row>
    <row r="2798" spans="1:34" ht="15" x14ac:dyDescent="0.25">
      <c r="A2798" t="s">
        <v>5754</v>
      </c>
      <c r="B2798" t="s">
        <v>5755</v>
      </c>
      <c r="C2798" t="s">
        <v>136</v>
      </c>
      <c r="D2798">
        <v>4</v>
      </c>
      <c r="E2798" s="138">
        <v>41211</v>
      </c>
      <c r="F2798" s="138">
        <v>46011</v>
      </c>
      <c r="G2798" t="s">
        <v>69</v>
      </c>
      <c r="H2798" t="s">
        <v>63</v>
      </c>
      <c r="I2798">
        <v>0.8</v>
      </c>
      <c r="J2798" t="s">
        <v>71</v>
      </c>
      <c r="K2798"/>
      <c r="L2798"/>
      <c r="M2798"/>
      <c r="N2798"/>
      <c r="O2798"/>
      <c r="P2798"/>
      <c r="Q2798"/>
      <c r="R2798"/>
      <c r="S2798"/>
      <c r="T2798"/>
      <c r="U2798"/>
      <c r="V2798"/>
      <c r="W2798"/>
      <c r="X2798"/>
      <c r="Y2798"/>
      <c r="Z2798"/>
      <c r="AA2798"/>
      <c r="AB2798"/>
      <c r="AC2798"/>
      <c r="AD2798"/>
      <c r="AE2798"/>
      <c r="AF2798"/>
      <c r="AG2798">
        <v>1</v>
      </c>
      <c r="AH2798">
        <v>0</v>
      </c>
    </row>
    <row r="2799" spans="1:34" ht="15" x14ac:dyDescent="0.25">
      <c r="A2799" t="s">
        <v>5756</v>
      </c>
      <c r="B2799" t="s">
        <v>5757</v>
      </c>
      <c r="C2799" t="s">
        <v>291</v>
      </c>
      <c r="D2799">
        <v>5</v>
      </c>
      <c r="E2799" s="138">
        <v>44677</v>
      </c>
      <c r="F2799" s="138">
        <v>46011</v>
      </c>
      <c r="G2799" t="s">
        <v>69</v>
      </c>
      <c r="H2799" t="s">
        <v>63</v>
      </c>
      <c r="I2799">
        <v>0.6</v>
      </c>
      <c r="J2799" t="s">
        <v>71</v>
      </c>
      <c r="K2799"/>
      <c r="L2799"/>
      <c r="M2799"/>
      <c r="N2799"/>
      <c r="O2799"/>
      <c r="P2799"/>
      <c r="Q2799"/>
      <c r="R2799"/>
      <c r="S2799"/>
      <c r="T2799"/>
      <c r="U2799"/>
      <c r="V2799"/>
      <c r="W2799"/>
      <c r="X2799"/>
      <c r="Y2799"/>
      <c r="Z2799"/>
      <c r="AA2799"/>
      <c r="AB2799"/>
      <c r="AC2799"/>
      <c r="AD2799"/>
      <c r="AE2799"/>
      <c r="AF2799"/>
      <c r="AG2799">
        <v>1</v>
      </c>
      <c r="AH2799">
        <v>0</v>
      </c>
    </row>
    <row r="2800" spans="1:34" ht="15" x14ac:dyDescent="0.25">
      <c r="A2800" t="s">
        <v>5758</v>
      </c>
      <c r="B2800" t="s">
        <v>5759</v>
      </c>
      <c r="C2800" t="s">
        <v>193</v>
      </c>
      <c r="D2800">
        <v>36</v>
      </c>
      <c r="E2800" s="138">
        <v>45647</v>
      </c>
      <c r="F2800" s="138">
        <v>45672</v>
      </c>
      <c r="G2800" t="s">
        <v>69</v>
      </c>
      <c r="H2800" t="s">
        <v>63</v>
      </c>
      <c r="I2800">
        <v>0.6</v>
      </c>
      <c r="J2800" t="s">
        <v>71</v>
      </c>
      <c r="K2800"/>
      <c r="L2800"/>
      <c r="M2800"/>
      <c r="N2800"/>
      <c r="O2800"/>
      <c r="P2800"/>
      <c r="Q2800"/>
      <c r="R2800"/>
      <c r="S2800"/>
      <c r="T2800"/>
      <c r="U2800"/>
      <c r="V2800"/>
      <c r="W2800"/>
      <c r="X2800"/>
      <c r="Y2800"/>
      <c r="Z2800"/>
      <c r="AA2800"/>
      <c r="AB2800"/>
      <c r="AC2800"/>
      <c r="AD2800"/>
      <c r="AE2800"/>
      <c r="AF2800"/>
      <c r="AG2800">
        <v>1</v>
      </c>
      <c r="AH2800">
        <v>0</v>
      </c>
    </row>
    <row r="2801" spans="1:34" ht="15" x14ac:dyDescent="0.25">
      <c r="A2801" t="s">
        <v>5760</v>
      </c>
      <c r="B2801" t="s">
        <v>5761</v>
      </c>
      <c r="C2801" t="s">
        <v>29</v>
      </c>
      <c r="D2801">
        <v>52</v>
      </c>
      <c r="E2801" s="138">
        <v>45645</v>
      </c>
      <c r="F2801" s="138">
        <v>45734</v>
      </c>
      <c r="G2801" t="s">
        <v>69</v>
      </c>
      <c r="H2801" t="s">
        <v>70</v>
      </c>
      <c r="I2801">
        <v>0</v>
      </c>
      <c r="J2801" t="s">
        <v>16228</v>
      </c>
      <c r="K2801">
        <v>0.75</v>
      </c>
      <c r="L2801" t="s">
        <v>71</v>
      </c>
      <c r="M2801"/>
      <c r="N2801"/>
      <c r="O2801"/>
      <c r="P2801"/>
      <c r="Q2801"/>
      <c r="R2801"/>
      <c r="S2801"/>
      <c r="T2801"/>
      <c r="U2801"/>
      <c r="V2801"/>
      <c r="W2801"/>
      <c r="X2801"/>
      <c r="Y2801"/>
      <c r="Z2801"/>
      <c r="AA2801"/>
      <c r="AB2801"/>
      <c r="AC2801"/>
      <c r="AD2801"/>
      <c r="AE2801"/>
      <c r="AF2801"/>
      <c r="AG2801">
        <v>2</v>
      </c>
      <c r="AH2801">
        <v>12000</v>
      </c>
    </row>
    <row r="2802" spans="1:34" ht="15" x14ac:dyDescent="0.25">
      <c r="A2802" t="s">
        <v>5762</v>
      </c>
      <c r="B2802" t="s">
        <v>5763</v>
      </c>
      <c r="C2802" t="s">
        <v>246</v>
      </c>
      <c r="D2802">
        <v>40</v>
      </c>
      <c r="E2802" s="138">
        <v>45276</v>
      </c>
      <c r="F2802" s="138">
        <v>46011</v>
      </c>
      <c r="G2802" t="s">
        <v>16478</v>
      </c>
      <c r="H2802" t="s">
        <v>70</v>
      </c>
      <c r="I2802">
        <v>0.6</v>
      </c>
      <c r="J2802" t="s">
        <v>16270</v>
      </c>
      <c r="K2802">
        <v>0.7</v>
      </c>
      <c r="L2802" t="s">
        <v>78</v>
      </c>
      <c r="M2802">
        <v>0.8</v>
      </c>
      <c r="N2802" t="s">
        <v>79</v>
      </c>
      <c r="O2802"/>
      <c r="P2802"/>
      <c r="Q2802"/>
      <c r="R2802"/>
      <c r="S2802"/>
      <c r="T2802"/>
      <c r="U2802"/>
      <c r="V2802"/>
      <c r="W2802"/>
      <c r="X2802"/>
      <c r="Y2802"/>
      <c r="Z2802"/>
      <c r="AA2802"/>
      <c r="AB2802"/>
      <c r="AC2802"/>
      <c r="AD2802"/>
      <c r="AE2802"/>
      <c r="AF2802"/>
      <c r="AG2802">
        <v>3</v>
      </c>
      <c r="AH2802">
        <v>0</v>
      </c>
    </row>
    <row r="2803" spans="1:34" ht="15" x14ac:dyDescent="0.25">
      <c r="A2803" t="s">
        <v>5764</v>
      </c>
      <c r="B2803" t="s">
        <v>5765</v>
      </c>
      <c r="C2803" t="s">
        <v>193</v>
      </c>
      <c r="D2803">
        <v>2</v>
      </c>
      <c r="E2803" s="138">
        <v>45715</v>
      </c>
      <c r="F2803" s="138">
        <v>45792</v>
      </c>
      <c r="G2803" t="s">
        <v>69</v>
      </c>
      <c r="H2803" t="s">
        <v>63</v>
      </c>
      <c r="I2803">
        <v>0.8</v>
      </c>
      <c r="J2803" t="s">
        <v>71</v>
      </c>
      <c r="K2803"/>
      <c r="L2803"/>
      <c r="M2803"/>
      <c r="N2803"/>
      <c r="O2803"/>
      <c r="P2803"/>
      <c r="Q2803"/>
      <c r="R2803"/>
      <c r="S2803"/>
      <c r="T2803"/>
      <c r="U2803"/>
      <c r="V2803"/>
      <c r="W2803"/>
      <c r="X2803"/>
      <c r="Y2803"/>
      <c r="Z2803"/>
      <c r="AA2803"/>
      <c r="AB2803"/>
      <c r="AC2803"/>
      <c r="AD2803"/>
      <c r="AE2803"/>
      <c r="AF2803"/>
      <c r="AG2803">
        <v>1</v>
      </c>
      <c r="AH2803">
        <v>0</v>
      </c>
    </row>
    <row r="2804" spans="1:34" ht="15" x14ac:dyDescent="0.25">
      <c r="A2804" t="s">
        <v>5766</v>
      </c>
      <c r="B2804" t="s">
        <v>5767</v>
      </c>
      <c r="C2804" t="s">
        <v>111</v>
      </c>
      <c r="D2804">
        <v>34</v>
      </c>
      <c r="E2804" s="138">
        <v>45653</v>
      </c>
      <c r="F2804" s="138">
        <v>45677</v>
      </c>
      <c r="G2804" t="s">
        <v>69</v>
      </c>
      <c r="H2804" t="s">
        <v>63</v>
      </c>
      <c r="I2804">
        <v>0.8</v>
      </c>
      <c r="J2804" t="s">
        <v>71</v>
      </c>
      <c r="K2804"/>
      <c r="L2804"/>
      <c r="M2804"/>
      <c r="N2804"/>
      <c r="O2804"/>
      <c r="P2804"/>
      <c r="Q2804"/>
      <c r="R2804"/>
      <c r="S2804"/>
      <c r="T2804"/>
      <c r="U2804"/>
      <c r="V2804"/>
      <c r="W2804"/>
      <c r="X2804"/>
      <c r="Y2804"/>
      <c r="Z2804"/>
      <c r="AA2804"/>
      <c r="AB2804"/>
      <c r="AC2804"/>
      <c r="AD2804"/>
      <c r="AE2804"/>
      <c r="AF2804"/>
      <c r="AG2804">
        <v>1</v>
      </c>
      <c r="AH2804">
        <v>0</v>
      </c>
    </row>
    <row r="2805" spans="1:34" ht="15" x14ac:dyDescent="0.25">
      <c r="A2805" t="s">
        <v>5770</v>
      </c>
      <c r="B2805" t="s">
        <v>5771</v>
      </c>
      <c r="C2805" t="s">
        <v>162</v>
      </c>
      <c r="D2805">
        <v>7</v>
      </c>
      <c r="E2805" s="138">
        <v>44711</v>
      </c>
      <c r="F2805" s="138">
        <v>46011</v>
      </c>
      <c r="G2805" t="s">
        <v>69</v>
      </c>
      <c r="H2805" t="s">
        <v>70</v>
      </c>
      <c r="I2805">
        <v>0</v>
      </c>
      <c r="J2805" t="s">
        <v>16249</v>
      </c>
      <c r="K2805">
        <v>0.7</v>
      </c>
      <c r="L2805" t="s">
        <v>71</v>
      </c>
      <c r="M2805"/>
      <c r="N2805"/>
      <c r="O2805"/>
      <c r="P2805"/>
      <c r="Q2805"/>
      <c r="R2805"/>
      <c r="S2805"/>
      <c r="T2805"/>
      <c r="U2805"/>
      <c r="V2805"/>
      <c r="W2805"/>
      <c r="X2805"/>
      <c r="Y2805"/>
      <c r="Z2805"/>
      <c r="AA2805"/>
      <c r="AB2805"/>
      <c r="AC2805"/>
      <c r="AD2805"/>
      <c r="AE2805"/>
      <c r="AF2805"/>
      <c r="AG2805">
        <v>2</v>
      </c>
      <c r="AH2805">
        <v>8000</v>
      </c>
    </row>
    <row r="2806" spans="1:34" ht="15" x14ac:dyDescent="0.25">
      <c r="A2806" t="s">
        <v>5772</v>
      </c>
      <c r="B2806" t="s">
        <v>5773</v>
      </c>
      <c r="C2806" t="s">
        <v>301</v>
      </c>
      <c r="D2806">
        <v>12</v>
      </c>
      <c r="E2806" s="138">
        <v>44365</v>
      </c>
      <c r="F2806" s="138">
        <v>46011</v>
      </c>
      <c r="G2806" t="s">
        <v>69</v>
      </c>
      <c r="H2806" t="s">
        <v>63</v>
      </c>
      <c r="I2806">
        <v>0.8</v>
      </c>
      <c r="J2806" t="s">
        <v>71</v>
      </c>
      <c r="K2806"/>
      <c r="L2806"/>
      <c r="M2806"/>
      <c r="N2806"/>
      <c r="O2806"/>
      <c r="P2806"/>
      <c r="Q2806"/>
      <c r="R2806"/>
      <c r="S2806"/>
      <c r="T2806"/>
      <c r="U2806"/>
      <c r="V2806"/>
      <c r="W2806"/>
      <c r="X2806"/>
      <c r="Y2806"/>
      <c r="Z2806"/>
      <c r="AA2806"/>
      <c r="AB2806"/>
      <c r="AC2806"/>
      <c r="AD2806"/>
      <c r="AE2806"/>
      <c r="AF2806"/>
      <c r="AG2806">
        <v>1</v>
      </c>
      <c r="AH2806">
        <v>0</v>
      </c>
    </row>
    <row r="2807" spans="1:34" ht="15" x14ac:dyDescent="0.25">
      <c r="A2807" t="s">
        <v>5774</v>
      </c>
      <c r="B2807" t="s">
        <v>5775</v>
      </c>
      <c r="C2807" t="s">
        <v>350</v>
      </c>
      <c r="D2807"/>
      <c r="E2807"/>
      <c r="F2807"/>
      <c r="G2807"/>
      <c r="H2807" t="s">
        <v>63</v>
      </c>
      <c r="I2807" t="s">
        <v>64</v>
      </c>
      <c r="J2807"/>
      <c r="K2807"/>
      <c r="L2807"/>
      <c r="M2807"/>
      <c r="N2807"/>
      <c r="O2807"/>
      <c r="P2807"/>
      <c r="Q2807"/>
      <c r="R2807"/>
      <c r="S2807"/>
      <c r="T2807"/>
      <c r="U2807"/>
      <c r="V2807"/>
      <c r="W2807"/>
      <c r="X2807"/>
      <c r="Y2807"/>
      <c r="Z2807"/>
      <c r="AA2807"/>
      <c r="AB2807"/>
      <c r="AC2807"/>
      <c r="AD2807"/>
      <c r="AE2807"/>
      <c r="AF2807"/>
      <c r="AG2807"/>
      <c r="AH2807">
        <v>0</v>
      </c>
    </row>
    <row r="2808" spans="1:34" ht="15" x14ac:dyDescent="0.25">
      <c r="A2808" t="s">
        <v>5776</v>
      </c>
      <c r="B2808" t="s">
        <v>5777</v>
      </c>
      <c r="C2808" t="s">
        <v>84</v>
      </c>
      <c r="D2808">
        <v>11</v>
      </c>
      <c r="E2808" s="138">
        <v>38807</v>
      </c>
      <c r="F2808" s="138">
        <v>46011</v>
      </c>
      <c r="G2808" t="s">
        <v>69</v>
      </c>
      <c r="H2808" t="s">
        <v>63</v>
      </c>
      <c r="I2808">
        <v>0.4</v>
      </c>
      <c r="J2808" t="s">
        <v>71</v>
      </c>
      <c r="K2808"/>
      <c r="L2808"/>
      <c r="M2808"/>
      <c r="N2808"/>
      <c r="O2808"/>
      <c r="P2808"/>
      <c r="Q2808"/>
      <c r="R2808"/>
      <c r="S2808"/>
      <c r="T2808"/>
      <c r="U2808"/>
      <c r="V2808"/>
      <c r="W2808"/>
      <c r="X2808"/>
      <c r="Y2808"/>
      <c r="Z2808"/>
      <c r="AA2808"/>
      <c r="AB2808"/>
      <c r="AC2808"/>
      <c r="AD2808"/>
      <c r="AE2808"/>
      <c r="AF2808"/>
      <c r="AG2808">
        <v>1</v>
      </c>
      <c r="AH2808">
        <v>0</v>
      </c>
    </row>
    <row r="2809" spans="1:34" ht="15" x14ac:dyDescent="0.25">
      <c r="A2809" t="s">
        <v>5778</v>
      </c>
      <c r="B2809" t="s">
        <v>5779</v>
      </c>
      <c r="C2809" t="s">
        <v>93</v>
      </c>
      <c r="D2809">
        <v>27</v>
      </c>
      <c r="E2809" s="138">
        <v>45646</v>
      </c>
      <c r="F2809" s="138">
        <v>45930</v>
      </c>
      <c r="G2809" t="s">
        <v>69</v>
      </c>
      <c r="H2809" t="s">
        <v>63</v>
      </c>
      <c r="I2809">
        <v>0.8</v>
      </c>
      <c r="J2809" t="s">
        <v>71</v>
      </c>
      <c r="K2809"/>
      <c r="L2809"/>
      <c r="M2809"/>
      <c r="N2809"/>
      <c r="O2809"/>
      <c r="P2809"/>
      <c r="Q2809"/>
      <c r="R2809"/>
      <c r="S2809"/>
      <c r="T2809"/>
      <c r="U2809"/>
      <c r="V2809"/>
      <c r="W2809"/>
      <c r="X2809"/>
      <c r="Y2809"/>
      <c r="Z2809"/>
      <c r="AA2809"/>
      <c r="AB2809"/>
      <c r="AC2809"/>
      <c r="AD2809"/>
      <c r="AE2809"/>
      <c r="AF2809"/>
      <c r="AG2809">
        <v>1</v>
      </c>
      <c r="AH2809">
        <v>0</v>
      </c>
    </row>
    <row r="2810" spans="1:34" ht="15" x14ac:dyDescent="0.25">
      <c r="A2810" t="s">
        <v>5780</v>
      </c>
      <c r="B2810" t="s">
        <v>5781</v>
      </c>
      <c r="C2810" t="s">
        <v>193</v>
      </c>
      <c r="D2810">
        <v>26</v>
      </c>
      <c r="E2810" s="138">
        <v>45646</v>
      </c>
      <c r="F2810" s="138">
        <v>45686</v>
      </c>
      <c r="G2810" t="s">
        <v>69</v>
      </c>
      <c r="H2810" t="s">
        <v>63</v>
      </c>
      <c r="I2810">
        <v>0.6</v>
      </c>
      <c r="J2810" t="s">
        <v>71</v>
      </c>
      <c r="K2810"/>
      <c r="L2810"/>
      <c r="M2810"/>
      <c r="N2810"/>
      <c r="O2810"/>
      <c r="P2810"/>
      <c r="Q2810"/>
      <c r="R2810"/>
      <c r="S2810"/>
      <c r="T2810"/>
      <c r="U2810"/>
      <c r="V2810"/>
      <c r="W2810"/>
      <c r="X2810"/>
      <c r="Y2810"/>
      <c r="Z2810"/>
      <c r="AA2810"/>
      <c r="AB2810"/>
      <c r="AC2810"/>
      <c r="AD2810"/>
      <c r="AE2810"/>
      <c r="AF2810"/>
      <c r="AG2810">
        <v>1</v>
      </c>
      <c r="AH2810">
        <v>0</v>
      </c>
    </row>
    <row r="2811" spans="1:34" ht="15" x14ac:dyDescent="0.25">
      <c r="A2811" t="s">
        <v>5782</v>
      </c>
      <c r="B2811" t="s">
        <v>5783</v>
      </c>
      <c r="C2811" t="s">
        <v>286</v>
      </c>
      <c r="D2811">
        <v>40</v>
      </c>
      <c r="E2811" s="138">
        <v>45626</v>
      </c>
      <c r="F2811" s="138">
        <v>45664</v>
      </c>
      <c r="G2811" t="s">
        <v>69</v>
      </c>
      <c r="H2811" t="s">
        <v>63</v>
      </c>
      <c r="I2811">
        <v>0.8</v>
      </c>
      <c r="J2811" t="s">
        <v>71</v>
      </c>
      <c r="K2811"/>
      <c r="L2811"/>
      <c r="M2811"/>
      <c r="N2811"/>
      <c r="O2811"/>
      <c r="P2811"/>
      <c r="Q2811"/>
      <c r="R2811"/>
      <c r="S2811"/>
      <c r="T2811"/>
      <c r="U2811"/>
      <c r="V2811"/>
      <c r="W2811"/>
      <c r="X2811"/>
      <c r="Y2811"/>
      <c r="Z2811"/>
      <c r="AA2811"/>
      <c r="AB2811"/>
      <c r="AC2811"/>
      <c r="AD2811"/>
      <c r="AE2811"/>
      <c r="AF2811"/>
      <c r="AG2811">
        <v>1</v>
      </c>
      <c r="AH2811">
        <v>0</v>
      </c>
    </row>
    <row r="2812" spans="1:34" ht="15" x14ac:dyDescent="0.25">
      <c r="A2812" t="s">
        <v>5784</v>
      </c>
      <c r="B2812" t="s">
        <v>5785</v>
      </c>
      <c r="C2812" t="s">
        <v>281</v>
      </c>
      <c r="D2812">
        <v>64</v>
      </c>
      <c r="E2812" s="138">
        <v>45656</v>
      </c>
      <c r="F2812" s="138">
        <v>45945</v>
      </c>
      <c r="G2812" t="s">
        <v>69</v>
      </c>
      <c r="H2812" t="s">
        <v>63</v>
      </c>
      <c r="I2812">
        <v>0.7</v>
      </c>
      <c r="J2812" t="s">
        <v>71</v>
      </c>
      <c r="K2812"/>
      <c r="L2812"/>
      <c r="M2812"/>
      <c r="N2812"/>
      <c r="O2812"/>
      <c r="P2812"/>
      <c r="Q2812"/>
      <c r="R2812"/>
      <c r="S2812"/>
      <c r="T2812"/>
      <c r="U2812"/>
      <c r="V2812"/>
      <c r="W2812"/>
      <c r="X2812"/>
      <c r="Y2812"/>
      <c r="Z2812"/>
      <c r="AA2812"/>
      <c r="AB2812"/>
      <c r="AC2812"/>
      <c r="AD2812"/>
      <c r="AE2812"/>
      <c r="AF2812"/>
      <c r="AG2812">
        <v>1</v>
      </c>
      <c r="AH2812">
        <v>0</v>
      </c>
    </row>
    <row r="2813" spans="1:34" ht="15" x14ac:dyDescent="0.25">
      <c r="A2813" t="s">
        <v>5786</v>
      </c>
      <c r="B2813" t="s">
        <v>5787</v>
      </c>
      <c r="C2813" t="s">
        <v>122</v>
      </c>
      <c r="D2813">
        <v>58</v>
      </c>
      <c r="E2813" s="138">
        <v>41211</v>
      </c>
      <c r="F2813" s="138">
        <v>46011</v>
      </c>
      <c r="G2813" t="s">
        <v>69</v>
      </c>
      <c r="H2813" t="s">
        <v>63</v>
      </c>
      <c r="I2813">
        <v>0.8</v>
      </c>
      <c r="J2813" t="s">
        <v>71</v>
      </c>
      <c r="K2813"/>
      <c r="L2813"/>
      <c r="M2813"/>
      <c r="N2813"/>
      <c r="O2813"/>
      <c r="P2813"/>
      <c r="Q2813"/>
      <c r="R2813"/>
      <c r="S2813"/>
      <c r="T2813"/>
      <c r="U2813"/>
      <c r="V2813"/>
      <c r="W2813"/>
      <c r="X2813"/>
      <c r="Y2813"/>
      <c r="Z2813"/>
      <c r="AA2813"/>
      <c r="AB2813"/>
      <c r="AC2813"/>
      <c r="AD2813"/>
      <c r="AE2813"/>
      <c r="AF2813"/>
      <c r="AG2813">
        <v>1</v>
      </c>
      <c r="AH2813">
        <v>0</v>
      </c>
    </row>
    <row r="2814" spans="1:34" ht="15" x14ac:dyDescent="0.25">
      <c r="A2814" t="s">
        <v>5790</v>
      </c>
      <c r="B2814" t="s">
        <v>5791</v>
      </c>
      <c r="C2814" t="s">
        <v>1085</v>
      </c>
      <c r="D2814">
        <v>22</v>
      </c>
      <c r="E2814" s="138">
        <v>45741</v>
      </c>
      <c r="F2814" s="138">
        <v>45756</v>
      </c>
      <c r="G2814" t="s">
        <v>69</v>
      </c>
      <c r="H2814" t="s">
        <v>70</v>
      </c>
      <c r="I2814">
        <v>0</v>
      </c>
      <c r="J2814" t="s">
        <v>16230</v>
      </c>
      <c r="K2814">
        <v>0.55000000000000004</v>
      </c>
      <c r="L2814" t="s">
        <v>16270</v>
      </c>
      <c r="M2814">
        <v>0.78</v>
      </c>
      <c r="N2814" t="s">
        <v>78</v>
      </c>
      <c r="O2814">
        <v>0.79</v>
      </c>
      <c r="P2814" t="s">
        <v>79</v>
      </c>
      <c r="Q2814"/>
      <c r="R2814"/>
      <c r="S2814"/>
      <c r="T2814"/>
      <c r="U2814"/>
      <c r="V2814"/>
      <c r="W2814"/>
      <c r="X2814"/>
      <c r="Y2814"/>
      <c r="Z2814"/>
      <c r="AA2814"/>
      <c r="AB2814"/>
      <c r="AC2814"/>
      <c r="AD2814"/>
      <c r="AE2814"/>
      <c r="AF2814"/>
      <c r="AG2814">
        <v>4</v>
      </c>
      <c r="AH2814">
        <v>15000</v>
      </c>
    </row>
    <row r="2815" spans="1:34" ht="15" x14ac:dyDescent="0.25">
      <c r="A2815" t="s">
        <v>5788</v>
      </c>
      <c r="B2815" t="s">
        <v>5789</v>
      </c>
      <c r="C2815" t="s">
        <v>179</v>
      </c>
      <c r="D2815">
        <v>28</v>
      </c>
      <c r="E2815" s="138">
        <v>45280</v>
      </c>
      <c r="F2815" s="138">
        <v>46011</v>
      </c>
      <c r="G2815" t="s">
        <v>69</v>
      </c>
      <c r="H2815" t="s">
        <v>63</v>
      </c>
      <c r="I2815">
        <v>0.3</v>
      </c>
      <c r="J2815" t="s">
        <v>71</v>
      </c>
      <c r="K2815"/>
      <c r="L2815"/>
      <c r="M2815"/>
      <c r="N2815"/>
      <c r="O2815"/>
      <c r="P2815"/>
      <c r="Q2815"/>
      <c r="R2815"/>
      <c r="S2815"/>
      <c r="T2815"/>
      <c r="U2815"/>
      <c r="V2815"/>
      <c r="W2815"/>
      <c r="X2815"/>
      <c r="Y2815"/>
      <c r="Z2815"/>
      <c r="AA2815"/>
      <c r="AB2815"/>
      <c r="AC2815"/>
      <c r="AD2815"/>
      <c r="AE2815"/>
      <c r="AF2815"/>
      <c r="AG2815">
        <v>1</v>
      </c>
      <c r="AH2815">
        <v>0</v>
      </c>
    </row>
    <row r="2816" spans="1:34" ht="15" x14ac:dyDescent="0.25">
      <c r="A2816" t="s">
        <v>5792</v>
      </c>
      <c r="B2816" t="s">
        <v>5793</v>
      </c>
      <c r="C2816" t="s">
        <v>1085</v>
      </c>
      <c r="D2816">
        <v>54</v>
      </c>
      <c r="E2816" s="138">
        <v>45653</v>
      </c>
      <c r="F2816" s="138">
        <v>45748</v>
      </c>
      <c r="G2816" t="s">
        <v>75</v>
      </c>
      <c r="H2816" t="s">
        <v>70</v>
      </c>
      <c r="I2816">
        <v>0</v>
      </c>
      <c r="J2816" t="s">
        <v>16228</v>
      </c>
      <c r="K2816">
        <v>0.6</v>
      </c>
      <c r="L2816" t="s">
        <v>16270</v>
      </c>
      <c r="M2816">
        <v>0.77</v>
      </c>
      <c r="N2816" t="s">
        <v>78</v>
      </c>
      <c r="O2816">
        <v>0.8</v>
      </c>
      <c r="P2816" t="s">
        <v>79</v>
      </c>
      <c r="Q2816"/>
      <c r="R2816"/>
      <c r="S2816"/>
      <c r="T2816"/>
      <c r="U2816"/>
      <c r="V2816"/>
      <c r="W2816"/>
      <c r="X2816"/>
      <c r="Y2816"/>
      <c r="Z2816"/>
      <c r="AA2816"/>
      <c r="AB2816"/>
      <c r="AC2816"/>
      <c r="AD2816"/>
      <c r="AE2816"/>
      <c r="AF2816"/>
      <c r="AG2816">
        <v>4</v>
      </c>
      <c r="AH2816">
        <v>12000</v>
      </c>
    </row>
    <row r="2817" spans="1:34" ht="15" x14ac:dyDescent="0.25">
      <c r="A2817" t="s">
        <v>5794</v>
      </c>
      <c r="B2817" t="s">
        <v>5795</v>
      </c>
      <c r="C2817" t="s">
        <v>667</v>
      </c>
      <c r="D2817"/>
      <c r="E2817"/>
      <c r="F2817"/>
      <c r="G2817"/>
      <c r="H2817" t="s">
        <v>63</v>
      </c>
      <c r="I2817" t="s">
        <v>64</v>
      </c>
      <c r="J2817"/>
      <c r="K2817"/>
      <c r="L2817"/>
      <c r="M2817"/>
      <c r="N2817"/>
      <c r="O2817"/>
      <c r="P2817"/>
      <c r="Q2817"/>
      <c r="R2817"/>
      <c r="S2817"/>
      <c r="T2817"/>
      <c r="U2817"/>
      <c r="V2817"/>
      <c r="W2817"/>
      <c r="X2817"/>
      <c r="Y2817"/>
      <c r="Z2817"/>
      <c r="AA2817"/>
      <c r="AB2817"/>
      <c r="AC2817"/>
      <c r="AD2817"/>
      <c r="AE2817"/>
      <c r="AF2817"/>
      <c r="AG2817"/>
      <c r="AH2817">
        <v>0</v>
      </c>
    </row>
    <row r="2818" spans="1:34" ht="15" x14ac:dyDescent="0.25">
      <c r="A2818" t="s">
        <v>5796</v>
      </c>
      <c r="B2818" t="s">
        <v>5797</v>
      </c>
      <c r="C2818" t="s">
        <v>206</v>
      </c>
      <c r="D2818">
        <v>1</v>
      </c>
      <c r="E2818" s="138">
        <v>45756</v>
      </c>
      <c r="F2818" s="138">
        <v>45841</v>
      </c>
      <c r="G2818" t="s">
        <v>75</v>
      </c>
      <c r="H2818" t="s">
        <v>70</v>
      </c>
      <c r="I2818">
        <v>0.75</v>
      </c>
      <c r="J2818" t="s">
        <v>16270</v>
      </c>
      <c r="K2818">
        <v>0.78</v>
      </c>
      <c r="L2818" t="s">
        <v>78</v>
      </c>
      <c r="M2818">
        <v>0.8</v>
      </c>
      <c r="N2818" t="s">
        <v>79</v>
      </c>
      <c r="O2818"/>
      <c r="P2818"/>
      <c r="Q2818"/>
      <c r="R2818"/>
      <c r="S2818"/>
      <c r="T2818"/>
      <c r="U2818"/>
      <c r="V2818"/>
      <c r="W2818"/>
      <c r="X2818"/>
      <c r="Y2818"/>
      <c r="Z2818"/>
      <c r="AA2818"/>
      <c r="AB2818"/>
      <c r="AC2818"/>
      <c r="AD2818"/>
      <c r="AE2818"/>
      <c r="AF2818"/>
      <c r="AG2818">
        <v>3</v>
      </c>
      <c r="AH2818">
        <v>0</v>
      </c>
    </row>
    <row r="2819" spans="1:34" ht="15" x14ac:dyDescent="0.25">
      <c r="A2819" t="s">
        <v>5798</v>
      </c>
      <c r="B2819" t="s">
        <v>5799</v>
      </c>
      <c r="C2819" t="s">
        <v>712</v>
      </c>
      <c r="D2819">
        <v>23</v>
      </c>
      <c r="E2819" s="138">
        <v>45700</v>
      </c>
      <c r="F2819" s="138">
        <v>45901</v>
      </c>
      <c r="G2819" t="s">
        <v>69</v>
      </c>
      <c r="H2819" t="s">
        <v>70</v>
      </c>
      <c r="I2819">
        <v>0</v>
      </c>
      <c r="J2819" t="s">
        <v>16229</v>
      </c>
      <c r="K2819">
        <v>0.8</v>
      </c>
      <c r="L2819" t="s">
        <v>71</v>
      </c>
      <c r="M2819"/>
      <c r="N2819"/>
      <c r="O2819"/>
      <c r="P2819"/>
      <c r="Q2819"/>
      <c r="R2819"/>
      <c r="S2819"/>
      <c r="T2819"/>
      <c r="U2819"/>
      <c r="V2819"/>
      <c r="W2819"/>
      <c r="X2819"/>
      <c r="Y2819"/>
      <c r="Z2819"/>
      <c r="AA2819"/>
      <c r="AB2819"/>
      <c r="AC2819"/>
      <c r="AD2819"/>
      <c r="AE2819"/>
      <c r="AF2819"/>
      <c r="AG2819">
        <v>2</v>
      </c>
      <c r="AH2819">
        <v>10000</v>
      </c>
    </row>
    <row r="2820" spans="1:34" ht="15" x14ac:dyDescent="0.25">
      <c r="A2820" t="s">
        <v>5800</v>
      </c>
      <c r="B2820" t="s">
        <v>5801</v>
      </c>
      <c r="C2820" t="s">
        <v>291</v>
      </c>
      <c r="D2820">
        <v>35</v>
      </c>
      <c r="E2820" s="138">
        <v>45640</v>
      </c>
      <c r="F2820" s="138">
        <v>46006</v>
      </c>
      <c r="G2820" t="s">
        <v>69</v>
      </c>
      <c r="H2820" t="s">
        <v>63</v>
      </c>
      <c r="I2820">
        <v>0.6</v>
      </c>
      <c r="J2820" t="s">
        <v>71</v>
      </c>
      <c r="K2820"/>
      <c r="L2820"/>
      <c r="M2820"/>
      <c r="N2820"/>
      <c r="O2820"/>
      <c r="P2820"/>
      <c r="Q2820"/>
      <c r="R2820"/>
      <c r="S2820"/>
      <c r="T2820"/>
      <c r="U2820"/>
      <c r="V2820"/>
      <c r="W2820"/>
      <c r="X2820"/>
      <c r="Y2820"/>
      <c r="Z2820"/>
      <c r="AA2820"/>
      <c r="AB2820"/>
      <c r="AC2820"/>
      <c r="AD2820"/>
      <c r="AE2820"/>
      <c r="AF2820"/>
      <c r="AG2820">
        <v>1</v>
      </c>
      <c r="AH2820">
        <v>0</v>
      </c>
    </row>
    <row r="2821" spans="1:34" ht="15" x14ac:dyDescent="0.25">
      <c r="A2821" t="s">
        <v>5802</v>
      </c>
      <c r="B2821" t="s">
        <v>5803</v>
      </c>
      <c r="C2821" t="s">
        <v>151</v>
      </c>
      <c r="D2821">
        <v>3</v>
      </c>
      <c r="E2821" s="138">
        <v>45325</v>
      </c>
      <c r="F2821" s="138">
        <v>46011</v>
      </c>
      <c r="G2821" t="s">
        <v>69</v>
      </c>
      <c r="H2821" t="s">
        <v>63</v>
      </c>
      <c r="I2821">
        <v>0.6</v>
      </c>
      <c r="J2821" t="s">
        <v>71</v>
      </c>
      <c r="K2821"/>
      <c r="L2821"/>
      <c r="M2821"/>
      <c r="N2821"/>
      <c r="O2821"/>
      <c r="P2821"/>
      <c r="Q2821"/>
      <c r="R2821"/>
      <c r="S2821"/>
      <c r="T2821"/>
      <c r="U2821"/>
      <c r="V2821"/>
      <c r="W2821"/>
      <c r="X2821"/>
      <c r="Y2821"/>
      <c r="Z2821"/>
      <c r="AA2821"/>
      <c r="AB2821"/>
      <c r="AC2821"/>
      <c r="AD2821"/>
      <c r="AE2821"/>
      <c r="AF2821"/>
      <c r="AG2821">
        <v>1</v>
      </c>
      <c r="AH2821">
        <v>0</v>
      </c>
    </row>
    <row r="2822" spans="1:34" ht="15" x14ac:dyDescent="0.25">
      <c r="A2822" t="s">
        <v>5804</v>
      </c>
      <c r="B2822" t="s">
        <v>5805</v>
      </c>
      <c r="C2822" t="s">
        <v>1313</v>
      </c>
      <c r="D2822">
        <v>97</v>
      </c>
      <c r="E2822" s="138">
        <v>45645</v>
      </c>
      <c r="F2822" s="138">
        <v>45672</v>
      </c>
      <c r="G2822" t="s">
        <v>69</v>
      </c>
      <c r="H2822" t="s">
        <v>70</v>
      </c>
      <c r="I2822">
        <v>0</v>
      </c>
      <c r="J2822" t="s">
        <v>16229</v>
      </c>
      <c r="K2822">
        <v>0.8</v>
      </c>
      <c r="L2822" t="s">
        <v>71</v>
      </c>
      <c r="M2822"/>
      <c r="N2822"/>
      <c r="O2822"/>
      <c r="P2822"/>
      <c r="Q2822"/>
      <c r="R2822"/>
      <c r="S2822"/>
      <c r="T2822"/>
      <c r="U2822"/>
      <c r="V2822"/>
      <c r="W2822"/>
      <c r="X2822"/>
      <c r="Y2822"/>
      <c r="Z2822"/>
      <c r="AA2822"/>
      <c r="AB2822"/>
      <c r="AC2822"/>
      <c r="AD2822"/>
      <c r="AE2822"/>
      <c r="AF2822"/>
      <c r="AG2822">
        <v>2</v>
      </c>
      <c r="AH2822">
        <v>10000</v>
      </c>
    </row>
    <row r="2823" spans="1:34" ht="15" x14ac:dyDescent="0.25">
      <c r="A2823" t="s">
        <v>5806</v>
      </c>
      <c r="B2823" t="s">
        <v>5807</v>
      </c>
      <c r="C2823" t="s">
        <v>321</v>
      </c>
      <c r="D2823"/>
      <c r="E2823"/>
      <c r="F2823"/>
      <c r="G2823"/>
      <c r="H2823" t="s">
        <v>63</v>
      </c>
      <c r="I2823" t="s">
        <v>64</v>
      </c>
      <c r="J2823"/>
      <c r="K2823"/>
      <c r="L2823"/>
      <c r="M2823"/>
      <c r="N2823"/>
      <c r="O2823"/>
      <c r="P2823"/>
      <c r="Q2823"/>
      <c r="R2823"/>
      <c r="S2823"/>
      <c r="T2823"/>
      <c r="U2823"/>
      <c r="V2823"/>
      <c r="W2823"/>
      <c r="X2823"/>
      <c r="Y2823"/>
      <c r="Z2823"/>
      <c r="AA2823"/>
      <c r="AB2823"/>
      <c r="AC2823"/>
      <c r="AD2823"/>
      <c r="AE2823"/>
      <c r="AF2823"/>
      <c r="AG2823"/>
      <c r="AH2823">
        <v>0</v>
      </c>
    </row>
    <row r="2824" spans="1:34" ht="15" x14ac:dyDescent="0.25">
      <c r="A2824" t="s">
        <v>5808</v>
      </c>
      <c r="B2824" t="s">
        <v>5809</v>
      </c>
      <c r="C2824" t="s">
        <v>313</v>
      </c>
      <c r="D2824"/>
      <c r="E2824"/>
      <c r="F2824"/>
      <c r="G2824"/>
      <c r="H2824" t="s">
        <v>63</v>
      </c>
      <c r="I2824" t="s">
        <v>64</v>
      </c>
      <c r="J2824"/>
      <c r="K2824"/>
      <c r="L2824"/>
      <c r="M2824"/>
      <c r="N2824"/>
      <c r="O2824"/>
      <c r="P2824"/>
      <c r="Q2824"/>
      <c r="R2824"/>
      <c r="S2824"/>
      <c r="T2824"/>
      <c r="U2824"/>
      <c r="V2824"/>
      <c r="W2824"/>
      <c r="X2824"/>
      <c r="Y2824"/>
      <c r="Z2824"/>
      <c r="AA2824"/>
      <c r="AB2824"/>
      <c r="AC2824"/>
      <c r="AD2824"/>
      <c r="AE2824"/>
      <c r="AF2824"/>
      <c r="AG2824"/>
      <c r="AH2824">
        <v>0</v>
      </c>
    </row>
    <row r="2825" spans="1:34" ht="15" x14ac:dyDescent="0.25">
      <c r="A2825" t="s">
        <v>5810</v>
      </c>
      <c r="B2825" t="s">
        <v>5811</v>
      </c>
      <c r="C2825" t="s">
        <v>179</v>
      </c>
      <c r="D2825">
        <v>5</v>
      </c>
      <c r="E2825" s="138">
        <v>45387</v>
      </c>
      <c r="F2825" s="138">
        <v>46011</v>
      </c>
      <c r="G2825" t="s">
        <v>69</v>
      </c>
      <c r="H2825" t="s">
        <v>63</v>
      </c>
      <c r="I2825">
        <v>0.7</v>
      </c>
      <c r="J2825" t="s">
        <v>71</v>
      </c>
      <c r="K2825"/>
      <c r="L2825"/>
      <c r="M2825"/>
      <c r="N2825"/>
      <c r="O2825"/>
      <c r="P2825"/>
      <c r="Q2825"/>
      <c r="R2825"/>
      <c r="S2825"/>
      <c r="T2825"/>
      <c r="U2825"/>
      <c r="V2825"/>
      <c r="W2825"/>
      <c r="X2825"/>
      <c r="Y2825"/>
      <c r="Z2825"/>
      <c r="AA2825"/>
      <c r="AB2825"/>
      <c r="AC2825"/>
      <c r="AD2825"/>
      <c r="AE2825"/>
      <c r="AF2825"/>
      <c r="AG2825">
        <v>1</v>
      </c>
      <c r="AH2825">
        <v>0</v>
      </c>
    </row>
    <row r="2826" spans="1:34" ht="15" x14ac:dyDescent="0.25">
      <c r="A2826" t="s">
        <v>5814</v>
      </c>
      <c r="B2826" t="s">
        <v>5815</v>
      </c>
      <c r="C2826" t="s">
        <v>286</v>
      </c>
      <c r="D2826"/>
      <c r="E2826"/>
      <c r="F2826"/>
      <c r="G2826"/>
      <c r="H2826" t="s">
        <v>63</v>
      </c>
      <c r="I2826" t="s">
        <v>64</v>
      </c>
      <c r="J2826"/>
      <c r="K2826"/>
      <c r="L2826"/>
      <c r="M2826"/>
      <c r="N2826"/>
      <c r="O2826"/>
      <c r="P2826"/>
      <c r="Q2826"/>
      <c r="R2826"/>
      <c r="S2826"/>
      <c r="T2826"/>
      <c r="U2826"/>
      <c r="V2826"/>
      <c r="W2826"/>
      <c r="X2826"/>
      <c r="Y2826"/>
      <c r="Z2826"/>
      <c r="AA2826"/>
      <c r="AB2826"/>
      <c r="AC2826"/>
      <c r="AD2826"/>
      <c r="AE2826"/>
      <c r="AF2826"/>
      <c r="AG2826"/>
      <c r="AH2826">
        <v>0</v>
      </c>
    </row>
    <row r="2827" spans="1:34" ht="15" x14ac:dyDescent="0.25">
      <c r="A2827" t="s">
        <v>5816</v>
      </c>
      <c r="B2827" t="s">
        <v>5817</v>
      </c>
      <c r="C2827" t="s">
        <v>286</v>
      </c>
      <c r="D2827">
        <v>53</v>
      </c>
      <c r="E2827" s="138">
        <v>45653</v>
      </c>
      <c r="F2827" s="138">
        <v>45824</v>
      </c>
      <c r="G2827" t="s">
        <v>69</v>
      </c>
      <c r="H2827" t="s">
        <v>63</v>
      </c>
      <c r="I2827">
        <v>0.5</v>
      </c>
      <c r="J2827" t="s">
        <v>71</v>
      </c>
      <c r="K2827"/>
      <c r="L2827"/>
      <c r="M2827"/>
      <c r="N2827"/>
      <c r="O2827"/>
      <c r="P2827"/>
      <c r="Q2827"/>
      <c r="R2827"/>
      <c r="S2827"/>
      <c r="T2827"/>
      <c r="U2827"/>
      <c r="V2827"/>
      <c r="W2827"/>
      <c r="X2827"/>
      <c r="Y2827"/>
      <c r="Z2827"/>
      <c r="AA2827"/>
      <c r="AB2827"/>
      <c r="AC2827"/>
      <c r="AD2827"/>
      <c r="AE2827"/>
      <c r="AF2827"/>
      <c r="AG2827">
        <v>1</v>
      </c>
      <c r="AH2827">
        <v>0</v>
      </c>
    </row>
    <row r="2828" spans="1:34" ht="15" x14ac:dyDescent="0.25">
      <c r="A2828" t="s">
        <v>5818</v>
      </c>
      <c r="B2828" t="s">
        <v>5819</v>
      </c>
      <c r="C2828" t="s">
        <v>286</v>
      </c>
      <c r="D2828">
        <v>57</v>
      </c>
      <c r="E2828" s="138">
        <v>45642</v>
      </c>
      <c r="F2828" s="138">
        <v>45806</v>
      </c>
      <c r="G2828" t="s">
        <v>69</v>
      </c>
      <c r="H2828" t="s">
        <v>63</v>
      </c>
      <c r="I2828">
        <v>0.5</v>
      </c>
      <c r="J2828" t="s">
        <v>71</v>
      </c>
      <c r="K2828"/>
      <c r="L2828"/>
      <c r="M2828"/>
      <c r="N2828"/>
      <c r="O2828"/>
      <c r="P2828"/>
      <c r="Q2828"/>
      <c r="R2828"/>
      <c r="S2828"/>
      <c r="T2828"/>
      <c r="U2828"/>
      <c r="V2828"/>
      <c r="W2828"/>
      <c r="X2828"/>
      <c r="Y2828"/>
      <c r="Z2828"/>
      <c r="AA2828"/>
      <c r="AB2828"/>
      <c r="AC2828"/>
      <c r="AD2828"/>
      <c r="AE2828"/>
      <c r="AF2828"/>
      <c r="AG2828">
        <v>1</v>
      </c>
      <c r="AH2828">
        <v>0</v>
      </c>
    </row>
    <row r="2829" spans="1:34" ht="15" x14ac:dyDescent="0.25">
      <c r="A2829" t="s">
        <v>5820</v>
      </c>
      <c r="B2829" t="s">
        <v>5821</v>
      </c>
      <c r="C2829" t="s">
        <v>231</v>
      </c>
      <c r="D2829">
        <v>40</v>
      </c>
      <c r="E2829" s="138">
        <v>45649</v>
      </c>
      <c r="F2829" s="138">
        <v>45930</v>
      </c>
      <c r="G2829" t="s">
        <v>69</v>
      </c>
      <c r="H2829" t="s">
        <v>63</v>
      </c>
      <c r="I2829">
        <v>0.7</v>
      </c>
      <c r="J2829" t="s">
        <v>71</v>
      </c>
      <c r="K2829"/>
      <c r="L2829"/>
      <c r="M2829"/>
      <c r="N2829"/>
      <c r="O2829"/>
      <c r="P2829"/>
      <c r="Q2829"/>
      <c r="R2829"/>
      <c r="S2829"/>
      <c r="T2829"/>
      <c r="U2829"/>
      <c r="V2829"/>
      <c r="W2829"/>
      <c r="X2829"/>
      <c r="Y2829"/>
      <c r="Z2829"/>
      <c r="AA2829"/>
      <c r="AB2829"/>
      <c r="AC2829"/>
      <c r="AD2829"/>
      <c r="AE2829"/>
      <c r="AF2829"/>
      <c r="AG2829">
        <v>1</v>
      </c>
      <c r="AH2829">
        <v>0</v>
      </c>
    </row>
    <row r="2830" spans="1:34" ht="15" x14ac:dyDescent="0.25">
      <c r="A2830" t="s">
        <v>5824</v>
      </c>
      <c r="B2830" t="s">
        <v>5825</v>
      </c>
      <c r="C2830" t="s">
        <v>29</v>
      </c>
      <c r="D2830">
        <v>73</v>
      </c>
      <c r="E2830" s="138">
        <v>45640</v>
      </c>
      <c r="F2830" s="138">
        <v>45785</v>
      </c>
      <c r="G2830" t="s">
        <v>69</v>
      </c>
      <c r="H2830" t="s">
        <v>70</v>
      </c>
      <c r="I2830">
        <v>0</v>
      </c>
      <c r="J2830" t="s">
        <v>16259</v>
      </c>
      <c r="K2830">
        <v>0.8</v>
      </c>
      <c r="L2830" t="s">
        <v>71</v>
      </c>
      <c r="M2830"/>
      <c r="N2830"/>
      <c r="O2830"/>
      <c r="P2830"/>
      <c r="Q2830"/>
      <c r="R2830"/>
      <c r="S2830"/>
      <c r="T2830"/>
      <c r="U2830"/>
      <c r="V2830"/>
      <c r="W2830"/>
      <c r="X2830"/>
      <c r="Y2830"/>
      <c r="Z2830"/>
      <c r="AA2830"/>
      <c r="AB2830"/>
      <c r="AC2830"/>
      <c r="AD2830"/>
      <c r="AE2830"/>
      <c r="AF2830"/>
      <c r="AG2830">
        <v>2</v>
      </c>
      <c r="AH2830">
        <v>11000</v>
      </c>
    </row>
    <row r="2831" spans="1:34" ht="15" x14ac:dyDescent="0.25">
      <c r="A2831" t="s">
        <v>5822</v>
      </c>
      <c r="B2831" t="s">
        <v>5823</v>
      </c>
      <c r="C2831" t="s">
        <v>193</v>
      </c>
      <c r="D2831">
        <v>34</v>
      </c>
      <c r="E2831" s="138">
        <v>45649</v>
      </c>
      <c r="F2831" s="138">
        <v>45937</v>
      </c>
      <c r="G2831" t="s">
        <v>69</v>
      </c>
      <c r="H2831" t="s">
        <v>63</v>
      </c>
      <c r="I2831">
        <v>0.8</v>
      </c>
      <c r="J2831" t="s">
        <v>71</v>
      </c>
      <c r="K2831"/>
      <c r="L2831"/>
      <c r="M2831"/>
      <c r="N2831"/>
      <c r="O2831"/>
      <c r="P2831"/>
      <c r="Q2831"/>
      <c r="R2831"/>
      <c r="S2831"/>
      <c r="T2831"/>
      <c r="U2831"/>
      <c r="V2831"/>
      <c r="W2831"/>
      <c r="X2831"/>
      <c r="Y2831"/>
      <c r="Z2831"/>
      <c r="AA2831"/>
      <c r="AB2831"/>
      <c r="AC2831"/>
      <c r="AD2831"/>
      <c r="AE2831"/>
      <c r="AF2831"/>
      <c r="AG2831">
        <v>1</v>
      </c>
      <c r="AH2831">
        <v>0</v>
      </c>
    </row>
    <row r="2832" spans="1:34" ht="15" x14ac:dyDescent="0.25">
      <c r="A2832" t="s">
        <v>5826</v>
      </c>
      <c r="B2832" t="s">
        <v>5827</v>
      </c>
      <c r="C2832" t="s">
        <v>530</v>
      </c>
      <c r="D2832">
        <v>39</v>
      </c>
      <c r="E2832" s="138">
        <v>45646</v>
      </c>
      <c r="F2832" s="138">
        <v>45686</v>
      </c>
      <c r="G2832" t="s">
        <v>69</v>
      </c>
      <c r="H2832" t="s">
        <v>70</v>
      </c>
      <c r="I2832">
        <v>0</v>
      </c>
      <c r="J2832" t="s">
        <v>16271</v>
      </c>
      <c r="K2832">
        <v>0.5</v>
      </c>
      <c r="L2832" t="s">
        <v>16270</v>
      </c>
      <c r="M2832">
        <v>0.65</v>
      </c>
      <c r="N2832" t="s">
        <v>78</v>
      </c>
      <c r="O2832">
        <v>0.8</v>
      </c>
      <c r="P2832" t="s">
        <v>79</v>
      </c>
      <c r="Q2832"/>
      <c r="R2832"/>
      <c r="S2832"/>
      <c r="T2832"/>
      <c r="U2832"/>
      <c r="V2832"/>
      <c r="W2832"/>
      <c r="X2832"/>
      <c r="Y2832"/>
      <c r="Z2832"/>
      <c r="AA2832"/>
      <c r="AB2832"/>
      <c r="AC2832"/>
      <c r="AD2832"/>
      <c r="AE2832"/>
      <c r="AF2832"/>
      <c r="AG2832">
        <v>4</v>
      </c>
      <c r="AH2832">
        <v>20000</v>
      </c>
    </row>
    <row r="2833" spans="1:34" ht="15" x14ac:dyDescent="0.25">
      <c r="A2833" t="s">
        <v>5828</v>
      </c>
      <c r="B2833" t="s">
        <v>5829</v>
      </c>
      <c r="C2833" t="s">
        <v>116</v>
      </c>
      <c r="D2833"/>
      <c r="E2833"/>
      <c r="F2833"/>
      <c r="G2833"/>
      <c r="H2833" t="s">
        <v>63</v>
      </c>
      <c r="I2833" t="s">
        <v>64</v>
      </c>
      <c r="J2833"/>
      <c r="K2833"/>
      <c r="L2833"/>
      <c r="M2833"/>
      <c r="N2833"/>
      <c r="O2833"/>
      <c r="P2833"/>
      <c r="Q2833"/>
      <c r="R2833"/>
      <c r="S2833"/>
      <c r="T2833"/>
      <c r="U2833"/>
      <c r="V2833"/>
      <c r="W2833"/>
      <c r="X2833"/>
      <c r="Y2833"/>
      <c r="Z2833"/>
      <c r="AA2833"/>
      <c r="AB2833"/>
      <c r="AC2833"/>
      <c r="AD2833"/>
      <c r="AE2833"/>
      <c r="AF2833"/>
      <c r="AG2833"/>
      <c r="AH2833">
        <v>0</v>
      </c>
    </row>
    <row r="2834" spans="1:34" ht="15" x14ac:dyDescent="0.25">
      <c r="A2834" t="s">
        <v>5830</v>
      </c>
      <c r="B2834" t="s">
        <v>5831</v>
      </c>
      <c r="C2834" t="s">
        <v>318</v>
      </c>
      <c r="D2834">
        <v>2</v>
      </c>
      <c r="E2834" s="138">
        <v>45716</v>
      </c>
      <c r="F2834" s="138">
        <v>45761</v>
      </c>
      <c r="G2834" t="s">
        <v>75</v>
      </c>
      <c r="H2834" t="s">
        <v>63</v>
      </c>
      <c r="I2834">
        <v>0.8</v>
      </c>
      <c r="J2834" t="s">
        <v>71</v>
      </c>
      <c r="K2834"/>
      <c r="L2834"/>
      <c r="M2834"/>
      <c r="N2834"/>
      <c r="O2834"/>
      <c r="P2834"/>
      <c r="Q2834"/>
      <c r="R2834"/>
      <c r="S2834"/>
      <c r="T2834"/>
      <c r="U2834"/>
      <c r="V2834"/>
      <c r="W2834"/>
      <c r="X2834"/>
      <c r="Y2834"/>
      <c r="Z2834"/>
      <c r="AA2834"/>
      <c r="AB2834"/>
      <c r="AC2834"/>
      <c r="AD2834"/>
      <c r="AE2834"/>
      <c r="AF2834"/>
      <c r="AG2834">
        <v>1</v>
      </c>
      <c r="AH2834">
        <v>0</v>
      </c>
    </row>
    <row r="2835" spans="1:34" ht="15" x14ac:dyDescent="0.25">
      <c r="A2835" t="s">
        <v>5832</v>
      </c>
      <c r="B2835" t="s">
        <v>5833</v>
      </c>
      <c r="C2835" t="s">
        <v>411</v>
      </c>
      <c r="D2835">
        <v>39</v>
      </c>
      <c r="E2835" s="138">
        <v>45647</v>
      </c>
      <c r="F2835" s="138">
        <v>45670</v>
      </c>
      <c r="G2835" t="s">
        <v>75</v>
      </c>
      <c r="H2835" t="s">
        <v>63</v>
      </c>
      <c r="I2835">
        <v>0.8</v>
      </c>
      <c r="J2835" t="s">
        <v>71</v>
      </c>
      <c r="K2835"/>
      <c r="L2835"/>
      <c r="M2835"/>
      <c r="N2835"/>
      <c r="O2835"/>
      <c r="P2835"/>
      <c r="Q2835"/>
      <c r="R2835"/>
      <c r="S2835"/>
      <c r="T2835"/>
      <c r="U2835"/>
      <c r="V2835"/>
      <c r="W2835"/>
      <c r="X2835"/>
      <c r="Y2835"/>
      <c r="Z2835"/>
      <c r="AA2835"/>
      <c r="AB2835"/>
      <c r="AC2835"/>
      <c r="AD2835"/>
      <c r="AE2835"/>
      <c r="AF2835"/>
      <c r="AG2835">
        <v>1</v>
      </c>
      <c r="AH2835">
        <v>0</v>
      </c>
    </row>
    <row r="2836" spans="1:34" ht="15" x14ac:dyDescent="0.25">
      <c r="A2836" t="s">
        <v>5834</v>
      </c>
      <c r="B2836" t="s">
        <v>5835</v>
      </c>
      <c r="C2836" t="s">
        <v>530</v>
      </c>
      <c r="D2836">
        <v>54</v>
      </c>
      <c r="E2836" s="138">
        <v>45656</v>
      </c>
      <c r="F2836" s="138">
        <v>45943</v>
      </c>
      <c r="G2836" t="s">
        <v>69</v>
      </c>
      <c r="H2836" t="s">
        <v>63</v>
      </c>
      <c r="I2836">
        <v>0.8</v>
      </c>
      <c r="J2836" t="s">
        <v>71</v>
      </c>
      <c r="K2836"/>
      <c r="L2836"/>
      <c r="M2836"/>
      <c r="N2836"/>
      <c r="O2836"/>
      <c r="P2836"/>
      <c r="Q2836"/>
      <c r="R2836"/>
      <c r="S2836"/>
      <c r="T2836"/>
      <c r="U2836"/>
      <c r="V2836"/>
      <c r="W2836"/>
      <c r="X2836"/>
      <c r="Y2836"/>
      <c r="Z2836"/>
      <c r="AA2836"/>
      <c r="AB2836"/>
      <c r="AC2836"/>
      <c r="AD2836"/>
      <c r="AE2836"/>
      <c r="AF2836"/>
      <c r="AG2836">
        <v>1</v>
      </c>
      <c r="AH2836">
        <v>0</v>
      </c>
    </row>
    <row r="2837" spans="1:34" ht="15" x14ac:dyDescent="0.25">
      <c r="A2837" t="s">
        <v>5836</v>
      </c>
      <c r="B2837" t="s">
        <v>5837</v>
      </c>
      <c r="C2837" t="s">
        <v>975</v>
      </c>
      <c r="D2837">
        <v>53</v>
      </c>
      <c r="E2837" s="138">
        <v>45280</v>
      </c>
      <c r="F2837" s="138">
        <v>46011</v>
      </c>
      <c r="G2837" t="s">
        <v>69</v>
      </c>
      <c r="H2837" t="s">
        <v>63</v>
      </c>
      <c r="I2837">
        <v>0.8</v>
      </c>
      <c r="J2837" t="s">
        <v>71</v>
      </c>
      <c r="K2837"/>
      <c r="L2837"/>
      <c r="M2837"/>
      <c r="N2837"/>
      <c r="O2837"/>
      <c r="P2837"/>
      <c r="Q2837"/>
      <c r="R2837"/>
      <c r="S2837"/>
      <c r="T2837"/>
      <c r="U2837"/>
      <c r="V2837"/>
      <c r="W2837"/>
      <c r="X2837"/>
      <c r="Y2837"/>
      <c r="Z2837"/>
      <c r="AA2837"/>
      <c r="AB2837"/>
      <c r="AC2837"/>
      <c r="AD2837"/>
      <c r="AE2837"/>
      <c r="AF2837"/>
      <c r="AG2837">
        <v>1</v>
      </c>
      <c r="AH2837">
        <v>0</v>
      </c>
    </row>
    <row r="2838" spans="1:34" ht="15" x14ac:dyDescent="0.25">
      <c r="A2838" t="s">
        <v>5838</v>
      </c>
      <c r="B2838" t="s">
        <v>5839</v>
      </c>
      <c r="C2838" t="s">
        <v>108</v>
      </c>
      <c r="D2838">
        <v>4</v>
      </c>
      <c r="E2838" s="138">
        <v>45700</v>
      </c>
      <c r="F2838" s="138">
        <v>46000</v>
      </c>
      <c r="G2838" t="s">
        <v>69</v>
      </c>
      <c r="H2838" t="s">
        <v>70</v>
      </c>
      <c r="I2838">
        <v>0.2</v>
      </c>
      <c r="J2838" t="s">
        <v>16580</v>
      </c>
      <c r="K2838">
        <v>0.4</v>
      </c>
      <c r="L2838" t="s">
        <v>16581</v>
      </c>
      <c r="M2838">
        <v>0.6</v>
      </c>
      <c r="N2838" t="s">
        <v>16582</v>
      </c>
      <c r="O2838">
        <v>0.8</v>
      </c>
      <c r="P2838" t="s">
        <v>16583</v>
      </c>
      <c r="Q2838">
        <v>0</v>
      </c>
      <c r="R2838" t="s">
        <v>16228</v>
      </c>
      <c r="S2838"/>
      <c r="T2838"/>
      <c r="U2838"/>
      <c r="V2838"/>
      <c r="W2838"/>
      <c r="X2838"/>
      <c r="Y2838"/>
      <c r="Z2838"/>
      <c r="AA2838"/>
      <c r="AB2838"/>
      <c r="AC2838"/>
      <c r="AD2838"/>
      <c r="AE2838"/>
      <c r="AF2838"/>
      <c r="AG2838">
        <v>0</v>
      </c>
      <c r="AH2838">
        <v>0</v>
      </c>
    </row>
    <row r="2839" spans="1:34" ht="15" x14ac:dyDescent="0.25">
      <c r="A2839" t="s">
        <v>5842</v>
      </c>
      <c r="B2839" t="s">
        <v>5843</v>
      </c>
      <c r="C2839" t="s">
        <v>516</v>
      </c>
      <c r="D2839">
        <v>48</v>
      </c>
      <c r="E2839" s="138">
        <v>45288</v>
      </c>
      <c r="F2839" s="138">
        <v>46011</v>
      </c>
      <c r="G2839" t="s">
        <v>69</v>
      </c>
      <c r="H2839" t="s">
        <v>63</v>
      </c>
      <c r="I2839">
        <v>0.6</v>
      </c>
      <c r="J2839" t="s">
        <v>71</v>
      </c>
      <c r="K2839"/>
      <c r="L2839"/>
      <c r="M2839"/>
      <c r="N2839"/>
      <c r="O2839"/>
      <c r="P2839"/>
      <c r="Q2839"/>
      <c r="R2839"/>
      <c r="S2839"/>
      <c r="T2839"/>
      <c r="U2839"/>
      <c r="V2839"/>
      <c r="W2839"/>
      <c r="X2839"/>
      <c r="Y2839"/>
      <c r="Z2839"/>
      <c r="AA2839"/>
      <c r="AB2839"/>
      <c r="AC2839"/>
      <c r="AD2839"/>
      <c r="AE2839"/>
      <c r="AF2839"/>
      <c r="AG2839">
        <v>1</v>
      </c>
      <c r="AH2839">
        <v>0</v>
      </c>
    </row>
    <row r="2840" spans="1:34" ht="15" x14ac:dyDescent="0.25">
      <c r="A2840" t="s">
        <v>5844</v>
      </c>
      <c r="B2840" t="s">
        <v>5845</v>
      </c>
      <c r="C2840" t="s">
        <v>642</v>
      </c>
      <c r="D2840">
        <v>16</v>
      </c>
      <c r="E2840" s="138">
        <v>42214</v>
      </c>
      <c r="F2840" s="138">
        <v>46011</v>
      </c>
      <c r="G2840" t="s">
        <v>69</v>
      </c>
      <c r="H2840" t="s">
        <v>63</v>
      </c>
      <c r="I2840">
        <v>0.8</v>
      </c>
      <c r="J2840" t="s">
        <v>71</v>
      </c>
      <c r="K2840"/>
      <c r="L2840"/>
      <c r="M2840"/>
      <c r="N2840"/>
      <c r="O2840"/>
      <c r="P2840"/>
      <c r="Q2840"/>
      <c r="R2840"/>
      <c r="S2840"/>
      <c r="T2840"/>
      <c r="U2840"/>
      <c r="V2840"/>
      <c r="W2840"/>
      <c r="X2840"/>
      <c r="Y2840"/>
      <c r="Z2840"/>
      <c r="AA2840"/>
      <c r="AB2840"/>
      <c r="AC2840"/>
      <c r="AD2840"/>
      <c r="AE2840"/>
      <c r="AF2840"/>
      <c r="AG2840">
        <v>1</v>
      </c>
      <c r="AH2840">
        <v>0</v>
      </c>
    </row>
    <row r="2841" spans="1:34" ht="15" x14ac:dyDescent="0.25">
      <c r="A2841" t="s">
        <v>5846</v>
      </c>
      <c r="B2841" t="s">
        <v>5847</v>
      </c>
      <c r="C2841" t="s">
        <v>642</v>
      </c>
      <c r="D2841">
        <v>50</v>
      </c>
      <c r="E2841" s="138">
        <v>45656</v>
      </c>
      <c r="F2841" s="138">
        <v>45898</v>
      </c>
      <c r="G2841" t="s">
        <v>75</v>
      </c>
      <c r="H2841" t="s">
        <v>70</v>
      </c>
      <c r="I2841">
        <v>0</v>
      </c>
      <c r="J2841" t="s">
        <v>16229</v>
      </c>
      <c r="K2841">
        <v>0.68</v>
      </c>
      <c r="L2841" t="s">
        <v>16270</v>
      </c>
      <c r="M2841">
        <v>0.78</v>
      </c>
      <c r="N2841" t="s">
        <v>78</v>
      </c>
      <c r="O2841">
        <v>0.8</v>
      </c>
      <c r="P2841" t="s">
        <v>79</v>
      </c>
      <c r="Q2841"/>
      <c r="R2841"/>
      <c r="S2841"/>
      <c r="T2841"/>
      <c r="U2841"/>
      <c r="V2841"/>
      <c r="W2841"/>
      <c r="X2841"/>
      <c r="Y2841"/>
      <c r="Z2841"/>
      <c r="AA2841"/>
      <c r="AB2841"/>
      <c r="AC2841"/>
      <c r="AD2841"/>
      <c r="AE2841"/>
      <c r="AF2841"/>
      <c r="AG2841">
        <v>4</v>
      </c>
      <c r="AH2841">
        <v>10000</v>
      </c>
    </row>
    <row r="2842" spans="1:34" ht="15" x14ac:dyDescent="0.25">
      <c r="A2842" t="s">
        <v>5840</v>
      </c>
      <c r="B2842" t="s">
        <v>5841</v>
      </c>
      <c r="C2842" t="s">
        <v>176</v>
      </c>
      <c r="D2842">
        <v>4</v>
      </c>
      <c r="E2842" s="138">
        <v>45729</v>
      </c>
      <c r="F2842" s="138">
        <v>45944</v>
      </c>
      <c r="G2842" t="s">
        <v>75</v>
      </c>
      <c r="H2842" t="s">
        <v>63</v>
      </c>
      <c r="I2842">
        <v>0.3</v>
      </c>
      <c r="J2842" t="s">
        <v>71</v>
      </c>
      <c r="K2842"/>
      <c r="L2842"/>
      <c r="M2842"/>
      <c r="N2842"/>
      <c r="O2842"/>
      <c r="P2842"/>
      <c r="Q2842"/>
      <c r="R2842"/>
      <c r="S2842"/>
      <c r="T2842"/>
      <c r="U2842"/>
      <c r="V2842"/>
      <c r="W2842"/>
      <c r="X2842"/>
      <c r="Y2842"/>
      <c r="Z2842"/>
      <c r="AA2842"/>
      <c r="AB2842"/>
      <c r="AC2842"/>
      <c r="AD2842"/>
      <c r="AE2842"/>
      <c r="AF2842"/>
      <c r="AG2842">
        <v>1</v>
      </c>
      <c r="AH2842">
        <v>0</v>
      </c>
    </row>
    <row r="2843" spans="1:34" ht="15" x14ac:dyDescent="0.25">
      <c r="A2843" t="s">
        <v>5848</v>
      </c>
      <c r="B2843" t="s">
        <v>5849</v>
      </c>
      <c r="C2843" t="s">
        <v>102</v>
      </c>
      <c r="D2843">
        <v>100</v>
      </c>
      <c r="E2843" s="138">
        <v>45653</v>
      </c>
      <c r="F2843" s="138">
        <v>45818</v>
      </c>
      <c r="G2843" t="s">
        <v>16478</v>
      </c>
      <c r="H2843" t="s">
        <v>70</v>
      </c>
      <c r="I2843">
        <v>0.4</v>
      </c>
      <c r="J2843" t="s">
        <v>16507</v>
      </c>
      <c r="K2843">
        <v>0.45</v>
      </c>
      <c r="L2843" t="s">
        <v>77</v>
      </c>
      <c r="M2843">
        <v>0.7</v>
      </c>
      <c r="N2843" t="s">
        <v>78</v>
      </c>
      <c r="O2843">
        <v>0.8</v>
      </c>
      <c r="P2843" t="s">
        <v>16254</v>
      </c>
      <c r="Q2843"/>
      <c r="R2843"/>
      <c r="S2843"/>
      <c r="T2843"/>
      <c r="U2843"/>
      <c r="V2843"/>
      <c r="W2843"/>
      <c r="X2843"/>
      <c r="Y2843"/>
      <c r="Z2843"/>
      <c r="AA2843"/>
      <c r="AB2843"/>
      <c r="AC2843"/>
      <c r="AD2843"/>
      <c r="AE2843"/>
      <c r="AF2843"/>
      <c r="AG2843">
        <v>0</v>
      </c>
      <c r="AH2843">
        <v>0</v>
      </c>
    </row>
    <row r="2844" spans="1:34" ht="15" x14ac:dyDescent="0.25">
      <c r="A2844" t="s">
        <v>5852</v>
      </c>
      <c r="B2844" t="s">
        <v>5853</v>
      </c>
      <c r="C2844" t="s">
        <v>935</v>
      </c>
      <c r="D2844"/>
      <c r="E2844"/>
      <c r="F2844"/>
      <c r="G2844"/>
      <c r="H2844" t="s">
        <v>63</v>
      </c>
      <c r="I2844" t="s">
        <v>64</v>
      </c>
      <c r="J2844"/>
      <c r="K2844"/>
      <c r="L2844"/>
      <c r="M2844"/>
      <c r="N2844"/>
      <c r="O2844"/>
      <c r="P2844"/>
      <c r="Q2844"/>
      <c r="R2844"/>
      <c r="S2844"/>
      <c r="T2844"/>
      <c r="U2844"/>
      <c r="V2844"/>
      <c r="W2844"/>
      <c r="X2844"/>
      <c r="Y2844"/>
      <c r="Z2844"/>
      <c r="AA2844"/>
      <c r="AB2844"/>
      <c r="AC2844"/>
      <c r="AD2844"/>
      <c r="AE2844"/>
      <c r="AF2844"/>
      <c r="AG2844"/>
      <c r="AH2844">
        <v>0</v>
      </c>
    </row>
    <row r="2845" spans="1:34" ht="15" x14ac:dyDescent="0.25">
      <c r="A2845" t="s">
        <v>5850</v>
      </c>
      <c r="B2845" t="s">
        <v>5851</v>
      </c>
      <c r="C2845" t="s">
        <v>374</v>
      </c>
      <c r="D2845">
        <v>4</v>
      </c>
      <c r="E2845" s="138">
        <v>44315</v>
      </c>
      <c r="F2845" s="138">
        <v>46011</v>
      </c>
      <c r="G2845" t="s">
        <v>69</v>
      </c>
      <c r="H2845" t="s">
        <v>63</v>
      </c>
      <c r="I2845">
        <v>0.6</v>
      </c>
      <c r="J2845" t="s">
        <v>71</v>
      </c>
      <c r="K2845"/>
      <c r="L2845"/>
      <c r="M2845"/>
      <c r="N2845"/>
      <c r="O2845"/>
      <c r="P2845"/>
      <c r="Q2845"/>
      <c r="R2845"/>
      <c r="S2845"/>
      <c r="T2845"/>
      <c r="U2845"/>
      <c r="V2845"/>
      <c r="W2845"/>
      <c r="X2845"/>
      <c r="Y2845"/>
      <c r="Z2845"/>
      <c r="AA2845"/>
      <c r="AB2845"/>
      <c r="AC2845"/>
      <c r="AD2845"/>
      <c r="AE2845"/>
      <c r="AF2845"/>
      <c r="AG2845">
        <v>1</v>
      </c>
      <c r="AH2845">
        <v>0</v>
      </c>
    </row>
    <row r="2846" spans="1:34" ht="15" x14ac:dyDescent="0.25">
      <c r="A2846" t="s">
        <v>5856</v>
      </c>
      <c r="B2846" t="s">
        <v>5857</v>
      </c>
      <c r="C2846" t="s">
        <v>642</v>
      </c>
      <c r="D2846">
        <v>39</v>
      </c>
      <c r="E2846" s="138">
        <v>45644</v>
      </c>
      <c r="F2846" s="138">
        <v>45730</v>
      </c>
      <c r="G2846" t="s">
        <v>69</v>
      </c>
      <c r="H2846" t="s">
        <v>63</v>
      </c>
      <c r="I2846">
        <v>0.8</v>
      </c>
      <c r="J2846" t="s">
        <v>71</v>
      </c>
      <c r="K2846"/>
      <c r="L2846"/>
      <c r="M2846"/>
      <c r="N2846"/>
      <c r="O2846"/>
      <c r="P2846"/>
      <c r="Q2846"/>
      <c r="R2846"/>
      <c r="S2846"/>
      <c r="T2846"/>
      <c r="U2846"/>
      <c r="V2846"/>
      <c r="W2846"/>
      <c r="X2846"/>
      <c r="Y2846"/>
      <c r="Z2846"/>
      <c r="AA2846"/>
      <c r="AB2846"/>
      <c r="AC2846"/>
      <c r="AD2846"/>
      <c r="AE2846"/>
      <c r="AF2846"/>
      <c r="AG2846">
        <v>1</v>
      </c>
      <c r="AH2846">
        <v>0</v>
      </c>
    </row>
    <row r="2847" spans="1:34" ht="15" x14ac:dyDescent="0.25">
      <c r="A2847" t="s">
        <v>5858</v>
      </c>
      <c r="B2847" t="s">
        <v>5859</v>
      </c>
      <c r="C2847" t="s">
        <v>145</v>
      </c>
      <c r="D2847">
        <v>65</v>
      </c>
      <c r="E2847" s="138">
        <v>45645</v>
      </c>
      <c r="F2847" s="138">
        <v>45764</v>
      </c>
      <c r="G2847" t="s">
        <v>75</v>
      </c>
      <c r="H2847" t="s">
        <v>70</v>
      </c>
      <c r="I2847">
        <v>0.68</v>
      </c>
      <c r="J2847" t="s">
        <v>16270</v>
      </c>
      <c r="K2847">
        <v>0.75</v>
      </c>
      <c r="L2847" t="s">
        <v>78</v>
      </c>
      <c r="M2847">
        <v>0.8</v>
      </c>
      <c r="N2847" t="s">
        <v>79</v>
      </c>
      <c r="O2847">
        <v>0</v>
      </c>
      <c r="P2847" t="s">
        <v>5860</v>
      </c>
      <c r="Q2847"/>
      <c r="R2847"/>
      <c r="S2847"/>
      <c r="T2847"/>
      <c r="U2847"/>
      <c r="V2847"/>
      <c r="W2847"/>
      <c r="X2847"/>
      <c r="Y2847"/>
      <c r="Z2847"/>
      <c r="AA2847"/>
      <c r="AB2847"/>
      <c r="AC2847"/>
      <c r="AD2847"/>
      <c r="AE2847"/>
      <c r="AF2847"/>
      <c r="AG2847">
        <v>6</v>
      </c>
      <c r="AH2847">
        <v>0</v>
      </c>
    </row>
    <row r="2848" spans="1:34" ht="15" x14ac:dyDescent="0.25">
      <c r="A2848" t="s">
        <v>5861</v>
      </c>
      <c r="B2848" t="s">
        <v>5862</v>
      </c>
      <c r="C2848" t="s">
        <v>267</v>
      </c>
      <c r="D2848">
        <v>67</v>
      </c>
      <c r="E2848" s="138">
        <v>44908</v>
      </c>
      <c r="F2848" s="138">
        <v>46011</v>
      </c>
      <c r="G2848" t="s">
        <v>69</v>
      </c>
      <c r="H2848" t="s">
        <v>70</v>
      </c>
      <c r="I2848">
        <v>0</v>
      </c>
      <c r="J2848" t="s">
        <v>16246</v>
      </c>
      <c r="K2848">
        <v>0.8</v>
      </c>
      <c r="L2848" t="s">
        <v>71</v>
      </c>
      <c r="M2848"/>
      <c r="N2848"/>
      <c r="O2848"/>
      <c r="P2848"/>
      <c r="Q2848"/>
      <c r="R2848"/>
      <c r="S2848"/>
      <c r="T2848"/>
      <c r="U2848"/>
      <c r="V2848"/>
      <c r="W2848"/>
      <c r="X2848"/>
      <c r="Y2848"/>
      <c r="Z2848"/>
      <c r="AA2848"/>
      <c r="AB2848"/>
      <c r="AC2848"/>
      <c r="AD2848"/>
      <c r="AE2848"/>
      <c r="AF2848"/>
      <c r="AG2848">
        <v>2</v>
      </c>
      <c r="AH2848">
        <v>7499.99</v>
      </c>
    </row>
    <row r="2849" spans="1:34" ht="15" x14ac:dyDescent="0.25">
      <c r="A2849" t="s">
        <v>5863</v>
      </c>
      <c r="B2849" t="s">
        <v>5864</v>
      </c>
      <c r="C2849" t="s">
        <v>102</v>
      </c>
      <c r="D2849">
        <v>49</v>
      </c>
      <c r="E2849" s="138">
        <v>45656</v>
      </c>
      <c r="F2849" s="138">
        <v>45818</v>
      </c>
      <c r="G2849" t="s">
        <v>69</v>
      </c>
      <c r="H2849" t="s">
        <v>63</v>
      </c>
      <c r="I2849">
        <v>0.8</v>
      </c>
      <c r="J2849" t="s">
        <v>71</v>
      </c>
      <c r="K2849"/>
      <c r="L2849"/>
      <c r="M2849"/>
      <c r="N2849"/>
      <c r="O2849"/>
      <c r="P2849"/>
      <c r="Q2849"/>
      <c r="R2849"/>
      <c r="S2849"/>
      <c r="T2849"/>
      <c r="U2849"/>
      <c r="V2849"/>
      <c r="W2849"/>
      <c r="X2849"/>
      <c r="Y2849"/>
      <c r="Z2849"/>
      <c r="AA2849"/>
      <c r="AB2849"/>
      <c r="AC2849"/>
      <c r="AD2849"/>
      <c r="AE2849"/>
      <c r="AF2849"/>
      <c r="AG2849">
        <v>1</v>
      </c>
      <c r="AH2849">
        <v>0</v>
      </c>
    </row>
    <row r="2850" spans="1:34" ht="15" x14ac:dyDescent="0.25">
      <c r="A2850" t="s">
        <v>5865</v>
      </c>
      <c r="B2850" t="s">
        <v>5866</v>
      </c>
      <c r="C2850" t="s">
        <v>102</v>
      </c>
      <c r="D2850">
        <v>46</v>
      </c>
      <c r="E2850" s="138">
        <v>45644</v>
      </c>
      <c r="F2850" s="138">
        <v>45862</v>
      </c>
      <c r="G2850" t="s">
        <v>16478</v>
      </c>
      <c r="H2850" t="s">
        <v>70</v>
      </c>
      <c r="I2850">
        <v>0.6</v>
      </c>
      <c r="J2850" t="s">
        <v>76</v>
      </c>
      <c r="K2850">
        <v>0.65</v>
      </c>
      <c r="L2850" t="s">
        <v>77</v>
      </c>
      <c r="M2850">
        <v>0.7</v>
      </c>
      <c r="N2850" t="s">
        <v>78</v>
      </c>
      <c r="O2850">
        <v>0.8</v>
      </c>
      <c r="P2850" t="s">
        <v>79</v>
      </c>
      <c r="Q2850">
        <v>0</v>
      </c>
      <c r="R2850" t="s">
        <v>16232</v>
      </c>
      <c r="S2850"/>
      <c r="T2850"/>
      <c r="U2850"/>
      <c r="V2850"/>
      <c r="W2850"/>
      <c r="X2850"/>
      <c r="Y2850"/>
      <c r="Z2850"/>
      <c r="AA2850"/>
      <c r="AB2850"/>
      <c r="AC2850"/>
      <c r="AD2850"/>
      <c r="AE2850"/>
      <c r="AF2850"/>
      <c r="AG2850">
        <v>0</v>
      </c>
      <c r="AH2850">
        <v>0</v>
      </c>
    </row>
    <row r="2851" spans="1:34" ht="15" x14ac:dyDescent="0.25">
      <c r="A2851" t="s">
        <v>5568</v>
      </c>
      <c r="B2851" t="s">
        <v>5569</v>
      </c>
      <c r="C2851" t="s">
        <v>182</v>
      </c>
      <c r="D2851">
        <v>23</v>
      </c>
      <c r="E2851" s="138">
        <v>45289</v>
      </c>
      <c r="F2851" s="138">
        <v>46011</v>
      </c>
      <c r="G2851" t="s">
        <v>69</v>
      </c>
      <c r="H2851" t="s">
        <v>63</v>
      </c>
      <c r="I2851">
        <v>0.8</v>
      </c>
      <c r="J2851" t="s">
        <v>71</v>
      </c>
      <c r="K2851"/>
      <c r="L2851"/>
      <c r="M2851"/>
      <c r="N2851"/>
      <c r="O2851"/>
      <c r="P2851"/>
      <c r="Q2851"/>
      <c r="R2851"/>
      <c r="S2851"/>
      <c r="T2851"/>
      <c r="U2851"/>
      <c r="V2851"/>
      <c r="W2851"/>
      <c r="X2851"/>
      <c r="Y2851"/>
      <c r="Z2851"/>
      <c r="AA2851"/>
      <c r="AB2851"/>
      <c r="AC2851"/>
      <c r="AD2851"/>
      <c r="AE2851"/>
      <c r="AF2851"/>
      <c r="AG2851">
        <v>1</v>
      </c>
      <c r="AH2851">
        <v>0</v>
      </c>
    </row>
    <row r="2852" spans="1:34" ht="15" x14ac:dyDescent="0.25">
      <c r="A2852" t="s">
        <v>5867</v>
      </c>
      <c r="B2852" t="s">
        <v>5868</v>
      </c>
      <c r="C2852" t="s">
        <v>1000</v>
      </c>
      <c r="D2852">
        <v>19</v>
      </c>
      <c r="E2852" s="138">
        <v>42214</v>
      </c>
      <c r="F2852" s="138">
        <v>46011</v>
      </c>
      <c r="G2852" t="s">
        <v>69</v>
      </c>
      <c r="H2852" t="s">
        <v>70</v>
      </c>
      <c r="I2852">
        <v>0</v>
      </c>
      <c r="J2852" t="s">
        <v>16282</v>
      </c>
      <c r="K2852">
        <v>0.8</v>
      </c>
      <c r="L2852" t="s">
        <v>71</v>
      </c>
      <c r="M2852"/>
      <c r="N2852"/>
      <c r="O2852"/>
      <c r="P2852"/>
      <c r="Q2852"/>
      <c r="R2852"/>
      <c r="S2852"/>
      <c r="T2852"/>
      <c r="U2852"/>
      <c r="V2852"/>
      <c r="W2852"/>
      <c r="X2852"/>
      <c r="Y2852"/>
      <c r="Z2852"/>
      <c r="AA2852"/>
      <c r="AB2852"/>
      <c r="AC2852"/>
      <c r="AD2852"/>
      <c r="AE2852"/>
      <c r="AF2852"/>
      <c r="AG2852">
        <v>2</v>
      </c>
      <c r="AH2852">
        <v>7000</v>
      </c>
    </row>
    <row r="2853" spans="1:34" ht="15" x14ac:dyDescent="0.25">
      <c r="A2853" t="s">
        <v>5869</v>
      </c>
      <c r="B2853" t="s">
        <v>5870</v>
      </c>
      <c r="C2853" t="s">
        <v>301</v>
      </c>
      <c r="D2853">
        <v>29</v>
      </c>
      <c r="E2853" s="138">
        <v>45288</v>
      </c>
      <c r="F2853" s="138">
        <v>46011</v>
      </c>
      <c r="G2853" t="s">
        <v>69</v>
      </c>
      <c r="H2853" t="s">
        <v>63</v>
      </c>
      <c r="I2853">
        <v>0.8</v>
      </c>
      <c r="J2853" t="s">
        <v>71</v>
      </c>
      <c r="K2853"/>
      <c r="L2853"/>
      <c r="M2853"/>
      <c r="N2853"/>
      <c r="O2853"/>
      <c r="P2853"/>
      <c r="Q2853"/>
      <c r="R2853"/>
      <c r="S2853"/>
      <c r="T2853"/>
      <c r="U2853"/>
      <c r="V2853"/>
      <c r="W2853"/>
      <c r="X2853"/>
      <c r="Y2853"/>
      <c r="Z2853"/>
      <c r="AA2853"/>
      <c r="AB2853"/>
      <c r="AC2853"/>
      <c r="AD2853"/>
      <c r="AE2853"/>
      <c r="AF2853"/>
      <c r="AG2853">
        <v>1</v>
      </c>
      <c r="AH2853">
        <v>0</v>
      </c>
    </row>
    <row r="2854" spans="1:34" ht="15" x14ac:dyDescent="0.25">
      <c r="A2854" t="s">
        <v>5871</v>
      </c>
      <c r="B2854" t="s">
        <v>5872</v>
      </c>
      <c r="C2854" t="s">
        <v>301</v>
      </c>
      <c r="D2854">
        <v>24</v>
      </c>
      <c r="E2854" s="138">
        <v>45646</v>
      </c>
      <c r="F2854" s="138">
        <v>45700</v>
      </c>
      <c r="G2854" t="s">
        <v>69</v>
      </c>
      <c r="H2854" t="s">
        <v>70</v>
      </c>
      <c r="I2854">
        <v>0</v>
      </c>
      <c r="J2854" t="s">
        <v>16232</v>
      </c>
      <c r="K2854">
        <v>0.7</v>
      </c>
      <c r="L2854" t="s">
        <v>71</v>
      </c>
      <c r="M2854"/>
      <c r="N2854"/>
      <c r="O2854"/>
      <c r="P2854"/>
      <c r="Q2854"/>
      <c r="R2854"/>
      <c r="S2854"/>
      <c r="T2854"/>
      <c r="U2854"/>
      <c r="V2854"/>
      <c r="W2854"/>
      <c r="X2854"/>
      <c r="Y2854"/>
      <c r="Z2854"/>
      <c r="AA2854"/>
      <c r="AB2854"/>
      <c r="AC2854"/>
      <c r="AD2854"/>
      <c r="AE2854"/>
      <c r="AF2854"/>
      <c r="AG2854">
        <v>2</v>
      </c>
      <c r="AH2854">
        <v>7500</v>
      </c>
    </row>
    <row r="2855" spans="1:34" ht="15" x14ac:dyDescent="0.25">
      <c r="A2855" t="s">
        <v>5873</v>
      </c>
      <c r="B2855" t="s">
        <v>5874</v>
      </c>
      <c r="C2855" t="s">
        <v>516</v>
      </c>
      <c r="D2855"/>
      <c r="E2855"/>
      <c r="F2855"/>
      <c r="G2855"/>
      <c r="H2855" t="s">
        <v>63</v>
      </c>
      <c r="I2855" t="s">
        <v>64</v>
      </c>
      <c r="J2855"/>
      <c r="K2855"/>
      <c r="L2855"/>
      <c r="M2855"/>
      <c r="N2855"/>
      <c r="O2855"/>
      <c r="P2855"/>
      <c r="Q2855"/>
      <c r="R2855"/>
      <c r="S2855"/>
      <c r="T2855"/>
      <c r="U2855"/>
      <c r="V2855"/>
      <c r="W2855"/>
      <c r="X2855"/>
      <c r="Y2855"/>
      <c r="Z2855"/>
      <c r="AA2855"/>
      <c r="AB2855"/>
      <c r="AC2855"/>
      <c r="AD2855"/>
      <c r="AE2855"/>
      <c r="AF2855"/>
      <c r="AG2855"/>
      <c r="AH2855">
        <v>0</v>
      </c>
    </row>
    <row r="2856" spans="1:34" ht="15" x14ac:dyDescent="0.25">
      <c r="A2856" t="s">
        <v>5875</v>
      </c>
      <c r="B2856" t="s">
        <v>5876</v>
      </c>
      <c r="C2856" t="s">
        <v>564</v>
      </c>
      <c r="D2856">
        <v>2</v>
      </c>
      <c r="E2856" s="138">
        <v>44979</v>
      </c>
      <c r="F2856" s="138">
        <v>46011</v>
      </c>
      <c r="G2856" t="s">
        <v>69</v>
      </c>
      <c r="H2856" t="s">
        <v>70</v>
      </c>
      <c r="I2856">
        <v>0</v>
      </c>
      <c r="J2856" t="s">
        <v>16230</v>
      </c>
      <c r="K2856">
        <v>0.4</v>
      </c>
      <c r="L2856" t="s">
        <v>71</v>
      </c>
      <c r="M2856"/>
      <c r="N2856"/>
      <c r="O2856"/>
      <c r="P2856"/>
      <c r="Q2856"/>
      <c r="R2856"/>
      <c r="S2856"/>
      <c r="T2856"/>
      <c r="U2856"/>
      <c r="V2856"/>
      <c r="W2856"/>
      <c r="X2856"/>
      <c r="Y2856"/>
      <c r="Z2856"/>
      <c r="AA2856"/>
      <c r="AB2856"/>
      <c r="AC2856"/>
      <c r="AD2856"/>
      <c r="AE2856"/>
      <c r="AF2856"/>
      <c r="AG2856">
        <v>2</v>
      </c>
      <c r="AH2856">
        <v>15000</v>
      </c>
    </row>
    <row r="2857" spans="1:34" ht="15" x14ac:dyDescent="0.25">
      <c r="A2857" t="s">
        <v>5885</v>
      </c>
      <c r="B2857" t="s">
        <v>5886</v>
      </c>
      <c r="C2857" t="s">
        <v>516</v>
      </c>
      <c r="D2857">
        <v>70</v>
      </c>
      <c r="E2857" s="138">
        <v>45630</v>
      </c>
      <c r="F2857" s="138">
        <v>45749</v>
      </c>
      <c r="G2857" t="s">
        <v>69</v>
      </c>
      <c r="H2857" t="s">
        <v>63</v>
      </c>
      <c r="I2857">
        <v>0.8</v>
      </c>
      <c r="J2857" t="s">
        <v>71</v>
      </c>
      <c r="K2857"/>
      <c r="L2857"/>
      <c r="M2857"/>
      <c r="N2857"/>
      <c r="O2857"/>
      <c r="P2857"/>
      <c r="Q2857"/>
      <c r="R2857"/>
      <c r="S2857"/>
      <c r="T2857"/>
      <c r="U2857"/>
      <c r="V2857"/>
      <c r="W2857"/>
      <c r="X2857"/>
      <c r="Y2857"/>
      <c r="Z2857"/>
      <c r="AA2857"/>
      <c r="AB2857"/>
      <c r="AC2857"/>
      <c r="AD2857"/>
      <c r="AE2857"/>
      <c r="AF2857"/>
      <c r="AG2857">
        <v>1</v>
      </c>
      <c r="AH2857">
        <v>0</v>
      </c>
    </row>
    <row r="2858" spans="1:34" ht="15" x14ac:dyDescent="0.25">
      <c r="A2858" t="s">
        <v>5883</v>
      </c>
      <c r="B2858" t="s">
        <v>5884</v>
      </c>
      <c r="C2858" t="s">
        <v>159</v>
      </c>
      <c r="D2858">
        <v>21</v>
      </c>
      <c r="E2858" s="138">
        <v>45631</v>
      </c>
      <c r="F2858" s="138">
        <v>45939</v>
      </c>
      <c r="G2858" t="s">
        <v>69</v>
      </c>
      <c r="H2858" t="s">
        <v>63</v>
      </c>
      <c r="I2858">
        <v>0.8</v>
      </c>
      <c r="J2858" t="s">
        <v>71</v>
      </c>
      <c r="K2858"/>
      <c r="L2858"/>
      <c r="M2858"/>
      <c r="N2858"/>
      <c r="O2858"/>
      <c r="P2858"/>
      <c r="Q2858"/>
      <c r="R2858"/>
      <c r="S2858"/>
      <c r="T2858"/>
      <c r="U2858"/>
      <c r="V2858"/>
      <c r="W2858"/>
      <c r="X2858"/>
      <c r="Y2858"/>
      <c r="Z2858"/>
      <c r="AA2858"/>
      <c r="AB2858"/>
      <c r="AC2858"/>
      <c r="AD2858"/>
      <c r="AE2858"/>
      <c r="AF2858"/>
      <c r="AG2858">
        <v>1</v>
      </c>
      <c r="AH2858">
        <v>0</v>
      </c>
    </row>
    <row r="2859" spans="1:34" ht="15" x14ac:dyDescent="0.25">
      <c r="A2859" t="s">
        <v>5877</v>
      </c>
      <c r="B2859" t="s">
        <v>5878</v>
      </c>
      <c r="C2859" t="s">
        <v>182</v>
      </c>
      <c r="D2859">
        <v>4</v>
      </c>
      <c r="E2859" s="138">
        <v>45362</v>
      </c>
      <c r="F2859" s="138">
        <v>46011</v>
      </c>
      <c r="G2859" t="s">
        <v>69</v>
      </c>
      <c r="H2859" t="s">
        <v>63</v>
      </c>
      <c r="I2859">
        <v>0.6</v>
      </c>
      <c r="J2859" t="s">
        <v>71</v>
      </c>
      <c r="K2859"/>
      <c r="L2859"/>
      <c r="M2859"/>
      <c r="N2859"/>
      <c r="O2859"/>
      <c r="P2859"/>
      <c r="Q2859"/>
      <c r="R2859"/>
      <c r="S2859"/>
      <c r="T2859"/>
      <c r="U2859"/>
      <c r="V2859"/>
      <c r="W2859"/>
      <c r="X2859"/>
      <c r="Y2859"/>
      <c r="Z2859"/>
      <c r="AA2859"/>
      <c r="AB2859"/>
      <c r="AC2859"/>
      <c r="AD2859"/>
      <c r="AE2859"/>
      <c r="AF2859"/>
      <c r="AG2859">
        <v>1</v>
      </c>
      <c r="AH2859">
        <v>0</v>
      </c>
    </row>
    <row r="2860" spans="1:34" ht="15" x14ac:dyDescent="0.25">
      <c r="A2860" t="s">
        <v>5879</v>
      </c>
      <c r="B2860" t="s">
        <v>5880</v>
      </c>
      <c r="C2860" t="s">
        <v>511</v>
      </c>
      <c r="D2860">
        <v>46</v>
      </c>
      <c r="E2860" s="138">
        <v>45287</v>
      </c>
      <c r="F2860" s="138">
        <v>46011</v>
      </c>
      <c r="G2860" t="s">
        <v>69</v>
      </c>
      <c r="H2860" t="s">
        <v>63</v>
      </c>
      <c r="I2860">
        <v>0.8</v>
      </c>
      <c r="J2860" t="s">
        <v>71</v>
      </c>
      <c r="K2860"/>
      <c r="L2860"/>
      <c r="M2860"/>
      <c r="N2860"/>
      <c r="O2860"/>
      <c r="P2860"/>
      <c r="Q2860"/>
      <c r="R2860"/>
      <c r="S2860"/>
      <c r="T2860"/>
      <c r="U2860"/>
      <c r="V2860"/>
      <c r="W2860"/>
      <c r="X2860"/>
      <c r="Y2860"/>
      <c r="Z2860"/>
      <c r="AA2860"/>
      <c r="AB2860"/>
      <c r="AC2860"/>
      <c r="AD2860"/>
      <c r="AE2860"/>
      <c r="AF2860"/>
      <c r="AG2860">
        <v>1</v>
      </c>
      <c r="AH2860">
        <v>0</v>
      </c>
    </row>
    <row r="2861" spans="1:34" ht="15" x14ac:dyDescent="0.25">
      <c r="A2861" t="s">
        <v>5889</v>
      </c>
      <c r="B2861" t="s">
        <v>5890</v>
      </c>
      <c r="C2861" t="s">
        <v>411</v>
      </c>
      <c r="D2861">
        <v>60</v>
      </c>
      <c r="E2861" s="138">
        <v>41628</v>
      </c>
      <c r="F2861" s="138">
        <v>46011</v>
      </c>
      <c r="G2861" t="s">
        <v>16478</v>
      </c>
      <c r="H2861" t="s">
        <v>70</v>
      </c>
      <c r="I2861">
        <v>0.6</v>
      </c>
      <c r="J2861" t="s">
        <v>76</v>
      </c>
      <c r="K2861">
        <v>0.62</v>
      </c>
      <c r="L2861" t="s">
        <v>77</v>
      </c>
      <c r="M2861">
        <v>0.78</v>
      </c>
      <c r="N2861" t="s">
        <v>78</v>
      </c>
      <c r="O2861">
        <v>0.79</v>
      </c>
      <c r="P2861" t="s">
        <v>79</v>
      </c>
      <c r="Q2861"/>
      <c r="R2861"/>
      <c r="S2861"/>
      <c r="T2861"/>
      <c r="U2861"/>
      <c r="V2861"/>
      <c r="W2861"/>
      <c r="X2861"/>
      <c r="Y2861"/>
      <c r="Z2861"/>
      <c r="AA2861"/>
      <c r="AB2861"/>
      <c r="AC2861"/>
      <c r="AD2861"/>
      <c r="AE2861"/>
      <c r="AF2861"/>
      <c r="AG2861">
        <v>0</v>
      </c>
      <c r="AH2861">
        <v>0</v>
      </c>
    </row>
    <row r="2862" spans="1:34" ht="15" x14ac:dyDescent="0.25">
      <c r="A2862" t="s">
        <v>5881</v>
      </c>
      <c r="B2862" t="s">
        <v>5882</v>
      </c>
      <c r="C2862" t="s">
        <v>1999</v>
      </c>
      <c r="D2862">
        <v>17</v>
      </c>
      <c r="E2862" s="138">
        <v>42465</v>
      </c>
      <c r="F2862" s="138">
        <v>46011</v>
      </c>
      <c r="G2862" t="s">
        <v>69</v>
      </c>
      <c r="H2862" t="s">
        <v>63</v>
      </c>
      <c r="I2862">
        <v>0.8</v>
      </c>
      <c r="J2862" t="s">
        <v>71</v>
      </c>
      <c r="K2862"/>
      <c r="L2862"/>
      <c r="M2862"/>
      <c r="N2862"/>
      <c r="O2862"/>
      <c r="P2862"/>
      <c r="Q2862"/>
      <c r="R2862"/>
      <c r="S2862"/>
      <c r="T2862"/>
      <c r="U2862"/>
      <c r="V2862"/>
      <c r="W2862"/>
      <c r="X2862"/>
      <c r="Y2862"/>
      <c r="Z2862"/>
      <c r="AA2862"/>
      <c r="AB2862"/>
      <c r="AC2862"/>
      <c r="AD2862"/>
      <c r="AE2862"/>
      <c r="AF2862"/>
      <c r="AG2862">
        <v>1</v>
      </c>
      <c r="AH2862">
        <v>0</v>
      </c>
    </row>
    <row r="2863" spans="1:34" ht="15" x14ac:dyDescent="0.25">
      <c r="A2863" t="s">
        <v>5891</v>
      </c>
      <c r="B2863" t="s">
        <v>5892</v>
      </c>
      <c r="C2863" t="s">
        <v>93</v>
      </c>
      <c r="D2863">
        <v>32</v>
      </c>
      <c r="E2863" s="138">
        <v>45638</v>
      </c>
      <c r="F2863" s="138">
        <v>45685</v>
      </c>
      <c r="G2863" t="s">
        <v>69</v>
      </c>
      <c r="H2863" t="s">
        <v>63</v>
      </c>
      <c r="I2863">
        <v>0.6</v>
      </c>
      <c r="J2863" t="s">
        <v>71</v>
      </c>
      <c r="K2863"/>
      <c r="L2863"/>
      <c r="M2863"/>
      <c r="N2863"/>
      <c r="O2863"/>
      <c r="P2863"/>
      <c r="Q2863"/>
      <c r="R2863"/>
      <c r="S2863"/>
      <c r="T2863"/>
      <c r="U2863"/>
      <c r="V2863"/>
      <c r="W2863"/>
      <c r="X2863"/>
      <c r="Y2863"/>
      <c r="Z2863"/>
      <c r="AA2863"/>
      <c r="AB2863"/>
      <c r="AC2863"/>
      <c r="AD2863"/>
      <c r="AE2863"/>
      <c r="AF2863"/>
      <c r="AG2863">
        <v>1</v>
      </c>
      <c r="AH2863">
        <v>0</v>
      </c>
    </row>
    <row r="2864" spans="1:34" ht="15" x14ac:dyDescent="0.25">
      <c r="A2864" t="s">
        <v>5887</v>
      </c>
      <c r="B2864" t="s">
        <v>5888</v>
      </c>
      <c r="C2864" t="s">
        <v>139</v>
      </c>
      <c r="D2864">
        <v>13</v>
      </c>
      <c r="E2864" s="138">
        <v>45076</v>
      </c>
      <c r="F2864" s="138">
        <v>46011</v>
      </c>
      <c r="G2864" t="s">
        <v>69</v>
      </c>
      <c r="H2864" t="s">
        <v>63</v>
      </c>
      <c r="I2864">
        <v>0.8</v>
      </c>
      <c r="J2864" t="s">
        <v>71</v>
      </c>
      <c r="K2864"/>
      <c r="L2864"/>
      <c r="M2864"/>
      <c r="N2864"/>
      <c r="O2864"/>
      <c r="P2864"/>
      <c r="Q2864"/>
      <c r="R2864"/>
      <c r="S2864"/>
      <c r="T2864"/>
      <c r="U2864"/>
      <c r="V2864"/>
      <c r="W2864"/>
      <c r="X2864"/>
      <c r="Y2864"/>
      <c r="Z2864"/>
      <c r="AA2864"/>
      <c r="AB2864"/>
      <c r="AC2864"/>
      <c r="AD2864"/>
      <c r="AE2864"/>
      <c r="AF2864"/>
      <c r="AG2864">
        <v>1</v>
      </c>
      <c r="AH2864">
        <v>0</v>
      </c>
    </row>
    <row r="2865" spans="1:34" ht="15" x14ac:dyDescent="0.25">
      <c r="A2865" t="s">
        <v>5893</v>
      </c>
      <c r="B2865" t="s">
        <v>5894</v>
      </c>
      <c r="C2865" t="s">
        <v>159</v>
      </c>
      <c r="D2865">
        <v>14</v>
      </c>
      <c r="E2865" s="138">
        <v>41485</v>
      </c>
      <c r="F2865" s="138">
        <v>46011</v>
      </c>
      <c r="G2865" t="s">
        <v>69</v>
      </c>
      <c r="H2865" t="s">
        <v>63</v>
      </c>
      <c r="I2865">
        <v>0.8</v>
      </c>
      <c r="J2865" t="s">
        <v>71</v>
      </c>
      <c r="K2865"/>
      <c r="L2865"/>
      <c r="M2865"/>
      <c r="N2865"/>
      <c r="O2865"/>
      <c r="P2865"/>
      <c r="Q2865"/>
      <c r="R2865"/>
      <c r="S2865"/>
      <c r="T2865"/>
      <c r="U2865"/>
      <c r="V2865"/>
      <c r="W2865"/>
      <c r="X2865"/>
      <c r="Y2865"/>
      <c r="Z2865"/>
      <c r="AA2865"/>
      <c r="AB2865"/>
      <c r="AC2865"/>
      <c r="AD2865"/>
      <c r="AE2865"/>
      <c r="AF2865"/>
      <c r="AG2865">
        <v>1</v>
      </c>
      <c r="AH2865">
        <v>0</v>
      </c>
    </row>
    <row r="2866" spans="1:34" ht="15" x14ac:dyDescent="0.25">
      <c r="A2866" t="s">
        <v>5895</v>
      </c>
      <c r="B2866" t="s">
        <v>5896</v>
      </c>
      <c r="C2866" t="s">
        <v>970</v>
      </c>
      <c r="D2866">
        <v>289</v>
      </c>
      <c r="E2866" s="138">
        <v>45251</v>
      </c>
      <c r="F2866" s="138">
        <v>46011</v>
      </c>
      <c r="G2866" t="s">
        <v>16478</v>
      </c>
      <c r="H2866" t="s">
        <v>70</v>
      </c>
      <c r="I2866">
        <v>0.6</v>
      </c>
      <c r="J2866" t="s">
        <v>76</v>
      </c>
      <c r="K2866">
        <v>0.65</v>
      </c>
      <c r="L2866" t="s">
        <v>77</v>
      </c>
      <c r="M2866">
        <v>0.7</v>
      </c>
      <c r="N2866" t="s">
        <v>78</v>
      </c>
      <c r="O2866">
        <v>0.78</v>
      </c>
      <c r="P2866" t="s">
        <v>79</v>
      </c>
      <c r="Q2866"/>
      <c r="R2866"/>
      <c r="S2866"/>
      <c r="T2866"/>
      <c r="U2866"/>
      <c r="V2866"/>
      <c r="W2866"/>
      <c r="X2866"/>
      <c r="Y2866"/>
      <c r="Z2866"/>
      <c r="AA2866"/>
      <c r="AB2866"/>
      <c r="AC2866"/>
      <c r="AD2866"/>
      <c r="AE2866"/>
      <c r="AF2866"/>
      <c r="AG2866">
        <v>0</v>
      </c>
      <c r="AH2866">
        <v>0</v>
      </c>
    </row>
    <row r="2867" spans="1:34" ht="15" x14ac:dyDescent="0.25">
      <c r="A2867" t="s">
        <v>5897</v>
      </c>
      <c r="B2867" t="s">
        <v>5898</v>
      </c>
      <c r="C2867" t="s">
        <v>291</v>
      </c>
      <c r="D2867">
        <v>36</v>
      </c>
      <c r="E2867" s="138">
        <v>45237</v>
      </c>
      <c r="F2867" s="138">
        <v>46011</v>
      </c>
      <c r="G2867" t="s">
        <v>69</v>
      </c>
      <c r="H2867" t="s">
        <v>70</v>
      </c>
      <c r="I2867">
        <v>0</v>
      </c>
      <c r="J2867" t="s">
        <v>16246</v>
      </c>
      <c r="K2867">
        <v>0.7</v>
      </c>
      <c r="L2867" t="s">
        <v>71</v>
      </c>
      <c r="M2867"/>
      <c r="N2867"/>
      <c r="O2867"/>
      <c r="P2867"/>
      <c r="Q2867"/>
      <c r="R2867"/>
      <c r="S2867"/>
      <c r="T2867"/>
      <c r="U2867"/>
      <c r="V2867"/>
      <c r="W2867"/>
      <c r="X2867"/>
      <c r="Y2867"/>
      <c r="Z2867"/>
      <c r="AA2867"/>
      <c r="AB2867"/>
      <c r="AC2867"/>
      <c r="AD2867"/>
      <c r="AE2867"/>
      <c r="AF2867"/>
      <c r="AG2867">
        <v>2</v>
      </c>
      <c r="AH2867">
        <v>7499.99</v>
      </c>
    </row>
    <row r="2868" spans="1:34" ht="15" x14ac:dyDescent="0.25">
      <c r="A2868" t="s">
        <v>5899</v>
      </c>
      <c r="B2868" t="s">
        <v>5900</v>
      </c>
      <c r="C2868" t="s">
        <v>182</v>
      </c>
      <c r="D2868">
        <v>31</v>
      </c>
      <c r="E2868" s="138">
        <v>45646</v>
      </c>
      <c r="F2868" s="138">
        <v>45670</v>
      </c>
      <c r="G2868" t="s">
        <v>69</v>
      </c>
      <c r="H2868" t="s">
        <v>63</v>
      </c>
      <c r="I2868">
        <v>0.8</v>
      </c>
      <c r="J2868" t="s">
        <v>71</v>
      </c>
      <c r="K2868"/>
      <c r="L2868"/>
      <c r="M2868"/>
      <c r="N2868"/>
      <c r="O2868"/>
      <c r="P2868"/>
      <c r="Q2868"/>
      <c r="R2868"/>
      <c r="S2868"/>
      <c r="T2868"/>
      <c r="U2868"/>
      <c r="V2868"/>
      <c r="W2868"/>
      <c r="X2868"/>
      <c r="Y2868"/>
      <c r="Z2868"/>
      <c r="AA2868"/>
      <c r="AB2868"/>
      <c r="AC2868"/>
      <c r="AD2868"/>
      <c r="AE2868"/>
      <c r="AF2868"/>
      <c r="AG2868">
        <v>1</v>
      </c>
      <c r="AH2868">
        <v>0</v>
      </c>
    </row>
    <row r="2869" spans="1:34" ht="15" x14ac:dyDescent="0.25">
      <c r="A2869" t="s">
        <v>5901</v>
      </c>
      <c r="B2869" t="s">
        <v>5902</v>
      </c>
      <c r="C2869" t="s">
        <v>318</v>
      </c>
      <c r="D2869"/>
      <c r="E2869"/>
      <c r="F2869"/>
      <c r="G2869"/>
      <c r="H2869" t="s">
        <v>63</v>
      </c>
      <c r="I2869" t="s">
        <v>64</v>
      </c>
      <c r="J2869"/>
      <c r="K2869"/>
      <c r="L2869"/>
      <c r="M2869"/>
      <c r="N2869"/>
      <c r="O2869"/>
      <c r="P2869"/>
      <c r="Q2869"/>
      <c r="R2869"/>
      <c r="S2869"/>
      <c r="T2869"/>
      <c r="U2869"/>
      <c r="V2869"/>
      <c r="W2869"/>
      <c r="X2869"/>
      <c r="Y2869"/>
      <c r="Z2869"/>
      <c r="AA2869"/>
      <c r="AB2869"/>
      <c r="AC2869"/>
      <c r="AD2869"/>
      <c r="AE2869"/>
      <c r="AF2869"/>
      <c r="AG2869"/>
      <c r="AH2869">
        <v>0</v>
      </c>
    </row>
    <row r="2870" spans="1:34" ht="15" x14ac:dyDescent="0.25">
      <c r="A2870" t="s">
        <v>5903</v>
      </c>
      <c r="B2870" t="s">
        <v>5904</v>
      </c>
      <c r="C2870" t="s">
        <v>206</v>
      </c>
      <c r="D2870">
        <v>63</v>
      </c>
      <c r="E2870" s="138">
        <v>45649</v>
      </c>
      <c r="F2870" s="138">
        <v>45694</v>
      </c>
      <c r="G2870" t="s">
        <v>69</v>
      </c>
      <c r="H2870" t="s">
        <v>70</v>
      </c>
      <c r="I2870">
        <v>0</v>
      </c>
      <c r="J2870" t="s">
        <v>16289</v>
      </c>
      <c r="K2870">
        <v>0.8</v>
      </c>
      <c r="L2870" t="s">
        <v>71</v>
      </c>
      <c r="M2870"/>
      <c r="N2870"/>
      <c r="O2870"/>
      <c r="P2870"/>
      <c r="Q2870"/>
      <c r="R2870"/>
      <c r="S2870"/>
      <c r="T2870"/>
      <c r="U2870"/>
      <c r="V2870"/>
      <c r="W2870"/>
      <c r="X2870"/>
      <c r="Y2870"/>
      <c r="Z2870"/>
      <c r="AA2870"/>
      <c r="AB2870"/>
      <c r="AC2870"/>
      <c r="AD2870"/>
      <c r="AE2870"/>
      <c r="AF2870"/>
      <c r="AG2870">
        <v>2</v>
      </c>
      <c r="AH2870">
        <v>11999.99</v>
      </c>
    </row>
    <row r="2871" spans="1:34" ht="15" x14ac:dyDescent="0.25">
      <c r="A2871" t="s">
        <v>5905</v>
      </c>
      <c r="B2871" t="s">
        <v>5906</v>
      </c>
      <c r="C2871" t="s">
        <v>139</v>
      </c>
      <c r="D2871"/>
      <c r="E2871"/>
      <c r="F2871"/>
      <c r="G2871"/>
      <c r="H2871" t="s">
        <v>63</v>
      </c>
      <c r="I2871" t="s">
        <v>64</v>
      </c>
      <c r="J2871"/>
      <c r="K2871"/>
      <c r="L2871"/>
      <c r="M2871"/>
      <c r="N2871"/>
      <c r="O2871"/>
      <c r="P2871"/>
      <c r="Q2871"/>
      <c r="R2871"/>
      <c r="S2871"/>
      <c r="T2871"/>
      <c r="U2871"/>
      <c r="V2871"/>
      <c r="W2871"/>
      <c r="X2871"/>
      <c r="Y2871"/>
      <c r="Z2871"/>
      <c r="AA2871"/>
      <c r="AB2871"/>
      <c r="AC2871"/>
      <c r="AD2871"/>
      <c r="AE2871"/>
      <c r="AF2871"/>
      <c r="AG2871"/>
      <c r="AH2871">
        <v>0</v>
      </c>
    </row>
    <row r="2872" spans="1:34" ht="15" x14ac:dyDescent="0.25">
      <c r="A2872" t="s">
        <v>5907</v>
      </c>
      <c r="B2872" t="s">
        <v>5908</v>
      </c>
      <c r="C2872" t="s">
        <v>313</v>
      </c>
      <c r="D2872"/>
      <c r="E2872"/>
      <c r="F2872"/>
      <c r="G2872"/>
      <c r="H2872" t="s">
        <v>63</v>
      </c>
      <c r="I2872" t="s">
        <v>64</v>
      </c>
      <c r="J2872"/>
      <c r="K2872"/>
      <c r="L2872"/>
      <c r="M2872"/>
      <c r="N2872"/>
      <c r="O2872"/>
      <c r="P2872"/>
      <c r="Q2872"/>
      <c r="R2872"/>
      <c r="S2872"/>
      <c r="T2872"/>
      <c r="U2872"/>
      <c r="V2872"/>
      <c r="W2872"/>
      <c r="X2872"/>
      <c r="Y2872"/>
      <c r="Z2872"/>
      <c r="AA2872"/>
      <c r="AB2872"/>
      <c r="AC2872"/>
      <c r="AD2872"/>
      <c r="AE2872"/>
      <c r="AF2872"/>
      <c r="AG2872"/>
      <c r="AH2872">
        <v>0</v>
      </c>
    </row>
    <row r="2873" spans="1:34" ht="15" x14ac:dyDescent="0.25">
      <c r="A2873" t="s">
        <v>5909</v>
      </c>
      <c r="B2873" t="s">
        <v>5910</v>
      </c>
      <c r="C2873" t="s">
        <v>198</v>
      </c>
      <c r="D2873">
        <v>34</v>
      </c>
      <c r="E2873" s="138">
        <v>45623</v>
      </c>
      <c r="F2873" s="138">
        <v>45698</v>
      </c>
      <c r="G2873" t="s">
        <v>69</v>
      </c>
      <c r="H2873" t="s">
        <v>70</v>
      </c>
      <c r="I2873">
        <v>0</v>
      </c>
      <c r="J2873" t="s">
        <v>16237</v>
      </c>
      <c r="K2873">
        <v>0.8</v>
      </c>
      <c r="L2873" t="s">
        <v>71</v>
      </c>
      <c r="M2873"/>
      <c r="N2873"/>
      <c r="O2873"/>
      <c r="P2873"/>
      <c r="Q2873"/>
      <c r="R2873"/>
      <c r="S2873"/>
      <c r="T2873"/>
      <c r="U2873"/>
      <c r="V2873"/>
      <c r="W2873"/>
      <c r="X2873"/>
      <c r="Y2873"/>
      <c r="Z2873"/>
      <c r="AA2873"/>
      <c r="AB2873"/>
      <c r="AC2873"/>
      <c r="AD2873"/>
      <c r="AE2873"/>
      <c r="AF2873"/>
      <c r="AG2873">
        <v>2</v>
      </c>
      <c r="AH2873">
        <v>9000</v>
      </c>
    </row>
    <row r="2874" spans="1:34" ht="15" x14ac:dyDescent="0.25">
      <c r="A2874" t="s">
        <v>5911</v>
      </c>
      <c r="B2874" t="s">
        <v>5912</v>
      </c>
      <c r="C2874" t="s">
        <v>182</v>
      </c>
      <c r="D2874">
        <v>33</v>
      </c>
      <c r="E2874" s="138">
        <v>45646</v>
      </c>
      <c r="F2874" s="138">
        <v>45940</v>
      </c>
      <c r="G2874" t="s">
        <v>69</v>
      </c>
      <c r="H2874" t="s">
        <v>70</v>
      </c>
      <c r="I2874">
        <v>0</v>
      </c>
      <c r="J2874" t="s">
        <v>16282</v>
      </c>
      <c r="K2874">
        <v>0.8</v>
      </c>
      <c r="L2874" t="s">
        <v>71</v>
      </c>
      <c r="M2874"/>
      <c r="N2874"/>
      <c r="O2874"/>
      <c r="P2874"/>
      <c r="Q2874"/>
      <c r="R2874"/>
      <c r="S2874"/>
      <c r="T2874"/>
      <c r="U2874"/>
      <c r="V2874"/>
      <c r="W2874"/>
      <c r="X2874"/>
      <c r="Y2874"/>
      <c r="Z2874"/>
      <c r="AA2874"/>
      <c r="AB2874"/>
      <c r="AC2874"/>
      <c r="AD2874"/>
      <c r="AE2874"/>
      <c r="AF2874"/>
      <c r="AG2874">
        <v>2</v>
      </c>
      <c r="AH2874">
        <v>7000</v>
      </c>
    </row>
    <row r="2875" spans="1:34" ht="15" x14ac:dyDescent="0.25">
      <c r="A2875" t="s">
        <v>5913</v>
      </c>
      <c r="B2875" t="s">
        <v>5914</v>
      </c>
      <c r="C2875" t="s">
        <v>182</v>
      </c>
      <c r="D2875">
        <v>42</v>
      </c>
      <c r="E2875" s="138">
        <v>45283</v>
      </c>
      <c r="F2875" s="138">
        <v>46011</v>
      </c>
      <c r="G2875" t="s">
        <v>69</v>
      </c>
      <c r="H2875" t="s">
        <v>63</v>
      </c>
      <c r="I2875">
        <v>0.8</v>
      </c>
      <c r="J2875" t="s">
        <v>71</v>
      </c>
      <c r="K2875"/>
      <c r="L2875"/>
      <c r="M2875"/>
      <c r="N2875"/>
      <c r="O2875"/>
      <c r="P2875"/>
      <c r="Q2875"/>
      <c r="R2875"/>
      <c r="S2875"/>
      <c r="T2875"/>
      <c r="U2875"/>
      <c r="V2875"/>
      <c r="W2875"/>
      <c r="X2875"/>
      <c r="Y2875"/>
      <c r="Z2875"/>
      <c r="AA2875"/>
      <c r="AB2875"/>
      <c r="AC2875"/>
      <c r="AD2875"/>
      <c r="AE2875"/>
      <c r="AF2875"/>
      <c r="AG2875">
        <v>1</v>
      </c>
      <c r="AH2875">
        <v>0</v>
      </c>
    </row>
    <row r="2876" spans="1:34" ht="15" x14ac:dyDescent="0.25">
      <c r="A2876" t="s">
        <v>5915</v>
      </c>
      <c r="B2876" t="s">
        <v>5916</v>
      </c>
      <c r="C2876" t="s">
        <v>231</v>
      </c>
      <c r="D2876">
        <v>3</v>
      </c>
      <c r="E2876" s="138">
        <v>45688</v>
      </c>
      <c r="F2876" s="138">
        <v>45708</v>
      </c>
      <c r="G2876" t="s">
        <v>69</v>
      </c>
      <c r="H2876" t="s">
        <v>63</v>
      </c>
      <c r="I2876">
        <v>0.6</v>
      </c>
      <c r="J2876" t="s">
        <v>71</v>
      </c>
      <c r="K2876"/>
      <c r="L2876"/>
      <c r="M2876"/>
      <c r="N2876"/>
      <c r="O2876"/>
      <c r="P2876"/>
      <c r="Q2876"/>
      <c r="R2876"/>
      <c r="S2876"/>
      <c r="T2876"/>
      <c r="U2876"/>
      <c r="V2876"/>
      <c r="W2876"/>
      <c r="X2876"/>
      <c r="Y2876"/>
      <c r="Z2876"/>
      <c r="AA2876"/>
      <c r="AB2876"/>
      <c r="AC2876"/>
      <c r="AD2876"/>
      <c r="AE2876"/>
      <c r="AF2876"/>
      <c r="AG2876">
        <v>1</v>
      </c>
      <c r="AH2876">
        <v>0</v>
      </c>
    </row>
    <row r="2877" spans="1:34" ht="15" x14ac:dyDescent="0.25">
      <c r="A2877" t="s">
        <v>5917</v>
      </c>
      <c r="B2877" t="s">
        <v>5918</v>
      </c>
      <c r="C2877" t="s">
        <v>102</v>
      </c>
      <c r="D2877"/>
      <c r="E2877"/>
      <c r="F2877"/>
      <c r="G2877"/>
      <c r="H2877" t="s">
        <v>63</v>
      </c>
      <c r="I2877" t="s">
        <v>64</v>
      </c>
      <c r="J2877"/>
      <c r="K2877"/>
      <c r="L2877"/>
      <c r="M2877"/>
      <c r="N2877"/>
      <c r="O2877"/>
      <c r="P2877"/>
      <c r="Q2877"/>
      <c r="R2877"/>
      <c r="S2877"/>
      <c r="T2877"/>
      <c r="U2877"/>
      <c r="V2877"/>
      <c r="W2877"/>
      <c r="X2877"/>
      <c r="Y2877"/>
      <c r="Z2877"/>
      <c r="AA2877"/>
      <c r="AB2877"/>
      <c r="AC2877"/>
      <c r="AD2877"/>
      <c r="AE2877"/>
      <c r="AF2877"/>
      <c r="AG2877"/>
      <c r="AH2877">
        <v>0</v>
      </c>
    </row>
    <row r="2878" spans="1:34" ht="15" x14ac:dyDescent="0.25">
      <c r="A2878" t="s">
        <v>5919</v>
      </c>
      <c r="B2878" t="s">
        <v>5920</v>
      </c>
      <c r="C2878" t="s">
        <v>1313</v>
      </c>
      <c r="D2878">
        <v>10</v>
      </c>
      <c r="E2878" s="138">
        <v>43943</v>
      </c>
      <c r="F2878" s="138">
        <v>46011</v>
      </c>
      <c r="G2878" t="s">
        <v>69</v>
      </c>
      <c r="H2878" t="s">
        <v>63</v>
      </c>
      <c r="I2878">
        <v>0.8</v>
      </c>
      <c r="J2878" t="s">
        <v>71</v>
      </c>
      <c r="K2878"/>
      <c r="L2878"/>
      <c r="M2878"/>
      <c r="N2878"/>
      <c r="O2878"/>
      <c r="P2878"/>
      <c r="Q2878"/>
      <c r="R2878"/>
      <c r="S2878"/>
      <c r="T2878"/>
      <c r="U2878"/>
      <c r="V2878"/>
      <c r="W2878"/>
      <c r="X2878"/>
      <c r="Y2878"/>
      <c r="Z2878"/>
      <c r="AA2878"/>
      <c r="AB2878"/>
      <c r="AC2878"/>
      <c r="AD2878"/>
      <c r="AE2878"/>
      <c r="AF2878"/>
      <c r="AG2878">
        <v>1</v>
      </c>
      <c r="AH2878">
        <v>0</v>
      </c>
    </row>
    <row r="2879" spans="1:34" ht="15" x14ac:dyDescent="0.25">
      <c r="A2879" t="s">
        <v>5923</v>
      </c>
      <c r="B2879" t="s">
        <v>5924</v>
      </c>
      <c r="C2879" t="s">
        <v>111</v>
      </c>
      <c r="D2879"/>
      <c r="E2879"/>
      <c r="F2879"/>
      <c r="G2879"/>
      <c r="H2879" t="s">
        <v>63</v>
      </c>
      <c r="I2879" t="s">
        <v>64</v>
      </c>
      <c r="J2879"/>
      <c r="K2879"/>
      <c r="L2879"/>
      <c r="M2879"/>
      <c r="N2879"/>
      <c r="O2879"/>
      <c r="P2879"/>
      <c r="Q2879"/>
      <c r="R2879"/>
      <c r="S2879"/>
      <c r="T2879"/>
      <c r="U2879"/>
      <c r="V2879"/>
      <c r="W2879"/>
      <c r="X2879"/>
      <c r="Y2879"/>
      <c r="Z2879"/>
      <c r="AA2879"/>
      <c r="AB2879"/>
      <c r="AC2879"/>
      <c r="AD2879"/>
      <c r="AE2879"/>
      <c r="AF2879"/>
      <c r="AG2879"/>
      <c r="AH2879">
        <v>0</v>
      </c>
    </row>
    <row r="2880" spans="1:34" ht="15" x14ac:dyDescent="0.25">
      <c r="A2880" t="s">
        <v>5921</v>
      </c>
      <c r="B2880" t="s">
        <v>5922</v>
      </c>
      <c r="C2880" t="s">
        <v>301</v>
      </c>
      <c r="D2880">
        <v>3</v>
      </c>
      <c r="E2880" s="138">
        <v>45709</v>
      </c>
      <c r="F2880" s="138">
        <v>45811</v>
      </c>
      <c r="G2880" t="s">
        <v>69</v>
      </c>
      <c r="H2880" t="s">
        <v>63</v>
      </c>
      <c r="I2880">
        <v>0.7</v>
      </c>
      <c r="J2880" t="s">
        <v>71</v>
      </c>
      <c r="K2880"/>
      <c r="L2880"/>
      <c r="M2880"/>
      <c r="N2880"/>
      <c r="O2880"/>
      <c r="P2880"/>
      <c r="Q2880"/>
      <c r="R2880"/>
      <c r="S2880"/>
      <c r="T2880"/>
      <c r="U2880"/>
      <c r="V2880"/>
      <c r="W2880"/>
      <c r="X2880"/>
      <c r="Y2880"/>
      <c r="Z2880"/>
      <c r="AA2880"/>
      <c r="AB2880"/>
      <c r="AC2880"/>
      <c r="AD2880"/>
      <c r="AE2880"/>
      <c r="AF2880"/>
      <c r="AG2880">
        <v>1</v>
      </c>
      <c r="AH2880">
        <v>0</v>
      </c>
    </row>
    <row r="2881" spans="1:34" ht="15" x14ac:dyDescent="0.25">
      <c r="A2881" t="s">
        <v>5929</v>
      </c>
      <c r="B2881" t="s">
        <v>5930</v>
      </c>
      <c r="C2881" t="s">
        <v>198</v>
      </c>
      <c r="D2881">
        <v>46</v>
      </c>
      <c r="E2881" s="138">
        <v>45649</v>
      </c>
      <c r="F2881" s="138">
        <v>45679</v>
      </c>
      <c r="G2881" t="s">
        <v>69</v>
      </c>
      <c r="H2881" t="s">
        <v>70</v>
      </c>
      <c r="I2881">
        <v>0</v>
      </c>
      <c r="J2881" t="s">
        <v>16330</v>
      </c>
      <c r="K2881">
        <v>0.8</v>
      </c>
      <c r="L2881" t="s">
        <v>71</v>
      </c>
      <c r="M2881"/>
      <c r="N2881"/>
      <c r="O2881"/>
      <c r="P2881"/>
      <c r="Q2881"/>
      <c r="R2881"/>
      <c r="S2881"/>
      <c r="T2881"/>
      <c r="U2881"/>
      <c r="V2881"/>
      <c r="W2881"/>
      <c r="X2881"/>
      <c r="Y2881"/>
      <c r="Z2881"/>
      <c r="AA2881"/>
      <c r="AB2881"/>
      <c r="AC2881"/>
      <c r="AD2881"/>
      <c r="AE2881"/>
      <c r="AF2881"/>
      <c r="AG2881">
        <v>2</v>
      </c>
      <c r="AH2881">
        <v>8999.99</v>
      </c>
    </row>
    <row r="2882" spans="1:34" ht="15" x14ac:dyDescent="0.25">
      <c r="A2882" t="s">
        <v>5927</v>
      </c>
      <c r="B2882" t="s">
        <v>5928</v>
      </c>
      <c r="C2882" t="s">
        <v>935</v>
      </c>
      <c r="D2882">
        <v>42</v>
      </c>
      <c r="E2882" s="138">
        <v>45656</v>
      </c>
      <c r="F2882" s="138">
        <v>45728</v>
      </c>
      <c r="G2882" t="s">
        <v>16478</v>
      </c>
      <c r="H2882" t="s">
        <v>70</v>
      </c>
      <c r="I2882">
        <v>0.75</v>
      </c>
      <c r="J2882" t="s">
        <v>76</v>
      </c>
      <c r="K2882">
        <v>0.8</v>
      </c>
      <c r="L2882" t="s">
        <v>77</v>
      </c>
      <c r="M2882">
        <v>0.8</v>
      </c>
      <c r="N2882" t="s">
        <v>78</v>
      </c>
      <c r="O2882">
        <v>0.8</v>
      </c>
      <c r="P2882" t="s">
        <v>79</v>
      </c>
      <c r="Q2882">
        <v>0</v>
      </c>
      <c r="R2882" t="s">
        <v>16229</v>
      </c>
      <c r="S2882"/>
      <c r="T2882"/>
      <c r="U2882"/>
      <c r="V2882"/>
      <c r="W2882"/>
      <c r="X2882"/>
      <c r="Y2882"/>
      <c r="Z2882"/>
      <c r="AA2882"/>
      <c r="AB2882"/>
      <c r="AC2882"/>
      <c r="AD2882"/>
      <c r="AE2882"/>
      <c r="AF2882"/>
      <c r="AG2882">
        <v>0</v>
      </c>
      <c r="AH2882">
        <v>0</v>
      </c>
    </row>
    <row r="2883" spans="1:34" ht="15" x14ac:dyDescent="0.25">
      <c r="A2883" t="s">
        <v>5931</v>
      </c>
      <c r="B2883" t="s">
        <v>5932</v>
      </c>
      <c r="C2883" t="s">
        <v>122</v>
      </c>
      <c r="D2883">
        <v>40</v>
      </c>
      <c r="E2883" s="138">
        <v>42807</v>
      </c>
      <c r="F2883" s="138">
        <v>46011</v>
      </c>
      <c r="G2883" t="s">
        <v>69</v>
      </c>
      <c r="H2883" t="s">
        <v>70</v>
      </c>
      <c r="I2883">
        <v>0</v>
      </c>
      <c r="J2883" t="s">
        <v>16232</v>
      </c>
      <c r="K2883">
        <v>0.8</v>
      </c>
      <c r="L2883" t="s">
        <v>71</v>
      </c>
      <c r="M2883"/>
      <c r="N2883"/>
      <c r="O2883"/>
      <c r="P2883"/>
      <c r="Q2883"/>
      <c r="R2883"/>
      <c r="S2883"/>
      <c r="T2883"/>
      <c r="U2883"/>
      <c r="V2883"/>
      <c r="W2883"/>
      <c r="X2883"/>
      <c r="Y2883"/>
      <c r="Z2883"/>
      <c r="AA2883"/>
      <c r="AB2883"/>
      <c r="AC2883"/>
      <c r="AD2883"/>
      <c r="AE2883"/>
      <c r="AF2883"/>
      <c r="AG2883">
        <v>2</v>
      </c>
      <c r="AH2883">
        <v>7500</v>
      </c>
    </row>
    <row r="2884" spans="1:34" ht="15" x14ac:dyDescent="0.25">
      <c r="A2884" t="s">
        <v>5933</v>
      </c>
      <c r="B2884" t="s">
        <v>5934</v>
      </c>
      <c r="C2884" t="s">
        <v>122</v>
      </c>
      <c r="D2884">
        <v>3</v>
      </c>
      <c r="E2884" s="138">
        <v>39107</v>
      </c>
      <c r="F2884" s="138">
        <v>46011</v>
      </c>
      <c r="G2884" t="s">
        <v>69</v>
      </c>
      <c r="H2884" t="s">
        <v>63</v>
      </c>
      <c r="I2884">
        <v>0.8</v>
      </c>
      <c r="J2884" t="s">
        <v>71</v>
      </c>
      <c r="K2884"/>
      <c r="L2884"/>
      <c r="M2884"/>
      <c r="N2884"/>
      <c r="O2884"/>
      <c r="P2884"/>
      <c r="Q2884"/>
      <c r="R2884"/>
      <c r="S2884"/>
      <c r="T2884"/>
      <c r="U2884"/>
      <c r="V2884"/>
      <c r="W2884"/>
      <c r="X2884"/>
      <c r="Y2884"/>
      <c r="Z2884"/>
      <c r="AA2884"/>
      <c r="AB2884"/>
      <c r="AC2884"/>
      <c r="AD2884"/>
      <c r="AE2884"/>
      <c r="AF2884"/>
      <c r="AG2884">
        <v>1</v>
      </c>
      <c r="AH2884">
        <v>0</v>
      </c>
    </row>
    <row r="2885" spans="1:34" ht="15" x14ac:dyDescent="0.25">
      <c r="A2885" t="s">
        <v>5935</v>
      </c>
      <c r="B2885" t="s">
        <v>5936</v>
      </c>
      <c r="C2885" t="s">
        <v>145</v>
      </c>
      <c r="D2885">
        <v>20</v>
      </c>
      <c r="E2885" s="138">
        <v>43581</v>
      </c>
      <c r="F2885" s="138">
        <v>46011</v>
      </c>
      <c r="G2885" t="s">
        <v>69</v>
      </c>
      <c r="H2885" t="s">
        <v>63</v>
      </c>
      <c r="I2885">
        <v>0.8</v>
      </c>
      <c r="J2885" t="s">
        <v>71</v>
      </c>
      <c r="K2885"/>
      <c r="L2885"/>
      <c r="M2885"/>
      <c r="N2885"/>
      <c r="O2885"/>
      <c r="P2885"/>
      <c r="Q2885"/>
      <c r="R2885"/>
      <c r="S2885"/>
      <c r="T2885"/>
      <c r="U2885"/>
      <c r="V2885"/>
      <c r="W2885"/>
      <c r="X2885"/>
      <c r="Y2885"/>
      <c r="Z2885"/>
      <c r="AA2885"/>
      <c r="AB2885"/>
      <c r="AC2885"/>
      <c r="AD2885"/>
      <c r="AE2885"/>
      <c r="AF2885"/>
      <c r="AG2885">
        <v>1</v>
      </c>
      <c r="AH2885">
        <v>0</v>
      </c>
    </row>
    <row r="2886" spans="1:34" ht="15" x14ac:dyDescent="0.25">
      <c r="A2886" t="s">
        <v>5937</v>
      </c>
      <c r="B2886" t="s">
        <v>5938</v>
      </c>
      <c r="C2886" t="s">
        <v>411</v>
      </c>
      <c r="D2886">
        <v>4</v>
      </c>
      <c r="E2886" s="138">
        <v>45366</v>
      </c>
      <c r="F2886" s="138">
        <v>46011</v>
      </c>
      <c r="G2886" t="s">
        <v>69</v>
      </c>
      <c r="H2886" t="s">
        <v>63</v>
      </c>
      <c r="I2886">
        <v>0.8</v>
      </c>
      <c r="J2886" t="s">
        <v>71</v>
      </c>
      <c r="K2886"/>
      <c r="L2886"/>
      <c r="M2886"/>
      <c r="N2886"/>
      <c r="O2886"/>
      <c r="P2886"/>
      <c r="Q2886"/>
      <c r="R2886"/>
      <c r="S2886"/>
      <c r="T2886"/>
      <c r="U2886"/>
      <c r="V2886"/>
      <c r="W2886"/>
      <c r="X2886"/>
      <c r="Y2886"/>
      <c r="Z2886"/>
      <c r="AA2886"/>
      <c r="AB2886"/>
      <c r="AC2886"/>
      <c r="AD2886"/>
      <c r="AE2886"/>
      <c r="AF2886"/>
      <c r="AG2886">
        <v>1</v>
      </c>
      <c r="AH2886">
        <v>0</v>
      </c>
    </row>
    <row r="2887" spans="1:34" ht="15" x14ac:dyDescent="0.25">
      <c r="A2887" t="s">
        <v>5939</v>
      </c>
      <c r="B2887" t="s">
        <v>5940</v>
      </c>
      <c r="C2887" t="s">
        <v>521</v>
      </c>
      <c r="D2887"/>
      <c r="E2887"/>
      <c r="F2887"/>
      <c r="G2887"/>
      <c r="H2887" t="s">
        <v>63</v>
      </c>
      <c r="I2887" t="s">
        <v>64</v>
      </c>
      <c r="J2887"/>
      <c r="K2887"/>
      <c r="L2887"/>
      <c r="M2887"/>
      <c r="N2887"/>
      <c r="O2887"/>
      <c r="P2887"/>
      <c r="Q2887"/>
      <c r="R2887"/>
      <c r="S2887"/>
      <c r="T2887"/>
      <c r="U2887"/>
      <c r="V2887"/>
      <c r="W2887"/>
      <c r="X2887"/>
      <c r="Y2887"/>
      <c r="Z2887"/>
      <c r="AA2887"/>
      <c r="AB2887"/>
      <c r="AC2887"/>
      <c r="AD2887"/>
      <c r="AE2887"/>
      <c r="AF2887"/>
      <c r="AG2887"/>
      <c r="AH2887">
        <v>0</v>
      </c>
    </row>
    <row r="2888" spans="1:34" ht="15" x14ac:dyDescent="0.25">
      <c r="A2888" t="s">
        <v>5941</v>
      </c>
      <c r="B2888" t="s">
        <v>5942</v>
      </c>
      <c r="C2888" t="s">
        <v>516</v>
      </c>
      <c r="D2888">
        <v>37</v>
      </c>
      <c r="E2888" s="138">
        <v>45288</v>
      </c>
      <c r="F2888" s="138">
        <v>46011</v>
      </c>
      <c r="G2888" t="s">
        <v>69</v>
      </c>
      <c r="H2888" t="s">
        <v>63</v>
      </c>
      <c r="I2888">
        <v>0.8</v>
      </c>
      <c r="J2888" t="s">
        <v>71</v>
      </c>
      <c r="K2888"/>
      <c r="L2888"/>
      <c r="M2888"/>
      <c r="N2888"/>
      <c r="O2888"/>
      <c r="P2888"/>
      <c r="Q2888"/>
      <c r="R2888"/>
      <c r="S2888"/>
      <c r="T2888"/>
      <c r="U2888"/>
      <c r="V2888"/>
      <c r="W2888"/>
      <c r="X2888"/>
      <c r="Y2888"/>
      <c r="Z2888"/>
      <c r="AA2888"/>
      <c r="AB2888"/>
      <c r="AC2888"/>
      <c r="AD2888"/>
      <c r="AE2888"/>
      <c r="AF2888"/>
      <c r="AG2888">
        <v>1</v>
      </c>
      <c r="AH2888">
        <v>0</v>
      </c>
    </row>
    <row r="2889" spans="1:34" ht="15" x14ac:dyDescent="0.25">
      <c r="A2889" t="s">
        <v>5943</v>
      </c>
      <c r="B2889" t="s">
        <v>5944</v>
      </c>
      <c r="C2889" t="s">
        <v>182</v>
      </c>
      <c r="D2889">
        <v>29</v>
      </c>
      <c r="E2889" s="138">
        <v>45637</v>
      </c>
      <c r="F2889" s="138">
        <v>45672</v>
      </c>
      <c r="G2889" t="s">
        <v>69</v>
      </c>
      <c r="H2889" t="s">
        <v>63</v>
      </c>
      <c r="I2889">
        <v>0.7</v>
      </c>
      <c r="J2889" t="s">
        <v>71</v>
      </c>
      <c r="K2889"/>
      <c r="L2889"/>
      <c r="M2889"/>
      <c r="N2889"/>
      <c r="O2889"/>
      <c r="P2889"/>
      <c r="Q2889"/>
      <c r="R2889"/>
      <c r="S2889"/>
      <c r="T2889"/>
      <c r="U2889"/>
      <c r="V2889"/>
      <c r="W2889"/>
      <c r="X2889"/>
      <c r="Y2889"/>
      <c r="Z2889"/>
      <c r="AA2889"/>
      <c r="AB2889"/>
      <c r="AC2889"/>
      <c r="AD2889"/>
      <c r="AE2889"/>
      <c r="AF2889"/>
      <c r="AG2889">
        <v>1</v>
      </c>
      <c r="AH2889">
        <v>0</v>
      </c>
    </row>
    <row r="2890" spans="1:34" ht="15" x14ac:dyDescent="0.25">
      <c r="A2890" t="s">
        <v>5945</v>
      </c>
      <c r="B2890" t="s">
        <v>5946</v>
      </c>
      <c r="C2890" t="s">
        <v>281</v>
      </c>
      <c r="D2890">
        <v>3</v>
      </c>
      <c r="E2890" s="138">
        <v>45713</v>
      </c>
      <c r="F2890" s="138">
        <v>45722</v>
      </c>
      <c r="G2890" t="s">
        <v>69</v>
      </c>
      <c r="H2890" t="s">
        <v>63</v>
      </c>
      <c r="I2890">
        <v>0.4</v>
      </c>
      <c r="J2890" t="s">
        <v>71</v>
      </c>
      <c r="K2890"/>
      <c r="L2890"/>
      <c r="M2890"/>
      <c r="N2890"/>
      <c r="O2890"/>
      <c r="P2890"/>
      <c r="Q2890"/>
      <c r="R2890"/>
      <c r="S2890"/>
      <c r="T2890"/>
      <c r="U2890"/>
      <c r="V2890"/>
      <c r="W2890"/>
      <c r="X2890"/>
      <c r="Y2890"/>
      <c r="Z2890"/>
      <c r="AA2890"/>
      <c r="AB2890"/>
      <c r="AC2890"/>
      <c r="AD2890"/>
      <c r="AE2890"/>
      <c r="AF2890"/>
      <c r="AG2890">
        <v>1</v>
      </c>
      <c r="AH2890">
        <v>0</v>
      </c>
    </row>
    <row r="2891" spans="1:34" ht="15" x14ac:dyDescent="0.25">
      <c r="A2891" t="s">
        <v>5947</v>
      </c>
      <c r="B2891" t="s">
        <v>5948</v>
      </c>
      <c r="C2891" t="s">
        <v>291</v>
      </c>
      <c r="D2891">
        <v>7</v>
      </c>
      <c r="E2891" s="138">
        <v>44396</v>
      </c>
      <c r="F2891" s="138">
        <v>46011</v>
      </c>
      <c r="G2891" t="s">
        <v>69</v>
      </c>
      <c r="H2891" t="s">
        <v>63</v>
      </c>
      <c r="I2891">
        <v>0.8</v>
      </c>
      <c r="J2891" t="s">
        <v>71</v>
      </c>
      <c r="K2891"/>
      <c r="L2891"/>
      <c r="M2891"/>
      <c r="N2891"/>
      <c r="O2891"/>
      <c r="P2891"/>
      <c r="Q2891"/>
      <c r="R2891"/>
      <c r="S2891"/>
      <c r="T2891"/>
      <c r="U2891"/>
      <c r="V2891"/>
      <c r="W2891"/>
      <c r="X2891"/>
      <c r="Y2891"/>
      <c r="Z2891"/>
      <c r="AA2891"/>
      <c r="AB2891"/>
      <c r="AC2891"/>
      <c r="AD2891"/>
      <c r="AE2891"/>
      <c r="AF2891"/>
      <c r="AG2891">
        <v>1</v>
      </c>
      <c r="AH2891">
        <v>0</v>
      </c>
    </row>
    <row r="2892" spans="1:34" ht="15" x14ac:dyDescent="0.25">
      <c r="A2892" t="s">
        <v>5951</v>
      </c>
      <c r="B2892" t="s">
        <v>5952</v>
      </c>
      <c r="C2892" t="s">
        <v>228</v>
      </c>
      <c r="D2892">
        <v>54</v>
      </c>
      <c r="E2892" s="138">
        <v>45640</v>
      </c>
      <c r="F2892" s="138">
        <v>45757</v>
      </c>
      <c r="G2892" t="s">
        <v>75</v>
      </c>
      <c r="H2892" t="s">
        <v>63</v>
      </c>
      <c r="I2892">
        <v>0.7</v>
      </c>
      <c r="J2892" t="s">
        <v>71</v>
      </c>
      <c r="K2892"/>
      <c r="L2892"/>
      <c r="M2892"/>
      <c r="N2892"/>
      <c r="O2892"/>
      <c r="P2892"/>
      <c r="Q2892"/>
      <c r="R2892"/>
      <c r="S2892"/>
      <c r="T2892"/>
      <c r="U2892"/>
      <c r="V2892"/>
      <c r="W2892"/>
      <c r="X2892"/>
      <c r="Y2892"/>
      <c r="Z2892"/>
      <c r="AA2892"/>
      <c r="AB2892"/>
      <c r="AC2892"/>
      <c r="AD2892"/>
      <c r="AE2892"/>
      <c r="AF2892"/>
      <c r="AG2892">
        <v>1</v>
      </c>
      <c r="AH2892">
        <v>0</v>
      </c>
    </row>
    <row r="2893" spans="1:34" ht="15" x14ac:dyDescent="0.25">
      <c r="A2893" t="s">
        <v>5953</v>
      </c>
      <c r="B2893" t="s">
        <v>5954</v>
      </c>
      <c r="C2893" t="s">
        <v>516</v>
      </c>
      <c r="D2893">
        <v>33</v>
      </c>
      <c r="E2893" s="138">
        <v>45645</v>
      </c>
      <c r="F2893" s="138">
        <v>45888</v>
      </c>
      <c r="G2893" t="s">
        <v>75</v>
      </c>
      <c r="H2893" t="s">
        <v>63</v>
      </c>
      <c r="I2893">
        <v>0.8</v>
      </c>
      <c r="J2893" t="s">
        <v>71</v>
      </c>
      <c r="K2893"/>
      <c r="L2893"/>
      <c r="M2893"/>
      <c r="N2893"/>
      <c r="O2893"/>
      <c r="P2893"/>
      <c r="Q2893"/>
      <c r="R2893"/>
      <c r="S2893"/>
      <c r="T2893"/>
      <c r="U2893"/>
      <c r="V2893"/>
      <c r="W2893"/>
      <c r="X2893"/>
      <c r="Y2893"/>
      <c r="Z2893"/>
      <c r="AA2893"/>
      <c r="AB2893"/>
      <c r="AC2893"/>
      <c r="AD2893"/>
      <c r="AE2893"/>
      <c r="AF2893"/>
      <c r="AG2893">
        <v>1</v>
      </c>
      <c r="AH2893">
        <v>0</v>
      </c>
    </row>
    <row r="2894" spans="1:34" ht="15" x14ac:dyDescent="0.25">
      <c r="A2894" t="s">
        <v>5955</v>
      </c>
      <c r="B2894" t="s">
        <v>5956</v>
      </c>
      <c r="C2894" t="s">
        <v>604</v>
      </c>
      <c r="D2894"/>
      <c r="E2894"/>
      <c r="F2894"/>
      <c r="G2894"/>
      <c r="H2894" t="s">
        <v>63</v>
      </c>
      <c r="I2894" t="s">
        <v>64</v>
      </c>
      <c r="J2894"/>
      <c r="K2894"/>
      <c r="L2894"/>
      <c r="M2894"/>
      <c r="N2894"/>
      <c r="O2894"/>
      <c r="P2894"/>
      <c r="Q2894"/>
      <c r="R2894"/>
      <c r="S2894"/>
      <c r="T2894"/>
      <c r="U2894"/>
      <c r="V2894"/>
      <c r="W2894"/>
      <c r="X2894"/>
      <c r="Y2894"/>
      <c r="Z2894"/>
      <c r="AA2894"/>
      <c r="AB2894"/>
      <c r="AC2894"/>
      <c r="AD2894"/>
      <c r="AE2894"/>
      <c r="AF2894"/>
      <c r="AG2894"/>
      <c r="AH2894">
        <v>0</v>
      </c>
    </row>
    <row r="2895" spans="1:34" ht="15" x14ac:dyDescent="0.25">
      <c r="A2895" t="s">
        <v>5957</v>
      </c>
      <c r="B2895" t="s">
        <v>5958</v>
      </c>
      <c r="C2895" t="s">
        <v>231</v>
      </c>
      <c r="D2895">
        <v>32</v>
      </c>
      <c r="E2895" s="138">
        <v>45638</v>
      </c>
      <c r="F2895" s="138">
        <v>45692</v>
      </c>
      <c r="G2895" t="s">
        <v>69</v>
      </c>
      <c r="H2895" t="s">
        <v>63</v>
      </c>
      <c r="I2895">
        <v>0.7</v>
      </c>
      <c r="J2895" t="s">
        <v>71</v>
      </c>
      <c r="K2895"/>
      <c r="L2895"/>
      <c r="M2895"/>
      <c r="N2895"/>
      <c r="O2895"/>
      <c r="P2895"/>
      <c r="Q2895"/>
      <c r="R2895"/>
      <c r="S2895"/>
      <c r="T2895"/>
      <c r="U2895"/>
      <c r="V2895"/>
      <c r="W2895"/>
      <c r="X2895"/>
      <c r="Y2895"/>
      <c r="Z2895"/>
      <c r="AA2895"/>
      <c r="AB2895"/>
      <c r="AC2895"/>
      <c r="AD2895"/>
      <c r="AE2895"/>
      <c r="AF2895"/>
      <c r="AG2895">
        <v>1</v>
      </c>
      <c r="AH2895">
        <v>0</v>
      </c>
    </row>
    <row r="2896" spans="1:34" ht="15" x14ac:dyDescent="0.25">
      <c r="A2896" t="s">
        <v>5959</v>
      </c>
      <c r="B2896" t="s">
        <v>5960</v>
      </c>
      <c r="C2896" t="s">
        <v>145</v>
      </c>
      <c r="D2896">
        <v>23</v>
      </c>
      <c r="E2896" s="138">
        <v>45649</v>
      </c>
      <c r="F2896" s="138">
        <v>45660</v>
      </c>
      <c r="G2896" t="s">
        <v>69</v>
      </c>
      <c r="H2896" t="s">
        <v>63</v>
      </c>
      <c r="I2896">
        <v>0.8</v>
      </c>
      <c r="J2896" t="s">
        <v>71</v>
      </c>
      <c r="K2896"/>
      <c r="L2896"/>
      <c r="M2896"/>
      <c r="N2896"/>
      <c r="O2896"/>
      <c r="P2896"/>
      <c r="Q2896"/>
      <c r="R2896"/>
      <c r="S2896"/>
      <c r="T2896"/>
      <c r="U2896"/>
      <c r="V2896"/>
      <c r="W2896"/>
      <c r="X2896"/>
      <c r="Y2896"/>
      <c r="Z2896"/>
      <c r="AA2896"/>
      <c r="AB2896"/>
      <c r="AC2896"/>
      <c r="AD2896"/>
      <c r="AE2896"/>
      <c r="AF2896"/>
      <c r="AG2896">
        <v>1</v>
      </c>
      <c r="AH2896">
        <v>0</v>
      </c>
    </row>
    <row r="2897" spans="1:34" ht="15" x14ac:dyDescent="0.25">
      <c r="A2897" t="s">
        <v>5961</v>
      </c>
      <c r="B2897" t="s">
        <v>5962</v>
      </c>
      <c r="C2897" t="s">
        <v>145</v>
      </c>
      <c r="D2897">
        <v>54</v>
      </c>
      <c r="E2897" s="138">
        <v>45656</v>
      </c>
      <c r="F2897" s="138">
        <v>45671</v>
      </c>
      <c r="G2897" t="s">
        <v>75</v>
      </c>
      <c r="H2897" t="s">
        <v>63</v>
      </c>
      <c r="I2897">
        <v>0.8</v>
      </c>
      <c r="J2897" t="s">
        <v>71</v>
      </c>
      <c r="K2897"/>
      <c r="L2897"/>
      <c r="M2897"/>
      <c r="N2897"/>
      <c r="O2897"/>
      <c r="P2897"/>
      <c r="Q2897"/>
      <c r="R2897"/>
      <c r="S2897"/>
      <c r="T2897"/>
      <c r="U2897"/>
      <c r="V2897"/>
      <c r="W2897"/>
      <c r="X2897"/>
      <c r="Y2897"/>
      <c r="Z2897"/>
      <c r="AA2897"/>
      <c r="AB2897"/>
      <c r="AC2897"/>
      <c r="AD2897"/>
      <c r="AE2897"/>
      <c r="AF2897"/>
      <c r="AG2897">
        <v>1</v>
      </c>
      <c r="AH2897">
        <v>0</v>
      </c>
    </row>
    <row r="2898" spans="1:34" ht="15" x14ac:dyDescent="0.25">
      <c r="A2898" t="s">
        <v>5963</v>
      </c>
      <c r="B2898" t="s">
        <v>5964</v>
      </c>
      <c r="C2898" t="s">
        <v>136</v>
      </c>
      <c r="D2898">
        <v>11</v>
      </c>
      <c r="E2898" s="138">
        <v>45749</v>
      </c>
      <c r="F2898" s="138">
        <v>45785</v>
      </c>
      <c r="G2898" t="s">
        <v>69</v>
      </c>
      <c r="H2898" t="s">
        <v>63</v>
      </c>
      <c r="I2898">
        <v>0.8</v>
      </c>
      <c r="J2898" t="s">
        <v>71</v>
      </c>
      <c r="K2898"/>
      <c r="L2898"/>
      <c r="M2898"/>
      <c r="N2898"/>
      <c r="O2898"/>
      <c r="P2898"/>
      <c r="Q2898"/>
      <c r="R2898"/>
      <c r="S2898"/>
      <c r="T2898"/>
      <c r="U2898"/>
      <c r="V2898"/>
      <c r="W2898"/>
      <c r="X2898"/>
      <c r="Y2898"/>
      <c r="Z2898"/>
      <c r="AA2898"/>
      <c r="AB2898"/>
      <c r="AC2898"/>
      <c r="AD2898"/>
      <c r="AE2898"/>
      <c r="AF2898"/>
      <c r="AG2898">
        <v>1</v>
      </c>
      <c r="AH2898">
        <v>0</v>
      </c>
    </row>
    <row r="2899" spans="1:34" ht="15" x14ac:dyDescent="0.25">
      <c r="A2899" t="s">
        <v>5965</v>
      </c>
      <c r="B2899" t="s">
        <v>5966</v>
      </c>
      <c r="C2899" t="s">
        <v>179</v>
      </c>
      <c r="D2899">
        <v>43</v>
      </c>
      <c r="E2899" s="138">
        <v>45656</v>
      </c>
      <c r="F2899" s="138">
        <v>45708</v>
      </c>
      <c r="G2899" t="s">
        <v>69</v>
      </c>
      <c r="H2899" t="s">
        <v>70</v>
      </c>
      <c r="I2899">
        <v>0</v>
      </c>
      <c r="J2899" t="s">
        <v>16249</v>
      </c>
      <c r="K2899">
        <v>0.5</v>
      </c>
      <c r="L2899" t="s">
        <v>71</v>
      </c>
      <c r="M2899"/>
      <c r="N2899"/>
      <c r="O2899"/>
      <c r="P2899"/>
      <c r="Q2899"/>
      <c r="R2899"/>
      <c r="S2899"/>
      <c r="T2899"/>
      <c r="U2899"/>
      <c r="V2899"/>
      <c r="W2899"/>
      <c r="X2899"/>
      <c r="Y2899"/>
      <c r="Z2899"/>
      <c r="AA2899"/>
      <c r="AB2899"/>
      <c r="AC2899"/>
      <c r="AD2899"/>
      <c r="AE2899"/>
      <c r="AF2899"/>
      <c r="AG2899">
        <v>2</v>
      </c>
      <c r="AH2899">
        <v>8000</v>
      </c>
    </row>
    <row r="2900" spans="1:34" ht="15" x14ac:dyDescent="0.25">
      <c r="A2900" t="s">
        <v>5967</v>
      </c>
      <c r="B2900" t="s">
        <v>5968</v>
      </c>
      <c r="C2900" t="s">
        <v>231</v>
      </c>
      <c r="D2900">
        <v>4</v>
      </c>
      <c r="E2900" s="138">
        <v>45349</v>
      </c>
      <c r="F2900" s="138">
        <v>46011</v>
      </c>
      <c r="G2900" t="s">
        <v>16478</v>
      </c>
      <c r="H2900" t="s">
        <v>70</v>
      </c>
      <c r="I2900">
        <v>0</v>
      </c>
      <c r="J2900" t="s">
        <v>16260</v>
      </c>
      <c r="K2900">
        <v>0.4</v>
      </c>
      <c r="L2900" t="s">
        <v>16270</v>
      </c>
      <c r="M2900">
        <v>0.6</v>
      </c>
      <c r="N2900" t="s">
        <v>78</v>
      </c>
      <c r="O2900">
        <v>0.8</v>
      </c>
      <c r="P2900" t="s">
        <v>79</v>
      </c>
      <c r="Q2900"/>
      <c r="R2900"/>
      <c r="S2900"/>
      <c r="T2900"/>
      <c r="U2900"/>
      <c r="V2900"/>
      <c r="W2900"/>
      <c r="X2900"/>
      <c r="Y2900"/>
      <c r="Z2900"/>
      <c r="AA2900"/>
      <c r="AB2900"/>
      <c r="AC2900"/>
      <c r="AD2900"/>
      <c r="AE2900"/>
      <c r="AF2900"/>
      <c r="AG2900">
        <v>4</v>
      </c>
      <c r="AH2900">
        <v>10499.99</v>
      </c>
    </row>
    <row r="2901" spans="1:34" ht="15" x14ac:dyDescent="0.25">
      <c r="A2901" t="s">
        <v>5969</v>
      </c>
      <c r="B2901" t="s">
        <v>5970</v>
      </c>
      <c r="C2901" t="s">
        <v>182</v>
      </c>
      <c r="D2901">
        <v>31</v>
      </c>
      <c r="E2901" s="138">
        <v>45649</v>
      </c>
      <c r="F2901" s="138">
        <v>45672</v>
      </c>
      <c r="G2901" t="s">
        <v>16478</v>
      </c>
      <c r="H2901" t="s">
        <v>70</v>
      </c>
      <c r="I2901">
        <v>0.45</v>
      </c>
      <c r="J2901" t="s">
        <v>76</v>
      </c>
      <c r="K2901">
        <v>0.5</v>
      </c>
      <c r="L2901" t="s">
        <v>77</v>
      </c>
      <c r="M2901">
        <v>0.55000000000000004</v>
      </c>
      <c r="N2901" t="s">
        <v>78</v>
      </c>
      <c r="O2901">
        <v>0.65</v>
      </c>
      <c r="P2901" t="s">
        <v>79</v>
      </c>
      <c r="Q2901"/>
      <c r="R2901"/>
      <c r="S2901"/>
      <c r="T2901"/>
      <c r="U2901"/>
      <c r="V2901"/>
      <c r="W2901"/>
      <c r="X2901"/>
      <c r="Y2901"/>
      <c r="Z2901"/>
      <c r="AA2901"/>
      <c r="AB2901"/>
      <c r="AC2901"/>
      <c r="AD2901"/>
      <c r="AE2901"/>
      <c r="AF2901"/>
      <c r="AG2901">
        <v>0</v>
      </c>
      <c r="AH2901">
        <v>0</v>
      </c>
    </row>
    <row r="2902" spans="1:34" ht="15" x14ac:dyDescent="0.25">
      <c r="A2902" t="s">
        <v>5971</v>
      </c>
      <c r="B2902" t="s">
        <v>5972</v>
      </c>
      <c r="C2902" t="s">
        <v>182</v>
      </c>
      <c r="D2902">
        <v>33</v>
      </c>
      <c r="E2902" s="138">
        <v>45625</v>
      </c>
      <c r="F2902" s="138">
        <v>45666</v>
      </c>
      <c r="G2902" t="s">
        <v>69</v>
      </c>
      <c r="H2902" t="s">
        <v>63</v>
      </c>
      <c r="I2902">
        <v>0.6</v>
      </c>
      <c r="J2902" t="s">
        <v>71</v>
      </c>
      <c r="K2902"/>
      <c r="L2902"/>
      <c r="M2902"/>
      <c r="N2902"/>
      <c r="O2902"/>
      <c r="P2902"/>
      <c r="Q2902"/>
      <c r="R2902"/>
      <c r="S2902"/>
      <c r="T2902"/>
      <c r="U2902"/>
      <c r="V2902"/>
      <c r="W2902"/>
      <c r="X2902"/>
      <c r="Y2902"/>
      <c r="Z2902"/>
      <c r="AA2902"/>
      <c r="AB2902"/>
      <c r="AC2902"/>
      <c r="AD2902"/>
      <c r="AE2902"/>
      <c r="AF2902"/>
      <c r="AG2902">
        <v>1</v>
      </c>
      <c r="AH2902">
        <v>0</v>
      </c>
    </row>
    <row r="2903" spans="1:34" ht="15" x14ac:dyDescent="0.25">
      <c r="A2903" t="s">
        <v>5973</v>
      </c>
      <c r="B2903" t="s">
        <v>5974</v>
      </c>
      <c r="C2903" t="s">
        <v>1082</v>
      </c>
      <c r="D2903">
        <v>71</v>
      </c>
      <c r="E2903" s="138">
        <v>45656</v>
      </c>
      <c r="F2903" s="138">
        <v>45939</v>
      </c>
      <c r="G2903" t="s">
        <v>69</v>
      </c>
      <c r="H2903" t="s">
        <v>70</v>
      </c>
      <c r="I2903">
        <v>0</v>
      </c>
      <c r="J2903" t="s">
        <v>16301</v>
      </c>
      <c r="K2903">
        <v>0.8</v>
      </c>
      <c r="L2903" t="s">
        <v>71</v>
      </c>
      <c r="M2903"/>
      <c r="N2903"/>
      <c r="O2903"/>
      <c r="P2903"/>
      <c r="Q2903"/>
      <c r="R2903"/>
      <c r="S2903"/>
      <c r="T2903"/>
      <c r="U2903"/>
      <c r="V2903"/>
      <c r="W2903"/>
      <c r="X2903"/>
      <c r="Y2903"/>
      <c r="Z2903"/>
      <c r="AA2903"/>
      <c r="AB2903"/>
      <c r="AC2903"/>
      <c r="AD2903"/>
      <c r="AE2903"/>
      <c r="AF2903"/>
      <c r="AG2903">
        <v>2</v>
      </c>
      <c r="AH2903">
        <v>14000</v>
      </c>
    </row>
    <row r="2904" spans="1:34" ht="15" x14ac:dyDescent="0.25">
      <c r="A2904" t="s">
        <v>5975</v>
      </c>
      <c r="B2904" t="s">
        <v>5976</v>
      </c>
      <c r="C2904" t="s">
        <v>193</v>
      </c>
      <c r="D2904">
        <v>2</v>
      </c>
      <c r="E2904" s="138">
        <v>43965</v>
      </c>
      <c r="F2904" s="138">
        <v>46011</v>
      </c>
      <c r="G2904" t="s">
        <v>69</v>
      </c>
      <c r="H2904" t="s">
        <v>63</v>
      </c>
      <c r="I2904">
        <v>0.2</v>
      </c>
      <c r="J2904" t="s">
        <v>71</v>
      </c>
      <c r="K2904"/>
      <c r="L2904"/>
      <c r="M2904"/>
      <c r="N2904"/>
      <c r="O2904"/>
      <c r="P2904"/>
      <c r="Q2904"/>
      <c r="R2904"/>
      <c r="S2904"/>
      <c r="T2904"/>
      <c r="U2904"/>
      <c r="V2904"/>
      <c r="W2904"/>
      <c r="X2904"/>
      <c r="Y2904"/>
      <c r="Z2904"/>
      <c r="AA2904"/>
      <c r="AB2904"/>
      <c r="AC2904"/>
      <c r="AD2904"/>
      <c r="AE2904"/>
      <c r="AF2904"/>
      <c r="AG2904">
        <v>1</v>
      </c>
      <c r="AH2904">
        <v>0</v>
      </c>
    </row>
    <row r="2905" spans="1:34" ht="15" x14ac:dyDescent="0.25">
      <c r="A2905" t="s">
        <v>5977</v>
      </c>
      <c r="B2905" t="s">
        <v>5978</v>
      </c>
      <c r="C2905" t="s">
        <v>203</v>
      </c>
      <c r="D2905">
        <v>45</v>
      </c>
      <c r="E2905" s="138">
        <v>45643</v>
      </c>
      <c r="F2905" s="138">
        <v>45979</v>
      </c>
      <c r="G2905" t="s">
        <v>69</v>
      </c>
      <c r="H2905" t="s">
        <v>70</v>
      </c>
      <c r="I2905">
        <v>0</v>
      </c>
      <c r="J2905" t="s">
        <v>16237</v>
      </c>
      <c r="K2905">
        <v>0.8</v>
      </c>
      <c r="L2905" t="s">
        <v>71</v>
      </c>
      <c r="M2905"/>
      <c r="N2905"/>
      <c r="O2905"/>
      <c r="P2905"/>
      <c r="Q2905"/>
      <c r="R2905"/>
      <c r="S2905"/>
      <c r="T2905"/>
      <c r="U2905"/>
      <c r="V2905"/>
      <c r="W2905"/>
      <c r="X2905"/>
      <c r="Y2905"/>
      <c r="Z2905"/>
      <c r="AA2905"/>
      <c r="AB2905"/>
      <c r="AC2905"/>
      <c r="AD2905"/>
      <c r="AE2905"/>
      <c r="AF2905"/>
      <c r="AG2905">
        <v>2</v>
      </c>
      <c r="AH2905">
        <v>9000</v>
      </c>
    </row>
    <row r="2906" spans="1:34" ht="15" x14ac:dyDescent="0.25">
      <c r="A2906" t="s">
        <v>5979</v>
      </c>
      <c r="B2906" t="s">
        <v>5980</v>
      </c>
      <c r="C2906" t="s">
        <v>136</v>
      </c>
      <c r="D2906">
        <v>21</v>
      </c>
      <c r="E2906" s="138">
        <v>45645</v>
      </c>
      <c r="F2906" s="138">
        <v>45691</v>
      </c>
      <c r="G2906" t="s">
        <v>75</v>
      </c>
      <c r="H2906" t="s">
        <v>70</v>
      </c>
      <c r="I2906">
        <v>0</v>
      </c>
      <c r="J2906" t="s">
        <v>16229</v>
      </c>
      <c r="K2906">
        <v>0.7</v>
      </c>
      <c r="L2906" t="s">
        <v>71</v>
      </c>
      <c r="M2906"/>
      <c r="N2906"/>
      <c r="O2906"/>
      <c r="P2906"/>
      <c r="Q2906"/>
      <c r="R2906"/>
      <c r="S2906"/>
      <c r="T2906"/>
      <c r="U2906"/>
      <c r="V2906"/>
      <c r="W2906"/>
      <c r="X2906"/>
      <c r="Y2906"/>
      <c r="Z2906"/>
      <c r="AA2906"/>
      <c r="AB2906"/>
      <c r="AC2906"/>
      <c r="AD2906"/>
      <c r="AE2906"/>
      <c r="AF2906"/>
      <c r="AG2906">
        <v>2</v>
      </c>
      <c r="AH2906">
        <v>10000</v>
      </c>
    </row>
    <row r="2907" spans="1:34" ht="15" x14ac:dyDescent="0.25">
      <c r="A2907" t="s">
        <v>5981</v>
      </c>
      <c r="B2907" t="s">
        <v>5982</v>
      </c>
      <c r="C2907" t="s">
        <v>116</v>
      </c>
      <c r="D2907"/>
      <c r="E2907"/>
      <c r="F2907"/>
      <c r="G2907"/>
      <c r="H2907" t="s">
        <v>63</v>
      </c>
      <c r="I2907" t="s">
        <v>64</v>
      </c>
      <c r="J2907"/>
      <c r="K2907"/>
      <c r="L2907"/>
      <c r="M2907"/>
      <c r="N2907"/>
      <c r="O2907"/>
      <c r="P2907"/>
      <c r="Q2907"/>
      <c r="R2907"/>
      <c r="S2907"/>
      <c r="T2907"/>
      <c r="U2907"/>
      <c r="V2907"/>
      <c r="W2907"/>
      <c r="X2907"/>
      <c r="Y2907"/>
      <c r="Z2907"/>
      <c r="AA2907"/>
      <c r="AB2907"/>
      <c r="AC2907"/>
      <c r="AD2907"/>
      <c r="AE2907"/>
      <c r="AF2907"/>
      <c r="AG2907"/>
      <c r="AH2907">
        <v>0</v>
      </c>
    </row>
    <row r="2908" spans="1:34" ht="15" x14ac:dyDescent="0.25">
      <c r="A2908" t="s">
        <v>5983</v>
      </c>
      <c r="B2908" t="s">
        <v>5984</v>
      </c>
      <c r="C2908" t="s">
        <v>516</v>
      </c>
      <c r="D2908">
        <v>24</v>
      </c>
      <c r="E2908" s="138">
        <v>45653</v>
      </c>
      <c r="F2908" s="138">
        <v>45952</v>
      </c>
      <c r="G2908" t="s">
        <v>69</v>
      </c>
      <c r="H2908" t="s">
        <v>63</v>
      </c>
      <c r="I2908">
        <v>0.8</v>
      </c>
      <c r="J2908" t="s">
        <v>71</v>
      </c>
      <c r="K2908"/>
      <c r="L2908"/>
      <c r="M2908"/>
      <c r="N2908"/>
      <c r="O2908"/>
      <c r="P2908"/>
      <c r="Q2908"/>
      <c r="R2908"/>
      <c r="S2908"/>
      <c r="T2908"/>
      <c r="U2908"/>
      <c r="V2908"/>
      <c r="W2908"/>
      <c r="X2908"/>
      <c r="Y2908"/>
      <c r="Z2908"/>
      <c r="AA2908"/>
      <c r="AB2908"/>
      <c r="AC2908"/>
      <c r="AD2908"/>
      <c r="AE2908"/>
      <c r="AF2908"/>
      <c r="AG2908">
        <v>1</v>
      </c>
      <c r="AH2908">
        <v>0</v>
      </c>
    </row>
    <row r="2909" spans="1:34" ht="15" x14ac:dyDescent="0.25">
      <c r="A2909" t="s">
        <v>5985</v>
      </c>
      <c r="B2909" t="s">
        <v>5986</v>
      </c>
      <c r="C2909" t="s">
        <v>411</v>
      </c>
      <c r="D2909">
        <v>18</v>
      </c>
      <c r="E2909" s="138">
        <v>39167</v>
      </c>
      <c r="F2909" s="138">
        <v>46011</v>
      </c>
      <c r="G2909" t="s">
        <v>69</v>
      </c>
      <c r="H2909" t="s">
        <v>63</v>
      </c>
      <c r="I2909">
        <v>0.8</v>
      </c>
      <c r="J2909" t="s">
        <v>71</v>
      </c>
      <c r="K2909"/>
      <c r="L2909"/>
      <c r="M2909"/>
      <c r="N2909"/>
      <c r="O2909"/>
      <c r="P2909"/>
      <c r="Q2909"/>
      <c r="R2909"/>
      <c r="S2909"/>
      <c r="T2909"/>
      <c r="U2909"/>
      <c r="V2909"/>
      <c r="W2909"/>
      <c r="X2909"/>
      <c r="Y2909"/>
      <c r="Z2909"/>
      <c r="AA2909"/>
      <c r="AB2909"/>
      <c r="AC2909"/>
      <c r="AD2909"/>
      <c r="AE2909"/>
      <c r="AF2909"/>
      <c r="AG2909">
        <v>1</v>
      </c>
      <c r="AH2909">
        <v>0</v>
      </c>
    </row>
    <row r="2910" spans="1:34" ht="15" x14ac:dyDescent="0.25">
      <c r="A2910" t="s">
        <v>5987</v>
      </c>
      <c r="B2910" t="s">
        <v>5988</v>
      </c>
      <c r="C2910" t="s">
        <v>411</v>
      </c>
      <c r="D2910">
        <v>180</v>
      </c>
      <c r="E2910" s="138">
        <v>44770</v>
      </c>
      <c r="F2910" s="138">
        <v>46011</v>
      </c>
      <c r="G2910" t="s">
        <v>69</v>
      </c>
      <c r="H2910" t="s">
        <v>63</v>
      </c>
      <c r="I2910">
        <v>0.5</v>
      </c>
      <c r="J2910" t="s">
        <v>71</v>
      </c>
      <c r="K2910"/>
      <c r="L2910"/>
      <c r="M2910"/>
      <c r="N2910"/>
      <c r="O2910"/>
      <c r="P2910"/>
      <c r="Q2910"/>
      <c r="R2910"/>
      <c r="S2910"/>
      <c r="T2910"/>
      <c r="U2910"/>
      <c r="V2910"/>
      <c r="W2910"/>
      <c r="X2910"/>
      <c r="Y2910"/>
      <c r="Z2910"/>
      <c r="AA2910"/>
      <c r="AB2910"/>
      <c r="AC2910"/>
      <c r="AD2910"/>
      <c r="AE2910"/>
      <c r="AF2910"/>
      <c r="AG2910">
        <v>1</v>
      </c>
      <c r="AH2910">
        <v>0</v>
      </c>
    </row>
    <row r="2911" spans="1:34" ht="15" x14ac:dyDescent="0.25">
      <c r="A2911" t="s">
        <v>5989</v>
      </c>
      <c r="B2911" t="s">
        <v>5990</v>
      </c>
      <c r="C2911" t="s">
        <v>119</v>
      </c>
      <c r="D2911">
        <v>56</v>
      </c>
      <c r="E2911" s="138">
        <v>38842</v>
      </c>
      <c r="F2911" s="138">
        <v>46011</v>
      </c>
      <c r="G2911" t="s">
        <v>69</v>
      </c>
      <c r="H2911" t="s">
        <v>63</v>
      </c>
      <c r="I2911">
        <v>0.5</v>
      </c>
      <c r="J2911" t="s">
        <v>71</v>
      </c>
      <c r="K2911"/>
      <c r="L2911"/>
      <c r="M2911"/>
      <c r="N2911"/>
      <c r="O2911"/>
      <c r="P2911"/>
      <c r="Q2911"/>
      <c r="R2911"/>
      <c r="S2911"/>
      <c r="T2911"/>
      <c r="U2911"/>
      <c r="V2911"/>
      <c r="W2911"/>
      <c r="X2911"/>
      <c r="Y2911"/>
      <c r="Z2911"/>
      <c r="AA2911"/>
      <c r="AB2911"/>
      <c r="AC2911"/>
      <c r="AD2911"/>
      <c r="AE2911"/>
      <c r="AF2911"/>
      <c r="AG2911">
        <v>1</v>
      </c>
      <c r="AH2911">
        <v>0</v>
      </c>
    </row>
    <row r="2912" spans="1:34" ht="15" x14ac:dyDescent="0.25">
      <c r="A2912" t="s">
        <v>5991</v>
      </c>
      <c r="B2912" t="s">
        <v>5992</v>
      </c>
      <c r="C2912" t="s">
        <v>742</v>
      </c>
      <c r="D2912"/>
      <c r="E2912"/>
      <c r="F2912"/>
      <c r="G2912"/>
      <c r="H2912" t="s">
        <v>63</v>
      </c>
      <c r="I2912" t="s">
        <v>64</v>
      </c>
      <c r="J2912"/>
      <c r="K2912"/>
      <c r="L2912"/>
      <c r="M2912"/>
      <c r="N2912"/>
      <c r="O2912"/>
      <c r="P2912"/>
      <c r="Q2912"/>
      <c r="R2912"/>
      <c r="S2912"/>
      <c r="T2912"/>
      <c r="U2912"/>
      <c r="V2912"/>
      <c r="W2912"/>
      <c r="X2912"/>
      <c r="Y2912"/>
      <c r="Z2912"/>
      <c r="AA2912"/>
      <c r="AB2912"/>
      <c r="AC2912"/>
      <c r="AD2912"/>
      <c r="AE2912"/>
      <c r="AF2912"/>
      <c r="AG2912"/>
      <c r="AH2912">
        <v>0</v>
      </c>
    </row>
    <row r="2913" spans="1:34" ht="15" x14ac:dyDescent="0.25">
      <c r="A2913" t="s">
        <v>5993</v>
      </c>
      <c r="B2913" t="s">
        <v>5994</v>
      </c>
      <c r="C2913" t="s">
        <v>139</v>
      </c>
      <c r="D2913">
        <v>29</v>
      </c>
      <c r="E2913" s="138">
        <v>45642</v>
      </c>
      <c r="F2913" s="138">
        <v>45749</v>
      </c>
      <c r="G2913" t="s">
        <v>69</v>
      </c>
      <c r="H2913" t="s">
        <v>63</v>
      </c>
      <c r="I2913">
        <v>0.8</v>
      </c>
      <c r="J2913" t="s">
        <v>71</v>
      </c>
      <c r="K2913"/>
      <c r="L2913"/>
      <c r="M2913"/>
      <c r="N2913"/>
      <c r="O2913"/>
      <c r="P2913"/>
      <c r="Q2913"/>
      <c r="R2913"/>
      <c r="S2913"/>
      <c r="T2913"/>
      <c r="U2913"/>
      <c r="V2913"/>
      <c r="W2913"/>
      <c r="X2913"/>
      <c r="Y2913"/>
      <c r="Z2913"/>
      <c r="AA2913"/>
      <c r="AB2913"/>
      <c r="AC2913"/>
      <c r="AD2913"/>
      <c r="AE2913"/>
      <c r="AF2913"/>
      <c r="AG2913">
        <v>1</v>
      </c>
      <c r="AH2913">
        <v>0</v>
      </c>
    </row>
    <row r="2914" spans="1:34" ht="15" x14ac:dyDescent="0.25">
      <c r="A2914" t="s">
        <v>5995</v>
      </c>
      <c r="B2914" t="s">
        <v>5996</v>
      </c>
      <c r="C2914" t="s">
        <v>439</v>
      </c>
      <c r="D2914">
        <v>6</v>
      </c>
      <c r="E2914" s="138">
        <v>39125</v>
      </c>
      <c r="F2914" s="138">
        <v>46011</v>
      </c>
      <c r="G2914" t="s">
        <v>69</v>
      </c>
      <c r="H2914" t="s">
        <v>70</v>
      </c>
      <c r="I2914">
        <v>0</v>
      </c>
      <c r="J2914" t="s">
        <v>16249</v>
      </c>
      <c r="K2914">
        <v>0.8</v>
      </c>
      <c r="L2914" t="s">
        <v>71</v>
      </c>
      <c r="M2914"/>
      <c r="N2914"/>
      <c r="O2914"/>
      <c r="P2914"/>
      <c r="Q2914"/>
      <c r="R2914"/>
      <c r="S2914"/>
      <c r="T2914"/>
      <c r="U2914"/>
      <c r="V2914"/>
      <c r="W2914"/>
      <c r="X2914"/>
      <c r="Y2914"/>
      <c r="Z2914"/>
      <c r="AA2914"/>
      <c r="AB2914"/>
      <c r="AC2914"/>
      <c r="AD2914"/>
      <c r="AE2914"/>
      <c r="AF2914"/>
      <c r="AG2914">
        <v>2</v>
      </c>
      <c r="AH2914">
        <v>8000</v>
      </c>
    </row>
    <row r="2915" spans="1:34" ht="15" x14ac:dyDescent="0.25">
      <c r="A2915" t="s">
        <v>5997</v>
      </c>
      <c r="B2915" t="s">
        <v>5998</v>
      </c>
      <c r="C2915" t="s">
        <v>350</v>
      </c>
      <c r="D2915">
        <v>2</v>
      </c>
      <c r="E2915" s="138">
        <v>45365</v>
      </c>
      <c r="F2915" s="138">
        <v>46011</v>
      </c>
      <c r="G2915" t="s">
        <v>69</v>
      </c>
      <c r="H2915" t="s">
        <v>63</v>
      </c>
      <c r="I2915">
        <v>0.4</v>
      </c>
      <c r="J2915" t="s">
        <v>71</v>
      </c>
      <c r="K2915"/>
      <c r="L2915"/>
      <c r="M2915"/>
      <c r="N2915"/>
      <c r="O2915"/>
      <c r="P2915"/>
      <c r="Q2915"/>
      <c r="R2915"/>
      <c r="S2915"/>
      <c r="T2915"/>
      <c r="U2915"/>
      <c r="V2915"/>
      <c r="W2915"/>
      <c r="X2915"/>
      <c r="Y2915"/>
      <c r="Z2915"/>
      <c r="AA2915"/>
      <c r="AB2915"/>
      <c r="AC2915"/>
      <c r="AD2915"/>
      <c r="AE2915"/>
      <c r="AF2915"/>
      <c r="AG2915">
        <v>1</v>
      </c>
      <c r="AH2915">
        <v>0</v>
      </c>
    </row>
    <row r="2916" spans="1:34" ht="15" x14ac:dyDescent="0.25">
      <c r="A2916" t="s">
        <v>5999</v>
      </c>
      <c r="B2916" t="s">
        <v>6000</v>
      </c>
      <c r="C2916" t="s">
        <v>119</v>
      </c>
      <c r="D2916">
        <v>5</v>
      </c>
      <c r="E2916" s="138">
        <v>44351</v>
      </c>
      <c r="F2916" s="138">
        <v>46011</v>
      </c>
      <c r="G2916" t="s">
        <v>69</v>
      </c>
      <c r="H2916" t="s">
        <v>63</v>
      </c>
      <c r="I2916">
        <v>0.6</v>
      </c>
      <c r="J2916" t="s">
        <v>71</v>
      </c>
      <c r="K2916"/>
      <c r="L2916"/>
      <c r="M2916"/>
      <c r="N2916"/>
      <c r="O2916"/>
      <c r="P2916"/>
      <c r="Q2916"/>
      <c r="R2916"/>
      <c r="S2916"/>
      <c r="T2916"/>
      <c r="U2916"/>
      <c r="V2916"/>
      <c r="W2916"/>
      <c r="X2916"/>
      <c r="Y2916"/>
      <c r="Z2916"/>
      <c r="AA2916"/>
      <c r="AB2916"/>
      <c r="AC2916"/>
      <c r="AD2916"/>
      <c r="AE2916"/>
      <c r="AF2916"/>
      <c r="AG2916">
        <v>1</v>
      </c>
      <c r="AH2916">
        <v>0</v>
      </c>
    </row>
    <row r="2917" spans="1:34" ht="15" x14ac:dyDescent="0.25">
      <c r="A2917" t="s">
        <v>6001</v>
      </c>
      <c r="B2917" t="s">
        <v>6002</v>
      </c>
      <c r="C2917" t="s">
        <v>151</v>
      </c>
      <c r="D2917">
        <v>38</v>
      </c>
      <c r="E2917" s="138">
        <v>45645</v>
      </c>
      <c r="F2917" s="138">
        <v>45691</v>
      </c>
      <c r="G2917" t="s">
        <v>69</v>
      </c>
      <c r="H2917" t="s">
        <v>63</v>
      </c>
      <c r="I2917">
        <v>0.7</v>
      </c>
      <c r="J2917" t="s">
        <v>71</v>
      </c>
      <c r="K2917"/>
      <c r="L2917"/>
      <c r="M2917"/>
      <c r="N2917"/>
      <c r="O2917"/>
      <c r="P2917"/>
      <c r="Q2917"/>
      <c r="R2917"/>
      <c r="S2917"/>
      <c r="T2917"/>
      <c r="U2917"/>
      <c r="V2917"/>
      <c r="W2917"/>
      <c r="X2917"/>
      <c r="Y2917"/>
      <c r="Z2917"/>
      <c r="AA2917"/>
      <c r="AB2917"/>
      <c r="AC2917"/>
      <c r="AD2917"/>
      <c r="AE2917"/>
      <c r="AF2917"/>
      <c r="AG2917">
        <v>1</v>
      </c>
      <c r="AH2917">
        <v>0</v>
      </c>
    </row>
    <row r="2918" spans="1:34" ht="15" x14ac:dyDescent="0.25">
      <c r="A2918" t="s">
        <v>6003</v>
      </c>
      <c r="B2918" t="s">
        <v>6004</v>
      </c>
      <c r="C2918" t="s">
        <v>182</v>
      </c>
      <c r="D2918">
        <v>25</v>
      </c>
      <c r="E2918" s="138">
        <v>45258</v>
      </c>
      <c r="F2918" s="138">
        <v>46011</v>
      </c>
      <c r="G2918" t="s">
        <v>69</v>
      </c>
      <c r="H2918" t="s">
        <v>63</v>
      </c>
      <c r="I2918">
        <v>0.7</v>
      </c>
      <c r="J2918" t="s">
        <v>71</v>
      </c>
      <c r="K2918"/>
      <c r="L2918"/>
      <c r="M2918"/>
      <c r="N2918"/>
      <c r="O2918"/>
      <c r="P2918"/>
      <c r="Q2918"/>
      <c r="R2918"/>
      <c r="S2918"/>
      <c r="T2918"/>
      <c r="U2918"/>
      <c r="V2918"/>
      <c r="W2918"/>
      <c r="X2918"/>
      <c r="Y2918"/>
      <c r="Z2918"/>
      <c r="AA2918"/>
      <c r="AB2918"/>
      <c r="AC2918"/>
      <c r="AD2918"/>
      <c r="AE2918"/>
      <c r="AF2918"/>
      <c r="AG2918">
        <v>1</v>
      </c>
      <c r="AH2918">
        <v>0</v>
      </c>
    </row>
    <row r="2919" spans="1:34" ht="15" x14ac:dyDescent="0.25">
      <c r="A2919" t="s">
        <v>6005</v>
      </c>
      <c r="B2919" t="s">
        <v>6006</v>
      </c>
      <c r="C2919" t="s">
        <v>145</v>
      </c>
      <c r="D2919">
        <v>3</v>
      </c>
      <c r="E2919" s="138">
        <v>41662</v>
      </c>
      <c r="F2919" s="138">
        <v>46011</v>
      </c>
      <c r="G2919" t="s">
        <v>69</v>
      </c>
      <c r="H2919" t="s">
        <v>63</v>
      </c>
      <c r="I2919">
        <v>0.8</v>
      </c>
      <c r="J2919" t="s">
        <v>71</v>
      </c>
      <c r="K2919"/>
      <c r="L2919"/>
      <c r="M2919"/>
      <c r="N2919"/>
      <c r="O2919"/>
      <c r="P2919"/>
      <c r="Q2919"/>
      <c r="R2919"/>
      <c r="S2919"/>
      <c r="T2919"/>
      <c r="U2919"/>
      <c r="V2919"/>
      <c r="W2919"/>
      <c r="X2919"/>
      <c r="Y2919"/>
      <c r="Z2919"/>
      <c r="AA2919"/>
      <c r="AB2919"/>
      <c r="AC2919"/>
      <c r="AD2919"/>
      <c r="AE2919"/>
      <c r="AF2919"/>
      <c r="AG2919">
        <v>1</v>
      </c>
      <c r="AH2919">
        <v>0</v>
      </c>
    </row>
    <row r="2920" spans="1:34" ht="15" x14ac:dyDescent="0.25">
      <c r="A2920" t="s">
        <v>6007</v>
      </c>
      <c r="B2920" t="s">
        <v>6008</v>
      </c>
      <c r="C2920" t="s">
        <v>270</v>
      </c>
      <c r="D2920"/>
      <c r="E2920"/>
      <c r="F2920"/>
      <c r="G2920"/>
      <c r="H2920" t="s">
        <v>63</v>
      </c>
      <c r="I2920" t="s">
        <v>64</v>
      </c>
      <c r="J2920"/>
      <c r="K2920"/>
      <c r="L2920"/>
      <c r="M2920"/>
      <c r="N2920"/>
      <c r="O2920"/>
      <c r="P2920"/>
      <c r="Q2920"/>
      <c r="R2920"/>
      <c r="S2920"/>
      <c r="T2920"/>
      <c r="U2920"/>
      <c r="V2920"/>
      <c r="W2920"/>
      <c r="X2920"/>
      <c r="Y2920"/>
      <c r="Z2920"/>
      <c r="AA2920"/>
      <c r="AB2920"/>
      <c r="AC2920"/>
      <c r="AD2920"/>
      <c r="AE2920"/>
      <c r="AF2920"/>
      <c r="AG2920"/>
      <c r="AH2920">
        <v>0</v>
      </c>
    </row>
    <row r="2921" spans="1:34" ht="15" x14ac:dyDescent="0.25">
      <c r="A2921" t="s">
        <v>6009</v>
      </c>
      <c r="B2921" t="s">
        <v>6010</v>
      </c>
      <c r="C2921" t="s">
        <v>151</v>
      </c>
      <c r="D2921">
        <v>31</v>
      </c>
      <c r="E2921" s="138">
        <v>45644</v>
      </c>
      <c r="F2921" s="138">
        <v>45677</v>
      </c>
      <c r="G2921" t="s">
        <v>75</v>
      </c>
      <c r="H2921" t="s">
        <v>70</v>
      </c>
      <c r="I2921">
        <v>0</v>
      </c>
      <c r="J2921" t="s">
        <v>16428</v>
      </c>
      <c r="K2921">
        <v>0.5</v>
      </c>
      <c r="L2921" t="s">
        <v>16270</v>
      </c>
      <c r="M2921">
        <v>0.61</v>
      </c>
      <c r="N2921" t="s">
        <v>78</v>
      </c>
      <c r="O2921">
        <v>0.8</v>
      </c>
      <c r="P2921" t="s">
        <v>79</v>
      </c>
      <c r="Q2921"/>
      <c r="R2921"/>
      <c r="S2921"/>
      <c r="T2921"/>
      <c r="U2921"/>
      <c r="V2921"/>
      <c r="W2921"/>
      <c r="X2921"/>
      <c r="Y2921"/>
      <c r="Z2921"/>
      <c r="AA2921"/>
      <c r="AB2921"/>
      <c r="AC2921"/>
      <c r="AD2921"/>
      <c r="AE2921"/>
      <c r="AF2921"/>
      <c r="AG2921">
        <v>4</v>
      </c>
      <c r="AH2921">
        <v>8200</v>
      </c>
    </row>
    <row r="2922" spans="1:34" ht="15" x14ac:dyDescent="0.25">
      <c r="A2922" t="s">
        <v>6011</v>
      </c>
      <c r="B2922" t="s">
        <v>6012</v>
      </c>
      <c r="C2922" t="s">
        <v>735</v>
      </c>
      <c r="D2922">
        <v>2</v>
      </c>
      <c r="E2922" s="138">
        <v>45699</v>
      </c>
      <c r="F2922" s="138">
        <v>45722</v>
      </c>
      <c r="G2922" t="s">
        <v>69</v>
      </c>
      <c r="H2922" t="s">
        <v>63</v>
      </c>
      <c r="I2922">
        <v>0.2</v>
      </c>
      <c r="J2922" t="s">
        <v>71</v>
      </c>
      <c r="K2922"/>
      <c r="L2922"/>
      <c r="M2922"/>
      <c r="N2922"/>
      <c r="O2922"/>
      <c r="P2922"/>
      <c r="Q2922"/>
      <c r="R2922"/>
      <c r="S2922"/>
      <c r="T2922"/>
      <c r="U2922"/>
      <c r="V2922"/>
      <c r="W2922"/>
      <c r="X2922"/>
      <c r="Y2922"/>
      <c r="Z2922"/>
      <c r="AA2922"/>
      <c r="AB2922"/>
      <c r="AC2922"/>
      <c r="AD2922"/>
      <c r="AE2922"/>
      <c r="AF2922"/>
      <c r="AG2922">
        <v>1</v>
      </c>
      <c r="AH2922">
        <v>0</v>
      </c>
    </row>
    <row r="2923" spans="1:34" ht="15" x14ac:dyDescent="0.25">
      <c r="A2923" t="s">
        <v>6013</v>
      </c>
      <c r="B2923" t="s">
        <v>6014</v>
      </c>
      <c r="C2923" t="s">
        <v>712</v>
      </c>
      <c r="D2923">
        <v>86</v>
      </c>
      <c r="E2923" s="138">
        <v>41075</v>
      </c>
      <c r="F2923" s="138">
        <v>46011</v>
      </c>
      <c r="G2923" t="s">
        <v>69</v>
      </c>
      <c r="H2923" t="s">
        <v>63</v>
      </c>
      <c r="I2923">
        <v>0.8</v>
      </c>
      <c r="J2923" t="s">
        <v>71</v>
      </c>
      <c r="K2923"/>
      <c r="L2923"/>
      <c r="M2923"/>
      <c r="N2923"/>
      <c r="O2923"/>
      <c r="P2923"/>
      <c r="Q2923"/>
      <c r="R2923"/>
      <c r="S2923"/>
      <c r="T2923"/>
      <c r="U2923"/>
      <c r="V2923"/>
      <c r="W2923"/>
      <c r="X2923"/>
      <c r="Y2923"/>
      <c r="Z2923"/>
      <c r="AA2923"/>
      <c r="AB2923"/>
      <c r="AC2923"/>
      <c r="AD2923"/>
      <c r="AE2923"/>
      <c r="AF2923"/>
      <c r="AG2923">
        <v>1</v>
      </c>
      <c r="AH2923">
        <v>0</v>
      </c>
    </row>
    <row r="2924" spans="1:34" ht="15" x14ac:dyDescent="0.25">
      <c r="A2924" t="s">
        <v>6015</v>
      </c>
      <c r="B2924" t="s">
        <v>6016</v>
      </c>
      <c r="C2924" t="s">
        <v>411</v>
      </c>
      <c r="D2924">
        <v>182</v>
      </c>
      <c r="E2924" s="138">
        <v>45602</v>
      </c>
      <c r="F2924" s="138">
        <v>45926</v>
      </c>
      <c r="G2924" t="s">
        <v>69</v>
      </c>
      <c r="H2924" t="s">
        <v>63</v>
      </c>
      <c r="I2924">
        <v>0.8</v>
      </c>
      <c r="J2924" t="s">
        <v>71</v>
      </c>
      <c r="K2924"/>
      <c r="L2924"/>
      <c r="M2924"/>
      <c r="N2924"/>
      <c r="O2924"/>
      <c r="P2924"/>
      <c r="Q2924"/>
      <c r="R2924"/>
      <c r="S2924"/>
      <c r="T2924"/>
      <c r="U2924"/>
      <c r="V2924"/>
      <c r="W2924"/>
      <c r="X2924"/>
      <c r="Y2924"/>
      <c r="Z2924"/>
      <c r="AA2924"/>
      <c r="AB2924"/>
      <c r="AC2924"/>
      <c r="AD2924"/>
      <c r="AE2924"/>
      <c r="AF2924"/>
      <c r="AG2924">
        <v>1</v>
      </c>
      <c r="AH2924">
        <v>0</v>
      </c>
    </row>
    <row r="2925" spans="1:34" ht="15" x14ac:dyDescent="0.25">
      <c r="A2925" t="s">
        <v>6017</v>
      </c>
      <c r="B2925" t="s">
        <v>6018</v>
      </c>
      <c r="C2925" t="s">
        <v>90</v>
      </c>
      <c r="D2925">
        <v>5</v>
      </c>
      <c r="E2925" s="138">
        <v>44249</v>
      </c>
      <c r="F2925" s="138">
        <v>46011</v>
      </c>
      <c r="G2925" t="s">
        <v>69</v>
      </c>
      <c r="H2925" t="s">
        <v>70</v>
      </c>
      <c r="I2925">
        <v>0</v>
      </c>
      <c r="J2925" t="s">
        <v>16257</v>
      </c>
      <c r="K2925">
        <v>0.8</v>
      </c>
      <c r="L2925" t="s">
        <v>71</v>
      </c>
      <c r="M2925"/>
      <c r="N2925"/>
      <c r="O2925"/>
      <c r="P2925"/>
      <c r="Q2925"/>
      <c r="R2925"/>
      <c r="S2925"/>
      <c r="T2925"/>
      <c r="U2925"/>
      <c r="V2925"/>
      <c r="W2925"/>
      <c r="X2925"/>
      <c r="Y2925"/>
      <c r="Z2925"/>
      <c r="AA2925"/>
      <c r="AB2925"/>
      <c r="AC2925"/>
      <c r="AD2925"/>
      <c r="AE2925"/>
      <c r="AF2925"/>
      <c r="AG2925">
        <v>2</v>
      </c>
      <c r="AH2925">
        <v>14999.99</v>
      </c>
    </row>
    <row r="2926" spans="1:34" ht="15" x14ac:dyDescent="0.25">
      <c r="A2926" t="s">
        <v>6019</v>
      </c>
      <c r="B2926" t="s">
        <v>6020</v>
      </c>
      <c r="C2926" t="s">
        <v>680</v>
      </c>
      <c r="D2926">
        <v>36</v>
      </c>
      <c r="E2926" s="138">
        <v>45646</v>
      </c>
      <c r="F2926" s="138">
        <v>45707</v>
      </c>
      <c r="G2926" t="s">
        <v>69</v>
      </c>
      <c r="H2926" t="s">
        <v>63</v>
      </c>
      <c r="I2926">
        <v>0.8</v>
      </c>
      <c r="J2926" t="s">
        <v>71</v>
      </c>
      <c r="K2926"/>
      <c r="L2926"/>
      <c r="M2926"/>
      <c r="N2926"/>
      <c r="O2926"/>
      <c r="P2926"/>
      <c r="Q2926"/>
      <c r="R2926"/>
      <c r="S2926"/>
      <c r="T2926"/>
      <c r="U2926"/>
      <c r="V2926"/>
      <c r="W2926"/>
      <c r="X2926"/>
      <c r="Y2926"/>
      <c r="Z2926"/>
      <c r="AA2926"/>
      <c r="AB2926"/>
      <c r="AC2926"/>
      <c r="AD2926"/>
      <c r="AE2926"/>
      <c r="AF2926"/>
      <c r="AG2926">
        <v>1</v>
      </c>
      <c r="AH2926">
        <v>0</v>
      </c>
    </row>
    <row r="2927" spans="1:34" ht="15" x14ac:dyDescent="0.25">
      <c r="A2927" t="s">
        <v>6021</v>
      </c>
      <c r="B2927" t="s">
        <v>6022</v>
      </c>
      <c r="C2927" t="s">
        <v>294</v>
      </c>
      <c r="D2927">
        <v>51</v>
      </c>
      <c r="E2927" s="138">
        <v>44917</v>
      </c>
      <c r="F2927" s="138">
        <v>46011</v>
      </c>
      <c r="G2927" t="s">
        <v>69</v>
      </c>
      <c r="H2927" t="s">
        <v>63</v>
      </c>
      <c r="I2927">
        <v>0.75</v>
      </c>
      <c r="J2927" t="s">
        <v>71</v>
      </c>
      <c r="K2927"/>
      <c r="L2927"/>
      <c r="M2927"/>
      <c r="N2927"/>
      <c r="O2927"/>
      <c r="P2927"/>
      <c r="Q2927"/>
      <c r="R2927"/>
      <c r="S2927"/>
      <c r="T2927"/>
      <c r="U2927"/>
      <c r="V2927"/>
      <c r="W2927"/>
      <c r="X2927"/>
      <c r="Y2927"/>
      <c r="Z2927"/>
      <c r="AA2927"/>
      <c r="AB2927"/>
      <c r="AC2927"/>
      <c r="AD2927"/>
      <c r="AE2927"/>
      <c r="AF2927"/>
      <c r="AG2927">
        <v>1</v>
      </c>
      <c r="AH2927">
        <v>0</v>
      </c>
    </row>
    <row r="2928" spans="1:34" ht="15" x14ac:dyDescent="0.25">
      <c r="A2928" t="s">
        <v>6025</v>
      </c>
      <c r="B2928" t="s">
        <v>6026</v>
      </c>
      <c r="C2928" t="s">
        <v>108</v>
      </c>
      <c r="D2928">
        <v>2</v>
      </c>
      <c r="E2928" s="138">
        <v>45716</v>
      </c>
      <c r="F2928" s="138">
        <v>45901</v>
      </c>
      <c r="G2928" t="s">
        <v>75</v>
      </c>
      <c r="H2928" t="s">
        <v>63</v>
      </c>
      <c r="I2928">
        <v>0.7</v>
      </c>
      <c r="J2928" t="s">
        <v>71</v>
      </c>
      <c r="K2928"/>
      <c r="L2928"/>
      <c r="M2928"/>
      <c r="N2928"/>
      <c r="O2928"/>
      <c r="P2928"/>
      <c r="Q2928"/>
      <c r="R2928"/>
      <c r="S2928"/>
      <c r="T2928"/>
      <c r="U2928"/>
      <c r="V2928"/>
      <c r="W2928"/>
      <c r="X2928"/>
      <c r="Y2928"/>
      <c r="Z2928"/>
      <c r="AA2928"/>
      <c r="AB2928"/>
      <c r="AC2928"/>
      <c r="AD2928"/>
      <c r="AE2928"/>
      <c r="AF2928"/>
      <c r="AG2928">
        <v>1</v>
      </c>
      <c r="AH2928">
        <v>0</v>
      </c>
    </row>
    <row r="2929" spans="1:34" ht="15" x14ac:dyDescent="0.25">
      <c r="A2929" t="s">
        <v>6023</v>
      </c>
      <c r="B2929" t="s">
        <v>6024</v>
      </c>
      <c r="C2929" t="s">
        <v>222</v>
      </c>
      <c r="D2929"/>
      <c r="E2929"/>
      <c r="F2929"/>
      <c r="G2929"/>
      <c r="H2929" t="s">
        <v>63</v>
      </c>
      <c r="I2929" t="s">
        <v>64</v>
      </c>
      <c r="J2929"/>
      <c r="K2929"/>
      <c r="L2929"/>
      <c r="M2929"/>
      <c r="N2929"/>
      <c r="O2929"/>
      <c r="P2929"/>
      <c r="Q2929"/>
      <c r="R2929"/>
      <c r="S2929"/>
      <c r="T2929"/>
      <c r="U2929"/>
      <c r="V2929"/>
      <c r="W2929"/>
      <c r="X2929"/>
      <c r="Y2929"/>
      <c r="Z2929"/>
      <c r="AA2929"/>
      <c r="AB2929"/>
      <c r="AC2929"/>
      <c r="AD2929"/>
      <c r="AE2929"/>
      <c r="AF2929"/>
      <c r="AG2929"/>
      <c r="AH2929">
        <v>0</v>
      </c>
    </row>
    <row r="2930" spans="1:34" ht="15" x14ac:dyDescent="0.25">
      <c r="A2930" t="s">
        <v>6027</v>
      </c>
      <c r="B2930" t="s">
        <v>6028</v>
      </c>
      <c r="C2930" t="s">
        <v>426</v>
      </c>
      <c r="D2930">
        <v>3</v>
      </c>
      <c r="E2930" s="138">
        <v>45363</v>
      </c>
      <c r="F2930" s="138">
        <v>46011</v>
      </c>
      <c r="G2930" t="s">
        <v>69</v>
      </c>
      <c r="H2930" t="s">
        <v>70</v>
      </c>
      <c r="I2930">
        <v>0.65</v>
      </c>
      <c r="J2930" t="s">
        <v>16270</v>
      </c>
      <c r="K2930">
        <v>0.7</v>
      </c>
      <c r="L2930" t="s">
        <v>78</v>
      </c>
      <c r="M2930">
        <v>0.8</v>
      </c>
      <c r="N2930" t="s">
        <v>79</v>
      </c>
      <c r="O2930"/>
      <c r="P2930"/>
      <c r="Q2930"/>
      <c r="R2930"/>
      <c r="S2930"/>
      <c r="T2930"/>
      <c r="U2930"/>
      <c r="V2930"/>
      <c r="W2930"/>
      <c r="X2930"/>
      <c r="Y2930"/>
      <c r="Z2930"/>
      <c r="AA2930"/>
      <c r="AB2930"/>
      <c r="AC2930"/>
      <c r="AD2930"/>
      <c r="AE2930"/>
      <c r="AF2930"/>
      <c r="AG2930">
        <v>3</v>
      </c>
      <c r="AH2930">
        <v>0</v>
      </c>
    </row>
    <row r="2931" spans="1:34" ht="15" x14ac:dyDescent="0.25">
      <c r="A2931" t="s">
        <v>6029</v>
      </c>
      <c r="B2931" t="s">
        <v>6030</v>
      </c>
      <c r="C2931" t="s">
        <v>374</v>
      </c>
      <c r="D2931"/>
      <c r="E2931"/>
      <c r="F2931"/>
      <c r="G2931"/>
      <c r="H2931" t="s">
        <v>63</v>
      </c>
      <c r="I2931" t="s">
        <v>64</v>
      </c>
      <c r="J2931"/>
      <c r="K2931"/>
      <c r="L2931"/>
      <c r="M2931"/>
      <c r="N2931"/>
      <c r="O2931"/>
      <c r="P2931"/>
      <c r="Q2931"/>
      <c r="R2931"/>
      <c r="S2931"/>
      <c r="T2931"/>
      <c r="U2931"/>
      <c r="V2931"/>
      <c r="W2931"/>
      <c r="X2931"/>
      <c r="Y2931"/>
      <c r="Z2931"/>
      <c r="AA2931"/>
      <c r="AB2931"/>
      <c r="AC2931"/>
      <c r="AD2931"/>
      <c r="AE2931"/>
      <c r="AF2931"/>
      <c r="AG2931"/>
      <c r="AH2931">
        <v>0</v>
      </c>
    </row>
    <row r="2932" spans="1:34" ht="15" x14ac:dyDescent="0.25">
      <c r="A2932" t="s">
        <v>6031</v>
      </c>
      <c r="B2932" t="s">
        <v>6032</v>
      </c>
      <c r="C2932" t="s">
        <v>691</v>
      </c>
      <c r="D2932">
        <v>24</v>
      </c>
      <c r="E2932" s="138">
        <v>41607</v>
      </c>
      <c r="F2932" s="138">
        <v>46011</v>
      </c>
      <c r="G2932" t="s">
        <v>69</v>
      </c>
      <c r="H2932" t="s">
        <v>63</v>
      </c>
      <c r="I2932">
        <v>0.8</v>
      </c>
      <c r="J2932" t="s">
        <v>71</v>
      </c>
      <c r="K2932"/>
      <c r="L2932"/>
      <c r="M2932"/>
      <c r="N2932"/>
      <c r="O2932"/>
      <c r="P2932"/>
      <c r="Q2932"/>
      <c r="R2932"/>
      <c r="S2932"/>
      <c r="T2932"/>
      <c r="U2932"/>
      <c r="V2932"/>
      <c r="W2932"/>
      <c r="X2932"/>
      <c r="Y2932"/>
      <c r="Z2932"/>
      <c r="AA2932"/>
      <c r="AB2932"/>
      <c r="AC2932"/>
      <c r="AD2932"/>
      <c r="AE2932"/>
      <c r="AF2932"/>
      <c r="AG2932">
        <v>1</v>
      </c>
      <c r="AH2932">
        <v>0</v>
      </c>
    </row>
    <row r="2933" spans="1:34" ht="15" x14ac:dyDescent="0.25">
      <c r="A2933" t="s">
        <v>6033</v>
      </c>
      <c r="B2933" t="s">
        <v>6034</v>
      </c>
      <c r="C2933" t="s">
        <v>521</v>
      </c>
      <c r="D2933">
        <v>36</v>
      </c>
      <c r="E2933" s="138">
        <v>45288</v>
      </c>
      <c r="F2933" s="138">
        <v>46011</v>
      </c>
      <c r="G2933" t="s">
        <v>16478</v>
      </c>
      <c r="H2933" t="s">
        <v>70</v>
      </c>
      <c r="I2933">
        <v>0.6</v>
      </c>
      <c r="J2933" t="s">
        <v>76</v>
      </c>
      <c r="K2933">
        <v>0.6</v>
      </c>
      <c r="L2933" t="s">
        <v>77</v>
      </c>
      <c r="M2933">
        <v>0.6</v>
      </c>
      <c r="N2933" t="s">
        <v>78</v>
      </c>
      <c r="O2933">
        <v>0.8</v>
      </c>
      <c r="P2933" t="s">
        <v>79</v>
      </c>
      <c r="Q2933"/>
      <c r="R2933"/>
      <c r="S2933"/>
      <c r="T2933"/>
      <c r="U2933"/>
      <c r="V2933"/>
      <c r="W2933"/>
      <c r="X2933"/>
      <c r="Y2933"/>
      <c r="Z2933"/>
      <c r="AA2933"/>
      <c r="AB2933"/>
      <c r="AC2933"/>
      <c r="AD2933"/>
      <c r="AE2933"/>
      <c r="AF2933"/>
      <c r="AG2933">
        <v>0</v>
      </c>
      <c r="AH2933">
        <v>0</v>
      </c>
    </row>
    <row r="2934" spans="1:34" ht="15" x14ac:dyDescent="0.25">
      <c r="A2934" t="s">
        <v>6035</v>
      </c>
      <c r="B2934" t="s">
        <v>6036</v>
      </c>
      <c r="C2934" t="s">
        <v>198</v>
      </c>
      <c r="D2934">
        <v>35</v>
      </c>
      <c r="E2934" s="138">
        <v>45649</v>
      </c>
      <c r="F2934" s="138">
        <v>45678</v>
      </c>
      <c r="G2934" t="s">
        <v>69</v>
      </c>
      <c r="H2934" t="s">
        <v>70</v>
      </c>
      <c r="I2934">
        <v>0</v>
      </c>
      <c r="J2934" t="s">
        <v>16269</v>
      </c>
      <c r="K2934">
        <v>0.8</v>
      </c>
      <c r="L2934" t="s">
        <v>71</v>
      </c>
      <c r="M2934"/>
      <c r="N2934"/>
      <c r="O2934"/>
      <c r="P2934"/>
      <c r="Q2934"/>
      <c r="R2934"/>
      <c r="S2934"/>
      <c r="T2934"/>
      <c r="U2934"/>
      <c r="V2934"/>
      <c r="W2934"/>
      <c r="X2934"/>
      <c r="Y2934"/>
      <c r="Z2934"/>
      <c r="AA2934"/>
      <c r="AB2934"/>
      <c r="AC2934"/>
      <c r="AD2934"/>
      <c r="AE2934"/>
      <c r="AF2934"/>
      <c r="AG2934">
        <v>2</v>
      </c>
      <c r="AH2934">
        <v>12500</v>
      </c>
    </row>
    <row r="2935" spans="1:34" ht="15" x14ac:dyDescent="0.25">
      <c r="A2935" t="s">
        <v>6037</v>
      </c>
      <c r="B2935" t="s">
        <v>6038</v>
      </c>
      <c r="C2935" t="s">
        <v>102</v>
      </c>
      <c r="D2935">
        <v>27</v>
      </c>
      <c r="E2935" s="138">
        <v>45645</v>
      </c>
      <c r="F2935" s="138">
        <v>45660</v>
      </c>
      <c r="G2935" t="s">
        <v>69</v>
      </c>
      <c r="H2935" t="s">
        <v>63</v>
      </c>
      <c r="I2935">
        <v>0.8</v>
      </c>
      <c r="J2935" t="s">
        <v>71</v>
      </c>
      <c r="K2935"/>
      <c r="L2935"/>
      <c r="M2935"/>
      <c r="N2935"/>
      <c r="O2935"/>
      <c r="P2935"/>
      <c r="Q2935"/>
      <c r="R2935"/>
      <c r="S2935"/>
      <c r="T2935"/>
      <c r="U2935"/>
      <c r="V2935"/>
      <c r="W2935"/>
      <c r="X2935"/>
      <c r="Y2935"/>
      <c r="Z2935"/>
      <c r="AA2935"/>
      <c r="AB2935"/>
      <c r="AC2935"/>
      <c r="AD2935"/>
      <c r="AE2935"/>
      <c r="AF2935"/>
      <c r="AG2935">
        <v>1</v>
      </c>
      <c r="AH2935">
        <v>0</v>
      </c>
    </row>
    <row r="2936" spans="1:34" ht="15" x14ac:dyDescent="0.25">
      <c r="A2936" t="s">
        <v>6039</v>
      </c>
      <c r="B2936" t="s">
        <v>6040</v>
      </c>
      <c r="C2936" t="s">
        <v>70</v>
      </c>
      <c r="D2936">
        <v>55</v>
      </c>
      <c r="E2936" s="138">
        <v>45281</v>
      </c>
      <c r="F2936" s="138">
        <v>46011</v>
      </c>
      <c r="G2936" t="s">
        <v>16478</v>
      </c>
      <c r="H2936" t="s">
        <v>70</v>
      </c>
      <c r="I2936">
        <v>0.4</v>
      </c>
      <c r="J2936" t="s">
        <v>76</v>
      </c>
      <c r="K2936">
        <v>0.5</v>
      </c>
      <c r="L2936" t="s">
        <v>77</v>
      </c>
      <c r="M2936">
        <v>0.6</v>
      </c>
      <c r="N2936" t="s">
        <v>78</v>
      </c>
      <c r="O2936">
        <v>0.8</v>
      </c>
      <c r="P2936" t="s">
        <v>79</v>
      </c>
      <c r="Q2936"/>
      <c r="R2936"/>
      <c r="S2936"/>
      <c r="T2936"/>
      <c r="U2936"/>
      <c r="V2936"/>
      <c r="W2936"/>
      <c r="X2936"/>
      <c r="Y2936"/>
      <c r="Z2936"/>
      <c r="AA2936"/>
      <c r="AB2936"/>
      <c r="AC2936"/>
      <c r="AD2936"/>
      <c r="AE2936"/>
      <c r="AF2936"/>
      <c r="AG2936">
        <v>0</v>
      </c>
      <c r="AH2936">
        <v>0</v>
      </c>
    </row>
    <row r="2937" spans="1:34" ht="15" x14ac:dyDescent="0.25">
      <c r="A2937" t="s">
        <v>6041</v>
      </c>
      <c r="B2937" t="s">
        <v>6042</v>
      </c>
      <c r="C2937" t="s">
        <v>735</v>
      </c>
      <c r="D2937">
        <v>9</v>
      </c>
      <c r="E2937" s="138">
        <v>42825</v>
      </c>
      <c r="F2937" s="138">
        <v>46011</v>
      </c>
      <c r="G2937" t="s">
        <v>69</v>
      </c>
      <c r="H2937" t="s">
        <v>63</v>
      </c>
      <c r="I2937">
        <v>0.5</v>
      </c>
      <c r="J2937" t="s">
        <v>71</v>
      </c>
      <c r="K2937"/>
      <c r="L2937"/>
      <c r="M2937"/>
      <c r="N2937"/>
      <c r="O2937"/>
      <c r="P2937"/>
      <c r="Q2937"/>
      <c r="R2937"/>
      <c r="S2937"/>
      <c r="T2937"/>
      <c r="U2937"/>
      <c r="V2937"/>
      <c r="W2937"/>
      <c r="X2937"/>
      <c r="Y2937"/>
      <c r="Z2937"/>
      <c r="AA2937"/>
      <c r="AB2937"/>
      <c r="AC2937"/>
      <c r="AD2937"/>
      <c r="AE2937"/>
      <c r="AF2937"/>
      <c r="AG2937">
        <v>1</v>
      </c>
      <c r="AH2937">
        <v>0</v>
      </c>
    </row>
    <row r="2938" spans="1:34" ht="15" x14ac:dyDescent="0.25">
      <c r="A2938" t="s">
        <v>6043</v>
      </c>
      <c r="B2938" t="s">
        <v>6044</v>
      </c>
      <c r="C2938" t="s">
        <v>116</v>
      </c>
      <c r="D2938"/>
      <c r="E2938"/>
      <c r="F2938"/>
      <c r="G2938"/>
      <c r="H2938" t="s">
        <v>63</v>
      </c>
      <c r="I2938" t="s">
        <v>64</v>
      </c>
      <c r="J2938"/>
      <c r="K2938"/>
      <c r="L2938"/>
      <c r="M2938"/>
      <c r="N2938"/>
      <c r="O2938"/>
      <c r="P2938"/>
      <c r="Q2938"/>
      <c r="R2938"/>
      <c r="S2938"/>
      <c r="T2938"/>
      <c r="U2938"/>
      <c r="V2938"/>
      <c r="W2938"/>
      <c r="X2938"/>
      <c r="Y2938"/>
      <c r="Z2938"/>
      <c r="AA2938"/>
      <c r="AB2938"/>
      <c r="AC2938"/>
      <c r="AD2938"/>
      <c r="AE2938"/>
      <c r="AF2938"/>
      <c r="AG2938"/>
      <c r="AH2938">
        <v>0</v>
      </c>
    </row>
    <row r="2939" spans="1:34" ht="15" x14ac:dyDescent="0.25">
      <c r="A2939" t="s">
        <v>6045</v>
      </c>
      <c r="B2939" t="s">
        <v>6046</v>
      </c>
      <c r="C2939" t="s">
        <v>411</v>
      </c>
      <c r="D2939">
        <v>12</v>
      </c>
      <c r="E2939" s="138">
        <v>42908</v>
      </c>
      <c r="F2939" s="138">
        <v>46011</v>
      </c>
      <c r="G2939" t="s">
        <v>69</v>
      </c>
      <c r="H2939" t="s">
        <v>63</v>
      </c>
      <c r="I2939">
        <v>0.8</v>
      </c>
      <c r="J2939" t="s">
        <v>71</v>
      </c>
      <c r="K2939"/>
      <c r="L2939"/>
      <c r="M2939"/>
      <c r="N2939"/>
      <c r="O2939"/>
      <c r="P2939"/>
      <c r="Q2939"/>
      <c r="R2939"/>
      <c r="S2939"/>
      <c r="T2939"/>
      <c r="U2939"/>
      <c r="V2939"/>
      <c r="W2939"/>
      <c r="X2939"/>
      <c r="Y2939"/>
      <c r="Z2939"/>
      <c r="AA2939"/>
      <c r="AB2939"/>
      <c r="AC2939"/>
      <c r="AD2939"/>
      <c r="AE2939"/>
      <c r="AF2939"/>
      <c r="AG2939">
        <v>1</v>
      </c>
      <c r="AH2939">
        <v>0</v>
      </c>
    </row>
    <row r="2940" spans="1:34" ht="15" x14ac:dyDescent="0.25">
      <c r="A2940" t="s">
        <v>6047</v>
      </c>
      <c r="B2940" t="s">
        <v>6048</v>
      </c>
      <c r="C2940" t="s">
        <v>426</v>
      </c>
      <c r="D2940">
        <v>19</v>
      </c>
      <c r="E2940" s="138">
        <v>39596</v>
      </c>
      <c r="F2940" s="138">
        <v>46011</v>
      </c>
      <c r="G2940" t="s">
        <v>69</v>
      </c>
      <c r="H2940" t="s">
        <v>63</v>
      </c>
      <c r="I2940">
        <v>0.8</v>
      </c>
      <c r="J2940" t="s">
        <v>71</v>
      </c>
      <c r="K2940"/>
      <c r="L2940"/>
      <c r="M2940"/>
      <c r="N2940"/>
      <c r="O2940"/>
      <c r="P2940"/>
      <c r="Q2940"/>
      <c r="R2940"/>
      <c r="S2940"/>
      <c r="T2940"/>
      <c r="U2940"/>
      <c r="V2940"/>
      <c r="W2940"/>
      <c r="X2940"/>
      <c r="Y2940"/>
      <c r="Z2940"/>
      <c r="AA2940"/>
      <c r="AB2940"/>
      <c r="AC2940"/>
      <c r="AD2940"/>
      <c r="AE2940"/>
      <c r="AF2940"/>
      <c r="AG2940">
        <v>1</v>
      </c>
      <c r="AH2940">
        <v>0</v>
      </c>
    </row>
    <row r="2941" spans="1:34" ht="15" x14ac:dyDescent="0.25">
      <c r="A2941" t="s">
        <v>6049</v>
      </c>
      <c r="B2941" t="s">
        <v>6050</v>
      </c>
      <c r="C2941" t="s">
        <v>426</v>
      </c>
      <c r="D2941">
        <v>6</v>
      </c>
      <c r="E2941" s="138">
        <v>43543</v>
      </c>
      <c r="F2941" s="138">
        <v>46011</v>
      </c>
      <c r="G2941" t="s">
        <v>69</v>
      </c>
      <c r="H2941" t="s">
        <v>63</v>
      </c>
      <c r="I2941">
        <v>0.8</v>
      </c>
      <c r="J2941" t="s">
        <v>71</v>
      </c>
      <c r="K2941"/>
      <c r="L2941"/>
      <c r="M2941"/>
      <c r="N2941"/>
      <c r="O2941"/>
      <c r="P2941"/>
      <c r="Q2941"/>
      <c r="R2941"/>
      <c r="S2941"/>
      <c r="T2941"/>
      <c r="U2941"/>
      <c r="V2941"/>
      <c r="W2941"/>
      <c r="X2941"/>
      <c r="Y2941"/>
      <c r="Z2941"/>
      <c r="AA2941"/>
      <c r="AB2941"/>
      <c r="AC2941"/>
      <c r="AD2941"/>
      <c r="AE2941"/>
      <c r="AF2941"/>
      <c r="AG2941">
        <v>1</v>
      </c>
      <c r="AH2941">
        <v>0</v>
      </c>
    </row>
    <row r="2942" spans="1:34" ht="15" x14ac:dyDescent="0.25">
      <c r="A2942" t="s">
        <v>6051</v>
      </c>
      <c r="B2942" t="s">
        <v>6052</v>
      </c>
      <c r="C2942" t="s">
        <v>211</v>
      </c>
      <c r="D2942">
        <v>10</v>
      </c>
      <c r="E2942" s="138">
        <v>45722</v>
      </c>
      <c r="F2942" s="138">
        <v>45734</v>
      </c>
      <c r="G2942" t="s">
        <v>69</v>
      </c>
      <c r="H2942" t="s">
        <v>63</v>
      </c>
      <c r="I2942">
        <v>0.5</v>
      </c>
      <c r="J2942" t="s">
        <v>71</v>
      </c>
      <c r="K2942"/>
      <c r="L2942"/>
      <c r="M2942"/>
      <c r="N2942"/>
      <c r="O2942"/>
      <c r="P2942"/>
      <c r="Q2942"/>
      <c r="R2942"/>
      <c r="S2942"/>
      <c r="T2942"/>
      <c r="U2942"/>
      <c r="V2942"/>
      <c r="W2942"/>
      <c r="X2942"/>
      <c r="Y2942"/>
      <c r="Z2942"/>
      <c r="AA2942"/>
      <c r="AB2942"/>
      <c r="AC2942"/>
      <c r="AD2942"/>
      <c r="AE2942"/>
      <c r="AF2942"/>
      <c r="AG2942">
        <v>1</v>
      </c>
      <c r="AH2942">
        <v>0</v>
      </c>
    </row>
    <row r="2943" spans="1:34" ht="15" x14ac:dyDescent="0.25">
      <c r="A2943" t="s">
        <v>6053</v>
      </c>
      <c r="B2943" t="s">
        <v>6054</v>
      </c>
      <c r="C2943" t="s">
        <v>74</v>
      </c>
      <c r="D2943">
        <v>71</v>
      </c>
      <c r="E2943" s="138">
        <v>45642</v>
      </c>
      <c r="F2943" s="138">
        <v>45677</v>
      </c>
      <c r="G2943" t="s">
        <v>16478</v>
      </c>
      <c r="H2943" t="s">
        <v>70</v>
      </c>
      <c r="I2943">
        <v>0.6</v>
      </c>
      <c r="J2943" t="s">
        <v>76</v>
      </c>
      <c r="K2943">
        <v>0.62</v>
      </c>
      <c r="L2943" t="s">
        <v>77</v>
      </c>
      <c r="M2943">
        <v>0.7</v>
      </c>
      <c r="N2943" t="s">
        <v>78</v>
      </c>
      <c r="O2943">
        <v>0.8</v>
      </c>
      <c r="P2943" t="s">
        <v>79</v>
      </c>
      <c r="Q2943"/>
      <c r="R2943"/>
      <c r="S2943"/>
      <c r="T2943"/>
      <c r="U2943"/>
      <c r="V2943"/>
      <c r="W2943"/>
      <c r="X2943"/>
      <c r="Y2943"/>
      <c r="Z2943"/>
      <c r="AA2943"/>
      <c r="AB2943"/>
      <c r="AC2943"/>
      <c r="AD2943"/>
      <c r="AE2943"/>
      <c r="AF2943"/>
      <c r="AG2943">
        <v>0</v>
      </c>
      <c r="AH2943">
        <v>0</v>
      </c>
    </row>
    <row r="2944" spans="1:34" ht="15" x14ac:dyDescent="0.25">
      <c r="A2944" t="s">
        <v>6055</v>
      </c>
      <c r="B2944" t="s">
        <v>6056</v>
      </c>
      <c r="C2944" t="s">
        <v>1085</v>
      </c>
      <c r="D2944">
        <v>2</v>
      </c>
      <c r="E2944" s="138">
        <v>45715</v>
      </c>
      <c r="F2944" s="138">
        <v>45909</v>
      </c>
      <c r="G2944" t="s">
        <v>75</v>
      </c>
      <c r="H2944" t="s">
        <v>70</v>
      </c>
      <c r="I2944">
        <v>0</v>
      </c>
      <c r="J2944" t="s">
        <v>16229</v>
      </c>
      <c r="K2944">
        <v>0.5</v>
      </c>
      <c r="L2944" t="s">
        <v>16270</v>
      </c>
      <c r="M2944">
        <v>0.6</v>
      </c>
      <c r="N2944" t="s">
        <v>78</v>
      </c>
      <c r="O2944">
        <v>0.8</v>
      </c>
      <c r="P2944" t="s">
        <v>79</v>
      </c>
      <c r="Q2944"/>
      <c r="R2944"/>
      <c r="S2944"/>
      <c r="T2944"/>
      <c r="U2944"/>
      <c r="V2944"/>
      <c r="W2944"/>
      <c r="X2944"/>
      <c r="Y2944"/>
      <c r="Z2944"/>
      <c r="AA2944"/>
      <c r="AB2944"/>
      <c r="AC2944"/>
      <c r="AD2944"/>
      <c r="AE2944"/>
      <c r="AF2944"/>
      <c r="AG2944">
        <v>4</v>
      </c>
      <c r="AH2944">
        <v>10000</v>
      </c>
    </row>
    <row r="2945" spans="1:34" ht="15" x14ac:dyDescent="0.25">
      <c r="A2945" t="s">
        <v>6057</v>
      </c>
      <c r="B2945" t="s">
        <v>6058</v>
      </c>
      <c r="C2945" t="s">
        <v>68</v>
      </c>
      <c r="D2945">
        <v>29</v>
      </c>
      <c r="E2945" s="138">
        <v>45653</v>
      </c>
      <c r="F2945" s="138">
        <v>45687</v>
      </c>
      <c r="G2945" t="s">
        <v>75</v>
      </c>
      <c r="H2945" t="s">
        <v>70</v>
      </c>
      <c r="I2945">
        <v>0</v>
      </c>
      <c r="J2945" t="s">
        <v>16237</v>
      </c>
      <c r="K2945">
        <v>0.8</v>
      </c>
      <c r="L2945" t="s">
        <v>71</v>
      </c>
      <c r="M2945"/>
      <c r="N2945"/>
      <c r="O2945"/>
      <c r="P2945"/>
      <c r="Q2945"/>
      <c r="R2945"/>
      <c r="S2945"/>
      <c r="T2945"/>
      <c r="U2945"/>
      <c r="V2945"/>
      <c r="W2945"/>
      <c r="X2945"/>
      <c r="Y2945"/>
      <c r="Z2945"/>
      <c r="AA2945"/>
      <c r="AB2945"/>
      <c r="AC2945"/>
      <c r="AD2945"/>
      <c r="AE2945"/>
      <c r="AF2945"/>
      <c r="AG2945">
        <v>2</v>
      </c>
      <c r="AH2945">
        <v>9000</v>
      </c>
    </row>
    <row r="2946" spans="1:34" ht="15" x14ac:dyDescent="0.25">
      <c r="A2946" t="s">
        <v>6059</v>
      </c>
      <c r="B2946" t="s">
        <v>6060</v>
      </c>
      <c r="C2946" t="s">
        <v>251</v>
      </c>
      <c r="D2946">
        <v>51</v>
      </c>
      <c r="E2946" s="138">
        <v>45645</v>
      </c>
      <c r="F2946" s="138">
        <v>45678</v>
      </c>
      <c r="G2946" t="s">
        <v>69</v>
      </c>
      <c r="H2946" t="s">
        <v>70</v>
      </c>
      <c r="I2946">
        <v>0.75</v>
      </c>
      <c r="J2946" t="s">
        <v>16270</v>
      </c>
      <c r="K2946">
        <v>0.78</v>
      </c>
      <c r="L2946" t="s">
        <v>78</v>
      </c>
      <c r="M2946">
        <v>0.8</v>
      </c>
      <c r="N2946" t="s">
        <v>79</v>
      </c>
      <c r="O2946"/>
      <c r="P2946"/>
      <c r="Q2946"/>
      <c r="R2946"/>
      <c r="S2946"/>
      <c r="T2946"/>
      <c r="U2946"/>
      <c r="V2946"/>
      <c r="W2946"/>
      <c r="X2946"/>
      <c r="Y2946"/>
      <c r="Z2946"/>
      <c r="AA2946"/>
      <c r="AB2946"/>
      <c r="AC2946"/>
      <c r="AD2946"/>
      <c r="AE2946"/>
      <c r="AF2946"/>
      <c r="AG2946">
        <v>3</v>
      </c>
      <c r="AH2946">
        <v>0</v>
      </c>
    </row>
    <row r="2947" spans="1:34" ht="15" x14ac:dyDescent="0.25">
      <c r="A2947" t="s">
        <v>6061</v>
      </c>
      <c r="B2947" t="s">
        <v>6062</v>
      </c>
      <c r="C2947" t="s">
        <v>154</v>
      </c>
      <c r="D2947">
        <v>6</v>
      </c>
      <c r="E2947" s="138">
        <v>45712</v>
      </c>
      <c r="F2947" s="138">
        <v>45937</v>
      </c>
      <c r="G2947" t="s">
        <v>69</v>
      </c>
      <c r="H2947" t="s">
        <v>63</v>
      </c>
      <c r="I2947">
        <v>0.8</v>
      </c>
      <c r="J2947" t="s">
        <v>71</v>
      </c>
      <c r="K2947"/>
      <c r="L2947"/>
      <c r="M2947"/>
      <c r="N2947"/>
      <c r="O2947"/>
      <c r="P2947"/>
      <c r="Q2947"/>
      <c r="R2947"/>
      <c r="S2947"/>
      <c r="T2947"/>
      <c r="U2947"/>
      <c r="V2947"/>
      <c r="W2947"/>
      <c r="X2947"/>
      <c r="Y2947"/>
      <c r="Z2947"/>
      <c r="AA2947"/>
      <c r="AB2947"/>
      <c r="AC2947"/>
      <c r="AD2947"/>
      <c r="AE2947"/>
      <c r="AF2947"/>
      <c r="AG2947">
        <v>1</v>
      </c>
      <c r="AH2947">
        <v>0</v>
      </c>
    </row>
    <row r="2948" spans="1:34" ht="15" x14ac:dyDescent="0.25">
      <c r="A2948" t="s">
        <v>6065</v>
      </c>
      <c r="B2948" t="s">
        <v>6066</v>
      </c>
      <c r="C2948" t="s">
        <v>63</v>
      </c>
      <c r="D2948">
        <v>25</v>
      </c>
      <c r="E2948" s="138">
        <v>41046</v>
      </c>
      <c r="F2948" s="138">
        <v>46011</v>
      </c>
      <c r="G2948" t="s">
        <v>69</v>
      </c>
      <c r="H2948" t="s">
        <v>70</v>
      </c>
      <c r="I2948">
        <v>0</v>
      </c>
      <c r="J2948" t="s">
        <v>16229</v>
      </c>
      <c r="K2948">
        <v>0.7</v>
      </c>
      <c r="L2948" t="s">
        <v>71</v>
      </c>
      <c r="M2948"/>
      <c r="N2948"/>
      <c r="O2948"/>
      <c r="P2948"/>
      <c r="Q2948"/>
      <c r="R2948"/>
      <c r="S2948"/>
      <c r="T2948"/>
      <c r="U2948"/>
      <c r="V2948"/>
      <c r="W2948"/>
      <c r="X2948"/>
      <c r="Y2948"/>
      <c r="Z2948"/>
      <c r="AA2948"/>
      <c r="AB2948"/>
      <c r="AC2948"/>
      <c r="AD2948"/>
      <c r="AE2948"/>
      <c r="AF2948"/>
      <c r="AG2948">
        <v>2</v>
      </c>
      <c r="AH2948">
        <v>10000</v>
      </c>
    </row>
    <row r="2949" spans="1:34" ht="15" x14ac:dyDescent="0.25">
      <c r="A2949" t="s">
        <v>6063</v>
      </c>
      <c r="B2949" t="s">
        <v>6064</v>
      </c>
      <c r="C2949" t="s">
        <v>251</v>
      </c>
      <c r="D2949">
        <v>22</v>
      </c>
      <c r="E2949" s="138">
        <v>45649</v>
      </c>
      <c r="F2949" s="138">
        <v>45679</v>
      </c>
      <c r="G2949" t="s">
        <v>69</v>
      </c>
      <c r="H2949" t="s">
        <v>63</v>
      </c>
      <c r="I2949">
        <v>0.7</v>
      </c>
      <c r="J2949" t="s">
        <v>71</v>
      </c>
      <c r="K2949"/>
      <c r="L2949"/>
      <c r="M2949"/>
      <c r="N2949"/>
      <c r="O2949"/>
      <c r="P2949"/>
      <c r="Q2949"/>
      <c r="R2949"/>
      <c r="S2949"/>
      <c r="T2949"/>
      <c r="U2949"/>
      <c r="V2949"/>
      <c r="W2949"/>
      <c r="X2949"/>
      <c r="Y2949"/>
      <c r="Z2949"/>
      <c r="AA2949"/>
      <c r="AB2949"/>
      <c r="AC2949"/>
      <c r="AD2949"/>
      <c r="AE2949"/>
      <c r="AF2949"/>
      <c r="AG2949">
        <v>1</v>
      </c>
      <c r="AH2949">
        <v>0</v>
      </c>
    </row>
    <row r="2950" spans="1:34" ht="15" x14ac:dyDescent="0.25">
      <c r="A2950" t="s">
        <v>6067</v>
      </c>
      <c r="B2950" t="s">
        <v>6068</v>
      </c>
      <c r="C2950" t="s">
        <v>318</v>
      </c>
      <c r="D2950">
        <v>21</v>
      </c>
      <c r="E2950" s="138">
        <v>45649</v>
      </c>
      <c r="F2950" s="138">
        <v>45804</v>
      </c>
      <c r="G2950" t="s">
        <v>69</v>
      </c>
      <c r="H2950" t="s">
        <v>63</v>
      </c>
      <c r="I2950">
        <v>0.6</v>
      </c>
      <c r="J2950" t="s">
        <v>71</v>
      </c>
      <c r="K2950"/>
      <c r="L2950"/>
      <c r="M2950"/>
      <c r="N2950"/>
      <c r="O2950"/>
      <c r="P2950"/>
      <c r="Q2950"/>
      <c r="R2950"/>
      <c r="S2950"/>
      <c r="T2950"/>
      <c r="U2950"/>
      <c r="V2950"/>
      <c r="W2950"/>
      <c r="X2950"/>
      <c r="Y2950"/>
      <c r="Z2950"/>
      <c r="AA2950"/>
      <c r="AB2950"/>
      <c r="AC2950"/>
      <c r="AD2950"/>
      <c r="AE2950"/>
      <c r="AF2950"/>
      <c r="AG2950">
        <v>1</v>
      </c>
      <c r="AH2950">
        <v>0</v>
      </c>
    </row>
    <row r="2951" spans="1:34" ht="15" x14ac:dyDescent="0.25">
      <c r="A2951" t="s">
        <v>6069</v>
      </c>
      <c r="B2951" t="s">
        <v>6070</v>
      </c>
      <c r="C2951" t="s">
        <v>530</v>
      </c>
      <c r="D2951">
        <v>52</v>
      </c>
      <c r="E2951" s="138">
        <v>45645</v>
      </c>
      <c r="F2951" s="138">
        <v>45705</v>
      </c>
      <c r="G2951" t="s">
        <v>69</v>
      </c>
      <c r="H2951" t="s">
        <v>70</v>
      </c>
      <c r="I2951">
        <v>0</v>
      </c>
      <c r="J2951" t="s">
        <v>16259</v>
      </c>
      <c r="K2951">
        <v>0.8</v>
      </c>
      <c r="L2951" t="s">
        <v>71</v>
      </c>
      <c r="M2951"/>
      <c r="N2951"/>
      <c r="O2951"/>
      <c r="P2951"/>
      <c r="Q2951"/>
      <c r="R2951"/>
      <c r="S2951"/>
      <c r="T2951"/>
      <c r="U2951"/>
      <c r="V2951"/>
      <c r="W2951"/>
      <c r="X2951"/>
      <c r="Y2951"/>
      <c r="Z2951"/>
      <c r="AA2951"/>
      <c r="AB2951"/>
      <c r="AC2951"/>
      <c r="AD2951"/>
      <c r="AE2951"/>
      <c r="AF2951"/>
      <c r="AG2951">
        <v>2</v>
      </c>
      <c r="AH2951">
        <v>11000</v>
      </c>
    </row>
    <row r="2952" spans="1:34" ht="15" x14ac:dyDescent="0.25">
      <c r="A2952" t="s">
        <v>6071</v>
      </c>
      <c r="B2952" t="s">
        <v>6072</v>
      </c>
      <c r="C2952" t="s">
        <v>206</v>
      </c>
      <c r="D2952">
        <v>23</v>
      </c>
      <c r="E2952" s="138">
        <v>44750</v>
      </c>
      <c r="F2952" s="138">
        <v>46011</v>
      </c>
      <c r="G2952" t="s">
        <v>69</v>
      </c>
      <c r="H2952" t="s">
        <v>70</v>
      </c>
      <c r="I2952">
        <v>0</v>
      </c>
      <c r="J2952" t="s">
        <v>16236</v>
      </c>
      <c r="K2952">
        <v>0.8</v>
      </c>
      <c r="L2952" t="s">
        <v>71</v>
      </c>
      <c r="M2952"/>
      <c r="N2952"/>
      <c r="O2952"/>
      <c r="P2952"/>
      <c r="Q2952"/>
      <c r="R2952"/>
      <c r="S2952"/>
      <c r="T2952"/>
      <c r="U2952"/>
      <c r="V2952"/>
      <c r="W2952"/>
      <c r="X2952"/>
      <c r="Y2952"/>
      <c r="Z2952"/>
      <c r="AA2952"/>
      <c r="AB2952"/>
      <c r="AC2952"/>
      <c r="AD2952"/>
      <c r="AE2952"/>
      <c r="AF2952"/>
      <c r="AG2952">
        <v>2</v>
      </c>
      <c r="AH2952">
        <v>9999.99</v>
      </c>
    </row>
    <row r="2953" spans="1:34" ht="15" x14ac:dyDescent="0.25">
      <c r="A2953" t="s">
        <v>6073</v>
      </c>
      <c r="B2953" t="s">
        <v>6074</v>
      </c>
      <c r="C2953" t="s">
        <v>93</v>
      </c>
      <c r="D2953">
        <v>8</v>
      </c>
      <c r="E2953" s="138">
        <v>45716</v>
      </c>
      <c r="F2953" s="138">
        <v>45944</v>
      </c>
      <c r="G2953" t="s">
        <v>69</v>
      </c>
      <c r="H2953" t="s">
        <v>63</v>
      </c>
      <c r="I2953">
        <v>0.35</v>
      </c>
      <c r="J2953" t="s">
        <v>71</v>
      </c>
      <c r="K2953"/>
      <c r="L2953"/>
      <c r="M2953"/>
      <c r="N2953"/>
      <c r="O2953"/>
      <c r="P2953"/>
      <c r="Q2953"/>
      <c r="R2953"/>
      <c r="S2953"/>
      <c r="T2953"/>
      <c r="U2953"/>
      <c r="V2953"/>
      <c r="W2953"/>
      <c r="X2953"/>
      <c r="Y2953"/>
      <c r="Z2953"/>
      <c r="AA2953"/>
      <c r="AB2953"/>
      <c r="AC2953"/>
      <c r="AD2953"/>
      <c r="AE2953"/>
      <c r="AF2953"/>
      <c r="AG2953">
        <v>1</v>
      </c>
      <c r="AH2953">
        <v>0</v>
      </c>
    </row>
    <row r="2954" spans="1:34" ht="15" x14ac:dyDescent="0.25">
      <c r="A2954" t="s">
        <v>6075</v>
      </c>
      <c r="B2954" t="s">
        <v>6076</v>
      </c>
      <c r="C2954" t="s">
        <v>680</v>
      </c>
      <c r="D2954">
        <v>6</v>
      </c>
      <c r="E2954" s="138">
        <v>42086</v>
      </c>
      <c r="F2954" s="138">
        <v>46011</v>
      </c>
      <c r="G2954" t="s">
        <v>69</v>
      </c>
      <c r="H2954" t="s">
        <v>70</v>
      </c>
      <c r="I2954">
        <v>0</v>
      </c>
      <c r="J2954" t="s">
        <v>16246</v>
      </c>
      <c r="K2954">
        <v>0.8</v>
      </c>
      <c r="L2954" t="s">
        <v>71</v>
      </c>
      <c r="M2954"/>
      <c r="N2954"/>
      <c r="O2954"/>
      <c r="P2954"/>
      <c r="Q2954"/>
      <c r="R2954"/>
      <c r="S2954"/>
      <c r="T2954"/>
      <c r="U2954"/>
      <c r="V2954"/>
      <c r="W2954"/>
      <c r="X2954"/>
      <c r="Y2954"/>
      <c r="Z2954"/>
      <c r="AA2954"/>
      <c r="AB2954"/>
      <c r="AC2954"/>
      <c r="AD2954"/>
      <c r="AE2954"/>
      <c r="AF2954"/>
      <c r="AG2954">
        <v>2</v>
      </c>
      <c r="AH2954">
        <v>7499.99</v>
      </c>
    </row>
    <row r="2955" spans="1:34" ht="15" x14ac:dyDescent="0.25">
      <c r="A2955" t="s">
        <v>6077</v>
      </c>
      <c r="B2955" t="s">
        <v>6078</v>
      </c>
      <c r="C2955" t="s">
        <v>62</v>
      </c>
      <c r="D2955">
        <v>38</v>
      </c>
      <c r="E2955" s="138">
        <v>45653</v>
      </c>
      <c r="F2955" s="138">
        <v>45664</v>
      </c>
      <c r="G2955" t="s">
        <v>69</v>
      </c>
      <c r="H2955" t="s">
        <v>70</v>
      </c>
      <c r="I2955">
        <v>0</v>
      </c>
      <c r="J2955" t="s">
        <v>16276</v>
      </c>
      <c r="K2955">
        <v>0.8</v>
      </c>
      <c r="L2955" t="s">
        <v>71</v>
      </c>
      <c r="M2955"/>
      <c r="N2955"/>
      <c r="O2955"/>
      <c r="P2955"/>
      <c r="Q2955"/>
      <c r="R2955"/>
      <c r="S2955"/>
      <c r="T2955"/>
      <c r="U2955"/>
      <c r="V2955"/>
      <c r="W2955"/>
      <c r="X2955"/>
      <c r="Y2955"/>
      <c r="Z2955"/>
      <c r="AA2955"/>
      <c r="AB2955"/>
      <c r="AC2955"/>
      <c r="AD2955"/>
      <c r="AE2955"/>
      <c r="AF2955"/>
      <c r="AG2955">
        <v>2</v>
      </c>
      <c r="AH2955">
        <v>18000</v>
      </c>
    </row>
    <row r="2956" spans="1:34" ht="15" x14ac:dyDescent="0.25">
      <c r="A2956" t="s">
        <v>6079</v>
      </c>
      <c r="B2956" t="s">
        <v>6080</v>
      </c>
      <c r="C2956" t="s">
        <v>136</v>
      </c>
      <c r="D2956">
        <v>28</v>
      </c>
      <c r="E2956" s="138">
        <v>45645</v>
      </c>
      <c r="F2956" s="138">
        <v>45700</v>
      </c>
      <c r="G2956" t="s">
        <v>75</v>
      </c>
      <c r="H2956" t="s">
        <v>70</v>
      </c>
      <c r="I2956">
        <v>0</v>
      </c>
      <c r="J2956" t="s">
        <v>16230</v>
      </c>
      <c r="K2956">
        <v>0.8</v>
      </c>
      <c r="L2956" t="s">
        <v>71</v>
      </c>
      <c r="M2956"/>
      <c r="N2956"/>
      <c r="O2956"/>
      <c r="P2956"/>
      <c r="Q2956"/>
      <c r="R2956"/>
      <c r="S2956"/>
      <c r="T2956"/>
      <c r="U2956"/>
      <c r="V2956"/>
      <c r="W2956"/>
      <c r="X2956"/>
      <c r="Y2956"/>
      <c r="Z2956"/>
      <c r="AA2956"/>
      <c r="AB2956"/>
      <c r="AC2956"/>
      <c r="AD2956"/>
      <c r="AE2956"/>
      <c r="AF2956"/>
      <c r="AG2956">
        <v>2</v>
      </c>
      <c r="AH2956">
        <v>15000</v>
      </c>
    </row>
    <row r="2957" spans="1:34" ht="15" x14ac:dyDescent="0.25">
      <c r="A2957" t="s">
        <v>6081</v>
      </c>
      <c r="B2957" t="s">
        <v>6082</v>
      </c>
      <c r="C2957" t="s">
        <v>267</v>
      </c>
      <c r="D2957">
        <v>36</v>
      </c>
      <c r="E2957" s="138">
        <v>43097</v>
      </c>
      <c r="F2957" s="138">
        <v>46011</v>
      </c>
      <c r="G2957" t="s">
        <v>69</v>
      </c>
      <c r="H2957" t="s">
        <v>63</v>
      </c>
      <c r="I2957">
        <v>0.8</v>
      </c>
      <c r="J2957" t="s">
        <v>71</v>
      </c>
      <c r="K2957"/>
      <c r="L2957"/>
      <c r="M2957"/>
      <c r="N2957"/>
      <c r="O2957"/>
      <c r="P2957"/>
      <c r="Q2957"/>
      <c r="R2957"/>
      <c r="S2957"/>
      <c r="T2957"/>
      <c r="U2957"/>
      <c r="V2957"/>
      <c r="W2957"/>
      <c r="X2957"/>
      <c r="Y2957"/>
      <c r="Z2957"/>
      <c r="AA2957"/>
      <c r="AB2957"/>
      <c r="AC2957"/>
      <c r="AD2957"/>
      <c r="AE2957"/>
      <c r="AF2957"/>
      <c r="AG2957">
        <v>1</v>
      </c>
      <c r="AH2957">
        <v>0</v>
      </c>
    </row>
    <row r="2958" spans="1:34" ht="15" x14ac:dyDescent="0.25">
      <c r="A2958" t="s">
        <v>6083</v>
      </c>
      <c r="B2958" t="s">
        <v>6084</v>
      </c>
      <c r="C2958" t="s">
        <v>426</v>
      </c>
      <c r="D2958">
        <v>23</v>
      </c>
      <c r="E2958" s="138">
        <v>41208</v>
      </c>
      <c r="F2958" s="138">
        <v>46011</v>
      </c>
      <c r="G2958" t="s">
        <v>69</v>
      </c>
      <c r="H2958" t="s">
        <v>63</v>
      </c>
      <c r="I2958">
        <v>0.8</v>
      </c>
      <c r="J2958" t="s">
        <v>71</v>
      </c>
      <c r="K2958"/>
      <c r="L2958"/>
      <c r="M2958"/>
      <c r="N2958"/>
      <c r="O2958"/>
      <c r="P2958"/>
      <c r="Q2958"/>
      <c r="R2958"/>
      <c r="S2958"/>
      <c r="T2958"/>
      <c r="U2958"/>
      <c r="V2958"/>
      <c r="W2958"/>
      <c r="X2958"/>
      <c r="Y2958"/>
      <c r="Z2958"/>
      <c r="AA2958"/>
      <c r="AB2958"/>
      <c r="AC2958"/>
      <c r="AD2958"/>
      <c r="AE2958"/>
      <c r="AF2958"/>
      <c r="AG2958">
        <v>1</v>
      </c>
      <c r="AH2958">
        <v>0</v>
      </c>
    </row>
    <row r="2959" spans="1:34" ht="15" x14ac:dyDescent="0.25">
      <c r="A2959" t="s">
        <v>6085</v>
      </c>
      <c r="B2959" t="s">
        <v>6086</v>
      </c>
      <c r="C2959" t="s">
        <v>291</v>
      </c>
      <c r="D2959">
        <v>10</v>
      </c>
      <c r="E2959" s="138">
        <v>45073</v>
      </c>
      <c r="F2959" s="138">
        <v>46011</v>
      </c>
      <c r="G2959" t="s">
        <v>69</v>
      </c>
      <c r="H2959" t="s">
        <v>63</v>
      </c>
      <c r="I2959">
        <v>0.5</v>
      </c>
      <c r="J2959" t="s">
        <v>71</v>
      </c>
      <c r="K2959"/>
      <c r="L2959"/>
      <c r="M2959"/>
      <c r="N2959"/>
      <c r="O2959"/>
      <c r="P2959"/>
      <c r="Q2959"/>
      <c r="R2959"/>
      <c r="S2959"/>
      <c r="T2959"/>
      <c r="U2959"/>
      <c r="V2959"/>
      <c r="W2959"/>
      <c r="X2959"/>
      <c r="Y2959"/>
      <c r="Z2959"/>
      <c r="AA2959"/>
      <c r="AB2959"/>
      <c r="AC2959"/>
      <c r="AD2959"/>
      <c r="AE2959"/>
      <c r="AF2959"/>
      <c r="AG2959">
        <v>1</v>
      </c>
      <c r="AH2959">
        <v>0</v>
      </c>
    </row>
    <row r="2960" spans="1:34" ht="15" x14ac:dyDescent="0.25">
      <c r="A2960" t="s">
        <v>6087</v>
      </c>
      <c r="B2960" t="s">
        <v>6088</v>
      </c>
      <c r="C2960" t="s">
        <v>411</v>
      </c>
      <c r="D2960">
        <v>95</v>
      </c>
      <c r="E2960" s="138">
        <v>45643</v>
      </c>
      <c r="F2960" s="138">
        <v>45922</v>
      </c>
      <c r="G2960" t="s">
        <v>69</v>
      </c>
      <c r="H2960" t="s">
        <v>70</v>
      </c>
      <c r="I2960">
        <v>0</v>
      </c>
      <c r="J2960" t="s">
        <v>16248</v>
      </c>
      <c r="K2960">
        <v>0.8</v>
      </c>
      <c r="L2960" t="s">
        <v>71</v>
      </c>
      <c r="M2960"/>
      <c r="N2960"/>
      <c r="O2960"/>
      <c r="P2960"/>
      <c r="Q2960"/>
      <c r="R2960"/>
      <c r="S2960"/>
      <c r="T2960"/>
      <c r="U2960"/>
      <c r="V2960"/>
      <c r="W2960"/>
      <c r="X2960"/>
      <c r="Y2960"/>
      <c r="Z2960"/>
      <c r="AA2960"/>
      <c r="AB2960"/>
      <c r="AC2960"/>
      <c r="AD2960"/>
      <c r="AE2960"/>
      <c r="AF2960"/>
      <c r="AG2960">
        <v>2</v>
      </c>
      <c r="AH2960">
        <v>8500</v>
      </c>
    </row>
    <row r="2961" spans="1:34" ht="15" x14ac:dyDescent="0.25">
      <c r="A2961" t="s">
        <v>6089</v>
      </c>
      <c r="B2961" t="s">
        <v>6090</v>
      </c>
      <c r="C2961" t="s">
        <v>291</v>
      </c>
      <c r="D2961">
        <v>17</v>
      </c>
      <c r="E2961" s="138">
        <v>45327</v>
      </c>
      <c r="F2961" s="138">
        <v>46011</v>
      </c>
      <c r="G2961" t="s">
        <v>69</v>
      </c>
      <c r="H2961" t="s">
        <v>63</v>
      </c>
      <c r="I2961">
        <v>0.8</v>
      </c>
      <c r="J2961" t="s">
        <v>71</v>
      </c>
      <c r="K2961"/>
      <c r="L2961"/>
      <c r="M2961"/>
      <c r="N2961"/>
      <c r="O2961"/>
      <c r="P2961"/>
      <c r="Q2961"/>
      <c r="R2961"/>
      <c r="S2961"/>
      <c r="T2961"/>
      <c r="U2961"/>
      <c r="V2961"/>
      <c r="W2961"/>
      <c r="X2961"/>
      <c r="Y2961"/>
      <c r="Z2961"/>
      <c r="AA2961"/>
      <c r="AB2961"/>
      <c r="AC2961"/>
      <c r="AD2961"/>
      <c r="AE2961"/>
      <c r="AF2961"/>
      <c r="AG2961">
        <v>1</v>
      </c>
      <c r="AH2961">
        <v>0</v>
      </c>
    </row>
    <row r="2962" spans="1:34" ht="15" x14ac:dyDescent="0.25">
      <c r="A2962" t="s">
        <v>6091</v>
      </c>
      <c r="B2962" t="s">
        <v>6092</v>
      </c>
      <c r="C2962" t="s">
        <v>735</v>
      </c>
      <c r="D2962"/>
      <c r="E2962"/>
      <c r="F2962"/>
      <c r="G2962"/>
      <c r="H2962" t="s">
        <v>63</v>
      </c>
      <c r="I2962" t="s">
        <v>64</v>
      </c>
      <c r="J2962"/>
      <c r="K2962"/>
      <c r="L2962"/>
      <c r="M2962"/>
      <c r="N2962"/>
      <c r="O2962"/>
      <c r="P2962"/>
      <c r="Q2962"/>
      <c r="R2962"/>
      <c r="S2962"/>
      <c r="T2962"/>
      <c r="U2962"/>
      <c r="V2962"/>
      <c r="W2962"/>
      <c r="X2962"/>
      <c r="Y2962"/>
      <c r="Z2962"/>
      <c r="AA2962"/>
      <c r="AB2962"/>
      <c r="AC2962"/>
      <c r="AD2962"/>
      <c r="AE2962"/>
      <c r="AF2962"/>
      <c r="AG2962"/>
      <c r="AH2962">
        <v>0</v>
      </c>
    </row>
    <row r="2963" spans="1:34" ht="15" x14ac:dyDescent="0.25">
      <c r="A2963" t="s">
        <v>6093</v>
      </c>
      <c r="B2963" t="s">
        <v>6094</v>
      </c>
      <c r="C2963" t="s">
        <v>62</v>
      </c>
      <c r="D2963">
        <v>55</v>
      </c>
      <c r="E2963" s="138">
        <v>45644</v>
      </c>
      <c r="F2963" s="138">
        <v>45733</v>
      </c>
      <c r="G2963" t="s">
        <v>69</v>
      </c>
      <c r="H2963" t="s">
        <v>70</v>
      </c>
      <c r="I2963">
        <v>0.66</v>
      </c>
      <c r="J2963" t="s">
        <v>16270</v>
      </c>
      <c r="K2963">
        <v>0.75</v>
      </c>
      <c r="L2963" t="s">
        <v>78</v>
      </c>
      <c r="M2963">
        <v>0.78</v>
      </c>
      <c r="N2963" t="s">
        <v>79</v>
      </c>
      <c r="O2963"/>
      <c r="P2963"/>
      <c r="Q2963"/>
      <c r="R2963"/>
      <c r="S2963"/>
      <c r="T2963"/>
      <c r="U2963"/>
      <c r="V2963"/>
      <c r="W2963"/>
      <c r="X2963"/>
      <c r="Y2963"/>
      <c r="Z2963"/>
      <c r="AA2963"/>
      <c r="AB2963"/>
      <c r="AC2963"/>
      <c r="AD2963"/>
      <c r="AE2963"/>
      <c r="AF2963"/>
      <c r="AG2963">
        <v>3</v>
      </c>
      <c r="AH2963">
        <v>0</v>
      </c>
    </row>
    <row r="2964" spans="1:34" ht="15" x14ac:dyDescent="0.25">
      <c r="A2964" t="s">
        <v>6095</v>
      </c>
      <c r="B2964" t="s">
        <v>6096</v>
      </c>
      <c r="C2964" t="s">
        <v>182</v>
      </c>
      <c r="D2964">
        <v>31</v>
      </c>
      <c r="E2964" s="138">
        <v>45289</v>
      </c>
      <c r="F2964" s="138">
        <v>46011</v>
      </c>
      <c r="G2964" t="s">
        <v>69</v>
      </c>
      <c r="H2964" t="s">
        <v>63</v>
      </c>
      <c r="I2964">
        <v>0.7</v>
      </c>
      <c r="J2964" t="s">
        <v>71</v>
      </c>
      <c r="K2964"/>
      <c r="L2964"/>
      <c r="M2964"/>
      <c r="N2964"/>
      <c r="O2964"/>
      <c r="P2964"/>
      <c r="Q2964"/>
      <c r="R2964"/>
      <c r="S2964"/>
      <c r="T2964"/>
      <c r="U2964"/>
      <c r="V2964"/>
      <c r="W2964"/>
      <c r="X2964"/>
      <c r="Y2964"/>
      <c r="Z2964"/>
      <c r="AA2964"/>
      <c r="AB2964"/>
      <c r="AC2964"/>
      <c r="AD2964"/>
      <c r="AE2964"/>
      <c r="AF2964"/>
      <c r="AG2964">
        <v>1</v>
      </c>
      <c r="AH2964">
        <v>0</v>
      </c>
    </row>
    <row r="2965" spans="1:34" ht="15" x14ac:dyDescent="0.25">
      <c r="A2965" t="s">
        <v>6097</v>
      </c>
      <c r="B2965" t="s">
        <v>6098</v>
      </c>
      <c r="C2965" t="s">
        <v>142</v>
      </c>
      <c r="D2965">
        <v>48</v>
      </c>
      <c r="E2965" s="138">
        <v>45645</v>
      </c>
      <c r="F2965" s="138">
        <v>45784</v>
      </c>
      <c r="G2965" t="s">
        <v>69</v>
      </c>
      <c r="H2965" t="s">
        <v>70</v>
      </c>
      <c r="I2965">
        <v>0</v>
      </c>
      <c r="J2965" t="s">
        <v>16230</v>
      </c>
      <c r="K2965">
        <v>0.7</v>
      </c>
      <c r="L2965" t="s">
        <v>71</v>
      </c>
      <c r="M2965"/>
      <c r="N2965"/>
      <c r="O2965"/>
      <c r="P2965"/>
      <c r="Q2965"/>
      <c r="R2965"/>
      <c r="S2965"/>
      <c r="T2965"/>
      <c r="U2965"/>
      <c r="V2965"/>
      <c r="W2965"/>
      <c r="X2965"/>
      <c r="Y2965"/>
      <c r="Z2965"/>
      <c r="AA2965"/>
      <c r="AB2965"/>
      <c r="AC2965"/>
      <c r="AD2965"/>
      <c r="AE2965"/>
      <c r="AF2965"/>
      <c r="AG2965">
        <v>2</v>
      </c>
      <c r="AH2965">
        <v>15000</v>
      </c>
    </row>
    <row r="2966" spans="1:34" ht="15" x14ac:dyDescent="0.25">
      <c r="A2966" t="s">
        <v>6099</v>
      </c>
      <c r="B2966" t="s">
        <v>6100</v>
      </c>
      <c r="C2966" t="s">
        <v>318</v>
      </c>
      <c r="D2966"/>
      <c r="E2966"/>
      <c r="F2966"/>
      <c r="G2966"/>
      <c r="H2966" t="s">
        <v>63</v>
      </c>
      <c r="I2966" t="s">
        <v>64</v>
      </c>
      <c r="J2966"/>
      <c r="K2966"/>
      <c r="L2966"/>
      <c r="M2966"/>
      <c r="N2966"/>
      <c r="O2966"/>
      <c r="P2966"/>
      <c r="Q2966"/>
      <c r="R2966"/>
      <c r="S2966"/>
      <c r="T2966"/>
      <c r="U2966"/>
      <c r="V2966"/>
      <c r="W2966"/>
      <c r="X2966"/>
      <c r="Y2966"/>
      <c r="Z2966"/>
      <c r="AA2966"/>
      <c r="AB2966"/>
      <c r="AC2966"/>
      <c r="AD2966"/>
      <c r="AE2966"/>
      <c r="AF2966"/>
      <c r="AG2966"/>
      <c r="AH2966">
        <v>0</v>
      </c>
    </row>
    <row r="2967" spans="1:34" ht="15" x14ac:dyDescent="0.25">
      <c r="A2967" t="s">
        <v>6101</v>
      </c>
      <c r="B2967" t="s">
        <v>6102</v>
      </c>
      <c r="C2967" t="s">
        <v>102</v>
      </c>
      <c r="D2967">
        <v>33</v>
      </c>
      <c r="E2967" s="138">
        <v>45644</v>
      </c>
      <c r="F2967" s="138">
        <v>45678</v>
      </c>
      <c r="G2967" t="s">
        <v>69</v>
      </c>
      <c r="H2967" t="s">
        <v>63</v>
      </c>
      <c r="I2967">
        <v>0.3</v>
      </c>
      <c r="J2967" t="s">
        <v>71</v>
      </c>
      <c r="K2967"/>
      <c r="L2967"/>
      <c r="M2967"/>
      <c r="N2967"/>
      <c r="O2967"/>
      <c r="P2967"/>
      <c r="Q2967"/>
      <c r="R2967"/>
      <c r="S2967"/>
      <c r="T2967"/>
      <c r="U2967"/>
      <c r="V2967"/>
      <c r="W2967"/>
      <c r="X2967"/>
      <c r="Y2967"/>
      <c r="Z2967"/>
      <c r="AA2967"/>
      <c r="AB2967"/>
      <c r="AC2967"/>
      <c r="AD2967"/>
      <c r="AE2967"/>
      <c r="AF2967"/>
      <c r="AG2967">
        <v>1</v>
      </c>
      <c r="AH2967">
        <v>0</v>
      </c>
    </row>
    <row r="2968" spans="1:34" ht="15" x14ac:dyDescent="0.25">
      <c r="A2968" t="s">
        <v>6103</v>
      </c>
      <c r="B2968" t="s">
        <v>6104</v>
      </c>
      <c r="C2968" t="s">
        <v>1082</v>
      </c>
      <c r="D2968">
        <v>45</v>
      </c>
      <c r="E2968" s="138">
        <v>44560</v>
      </c>
      <c r="F2968" s="138">
        <v>46011</v>
      </c>
      <c r="G2968" t="s">
        <v>69</v>
      </c>
      <c r="H2968" t="s">
        <v>70</v>
      </c>
      <c r="I2968">
        <v>0</v>
      </c>
      <c r="J2968" t="s">
        <v>16229</v>
      </c>
      <c r="K2968">
        <v>0.8</v>
      </c>
      <c r="L2968" t="s">
        <v>71</v>
      </c>
      <c r="M2968"/>
      <c r="N2968"/>
      <c r="O2968"/>
      <c r="P2968"/>
      <c r="Q2968"/>
      <c r="R2968"/>
      <c r="S2968"/>
      <c r="T2968"/>
      <c r="U2968"/>
      <c r="V2968"/>
      <c r="W2968"/>
      <c r="X2968"/>
      <c r="Y2968"/>
      <c r="Z2968"/>
      <c r="AA2968"/>
      <c r="AB2968"/>
      <c r="AC2968"/>
      <c r="AD2968"/>
      <c r="AE2968"/>
      <c r="AF2968"/>
      <c r="AG2968">
        <v>2</v>
      </c>
      <c r="AH2968">
        <v>10000</v>
      </c>
    </row>
    <row r="2969" spans="1:34" ht="15" x14ac:dyDescent="0.25">
      <c r="A2969" t="s">
        <v>6105</v>
      </c>
      <c r="B2969" t="s">
        <v>6106</v>
      </c>
      <c r="C2969" t="s">
        <v>176</v>
      </c>
      <c r="D2969">
        <v>30</v>
      </c>
      <c r="E2969" s="138">
        <v>45656</v>
      </c>
      <c r="F2969" s="138">
        <v>45685</v>
      </c>
      <c r="G2969" t="s">
        <v>69</v>
      </c>
      <c r="H2969" t="s">
        <v>70</v>
      </c>
      <c r="I2969">
        <v>0</v>
      </c>
      <c r="J2969" t="s">
        <v>16584</v>
      </c>
      <c r="K2969">
        <v>0.6</v>
      </c>
      <c r="L2969" t="s">
        <v>71</v>
      </c>
      <c r="M2969"/>
      <c r="N2969"/>
      <c r="O2969"/>
      <c r="P2969"/>
      <c r="Q2969"/>
      <c r="R2969"/>
      <c r="S2969"/>
      <c r="T2969"/>
      <c r="U2969"/>
      <c r="V2969"/>
      <c r="W2969"/>
      <c r="X2969"/>
      <c r="Y2969"/>
      <c r="Z2969"/>
      <c r="AA2969"/>
      <c r="AB2969"/>
      <c r="AC2969"/>
      <c r="AD2969"/>
      <c r="AE2969"/>
      <c r="AF2969"/>
      <c r="AG2969">
        <v>2</v>
      </c>
      <c r="AH2969">
        <v>5750</v>
      </c>
    </row>
    <row r="2970" spans="1:34" ht="15" x14ac:dyDescent="0.25">
      <c r="A2970" t="s">
        <v>6107</v>
      </c>
      <c r="B2970" t="s">
        <v>6108</v>
      </c>
      <c r="C2970" t="s">
        <v>267</v>
      </c>
      <c r="D2970">
        <v>45</v>
      </c>
      <c r="E2970" s="138">
        <v>45645</v>
      </c>
      <c r="F2970" s="138">
        <v>45751</v>
      </c>
      <c r="G2970" t="s">
        <v>69</v>
      </c>
      <c r="H2970" t="s">
        <v>63</v>
      </c>
      <c r="I2970">
        <v>0.8</v>
      </c>
      <c r="J2970" t="s">
        <v>71</v>
      </c>
      <c r="K2970"/>
      <c r="L2970"/>
      <c r="M2970"/>
      <c r="N2970"/>
      <c r="O2970"/>
      <c r="P2970"/>
      <c r="Q2970"/>
      <c r="R2970"/>
      <c r="S2970"/>
      <c r="T2970"/>
      <c r="U2970"/>
      <c r="V2970"/>
      <c r="W2970"/>
      <c r="X2970"/>
      <c r="Y2970"/>
      <c r="Z2970"/>
      <c r="AA2970"/>
      <c r="AB2970"/>
      <c r="AC2970"/>
      <c r="AD2970"/>
      <c r="AE2970"/>
      <c r="AF2970"/>
      <c r="AG2970">
        <v>1</v>
      </c>
      <c r="AH2970">
        <v>0</v>
      </c>
    </row>
    <row r="2971" spans="1:34" ht="15" x14ac:dyDescent="0.25">
      <c r="A2971" t="s">
        <v>6109</v>
      </c>
      <c r="B2971" t="s">
        <v>6110</v>
      </c>
      <c r="C2971" t="s">
        <v>516</v>
      </c>
      <c r="D2971"/>
      <c r="E2971"/>
      <c r="F2971"/>
      <c r="G2971"/>
      <c r="H2971" t="s">
        <v>63</v>
      </c>
      <c r="I2971" t="s">
        <v>64</v>
      </c>
      <c r="J2971"/>
      <c r="K2971"/>
      <c r="L2971"/>
      <c r="M2971"/>
      <c r="N2971"/>
      <c r="O2971"/>
      <c r="P2971"/>
      <c r="Q2971"/>
      <c r="R2971"/>
      <c r="S2971"/>
      <c r="T2971"/>
      <c r="U2971"/>
      <c r="V2971"/>
      <c r="W2971"/>
      <c r="X2971"/>
      <c r="Y2971"/>
      <c r="Z2971"/>
      <c r="AA2971"/>
      <c r="AB2971"/>
      <c r="AC2971"/>
      <c r="AD2971"/>
      <c r="AE2971"/>
      <c r="AF2971"/>
      <c r="AG2971"/>
      <c r="AH2971">
        <v>0</v>
      </c>
    </row>
    <row r="2972" spans="1:34" ht="15" x14ac:dyDescent="0.25">
      <c r="A2972" t="s">
        <v>6111</v>
      </c>
      <c r="B2972" t="s">
        <v>6112</v>
      </c>
      <c r="C2972" t="s">
        <v>1085</v>
      </c>
      <c r="D2972">
        <v>5</v>
      </c>
      <c r="E2972" s="138">
        <v>45687</v>
      </c>
      <c r="F2972" s="138">
        <v>45943</v>
      </c>
      <c r="G2972" t="s">
        <v>75</v>
      </c>
      <c r="H2972" t="s">
        <v>70</v>
      </c>
      <c r="I2972">
        <v>0</v>
      </c>
      <c r="J2972" t="s">
        <v>16229</v>
      </c>
      <c r="K2972">
        <v>0.55000000000000004</v>
      </c>
      <c r="L2972" t="s">
        <v>16270</v>
      </c>
      <c r="M2972">
        <v>0.75</v>
      </c>
      <c r="N2972" t="s">
        <v>78</v>
      </c>
      <c r="O2972">
        <v>0.8</v>
      </c>
      <c r="P2972" t="s">
        <v>79</v>
      </c>
      <c r="Q2972"/>
      <c r="R2972"/>
      <c r="S2972"/>
      <c r="T2972"/>
      <c r="U2972"/>
      <c r="V2972"/>
      <c r="W2972"/>
      <c r="X2972"/>
      <c r="Y2972"/>
      <c r="Z2972"/>
      <c r="AA2972"/>
      <c r="AB2972"/>
      <c r="AC2972"/>
      <c r="AD2972"/>
      <c r="AE2972"/>
      <c r="AF2972"/>
      <c r="AG2972">
        <v>4</v>
      </c>
      <c r="AH2972">
        <v>10000</v>
      </c>
    </row>
    <row r="2973" spans="1:34" ht="15" x14ac:dyDescent="0.25">
      <c r="A2973" t="s">
        <v>6113</v>
      </c>
      <c r="B2973" t="s">
        <v>6114</v>
      </c>
      <c r="C2973" t="s">
        <v>318</v>
      </c>
      <c r="D2973">
        <v>14</v>
      </c>
      <c r="E2973" s="138">
        <v>41075</v>
      </c>
      <c r="F2973" s="138">
        <v>46011</v>
      </c>
      <c r="G2973" t="s">
        <v>69</v>
      </c>
      <c r="H2973" t="s">
        <v>63</v>
      </c>
      <c r="I2973">
        <v>0.8</v>
      </c>
      <c r="J2973" t="s">
        <v>71</v>
      </c>
      <c r="K2973"/>
      <c r="L2973"/>
      <c r="M2973"/>
      <c r="N2973"/>
      <c r="O2973"/>
      <c r="P2973"/>
      <c r="Q2973"/>
      <c r="R2973"/>
      <c r="S2973"/>
      <c r="T2973"/>
      <c r="U2973"/>
      <c r="V2973"/>
      <c r="W2973"/>
      <c r="X2973"/>
      <c r="Y2973"/>
      <c r="Z2973"/>
      <c r="AA2973"/>
      <c r="AB2973"/>
      <c r="AC2973"/>
      <c r="AD2973"/>
      <c r="AE2973"/>
      <c r="AF2973"/>
      <c r="AG2973">
        <v>1</v>
      </c>
      <c r="AH2973">
        <v>0</v>
      </c>
    </row>
    <row r="2974" spans="1:34" ht="15" x14ac:dyDescent="0.25">
      <c r="A2974" t="s">
        <v>6115</v>
      </c>
      <c r="B2974" t="s">
        <v>6116</v>
      </c>
      <c r="C2974" t="s">
        <v>193</v>
      </c>
      <c r="D2974">
        <v>3</v>
      </c>
      <c r="E2974" s="138">
        <v>45698</v>
      </c>
      <c r="F2974" s="138">
        <v>45734</v>
      </c>
      <c r="G2974" t="s">
        <v>69</v>
      </c>
      <c r="H2974" t="s">
        <v>63</v>
      </c>
      <c r="I2974">
        <v>0.8</v>
      </c>
      <c r="J2974" t="s">
        <v>71</v>
      </c>
      <c r="K2974"/>
      <c r="L2974"/>
      <c r="M2974"/>
      <c r="N2974"/>
      <c r="O2974"/>
      <c r="P2974"/>
      <c r="Q2974"/>
      <c r="R2974"/>
      <c r="S2974"/>
      <c r="T2974"/>
      <c r="U2974"/>
      <c r="V2974"/>
      <c r="W2974"/>
      <c r="X2974"/>
      <c r="Y2974"/>
      <c r="Z2974"/>
      <c r="AA2974"/>
      <c r="AB2974"/>
      <c r="AC2974"/>
      <c r="AD2974"/>
      <c r="AE2974"/>
      <c r="AF2974"/>
      <c r="AG2974">
        <v>1</v>
      </c>
      <c r="AH2974">
        <v>0</v>
      </c>
    </row>
    <row r="2975" spans="1:34" ht="15" x14ac:dyDescent="0.25">
      <c r="A2975" t="s">
        <v>6117</v>
      </c>
      <c r="B2975" t="s">
        <v>6118</v>
      </c>
      <c r="C2975" t="s">
        <v>193</v>
      </c>
      <c r="D2975">
        <v>70</v>
      </c>
      <c r="E2975" s="138">
        <v>45649</v>
      </c>
      <c r="F2975" s="138">
        <v>45855</v>
      </c>
      <c r="G2975" t="s">
        <v>75</v>
      </c>
      <c r="H2975" t="s">
        <v>70</v>
      </c>
      <c r="I2975">
        <v>0</v>
      </c>
      <c r="J2975" t="s">
        <v>16276</v>
      </c>
      <c r="K2975">
        <v>0.4</v>
      </c>
      <c r="L2975" t="s">
        <v>16270</v>
      </c>
      <c r="M2975">
        <v>0.5</v>
      </c>
      <c r="N2975" t="s">
        <v>78</v>
      </c>
      <c r="O2975">
        <v>0.8</v>
      </c>
      <c r="P2975" t="s">
        <v>79</v>
      </c>
      <c r="Q2975"/>
      <c r="R2975"/>
      <c r="S2975"/>
      <c r="T2975"/>
      <c r="U2975"/>
      <c r="V2975"/>
      <c r="W2975"/>
      <c r="X2975"/>
      <c r="Y2975"/>
      <c r="Z2975"/>
      <c r="AA2975"/>
      <c r="AB2975"/>
      <c r="AC2975"/>
      <c r="AD2975"/>
      <c r="AE2975"/>
      <c r="AF2975"/>
      <c r="AG2975">
        <v>4</v>
      </c>
      <c r="AH2975">
        <v>18000</v>
      </c>
    </row>
    <row r="2976" spans="1:34" ht="15" x14ac:dyDescent="0.25">
      <c r="A2976" t="s">
        <v>6119</v>
      </c>
      <c r="B2976" t="s">
        <v>6120</v>
      </c>
      <c r="C2976" t="s">
        <v>193</v>
      </c>
      <c r="D2976">
        <v>34</v>
      </c>
      <c r="E2976" s="138">
        <v>45645</v>
      </c>
      <c r="F2976" s="138">
        <v>45707</v>
      </c>
      <c r="G2976" t="s">
        <v>75</v>
      </c>
      <c r="H2976" t="s">
        <v>70</v>
      </c>
      <c r="I2976">
        <v>0</v>
      </c>
      <c r="J2976" t="s">
        <v>16231</v>
      </c>
      <c r="K2976">
        <v>0.8</v>
      </c>
      <c r="L2976" t="s">
        <v>71</v>
      </c>
      <c r="M2976"/>
      <c r="N2976"/>
      <c r="O2976"/>
      <c r="P2976"/>
      <c r="Q2976"/>
      <c r="R2976"/>
      <c r="S2976"/>
      <c r="T2976"/>
      <c r="U2976"/>
      <c r="V2976"/>
      <c r="W2976"/>
      <c r="X2976"/>
      <c r="Y2976"/>
      <c r="Z2976"/>
      <c r="AA2976"/>
      <c r="AB2976"/>
      <c r="AC2976"/>
      <c r="AD2976"/>
      <c r="AE2976"/>
      <c r="AF2976"/>
      <c r="AG2976">
        <v>2</v>
      </c>
      <c r="AH2976">
        <v>13000</v>
      </c>
    </row>
    <row r="2977" spans="1:34" ht="15" x14ac:dyDescent="0.25">
      <c r="A2977" t="s">
        <v>6121</v>
      </c>
      <c r="B2977" t="s">
        <v>6122</v>
      </c>
      <c r="C2977" t="s">
        <v>448</v>
      </c>
      <c r="D2977">
        <v>13</v>
      </c>
      <c r="E2977" s="138">
        <v>43552</v>
      </c>
      <c r="F2977" s="138">
        <v>46011</v>
      </c>
      <c r="G2977" t="s">
        <v>69</v>
      </c>
      <c r="H2977" t="s">
        <v>70</v>
      </c>
      <c r="I2977">
        <v>0</v>
      </c>
      <c r="J2977" t="s">
        <v>16229</v>
      </c>
      <c r="K2977">
        <v>0.8</v>
      </c>
      <c r="L2977" t="s">
        <v>71</v>
      </c>
      <c r="M2977"/>
      <c r="N2977"/>
      <c r="O2977"/>
      <c r="P2977"/>
      <c r="Q2977"/>
      <c r="R2977"/>
      <c r="S2977"/>
      <c r="T2977"/>
      <c r="U2977"/>
      <c r="V2977"/>
      <c r="W2977"/>
      <c r="X2977"/>
      <c r="Y2977"/>
      <c r="Z2977"/>
      <c r="AA2977"/>
      <c r="AB2977"/>
      <c r="AC2977"/>
      <c r="AD2977"/>
      <c r="AE2977"/>
      <c r="AF2977"/>
      <c r="AG2977">
        <v>2</v>
      </c>
      <c r="AH2977">
        <v>10000</v>
      </c>
    </row>
    <row r="2978" spans="1:34" ht="15" x14ac:dyDescent="0.25">
      <c r="A2978" t="s">
        <v>6123</v>
      </c>
      <c r="B2978" t="s">
        <v>6124</v>
      </c>
      <c r="C2978" t="s">
        <v>105</v>
      </c>
      <c r="D2978">
        <v>13</v>
      </c>
      <c r="E2978" s="138">
        <v>44677</v>
      </c>
      <c r="F2978" s="138">
        <v>46011</v>
      </c>
      <c r="G2978" t="s">
        <v>69</v>
      </c>
      <c r="H2978" t="s">
        <v>63</v>
      </c>
      <c r="I2978">
        <v>0.7</v>
      </c>
      <c r="J2978" t="s">
        <v>71</v>
      </c>
      <c r="K2978"/>
      <c r="L2978"/>
      <c r="M2978"/>
      <c r="N2978"/>
      <c r="O2978"/>
      <c r="P2978"/>
      <c r="Q2978"/>
      <c r="R2978"/>
      <c r="S2978"/>
      <c r="T2978"/>
      <c r="U2978"/>
      <c r="V2978"/>
      <c r="W2978"/>
      <c r="X2978"/>
      <c r="Y2978"/>
      <c r="Z2978"/>
      <c r="AA2978"/>
      <c r="AB2978"/>
      <c r="AC2978"/>
      <c r="AD2978"/>
      <c r="AE2978"/>
      <c r="AF2978"/>
      <c r="AG2978">
        <v>1</v>
      </c>
      <c r="AH2978">
        <v>0</v>
      </c>
    </row>
    <row r="2979" spans="1:34" ht="15" x14ac:dyDescent="0.25">
      <c r="A2979" t="s">
        <v>6125</v>
      </c>
      <c r="B2979" t="s">
        <v>6126</v>
      </c>
      <c r="C2979" t="s">
        <v>182</v>
      </c>
      <c r="D2979">
        <v>32</v>
      </c>
      <c r="E2979" s="138">
        <v>45653</v>
      </c>
      <c r="F2979" s="138">
        <v>45695</v>
      </c>
      <c r="G2979" t="s">
        <v>69</v>
      </c>
      <c r="H2979" t="s">
        <v>63</v>
      </c>
      <c r="I2979">
        <v>0.7</v>
      </c>
      <c r="J2979" t="s">
        <v>71</v>
      </c>
      <c r="K2979"/>
      <c r="L2979"/>
      <c r="M2979"/>
      <c r="N2979"/>
      <c r="O2979"/>
      <c r="P2979"/>
      <c r="Q2979"/>
      <c r="R2979"/>
      <c r="S2979"/>
      <c r="T2979"/>
      <c r="U2979"/>
      <c r="V2979"/>
      <c r="W2979"/>
      <c r="X2979"/>
      <c r="Y2979"/>
      <c r="Z2979"/>
      <c r="AA2979"/>
      <c r="AB2979"/>
      <c r="AC2979"/>
      <c r="AD2979"/>
      <c r="AE2979"/>
      <c r="AF2979"/>
      <c r="AG2979">
        <v>1</v>
      </c>
      <c r="AH2979">
        <v>0</v>
      </c>
    </row>
    <row r="2980" spans="1:34" ht="15" x14ac:dyDescent="0.25">
      <c r="A2980" t="s">
        <v>6127</v>
      </c>
      <c r="B2980" t="s">
        <v>6128</v>
      </c>
      <c r="C2980" t="s">
        <v>63</v>
      </c>
      <c r="D2980">
        <v>34</v>
      </c>
      <c r="E2980" s="138">
        <v>45643</v>
      </c>
      <c r="F2980" s="138">
        <v>45684</v>
      </c>
      <c r="G2980" t="s">
        <v>69</v>
      </c>
      <c r="H2980" t="s">
        <v>70</v>
      </c>
      <c r="I2980">
        <v>0</v>
      </c>
      <c r="J2980" t="s">
        <v>16249</v>
      </c>
      <c r="K2980">
        <v>0.7</v>
      </c>
      <c r="L2980" t="s">
        <v>71</v>
      </c>
      <c r="M2980"/>
      <c r="N2980"/>
      <c r="O2980"/>
      <c r="P2980"/>
      <c r="Q2980"/>
      <c r="R2980"/>
      <c r="S2980"/>
      <c r="T2980"/>
      <c r="U2980"/>
      <c r="V2980"/>
      <c r="W2980"/>
      <c r="X2980"/>
      <c r="Y2980"/>
      <c r="Z2980"/>
      <c r="AA2980"/>
      <c r="AB2980"/>
      <c r="AC2980"/>
      <c r="AD2980"/>
      <c r="AE2980"/>
      <c r="AF2980"/>
      <c r="AG2980">
        <v>2</v>
      </c>
      <c r="AH2980">
        <v>8000</v>
      </c>
    </row>
    <row r="2981" spans="1:34" ht="15" x14ac:dyDescent="0.25">
      <c r="A2981" t="s">
        <v>6129</v>
      </c>
      <c r="B2981" t="s">
        <v>6130</v>
      </c>
      <c r="C2981" t="s">
        <v>90</v>
      </c>
      <c r="D2981">
        <v>34</v>
      </c>
      <c r="E2981" s="138">
        <v>45616</v>
      </c>
      <c r="F2981" s="138">
        <v>45686</v>
      </c>
      <c r="G2981" t="s">
        <v>75</v>
      </c>
      <c r="H2981" t="s">
        <v>70</v>
      </c>
      <c r="I2981">
        <v>0</v>
      </c>
      <c r="J2981" t="s">
        <v>16228</v>
      </c>
      <c r="K2981">
        <v>0.69</v>
      </c>
      <c r="L2981" t="s">
        <v>16270</v>
      </c>
      <c r="M2981">
        <v>0.78</v>
      </c>
      <c r="N2981" t="s">
        <v>78</v>
      </c>
      <c r="O2981">
        <v>0.8</v>
      </c>
      <c r="P2981" t="s">
        <v>79</v>
      </c>
      <c r="Q2981"/>
      <c r="R2981"/>
      <c r="S2981"/>
      <c r="T2981"/>
      <c r="U2981"/>
      <c r="V2981"/>
      <c r="W2981"/>
      <c r="X2981"/>
      <c r="Y2981"/>
      <c r="Z2981"/>
      <c r="AA2981"/>
      <c r="AB2981"/>
      <c r="AC2981"/>
      <c r="AD2981"/>
      <c r="AE2981"/>
      <c r="AF2981"/>
      <c r="AG2981">
        <v>4</v>
      </c>
      <c r="AH2981">
        <v>12000</v>
      </c>
    </row>
    <row r="2982" spans="1:34" ht="15" x14ac:dyDescent="0.25">
      <c r="A2982" t="s">
        <v>6131</v>
      </c>
      <c r="B2982" t="s">
        <v>6132</v>
      </c>
      <c r="C2982" t="s">
        <v>74</v>
      </c>
      <c r="D2982">
        <v>49</v>
      </c>
      <c r="E2982" s="138">
        <v>45649</v>
      </c>
      <c r="F2982" s="138">
        <v>45677</v>
      </c>
      <c r="G2982" t="s">
        <v>69</v>
      </c>
      <c r="H2982" t="s">
        <v>70</v>
      </c>
      <c r="I2982">
        <v>0</v>
      </c>
      <c r="J2982" t="s">
        <v>16230</v>
      </c>
      <c r="K2982">
        <v>0.3</v>
      </c>
      <c r="L2982" t="s">
        <v>16270</v>
      </c>
      <c r="M2982">
        <v>0.45</v>
      </c>
      <c r="N2982" t="s">
        <v>78</v>
      </c>
      <c r="O2982">
        <v>0.55000000000000004</v>
      </c>
      <c r="P2982" t="s">
        <v>79</v>
      </c>
      <c r="Q2982"/>
      <c r="R2982"/>
      <c r="S2982"/>
      <c r="T2982"/>
      <c r="U2982"/>
      <c r="V2982"/>
      <c r="W2982"/>
      <c r="X2982"/>
      <c r="Y2982"/>
      <c r="Z2982"/>
      <c r="AA2982"/>
      <c r="AB2982"/>
      <c r="AC2982"/>
      <c r="AD2982"/>
      <c r="AE2982"/>
      <c r="AF2982"/>
      <c r="AG2982">
        <v>4</v>
      </c>
      <c r="AH2982">
        <v>15000</v>
      </c>
    </row>
    <row r="2983" spans="1:34" ht="15" x14ac:dyDescent="0.25">
      <c r="A2983" t="s">
        <v>6133</v>
      </c>
      <c r="B2983" t="s">
        <v>6134</v>
      </c>
      <c r="C2983" t="s">
        <v>203</v>
      </c>
      <c r="D2983">
        <v>9</v>
      </c>
      <c r="E2983" s="138">
        <v>41088</v>
      </c>
      <c r="F2983" s="138">
        <v>46011</v>
      </c>
      <c r="G2983" t="s">
        <v>69</v>
      </c>
      <c r="H2983" t="s">
        <v>63</v>
      </c>
      <c r="I2983">
        <v>0.8</v>
      </c>
      <c r="J2983" t="s">
        <v>71</v>
      </c>
      <c r="K2983"/>
      <c r="L2983"/>
      <c r="M2983"/>
      <c r="N2983"/>
      <c r="O2983"/>
      <c r="P2983"/>
      <c r="Q2983"/>
      <c r="R2983"/>
      <c r="S2983"/>
      <c r="T2983"/>
      <c r="U2983"/>
      <c r="V2983"/>
      <c r="W2983"/>
      <c r="X2983"/>
      <c r="Y2983"/>
      <c r="Z2983"/>
      <c r="AA2983"/>
      <c r="AB2983"/>
      <c r="AC2983"/>
      <c r="AD2983"/>
      <c r="AE2983"/>
      <c r="AF2983"/>
      <c r="AG2983">
        <v>1</v>
      </c>
      <c r="AH2983">
        <v>0</v>
      </c>
    </row>
    <row r="2984" spans="1:34" ht="15" x14ac:dyDescent="0.25">
      <c r="A2984" t="s">
        <v>6135</v>
      </c>
      <c r="B2984" t="s">
        <v>6136</v>
      </c>
      <c r="C2984" t="s">
        <v>142</v>
      </c>
      <c r="D2984"/>
      <c r="E2984"/>
      <c r="F2984"/>
      <c r="G2984"/>
      <c r="H2984" t="s">
        <v>63</v>
      </c>
      <c r="I2984" t="s">
        <v>64</v>
      </c>
      <c r="J2984"/>
      <c r="K2984"/>
      <c r="L2984"/>
      <c r="M2984"/>
      <c r="N2984"/>
      <c r="O2984"/>
      <c r="P2984"/>
      <c r="Q2984"/>
      <c r="R2984"/>
      <c r="S2984"/>
      <c r="T2984"/>
      <c r="U2984"/>
      <c r="V2984"/>
      <c r="W2984"/>
      <c r="X2984"/>
      <c r="Y2984"/>
      <c r="Z2984"/>
      <c r="AA2984"/>
      <c r="AB2984"/>
      <c r="AC2984"/>
      <c r="AD2984"/>
      <c r="AE2984"/>
      <c r="AF2984"/>
      <c r="AG2984"/>
      <c r="AH2984">
        <v>0</v>
      </c>
    </row>
    <row r="2985" spans="1:34" ht="15" x14ac:dyDescent="0.25">
      <c r="A2985" t="s">
        <v>6137</v>
      </c>
      <c r="B2985" t="s">
        <v>6138</v>
      </c>
      <c r="C2985" t="s">
        <v>142</v>
      </c>
      <c r="D2985">
        <v>48</v>
      </c>
      <c r="E2985" s="138">
        <v>45642</v>
      </c>
      <c r="F2985" s="138">
        <v>45691</v>
      </c>
      <c r="G2985" t="s">
        <v>69</v>
      </c>
      <c r="H2985" t="s">
        <v>70</v>
      </c>
      <c r="I2985">
        <v>0</v>
      </c>
      <c r="J2985" t="s">
        <v>16248</v>
      </c>
      <c r="K2985">
        <v>0.8</v>
      </c>
      <c r="L2985" t="s">
        <v>71</v>
      </c>
      <c r="M2985"/>
      <c r="N2985"/>
      <c r="O2985"/>
      <c r="P2985"/>
      <c r="Q2985"/>
      <c r="R2985"/>
      <c r="S2985"/>
      <c r="T2985"/>
      <c r="U2985"/>
      <c r="V2985"/>
      <c r="W2985"/>
      <c r="X2985"/>
      <c r="Y2985"/>
      <c r="Z2985"/>
      <c r="AA2985"/>
      <c r="AB2985"/>
      <c r="AC2985"/>
      <c r="AD2985"/>
      <c r="AE2985"/>
      <c r="AF2985"/>
      <c r="AG2985">
        <v>2</v>
      </c>
      <c r="AH2985">
        <v>8500</v>
      </c>
    </row>
    <row r="2986" spans="1:34" ht="15" x14ac:dyDescent="0.25">
      <c r="A2986" t="s">
        <v>6139</v>
      </c>
      <c r="B2986" t="s">
        <v>6140</v>
      </c>
      <c r="C2986" t="s">
        <v>102</v>
      </c>
      <c r="D2986">
        <v>22</v>
      </c>
      <c r="E2986" s="138">
        <v>41571</v>
      </c>
      <c r="F2986" s="138">
        <v>46011</v>
      </c>
      <c r="G2986" t="s">
        <v>69</v>
      </c>
      <c r="H2986" t="s">
        <v>70</v>
      </c>
      <c r="I2986">
        <v>0</v>
      </c>
      <c r="J2986" t="s">
        <v>16230</v>
      </c>
      <c r="K2986">
        <v>0.8</v>
      </c>
      <c r="L2986" t="s">
        <v>71</v>
      </c>
      <c r="M2986"/>
      <c r="N2986"/>
      <c r="O2986"/>
      <c r="P2986"/>
      <c r="Q2986"/>
      <c r="R2986"/>
      <c r="S2986"/>
      <c r="T2986"/>
      <c r="U2986"/>
      <c r="V2986"/>
      <c r="W2986"/>
      <c r="X2986"/>
      <c r="Y2986"/>
      <c r="Z2986"/>
      <c r="AA2986"/>
      <c r="AB2986"/>
      <c r="AC2986"/>
      <c r="AD2986"/>
      <c r="AE2986"/>
      <c r="AF2986"/>
      <c r="AG2986">
        <v>2</v>
      </c>
      <c r="AH2986">
        <v>15000</v>
      </c>
    </row>
    <row r="2987" spans="1:34" ht="15" x14ac:dyDescent="0.25">
      <c r="A2987" t="s">
        <v>6141</v>
      </c>
      <c r="B2987" t="s">
        <v>6142</v>
      </c>
      <c r="C2987" t="s">
        <v>63</v>
      </c>
      <c r="D2987">
        <v>36</v>
      </c>
      <c r="E2987" s="138">
        <v>45645</v>
      </c>
      <c r="F2987" s="138">
        <v>45734</v>
      </c>
      <c r="G2987" t="s">
        <v>16478</v>
      </c>
      <c r="H2987" t="s">
        <v>70</v>
      </c>
      <c r="I2987">
        <v>0.5</v>
      </c>
      <c r="J2987" t="s">
        <v>16585</v>
      </c>
      <c r="K2987">
        <v>0.6</v>
      </c>
      <c r="L2987" t="s">
        <v>77</v>
      </c>
      <c r="M2987">
        <v>0.75</v>
      </c>
      <c r="N2987" t="s">
        <v>78</v>
      </c>
      <c r="O2987">
        <v>0.8</v>
      </c>
      <c r="P2987" t="s">
        <v>79</v>
      </c>
      <c r="Q2987">
        <v>0</v>
      </c>
      <c r="R2987" t="s">
        <v>16229</v>
      </c>
      <c r="S2987"/>
      <c r="T2987"/>
      <c r="U2987"/>
      <c r="V2987"/>
      <c r="W2987"/>
      <c r="X2987"/>
      <c r="Y2987"/>
      <c r="Z2987"/>
      <c r="AA2987"/>
      <c r="AB2987"/>
      <c r="AC2987"/>
      <c r="AD2987"/>
      <c r="AE2987"/>
      <c r="AF2987"/>
      <c r="AG2987">
        <v>0</v>
      </c>
      <c r="AH2987">
        <v>0</v>
      </c>
    </row>
    <row r="2988" spans="1:34" ht="15" x14ac:dyDescent="0.25">
      <c r="A2988" t="s">
        <v>6143</v>
      </c>
      <c r="B2988" t="s">
        <v>6144</v>
      </c>
      <c r="C2988" t="s">
        <v>116</v>
      </c>
      <c r="D2988"/>
      <c r="E2988"/>
      <c r="F2988"/>
      <c r="G2988"/>
      <c r="H2988" t="s">
        <v>63</v>
      </c>
      <c r="I2988" t="s">
        <v>64</v>
      </c>
      <c r="J2988"/>
      <c r="K2988"/>
      <c r="L2988"/>
      <c r="M2988"/>
      <c r="N2988"/>
      <c r="O2988"/>
      <c r="P2988"/>
      <c r="Q2988"/>
      <c r="R2988"/>
      <c r="S2988"/>
      <c r="T2988"/>
      <c r="U2988"/>
      <c r="V2988"/>
      <c r="W2988"/>
      <c r="X2988"/>
      <c r="Y2988"/>
      <c r="Z2988"/>
      <c r="AA2988"/>
      <c r="AB2988"/>
      <c r="AC2988"/>
      <c r="AD2988"/>
      <c r="AE2988"/>
      <c r="AF2988"/>
      <c r="AG2988"/>
      <c r="AH2988">
        <v>0</v>
      </c>
    </row>
    <row r="2989" spans="1:34" ht="15" x14ac:dyDescent="0.25">
      <c r="A2989" t="s">
        <v>6145</v>
      </c>
      <c r="B2989" t="s">
        <v>6146</v>
      </c>
      <c r="C2989" t="s">
        <v>142</v>
      </c>
      <c r="D2989"/>
      <c r="E2989"/>
      <c r="F2989"/>
      <c r="G2989"/>
      <c r="H2989" t="s">
        <v>63</v>
      </c>
      <c r="I2989" t="s">
        <v>64</v>
      </c>
      <c r="J2989"/>
      <c r="K2989"/>
      <c r="L2989"/>
      <c r="M2989"/>
      <c r="N2989"/>
      <c r="O2989"/>
      <c r="P2989"/>
      <c r="Q2989"/>
      <c r="R2989"/>
      <c r="S2989"/>
      <c r="T2989"/>
      <c r="U2989"/>
      <c r="V2989"/>
      <c r="W2989"/>
      <c r="X2989"/>
      <c r="Y2989"/>
      <c r="Z2989"/>
      <c r="AA2989"/>
      <c r="AB2989"/>
      <c r="AC2989"/>
      <c r="AD2989"/>
      <c r="AE2989"/>
      <c r="AF2989"/>
      <c r="AG2989"/>
      <c r="AH2989">
        <v>0</v>
      </c>
    </row>
    <row r="2990" spans="1:34" ht="15" x14ac:dyDescent="0.25">
      <c r="A2990" t="s">
        <v>6147</v>
      </c>
      <c r="B2990" t="s">
        <v>6148</v>
      </c>
      <c r="C2990" t="s">
        <v>318</v>
      </c>
      <c r="D2990">
        <v>67</v>
      </c>
      <c r="E2990" s="138">
        <v>45639</v>
      </c>
      <c r="F2990" s="138">
        <v>45677</v>
      </c>
      <c r="G2990" t="s">
        <v>69</v>
      </c>
      <c r="H2990" t="s">
        <v>70</v>
      </c>
      <c r="I2990">
        <v>0</v>
      </c>
      <c r="J2990" t="s">
        <v>16229</v>
      </c>
      <c r="K2990">
        <v>0.8</v>
      </c>
      <c r="L2990" t="s">
        <v>71</v>
      </c>
      <c r="M2990"/>
      <c r="N2990"/>
      <c r="O2990"/>
      <c r="P2990"/>
      <c r="Q2990"/>
      <c r="R2990"/>
      <c r="S2990"/>
      <c r="T2990"/>
      <c r="U2990"/>
      <c r="V2990"/>
      <c r="W2990"/>
      <c r="X2990"/>
      <c r="Y2990"/>
      <c r="Z2990"/>
      <c r="AA2990"/>
      <c r="AB2990"/>
      <c r="AC2990"/>
      <c r="AD2990"/>
      <c r="AE2990"/>
      <c r="AF2990"/>
      <c r="AG2990">
        <v>2</v>
      </c>
      <c r="AH2990">
        <v>10000</v>
      </c>
    </row>
    <row r="2991" spans="1:34" ht="15" x14ac:dyDescent="0.25">
      <c r="A2991" t="s">
        <v>6149</v>
      </c>
      <c r="B2991" t="s">
        <v>6150</v>
      </c>
      <c r="C2991" t="s">
        <v>74</v>
      </c>
      <c r="D2991">
        <v>30</v>
      </c>
      <c r="E2991" s="138">
        <v>45656</v>
      </c>
      <c r="F2991" s="138">
        <v>45734</v>
      </c>
      <c r="G2991" t="s">
        <v>16478</v>
      </c>
      <c r="H2991" t="s">
        <v>70</v>
      </c>
      <c r="I2991">
        <v>0.6</v>
      </c>
      <c r="J2991" t="s">
        <v>16586</v>
      </c>
      <c r="K2991">
        <v>0.72</v>
      </c>
      <c r="L2991" t="s">
        <v>16587</v>
      </c>
      <c r="M2991">
        <v>0.77</v>
      </c>
      <c r="N2991" t="s">
        <v>16588</v>
      </c>
      <c r="O2991">
        <v>0.8</v>
      </c>
      <c r="P2991" t="s">
        <v>16589</v>
      </c>
      <c r="Q2991"/>
      <c r="R2991"/>
      <c r="S2991"/>
      <c r="T2991"/>
      <c r="U2991"/>
      <c r="V2991"/>
      <c r="W2991"/>
      <c r="X2991"/>
      <c r="Y2991"/>
      <c r="Z2991"/>
      <c r="AA2991"/>
      <c r="AB2991"/>
      <c r="AC2991"/>
      <c r="AD2991"/>
      <c r="AE2991"/>
      <c r="AF2991"/>
      <c r="AG2991">
        <v>0</v>
      </c>
      <c r="AH2991">
        <v>0</v>
      </c>
    </row>
    <row r="2992" spans="1:34" ht="15" x14ac:dyDescent="0.25">
      <c r="A2992" t="s">
        <v>6151</v>
      </c>
      <c r="B2992" t="s">
        <v>6152</v>
      </c>
      <c r="C2992" t="s">
        <v>326</v>
      </c>
      <c r="D2992">
        <v>26</v>
      </c>
      <c r="E2992" s="138">
        <v>45287</v>
      </c>
      <c r="F2992" s="138">
        <v>46011</v>
      </c>
      <c r="G2992" t="s">
        <v>69</v>
      </c>
      <c r="H2992" t="s">
        <v>63</v>
      </c>
      <c r="I2992">
        <v>0.8</v>
      </c>
      <c r="J2992" t="s">
        <v>71</v>
      </c>
      <c r="K2992"/>
      <c r="L2992"/>
      <c r="M2992"/>
      <c r="N2992"/>
      <c r="O2992"/>
      <c r="P2992"/>
      <c r="Q2992"/>
      <c r="R2992"/>
      <c r="S2992"/>
      <c r="T2992"/>
      <c r="U2992"/>
      <c r="V2992"/>
      <c r="W2992"/>
      <c r="X2992"/>
      <c r="Y2992"/>
      <c r="Z2992"/>
      <c r="AA2992"/>
      <c r="AB2992"/>
      <c r="AC2992"/>
      <c r="AD2992"/>
      <c r="AE2992"/>
      <c r="AF2992"/>
      <c r="AG2992">
        <v>1</v>
      </c>
      <c r="AH2992">
        <v>0</v>
      </c>
    </row>
    <row r="2993" spans="1:34" ht="15" x14ac:dyDescent="0.25">
      <c r="A2993" t="s">
        <v>6153</v>
      </c>
      <c r="B2993" t="s">
        <v>6154</v>
      </c>
      <c r="C2993" t="s">
        <v>313</v>
      </c>
      <c r="D2993"/>
      <c r="E2993"/>
      <c r="F2993"/>
      <c r="G2993"/>
      <c r="H2993" t="s">
        <v>63</v>
      </c>
      <c r="I2993" t="s">
        <v>64</v>
      </c>
      <c r="J2993"/>
      <c r="K2993"/>
      <c r="L2993"/>
      <c r="M2993"/>
      <c r="N2993"/>
      <c r="O2993"/>
      <c r="P2993"/>
      <c r="Q2993"/>
      <c r="R2993"/>
      <c r="S2993"/>
      <c r="T2993"/>
      <c r="U2993"/>
      <c r="V2993"/>
      <c r="W2993"/>
      <c r="X2993"/>
      <c r="Y2993"/>
      <c r="Z2993"/>
      <c r="AA2993"/>
      <c r="AB2993"/>
      <c r="AC2993"/>
      <c r="AD2993"/>
      <c r="AE2993"/>
      <c r="AF2993"/>
      <c r="AG2993"/>
      <c r="AH2993">
        <v>0</v>
      </c>
    </row>
    <row r="2994" spans="1:34" ht="15" x14ac:dyDescent="0.25">
      <c r="A2994" t="s">
        <v>6155</v>
      </c>
      <c r="B2994" t="s">
        <v>6156</v>
      </c>
      <c r="C2994" t="s">
        <v>359</v>
      </c>
      <c r="D2994">
        <v>36</v>
      </c>
      <c r="E2994" s="138">
        <v>38699</v>
      </c>
      <c r="F2994" s="138">
        <v>46011</v>
      </c>
      <c r="G2994" t="s">
        <v>69</v>
      </c>
      <c r="H2994" t="s">
        <v>63</v>
      </c>
      <c r="I2994">
        <v>0.2</v>
      </c>
      <c r="J2994" t="s">
        <v>71</v>
      </c>
      <c r="K2994"/>
      <c r="L2994"/>
      <c r="M2994"/>
      <c r="N2994"/>
      <c r="O2994"/>
      <c r="P2994"/>
      <c r="Q2994"/>
      <c r="R2994"/>
      <c r="S2994"/>
      <c r="T2994"/>
      <c r="U2994"/>
      <c r="V2994"/>
      <c r="W2994"/>
      <c r="X2994"/>
      <c r="Y2994"/>
      <c r="Z2994"/>
      <c r="AA2994"/>
      <c r="AB2994"/>
      <c r="AC2994"/>
      <c r="AD2994"/>
      <c r="AE2994"/>
      <c r="AF2994"/>
      <c r="AG2994">
        <v>1</v>
      </c>
      <c r="AH2994">
        <v>0</v>
      </c>
    </row>
    <row r="2995" spans="1:34" ht="15" x14ac:dyDescent="0.25">
      <c r="A2995" t="s">
        <v>6157</v>
      </c>
      <c r="B2995" t="s">
        <v>6158</v>
      </c>
      <c r="C2995" t="s">
        <v>231</v>
      </c>
      <c r="D2995">
        <v>39</v>
      </c>
      <c r="E2995" s="138">
        <v>45649</v>
      </c>
      <c r="F2995" s="138">
        <v>45685</v>
      </c>
      <c r="G2995" t="s">
        <v>75</v>
      </c>
      <c r="H2995" t="s">
        <v>63</v>
      </c>
      <c r="I2995">
        <v>0.8</v>
      </c>
      <c r="J2995" t="s">
        <v>71</v>
      </c>
      <c r="K2995"/>
      <c r="L2995"/>
      <c r="M2995"/>
      <c r="N2995"/>
      <c r="O2995"/>
      <c r="P2995"/>
      <c r="Q2995"/>
      <c r="R2995"/>
      <c r="S2995"/>
      <c r="T2995"/>
      <c r="U2995"/>
      <c r="V2995"/>
      <c r="W2995"/>
      <c r="X2995"/>
      <c r="Y2995"/>
      <c r="Z2995"/>
      <c r="AA2995"/>
      <c r="AB2995"/>
      <c r="AC2995"/>
      <c r="AD2995"/>
      <c r="AE2995"/>
      <c r="AF2995"/>
      <c r="AG2995">
        <v>1</v>
      </c>
      <c r="AH2995">
        <v>0</v>
      </c>
    </row>
    <row r="2996" spans="1:34" ht="15" x14ac:dyDescent="0.25">
      <c r="A2996" t="s">
        <v>6159</v>
      </c>
      <c r="B2996" t="s">
        <v>6160</v>
      </c>
      <c r="C2996" t="s">
        <v>374</v>
      </c>
      <c r="D2996">
        <v>25</v>
      </c>
      <c r="E2996" s="138">
        <v>45622</v>
      </c>
      <c r="F2996" s="138">
        <v>45939</v>
      </c>
      <c r="G2996" t="s">
        <v>69</v>
      </c>
      <c r="H2996" t="s">
        <v>63</v>
      </c>
      <c r="I2996">
        <v>0.8</v>
      </c>
      <c r="J2996" t="s">
        <v>71</v>
      </c>
      <c r="K2996"/>
      <c r="L2996"/>
      <c r="M2996"/>
      <c r="N2996"/>
      <c r="O2996"/>
      <c r="P2996"/>
      <c r="Q2996"/>
      <c r="R2996"/>
      <c r="S2996"/>
      <c r="T2996"/>
      <c r="U2996"/>
      <c r="V2996"/>
      <c r="W2996"/>
      <c r="X2996"/>
      <c r="Y2996"/>
      <c r="Z2996"/>
      <c r="AA2996"/>
      <c r="AB2996"/>
      <c r="AC2996"/>
      <c r="AD2996"/>
      <c r="AE2996"/>
      <c r="AF2996"/>
      <c r="AG2996">
        <v>1</v>
      </c>
      <c r="AH2996">
        <v>0</v>
      </c>
    </row>
    <row r="2997" spans="1:34" ht="15" x14ac:dyDescent="0.25">
      <c r="A2997" t="s">
        <v>6161</v>
      </c>
      <c r="B2997" t="s">
        <v>6162</v>
      </c>
      <c r="C2997" t="s">
        <v>231</v>
      </c>
      <c r="D2997">
        <v>62</v>
      </c>
      <c r="E2997" s="138">
        <v>45656</v>
      </c>
      <c r="F2997" s="138">
        <v>45762</v>
      </c>
      <c r="G2997" t="s">
        <v>16478</v>
      </c>
      <c r="H2997" t="s">
        <v>70</v>
      </c>
      <c r="I2997">
        <v>0.6</v>
      </c>
      <c r="J2997" t="s">
        <v>76</v>
      </c>
      <c r="K2997">
        <v>0.65</v>
      </c>
      <c r="L2997" t="s">
        <v>77</v>
      </c>
      <c r="M2997">
        <v>0.75</v>
      </c>
      <c r="N2997" t="s">
        <v>78</v>
      </c>
      <c r="O2997">
        <v>0.8</v>
      </c>
      <c r="P2997" t="s">
        <v>79</v>
      </c>
      <c r="Q2997">
        <v>0</v>
      </c>
      <c r="R2997" t="s">
        <v>16228</v>
      </c>
      <c r="S2997"/>
      <c r="T2997"/>
      <c r="U2997"/>
      <c r="V2997"/>
      <c r="W2997"/>
      <c r="X2997"/>
      <c r="Y2997"/>
      <c r="Z2997"/>
      <c r="AA2997"/>
      <c r="AB2997"/>
      <c r="AC2997"/>
      <c r="AD2997"/>
      <c r="AE2997"/>
      <c r="AF2997"/>
      <c r="AG2997">
        <v>0</v>
      </c>
      <c r="AH2997">
        <v>0</v>
      </c>
    </row>
    <row r="2998" spans="1:34" ht="15" x14ac:dyDescent="0.25">
      <c r="A2998" t="s">
        <v>6163</v>
      </c>
      <c r="B2998" t="s">
        <v>6164</v>
      </c>
      <c r="C2998" t="s">
        <v>387</v>
      </c>
      <c r="D2998">
        <v>10</v>
      </c>
      <c r="E2998" s="138">
        <v>44966</v>
      </c>
      <c r="F2998" s="138">
        <v>46011</v>
      </c>
      <c r="G2998" t="s">
        <v>16478</v>
      </c>
      <c r="H2998" t="s">
        <v>70</v>
      </c>
      <c r="I2998">
        <v>0.55000000000000004</v>
      </c>
      <c r="J2998" t="s">
        <v>76</v>
      </c>
      <c r="K2998">
        <v>0.6</v>
      </c>
      <c r="L2998" t="s">
        <v>77</v>
      </c>
      <c r="M2998">
        <v>0.76</v>
      </c>
      <c r="N2998" t="s">
        <v>78</v>
      </c>
      <c r="O2998">
        <v>0.8</v>
      </c>
      <c r="P2998" t="s">
        <v>79</v>
      </c>
      <c r="Q2998">
        <v>0</v>
      </c>
      <c r="R2998" t="s">
        <v>16229</v>
      </c>
      <c r="S2998"/>
      <c r="T2998"/>
      <c r="U2998"/>
      <c r="V2998"/>
      <c r="W2998"/>
      <c r="X2998"/>
      <c r="Y2998"/>
      <c r="Z2998"/>
      <c r="AA2998"/>
      <c r="AB2998"/>
      <c r="AC2998"/>
      <c r="AD2998"/>
      <c r="AE2998"/>
      <c r="AF2998"/>
      <c r="AG2998">
        <v>0</v>
      </c>
      <c r="AH2998">
        <v>0</v>
      </c>
    </row>
    <row r="2999" spans="1:34" ht="15" x14ac:dyDescent="0.25">
      <c r="A2999" t="s">
        <v>6165</v>
      </c>
      <c r="B2999" t="s">
        <v>6166</v>
      </c>
      <c r="C2999" t="s">
        <v>1085</v>
      </c>
      <c r="D2999">
        <v>53</v>
      </c>
      <c r="E2999" s="138">
        <v>45653</v>
      </c>
      <c r="F2999" s="138">
        <v>45678</v>
      </c>
      <c r="G2999" t="s">
        <v>69</v>
      </c>
      <c r="H2999" t="s">
        <v>70</v>
      </c>
      <c r="I2999">
        <v>0</v>
      </c>
      <c r="J2999" t="s">
        <v>16230</v>
      </c>
      <c r="K2999">
        <v>0.6</v>
      </c>
      <c r="L2999" t="s">
        <v>16270</v>
      </c>
      <c r="M2999">
        <v>0.75</v>
      </c>
      <c r="N2999" t="s">
        <v>78</v>
      </c>
      <c r="O2999">
        <v>0.8</v>
      </c>
      <c r="P2999" t="s">
        <v>79</v>
      </c>
      <c r="Q2999"/>
      <c r="R2999"/>
      <c r="S2999"/>
      <c r="T2999"/>
      <c r="U2999"/>
      <c r="V2999"/>
      <c r="W2999"/>
      <c r="X2999"/>
      <c r="Y2999"/>
      <c r="Z2999"/>
      <c r="AA2999"/>
      <c r="AB2999"/>
      <c r="AC2999"/>
      <c r="AD2999"/>
      <c r="AE2999"/>
      <c r="AF2999"/>
      <c r="AG2999">
        <v>4</v>
      </c>
      <c r="AH2999">
        <v>15000</v>
      </c>
    </row>
    <row r="3000" spans="1:34" ht="15" x14ac:dyDescent="0.25">
      <c r="A3000" t="s">
        <v>15931</v>
      </c>
      <c r="B3000" t="s">
        <v>15932</v>
      </c>
      <c r="C3000" t="s">
        <v>63</v>
      </c>
      <c r="D3000">
        <v>38</v>
      </c>
      <c r="E3000" s="138">
        <v>45637</v>
      </c>
      <c r="F3000" s="138">
        <v>45673</v>
      </c>
      <c r="G3000" t="s">
        <v>75</v>
      </c>
      <c r="H3000" t="s">
        <v>70</v>
      </c>
      <c r="I3000">
        <v>0</v>
      </c>
      <c r="J3000" t="s">
        <v>16230</v>
      </c>
      <c r="K3000">
        <v>0.45</v>
      </c>
      <c r="L3000" t="s">
        <v>16270</v>
      </c>
      <c r="M3000">
        <v>0.6</v>
      </c>
      <c r="N3000" t="s">
        <v>78</v>
      </c>
      <c r="O3000">
        <v>0.7</v>
      </c>
      <c r="P3000" t="s">
        <v>79</v>
      </c>
      <c r="Q3000"/>
      <c r="R3000"/>
      <c r="S3000"/>
      <c r="T3000"/>
      <c r="U3000"/>
      <c r="V3000"/>
      <c r="W3000"/>
      <c r="X3000"/>
      <c r="Y3000"/>
      <c r="Z3000"/>
      <c r="AA3000"/>
      <c r="AB3000"/>
      <c r="AC3000"/>
      <c r="AD3000"/>
      <c r="AE3000"/>
      <c r="AF3000"/>
      <c r="AG3000">
        <v>4</v>
      </c>
      <c r="AH3000">
        <v>15000</v>
      </c>
    </row>
    <row r="3001" spans="1:34" ht="15" x14ac:dyDescent="0.25">
      <c r="A3001" t="s">
        <v>6167</v>
      </c>
      <c r="B3001" t="s">
        <v>6168</v>
      </c>
      <c r="C3001" t="s">
        <v>321</v>
      </c>
      <c r="D3001">
        <v>5</v>
      </c>
      <c r="E3001" s="138">
        <v>44226</v>
      </c>
      <c r="F3001" s="138">
        <v>46011</v>
      </c>
      <c r="G3001" t="s">
        <v>69</v>
      </c>
      <c r="H3001" t="s">
        <v>70</v>
      </c>
      <c r="I3001">
        <v>0</v>
      </c>
      <c r="J3001" t="s">
        <v>16229</v>
      </c>
      <c r="K3001">
        <v>0.7</v>
      </c>
      <c r="L3001" t="s">
        <v>71</v>
      </c>
      <c r="M3001"/>
      <c r="N3001"/>
      <c r="O3001"/>
      <c r="P3001"/>
      <c r="Q3001"/>
      <c r="R3001"/>
      <c r="S3001"/>
      <c r="T3001"/>
      <c r="U3001"/>
      <c r="V3001"/>
      <c r="W3001"/>
      <c r="X3001"/>
      <c r="Y3001"/>
      <c r="Z3001"/>
      <c r="AA3001"/>
      <c r="AB3001"/>
      <c r="AC3001"/>
      <c r="AD3001"/>
      <c r="AE3001"/>
      <c r="AF3001"/>
      <c r="AG3001">
        <v>2</v>
      </c>
      <c r="AH3001">
        <v>10000</v>
      </c>
    </row>
    <row r="3002" spans="1:34" ht="15" x14ac:dyDescent="0.25">
      <c r="A3002" t="s">
        <v>6169</v>
      </c>
      <c r="B3002" t="s">
        <v>6170</v>
      </c>
      <c r="C3002" t="s">
        <v>142</v>
      </c>
      <c r="D3002">
        <v>83</v>
      </c>
      <c r="E3002" s="138">
        <v>45567</v>
      </c>
      <c r="F3002" s="138">
        <v>45734</v>
      </c>
      <c r="G3002" t="s">
        <v>69</v>
      </c>
      <c r="H3002" t="s">
        <v>70</v>
      </c>
      <c r="I3002">
        <v>0</v>
      </c>
      <c r="J3002" t="s">
        <v>16236</v>
      </c>
      <c r="K3002">
        <v>0.8</v>
      </c>
      <c r="L3002" t="s">
        <v>71</v>
      </c>
      <c r="M3002"/>
      <c r="N3002"/>
      <c r="O3002"/>
      <c r="P3002"/>
      <c r="Q3002"/>
      <c r="R3002"/>
      <c r="S3002"/>
      <c r="T3002"/>
      <c r="U3002"/>
      <c r="V3002"/>
      <c r="W3002"/>
      <c r="X3002"/>
      <c r="Y3002"/>
      <c r="Z3002"/>
      <c r="AA3002"/>
      <c r="AB3002"/>
      <c r="AC3002"/>
      <c r="AD3002"/>
      <c r="AE3002"/>
      <c r="AF3002"/>
      <c r="AG3002">
        <v>2</v>
      </c>
      <c r="AH3002">
        <v>9999.99</v>
      </c>
    </row>
    <row r="3003" spans="1:34" ht="15" x14ac:dyDescent="0.25">
      <c r="A3003" t="s">
        <v>6171</v>
      </c>
      <c r="B3003" t="s">
        <v>6172</v>
      </c>
      <c r="C3003" t="s">
        <v>198</v>
      </c>
      <c r="D3003">
        <v>3</v>
      </c>
      <c r="E3003" s="138">
        <v>43965</v>
      </c>
      <c r="F3003" s="138">
        <v>46011</v>
      </c>
      <c r="G3003" t="s">
        <v>69</v>
      </c>
      <c r="H3003" t="s">
        <v>63</v>
      </c>
      <c r="I3003">
        <v>0.8</v>
      </c>
      <c r="J3003" t="s">
        <v>71</v>
      </c>
      <c r="K3003"/>
      <c r="L3003"/>
      <c r="M3003"/>
      <c r="N3003"/>
      <c r="O3003"/>
      <c r="P3003"/>
      <c r="Q3003"/>
      <c r="R3003"/>
      <c r="S3003"/>
      <c r="T3003"/>
      <c r="U3003"/>
      <c r="V3003"/>
      <c r="W3003"/>
      <c r="X3003"/>
      <c r="Y3003"/>
      <c r="Z3003"/>
      <c r="AA3003"/>
      <c r="AB3003"/>
      <c r="AC3003"/>
      <c r="AD3003"/>
      <c r="AE3003"/>
      <c r="AF3003"/>
      <c r="AG3003">
        <v>1</v>
      </c>
      <c r="AH3003">
        <v>0</v>
      </c>
    </row>
    <row r="3004" spans="1:34" ht="15" x14ac:dyDescent="0.25">
      <c r="A3004" t="s">
        <v>6173</v>
      </c>
      <c r="B3004" t="s">
        <v>6174</v>
      </c>
      <c r="C3004" t="s">
        <v>193</v>
      </c>
      <c r="D3004">
        <v>1</v>
      </c>
      <c r="E3004" s="138">
        <v>45363</v>
      </c>
      <c r="F3004" s="138">
        <v>46011</v>
      </c>
      <c r="G3004" t="s">
        <v>69</v>
      </c>
      <c r="H3004" t="s">
        <v>63</v>
      </c>
      <c r="I3004">
        <v>0.8</v>
      </c>
      <c r="J3004" t="s">
        <v>71</v>
      </c>
      <c r="K3004"/>
      <c r="L3004"/>
      <c r="M3004"/>
      <c r="N3004"/>
      <c r="O3004"/>
      <c r="P3004"/>
      <c r="Q3004"/>
      <c r="R3004"/>
      <c r="S3004"/>
      <c r="T3004"/>
      <c r="U3004"/>
      <c r="V3004"/>
      <c r="W3004"/>
      <c r="X3004"/>
      <c r="Y3004"/>
      <c r="Z3004"/>
      <c r="AA3004"/>
      <c r="AB3004"/>
      <c r="AC3004"/>
      <c r="AD3004"/>
      <c r="AE3004"/>
      <c r="AF3004"/>
      <c r="AG3004">
        <v>1</v>
      </c>
      <c r="AH3004">
        <v>0</v>
      </c>
    </row>
    <row r="3005" spans="1:34" ht="15" x14ac:dyDescent="0.25">
      <c r="A3005" t="s">
        <v>6175</v>
      </c>
      <c r="B3005" t="s">
        <v>6176</v>
      </c>
      <c r="C3005" t="s">
        <v>182</v>
      </c>
      <c r="D3005">
        <v>30</v>
      </c>
      <c r="E3005" s="138">
        <v>45656</v>
      </c>
      <c r="F3005" s="138">
        <v>45712</v>
      </c>
      <c r="G3005" t="s">
        <v>69</v>
      </c>
      <c r="H3005" t="s">
        <v>63</v>
      </c>
      <c r="I3005">
        <v>0.7</v>
      </c>
      <c r="J3005" t="s">
        <v>71</v>
      </c>
      <c r="K3005"/>
      <c r="L3005"/>
      <c r="M3005"/>
      <c r="N3005"/>
      <c r="O3005"/>
      <c r="P3005"/>
      <c r="Q3005"/>
      <c r="R3005"/>
      <c r="S3005"/>
      <c r="T3005"/>
      <c r="U3005"/>
      <c r="V3005"/>
      <c r="W3005"/>
      <c r="X3005"/>
      <c r="Y3005"/>
      <c r="Z3005"/>
      <c r="AA3005"/>
      <c r="AB3005"/>
      <c r="AC3005"/>
      <c r="AD3005"/>
      <c r="AE3005"/>
      <c r="AF3005"/>
      <c r="AG3005">
        <v>1</v>
      </c>
      <c r="AH3005">
        <v>0</v>
      </c>
    </row>
    <row r="3006" spans="1:34" ht="15" x14ac:dyDescent="0.25">
      <c r="A3006" t="s">
        <v>6177</v>
      </c>
      <c r="B3006" t="s">
        <v>6178</v>
      </c>
      <c r="C3006" t="s">
        <v>206</v>
      </c>
      <c r="D3006">
        <v>4</v>
      </c>
      <c r="E3006" s="138">
        <v>43550</v>
      </c>
      <c r="F3006" s="138">
        <v>46011</v>
      </c>
      <c r="G3006" t="s">
        <v>69</v>
      </c>
      <c r="H3006" t="s">
        <v>63</v>
      </c>
      <c r="I3006">
        <v>0.8</v>
      </c>
      <c r="J3006" t="s">
        <v>71</v>
      </c>
      <c r="K3006"/>
      <c r="L3006"/>
      <c r="M3006"/>
      <c r="N3006"/>
      <c r="O3006"/>
      <c r="P3006"/>
      <c r="Q3006"/>
      <c r="R3006"/>
      <c r="S3006"/>
      <c r="T3006"/>
      <c r="U3006"/>
      <c r="V3006"/>
      <c r="W3006"/>
      <c r="X3006"/>
      <c r="Y3006"/>
      <c r="Z3006"/>
      <c r="AA3006"/>
      <c r="AB3006"/>
      <c r="AC3006"/>
      <c r="AD3006"/>
      <c r="AE3006"/>
      <c r="AF3006"/>
      <c r="AG3006">
        <v>1</v>
      </c>
      <c r="AH3006">
        <v>0</v>
      </c>
    </row>
    <row r="3007" spans="1:34" ht="15" x14ac:dyDescent="0.25">
      <c r="A3007" t="s">
        <v>6179</v>
      </c>
      <c r="B3007" t="s">
        <v>6180</v>
      </c>
      <c r="C3007" t="s">
        <v>251</v>
      </c>
      <c r="D3007">
        <v>46</v>
      </c>
      <c r="E3007" s="138">
        <v>45638</v>
      </c>
      <c r="F3007" s="138">
        <v>45796</v>
      </c>
      <c r="G3007" t="s">
        <v>69</v>
      </c>
      <c r="H3007" t="s">
        <v>63</v>
      </c>
      <c r="I3007">
        <v>0.8</v>
      </c>
      <c r="J3007" t="s">
        <v>71</v>
      </c>
      <c r="K3007"/>
      <c r="L3007"/>
      <c r="M3007"/>
      <c r="N3007"/>
      <c r="O3007"/>
      <c r="P3007"/>
      <c r="Q3007"/>
      <c r="R3007"/>
      <c r="S3007"/>
      <c r="T3007"/>
      <c r="U3007"/>
      <c r="V3007"/>
      <c r="W3007"/>
      <c r="X3007"/>
      <c r="Y3007"/>
      <c r="Z3007"/>
      <c r="AA3007"/>
      <c r="AB3007"/>
      <c r="AC3007"/>
      <c r="AD3007"/>
      <c r="AE3007"/>
      <c r="AF3007"/>
      <c r="AG3007">
        <v>1</v>
      </c>
      <c r="AH3007">
        <v>0</v>
      </c>
    </row>
    <row r="3008" spans="1:34" ht="15" x14ac:dyDescent="0.25">
      <c r="A3008" t="s">
        <v>6181</v>
      </c>
      <c r="B3008" t="s">
        <v>6182</v>
      </c>
      <c r="C3008" t="s">
        <v>735</v>
      </c>
      <c r="D3008">
        <v>7</v>
      </c>
      <c r="E3008" s="138">
        <v>40595</v>
      </c>
      <c r="F3008" s="138">
        <v>46011</v>
      </c>
      <c r="G3008" t="s">
        <v>69</v>
      </c>
      <c r="H3008" t="s">
        <v>63</v>
      </c>
      <c r="I3008">
        <v>0.2</v>
      </c>
      <c r="J3008" t="s">
        <v>71</v>
      </c>
      <c r="K3008"/>
      <c r="L3008"/>
      <c r="M3008"/>
      <c r="N3008"/>
      <c r="O3008"/>
      <c r="P3008"/>
      <c r="Q3008"/>
      <c r="R3008"/>
      <c r="S3008"/>
      <c r="T3008"/>
      <c r="U3008"/>
      <c r="V3008"/>
      <c r="W3008"/>
      <c r="X3008"/>
      <c r="Y3008"/>
      <c r="Z3008"/>
      <c r="AA3008"/>
      <c r="AB3008"/>
      <c r="AC3008"/>
      <c r="AD3008"/>
      <c r="AE3008"/>
      <c r="AF3008"/>
      <c r="AG3008">
        <v>1</v>
      </c>
      <c r="AH3008">
        <v>0</v>
      </c>
    </row>
    <row r="3009" spans="1:34" ht="15" x14ac:dyDescent="0.25">
      <c r="A3009" t="s">
        <v>6183</v>
      </c>
      <c r="B3009" t="s">
        <v>6184</v>
      </c>
      <c r="C3009" t="s">
        <v>757</v>
      </c>
      <c r="D3009">
        <v>10</v>
      </c>
      <c r="E3009" s="138">
        <v>43187</v>
      </c>
      <c r="F3009" s="138">
        <v>46011</v>
      </c>
      <c r="G3009" t="s">
        <v>69</v>
      </c>
      <c r="H3009" t="s">
        <v>63</v>
      </c>
      <c r="I3009">
        <v>0.8</v>
      </c>
      <c r="J3009" t="s">
        <v>71</v>
      </c>
      <c r="K3009"/>
      <c r="L3009"/>
      <c r="M3009"/>
      <c r="N3009"/>
      <c r="O3009"/>
      <c r="P3009"/>
      <c r="Q3009"/>
      <c r="R3009"/>
      <c r="S3009"/>
      <c r="T3009"/>
      <c r="U3009"/>
      <c r="V3009"/>
      <c r="W3009"/>
      <c r="X3009"/>
      <c r="Y3009"/>
      <c r="Z3009"/>
      <c r="AA3009"/>
      <c r="AB3009"/>
      <c r="AC3009"/>
      <c r="AD3009"/>
      <c r="AE3009"/>
      <c r="AF3009"/>
      <c r="AG3009">
        <v>1</v>
      </c>
      <c r="AH3009">
        <v>0</v>
      </c>
    </row>
    <row r="3010" spans="1:34" ht="15" x14ac:dyDescent="0.25">
      <c r="A3010" t="s">
        <v>6185</v>
      </c>
      <c r="B3010" t="s">
        <v>6186</v>
      </c>
      <c r="C3010" t="s">
        <v>148</v>
      </c>
      <c r="D3010">
        <v>49</v>
      </c>
      <c r="E3010" s="138">
        <v>45645</v>
      </c>
      <c r="F3010" s="138">
        <v>45691</v>
      </c>
      <c r="G3010" t="s">
        <v>69</v>
      </c>
      <c r="H3010" t="s">
        <v>70</v>
      </c>
      <c r="I3010">
        <v>0</v>
      </c>
      <c r="J3010" t="s">
        <v>16229</v>
      </c>
      <c r="K3010">
        <v>0.8</v>
      </c>
      <c r="L3010" t="s">
        <v>71</v>
      </c>
      <c r="M3010"/>
      <c r="N3010"/>
      <c r="O3010"/>
      <c r="P3010"/>
      <c r="Q3010"/>
      <c r="R3010"/>
      <c r="S3010"/>
      <c r="T3010"/>
      <c r="U3010"/>
      <c r="V3010"/>
      <c r="W3010"/>
      <c r="X3010"/>
      <c r="Y3010"/>
      <c r="Z3010"/>
      <c r="AA3010"/>
      <c r="AB3010"/>
      <c r="AC3010"/>
      <c r="AD3010"/>
      <c r="AE3010"/>
      <c r="AF3010"/>
      <c r="AG3010">
        <v>2</v>
      </c>
      <c r="AH3010">
        <v>10000</v>
      </c>
    </row>
    <row r="3011" spans="1:34" ht="15" x14ac:dyDescent="0.25">
      <c r="A3011" t="s">
        <v>6187</v>
      </c>
      <c r="B3011" t="s">
        <v>6188</v>
      </c>
      <c r="C3011" t="s">
        <v>251</v>
      </c>
      <c r="D3011">
        <v>5</v>
      </c>
      <c r="E3011" s="138">
        <v>45710</v>
      </c>
      <c r="F3011" s="138">
        <v>45841</v>
      </c>
      <c r="G3011" t="s">
        <v>69</v>
      </c>
      <c r="H3011" t="s">
        <v>63</v>
      </c>
      <c r="I3011">
        <v>0.8</v>
      </c>
      <c r="J3011" t="s">
        <v>71</v>
      </c>
      <c r="K3011"/>
      <c r="L3011"/>
      <c r="M3011"/>
      <c r="N3011"/>
      <c r="O3011"/>
      <c r="P3011"/>
      <c r="Q3011"/>
      <c r="R3011"/>
      <c r="S3011"/>
      <c r="T3011"/>
      <c r="U3011"/>
      <c r="V3011"/>
      <c r="W3011"/>
      <c r="X3011"/>
      <c r="Y3011"/>
      <c r="Z3011"/>
      <c r="AA3011"/>
      <c r="AB3011"/>
      <c r="AC3011"/>
      <c r="AD3011"/>
      <c r="AE3011"/>
      <c r="AF3011"/>
      <c r="AG3011">
        <v>1</v>
      </c>
      <c r="AH3011">
        <v>0</v>
      </c>
    </row>
    <row r="3012" spans="1:34" ht="15" x14ac:dyDescent="0.25">
      <c r="A3012" t="s">
        <v>6189</v>
      </c>
      <c r="B3012" t="s">
        <v>6190</v>
      </c>
      <c r="C3012" t="s">
        <v>193</v>
      </c>
      <c r="D3012">
        <v>54</v>
      </c>
      <c r="E3012" s="138">
        <v>45646</v>
      </c>
      <c r="F3012" s="138">
        <v>45672</v>
      </c>
      <c r="G3012" t="s">
        <v>69</v>
      </c>
      <c r="H3012" t="s">
        <v>63</v>
      </c>
      <c r="I3012">
        <v>0.75</v>
      </c>
      <c r="J3012" t="s">
        <v>71</v>
      </c>
      <c r="K3012"/>
      <c r="L3012"/>
      <c r="M3012"/>
      <c r="N3012"/>
      <c r="O3012"/>
      <c r="P3012"/>
      <c r="Q3012"/>
      <c r="R3012"/>
      <c r="S3012"/>
      <c r="T3012"/>
      <c r="U3012"/>
      <c r="V3012"/>
      <c r="W3012"/>
      <c r="X3012"/>
      <c r="Y3012"/>
      <c r="Z3012"/>
      <c r="AA3012"/>
      <c r="AB3012"/>
      <c r="AC3012"/>
      <c r="AD3012"/>
      <c r="AE3012"/>
      <c r="AF3012"/>
      <c r="AG3012">
        <v>1</v>
      </c>
      <c r="AH3012">
        <v>0</v>
      </c>
    </row>
    <row r="3013" spans="1:34" ht="15" x14ac:dyDescent="0.25">
      <c r="A3013" t="s">
        <v>6191</v>
      </c>
      <c r="B3013" t="s">
        <v>6192</v>
      </c>
      <c r="C3013" t="s">
        <v>62</v>
      </c>
      <c r="D3013">
        <v>50</v>
      </c>
      <c r="E3013" s="138">
        <v>45656</v>
      </c>
      <c r="F3013" s="138">
        <v>45716</v>
      </c>
      <c r="G3013" t="s">
        <v>75</v>
      </c>
      <c r="H3013" t="s">
        <v>70</v>
      </c>
      <c r="I3013">
        <v>0</v>
      </c>
      <c r="J3013" t="s">
        <v>16228</v>
      </c>
      <c r="K3013">
        <v>0.6</v>
      </c>
      <c r="L3013" t="s">
        <v>71</v>
      </c>
      <c r="M3013"/>
      <c r="N3013"/>
      <c r="O3013"/>
      <c r="P3013"/>
      <c r="Q3013"/>
      <c r="R3013"/>
      <c r="S3013"/>
      <c r="T3013"/>
      <c r="U3013"/>
      <c r="V3013"/>
      <c r="W3013"/>
      <c r="X3013"/>
      <c r="Y3013"/>
      <c r="Z3013"/>
      <c r="AA3013"/>
      <c r="AB3013"/>
      <c r="AC3013"/>
      <c r="AD3013"/>
      <c r="AE3013"/>
      <c r="AF3013"/>
      <c r="AG3013">
        <v>2</v>
      </c>
      <c r="AH3013">
        <v>12000</v>
      </c>
    </row>
    <row r="3014" spans="1:34" ht="15" x14ac:dyDescent="0.25">
      <c r="A3014" t="s">
        <v>6193</v>
      </c>
      <c r="B3014" t="s">
        <v>6194</v>
      </c>
      <c r="C3014" t="s">
        <v>203</v>
      </c>
      <c r="D3014">
        <v>36</v>
      </c>
      <c r="E3014" s="138">
        <v>45646</v>
      </c>
      <c r="F3014" s="138">
        <v>45903</v>
      </c>
      <c r="G3014" t="s">
        <v>69</v>
      </c>
      <c r="H3014" t="s">
        <v>63</v>
      </c>
      <c r="I3014">
        <v>0.8</v>
      </c>
      <c r="J3014" t="s">
        <v>71</v>
      </c>
      <c r="K3014"/>
      <c r="L3014"/>
      <c r="M3014"/>
      <c r="N3014"/>
      <c r="O3014"/>
      <c r="P3014"/>
      <c r="Q3014"/>
      <c r="R3014"/>
      <c r="S3014"/>
      <c r="T3014"/>
      <c r="U3014"/>
      <c r="V3014"/>
      <c r="W3014"/>
      <c r="X3014"/>
      <c r="Y3014"/>
      <c r="Z3014"/>
      <c r="AA3014"/>
      <c r="AB3014"/>
      <c r="AC3014"/>
      <c r="AD3014"/>
      <c r="AE3014"/>
      <c r="AF3014"/>
      <c r="AG3014">
        <v>1</v>
      </c>
      <c r="AH3014">
        <v>0</v>
      </c>
    </row>
    <row r="3015" spans="1:34" ht="15" x14ac:dyDescent="0.25">
      <c r="A3015" t="s">
        <v>6195</v>
      </c>
      <c r="B3015" t="s">
        <v>6196</v>
      </c>
      <c r="C3015" t="s">
        <v>214</v>
      </c>
      <c r="D3015">
        <v>43</v>
      </c>
      <c r="E3015" s="138">
        <v>43817</v>
      </c>
      <c r="F3015" s="138">
        <v>46011</v>
      </c>
      <c r="G3015" t="s">
        <v>69</v>
      </c>
      <c r="H3015" t="s">
        <v>63</v>
      </c>
      <c r="I3015">
        <v>0.6</v>
      </c>
      <c r="J3015" t="s">
        <v>71</v>
      </c>
      <c r="K3015"/>
      <c r="L3015"/>
      <c r="M3015"/>
      <c r="N3015"/>
      <c r="O3015"/>
      <c r="P3015"/>
      <c r="Q3015"/>
      <c r="R3015"/>
      <c r="S3015"/>
      <c r="T3015"/>
      <c r="U3015"/>
      <c r="V3015"/>
      <c r="W3015"/>
      <c r="X3015"/>
      <c r="Y3015"/>
      <c r="Z3015"/>
      <c r="AA3015"/>
      <c r="AB3015"/>
      <c r="AC3015"/>
      <c r="AD3015"/>
      <c r="AE3015"/>
      <c r="AF3015"/>
      <c r="AG3015">
        <v>1</v>
      </c>
      <c r="AH3015">
        <v>0</v>
      </c>
    </row>
    <row r="3016" spans="1:34" ht="15" x14ac:dyDescent="0.25">
      <c r="A3016" t="s">
        <v>6197</v>
      </c>
      <c r="B3016" t="s">
        <v>6198</v>
      </c>
      <c r="C3016" t="s">
        <v>148</v>
      </c>
      <c r="D3016">
        <v>23</v>
      </c>
      <c r="E3016" s="138">
        <v>45646</v>
      </c>
      <c r="F3016" s="138">
        <v>45707</v>
      </c>
      <c r="G3016" t="s">
        <v>69</v>
      </c>
      <c r="H3016" t="s">
        <v>70</v>
      </c>
      <c r="I3016">
        <v>0</v>
      </c>
      <c r="J3016" t="s">
        <v>16228</v>
      </c>
      <c r="K3016">
        <v>0.76</v>
      </c>
      <c r="L3016" t="s">
        <v>16270</v>
      </c>
      <c r="M3016">
        <v>0.78</v>
      </c>
      <c r="N3016" t="s">
        <v>78</v>
      </c>
      <c r="O3016">
        <v>0.8</v>
      </c>
      <c r="P3016" t="s">
        <v>79</v>
      </c>
      <c r="Q3016"/>
      <c r="R3016"/>
      <c r="S3016"/>
      <c r="T3016"/>
      <c r="U3016"/>
      <c r="V3016"/>
      <c r="W3016"/>
      <c r="X3016"/>
      <c r="Y3016"/>
      <c r="Z3016"/>
      <c r="AA3016"/>
      <c r="AB3016"/>
      <c r="AC3016"/>
      <c r="AD3016"/>
      <c r="AE3016"/>
      <c r="AF3016"/>
      <c r="AG3016">
        <v>4</v>
      </c>
      <c r="AH3016">
        <v>12000</v>
      </c>
    </row>
    <row r="3017" spans="1:34" ht="15" x14ac:dyDescent="0.25">
      <c r="A3017" t="s">
        <v>6199</v>
      </c>
      <c r="B3017" t="s">
        <v>6200</v>
      </c>
      <c r="C3017" t="s">
        <v>173</v>
      </c>
      <c r="D3017">
        <v>42</v>
      </c>
      <c r="E3017" s="138">
        <v>45373</v>
      </c>
      <c r="F3017" s="138">
        <v>46011</v>
      </c>
      <c r="G3017" t="s">
        <v>69</v>
      </c>
      <c r="H3017" t="s">
        <v>63</v>
      </c>
      <c r="I3017">
        <v>0.8</v>
      </c>
      <c r="J3017" t="s">
        <v>71</v>
      </c>
      <c r="K3017"/>
      <c r="L3017"/>
      <c r="M3017"/>
      <c r="N3017"/>
      <c r="O3017"/>
      <c r="P3017"/>
      <c r="Q3017"/>
      <c r="R3017"/>
      <c r="S3017"/>
      <c r="T3017"/>
      <c r="U3017"/>
      <c r="V3017"/>
      <c r="W3017"/>
      <c r="X3017"/>
      <c r="Y3017"/>
      <c r="Z3017"/>
      <c r="AA3017"/>
      <c r="AB3017"/>
      <c r="AC3017"/>
      <c r="AD3017"/>
      <c r="AE3017"/>
      <c r="AF3017"/>
      <c r="AG3017">
        <v>1</v>
      </c>
      <c r="AH3017">
        <v>0</v>
      </c>
    </row>
    <row r="3018" spans="1:34" ht="15" x14ac:dyDescent="0.25">
      <c r="A3018" t="s">
        <v>6201</v>
      </c>
      <c r="B3018" t="s">
        <v>6202</v>
      </c>
      <c r="C3018" t="s">
        <v>1370</v>
      </c>
      <c r="D3018">
        <v>56</v>
      </c>
      <c r="E3018" s="138">
        <v>45287</v>
      </c>
      <c r="F3018" s="138">
        <v>46011</v>
      </c>
      <c r="G3018" t="s">
        <v>69</v>
      </c>
      <c r="H3018" t="s">
        <v>70</v>
      </c>
      <c r="I3018">
        <v>0</v>
      </c>
      <c r="J3018" t="s">
        <v>16243</v>
      </c>
      <c r="K3018">
        <v>0.8</v>
      </c>
      <c r="L3018" t="s">
        <v>71</v>
      </c>
      <c r="M3018"/>
      <c r="N3018"/>
      <c r="O3018"/>
      <c r="P3018"/>
      <c r="Q3018"/>
      <c r="R3018"/>
      <c r="S3018"/>
      <c r="T3018"/>
      <c r="U3018"/>
      <c r="V3018"/>
      <c r="W3018"/>
      <c r="X3018"/>
      <c r="Y3018"/>
      <c r="Z3018"/>
      <c r="AA3018"/>
      <c r="AB3018"/>
      <c r="AC3018"/>
      <c r="AD3018"/>
      <c r="AE3018"/>
      <c r="AF3018"/>
      <c r="AG3018">
        <v>2</v>
      </c>
      <c r="AH3018">
        <v>7999.99</v>
      </c>
    </row>
    <row r="3019" spans="1:34" ht="15" x14ac:dyDescent="0.25">
      <c r="A3019" t="s">
        <v>6203</v>
      </c>
      <c r="B3019" t="s">
        <v>6204</v>
      </c>
      <c r="C3019" t="s">
        <v>286</v>
      </c>
      <c r="D3019">
        <v>47</v>
      </c>
      <c r="E3019" s="138">
        <v>45625</v>
      </c>
      <c r="F3019" s="138">
        <v>45835</v>
      </c>
      <c r="G3019" t="s">
        <v>69</v>
      </c>
      <c r="H3019" t="s">
        <v>70</v>
      </c>
      <c r="I3019">
        <v>0.7</v>
      </c>
      <c r="J3019" t="s">
        <v>16270</v>
      </c>
      <c r="K3019">
        <v>0.75</v>
      </c>
      <c r="L3019" t="s">
        <v>78</v>
      </c>
      <c r="M3019">
        <v>0.77</v>
      </c>
      <c r="N3019" t="s">
        <v>79</v>
      </c>
      <c r="O3019"/>
      <c r="P3019"/>
      <c r="Q3019"/>
      <c r="R3019"/>
      <c r="S3019"/>
      <c r="T3019"/>
      <c r="U3019"/>
      <c r="V3019"/>
      <c r="W3019"/>
      <c r="X3019"/>
      <c r="Y3019"/>
      <c r="Z3019"/>
      <c r="AA3019"/>
      <c r="AB3019"/>
      <c r="AC3019"/>
      <c r="AD3019"/>
      <c r="AE3019"/>
      <c r="AF3019"/>
      <c r="AG3019">
        <v>3</v>
      </c>
      <c r="AH3019">
        <v>0</v>
      </c>
    </row>
    <row r="3020" spans="1:34" ht="15" x14ac:dyDescent="0.25">
      <c r="A3020" t="s">
        <v>6205</v>
      </c>
      <c r="B3020" t="s">
        <v>6206</v>
      </c>
      <c r="C3020" t="s">
        <v>251</v>
      </c>
      <c r="D3020">
        <v>11</v>
      </c>
      <c r="E3020" s="138">
        <v>43552</v>
      </c>
      <c r="F3020" s="138">
        <v>46011</v>
      </c>
      <c r="G3020" t="s">
        <v>69</v>
      </c>
      <c r="H3020" t="s">
        <v>70</v>
      </c>
      <c r="I3020">
        <v>0</v>
      </c>
      <c r="J3020" t="s">
        <v>16232</v>
      </c>
      <c r="K3020">
        <v>0.7</v>
      </c>
      <c r="L3020" t="s">
        <v>71</v>
      </c>
      <c r="M3020"/>
      <c r="N3020"/>
      <c r="O3020"/>
      <c r="P3020"/>
      <c r="Q3020"/>
      <c r="R3020"/>
      <c r="S3020"/>
      <c r="T3020"/>
      <c r="U3020"/>
      <c r="V3020"/>
      <c r="W3020"/>
      <c r="X3020"/>
      <c r="Y3020"/>
      <c r="Z3020"/>
      <c r="AA3020"/>
      <c r="AB3020"/>
      <c r="AC3020"/>
      <c r="AD3020"/>
      <c r="AE3020"/>
      <c r="AF3020"/>
      <c r="AG3020">
        <v>2</v>
      </c>
      <c r="AH3020">
        <v>7500</v>
      </c>
    </row>
    <row r="3021" spans="1:34" ht="15" x14ac:dyDescent="0.25">
      <c r="A3021" t="s">
        <v>6207</v>
      </c>
      <c r="B3021" t="s">
        <v>6208</v>
      </c>
      <c r="C3021" t="s">
        <v>206</v>
      </c>
      <c r="D3021">
        <v>22</v>
      </c>
      <c r="E3021" s="138">
        <v>42215</v>
      </c>
      <c r="F3021" s="138">
        <v>46011</v>
      </c>
      <c r="G3021" t="s">
        <v>69</v>
      </c>
      <c r="H3021" t="s">
        <v>63</v>
      </c>
      <c r="I3021">
        <v>0.8</v>
      </c>
      <c r="J3021" t="s">
        <v>71</v>
      </c>
      <c r="K3021"/>
      <c r="L3021"/>
      <c r="M3021"/>
      <c r="N3021"/>
      <c r="O3021"/>
      <c r="P3021"/>
      <c r="Q3021"/>
      <c r="R3021"/>
      <c r="S3021"/>
      <c r="T3021"/>
      <c r="U3021"/>
      <c r="V3021"/>
      <c r="W3021"/>
      <c r="X3021"/>
      <c r="Y3021"/>
      <c r="Z3021"/>
      <c r="AA3021"/>
      <c r="AB3021"/>
      <c r="AC3021"/>
      <c r="AD3021"/>
      <c r="AE3021"/>
      <c r="AF3021"/>
      <c r="AG3021">
        <v>1</v>
      </c>
      <c r="AH3021">
        <v>0</v>
      </c>
    </row>
    <row r="3022" spans="1:34" ht="15" x14ac:dyDescent="0.25">
      <c r="A3022" t="s">
        <v>6209</v>
      </c>
      <c r="B3022" t="s">
        <v>6210</v>
      </c>
      <c r="C3022" t="s">
        <v>264</v>
      </c>
      <c r="D3022">
        <v>52</v>
      </c>
      <c r="E3022" s="138">
        <v>45656</v>
      </c>
      <c r="F3022" s="138">
        <v>45673</v>
      </c>
      <c r="G3022" t="s">
        <v>69</v>
      </c>
      <c r="H3022" t="s">
        <v>63</v>
      </c>
      <c r="I3022">
        <v>0.2</v>
      </c>
      <c r="J3022" t="s">
        <v>71</v>
      </c>
      <c r="K3022"/>
      <c r="L3022"/>
      <c r="M3022"/>
      <c r="N3022"/>
      <c r="O3022"/>
      <c r="P3022"/>
      <c r="Q3022"/>
      <c r="R3022"/>
      <c r="S3022"/>
      <c r="T3022"/>
      <c r="U3022"/>
      <c r="V3022"/>
      <c r="W3022"/>
      <c r="X3022"/>
      <c r="Y3022"/>
      <c r="Z3022"/>
      <c r="AA3022"/>
      <c r="AB3022"/>
      <c r="AC3022"/>
      <c r="AD3022"/>
      <c r="AE3022"/>
      <c r="AF3022"/>
      <c r="AG3022">
        <v>1</v>
      </c>
      <c r="AH3022">
        <v>0</v>
      </c>
    </row>
    <row r="3023" spans="1:34" ht="15" x14ac:dyDescent="0.25">
      <c r="A3023" t="s">
        <v>6211</v>
      </c>
      <c r="B3023" t="s">
        <v>6212</v>
      </c>
      <c r="C3023" t="s">
        <v>151</v>
      </c>
      <c r="D3023">
        <v>42</v>
      </c>
      <c r="E3023" s="138">
        <v>45649</v>
      </c>
      <c r="F3023" s="138">
        <v>45692</v>
      </c>
      <c r="G3023" t="s">
        <v>75</v>
      </c>
      <c r="H3023" t="s">
        <v>70</v>
      </c>
      <c r="I3023">
        <v>0.4</v>
      </c>
      <c r="J3023" t="s">
        <v>16270</v>
      </c>
      <c r="K3023">
        <v>0.5</v>
      </c>
      <c r="L3023" t="s">
        <v>78</v>
      </c>
      <c r="M3023">
        <v>0.7</v>
      </c>
      <c r="N3023" t="s">
        <v>79</v>
      </c>
      <c r="O3023"/>
      <c r="P3023"/>
      <c r="Q3023"/>
      <c r="R3023"/>
      <c r="S3023"/>
      <c r="T3023"/>
      <c r="U3023"/>
      <c r="V3023"/>
      <c r="W3023"/>
      <c r="X3023"/>
      <c r="Y3023"/>
      <c r="Z3023"/>
      <c r="AA3023"/>
      <c r="AB3023"/>
      <c r="AC3023"/>
      <c r="AD3023"/>
      <c r="AE3023"/>
      <c r="AF3023"/>
      <c r="AG3023">
        <v>3</v>
      </c>
      <c r="AH3023">
        <v>0</v>
      </c>
    </row>
    <row r="3024" spans="1:34" ht="15" x14ac:dyDescent="0.25">
      <c r="A3024" t="s">
        <v>6213</v>
      </c>
      <c r="B3024" t="s">
        <v>6214</v>
      </c>
      <c r="C3024" t="s">
        <v>102</v>
      </c>
      <c r="D3024">
        <v>40</v>
      </c>
      <c r="E3024" s="138">
        <v>45642</v>
      </c>
      <c r="F3024" s="138">
        <v>45665</v>
      </c>
      <c r="G3024" t="s">
        <v>75</v>
      </c>
      <c r="H3024" t="s">
        <v>70</v>
      </c>
      <c r="I3024">
        <v>0</v>
      </c>
      <c r="J3024" t="s">
        <v>16229</v>
      </c>
      <c r="K3024">
        <v>0.7</v>
      </c>
      <c r="L3024" t="s">
        <v>16270</v>
      </c>
      <c r="M3024">
        <v>0.75</v>
      </c>
      <c r="N3024" t="s">
        <v>78</v>
      </c>
      <c r="O3024">
        <v>0.8</v>
      </c>
      <c r="P3024" t="s">
        <v>79</v>
      </c>
      <c r="Q3024"/>
      <c r="R3024"/>
      <c r="S3024"/>
      <c r="T3024"/>
      <c r="U3024"/>
      <c r="V3024"/>
      <c r="W3024"/>
      <c r="X3024"/>
      <c r="Y3024"/>
      <c r="Z3024"/>
      <c r="AA3024"/>
      <c r="AB3024"/>
      <c r="AC3024"/>
      <c r="AD3024"/>
      <c r="AE3024"/>
      <c r="AF3024"/>
      <c r="AG3024">
        <v>4</v>
      </c>
      <c r="AH3024">
        <v>10000</v>
      </c>
    </row>
    <row r="3025" spans="1:34" ht="15" x14ac:dyDescent="0.25">
      <c r="A3025" t="s">
        <v>6215</v>
      </c>
      <c r="B3025" t="s">
        <v>6216</v>
      </c>
      <c r="C3025" t="s">
        <v>742</v>
      </c>
      <c r="D3025"/>
      <c r="E3025"/>
      <c r="F3025"/>
      <c r="G3025"/>
      <c r="H3025" t="s">
        <v>63</v>
      </c>
      <c r="I3025" t="s">
        <v>64</v>
      </c>
      <c r="J3025"/>
      <c r="K3025"/>
      <c r="L3025"/>
      <c r="M3025"/>
      <c r="N3025"/>
      <c r="O3025"/>
      <c r="P3025"/>
      <c r="Q3025"/>
      <c r="R3025"/>
      <c r="S3025"/>
      <c r="T3025"/>
      <c r="U3025"/>
      <c r="V3025"/>
      <c r="W3025"/>
      <c r="X3025"/>
      <c r="Y3025"/>
      <c r="Z3025"/>
      <c r="AA3025"/>
      <c r="AB3025"/>
      <c r="AC3025"/>
      <c r="AD3025"/>
      <c r="AE3025"/>
      <c r="AF3025"/>
      <c r="AG3025"/>
      <c r="AH3025">
        <v>0</v>
      </c>
    </row>
    <row r="3026" spans="1:34" ht="15" x14ac:dyDescent="0.25">
      <c r="A3026" t="s">
        <v>6217</v>
      </c>
      <c r="B3026" t="s">
        <v>6218</v>
      </c>
      <c r="C3026" t="s">
        <v>790</v>
      </c>
      <c r="D3026">
        <v>55</v>
      </c>
      <c r="E3026" s="138">
        <v>45645</v>
      </c>
      <c r="F3026" s="138">
        <v>45958</v>
      </c>
      <c r="G3026" t="s">
        <v>75</v>
      </c>
      <c r="H3026" t="s">
        <v>70</v>
      </c>
      <c r="I3026">
        <v>0</v>
      </c>
      <c r="J3026" t="s">
        <v>16301</v>
      </c>
      <c r="K3026">
        <v>1</v>
      </c>
      <c r="L3026" t="s">
        <v>16270</v>
      </c>
      <c r="M3026">
        <v>1.1000000000000001</v>
      </c>
      <c r="N3026" t="s">
        <v>78</v>
      </c>
      <c r="O3026">
        <v>1.2</v>
      </c>
      <c r="P3026" t="s">
        <v>79</v>
      </c>
      <c r="Q3026"/>
      <c r="R3026"/>
      <c r="S3026"/>
      <c r="T3026"/>
      <c r="U3026"/>
      <c r="V3026"/>
      <c r="W3026"/>
      <c r="X3026"/>
      <c r="Y3026"/>
      <c r="Z3026"/>
      <c r="AA3026"/>
      <c r="AB3026"/>
      <c r="AC3026"/>
      <c r="AD3026"/>
      <c r="AE3026"/>
      <c r="AF3026"/>
      <c r="AG3026">
        <v>4</v>
      </c>
      <c r="AH3026">
        <v>14000</v>
      </c>
    </row>
    <row r="3027" spans="1:34" ht="15" x14ac:dyDescent="0.25">
      <c r="A3027" t="s">
        <v>6219</v>
      </c>
      <c r="B3027" t="s">
        <v>6220</v>
      </c>
      <c r="C3027" t="s">
        <v>742</v>
      </c>
      <c r="D3027"/>
      <c r="E3027"/>
      <c r="F3027"/>
      <c r="G3027"/>
      <c r="H3027" t="s">
        <v>63</v>
      </c>
      <c r="I3027" t="s">
        <v>64</v>
      </c>
      <c r="J3027"/>
      <c r="K3027"/>
      <c r="L3027"/>
      <c r="M3027"/>
      <c r="N3027"/>
      <c r="O3027"/>
      <c r="P3027"/>
      <c r="Q3027"/>
      <c r="R3027"/>
      <c r="S3027"/>
      <c r="T3027"/>
      <c r="U3027"/>
      <c r="V3027"/>
      <c r="W3027"/>
      <c r="X3027"/>
      <c r="Y3027"/>
      <c r="Z3027"/>
      <c r="AA3027"/>
      <c r="AB3027"/>
      <c r="AC3027"/>
      <c r="AD3027"/>
      <c r="AE3027"/>
      <c r="AF3027"/>
      <c r="AG3027"/>
      <c r="AH3027">
        <v>0</v>
      </c>
    </row>
    <row r="3028" spans="1:34" ht="15" x14ac:dyDescent="0.25">
      <c r="A3028" t="s">
        <v>6221</v>
      </c>
      <c r="B3028" t="s">
        <v>6222</v>
      </c>
      <c r="C3028" t="s">
        <v>93</v>
      </c>
      <c r="D3028">
        <v>25</v>
      </c>
      <c r="E3028" s="138">
        <v>45645</v>
      </c>
      <c r="F3028" s="138">
        <v>45708</v>
      </c>
      <c r="G3028" t="s">
        <v>69</v>
      </c>
      <c r="H3028" t="s">
        <v>70</v>
      </c>
      <c r="I3028">
        <v>0</v>
      </c>
      <c r="J3028" t="s">
        <v>16237</v>
      </c>
      <c r="K3028">
        <v>0.8</v>
      </c>
      <c r="L3028" t="s">
        <v>71</v>
      </c>
      <c r="M3028"/>
      <c r="N3028"/>
      <c r="O3028"/>
      <c r="P3028"/>
      <c r="Q3028"/>
      <c r="R3028"/>
      <c r="S3028"/>
      <c r="T3028"/>
      <c r="U3028"/>
      <c r="V3028"/>
      <c r="W3028"/>
      <c r="X3028"/>
      <c r="Y3028"/>
      <c r="Z3028"/>
      <c r="AA3028"/>
      <c r="AB3028"/>
      <c r="AC3028"/>
      <c r="AD3028"/>
      <c r="AE3028"/>
      <c r="AF3028"/>
      <c r="AG3028">
        <v>2</v>
      </c>
      <c r="AH3028">
        <v>9000</v>
      </c>
    </row>
    <row r="3029" spans="1:34" ht="15" x14ac:dyDescent="0.25">
      <c r="A3029" t="s">
        <v>6223</v>
      </c>
      <c r="B3029" t="s">
        <v>6224</v>
      </c>
      <c r="C3029" t="s">
        <v>206</v>
      </c>
      <c r="D3029">
        <v>74</v>
      </c>
      <c r="E3029" s="138">
        <v>45614</v>
      </c>
      <c r="F3029" s="138">
        <v>45923</v>
      </c>
      <c r="G3029" t="s">
        <v>69</v>
      </c>
      <c r="H3029" t="s">
        <v>70</v>
      </c>
      <c r="I3029">
        <v>0</v>
      </c>
      <c r="J3029" t="s">
        <v>16229</v>
      </c>
      <c r="K3029">
        <v>0.8</v>
      </c>
      <c r="L3029" t="s">
        <v>71</v>
      </c>
      <c r="M3029"/>
      <c r="N3029"/>
      <c r="O3029"/>
      <c r="P3029"/>
      <c r="Q3029"/>
      <c r="R3029"/>
      <c r="S3029"/>
      <c r="T3029"/>
      <c r="U3029"/>
      <c r="V3029"/>
      <c r="W3029"/>
      <c r="X3029"/>
      <c r="Y3029"/>
      <c r="Z3029"/>
      <c r="AA3029"/>
      <c r="AB3029"/>
      <c r="AC3029"/>
      <c r="AD3029"/>
      <c r="AE3029"/>
      <c r="AF3029"/>
      <c r="AG3029">
        <v>2</v>
      </c>
      <c r="AH3029">
        <v>10000</v>
      </c>
    </row>
    <row r="3030" spans="1:34" ht="15" x14ac:dyDescent="0.25">
      <c r="A3030" t="s">
        <v>6225</v>
      </c>
      <c r="B3030" t="s">
        <v>6226</v>
      </c>
      <c r="C3030" t="s">
        <v>359</v>
      </c>
      <c r="D3030"/>
      <c r="E3030"/>
      <c r="F3030"/>
      <c r="G3030"/>
      <c r="H3030" t="s">
        <v>63</v>
      </c>
      <c r="I3030" t="s">
        <v>64</v>
      </c>
      <c r="J3030"/>
      <c r="K3030"/>
      <c r="L3030"/>
      <c r="M3030"/>
      <c r="N3030"/>
      <c r="O3030"/>
      <c r="P3030"/>
      <c r="Q3030"/>
      <c r="R3030"/>
      <c r="S3030"/>
      <c r="T3030"/>
      <c r="U3030"/>
      <c r="V3030"/>
      <c r="W3030"/>
      <c r="X3030"/>
      <c r="Y3030"/>
      <c r="Z3030"/>
      <c r="AA3030"/>
      <c r="AB3030"/>
      <c r="AC3030"/>
      <c r="AD3030"/>
      <c r="AE3030"/>
      <c r="AF3030"/>
      <c r="AG3030"/>
      <c r="AH3030">
        <v>0</v>
      </c>
    </row>
    <row r="3031" spans="1:34" ht="15" x14ac:dyDescent="0.25">
      <c r="A3031" t="s">
        <v>6227</v>
      </c>
      <c r="B3031" t="s">
        <v>6228</v>
      </c>
      <c r="C3031" t="s">
        <v>211</v>
      </c>
      <c r="D3031">
        <v>2</v>
      </c>
      <c r="E3031" s="138">
        <v>45714</v>
      </c>
      <c r="F3031" s="138">
        <v>45747</v>
      </c>
      <c r="G3031" t="s">
        <v>69</v>
      </c>
      <c r="H3031" t="s">
        <v>70</v>
      </c>
      <c r="I3031">
        <v>0.75</v>
      </c>
      <c r="J3031" t="s">
        <v>71</v>
      </c>
      <c r="K3031">
        <v>0</v>
      </c>
      <c r="L3031" t="s">
        <v>16350</v>
      </c>
      <c r="M3031"/>
      <c r="N3031"/>
      <c r="O3031"/>
      <c r="P3031"/>
      <c r="Q3031"/>
      <c r="R3031"/>
      <c r="S3031"/>
      <c r="T3031"/>
      <c r="U3031"/>
      <c r="V3031"/>
      <c r="W3031"/>
      <c r="X3031"/>
      <c r="Y3031"/>
      <c r="Z3031"/>
      <c r="AA3031"/>
      <c r="AB3031"/>
      <c r="AC3031"/>
      <c r="AD3031"/>
      <c r="AE3031"/>
      <c r="AF3031"/>
      <c r="AG3031">
        <v>5</v>
      </c>
      <c r="AH3031">
        <v>0</v>
      </c>
    </row>
    <row r="3032" spans="1:34" ht="15" x14ac:dyDescent="0.25">
      <c r="A3032" t="s">
        <v>6231</v>
      </c>
      <c r="B3032" t="s">
        <v>6232</v>
      </c>
      <c r="C3032" t="s">
        <v>448</v>
      </c>
      <c r="D3032">
        <v>14</v>
      </c>
      <c r="E3032" s="138">
        <v>45397</v>
      </c>
      <c r="F3032" s="138">
        <v>46011</v>
      </c>
      <c r="G3032" t="s">
        <v>69</v>
      </c>
      <c r="H3032" t="s">
        <v>70</v>
      </c>
      <c r="I3032">
        <v>0.66</v>
      </c>
      <c r="J3032" t="s">
        <v>16351</v>
      </c>
      <c r="K3032">
        <v>0.76</v>
      </c>
      <c r="L3032" t="s">
        <v>16352</v>
      </c>
      <c r="M3032">
        <v>0.8</v>
      </c>
      <c r="N3032" t="s">
        <v>16353</v>
      </c>
      <c r="O3032">
        <v>0</v>
      </c>
      <c r="P3032" t="s">
        <v>16236</v>
      </c>
      <c r="Q3032"/>
      <c r="R3032"/>
      <c r="S3032"/>
      <c r="T3032"/>
      <c r="U3032"/>
      <c r="V3032"/>
      <c r="W3032"/>
      <c r="X3032"/>
      <c r="Y3032"/>
      <c r="Z3032"/>
      <c r="AA3032"/>
      <c r="AB3032"/>
      <c r="AC3032"/>
      <c r="AD3032"/>
      <c r="AE3032"/>
      <c r="AF3032"/>
      <c r="AG3032">
        <v>0</v>
      </c>
      <c r="AH3032">
        <v>0</v>
      </c>
    </row>
    <row r="3033" spans="1:34" ht="15" x14ac:dyDescent="0.25">
      <c r="A3033" t="s">
        <v>6233</v>
      </c>
      <c r="B3033" t="s">
        <v>6234</v>
      </c>
      <c r="C3033" t="s">
        <v>206</v>
      </c>
      <c r="D3033">
        <v>5</v>
      </c>
      <c r="E3033" s="138">
        <v>43552</v>
      </c>
      <c r="F3033" s="138">
        <v>46011</v>
      </c>
      <c r="G3033" t="s">
        <v>69</v>
      </c>
      <c r="H3033" t="s">
        <v>63</v>
      </c>
      <c r="I3033">
        <v>0.7</v>
      </c>
      <c r="J3033" t="s">
        <v>71</v>
      </c>
      <c r="K3033"/>
      <c r="L3033"/>
      <c r="M3033"/>
      <c r="N3033"/>
      <c r="O3033"/>
      <c r="P3033"/>
      <c r="Q3033"/>
      <c r="R3033"/>
      <c r="S3033"/>
      <c r="T3033"/>
      <c r="U3033"/>
      <c r="V3033"/>
      <c r="W3033"/>
      <c r="X3033"/>
      <c r="Y3033"/>
      <c r="Z3033"/>
      <c r="AA3033"/>
      <c r="AB3033"/>
      <c r="AC3033"/>
      <c r="AD3033"/>
      <c r="AE3033"/>
      <c r="AF3033"/>
      <c r="AG3033">
        <v>1</v>
      </c>
      <c r="AH3033">
        <v>0</v>
      </c>
    </row>
    <row r="3034" spans="1:34" ht="15" x14ac:dyDescent="0.25">
      <c r="A3034" t="s">
        <v>6235</v>
      </c>
      <c r="B3034" t="s">
        <v>6236</v>
      </c>
      <c r="C3034" t="s">
        <v>318</v>
      </c>
      <c r="D3034">
        <v>8</v>
      </c>
      <c r="E3034" s="138">
        <v>45716</v>
      </c>
      <c r="F3034" s="138">
        <v>45785</v>
      </c>
      <c r="G3034" t="s">
        <v>69</v>
      </c>
      <c r="H3034" t="s">
        <v>70</v>
      </c>
      <c r="I3034">
        <v>0</v>
      </c>
      <c r="J3034" t="s">
        <v>16229</v>
      </c>
      <c r="K3034">
        <v>0.8</v>
      </c>
      <c r="L3034" t="s">
        <v>71</v>
      </c>
      <c r="M3034"/>
      <c r="N3034"/>
      <c r="O3034"/>
      <c r="P3034"/>
      <c r="Q3034"/>
      <c r="R3034"/>
      <c r="S3034"/>
      <c r="T3034"/>
      <c r="U3034"/>
      <c r="V3034"/>
      <c r="W3034"/>
      <c r="X3034"/>
      <c r="Y3034"/>
      <c r="Z3034"/>
      <c r="AA3034"/>
      <c r="AB3034"/>
      <c r="AC3034"/>
      <c r="AD3034"/>
      <c r="AE3034"/>
      <c r="AF3034"/>
      <c r="AG3034">
        <v>2</v>
      </c>
      <c r="AH3034">
        <v>10000</v>
      </c>
    </row>
    <row r="3035" spans="1:34" ht="15" x14ac:dyDescent="0.25">
      <c r="A3035" t="s">
        <v>6237</v>
      </c>
      <c r="B3035" t="s">
        <v>6238</v>
      </c>
      <c r="C3035" t="s">
        <v>251</v>
      </c>
      <c r="D3035">
        <v>4</v>
      </c>
      <c r="E3035" s="138">
        <v>45672</v>
      </c>
      <c r="F3035" s="138">
        <v>45797</v>
      </c>
      <c r="G3035" t="s">
        <v>75</v>
      </c>
      <c r="H3035" t="s">
        <v>70</v>
      </c>
      <c r="I3035">
        <v>0</v>
      </c>
      <c r="J3035" t="s">
        <v>16230</v>
      </c>
      <c r="K3035">
        <v>0.7</v>
      </c>
      <c r="L3035" t="s">
        <v>16270</v>
      </c>
      <c r="M3035">
        <v>0.78</v>
      </c>
      <c r="N3035" t="s">
        <v>78</v>
      </c>
      <c r="O3035">
        <v>0.8</v>
      </c>
      <c r="P3035" t="s">
        <v>79</v>
      </c>
      <c r="Q3035"/>
      <c r="R3035"/>
      <c r="S3035"/>
      <c r="T3035"/>
      <c r="U3035"/>
      <c r="V3035"/>
      <c r="W3035"/>
      <c r="X3035"/>
      <c r="Y3035"/>
      <c r="Z3035"/>
      <c r="AA3035"/>
      <c r="AB3035"/>
      <c r="AC3035"/>
      <c r="AD3035"/>
      <c r="AE3035"/>
      <c r="AF3035"/>
      <c r="AG3035">
        <v>4</v>
      </c>
      <c r="AH3035">
        <v>15000</v>
      </c>
    </row>
    <row r="3036" spans="1:34" ht="15" x14ac:dyDescent="0.25">
      <c r="A3036" t="s">
        <v>6239</v>
      </c>
      <c r="B3036" t="s">
        <v>6240</v>
      </c>
      <c r="C3036" t="s">
        <v>742</v>
      </c>
      <c r="D3036"/>
      <c r="E3036"/>
      <c r="F3036"/>
      <c r="G3036"/>
      <c r="H3036" t="s">
        <v>63</v>
      </c>
      <c r="I3036" t="s">
        <v>64</v>
      </c>
      <c r="J3036"/>
      <c r="K3036"/>
      <c r="L3036"/>
      <c r="M3036"/>
      <c r="N3036"/>
      <c r="O3036"/>
      <c r="P3036"/>
      <c r="Q3036"/>
      <c r="R3036"/>
      <c r="S3036"/>
      <c r="T3036"/>
      <c r="U3036"/>
      <c r="V3036"/>
      <c r="W3036"/>
      <c r="X3036"/>
      <c r="Y3036"/>
      <c r="Z3036"/>
      <c r="AA3036"/>
      <c r="AB3036"/>
      <c r="AC3036"/>
      <c r="AD3036"/>
      <c r="AE3036"/>
      <c r="AF3036"/>
      <c r="AG3036"/>
      <c r="AH3036">
        <v>0</v>
      </c>
    </row>
    <row r="3037" spans="1:34" ht="15" x14ac:dyDescent="0.25">
      <c r="A3037" t="s">
        <v>6241</v>
      </c>
      <c r="B3037" t="s">
        <v>6242</v>
      </c>
      <c r="C3037" t="s">
        <v>231</v>
      </c>
      <c r="D3037">
        <v>4</v>
      </c>
      <c r="E3037" s="138">
        <v>45740</v>
      </c>
      <c r="F3037" s="138">
        <v>45769</v>
      </c>
      <c r="G3037" t="s">
        <v>75</v>
      </c>
      <c r="H3037" t="s">
        <v>70</v>
      </c>
      <c r="I3037">
        <v>0.5</v>
      </c>
      <c r="J3037" t="s">
        <v>16270</v>
      </c>
      <c r="K3037">
        <v>0.75</v>
      </c>
      <c r="L3037" t="s">
        <v>78</v>
      </c>
      <c r="M3037">
        <v>0.8</v>
      </c>
      <c r="N3037" t="s">
        <v>79</v>
      </c>
      <c r="O3037"/>
      <c r="P3037"/>
      <c r="Q3037"/>
      <c r="R3037"/>
      <c r="S3037"/>
      <c r="T3037"/>
      <c r="U3037"/>
      <c r="V3037"/>
      <c r="W3037"/>
      <c r="X3037"/>
      <c r="Y3037"/>
      <c r="Z3037"/>
      <c r="AA3037"/>
      <c r="AB3037"/>
      <c r="AC3037"/>
      <c r="AD3037"/>
      <c r="AE3037"/>
      <c r="AF3037"/>
      <c r="AG3037">
        <v>3</v>
      </c>
      <c r="AH3037">
        <v>0</v>
      </c>
    </row>
    <row r="3038" spans="1:34" ht="15" x14ac:dyDescent="0.25">
      <c r="A3038" t="s">
        <v>6243</v>
      </c>
      <c r="B3038" t="s">
        <v>6244</v>
      </c>
      <c r="C3038" t="s">
        <v>667</v>
      </c>
      <c r="D3038">
        <v>22</v>
      </c>
      <c r="E3038" s="138">
        <v>45642</v>
      </c>
      <c r="F3038" s="138">
        <v>45664</v>
      </c>
      <c r="G3038" t="s">
        <v>69</v>
      </c>
      <c r="H3038" t="s">
        <v>70</v>
      </c>
      <c r="I3038">
        <v>0</v>
      </c>
      <c r="J3038" t="s">
        <v>16229</v>
      </c>
      <c r="K3038">
        <v>0.6</v>
      </c>
      <c r="L3038" t="s">
        <v>71</v>
      </c>
      <c r="M3038"/>
      <c r="N3038"/>
      <c r="O3038"/>
      <c r="P3038"/>
      <c r="Q3038"/>
      <c r="R3038"/>
      <c r="S3038"/>
      <c r="T3038"/>
      <c r="U3038"/>
      <c r="V3038"/>
      <c r="W3038"/>
      <c r="X3038"/>
      <c r="Y3038"/>
      <c r="Z3038"/>
      <c r="AA3038"/>
      <c r="AB3038"/>
      <c r="AC3038"/>
      <c r="AD3038"/>
      <c r="AE3038"/>
      <c r="AF3038"/>
      <c r="AG3038">
        <v>2</v>
      </c>
      <c r="AH3038">
        <v>10000</v>
      </c>
    </row>
    <row r="3039" spans="1:34" ht="15" x14ac:dyDescent="0.25">
      <c r="A3039" t="s">
        <v>6245</v>
      </c>
      <c r="B3039" t="s">
        <v>6246</v>
      </c>
      <c r="C3039" t="s">
        <v>251</v>
      </c>
      <c r="D3039">
        <v>4</v>
      </c>
      <c r="E3039" s="138">
        <v>45682</v>
      </c>
      <c r="F3039" s="138">
        <v>45700</v>
      </c>
      <c r="G3039" t="s">
        <v>75</v>
      </c>
      <c r="H3039" t="s">
        <v>70</v>
      </c>
      <c r="I3039">
        <v>0</v>
      </c>
      <c r="J3039" t="s">
        <v>16249</v>
      </c>
      <c r="K3039">
        <v>0.5</v>
      </c>
      <c r="L3039" t="s">
        <v>71</v>
      </c>
      <c r="M3039"/>
      <c r="N3039"/>
      <c r="O3039"/>
      <c r="P3039"/>
      <c r="Q3039"/>
      <c r="R3039"/>
      <c r="S3039"/>
      <c r="T3039"/>
      <c r="U3039"/>
      <c r="V3039"/>
      <c r="W3039"/>
      <c r="X3039"/>
      <c r="Y3039"/>
      <c r="Z3039"/>
      <c r="AA3039"/>
      <c r="AB3039"/>
      <c r="AC3039"/>
      <c r="AD3039"/>
      <c r="AE3039"/>
      <c r="AF3039"/>
      <c r="AG3039">
        <v>2</v>
      </c>
      <c r="AH3039">
        <v>8000</v>
      </c>
    </row>
    <row r="3040" spans="1:34" ht="15" x14ac:dyDescent="0.25">
      <c r="A3040" t="s">
        <v>6247</v>
      </c>
      <c r="B3040" t="s">
        <v>6248</v>
      </c>
      <c r="C3040" t="s">
        <v>159</v>
      </c>
      <c r="D3040">
        <v>9</v>
      </c>
      <c r="E3040" s="138">
        <v>45387</v>
      </c>
      <c r="F3040" s="138">
        <v>46011</v>
      </c>
      <c r="G3040" t="s">
        <v>69</v>
      </c>
      <c r="H3040" t="s">
        <v>63</v>
      </c>
      <c r="I3040">
        <v>0.6</v>
      </c>
      <c r="J3040" t="s">
        <v>71</v>
      </c>
      <c r="K3040"/>
      <c r="L3040"/>
      <c r="M3040"/>
      <c r="N3040"/>
      <c r="O3040"/>
      <c r="P3040"/>
      <c r="Q3040"/>
      <c r="R3040"/>
      <c r="S3040"/>
      <c r="T3040"/>
      <c r="U3040"/>
      <c r="V3040"/>
      <c r="W3040"/>
      <c r="X3040"/>
      <c r="Y3040"/>
      <c r="Z3040"/>
      <c r="AA3040"/>
      <c r="AB3040"/>
      <c r="AC3040"/>
      <c r="AD3040"/>
      <c r="AE3040"/>
      <c r="AF3040"/>
      <c r="AG3040">
        <v>1</v>
      </c>
      <c r="AH3040">
        <v>0</v>
      </c>
    </row>
    <row r="3041" spans="1:34" ht="15" x14ac:dyDescent="0.25">
      <c r="A3041" t="s">
        <v>6249</v>
      </c>
      <c r="B3041" t="s">
        <v>6250</v>
      </c>
      <c r="C3041" t="s">
        <v>350</v>
      </c>
      <c r="D3041">
        <v>29</v>
      </c>
      <c r="E3041" s="138">
        <v>45636</v>
      </c>
      <c r="F3041" s="138">
        <v>45670</v>
      </c>
      <c r="G3041" t="s">
        <v>75</v>
      </c>
      <c r="H3041" t="s">
        <v>63</v>
      </c>
      <c r="I3041">
        <v>0.4</v>
      </c>
      <c r="J3041" t="s">
        <v>71</v>
      </c>
      <c r="K3041"/>
      <c r="L3041"/>
      <c r="M3041"/>
      <c r="N3041"/>
      <c r="O3041"/>
      <c r="P3041"/>
      <c r="Q3041"/>
      <c r="R3041"/>
      <c r="S3041"/>
      <c r="T3041"/>
      <c r="U3041"/>
      <c r="V3041"/>
      <c r="W3041"/>
      <c r="X3041"/>
      <c r="Y3041"/>
      <c r="Z3041"/>
      <c r="AA3041"/>
      <c r="AB3041"/>
      <c r="AC3041"/>
      <c r="AD3041"/>
      <c r="AE3041"/>
      <c r="AF3041"/>
      <c r="AG3041">
        <v>1</v>
      </c>
      <c r="AH3041">
        <v>0</v>
      </c>
    </row>
    <row r="3042" spans="1:34" ht="15" x14ac:dyDescent="0.25">
      <c r="A3042" t="s">
        <v>6251</v>
      </c>
      <c r="B3042" t="s">
        <v>6252</v>
      </c>
      <c r="C3042" t="s">
        <v>151</v>
      </c>
      <c r="D3042">
        <v>38</v>
      </c>
      <c r="E3042" s="138">
        <v>45636</v>
      </c>
      <c r="F3042" s="138">
        <v>45677</v>
      </c>
      <c r="G3042" t="s">
        <v>69</v>
      </c>
      <c r="H3042" t="s">
        <v>63</v>
      </c>
      <c r="I3042">
        <v>0.8</v>
      </c>
      <c r="J3042" t="s">
        <v>71</v>
      </c>
      <c r="K3042"/>
      <c r="L3042"/>
      <c r="M3042"/>
      <c r="N3042"/>
      <c r="O3042"/>
      <c r="P3042"/>
      <c r="Q3042"/>
      <c r="R3042"/>
      <c r="S3042"/>
      <c r="T3042"/>
      <c r="U3042"/>
      <c r="V3042"/>
      <c r="W3042"/>
      <c r="X3042"/>
      <c r="Y3042"/>
      <c r="Z3042"/>
      <c r="AA3042"/>
      <c r="AB3042"/>
      <c r="AC3042"/>
      <c r="AD3042"/>
      <c r="AE3042"/>
      <c r="AF3042"/>
      <c r="AG3042">
        <v>1</v>
      </c>
      <c r="AH3042">
        <v>0</v>
      </c>
    </row>
    <row r="3043" spans="1:34" ht="15" x14ac:dyDescent="0.25">
      <c r="A3043" t="s">
        <v>6253</v>
      </c>
      <c r="B3043" t="s">
        <v>6254</v>
      </c>
      <c r="C3043" t="s">
        <v>742</v>
      </c>
      <c r="D3043"/>
      <c r="E3043"/>
      <c r="F3043"/>
      <c r="G3043"/>
      <c r="H3043" t="s">
        <v>63</v>
      </c>
      <c r="I3043" t="s">
        <v>64</v>
      </c>
      <c r="J3043"/>
      <c r="K3043"/>
      <c r="L3043"/>
      <c r="M3043"/>
      <c r="N3043"/>
      <c r="O3043"/>
      <c r="P3043"/>
      <c r="Q3043"/>
      <c r="R3043"/>
      <c r="S3043"/>
      <c r="T3043"/>
      <c r="U3043"/>
      <c r="V3043"/>
      <c r="W3043"/>
      <c r="X3043"/>
      <c r="Y3043"/>
      <c r="Z3043"/>
      <c r="AA3043"/>
      <c r="AB3043"/>
      <c r="AC3043"/>
      <c r="AD3043"/>
      <c r="AE3043"/>
      <c r="AF3043"/>
      <c r="AG3043"/>
      <c r="AH3043">
        <v>0</v>
      </c>
    </row>
    <row r="3044" spans="1:34" ht="15" x14ac:dyDescent="0.25">
      <c r="A3044" t="s">
        <v>6255</v>
      </c>
      <c r="B3044" t="s">
        <v>6256</v>
      </c>
      <c r="C3044" t="s">
        <v>90</v>
      </c>
      <c r="D3044">
        <v>58</v>
      </c>
      <c r="E3044" s="138">
        <v>45644</v>
      </c>
      <c r="F3044" s="138">
        <v>45691</v>
      </c>
      <c r="G3044" t="s">
        <v>75</v>
      </c>
      <c r="H3044" t="s">
        <v>70</v>
      </c>
      <c r="I3044">
        <v>0</v>
      </c>
      <c r="J3044" t="s">
        <v>16249</v>
      </c>
      <c r="K3044">
        <v>0.7</v>
      </c>
      <c r="L3044" t="s">
        <v>16270</v>
      </c>
      <c r="M3044">
        <v>0.76</v>
      </c>
      <c r="N3044" t="s">
        <v>78</v>
      </c>
      <c r="O3044">
        <v>0.8</v>
      </c>
      <c r="P3044" t="s">
        <v>79</v>
      </c>
      <c r="Q3044"/>
      <c r="R3044"/>
      <c r="S3044"/>
      <c r="T3044"/>
      <c r="U3044"/>
      <c r="V3044"/>
      <c r="W3044"/>
      <c r="X3044"/>
      <c r="Y3044"/>
      <c r="Z3044"/>
      <c r="AA3044"/>
      <c r="AB3044"/>
      <c r="AC3044"/>
      <c r="AD3044"/>
      <c r="AE3044"/>
      <c r="AF3044"/>
      <c r="AG3044">
        <v>4</v>
      </c>
      <c r="AH3044">
        <v>8000</v>
      </c>
    </row>
    <row r="3045" spans="1:34" ht="15" x14ac:dyDescent="0.25">
      <c r="A3045" t="s">
        <v>6257</v>
      </c>
      <c r="B3045" t="s">
        <v>6258</v>
      </c>
      <c r="C3045" t="s">
        <v>516</v>
      </c>
      <c r="D3045">
        <v>7</v>
      </c>
      <c r="E3045" s="138">
        <v>45034</v>
      </c>
      <c r="F3045" s="138">
        <v>46011</v>
      </c>
      <c r="G3045" t="s">
        <v>16478</v>
      </c>
      <c r="H3045" t="s">
        <v>70</v>
      </c>
      <c r="I3045">
        <v>0.6</v>
      </c>
      <c r="J3045" t="s">
        <v>76</v>
      </c>
      <c r="K3045">
        <v>0.65</v>
      </c>
      <c r="L3045" t="s">
        <v>77</v>
      </c>
      <c r="M3045">
        <v>0.7</v>
      </c>
      <c r="N3045" t="s">
        <v>78</v>
      </c>
      <c r="O3045">
        <v>0.75</v>
      </c>
      <c r="P3045" t="s">
        <v>79</v>
      </c>
      <c r="Q3045">
        <v>0</v>
      </c>
      <c r="R3045" t="s">
        <v>16249</v>
      </c>
      <c r="S3045"/>
      <c r="T3045"/>
      <c r="U3045"/>
      <c r="V3045"/>
      <c r="W3045"/>
      <c r="X3045"/>
      <c r="Y3045"/>
      <c r="Z3045"/>
      <c r="AA3045"/>
      <c r="AB3045"/>
      <c r="AC3045"/>
      <c r="AD3045"/>
      <c r="AE3045"/>
      <c r="AF3045"/>
      <c r="AG3045">
        <v>0</v>
      </c>
      <c r="AH3045">
        <v>0</v>
      </c>
    </row>
    <row r="3046" spans="1:34" ht="15" x14ac:dyDescent="0.25">
      <c r="A3046" t="s">
        <v>6259</v>
      </c>
      <c r="B3046" t="s">
        <v>6260</v>
      </c>
      <c r="C3046" t="s">
        <v>742</v>
      </c>
      <c r="D3046"/>
      <c r="E3046"/>
      <c r="F3046"/>
      <c r="G3046"/>
      <c r="H3046" t="s">
        <v>63</v>
      </c>
      <c r="I3046" t="s">
        <v>64</v>
      </c>
      <c r="J3046"/>
      <c r="K3046"/>
      <c r="L3046"/>
      <c r="M3046"/>
      <c r="N3046"/>
      <c r="O3046"/>
      <c r="P3046"/>
      <c r="Q3046"/>
      <c r="R3046"/>
      <c r="S3046"/>
      <c r="T3046"/>
      <c r="U3046"/>
      <c r="V3046"/>
      <c r="W3046"/>
      <c r="X3046"/>
      <c r="Y3046"/>
      <c r="Z3046"/>
      <c r="AA3046"/>
      <c r="AB3046"/>
      <c r="AC3046"/>
      <c r="AD3046"/>
      <c r="AE3046"/>
      <c r="AF3046"/>
      <c r="AG3046"/>
      <c r="AH3046">
        <v>0</v>
      </c>
    </row>
    <row r="3047" spans="1:34" ht="15" x14ac:dyDescent="0.25">
      <c r="A3047" t="s">
        <v>6261</v>
      </c>
      <c r="B3047" t="s">
        <v>6262</v>
      </c>
      <c r="C3047" t="s">
        <v>281</v>
      </c>
      <c r="D3047">
        <v>41</v>
      </c>
      <c r="E3047" s="138">
        <v>45644</v>
      </c>
      <c r="F3047" s="138">
        <v>45670</v>
      </c>
      <c r="G3047" t="s">
        <v>69</v>
      </c>
      <c r="H3047" t="s">
        <v>63</v>
      </c>
      <c r="I3047">
        <v>0.8</v>
      </c>
      <c r="J3047" t="s">
        <v>71</v>
      </c>
      <c r="K3047"/>
      <c r="L3047"/>
      <c r="M3047"/>
      <c r="N3047"/>
      <c r="O3047"/>
      <c r="P3047"/>
      <c r="Q3047"/>
      <c r="R3047"/>
      <c r="S3047"/>
      <c r="T3047"/>
      <c r="U3047"/>
      <c r="V3047"/>
      <c r="W3047"/>
      <c r="X3047"/>
      <c r="Y3047"/>
      <c r="Z3047"/>
      <c r="AA3047"/>
      <c r="AB3047"/>
      <c r="AC3047"/>
      <c r="AD3047"/>
      <c r="AE3047"/>
      <c r="AF3047"/>
      <c r="AG3047">
        <v>1</v>
      </c>
      <c r="AH3047">
        <v>0</v>
      </c>
    </row>
    <row r="3048" spans="1:34" ht="15" x14ac:dyDescent="0.25">
      <c r="A3048" t="s">
        <v>6263</v>
      </c>
      <c r="B3048" t="s">
        <v>6264</v>
      </c>
      <c r="C3048" t="s">
        <v>142</v>
      </c>
      <c r="D3048">
        <v>38</v>
      </c>
      <c r="E3048" s="138">
        <v>45643</v>
      </c>
      <c r="F3048" s="138">
        <v>45741</v>
      </c>
      <c r="G3048" t="s">
        <v>69</v>
      </c>
      <c r="H3048" t="s">
        <v>63</v>
      </c>
      <c r="I3048">
        <v>0.8</v>
      </c>
      <c r="J3048" t="s">
        <v>71</v>
      </c>
      <c r="K3048"/>
      <c r="L3048"/>
      <c r="M3048"/>
      <c r="N3048"/>
      <c r="O3048"/>
      <c r="P3048"/>
      <c r="Q3048"/>
      <c r="R3048"/>
      <c r="S3048"/>
      <c r="T3048"/>
      <c r="U3048"/>
      <c r="V3048"/>
      <c r="W3048"/>
      <c r="X3048"/>
      <c r="Y3048"/>
      <c r="Z3048"/>
      <c r="AA3048"/>
      <c r="AB3048"/>
      <c r="AC3048"/>
      <c r="AD3048"/>
      <c r="AE3048"/>
      <c r="AF3048"/>
      <c r="AG3048">
        <v>1</v>
      </c>
      <c r="AH3048">
        <v>0</v>
      </c>
    </row>
    <row r="3049" spans="1:34" ht="15" x14ac:dyDescent="0.25">
      <c r="A3049" t="s">
        <v>6265</v>
      </c>
      <c r="B3049" t="s">
        <v>6266</v>
      </c>
      <c r="C3049" t="s">
        <v>63</v>
      </c>
      <c r="D3049">
        <v>1</v>
      </c>
      <c r="E3049" s="138">
        <v>45716</v>
      </c>
      <c r="F3049" s="138">
        <v>45728</v>
      </c>
      <c r="G3049" t="s">
        <v>69</v>
      </c>
      <c r="H3049" t="s">
        <v>70</v>
      </c>
      <c r="I3049">
        <v>0</v>
      </c>
      <c r="J3049" t="s">
        <v>16229</v>
      </c>
      <c r="K3049">
        <v>0.8</v>
      </c>
      <c r="L3049" t="s">
        <v>71</v>
      </c>
      <c r="M3049"/>
      <c r="N3049"/>
      <c r="O3049"/>
      <c r="P3049"/>
      <c r="Q3049"/>
      <c r="R3049"/>
      <c r="S3049"/>
      <c r="T3049"/>
      <c r="U3049"/>
      <c r="V3049"/>
      <c r="W3049"/>
      <c r="X3049"/>
      <c r="Y3049"/>
      <c r="Z3049"/>
      <c r="AA3049"/>
      <c r="AB3049"/>
      <c r="AC3049"/>
      <c r="AD3049"/>
      <c r="AE3049"/>
      <c r="AF3049"/>
      <c r="AG3049">
        <v>2</v>
      </c>
      <c r="AH3049">
        <v>10000</v>
      </c>
    </row>
    <row r="3050" spans="1:34" ht="15" x14ac:dyDescent="0.25">
      <c r="A3050" t="s">
        <v>6267</v>
      </c>
      <c r="B3050" t="s">
        <v>6268</v>
      </c>
      <c r="C3050" t="s">
        <v>667</v>
      </c>
      <c r="D3050">
        <v>48</v>
      </c>
      <c r="E3050" s="138">
        <v>45656</v>
      </c>
      <c r="F3050" s="138">
        <v>45757</v>
      </c>
      <c r="G3050" t="s">
        <v>69</v>
      </c>
      <c r="H3050" t="s">
        <v>63</v>
      </c>
      <c r="I3050">
        <v>0.8</v>
      </c>
      <c r="J3050" t="s">
        <v>71</v>
      </c>
      <c r="K3050"/>
      <c r="L3050"/>
      <c r="M3050"/>
      <c r="N3050"/>
      <c r="O3050"/>
      <c r="P3050"/>
      <c r="Q3050"/>
      <c r="R3050"/>
      <c r="S3050"/>
      <c r="T3050"/>
      <c r="U3050"/>
      <c r="V3050"/>
      <c r="W3050"/>
      <c r="X3050"/>
      <c r="Y3050"/>
      <c r="Z3050"/>
      <c r="AA3050"/>
      <c r="AB3050"/>
      <c r="AC3050"/>
      <c r="AD3050"/>
      <c r="AE3050"/>
      <c r="AF3050"/>
      <c r="AG3050">
        <v>1</v>
      </c>
      <c r="AH3050">
        <v>0</v>
      </c>
    </row>
    <row r="3051" spans="1:34" ht="15" x14ac:dyDescent="0.25">
      <c r="A3051" t="s">
        <v>6269</v>
      </c>
      <c r="B3051" t="s">
        <v>6270</v>
      </c>
      <c r="C3051" t="s">
        <v>84</v>
      </c>
      <c r="D3051">
        <v>14</v>
      </c>
      <c r="E3051" s="138">
        <v>42195</v>
      </c>
      <c r="F3051" s="138">
        <v>46011</v>
      </c>
      <c r="G3051" t="s">
        <v>818</v>
      </c>
      <c r="H3051" t="s">
        <v>63</v>
      </c>
      <c r="I3051">
        <v>0</v>
      </c>
      <c r="J3051" t="s">
        <v>71</v>
      </c>
      <c r="K3051"/>
      <c r="L3051"/>
      <c r="M3051"/>
      <c r="N3051"/>
      <c r="O3051"/>
      <c r="P3051"/>
      <c r="Q3051"/>
      <c r="R3051"/>
      <c r="S3051"/>
      <c r="T3051"/>
      <c r="U3051"/>
      <c r="V3051"/>
      <c r="W3051"/>
      <c r="X3051"/>
      <c r="Y3051"/>
      <c r="Z3051"/>
      <c r="AA3051"/>
      <c r="AB3051"/>
      <c r="AC3051"/>
      <c r="AD3051"/>
      <c r="AE3051"/>
      <c r="AF3051"/>
      <c r="AG3051">
        <v>1</v>
      </c>
      <c r="AH3051">
        <v>0</v>
      </c>
    </row>
    <row r="3052" spans="1:34" ht="15" x14ac:dyDescent="0.25">
      <c r="A3052" t="s">
        <v>6271</v>
      </c>
      <c r="B3052" t="s">
        <v>6272</v>
      </c>
      <c r="C3052" t="s">
        <v>193</v>
      </c>
      <c r="D3052">
        <v>55</v>
      </c>
      <c r="E3052" s="138">
        <v>45646</v>
      </c>
      <c r="F3052" s="138">
        <v>45707</v>
      </c>
      <c r="G3052" t="s">
        <v>69</v>
      </c>
      <c r="H3052" t="s">
        <v>63</v>
      </c>
      <c r="I3052">
        <v>0.8</v>
      </c>
      <c r="J3052" t="s">
        <v>71</v>
      </c>
      <c r="K3052"/>
      <c r="L3052"/>
      <c r="M3052"/>
      <c r="N3052"/>
      <c r="O3052"/>
      <c r="P3052"/>
      <c r="Q3052"/>
      <c r="R3052"/>
      <c r="S3052"/>
      <c r="T3052"/>
      <c r="U3052"/>
      <c r="V3052"/>
      <c r="W3052"/>
      <c r="X3052"/>
      <c r="Y3052"/>
      <c r="Z3052"/>
      <c r="AA3052"/>
      <c r="AB3052"/>
      <c r="AC3052"/>
      <c r="AD3052"/>
      <c r="AE3052"/>
      <c r="AF3052"/>
      <c r="AG3052">
        <v>1</v>
      </c>
      <c r="AH3052">
        <v>0</v>
      </c>
    </row>
    <row r="3053" spans="1:34" ht="15" x14ac:dyDescent="0.25">
      <c r="A3053" t="s">
        <v>6273</v>
      </c>
      <c r="B3053" t="s">
        <v>6274</v>
      </c>
      <c r="C3053" t="s">
        <v>321</v>
      </c>
      <c r="D3053">
        <v>8</v>
      </c>
      <c r="E3053" s="138">
        <v>41912</v>
      </c>
      <c r="F3053" s="138">
        <v>46011</v>
      </c>
      <c r="G3053" t="s">
        <v>69</v>
      </c>
      <c r="H3053" t="s">
        <v>63</v>
      </c>
      <c r="I3053">
        <v>0.6</v>
      </c>
      <c r="J3053" t="s">
        <v>71</v>
      </c>
      <c r="K3053"/>
      <c r="L3053"/>
      <c r="M3053"/>
      <c r="N3053"/>
      <c r="O3053"/>
      <c r="P3053"/>
      <c r="Q3053"/>
      <c r="R3053"/>
      <c r="S3053"/>
      <c r="T3053"/>
      <c r="U3053"/>
      <c r="V3053"/>
      <c r="W3053"/>
      <c r="X3053"/>
      <c r="Y3053"/>
      <c r="Z3053"/>
      <c r="AA3053"/>
      <c r="AB3053"/>
      <c r="AC3053"/>
      <c r="AD3053"/>
      <c r="AE3053"/>
      <c r="AF3053"/>
      <c r="AG3053">
        <v>1</v>
      </c>
      <c r="AH3053">
        <v>0</v>
      </c>
    </row>
    <row r="3054" spans="1:34" ht="15" x14ac:dyDescent="0.25">
      <c r="A3054" t="s">
        <v>6275</v>
      </c>
      <c r="B3054" t="s">
        <v>6276</v>
      </c>
      <c r="C3054" t="s">
        <v>198</v>
      </c>
      <c r="D3054">
        <v>33</v>
      </c>
      <c r="E3054" s="138">
        <v>45649</v>
      </c>
      <c r="F3054" s="138">
        <v>45698</v>
      </c>
      <c r="G3054" t="s">
        <v>69</v>
      </c>
      <c r="H3054" t="s">
        <v>63</v>
      </c>
      <c r="I3054">
        <v>0.8</v>
      </c>
      <c r="J3054" t="s">
        <v>71</v>
      </c>
      <c r="K3054"/>
      <c r="L3054"/>
      <c r="M3054"/>
      <c r="N3054"/>
      <c r="O3054"/>
      <c r="P3054"/>
      <c r="Q3054"/>
      <c r="R3054"/>
      <c r="S3054"/>
      <c r="T3054"/>
      <c r="U3054"/>
      <c r="V3054"/>
      <c r="W3054"/>
      <c r="X3054"/>
      <c r="Y3054"/>
      <c r="Z3054"/>
      <c r="AA3054"/>
      <c r="AB3054"/>
      <c r="AC3054"/>
      <c r="AD3054"/>
      <c r="AE3054"/>
      <c r="AF3054"/>
      <c r="AG3054">
        <v>1</v>
      </c>
      <c r="AH3054">
        <v>0</v>
      </c>
    </row>
    <row r="3055" spans="1:34" ht="15" x14ac:dyDescent="0.25">
      <c r="A3055" t="s">
        <v>6277</v>
      </c>
      <c r="B3055" t="s">
        <v>6278</v>
      </c>
      <c r="C3055" t="s">
        <v>231</v>
      </c>
      <c r="D3055">
        <v>2</v>
      </c>
      <c r="E3055" s="138">
        <v>43930</v>
      </c>
      <c r="F3055" s="138">
        <v>46011</v>
      </c>
      <c r="G3055" t="s">
        <v>69</v>
      </c>
      <c r="H3055" t="s">
        <v>63</v>
      </c>
      <c r="I3055">
        <v>0.4</v>
      </c>
      <c r="J3055" t="s">
        <v>71</v>
      </c>
      <c r="K3055"/>
      <c r="L3055"/>
      <c r="M3055"/>
      <c r="N3055"/>
      <c r="O3055"/>
      <c r="P3055"/>
      <c r="Q3055"/>
      <c r="R3055"/>
      <c r="S3055"/>
      <c r="T3055"/>
      <c r="U3055"/>
      <c r="V3055"/>
      <c r="W3055"/>
      <c r="X3055"/>
      <c r="Y3055"/>
      <c r="Z3055"/>
      <c r="AA3055"/>
      <c r="AB3055"/>
      <c r="AC3055"/>
      <c r="AD3055"/>
      <c r="AE3055"/>
      <c r="AF3055"/>
      <c r="AG3055">
        <v>1</v>
      </c>
      <c r="AH3055">
        <v>0</v>
      </c>
    </row>
    <row r="3056" spans="1:34" ht="15" x14ac:dyDescent="0.25">
      <c r="A3056" t="s">
        <v>6279</v>
      </c>
      <c r="B3056" t="s">
        <v>6280</v>
      </c>
      <c r="C3056" t="s">
        <v>142</v>
      </c>
      <c r="D3056">
        <v>1</v>
      </c>
      <c r="E3056" s="138">
        <v>45677</v>
      </c>
      <c r="F3056" s="138">
        <v>45691</v>
      </c>
      <c r="G3056" t="s">
        <v>69</v>
      </c>
      <c r="H3056" t="s">
        <v>63</v>
      </c>
      <c r="I3056">
        <v>0.7</v>
      </c>
      <c r="J3056" t="s">
        <v>71</v>
      </c>
      <c r="K3056"/>
      <c r="L3056"/>
      <c r="M3056"/>
      <c r="N3056"/>
      <c r="O3056"/>
      <c r="P3056"/>
      <c r="Q3056"/>
      <c r="R3056"/>
      <c r="S3056"/>
      <c r="T3056"/>
      <c r="U3056"/>
      <c r="V3056"/>
      <c r="W3056"/>
      <c r="X3056"/>
      <c r="Y3056"/>
      <c r="Z3056"/>
      <c r="AA3056"/>
      <c r="AB3056"/>
      <c r="AC3056"/>
      <c r="AD3056"/>
      <c r="AE3056"/>
      <c r="AF3056"/>
      <c r="AG3056">
        <v>1</v>
      </c>
      <c r="AH3056">
        <v>0</v>
      </c>
    </row>
    <row r="3057" spans="1:34" ht="15" x14ac:dyDescent="0.25">
      <c r="A3057" t="s">
        <v>6283</v>
      </c>
      <c r="B3057" t="s">
        <v>6284</v>
      </c>
      <c r="C3057" t="s">
        <v>935</v>
      </c>
      <c r="D3057">
        <v>34</v>
      </c>
      <c r="E3057" s="138">
        <v>45288</v>
      </c>
      <c r="F3057" s="138">
        <v>46011</v>
      </c>
      <c r="G3057" t="s">
        <v>16478</v>
      </c>
      <c r="H3057" t="s">
        <v>70</v>
      </c>
      <c r="I3057">
        <v>0.68</v>
      </c>
      <c r="J3057" t="s">
        <v>76</v>
      </c>
      <c r="K3057">
        <v>0.74</v>
      </c>
      <c r="L3057" t="s">
        <v>77</v>
      </c>
      <c r="M3057">
        <v>0.78</v>
      </c>
      <c r="N3057" t="s">
        <v>78</v>
      </c>
      <c r="O3057">
        <v>0.8</v>
      </c>
      <c r="P3057" t="s">
        <v>79</v>
      </c>
      <c r="Q3057">
        <v>0</v>
      </c>
      <c r="R3057" t="s">
        <v>16229</v>
      </c>
      <c r="S3057"/>
      <c r="T3057"/>
      <c r="U3057"/>
      <c r="V3057"/>
      <c r="W3057"/>
      <c r="X3057"/>
      <c r="Y3057"/>
      <c r="Z3057"/>
      <c r="AA3057"/>
      <c r="AB3057"/>
      <c r="AC3057"/>
      <c r="AD3057"/>
      <c r="AE3057"/>
      <c r="AF3057"/>
      <c r="AG3057">
        <v>0</v>
      </c>
      <c r="AH3057">
        <v>0</v>
      </c>
    </row>
    <row r="3058" spans="1:34" ht="15" x14ac:dyDescent="0.25">
      <c r="A3058" t="s">
        <v>6281</v>
      </c>
      <c r="B3058" t="s">
        <v>6282</v>
      </c>
      <c r="C3058" t="s">
        <v>291</v>
      </c>
      <c r="D3058">
        <v>18</v>
      </c>
      <c r="E3058" s="138">
        <v>45626</v>
      </c>
      <c r="F3058" s="138">
        <v>45687</v>
      </c>
      <c r="G3058" t="s">
        <v>69</v>
      </c>
      <c r="H3058" t="s">
        <v>63</v>
      </c>
      <c r="I3058">
        <v>0.8</v>
      </c>
      <c r="J3058" t="s">
        <v>71</v>
      </c>
      <c r="K3058"/>
      <c r="L3058"/>
      <c r="M3058"/>
      <c r="N3058"/>
      <c r="O3058"/>
      <c r="P3058"/>
      <c r="Q3058"/>
      <c r="R3058"/>
      <c r="S3058"/>
      <c r="T3058"/>
      <c r="U3058"/>
      <c r="V3058"/>
      <c r="W3058"/>
      <c r="X3058"/>
      <c r="Y3058"/>
      <c r="Z3058"/>
      <c r="AA3058"/>
      <c r="AB3058"/>
      <c r="AC3058"/>
      <c r="AD3058"/>
      <c r="AE3058"/>
      <c r="AF3058"/>
      <c r="AG3058">
        <v>1</v>
      </c>
      <c r="AH3058">
        <v>0</v>
      </c>
    </row>
    <row r="3059" spans="1:34" ht="15" x14ac:dyDescent="0.25">
      <c r="A3059" t="s">
        <v>6285</v>
      </c>
      <c r="B3059" t="s">
        <v>6286</v>
      </c>
      <c r="C3059" t="s">
        <v>448</v>
      </c>
      <c r="D3059">
        <v>40</v>
      </c>
      <c r="E3059" s="138">
        <v>41131</v>
      </c>
      <c r="F3059" s="138">
        <v>46011</v>
      </c>
      <c r="G3059" t="s">
        <v>69</v>
      </c>
      <c r="H3059" t="s">
        <v>63</v>
      </c>
      <c r="I3059">
        <v>0.8</v>
      </c>
      <c r="J3059" t="s">
        <v>71</v>
      </c>
      <c r="K3059"/>
      <c r="L3059"/>
      <c r="M3059"/>
      <c r="N3059"/>
      <c r="O3059"/>
      <c r="P3059"/>
      <c r="Q3059"/>
      <c r="R3059"/>
      <c r="S3059"/>
      <c r="T3059"/>
      <c r="U3059"/>
      <c r="V3059"/>
      <c r="W3059"/>
      <c r="X3059"/>
      <c r="Y3059"/>
      <c r="Z3059"/>
      <c r="AA3059"/>
      <c r="AB3059"/>
      <c r="AC3059"/>
      <c r="AD3059"/>
      <c r="AE3059"/>
      <c r="AF3059"/>
      <c r="AG3059">
        <v>1</v>
      </c>
      <c r="AH3059">
        <v>0</v>
      </c>
    </row>
    <row r="3060" spans="1:34" ht="15" x14ac:dyDescent="0.25">
      <c r="A3060" t="s">
        <v>6287</v>
      </c>
      <c r="B3060" t="s">
        <v>6288</v>
      </c>
      <c r="C3060" t="s">
        <v>411</v>
      </c>
      <c r="D3060">
        <v>52</v>
      </c>
      <c r="E3060" s="138">
        <v>41107</v>
      </c>
      <c r="F3060" s="138">
        <v>46011</v>
      </c>
      <c r="G3060" t="s">
        <v>69</v>
      </c>
      <c r="H3060" t="s">
        <v>70</v>
      </c>
      <c r="I3060">
        <v>0.8</v>
      </c>
      <c r="J3060" t="s">
        <v>71</v>
      </c>
      <c r="K3060">
        <v>0</v>
      </c>
      <c r="L3060" t="s">
        <v>16099</v>
      </c>
      <c r="M3060"/>
      <c r="N3060"/>
      <c r="O3060"/>
      <c r="P3060"/>
      <c r="Q3060"/>
      <c r="R3060"/>
      <c r="S3060"/>
      <c r="T3060"/>
      <c r="U3060"/>
      <c r="V3060"/>
      <c r="W3060"/>
      <c r="X3060"/>
      <c r="Y3060"/>
      <c r="Z3060"/>
      <c r="AA3060"/>
      <c r="AB3060"/>
      <c r="AC3060"/>
      <c r="AD3060"/>
      <c r="AE3060"/>
      <c r="AF3060"/>
      <c r="AG3060">
        <v>5</v>
      </c>
      <c r="AH3060">
        <v>0</v>
      </c>
    </row>
    <row r="3061" spans="1:34" ht="15" x14ac:dyDescent="0.25">
      <c r="A3061" t="s">
        <v>6289</v>
      </c>
      <c r="B3061" t="s">
        <v>6290</v>
      </c>
      <c r="C3061" t="s">
        <v>182</v>
      </c>
      <c r="D3061">
        <v>45</v>
      </c>
      <c r="E3061" s="138">
        <v>45646</v>
      </c>
      <c r="F3061" s="138">
        <v>45786</v>
      </c>
      <c r="G3061" t="s">
        <v>75</v>
      </c>
      <c r="H3061" t="s">
        <v>63</v>
      </c>
      <c r="I3061">
        <v>0.8</v>
      </c>
      <c r="J3061" t="s">
        <v>71</v>
      </c>
      <c r="K3061"/>
      <c r="L3061"/>
      <c r="M3061"/>
      <c r="N3061"/>
      <c r="O3061"/>
      <c r="P3061"/>
      <c r="Q3061"/>
      <c r="R3061"/>
      <c r="S3061"/>
      <c r="T3061"/>
      <c r="U3061"/>
      <c r="V3061"/>
      <c r="W3061"/>
      <c r="X3061"/>
      <c r="Y3061"/>
      <c r="Z3061"/>
      <c r="AA3061"/>
      <c r="AB3061"/>
      <c r="AC3061"/>
      <c r="AD3061"/>
      <c r="AE3061"/>
      <c r="AF3061"/>
      <c r="AG3061">
        <v>1</v>
      </c>
      <c r="AH3061">
        <v>0</v>
      </c>
    </row>
    <row r="3062" spans="1:34" ht="15" x14ac:dyDescent="0.25">
      <c r="A3062" t="s">
        <v>6291</v>
      </c>
      <c r="B3062" t="s">
        <v>6292</v>
      </c>
      <c r="C3062" t="s">
        <v>96</v>
      </c>
      <c r="D3062">
        <v>41</v>
      </c>
      <c r="E3062" s="138">
        <v>41608</v>
      </c>
      <c r="F3062" s="138">
        <v>46011</v>
      </c>
      <c r="G3062" t="s">
        <v>69</v>
      </c>
      <c r="H3062" t="s">
        <v>63</v>
      </c>
      <c r="I3062">
        <v>0.8</v>
      </c>
      <c r="J3062" t="s">
        <v>71</v>
      </c>
      <c r="K3062"/>
      <c r="L3062"/>
      <c r="M3062"/>
      <c r="N3062"/>
      <c r="O3062"/>
      <c r="P3062"/>
      <c r="Q3062"/>
      <c r="R3062"/>
      <c r="S3062"/>
      <c r="T3062"/>
      <c r="U3062"/>
      <c r="V3062"/>
      <c r="W3062"/>
      <c r="X3062"/>
      <c r="Y3062"/>
      <c r="Z3062"/>
      <c r="AA3062"/>
      <c r="AB3062"/>
      <c r="AC3062"/>
      <c r="AD3062"/>
      <c r="AE3062"/>
      <c r="AF3062"/>
      <c r="AG3062">
        <v>1</v>
      </c>
      <c r="AH3062">
        <v>0</v>
      </c>
    </row>
    <row r="3063" spans="1:34" ht="15" x14ac:dyDescent="0.25">
      <c r="A3063" t="s">
        <v>6293</v>
      </c>
      <c r="B3063" t="s">
        <v>6294</v>
      </c>
      <c r="C3063" t="s">
        <v>125</v>
      </c>
      <c r="D3063">
        <v>50</v>
      </c>
      <c r="E3063" s="138">
        <v>44406</v>
      </c>
      <c r="F3063" s="138">
        <v>46011</v>
      </c>
      <c r="G3063" t="s">
        <v>69</v>
      </c>
      <c r="H3063" t="s">
        <v>63</v>
      </c>
      <c r="I3063">
        <v>0.8</v>
      </c>
      <c r="J3063" t="s">
        <v>71</v>
      </c>
      <c r="K3063"/>
      <c r="L3063"/>
      <c r="M3063"/>
      <c r="N3063"/>
      <c r="O3063"/>
      <c r="P3063"/>
      <c r="Q3063"/>
      <c r="R3063"/>
      <c r="S3063"/>
      <c r="T3063"/>
      <c r="U3063"/>
      <c r="V3063"/>
      <c r="W3063"/>
      <c r="X3063"/>
      <c r="Y3063"/>
      <c r="Z3063"/>
      <c r="AA3063"/>
      <c r="AB3063"/>
      <c r="AC3063"/>
      <c r="AD3063"/>
      <c r="AE3063"/>
      <c r="AF3063"/>
      <c r="AG3063">
        <v>1</v>
      </c>
      <c r="AH3063">
        <v>0</v>
      </c>
    </row>
    <row r="3064" spans="1:34" ht="15" x14ac:dyDescent="0.25">
      <c r="A3064" t="s">
        <v>6295</v>
      </c>
      <c r="B3064" t="s">
        <v>6296</v>
      </c>
      <c r="C3064" t="s">
        <v>219</v>
      </c>
      <c r="D3064"/>
      <c r="E3064"/>
      <c r="F3064"/>
      <c r="G3064"/>
      <c r="H3064" t="s">
        <v>63</v>
      </c>
      <c r="I3064" t="s">
        <v>64</v>
      </c>
      <c r="J3064"/>
      <c r="K3064"/>
      <c r="L3064"/>
      <c r="M3064"/>
      <c r="N3064"/>
      <c r="O3064"/>
      <c r="P3064"/>
      <c r="Q3064"/>
      <c r="R3064"/>
      <c r="S3064"/>
      <c r="T3064"/>
      <c r="U3064"/>
      <c r="V3064"/>
      <c r="W3064"/>
      <c r="X3064"/>
      <c r="Y3064"/>
      <c r="Z3064"/>
      <c r="AA3064"/>
      <c r="AB3064"/>
      <c r="AC3064"/>
      <c r="AD3064"/>
      <c r="AE3064"/>
      <c r="AF3064"/>
      <c r="AG3064"/>
      <c r="AH3064">
        <v>0</v>
      </c>
    </row>
    <row r="3065" spans="1:34" ht="15" x14ac:dyDescent="0.25">
      <c r="A3065" t="s">
        <v>6297</v>
      </c>
      <c r="B3065" t="s">
        <v>6298</v>
      </c>
      <c r="C3065" t="s">
        <v>231</v>
      </c>
      <c r="D3065">
        <v>71</v>
      </c>
      <c r="E3065" s="138">
        <v>45649</v>
      </c>
      <c r="F3065" s="138">
        <v>45713</v>
      </c>
      <c r="G3065" t="s">
        <v>75</v>
      </c>
      <c r="H3065" t="s">
        <v>70</v>
      </c>
      <c r="I3065">
        <v>0</v>
      </c>
      <c r="J3065" t="s">
        <v>16248</v>
      </c>
      <c r="K3065">
        <v>0.7</v>
      </c>
      <c r="L3065" t="s">
        <v>16270</v>
      </c>
      <c r="M3065">
        <v>0.78</v>
      </c>
      <c r="N3065" t="s">
        <v>78</v>
      </c>
      <c r="O3065">
        <v>0.8</v>
      </c>
      <c r="P3065" t="s">
        <v>79</v>
      </c>
      <c r="Q3065"/>
      <c r="R3065"/>
      <c r="S3065"/>
      <c r="T3065"/>
      <c r="U3065"/>
      <c r="V3065"/>
      <c r="W3065"/>
      <c r="X3065"/>
      <c r="Y3065"/>
      <c r="Z3065"/>
      <c r="AA3065"/>
      <c r="AB3065"/>
      <c r="AC3065"/>
      <c r="AD3065"/>
      <c r="AE3065"/>
      <c r="AF3065"/>
      <c r="AG3065">
        <v>4</v>
      </c>
      <c r="AH3065">
        <v>8500</v>
      </c>
    </row>
    <row r="3066" spans="1:34" ht="15" x14ac:dyDescent="0.25">
      <c r="A3066" t="s">
        <v>6299</v>
      </c>
      <c r="B3066" t="s">
        <v>6300</v>
      </c>
      <c r="C3066" t="s">
        <v>521</v>
      </c>
      <c r="D3066">
        <v>53</v>
      </c>
      <c r="E3066" s="138">
        <v>45654</v>
      </c>
      <c r="F3066" s="138">
        <v>45937</v>
      </c>
      <c r="G3066" t="s">
        <v>16478</v>
      </c>
      <c r="H3066" t="s">
        <v>70</v>
      </c>
      <c r="I3066">
        <v>0.4</v>
      </c>
      <c r="J3066" t="s">
        <v>16507</v>
      </c>
      <c r="K3066">
        <v>0.6</v>
      </c>
      <c r="L3066" t="s">
        <v>77</v>
      </c>
      <c r="M3066">
        <v>0.7</v>
      </c>
      <c r="N3066" t="s">
        <v>78</v>
      </c>
      <c r="O3066">
        <v>0.75</v>
      </c>
      <c r="P3066" t="s">
        <v>79</v>
      </c>
      <c r="Q3066">
        <v>0</v>
      </c>
      <c r="R3066" t="s">
        <v>16245</v>
      </c>
      <c r="S3066"/>
      <c r="T3066"/>
      <c r="U3066"/>
      <c r="V3066"/>
      <c r="W3066"/>
      <c r="X3066"/>
      <c r="Y3066"/>
      <c r="Z3066"/>
      <c r="AA3066"/>
      <c r="AB3066"/>
      <c r="AC3066"/>
      <c r="AD3066"/>
      <c r="AE3066"/>
      <c r="AF3066"/>
      <c r="AG3066">
        <v>0</v>
      </c>
      <c r="AH3066">
        <v>0</v>
      </c>
    </row>
    <row r="3067" spans="1:34" ht="15" x14ac:dyDescent="0.25">
      <c r="A3067" t="s">
        <v>6301</v>
      </c>
      <c r="B3067" t="s">
        <v>6302</v>
      </c>
      <c r="C3067" t="s">
        <v>742</v>
      </c>
      <c r="D3067"/>
      <c r="E3067"/>
      <c r="F3067"/>
      <c r="G3067"/>
      <c r="H3067" t="s">
        <v>63</v>
      </c>
      <c r="I3067" t="s">
        <v>64</v>
      </c>
      <c r="J3067"/>
      <c r="K3067"/>
      <c r="L3067"/>
      <c r="M3067"/>
      <c r="N3067"/>
      <c r="O3067"/>
      <c r="P3067"/>
      <c r="Q3067"/>
      <c r="R3067"/>
      <c r="S3067"/>
      <c r="T3067"/>
      <c r="U3067"/>
      <c r="V3067"/>
      <c r="W3067"/>
      <c r="X3067"/>
      <c r="Y3067"/>
      <c r="Z3067"/>
      <c r="AA3067"/>
      <c r="AB3067"/>
      <c r="AC3067"/>
      <c r="AD3067"/>
      <c r="AE3067"/>
      <c r="AF3067"/>
      <c r="AG3067"/>
      <c r="AH3067">
        <v>0</v>
      </c>
    </row>
    <row r="3068" spans="1:34" ht="15" x14ac:dyDescent="0.25">
      <c r="A3068" t="s">
        <v>6303</v>
      </c>
      <c r="B3068" t="s">
        <v>6304</v>
      </c>
      <c r="C3068" t="s">
        <v>408</v>
      </c>
      <c r="D3068">
        <v>44</v>
      </c>
      <c r="E3068" s="138">
        <v>45621</v>
      </c>
      <c r="F3068" s="138">
        <v>45708</v>
      </c>
      <c r="G3068" t="s">
        <v>75</v>
      </c>
      <c r="H3068" t="s">
        <v>63</v>
      </c>
      <c r="I3068">
        <v>0.8</v>
      </c>
      <c r="J3068" t="s">
        <v>71</v>
      </c>
      <c r="K3068"/>
      <c r="L3068"/>
      <c r="M3068"/>
      <c r="N3068"/>
      <c r="O3068"/>
      <c r="P3068"/>
      <c r="Q3068"/>
      <c r="R3068"/>
      <c r="S3068"/>
      <c r="T3068"/>
      <c r="U3068"/>
      <c r="V3068"/>
      <c r="W3068"/>
      <c r="X3068"/>
      <c r="Y3068"/>
      <c r="Z3068"/>
      <c r="AA3068"/>
      <c r="AB3068"/>
      <c r="AC3068"/>
      <c r="AD3068"/>
      <c r="AE3068"/>
      <c r="AF3068"/>
      <c r="AG3068">
        <v>1</v>
      </c>
      <c r="AH3068">
        <v>0</v>
      </c>
    </row>
    <row r="3069" spans="1:34" ht="15" x14ac:dyDescent="0.25">
      <c r="A3069" t="s">
        <v>6305</v>
      </c>
      <c r="B3069" t="s">
        <v>6306</v>
      </c>
      <c r="C3069" t="s">
        <v>294</v>
      </c>
      <c r="D3069">
        <v>29</v>
      </c>
      <c r="E3069" s="138">
        <v>45638</v>
      </c>
      <c r="F3069" s="138">
        <v>45912</v>
      </c>
      <c r="G3069" t="s">
        <v>69</v>
      </c>
      <c r="H3069" t="s">
        <v>63</v>
      </c>
      <c r="I3069">
        <v>0.4</v>
      </c>
      <c r="J3069" t="s">
        <v>71</v>
      </c>
      <c r="K3069"/>
      <c r="L3069"/>
      <c r="M3069"/>
      <c r="N3069"/>
      <c r="O3069"/>
      <c r="P3069"/>
      <c r="Q3069"/>
      <c r="R3069"/>
      <c r="S3069"/>
      <c r="T3069"/>
      <c r="U3069"/>
      <c r="V3069"/>
      <c r="W3069"/>
      <c r="X3069"/>
      <c r="Y3069"/>
      <c r="Z3069"/>
      <c r="AA3069"/>
      <c r="AB3069"/>
      <c r="AC3069"/>
      <c r="AD3069"/>
      <c r="AE3069"/>
      <c r="AF3069"/>
      <c r="AG3069">
        <v>1</v>
      </c>
      <c r="AH3069">
        <v>0</v>
      </c>
    </row>
    <row r="3070" spans="1:34" ht="15" x14ac:dyDescent="0.25">
      <c r="A3070" t="s">
        <v>6307</v>
      </c>
      <c r="B3070" t="s">
        <v>6308</v>
      </c>
      <c r="C3070" t="s">
        <v>211</v>
      </c>
      <c r="D3070">
        <v>11</v>
      </c>
      <c r="E3070" s="138">
        <v>45748</v>
      </c>
      <c r="F3070" s="138">
        <v>45945</v>
      </c>
      <c r="G3070" t="s">
        <v>16478</v>
      </c>
      <c r="H3070" t="s">
        <v>70</v>
      </c>
      <c r="I3070">
        <v>0.48</v>
      </c>
      <c r="J3070" t="s">
        <v>16552</v>
      </c>
      <c r="K3070">
        <v>0.6</v>
      </c>
      <c r="L3070" t="s">
        <v>16590</v>
      </c>
      <c r="M3070">
        <v>0.75</v>
      </c>
      <c r="N3070" t="s">
        <v>16591</v>
      </c>
      <c r="O3070">
        <v>0.8</v>
      </c>
      <c r="P3070" t="s">
        <v>16383</v>
      </c>
      <c r="Q3070"/>
      <c r="R3070"/>
      <c r="S3070"/>
      <c r="T3070"/>
      <c r="U3070"/>
      <c r="V3070"/>
      <c r="W3070"/>
      <c r="X3070"/>
      <c r="Y3070"/>
      <c r="Z3070"/>
      <c r="AA3070"/>
      <c r="AB3070"/>
      <c r="AC3070"/>
      <c r="AD3070"/>
      <c r="AE3070"/>
      <c r="AF3070"/>
      <c r="AG3070">
        <v>0</v>
      </c>
      <c r="AH3070">
        <v>0</v>
      </c>
    </row>
    <row r="3071" spans="1:34" ht="15" x14ac:dyDescent="0.25">
      <c r="A3071" t="s">
        <v>6309</v>
      </c>
      <c r="B3071" t="s">
        <v>6310</v>
      </c>
      <c r="C3071" t="s">
        <v>119</v>
      </c>
      <c r="D3071">
        <v>7</v>
      </c>
      <c r="E3071" s="138">
        <v>45733</v>
      </c>
      <c r="F3071" s="138">
        <v>45754</v>
      </c>
      <c r="G3071" t="s">
        <v>69</v>
      </c>
      <c r="H3071" t="s">
        <v>63</v>
      </c>
      <c r="I3071">
        <v>0.7</v>
      </c>
      <c r="J3071" t="s">
        <v>71</v>
      </c>
      <c r="K3071"/>
      <c r="L3071"/>
      <c r="M3071"/>
      <c r="N3071"/>
      <c r="O3071"/>
      <c r="P3071"/>
      <c r="Q3071"/>
      <c r="R3071"/>
      <c r="S3071"/>
      <c r="T3071"/>
      <c r="U3071"/>
      <c r="V3071"/>
      <c r="W3071"/>
      <c r="X3071"/>
      <c r="Y3071"/>
      <c r="Z3071"/>
      <c r="AA3071"/>
      <c r="AB3071"/>
      <c r="AC3071"/>
      <c r="AD3071"/>
      <c r="AE3071"/>
      <c r="AF3071"/>
      <c r="AG3071">
        <v>1</v>
      </c>
      <c r="AH3071">
        <v>0</v>
      </c>
    </row>
    <row r="3072" spans="1:34" ht="15" x14ac:dyDescent="0.25">
      <c r="A3072" t="s">
        <v>6311</v>
      </c>
      <c r="B3072" t="s">
        <v>6312</v>
      </c>
      <c r="C3072" t="s">
        <v>119</v>
      </c>
      <c r="D3072">
        <v>15</v>
      </c>
      <c r="E3072" s="138">
        <v>39160</v>
      </c>
      <c r="F3072" s="138">
        <v>46011</v>
      </c>
      <c r="G3072" t="s">
        <v>69</v>
      </c>
      <c r="H3072" t="s">
        <v>70</v>
      </c>
      <c r="I3072">
        <v>0.8</v>
      </c>
      <c r="J3072" t="s">
        <v>71</v>
      </c>
      <c r="K3072">
        <v>0</v>
      </c>
      <c r="L3072" t="s">
        <v>16100</v>
      </c>
      <c r="M3072">
        <v>0</v>
      </c>
      <c r="N3072" t="s">
        <v>16101</v>
      </c>
      <c r="O3072">
        <v>0</v>
      </c>
      <c r="P3072" t="s">
        <v>16102</v>
      </c>
      <c r="Q3072"/>
      <c r="R3072"/>
      <c r="S3072"/>
      <c r="T3072"/>
      <c r="U3072"/>
      <c r="V3072"/>
      <c r="W3072"/>
      <c r="X3072"/>
      <c r="Y3072"/>
      <c r="Z3072"/>
      <c r="AA3072"/>
      <c r="AB3072"/>
      <c r="AC3072"/>
      <c r="AD3072"/>
      <c r="AE3072"/>
      <c r="AF3072"/>
      <c r="AG3072">
        <v>5</v>
      </c>
      <c r="AH3072">
        <v>0</v>
      </c>
    </row>
    <row r="3073" spans="1:34" ht="15" x14ac:dyDescent="0.25">
      <c r="A3073" t="s">
        <v>6313</v>
      </c>
      <c r="B3073" t="s">
        <v>6314</v>
      </c>
      <c r="C3073" t="s">
        <v>667</v>
      </c>
      <c r="D3073">
        <v>17</v>
      </c>
      <c r="E3073" s="138">
        <v>45622</v>
      </c>
      <c r="F3073" s="138">
        <v>45930</v>
      </c>
      <c r="G3073" t="s">
        <v>75</v>
      </c>
      <c r="H3073" t="s">
        <v>70</v>
      </c>
      <c r="I3073">
        <v>0</v>
      </c>
      <c r="J3073" t="s">
        <v>16255</v>
      </c>
      <c r="K3073">
        <v>0.8</v>
      </c>
      <c r="L3073" t="s">
        <v>71</v>
      </c>
      <c r="M3073"/>
      <c r="N3073"/>
      <c r="O3073"/>
      <c r="P3073"/>
      <c r="Q3073"/>
      <c r="R3073"/>
      <c r="S3073"/>
      <c r="T3073"/>
      <c r="U3073"/>
      <c r="V3073"/>
      <c r="W3073"/>
      <c r="X3073"/>
      <c r="Y3073"/>
      <c r="Z3073"/>
      <c r="AA3073"/>
      <c r="AB3073"/>
      <c r="AC3073"/>
      <c r="AD3073"/>
      <c r="AE3073"/>
      <c r="AF3073"/>
      <c r="AG3073">
        <v>2</v>
      </c>
      <c r="AH3073">
        <v>50000</v>
      </c>
    </row>
    <row r="3074" spans="1:34" ht="15" x14ac:dyDescent="0.25">
      <c r="A3074" t="s">
        <v>6315</v>
      </c>
      <c r="B3074" t="s">
        <v>6316</v>
      </c>
      <c r="C3074" t="s">
        <v>270</v>
      </c>
      <c r="D3074">
        <v>15</v>
      </c>
      <c r="E3074" s="138">
        <v>44651</v>
      </c>
      <c r="F3074" s="138">
        <v>46011</v>
      </c>
      <c r="G3074" t="s">
        <v>16478</v>
      </c>
      <c r="H3074" t="s">
        <v>70</v>
      </c>
      <c r="I3074">
        <v>0.1</v>
      </c>
      <c r="J3074" t="s">
        <v>76</v>
      </c>
      <c r="K3074">
        <v>0.3</v>
      </c>
      <c r="L3074" t="s">
        <v>77</v>
      </c>
      <c r="M3074">
        <v>0.5</v>
      </c>
      <c r="N3074" t="s">
        <v>78</v>
      </c>
      <c r="O3074">
        <v>0.7</v>
      </c>
      <c r="P3074" t="s">
        <v>79</v>
      </c>
      <c r="Q3074">
        <v>0</v>
      </c>
      <c r="R3074" t="s">
        <v>16230</v>
      </c>
      <c r="S3074"/>
      <c r="T3074"/>
      <c r="U3074"/>
      <c r="V3074"/>
      <c r="W3074"/>
      <c r="X3074"/>
      <c r="Y3074"/>
      <c r="Z3074"/>
      <c r="AA3074"/>
      <c r="AB3074"/>
      <c r="AC3074"/>
      <c r="AD3074"/>
      <c r="AE3074"/>
      <c r="AF3074"/>
      <c r="AG3074">
        <v>0</v>
      </c>
      <c r="AH3074">
        <v>0</v>
      </c>
    </row>
    <row r="3075" spans="1:34" ht="15" x14ac:dyDescent="0.25">
      <c r="A3075" t="s">
        <v>6317</v>
      </c>
      <c r="B3075" t="s">
        <v>6318</v>
      </c>
      <c r="C3075" t="s">
        <v>176</v>
      </c>
      <c r="D3075"/>
      <c r="E3075"/>
      <c r="F3075"/>
      <c r="G3075"/>
      <c r="H3075" t="s">
        <v>63</v>
      </c>
      <c r="I3075" t="s">
        <v>64</v>
      </c>
      <c r="J3075"/>
      <c r="K3075"/>
      <c r="L3075"/>
      <c r="M3075"/>
      <c r="N3075"/>
      <c r="O3075"/>
      <c r="P3075"/>
      <c r="Q3075"/>
      <c r="R3075"/>
      <c r="S3075"/>
      <c r="T3075"/>
      <c r="U3075"/>
      <c r="V3075"/>
      <c r="W3075"/>
      <c r="X3075"/>
      <c r="Y3075"/>
      <c r="Z3075"/>
      <c r="AA3075"/>
      <c r="AB3075"/>
      <c r="AC3075"/>
      <c r="AD3075"/>
      <c r="AE3075"/>
      <c r="AF3075"/>
      <c r="AG3075"/>
      <c r="AH3075">
        <v>0</v>
      </c>
    </row>
    <row r="3076" spans="1:34" ht="15" x14ac:dyDescent="0.25">
      <c r="A3076" t="s">
        <v>6319</v>
      </c>
      <c r="B3076" t="s">
        <v>6320</v>
      </c>
      <c r="C3076" t="s">
        <v>374</v>
      </c>
      <c r="D3076">
        <v>4</v>
      </c>
      <c r="E3076" s="138">
        <v>45755</v>
      </c>
      <c r="F3076" s="138">
        <v>45784</v>
      </c>
      <c r="G3076" t="s">
        <v>69</v>
      </c>
      <c r="H3076" t="s">
        <v>63</v>
      </c>
      <c r="I3076">
        <v>0.8</v>
      </c>
      <c r="J3076" t="s">
        <v>71</v>
      </c>
      <c r="K3076"/>
      <c r="L3076"/>
      <c r="M3076"/>
      <c r="N3076"/>
      <c r="O3076"/>
      <c r="P3076"/>
      <c r="Q3076"/>
      <c r="R3076"/>
      <c r="S3076"/>
      <c r="T3076"/>
      <c r="U3076"/>
      <c r="V3076"/>
      <c r="W3076"/>
      <c r="X3076"/>
      <c r="Y3076"/>
      <c r="Z3076"/>
      <c r="AA3076"/>
      <c r="AB3076"/>
      <c r="AC3076"/>
      <c r="AD3076"/>
      <c r="AE3076"/>
      <c r="AF3076"/>
      <c r="AG3076">
        <v>1</v>
      </c>
      <c r="AH3076">
        <v>0</v>
      </c>
    </row>
    <row r="3077" spans="1:34" ht="15" x14ac:dyDescent="0.25">
      <c r="A3077" t="s">
        <v>6321</v>
      </c>
      <c r="B3077" t="s">
        <v>6322</v>
      </c>
      <c r="C3077" t="s">
        <v>93</v>
      </c>
      <c r="D3077">
        <v>27</v>
      </c>
      <c r="E3077" s="138">
        <v>45656</v>
      </c>
      <c r="F3077" s="138">
        <v>45748</v>
      </c>
      <c r="G3077" t="s">
        <v>69</v>
      </c>
      <c r="H3077" t="s">
        <v>63</v>
      </c>
      <c r="I3077">
        <v>0.5</v>
      </c>
      <c r="J3077" t="s">
        <v>71</v>
      </c>
      <c r="K3077"/>
      <c r="L3077"/>
      <c r="M3077"/>
      <c r="N3077"/>
      <c r="O3077"/>
      <c r="P3077"/>
      <c r="Q3077"/>
      <c r="R3077"/>
      <c r="S3077"/>
      <c r="T3077"/>
      <c r="U3077"/>
      <c r="V3077"/>
      <c r="W3077"/>
      <c r="X3077"/>
      <c r="Y3077"/>
      <c r="Z3077"/>
      <c r="AA3077"/>
      <c r="AB3077"/>
      <c r="AC3077"/>
      <c r="AD3077"/>
      <c r="AE3077"/>
      <c r="AF3077"/>
      <c r="AG3077">
        <v>1</v>
      </c>
      <c r="AH3077">
        <v>0</v>
      </c>
    </row>
    <row r="3078" spans="1:34" ht="15" x14ac:dyDescent="0.25">
      <c r="A3078" t="s">
        <v>6323</v>
      </c>
      <c r="B3078" t="s">
        <v>6324</v>
      </c>
      <c r="C3078" t="s">
        <v>301</v>
      </c>
      <c r="D3078">
        <v>7</v>
      </c>
      <c r="E3078" s="138">
        <v>44246</v>
      </c>
      <c r="F3078" s="138">
        <v>46011</v>
      </c>
      <c r="G3078" t="s">
        <v>69</v>
      </c>
      <c r="H3078" t="s">
        <v>63</v>
      </c>
      <c r="I3078">
        <v>0.2</v>
      </c>
      <c r="J3078" t="s">
        <v>71</v>
      </c>
      <c r="K3078"/>
      <c r="L3078"/>
      <c r="M3078"/>
      <c r="N3078"/>
      <c r="O3078"/>
      <c r="P3078"/>
      <c r="Q3078"/>
      <c r="R3078"/>
      <c r="S3078"/>
      <c r="T3078"/>
      <c r="U3078"/>
      <c r="V3078"/>
      <c r="W3078"/>
      <c r="X3078"/>
      <c r="Y3078"/>
      <c r="Z3078"/>
      <c r="AA3078"/>
      <c r="AB3078"/>
      <c r="AC3078"/>
      <c r="AD3078"/>
      <c r="AE3078"/>
      <c r="AF3078"/>
      <c r="AG3078">
        <v>1</v>
      </c>
      <c r="AH3078">
        <v>0</v>
      </c>
    </row>
    <row r="3079" spans="1:34" ht="15" x14ac:dyDescent="0.25">
      <c r="A3079" t="s">
        <v>6325</v>
      </c>
      <c r="B3079" t="s">
        <v>6326</v>
      </c>
      <c r="C3079" t="s">
        <v>1000</v>
      </c>
      <c r="D3079">
        <v>13</v>
      </c>
      <c r="E3079" s="138">
        <v>43553</v>
      </c>
      <c r="F3079" s="138">
        <v>46011</v>
      </c>
      <c r="G3079" t="s">
        <v>69</v>
      </c>
      <c r="H3079" t="s">
        <v>63</v>
      </c>
      <c r="I3079">
        <v>0.8</v>
      </c>
      <c r="J3079" t="s">
        <v>71</v>
      </c>
      <c r="K3079"/>
      <c r="L3079"/>
      <c r="M3079"/>
      <c r="N3079"/>
      <c r="O3079"/>
      <c r="P3079"/>
      <c r="Q3079"/>
      <c r="R3079"/>
      <c r="S3079"/>
      <c r="T3079"/>
      <c r="U3079"/>
      <c r="V3079"/>
      <c r="W3079"/>
      <c r="X3079"/>
      <c r="Y3079"/>
      <c r="Z3079"/>
      <c r="AA3079"/>
      <c r="AB3079"/>
      <c r="AC3079"/>
      <c r="AD3079"/>
      <c r="AE3079"/>
      <c r="AF3079"/>
      <c r="AG3079">
        <v>1</v>
      </c>
      <c r="AH3079">
        <v>0</v>
      </c>
    </row>
    <row r="3080" spans="1:34" ht="15" x14ac:dyDescent="0.25">
      <c r="A3080" t="s">
        <v>6327</v>
      </c>
      <c r="B3080" t="s">
        <v>6328</v>
      </c>
      <c r="C3080" t="s">
        <v>119</v>
      </c>
      <c r="D3080">
        <v>45</v>
      </c>
      <c r="E3080" s="138">
        <v>41898</v>
      </c>
      <c r="F3080" s="138">
        <v>46011</v>
      </c>
      <c r="G3080" t="s">
        <v>69</v>
      </c>
      <c r="H3080" t="s">
        <v>63</v>
      </c>
      <c r="I3080">
        <v>0.4</v>
      </c>
      <c r="J3080" t="s">
        <v>71</v>
      </c>
      <c r="K3080"/>
      <c r="L3080"/>
      <c r="M3080"/>
      <c r="N3080"/>
      <c r="O3080"/>
      <c r="P3080"/>
      <c r="Q3080"/>
      <c r="R3080"/>
      <c r="S3080"/>
      <c r="T3080"/>
      <c r="U3080"/>
      <c r="V3080"/>
      <c r="W3080"/>
      <c r="X3080"/>
      <c r="Y3080"/>
      <c r="Z3080"/>
      <c r="AA3080"/>
      <c r="AB3080"/>
      <c r="AC3080"/>
      <c r="AD3080"/>
      <c r="AE3080"/>
      <c r="AF3080"/>
      <c r="AG3080">
        <v>1</v>
      </c>
      <c r="AH3080">
        <v>0</v>
      </c>
    </row>
    <row r="3081" spans="1:34" ht="15" x14ac:dyDescent="0.25">
      <c r="A3081" t="s">
        <v>6333</v>
      </c>
      <c r="B3081" t="s">
        <v>6334</v>
      </c>
      <c r="C3081" t="s">
        <v>108</v>
      </c>
      <c r="D3081">
        <v>52</v>
      </c>
      <c r="E3081" s="138">
        <v>45288</v>
      </c>
      <c r="F3081" s="138">
        <v>46011</v>
      </c>
      <c r="G3081" t="s">
        <v>16478</v>
      </c>
      <c r="H3081" t="s">
        <v>70</v>
      </c>
      <c r="I3081">
        <v>0.3</v>
      </c>
      <c r="J3081" t="s">
        <v>76</v>
      </c>
      <c r="K3081">
        <v>0.4</v>
      </c>
      <c r="L3081" t="s">
        <v>77</v>
      </c>
      <c r="M3081">
        <v>0.5</v>
      </c>
      <c r="N3081" t="s">
        <v>78</v>
      </c>
      <c r="O3081">
        <v>0.8</v>
      </c>
      <c r="P3081" t="s">
        <v>79</v>
      </c>
      <c r="Q3081">
        <v>0</v>
      </c>
      <c r="R3081" t="s">
        <v>16309</v>
      </c>
      <c r="S3081"/>
      <c r="T3081"/>
      <c r="U3081"/>
      <c r="V3081"/>
      <c r="W3081"/>
      <c r="X3081"/>
      <c r="Y3081"/>
      <c r="Z3081"/>
      <c r="AA3081"/>
      <c r="AB3081"/>
      <c r="AC3081"/>
      <c r="AD3081"/>
      <c r="AE3081"/>
      <c r="AF3081"/>
      <c r="AG3081">
        <v>0</v>
      </c>
      <c r="AH3081">
        <v>0</v>
      </c>
    </row>
    <row r="3082" spans="1:34" ht="15" x14ac:dyDescent="0.25">
      <c r="A3082" t="s">
        <v>6329</v>
      </c>
      <c r="B3082" t="s">
        <v>6330</v>
      </c>
      <c r="C3082" t="s">
        <v>170</v>
      </c>
      <c r="D3082">
        <v>3</v>
      </c>
      <c r="E3082" s="138">
        <v>45695</v>
      </c>
      <c r="F3082" s="138">
        <v>45799</v>
      </c>
      <c r="G3082" t="s">
        <v>16478</v>
      </c>
      <c r="H3082" t="s">
        <v>70</v>
      </c>
      <c r="I3082">
        <v>0.43</v>
      </c>
      <c r="J3082" t="s">
        <v>16592</v>
      </c>
      <c r="K3082">
        <v>0.47</v>
      </c>
      <c r="L3082" t="s">
        <v>16593</v>
      </c>
      <c r="M3082">
        <v>0.65</v>
      </c>
      <c r="N3082" t="s">
        <v>16594</v>
      </c>
      <c r="O3082">
        <v>0.8</v>
      </c>
      <c r="P3082" t="s">
        <v>16595</v>
      </c>
      <c r="Q3082">
        <v>0</v>
      </c>
      <c r="R3082" t="s">
        <v>16237</v>
      </c>
      <c r="S3082"/>
      <c r="T3082"/>
      <c r="U3082"/>
      <c r="V3082"/>
      <c r="W3082"/>
      <c r="X3082"/>
      <c r="Y3082"/>
      <c r="Z3082"/>
      <c r="AA3082"/>
      <c r="AB3082"/>
      <c r="AC3082"/>
      <c r="AD3082"/>
      <c r="AE3082"/>
      <c r="AF3082"/>
      <c r="AG3082">
        <v>0</v>
      </c>
      <c r="AH3082">
        <v>0</v>
      </c>
    </row>
    <row r="3083" spans="1:34" ht="15" x14ac:dyDescent="0.25">
      <c r="A3083" t="s">
        <v>6331</v>
      </c>
      <c r="B3083" t="s">
        <v>6332</v>
      </c>
      <c r="C3083" t="s">
        <v>291</v>
      </c>
      <c r="D3083">
        <v>8</v>
      </c>
      <c r="E3083" s="138">
        <v>44712</v>
      </c>
      <c r="F3083" s="138">
        <v>46011</v>
      </c>
      <c r="G3083" t="s">
        <v>69</v>
      </c>
      <c r="H3083" t="s">
        <v>63</v>
      </c>
      <c r="I3083">
        <v>0.8</v>
      </c>
      <c r="J3083" t="s">
        <v>71</v>
      </c>
      <c r="K3083"/>
      <c r="L3083"/>
      <c r="M3083"/>
      <c r="N3083"/>
      <c r="O3083"/>
      <c r="P3083"/>
      <c r="Q3083"/>
      <c r="R3083"/>
      <c r="S3083"/>
      <c r="T3083"/>
      <c r="U3083"/>
      <c r="V3083"/>
      <c r="W3083"/>
      <c r="X3083"/>
      <c r="Y3083"/>
      <c r="Z3083"/>
      <c r="AA3083"/>
      <c r="AB3083"/>
      <c r="AC3083"/>
      <c r="AD3083"/>
      <c r="AE3083"/>
      <c r="AF3083"/>
      <c r="AG3083">
        <v>1</v>
      </c>
      <c r="AH3083">
        <v>0</v>
      </c>
    </row>
    <row r="3084" spans="1:34" ht="15" x14ac:dyDescent="0.25">
      <c r="A3084" t="s">
        <v>6335</v>
      </c>
      <c r="B3084" t="s">
        <v>6336</v>
      </c>
      <c r="C3084" t="s">
        <v>211</v>
      </c>
      <c r="D3084">
        <v>24</v>
      </c>
      <c r="E3084" s="138">
        <v>42944</v>
      </c>
      <c r="F3084" s="138">
        <v>46011</v>
      </c>
      <c r="G3084" t="s">
        <v>69</v>
      </c>
      <c r="H3084" t="s">
        <v>63</v>
      </c>
      <c r="I3084">
        <v>0.8</v>
      </c>
      <c r="J3084" t="s">
        <v>71</v>
      </c>
      <c r="K3084"/>
      <c r="L3084"/>
      <c r="M3084"/>
      <c r="N3084"/>
      <c r="O3084"/>
      <c r="P3084"/>
      <c r="Q3084"/>
      <c r="R3084"/>
      <c r="S3084"/>
      <c r="T3084"/>
      <c r="U3084"/>
      <c r="V3084"/>
      <c r="W3084"/>
      <c r="X3084"/>
      <c r="Y3084"/>
      <c r="Z3084"/>
      <c r="AA3084"/>
      <c r="AB3084"/>
      <c r="AC3084"/>
      <c r="AD3084"/>
      <c r="AE3084"/>
      <c r="AF3084"/>
      <c r="AG3084">
        <v>1</v>
      </c>
      <c r="AH3084">
        <v>0</v>
      </c>
    </row>
    <row r="3085" spans="1:34" ht="15" x14ac:dyDescent="0.25">
      <c r="A3085" t="s">
        <v>6339</v>
      </c>
      <c r="B3085" t="s">
        <v>6340</v>
      </c>
      <c r="C3085" t="s">
        <v>211</v>
      </c>
      <c r="D3085">
        <v>2</v>
      </c>
      <c r="E3085" s="138">
        <v>45708</v>
      </c>
      <c r="F3085" s="138">
        <v>45754</v>
      </c>
      <c r="G3085" t="s">
        <v>69</v>
      </c>
      <c r="H3085" t="s">
        <v>63</v>
      </c>
      <c r="I3085">
        <v>0.8</v>
      </c>
      <c r="J3085" t="s">
        <v>71</v>
      </c>
      <c r="K3085"/>
      <c r="L3085"/>
      <c r="M3085"/>
      <c r="N3085"/>
      <c r="O3085"/>
      <c r="P3085"/>
      <c r="Q3085"/>
      <c r="R3085"/>
      <c r="S3085"/>
      <c r="T3085"/>
      <c r="U3085"/>
      <c r="V3085"/>
      <c r="W3085"/>
      <c r="X3085"/>
      <c r="Y3085"/>
      <c r="Z3085"/>
      <c r="AA3085"/>
      <c r="AB3085"/>
      <c r="AC3085"/>
      <c r="AD3085"/>
      <c r="AE3085"/>
      <c r="AF3085"/>
      <c r="AG3085">
        <v>1</v>
      </c>
      <c r="AH3085">
        <v>0</v>
      </c>
    </row>
    <row r="3086" spans="1:34" ht="15" x14ac:dyDescent="0.25">
      <c r="A3086" t="s">
        <v>6337</v>
      </c>
      <c r="B3086" t="s">
        <v>6338</v>
      </c>
      <c r="C3086" t="s">
        <v>411</v>
      </c>
      <c r="D3086">
        <v>10</v>
      </c>
      <c r="E3086" s="138">
        <v>44284</v>
      </c>
      <c r="F3086" s="138">
        <v>46011</v>
      </c>
      <c r="G3086" t="s">
        <v>69</v>
      </c>
      <c r="H3086" t="s">
        <v>70</v>
      </c>
      <c r="I3086">
        <v>0</v>
      </c>
      <c r="J3086" t="s">
        <v>16289</v>
      </c>
      <c r="K3086">
        <v>0.8</v>
      </c>
      <c r="L3086" t="s">
        <v>71</v>
      </c>
      <c r="M3086"/>
      <c r="N3086"/>
      <c r="O3086"/>
      <c r="P3086"/>
      <c r="Q3086"/>
      <c r="R3086"/>
      <c r="S3086"/>
      <c r="T3086"/>
      <c r="U3086"/>
      <c r="V3086"/>
      <c r="W3086"/>
      <c r="X3086"/>
      <c r="Y3086"/>
      <c r="Z3086"/>
      <c r="AA3086"/>
      <c r="AB3086"/>
      <c r="AC3086"/>
      <c r="AD3086"/>
      <c r="AE3086"/>
      <c r="AF3086"/>
      <c r="AG3086">
        <v>2</v>
      </c>
      <c r="AH3086">
        <v>11999.99</v>
      </c>
    </row>
    <row r="3087" spans="1:34" ht="15" x14ac:dyDescent="0.25">
      <c r="A3087" t="s">
        <v>6341</v>
      </c>
      <c r="B3087" t="s">
        <v>6342</v>
      </c>
      <c r="C3087" t="s">
        <v>165</v>
      </c>
      <c r="D3087">
        <v>41</v>
      </c>
      <c r="E3087" s="138">
        <v>45282</v>
      </c>
      <c r="F3087" s="138">
        <v>46011</v>
      </c>
      <c r="G3087" t="s">
        <v>69</v>
      </c>
      <c r="H3087" t="s">
        <v>70</v>
      </c>
      <c r="I3087">
        <v>0</v>
      </c>
      <c r="J3087" t="s">
        <v>16229</v>
      </c>
      <c r="K3087">
        <v>0.8</v>
      </c>
      <c r="L3087" t="s">
        <v>71</v>
      </c>
      <c r="M3087"/>
      <c r="N3087"/>
      <c r="O3087"/>
      <c r="P3087"/>
      <c r="Q3087"/>
      <c r="R3087"/>
      <c r="S3087"/>
      <c r="T3087"/>
      <c r="U3087"/>
      <c r="V3087"/>
      <c r="W3087"/>
      <c r="X3087"/>
      <c r="Y3087"/>
      <c r="Z3087"/>
      <c r="AA3087"/>
      <c r="AB3087"/>
      <c r="AC3087"/>
      <c r="AD3087"/>
      <c r="AE3087"/>
      <c r="AF3087"/>
      <c r="AG3087">
        <v>2</v>
      </c>
      <c r="AH3087">
        <v>10000</v>
      </c>
    </row>
    <row r="3088" spans="1:34" ht="15" x14ac:dyDescent="0.25">
      <c r="A3088" t="s">
        <v>6343</v>
      </c>
      <c r="B3088" t="s">
        <v>6344</v>
      </c>
      <c r="C3088" t="s">
        <v>170</v>
      </c>
      <c r="D3088">
        <v>45</v>
      </c>
      <c r="E3088" s="138">
        <v>45649</v>
      </c>
      <c r="F3088" s="138">
        <v>45679</v>
      </c>
      <c r="G3088" t="s">
        <v>69</v>
      </c>
      <c r="H3088" t="s">
        <v>70</v>
      </c>
      <c r="I3088">
        <v>0</v>
      </c>
      <c r="J3088" t="s">
        <v>16232</v>
      </c>
      <c r="K3088">
        <v>0.8</v>
      </c>
      <c r="L3088" t="s">
        <v>71</v>
      </c>
      <c r="M3088"/>
      <c r="N3088"/>
      <c r="O3088"/>
      <c r="P3088"/>
      <c r="Q3088"/>
      <c r="R3088"/>
      <c r="S3088"/>
      <c r="T3088"/>
      <c r="U3088"/>
      <c r="V3088"/>
      <c r="W3088"/>
      <c r="X3088"/>
      <c r="Y3088"/>
      <c r="Z3088"/>
      <c r="AA3088"/>
      <c r="AB3088"/>
      <c r="AC3088"/>
      <c r="AD3088"/>
      <c r="AE3088"/>
      <c r="AF3088"/>
      <c r="AG3088">
        <v>2</v>
      </c>
      <c r="AH3088">
        <v>7500</v>
      </c>
    </row>
    <row r="3089" spans="1:34" ht="15" x14ac:dyDescent="0.25">
      <c r="A3089" t="s">
        <v>6345</v>
      </c>
      <c r="B3089" t="s">
        <v>6346</v>
      </c>
      <c r="C3089" t="s">
        <v>313</v>
      </c>
      <c r="D3089">
        <v>9</v>
      </c>
      <c r="E3089" s="138">
        <v>41361</v>
      </c>
      <c r="F3089" s="138">
        <v>46011</v>
      </c>
      <c r="G3089" t="s">
        <v>69</v>
      </c>
      <c r="H3089" t="s">
        <v>70</v>
      </c>
      <c r="I3089">
        <v>0</v>
      </c>
      <c r="J3089" t="s">
        <v>16262</v>
      </c>
      <c r="K3089">
        <v>0.2</v>
      </c>
      <c r="L3089" t="s">
        <v>71</v>
      </c>
      <c r="M3089"/>
      <c r="N3089"/>
      <c r="O3089"/>
      <c r="P3089"/>
      <c r="Q3089"/>
      <c r="R3089"/>
      <c r="S3089"/>
      <c r="T3089"/>
      <c r="U3089"/>
      <c r="V3089"/>
      <c r="W3089"/>
      <c r="X3089"/>
      <c r="Y3089"/>
      <c r="Z3089"/>
      <c r="AA3089"/>
      <c r="AB3089"/>
      <c r="AC3089"/>
      <c r="AD3089"/>
      <c r="AE3089"/>
      <c r="AF3089"/>
      <c r="AG3089">
        <v>2</v>
      </c>
      <c r="AH3089">
        <v>25000</v>
      </c>
    </row>
    <row r="3090" spans="1:34" ht="15" x14ac:dyDescent="0.25">
      <c r="A3090" t="s">
        <v>6347</v>
      </c>
      <c r="B3090" t="s">
        <v>6348</v>
      </c>
      <c r="C3090" t="s">
        <v>735</v>
      </c>
      <c r="D3090"/>
      <c r="E3090"/>
      <c r="F3090"/>
      <c r="G3090"/>
      <c r="H3090" t="s">
        <v>63</v>
      </c>
      <c r="I3090" t="s">
        <v>64</v>
      </c>
      <c r="J3090"/>
      <c r="K3090"/>
      <c r="L3090"/>
      <c r="M3090"/>
      <c r="N3090"/>
      <c r="O3090"/>
      <c r="P3090"/>
      <c r="Q3090"/>
      <c r="R3090"/>
      <c r="S3090"/>
      <c r="T3090"/>
      <c r="U3090"/>
      <c r="V3090"/>
      <c r="W3090"/>
      <c r="X3090"/>
      <c r="Y3090"/>
      <c r="Z3090"/>
      <c r="AA3090"/>
      <c r="AB3090"/>
      <c r="AC3090"/>
      <c r="AD3090"/>
      <c r="AE3090"/>
      <c r="AF3090"/>
      <c r="AG3090"/>
      <c r="AH3090">
        <v>0</v>
      </c>
    </row>
    <row r="3091" spans="1:34" ht="15" x14ac:dyDescent="0.25">
      <c r="A3091" t="s">
        <v>6349</v>
      </c>
      <c r="B3091" t="s">
        <v>6350</v>
      </c>
      <c r="C3091" t="s">
        <v>374</v>
      </c>
      <c r="D3091">
        <v>2</v>
      </c>
      <c r="E3091" s="138">
        <v>45372</v>
      </c>
      <c r="F3091" s="138">
        <v>46011</v>
      </c>
      <c r="G3091" t="s">
        <v>16478</v>
      </c>
      <c r="H3091" t="s">
        <v>70</v>
      </c>
      <c r="I3091">
        <v>0.69</v>
      </c>
      <c r="J3091" t="s">
        <v>76</v>
      </c>
      <c r="K3091">
        <v>0.7</v>
      </c>
      <c r="L3091" t="s">
        <v>77</v>
      </c>
      <c r="M3091">
        <v>0.74</v>
      </c>
      <c r="N3091" t="s">
        <v>78</v>
      </c>
      <c r="O3091">
        <v>0.8</v>
      </c>
      <c r="P3091" t="s">
        <v>79</v>
      </c>
      <c r="Q3091">
        <v>0</v>
      </c>
      <c r="R3091" t="s">
        <v>16229</v>
      </c>
      <c r="S3091"/>
      <c r="T3091"/>
      <c r="U3091"/>
      <c r="V3091"/>
      <c r="W3091"/>
      <c r="X3091"/>
      <c r="Y3091"/>
      <c r="Z3091"/>
      <c r="AA3091"/>
      <c r="AB3091"/>
      <c r="AC3091"/>
      <c r="AD3091"/>
      <c r="AE3091"/>
      <c r="AF3091"/>
      <c r="AG3091">
        <v>0</v>
      </c>
      <c r="AH3091">
        <v>0</v>
      </c>
    </row>
    <row r="3092" spans="1:34" ht="15" x14ac:dyDescent="0.25">
      <c r="A3092" t="s">
        <v>6351</v>
      </c>
      <c r="B3092" t="s">
        <v>6352</v>
      </c>
      <c r="C3092" t="s">
        <v>516</v>
      </c>
      <c r="D3092">
        <v>28</v>
      </c>
      <c r="E3092" s="138">
        <v>45656</v>
      </c>
      <c r="F3092" s="138">
        <v>45926</v>
      </c>
      <c r="G3092" t="s">
        <v>69</v>
      </c>
      <c r="H3092" t="s">
        <v>63</v>
      </c>
      <c r="I3092">
        <v>0.2</v>
      </c>
      <c r="J3092" t="s">
        <v>71</v>
      </c>
      <c r="K3092"/>
      <c r="L3092"/>
      <c r="M3092"/>
      <c r="N3092"/>
      <c r="O3092"/>
      <c r="P3092"/>
      <c r="Q3092"/>
      <c r="R3092"/>
      <c r="S3092"/>
      <c r="T3092"/>
      <c r="U3092"/>
      <c r="V3092"/>
      <c r="W3092"/>
      <c r="X3092"/>
      <c r="Y3092"/>
      <c r="Z3092"/>
      <c r="AA3092"/>
      <c r="AB3092"/>
      <c r="AC3092"/>
      <c r="AD3092"/>
      <c r="AE3092"/>
      <c r="AF3092"/>
      <c r="AG3092">
        <v>1</v>
      </c>
      <c r="AH3092">
        <v>0</v>
      </c>
    </row>
    <row r="3093" spans="1:34" ht="15" x14ac:dyDescent="0.25">
      <c r="A3093" t="s">
        <v>6353</v>
      </c>
      <c r="B3093" t="s">
        <v>6354</v>
      </c>
      <c r="C3093" t="s">
        <v>426</v>
      </c>
      <c r="D3093">
        <v>3</v>
      </c>
      <c r="E3093" s="138">
        <v>45687</v>
      </c>
      <c r="F3093" s="138">
        <v>45721</v>
      </c>
      <c r="G3093" t="s">
        <v>75</v>
      </c>
      <c r="H3093" t="s">
        <v>70</v>
      </c>
      <c r="I3093">
        <v>0.6</v>
      </c>
      <c r="J3093" t="s">
        <v>16270</v>
      </c>
      <c r="K3093">
        <v>0.75</v>
      </c>
      <c r="L3093" t="s">
        <v>78</v>
      </c>
      <c r="M3093">
        <v>0.8</v>
      </c>
      <c r="N3093" t="s">
        <v>79</v>
      </c>
      <c r="O3093"/>
      <c r="P3093"/>
      <c r="Q3093"/>
      <c r="R3093"/>
      <c r="S3093"/>
      <c r="T3093"/>
      <c r="U3093"/>
      <c r="V3093"/>
      <c r="W3093"/>
      <c r="X3093"/>
      <c r="Y3093"/>
      <c r="Z3093"/>
      <c r="AA3093"/>
      <c r="AB3093"/>
      <c r="AC3093"/>
      <c r="AD3093"/>
      <c r="AE3093"/>
      <c r="AF3093"/>
      <c r="AG3093">
        <v>3</v>
      </c>
      <c r="AH3093">
        <v>0</v>
      </c>
    </row>
    <row r="3094" spans="1:34" ht="15" x14ac:dyDescent="0.25">
      <c r="A3094" t="s">
        <v>6355</v>
      </c>
      <c r="B3094" t="s">
        <v>6356</v>
      </c>
      <c r="C3094" t="s">
        <v>122</v>
      </c>
      <c r="D3094">
        <v>208</v>
      </c>
      <c r="E3094" s="138">
        <v>45646</v>
      </c>
      <c r="F3094" s="138">
        <v>45666</v>
      </c>
      <c r="G3094" t="s">
        <v>69</v>
      </c>
      <c r="H3094" t="s">
        <v>70</v>
      </c>
      <c r="I3094">
        <v>0</v>
      </c>
      <c r="J3094" t="s">
        <v>16246</v>
      </c>
      <c r="K3094">
        <v>0.8</v>
      </c>
      <c r="L3094" t="s">
        <v>71</v>
      </c>
      <c r="M3094"/>
      <c r="N3094"/>
      <c r="O3094"/>
      <c r="P3094"/>
      <c r="Q3094"/>
      <c r="R3094"/>
      <c r="S3094"/>
      <c r="T3094"/>
      <c r="U3094"/>
      <c r="V3094"/>
      <c r="W3094"/>
      <c r="X3094"/>
      <c r="Y3094"/>
      <c r="Z3094"/>
      <c r="AA3094"/>
      <c r="AB3094"/>
      <c r="AC3094"/>
      <c r="AD3094"/>
      <c r="AE3094"/>
      <c r="AF3094"/>
      <c r="AG3094">
        <v>2</v>
      </c>
      <c r="AH3094">
        <v>7499.99</v>
      </c>
    </row>
    <row r="3095" spans="1:34" ht="15" x14ac:dyDescent="0.25">
      <c r="A3095" t="s">
        <v>6357</v>
      </c>
      <c r="B3095" t="s">
        <v>6358</v>
      </c>
      <c r="C3095" t="s">
        <v>448</v>
      </c>
      <c r="D3095">
        <v>31</v>
      </c>
      <c r="E3095" s="138">
        <v>45653</v>
      </c>
      <c r="F3095" s="138">
        <v>45757</v>
      </c>
      <c r="G3095" t="s">
        <v>75</v>
      </c>
      <c r="H3095" t="s">
        <v>70</v>
      </c>
      <c r="I3095">
        <v>0.5</v>
      </c>
      <c r="J3095" t="s">
        <v>16270</v>
      </c>
      <c r="K3095">
        <v>0.6</v>
      </c>
      <c r="L3095" t="s">
        <v>78</v>
      </c>
      <c r="M3095">
        <v>0.7</v>
      </c>
      <c r="N3095" t="s">
        <v>79</v>
      </c>
      <c r="O3095"/>
      <c r="P3095"/>
      <c r="Q3095"/>
      <c r="R3095"/>
      <c r="S3095"/>
      <c r="T3095"/>
      <c r="U3095"/>
      <c r="V3095"/>
      <c r="W3095"/>
      <c r="X3095"/>
      <c r="Y3095"/>
      <c r="Z3095"/>
      <c r="AA3095"/>
      <c r="AB3095"/>
      <c r="AC3095"/>
      <c r="AD3095"/>
      <c r="AE3095"/>
      <c r="AF3095"/>
      <c r="AG3095">
        <v>3</v>
      </c>
      <c r="AH3095">
        <v>0</v>
      </c>
    </row>
    <row r="3096" spans="1:34" ht="15" x14ac:dyDescent="0.25">
      <c r="A3096" t="s">
        <v>6361</v>
      </c>
      <c r="B3096" t="s">
        <v>6362</v>
      </c>
      <c r="C3096" t="s">
        <v>136</v>
      </c>
      <c r="D3096">
        <v>25</v>
      </c>
      <c r="E3096" s="138">
        <v>45646</v>
      </c>
      <c r="F3096" s="138">
        <v>45720</v>
      </c>
      <c r="G3096" t="s">
        <v>69</v>
      </c>
      <c r="H3096" t="s">
        <v>63</v>
      </c>
      <c r="I3096">
        <v>0.8</v>
      </c>
      <c r="J3096" t="s">
        <v>71</v>
      </c>
      <c r="K3096"/>
      <c r="L3096"/>
      <c r="M3096"/>
      <c r="N3096"/>
      <c r="O3096"/>
      <c r="P3096"/>
      <c r="Q3096"/>
      <c r="R3096"/>
      <c r="S3096"/>
      <c r="T3096"/>
      <c r="U3096"/>
      <c r="V3096"/>
      <c r="W3096"/>
      <c r="X3096"/>
      <c r="Y3096"/>
      <c r="Z3096"/>
      <c r="AA3096"/>
      <c r="AB3096"/>
      <c r="AC3096"/>
      <c r="AD3096"/>
      <c r="AE3096"/>
      <c r="AF3096"/>
      <c r="AG3096">
        <v>1</v>
      </c>
      <c r="AH3096">
        <v>0</v>
      </c>
    </row>
    <row r="3097" spans="1:34" ht="15" x14ac:dyDescent="0.25">
      <c r="A3097" t="s">
        <v>6359</v>
      </c>
      <c r="B3097" t="s">
        <v>6360</v>
      </c>
      <c r="C3097" t="s">
        <v>516</v>
      </c>
      <c r="D3097">
        <v>32</v>
      </c>
      <c r="E3097" s="138">
        <v>45646</v>
      </c>
      <c r="F3097" s="138">
        <v>45798</v>
      </c>
      <c r="G3097" t="s">
        <v>69</v>
      </c>
      <c r="H3097" t="s">
        <v>63</v>
      </c>
      <c r="I3097">
        <v>0.8</v>
      </c>
      <c r="J3097" t="s">
        <v>71</v>
      </c>
      <c r="K3097"/>
      <c r="L3097"/>
      <c r="M3097"/>
      <c r="N3097"/>
      <c r="O3097"/>
      <c r="P3097"/>
      <c r="Q3097"/>
      <c r="R3097"/>
      <c r="S3097"/>
      <c r="T3097"/>
      <c r="U3097"/>
      <c r="V3097"/>
      <c r="W3097"/>
      <c r="X3097"/>
      <c r="Y3097"/>
      <c r="Z3097"/>
      <c r="AA3097"/>
      <c r="AB3097"/>
      <c r="AC3097"/>
      <c r="AD3097"/>
      <c r="AE3097"/>
      <c r="AF3097"/>
      <c r="AG3097">
        <v>1</v>
      </c>
      <c r="AH3097">
        <v>0</v>
      </c>
    </row>
    <row r="3098" spans="1:34" ht="15" x14ac:dyDescent="0.25">
      <c r="A3098" t="s">
        <v>6363</v>
      </c>
      <c r="B3098" t="s">
        <v>6364</v>
      </c>
      <c r="C3098" t="s">
        <v>333</v>
      </c>
      <c r="D3098">
        <v>17</v>
      </c>
      <c r="E3098" s="138">
        <v>44309</v>
      </c>
      <c r="F3098" s="138">
        <v>46011</v>
      </c>
      <c r="G3098" t="s">
        <v>69</v>
      </c>
      <c r="H3098" t="s">
        <v>70</v>
      </c>
      <c r="I3098">
        <v>0</v>
      </c>
      <c r="J3098" t="s">
        <v>16229</v>
      </c>
      <c r="K3098">
        <v>0.8</v>
      </c>
      <c r="L3098" t="s">
        <v>71</v>
      </c>
      <c r="M3098"/>
      <c r="N3098"/>
      <c r="O3098"/>
      <c r="P3098"/>
      <c r="Q3098"/>
      <c r="R3098"/>
      <c r="S3098"/>
      <c r="T3098"/>
      <c r="U3098"/>
      <c r="V3098"/>
      <c r="W3098"/>
      <c r="X3098"/>
      <c r="Y3098"/>
      <c r="Z3098"/>
      <c r="AA3098"/>
      <c r="AB3098"/>
      <c r="AC3098"/>
      <c r="AD3098"/>
      <c r="AE3098"/>
      <c r="AF3098"/>
      <c r="AG3098">
        <v>2</v>
      </c>
      <c r="AH3098">
        <v>10000</v>
      </c>
    </row>
    <row r="3099" spans="1:34" ht="15" x14ac:dyDescent="0.25">
      <c r="A3099" t="s">
        <v>6365</v>
      </c>
      <c r="B3099" t="s">
        <v>6366</v>
      </c>
      <c r="C3099" t="s">
        <v>119</v>
      </c>
      <c r="D3099">
        <v>38</v>
      </c>
      <c r="E3099" s="138">
        <v>45644</v>
      </c>
      <c r="F3099" s="138">
        <v>45708</v>
      </c>
      <c r="G3099" t="s">
        <v>69</v>
      </c>
      <c r="H3099" t="s">
        <v>70</v>
      </c>
      <c r="I3099">
        <v>0</v>
      </c>
      <c r="J3099" t="s">
        <v>16249</v>
      </c>
      <c r="K3099">
        <v>0.8</v>
      </c>
      <c r="L3099" t="s">
        <v>71</v>
      </c>
      <c r="M3099"/>
      <c r="N3099"/>
      <c r="O3099"/>
      <c r="P3099"/>
      <c r="Q3099"/>
      <c r="R3099"/>
      <c r="S3099"/>
      <c r="T3099"/>
      <c r="U3099"/>
      <c r="V3099"/>
      <c r="W3099"/>
      <c r="X3099"/>
      <c r="Y3099"/>
      <c r="Z3099"/>
      <c r="AA3099"/>
      <c r="AB3099"/>
      <c r="AC3099"/>
      <c r="AD3099"/>
      <c r="AE3099"/>
      <c r="AF3099"/>
      <c r="AG3099">
        <v>2</v>
      </c>
      <c r="AH3099">
        <v>8000</v>
      </c>
    </row>
    <row r="3100" spans="1:34" ht="15" x14ac:dyDescent="0.25">
      <c r="A3100" t="s">
        <v>6367</v>
      </c>
      <c r="B3100" t="s">
        <v>6368</v>
      </c>
      <c r="C3100" t="s">
        <v>426</v>
      </c>
      <c r="D3100">
        <v>23</v>
      </c>
      <c r="E3100" s="138">
        <v>45653</v>
      </c>
      <c r="F3100" s="138">
        <v>45916</v>
      </c>
      <c r="G3100" t="s">
        <v>69</v>
      </c>
      <c r="H3100" t="s">
        <v>63</v>
      </c>
      <c r="I3100">
        <v>0.8</v>
      </c>
      <c r="J3100" t="s">
        <v>71</v>
      </c>
      <c r="K3100"/>
      <c r="L3100"/>
      <c r="M3100"/>
      <c r="N3100"/>
      <c r="O3100"/>
      <c r="P3100"/>
      <c r="Q3100"/>
      <c r="R3100"/>
      <c r="S3100"/>
      <c r="T3100"/>
      <c r="U3100"/>
      <c r="V3100"/>
      <c r="W3100"/>
      <c r="X3100"/>
      <c r="Y3100"/>
      <c r="Z3100"/>
      <c r="AA3100"/>
      <c r="AB3100"/>
      <c r="AC3100"/>
      <c r="AD3100"/>
      <c r="AE3100"/>
      <c r="AF3100"/>
      <c r="AG3100">
        <v>1</v>
      </c>
      <c r="AH3100">
        <v>0</v>
      </c>
    </row>
    <row r="3101" spans="1:34" ht="15" x14ac:dyDescent="0.25">
      <c r="A3101" t="s">
        <v>6369</v>
      </c>
      <c r="B3101" t="s">
        <v>6370</v>
      </c>
      <c r="C3101" t="s">
        <v>318</v>
      </c>
      <c r="D3101">
        <v>13</v>
      </c>
      <c r="E3101" s="138">
        <v>45761</v>
      </c>
      <c r="F3101" s="138">
        <v>45944</v>
      </c>
      <c r="G3101" t="s">
        <v>75</v>
      </c>
      <c r="H3101" t="s">
        <v>70</v>
      </c>
      <c r="I3101">
        <v>0</v>
      </c>
      <c r="J3101" t="s">
        <v>16596</v>
      </c>
      <c r="K3101">
        <v>0.63</v>
      </c>
      <c r="L3101" t="s">
        <v>16270</v>
      </c>
      <c r="M3101">
        <v>0.8</v>
      </c>
      <c r="N3101" t="s">
        <v>78</v>
      </c>
      <c r="O3101">
        <v>0.8</v>
      </c>
      <c r="P3101" t="s">
        <v>79</v>
      </c>
      <c r="Q3101"/>
      <c r="R3101"/>
      <c r="S3101"/>
      <c r="T3101"/>
      <c r="U3101"/>
      <c r="V3101"/>
      <c r="W3101"/>
      <c r="X3101"/>
      <c r="Y3101"/>
      <c r="Z3101"/>
      <c r="AA3101"/>
      <c r="AB3101"/>
      <c r="AC3101"/>
      <c r="AD3101"/>
      <c r="AE3101"/>
      <c r="AF3101"/>
      <c r="AG3101">
        <v>4</v>
      </c>
      <c r="AH3101">
        <v>11400</v>
      </c>
    </row>
    <row r="3102" spans="1:34" ht="15" x14ac:dyDescent="0.25">
      <c r="A3102" t="s">
        <v>6371</v>
      </c>
      <c r="B3102" t="s">
        <v>6372</v>
      </c>
      <c r="C3102" t="s">
        <v>254</v>
      </c>
      <c r="D3102">
        <v>51</v>
      </c>
      <c r="E3102" s="138">
        <v>45644</v>
      </c>
      <c r="F3102" s="138">
        <v>45722</v>
      </c>
      <c r="G3102" t="s">
        <v>75</v>
      </c>
      <c r="H3102" t="s">
        <v>70</v>
      </c>
      <c r="I3102">
        <v>0</v>
      </c>
      <c r="J3102" t="s">
        <v>16228</v>
      </c>
      <c r="K3102">
        <v>0.65</v>
      </c>
      <c r="L3102" t="s">
        <v>71</v>
      </c>
      <c r="M3102"/>
      <c r="N3102"/>
      <c r="O3102"/>
      <c r="P3102"/>
      <c r="Q3102"/>
      <c r="R3102"/>
      <c r="S3102"/>
      <c r="T3102"/>
      <c r="U3102"/>
      <c r="V3102"/>
      <c r="W3102"/>
      <c r="X3102"/>
      <c r="Y3102"/>
      <c r="Z3102"/>
      <c r="AA3102"/>
      <c r="AB3102"/>
      <c r="AC3102"/>
      <c r="AD3102"/>
      <c r="AE3102"/>
      <c r="AF3102"/>
      <c r="AG3102">
        <v>2</v>
      </c>
      <c r="AH3102">
        <v>12000</v>
      </c>
    </row>
    <row r="3103" spans="1:34" ht="15" x14ac:dyDescent="0.25">
      <c r="A3103" t="s">
        <v>6373</v>
      </c>
      <c r="B3103" t="s">
        <v>6374</v>
      </c>
      <c r="C3103" t="s">
        <v>326</v>
      </c>
      <c r="D3103">
        <v>31</v>
      </c>
      <c r="E3103" s="138">
        <v>44195</v>
      </c>
      <c r="F3103" s="138">
        <v>46011</v>
      </c>
      <c r="G3103" t="s">
        <v>69</v>
      </c>
      <c r="H3103" t="s">
        <v>63</v>
      </c>
      <c r="I3103">
        <v>0.6</v>
      </c>
      <c r="J3103" t="s">
        <v>71</v>
      </c>
      <c r="K3103"/>
      <c r="L3103"/>
      <c r="M3103"/>
      <c r="N3103"/>
      <c r="O3103"/>
      <c r="P3103"/>
      <c r="Q3103"/>
      <c r="R3103"/>
      <c r="S3103"/>
      <c r="T3103"/>
      <c r="U3103"/>
      <c r="V3103"/>
      <c r="W3103"/>
      <c r="X3103"/>
      <c r="Y3103"/>
      <c r="Z3103"/>
      <c r="AA3103"/>
      <c r="AB3103"/>
      <c r="AC3103"/>
      <c r="AD3103"/>
      <c r="AE3103"/>
      <c r="AF3103"/>
      <c r="AG3103">
        <v>1</v>
      </c>
      <c r="AH3103">
        <v>0</v>
      </c>
    </row>
    <row r="3104" spans="1:34" ht="15" x14ac:dyDescent="0.25">
      <c r="A3104" t="s">
        <v>6375</v>
      </c>
      <c r="B3104" t="s">
        <v>6376</v>
      </c>
      <c r="C3104" t="s">
        <v>313</v>
      </c>
      <c r="D3104"/>
      <c r="E3104"/>
      <c r="F3104"/>
      <c r="G3104"/>
      <c r="H3104" t="s">
        <v>63</v>
      </c>
      <c r="I3104" t="s">
        <v>64</v>
      </c>
      <c r="J3104"/>
      <c r="K3104"/>
      <c r="L3104"/>
      <c r="M3104"/>
      <c r="N3104"/>
      <c r="O3104"/>
      <c r="P3104"/>
      <c r="Q3104"/>
      <c r="R3104"/>
      <c r="S3104"/>
      <c r="T3104"/>
      <c r="U3104"/>
      <c r="V3104"/>
      <c r="W3104"/>
      <c r="X3104"/>
      <c r="Y3104"/>
      <c r="Z3104"/>
      <c r="AA3104"/>
      <c r="AB3104"/>
      <c r="AC3104"/>
      <c r="AD3104"/>
      <c r="AE3104"/>
      <c r="AF3104"/>
      <c r="AG3104"/>
      <c r="AH3104">
        <v>0</v>
      </c>
    </row>
    <row r="3105" spans="1:34" ht="15" x14ac:dyDescent="0.25">
      <c r="A3105" t="s">
        <v>6377</v>
      </c>
      <c r="B3105" t="s">
        <v>6378</v>
      </c>
      <c r="C3105" t="s">
        <v>326</v>
      </c>
      <c r="D3105">
        <v>29</v>
      </c>
      <c r="E3105" s="138">
        <v>45646</v>
      </c>
      <c r="F3105" s="138">
        <v>45672</v>
      </c>
      <c r="G3105" t="s">
        <v>69</v>
      </c>
      <c r="H3105" t="s">
        <v>63</v>
      </c>
      <c r="I3105">
        <v>0.8</v>
      </c>
      <c r="J3105" t="s">
        <v>71</v>
      </c>
      <c r="K3105"/>
      <c r="L3105"/>
      <c r="M3105"/>
      <c r="N3105"/>
      <c r="O3105"/>
      <c r="P3105"/>
      <c r="Q3105"/>
      <c r="R3105"/>
      <c r="S3105"/>
      <c r="T3105"/>
      <c r="U3105"/>
      <c r="V3105"/>
      <c r="W3105"/>
      <c r="X3105"/>
      <c r="Y3105"/>
      <c r="Z3105"/>
      <c r="AA3105"/>
      <c r="AB3105"/>
      <c r="AC3105"/>
      <c r="AD3105"/>
      <c r="AE3105"/>
      <c r="AF3105"/>
      <c r="AG3105">
        <v>1</v>
      </c>
      <c r="AH3105">
        <v>0</v>
      </c>
    </row>
    <row r="3106" spans="1:34" ht="15" x14ac:dyDescent="0.25">
      <c r="A3106" t="s">
        <v>6379</v>
      </c>
      <c r="B3106" t="s">
        <v>6380</v>
      </c>
      <c r="C3106" t="s">
        <v>231</v>
      </c>
      <c r="D3106">
        <v>5</v>
      </c>
      <c r="E3106" s="138">
        <v>44993</v>
      </c>
      <c r="F3106" s="138">
        <v>46011</v>
      </c>
      <c r="G3106" t="s">
        <v>16478</v>
      </c>
      <c r="H3106" t="s">
        <v>70</v>
      </c>
      <c r="I3106">
        <v>0.2</v>
      </c>
      <c r="J3106" t="s">
        <v>76</v>
      </c>
      <c r="K3106">
        <v>0.45</v>
      </c>
      <c r="L3106" t="s">
        <v>77</v>
      </c>
      <c r="M3106">
        <v>0.55000000000000004</v>
      </c>
      <c r="N3106" t="s">
        <v>78</v>
      </c>
      <c r="O3106">
        <v>0.6</v>
      </c>
      <c r="P3106" t="s">
        <v>79</v>
      </c>
      <c r="Q3106"/>
      <c r="R3106"/>
      <c r="S3106"/>
      <c r="T3106"/>
      <c r="U3106"/>
      <c r="V3106"/>
      <c r="W3106"/>
      <c r="X3106"/>
      <c r="Y3106"/>
      <c r="Z3106"/>
      <c r="AA3106"/>
      <c r="AB3106"/>
      <c r="AC3106"/>
      <c r="AD3106"/>
      <c r="AE3106"/>
      <c r="AF3106"/>
      <c r="AG3106">
        <v>0</v>
      </c>
      <c r="AH3106">
        <v>0</v>
      </c>
    </row>
    <row r="3107" spans="1:34" ht="15" x14ac:dyDescent="0.25">
      <c r="A3107" t="s">
        <v>6381</v>
      </c>
      <c r="B3107" t="s">
        <v>6382</v>
      </c>
      <c r="C3107" t="s">
        <v>374</v>
      </c>
      <c r="D3107">
        <v>29</v>
      </c>
      <c r="E3107" s="138">
        <v>45645</v>
      </c>
      <c r="F3107" s="138">
        <v>45672</v>
      </c>
      <c r="G3107" t="s">
        <v>69</v>
      </c>
      <c r="H3107" t="s">
        <v>63</v>
      </c>
      <c r="I3107">
        <v>0.8</v>
      </c>
      <c r="J3107" t="s">
        <v>71</v>
      </c>
      <c r="K3107"/>
      <c r="L3107"/>
      <c r="M3107"/>
      <c r="N3107"/>
      <c r="O3107"/>
      <c r="P3107"/>
      <c r="Q3107"/>
      <c r="R3107"/>
      <c r="S3107"/>
      <c r="T3107"/>
      <c r="U3107"/>
      <c r="V3107"/>
      <c r="W3107"/>
      <c r="X3107"/>
      <c r="Y3107"/>
      <c r="Z3107"/>
      <c r="AA3107"/>
      <c r="AB3107"/>
      <c r="AC3107"/>
      <c r="AD3107"/>
      <c r="AE3107"/>
      <c r="AF3107"/>
      <c r="AG3107">
        <v>1</v>
      </c>
      <c r="AH3107">
        <v>0</v>
      </c>
    </row>
    <row r="3108" spans="1:34" ht="15" x14ac:dyDescent="0.25">
      <c r="A3108" t="s">
        <v>6383</v>
      </c>
      <c r="B3108" t="s">
        <v>6384</v>
      </c>
      <c r="C3108" t="s">
        <v>116</v>
      </c>
      <c r="D3108"/>
      <c r="E3108"/>
      <c r="F3108"/>
      <c r="G3108"/>
      <c r="H3108" t="s">
        <v>63</v>
      </c>
      <c r="I3108" t="s">
        <v>64</v>
      </c>
      <c r="J3108"/>
      <c r="K3108"/>
      <c r="L3108"/>
      <c r="M3108"/>
      <c r="N3108"/>
      <c r="O3108"/>
      <c r="P3108"/>
      <c r="Q3108"/>
      <c r="R3108"/>
      <c r="S3108"/>
      <c r="T3108"/>
      <c r="U3108"/>
      <c r="V3108"/>
      <c r="W3108"/>
      <c r="X3108"/>
      <c r="Y3108"/>
      <c r="Z3108"/>
      <c r="AA3108"/>
      <c r="AB3108"/>
      <c r="AC3108"/>
      <c r="AD3108"/>
      <c r="AE3108"/>
      <c r="AF3108"/>
      <c r="AG3108"/>
      <c r="AH3108">
        <v>0</v>
      </c>
    </row>
    <row r="3109" spans="1:34" ht="15" x14ac:dyDescent="0.25">
      <c r="A3109" t="s">
        <v>6387</v>
      </c>
      <c r="B3109" t="s">
        <v>6388</v>
      </c>
      <c r="C3109" t="s">
        <v>521</v>
      </c>
      <c r="D3109">
        <v>2</v>
      </c>
      <c r="E3109" s="138">
        <v>44980</v>
      </c>
      <c r="F3109" s="138">
        <v>46011</v>
      </c>
      <c r="G3109" t="s">
        <v>69</v>
      </c>
      <c r="H3109" t="s">
        <v>70</v>
      </c>
      <c r="I3109">
        <v>0</v>
      </c>
      <c r="J3109" t="s">
        <v>16229</v>
      </c>
      <c r="K3109">
        <v>0.8</v>
      </c>
      <c r="L3109" t="s">
        <v>71</v>
      </c>
      <c r="M3109"/>
      <c r="N3109"/>
      <c r="O3109"/>
      <c r="P3109"/>
      <c r="Q3109"/>
      <c r="R3109"/>
      <c r="S3109"/>
      <c r="T3109"/>
      <c r="U3109"/>
      <c r="V3109"/>
      <c r="W3109"/>
      <c r="X3109"/>
      <c r="Y3109"/>
      <c r="Z3109"/>
      <c r="AA3109"/>
      <c r="AB3109"/>
      <c r="AC3109"/>
      <c r="AD3109"/>
      <c r="AE3109"/>
      <c r="AF3109"/>
      <c r="AG3109">
        <v>2</v>
      </c>
      <c r="AH3109">
        <v>10000</v>
      </c>
    </row>
    <row r="3110" spans="1:34" ht="15" x14ac:dyDescent="0.25">
      <c r="A3110" t="s">
        <v>6389</v>
      </c>
      <c r="B3110" t="s">
        <v>6390</v>
      </c>
      <c r="C3110" t="s">
        <v>318</v>
      </c>
      <c r="D3110">
        <v>33</v>
      </c>
      <c r="E3110" s="138">
        <v>45645</v>
      </c>
      <c r="F3110" s="138">
        <v>45679</v>
      </c>
      <c r="G3110" t="s">
        <v>69</v>
      </c>
      <c r="H3110" t="s">
        <v>70</v>
      </c>
      <c r="I3110">
        <v>0</v>
      </c>
      <c r="J3110" t="s">
        <v>16230</v>
      </c>
      <c r="K3110">
        <v>0.8</v>
      </c>
      <c r="L3110" t="s">
        <v>71</v>
      </c>
      <c r="M3110"/>
      <c r="N3110"/>
      <c r="O3110"/>
      <c r="P3110"/>
      <c r="Q3110"/>
      <c r="R3110"/>
      <c r="S3110"/>
      <c r="T3110"/>
      <c r="U3110"/>
      <c r="V3110"/>
      <c r="W3110"/>
      <c r="X3110"/>
      <c r="Y3110"/>
      <c r="Z3110"/>
      <c r="AA3110"/>
      <c r="AB3110"/>
      <c r="AC3110"/>
      <c r="AD3110"/>
      <c r="AE3110"/>
      <c r="AF3110"/>
      <c r="AG3110">
        <v>2</v>
      </c>
      <c r="AH3110">
        <v>15000</v>
      </c>
    </row>
    <row r="3111" spans="1:34" ht="15" x14ac:dyDescent="0.25">
      <c r="A3111" t="s">
        <v>6391</v>
      </c>
      <c r="B3111" t="s">
        <v>6392</v>
      </c>
      <c r="C3111" t="s">
        <v>448</v>
      </c>
      <c r="D3111">
        <v>10</v>
      </c>
      <c r="E3111" s="138">
        <v>38486</v>
      </c>
      <c r="F3111" s="138">
        <v>46011</v>
      </c>
      <c r="G3111" t="s">
        <v>69</v>
      </c>
      <c r="H3111" t="s">
        <v>63</v>
      </c>
      <c r="I3111">
        <v>0.5</v>
      </c>
      <c r="J3111" t="s">
        <v>71</v>
      </c>
      <c r="K3111"/>
      <c r="L3111"/>
      <c r="M3111"/>
      <c r="N3111"/>
      <c r="O3111"/>
      <c r="P3111"/>
      <c r="Q3111"/>
      <c r="R3111"/>
      <c r="S3111"/>
      <c r="T3111"/>
      <c r="U3111"/>
      <c r="V3111"/>
      <c r="W3111"/>
      <c r="X3111"/>
      <c r="Y3111"/>
      <c r="Z3111"/>
      <c r="AA3111"/>
      <c r="AB3111"/>
      <c r="AC3111"/>
      <c r="AD3111"/>
      <c r="AE3111"/>
      <c r="AF3111"/>
      <c r="AG3111">
        <v>1</v>
      </c>
      <c r="AH3111">
        <v>0</v>
      </c>
    </row>
    <row r="3112" spans="1:34" ht="15" x14ac:dyDescent="0.25">
      <c r="A3112" t="s">
        <v>6393</v>
      </c>
      <c r="B3112" t="s">
        <v>6394</v>
      </c>
      <c r="C3112" t="s">
        <v>148</v>
      </c>
      <c r="D3112">
        <v>68</v>
      </c>
      <c r="E3112" s="138">
        <v>45654</v>
      </c>
      <c r="F3112" s="138">
        <v>45734</v>
      </c>
      <c r="G3112" t="s">
        <v>69</v>
      </c>
      <c r="H3112" t="s">
        <v>70</v>
      </c>
      <c r="I3112">
        <v>0</v>
      </c>
      <c r="J3112" t="s">
        <v>16228</v>
      </c>
      <c r="K3112">
        <v>0.8</v>
      </c>
      <c r="L3112" t="s">
        <v>71</v>
      </c>
      <c r="M3112"/>
      <c r="N3112"/>
      <c r="O3112"/>
      <c r="P3112"/>
      <c r="Q3112"/>
      <c r="R3112"/>
      <c r="S3112"/>
      <c r="T3112"/>
      <c r="U3112"/>
      <c r="V3112"/>
      <c r="W3112"/>
      <c r="X3112"/>
      <c r="Y3112"/>
      <c r="Z3112"/>
      <c r="AA3112"/>
      <c r="AB3112"/>
      <c r="AC3112"/>
      <c r="AD3112"/>
      <c r="AE3112"/>
      <c r="AF3112"/>
      <c r="AG3112">
        <v>2</v>
      </c>
      <c r="AH3112">
        <v>12000</v>
      </c>
    </row>
    <row r="3113" spans="1:34" ht="15" x14ac:dyDescent="0.25">
      <c r="A3113" t="s">
        <v>6395</v>
      </c>
      <c r="B3113" t="s">
        <v>6396</v>
      </c>
      <c r="C3113" t="s">
        <v>251</v>
      </c>
      <c r="D3113">
        <v>27</v>
      </c>
      <c r="E3113" s="138">
        <v>45644</v>
      </c>
      <c r="F3113" s="138">
        <v>45679</v>
      </c>
      <c r="G3113" t="s">
        <v>69</v>
      </c>
      <c r="H3113" t="s">
        <v>70</v>
      </c>
      <c r="I3113">
        <v>0</v>
      </c>
      <c r="J3113" t="s">
        <v>16301</v>
      </c>
      <c r="K3113">
        <v>0.8</v>
      </c>
      <c r="L3113" t="s">
        <v>71</v>
      </c>
      <c r="M3113"/>
      <c r="N3113"/>
      <c r="O3113"/>
      <c r="P3113"/>
      <c r="Q3113"/>
      <c r="R3113"/>
      <c r="S3113"/>
      <c r="T3113"/>
      <c r="U3113"/>
      <c r="V3113"/>
      <c r="W3113"/>
      <c r="X3113"/>
      <c r="Y3113"/>
      <c r="Z3113"/>
      <c r="AA3113"/>
      <c r="AB3113"/>
      <c r="AC3113"/>
      <c r="AD3113"/>
      <c r="AE3113"/>
      <c r="AF3113"/>
      <c r="AG3113">
        <v>2</v>
      </c>
      <c r="AH3113">
        <v>14000</v>
      </c>
    </row>
    <row r="3114" spans="1:34" ht="15" x14ac:dyDescent="0.25">
      <c r="A3114" t="s">
        <v>6397</v>
      </c>
      <c r="B3114" t="s">
        <v>6398</v>
      </c>
      <c r="C3114" t="s">
        <v>318</v>
      </c>
      <c r="D3114"/>
      <c r="E3114"/>
      <c r="F3114"/>
      <c r="G3114"/>
      <c r="H3114" t="s">
        <v>63</v>
      </c>
      <c r="I3114" t="s">
        <v>64</v>
      </c>
      <c r="J3114"/>
      <c r="K3114"/>
      <c r="L3114"/>
      <c r="M3114"/>
      <c r="N3114"/>
      <c r="O3114"/>
      <c r="P3114"/>
      <c r="Q3114"/>
      <c r="R3114"/>
      <c r="S3114"/>
      <c r="T3114"/>
      <c r="U3114"/>
      <c r="V3114"/>
      <c r="W3114"/>
      <c r="X3114"/>
      <c r="Y3114"/>
      <c r="Z3114"/>
      <c r="AA3114"/>
      <c r="AB3114"/>
      <c r="AC3114"/>
      <c r="AD3114"/>
      <c r="AE3114"/>
      <c r="AF3114"/>
      <c r="AG3114"/>
      <c r="AH3114">
        <v>0</v>
      </c>
    </row>
    <row r="3115" spans="1:34" ht="15" x14ac:dyDescent="0.25">
      <c r="A3115" t="s">
        <v>15665</v>
      </c>
      <c r="B3115" t="s">
        <v>15666</v>
      </c>
      <c r="C3115" t="s">
        <v>219</v>
      </c>
      <c r="D3115">
        <v>68</v>
      </c>
      <c r="E3115" s="138">
        <v>45646</v>
      </c>
      <c r="F3115" s="138">
        <v>45673</v>
      </c>
      <c r="G3115" t="s">
        <v>75</v>
      </c>
      <c r="H3115" t="s">
        <v>63</v>
      </c>
      <c r="I3115">
        <v>0.8</v>
      </c>
      <c r="J3115" t="s">
        <v>71</v>
      </c>
      <c r="K3115"/>
      <c r="L3115"/>
      <c r="M3115"/>
      <c r="N3115"/>
      <c r="O3115"/>
      <c r="P3115"/>
      <c r="Q3115"/>
      <c r="R3115"/>
      <c r="S3115"/>
      <c r="T3115"/>
      <c r="U3115"/>
      <c r="V3115"/>
      <c r="W3115"/>
      <c r="X3115"/>
      <c r="Y3115"/>
      <c r="Z3115"/>
      <c r="AA3115"/>
      <c r="AB3115"/>
      <c r="AC3115"/>
      <c r="AD3115"/>
      <c r="AE3115"/>
      <c r="AF3115"/>
      <c r="AG3115">
        <v>1</v>
      </c>
      <c r="AH3115">
        <v>0</v>
      </c>
    </row>
    <row r="3116" spans="1:34" ht="15" x14ac:dyDescent="0.25">
      <c r="A3116" t="s">
        <v>6399</v>
      </c>
      <c r="B3116" t="s">
        <v>6400</v>
      </c>
      <c r="C3116" t="s">
        <v>151</v>
      </c>
      <c r="D3116">
        <v>37</v>
      </c>
      <c r="E3116" s="138">
        <v>45646</v>
      </c>
      <c r="F3116" s="138">
        <v>45698</v>
      </c>
      <c r="G3116" t="s">
        <v>69</v>
      </c>
      <c r="H3116" t="s">
        <v>63</v>
      </c>
      <c r="I3116">
        <v>0.8</v>
      </c>
      <c r="J3116" t="s">
        <v>71</v>
      </c>
      <c r="K3116"/>
      <c r="L3116"/>
      <c r="M3116"/>
      <c r="N3116"/>
      <c r="O3116"/>
      <c r="P3116"/>
      <c r="Q3116"/>
      <c r="R3116"/>
      <c r="S3116"/>
      <c r="T3116"/>
      <c r="U3116"/>
      <c r="V3116"/>
      <c r="W3116"/>
      <c r="X3116"/>
      <c r="Y3116"/>
      <c r="Z3116"/>
      <c r="AA3116"/>
      <c r="AB3116"/>
      <c r="AC3116"/>
      <c r="AD3116"/>
      <c r="AE3116"/>
      <c r="AF3116"/>
      <c r="AG3116">
        <v>1</v>
      </c>
      <c r="AH3116">
        <v>0</v>
      </c>
    </row>
    <row r="3117" spans="1:34" ht="15" x14ac:dyDescent="0.25">
      <c r="A3117" t="s">
        <v>6401</v>
      </c>
      <c r="B3117" t="s">
        <v>6402</v>
      </c>
      <c r="C3117" t="s">
        <v>286</v>
      </c>
      <c r="D3117">
        <v>50</v>
      </c>
      <c r="E3117" s="138">
        <v>45649</v>
      </c>
      <c r="F3117" s="138">
        <v>45666</v>
      </c>
      <c r="G3117" t="s">
        <v>75</v>
      </c>
      <c r="H3117" t="s">
        <v>70</v>
      </c>
      <c r="I3117">
        <v>0</v>
      </c>
      <c r="J3117" t="s">
        <v>16230</v>
      </c>
      <c r="K3117">
        <v>0.6</v>
      </c>
      <c r="L3117" t="s">
        <v>16270</v>
      </c>
      <c r="M3117">
        <v>0.7</v>
      </c>
      <c r="N3117" t="s">
        <v>78</v>
      </c>
      <c r="O3117">
        <v>0.8</v>
      </c>
      <c r="P3117" t="s">
        <v>79</v>
      </c>
      <c r="Q3117"/>
      <c r="R3117"/>
      <c r="S3117"/>
      <c r="T3117"/>
      <c r="U3117"/>
      <c r="V3117"/>
      <c r="W3117"/>
      <c r="X3117"/>
      <c r="Y3117"/>
      <c r="Z3117"/>
      <c r="AA3117"/>
      <c r="AB3117"/>
      <c r="AC3117"/>
      <c r="AD3117"/>
      <c r="AE3117"/>
      <c r="AF3117"/>
      <c r="AG3117">
        <v>4</v>
      </c>
      <c r="AH3117">
        <v>15000</v>
      </c>
    </row>
    <row r="3118" spans="1:34" ht="15" x14ac:dyDescent="0.25">
      <c r="A3118" t="s">
        <v>6403</v>
      </c>
      <c r="B3118" t="s">
        <v>6404</v>
      </c>
      <c r="C3118" t="s">
        <v>742</v>
      </c>
      <c r="D3118"/>
      <c r="E3118"/>
      <c r="F3118"/>
      <c r="G3118"/>
      <c r="H3118" t="s">
        <v>63</v>
      </c>
      <c r="I3118" t="s">
        <v>64</v>
      </c>
      <c r="J3118"/>
      <c r="K3118"/>
      <c r="L3118"/>
      <c r="M3118"/>
      <c r="N3118"/>
      <c r="O3118"/>
      <c r="P3118"/>
      <c r="Q3118"/>
      <c r="R3118"/>
      <c r="S3118"/>
      <c r="T3118"/>
      <c r="U3118"/>
      <c r="V3118"/>
      <c r="W3118"/>
      <c r="X3118"/>
      <c r="Y3118"/>
      <c r="Z3118"/>
      <c r="AA3118"/>
      <c r="AB3118"/>
      <c r="AC3118"/>
      <c r="AD3118"/>
      <c r="AE3118"/>
      <c r="AF3118"/>
      <c r="AG3118"/>
      <c r="AH3118">
        <v>0</v>
      </c>
    </row>
    <row r="3119" spans="1:34" ht="15" x14ac:dyDescent="0.25">
      <c r="A3119" t="s">
        <v>6407</v>
      </c>
      <c r="B3119" t="s">
        <v>6408</v>
      </c>
      <c r="C3119" t="s">
        <v>742</v>
      </c>
      <c r="D3119">
        <v>10</v>
      </c>
      <c r="E3119" s="138">
        <v>45699</v>
      </c>
      <c r="F3119" s="138">
        <v>45715</v>
      </c>
      <c r="G3119" t="s">
        <v>69</v>
      </c>
      <c r="H3119" t="s">
        <v>63</v>
      </c>
      <c r="I3119">
        <v>0.5</v>
      </c>
      <c r="J3119" t="s">
        <v>71</v>
      </c>
      <c r="K3119"/>
      <c r="L3119"/>
      <c r="M3119"/>
      <c r="N3119"/>
      <c r="O3119"/>
      <c r="P3119"/>
      <c r="Q3119"/>
      <c r="R3119"/>
      <c r="S3119"/>
      <c r="T3119"/>
      <c r="U3119"/>
      <c r="V3119"/>
      <c r="W3119"/>
      <c r="X3119"/>
      <c r="Y3119"/>
      <c r="Z3119"/>
      <c r="AA3119"/>
      <c r="AB3119"/>
      <c r="AC3119"/>
      <c r="AD3119"/>
      <c r="AE3119"/>
      <c r="AF3119"/>
      <c r="AG3119">
        <v>1</v>
      </c>
      <c r="AH3119">
        <v>0</v>
      </c>
    </row>
    <row r="3120" spans="1:34" ht="15" x14ac:dyDescent="0.25">
      <c r="A3120" t="s">
        <v>6409</v>
      </c>
      <c r="B3120" t="s">
        <v>6410</v>
      </c>
      <c r="C3120" t="s">
        <v>84</v>
      </c>
      <c r="D3120"/>
      <c r="E3120"/>
      <c r="F3120"/>
      <c r="G3120"/>
      <c r="H3120" t="s">
        <v>63</v>
      </c>
      <c r="I3120" t="s">
        <v>64</v>
      </c>
      <c r="J3120"/>
      <c r="K3120"/>
      <c r="L3120"/>
      <c r="M3120"/>
      <c r="N3120"/>
      <c r="O3120"/>
      <c r="P3120"/>
      <c r="Q3120"/>
      <c r="R3120"/>
      <c r="S3120"/>
      <c r="T3120"/>
      <c r="U3120"/>
      <c r="V3120"/>
      <c r="W3120"/>
      <c r="X3120"/>
      <c r="Y3120"/>
      <c r="Z3120"/>
      <c r="AA3120"/>
      <c r="AB3120"/>
      <c r="AC3120"/>
      <c r="AD3120"/>
      <c r="AE3120"/>
      <c r="AF3120"/>
      <c r="AG3120"/>
      <c r="AH3120">
        <v>0</v>
      </c>
    </row>
    <row r="3121" spans="1:34" ht="15" x14ac:dyDescent="0.25">
      <c r="A3121" t="s">
        <v>6405</v>
      </c>
      <c r="B3121" t="s">
        <v>6406</v>
      </c>
      <c r="C3121" t="s">
        <v>742</v>
      </c>
      <c r="D3121">
        <v>42</v>
      </c>
      <c r="E3121" s="138">
        <v>45631</v>
      </c>
      <c r="F3121" s="138">
        <v>45673</v>
      </c>
      <c r="G3121" t="s">
        <v>69</v>
      </c>
      <c r="H3121" t="s">
        <v>70</v>
      </c>
      <c r="I3121">
        <v>0.5</v>
      </c>
      <c r="J3121" t="s">
        <v>16270</v>
      </c>
      <c r="K3121">
        <v>0.7</v>
      </c>
      <c r="L3121" t="s">
        <v>78</v>
      </c>
      <c r="M3121">
        <v>0.8</v>
      </c>
      <c r="N3121" t="s">
        <v>79</v>
      </c>
      <c r="O3121"/>
      <c r="P3121"/>
      <c r="Q3121"/>
      <c r="R3121"/>
      <c r="S3121"/>
      <c r="T3121"/>
      <c r="U3121"/>
      <c r="V3121"/>
      <c r="W3121"/>
      <c r="X3121"/>
      <c r="Y3121"/>
      <c r="Z3121"/>
      <c r="AA3121"/>
      <c r="AB3121"/>
      <c r="AC3121"/>
      <c r="AD3121"/>
      <c r="AE3121"/>
      <c r="AF3121"/>
      <c r="AG3121">
        <v>3</v>
      </c>
      <c r="AH3121">
        <v>0</v>
      </c>
    </row>
    <row r="3122" spans="1:34" ht="15" x14ac:dyDescent="0.25">
      <c r="A3122" t="s">
        <v>5608</v>
      </c>
      <c r="B3122" t="s">
        <v>5609</v>
      </c>
      <c r="C3122" t="s">
        <v>84</v>
      </c>
      <c r="D3122"/>
      <c r="E3122"/>
      <c r="F3122"/>
      <c r="G3122"/>
      <c r="H3122" t="s">
        <v>63</v>
      </c>
      <c r="I3122" t="s">
        <v>64</v>
      </c>
      <c r="J3122"/>
      <c r="K3122"/>
      <c r="L3122"/>
      <c r="M3122"/>
      <c r="N3122"/>
      <c r="O3122"/>
      <c r="P3122"/>
      <c r="Q3122"/>
      <c r="R3122"/>
      <c r="S3122"/>
      <c r="T3122"/>
      <c r="U3122"/>
      <c r="V3122"/>
      <c r="W3122"/>
      <c r="X3122"/>
      <c r="Y3122"/>
      <c r="Z3122"/>
      <c r="AA3122"/>
      <c r="AB3122"/>
      <c r="AC3122"/>
      <c r="AD3122"/>
      <c r="AE3122"/>
      <c r="AF3122"/>
      <c r="AG3122"/>
      <c r="AH3122">
        <v>0</v>
      </c>
    </row>
    <row r="3123" spans="1:34" ht="15" x14ac:dyDescent="0.25">
      <c r="A3123" t="s">
        <v>6411</v>
      </c>
      <c r="B3123" t="s">
        <v>6412</v>
      </c>
      <c r="C3123" t="s">
        <v>84</v>
      </c>
      <c r="D3123"/>
      <c r="E3123"/>
      <c r="F3123"/>
      <c r="G3123"/>
      <c r="H3123" t="s">
        <v>63</v>
      </c>
      <c r="I3123" t="s">
        <v>64</v>
      </c>
      <c r="J3123"/>
      <c r="K3123"/>
      <c r="L3123"/>
      <c r="M3123"/>
      <c r="N3123"/>
      <c r="O3123"/>
      <c r="P3123"/>
      <c r="Q3123"/>
      <c r="R3123"/>
      <c r="S3123"/>
      <c r="T3123"/>
      <c r="U3123"/>
      <c r="V3123"/>
      <c r="W3123"/>
      <c r="X3123"/>
      <c r="Y3123"/>
      <c r="Z3123"/>
      <c r="AA3123"/>
      <c r="AB3123"/>
      <c r="AC3123"/>
      <c r="AD3123"/>
      <c r="AE3123"/>
      <c r="AF3123"/>
      <c r="AG3123"/>
      <c r="AH3123">
        <v>0</v>
      </c>
    </row>
    <row r="3124" spans="1:34" ht="15" x14ac:dyDescent="0.25">
      <c r="A3124" t="s">
        <v>6413</v>
      </c>
      <c r="B3124" t="s">
        <v>6414</v>
      </c>
      <c r="C3124" t="s">
        <v>148</v>
      </c>
      <c r="D3124">
        <v>56</v>
      </c>
      <c r="E3124" s="138">
        <v>45645</v>
      </c>
      <c r="F3124" s="138">
        <v>45679</v>
      </c>
      <c r="G3124" t="s">
        <v>69</v>
      </c>
      <c r="H3124" t="s">
        <v>70</v>
      </c>
      <c r="I3124">
        <v>0</v>
      </c>
      <c r="J3124" t="s">
        <v>16230</v>
      </c>
      <c r="K3124">
        <v>0.8</v>
      </c>
      <c r="L3124" t="s">
        <v>71</v>
      </c>
      <c r="M3124"/>
      <c r="N3124"/>
      <c r="O3124"/>
      <c r="P3124"/>
      <c r="Q3124"/>
      <c r="R3124"/>
      <c r="S3124"/>
      <c r="T3124"/>
      <c r="U3124"/>
      <c r="V3124"/>
      <c r="W3124"/>
      <c r="X3124"/>
      <c r="Y3124"/>
      <c r="Z3124"/>
      <c r="AA3124"/>
      <c r="AB3124"/>
      <c r="AC3124"/>
      <c r="AD3124"/>
      <c r="AE3124"/>
      <c r="AF3124"/>
      <c r="AG3124">
        <v>2</v>
      </c>
      <c r="AH3124">
        <v>15000</v>
      </c>
    </row>
    <row r="3125" spans="1:34" ht="15" x14ac:dyDescent="0.25">
      <c r="A3125" t="s">
        <v>6415</v>
      </c>
      <c r="B3125" t="s">
        <v>6416</v>
      </c>
      <c r="C3125" t="s">
        <v>350</v>
      </c>
      <c r="D3125"/>
      <c r="E3125"/>
      <c r="F3125"/>
      <c r="G3125"/>
      <c r="H3125" t="s">
        <v>63</v>
      </c>
      <c r="I3125" t="s">
        <v>64</v>
      </c>
      <c r="J3125"/>
      <c r="K3125"/>
      <c r="L3125"/>
      <c r="M3125"/>
      <c r="N3125"/>
      <c r="O3125"/>
      <c r="P3125"/>
      <c r="Q3125"/>
      <c r="R3125"/>
      <c r="S3125"/>
      <c r="T3125"/>
      <c r="U3125"/>
      <c r="V3125"/>
      <c r="W3125"/>
      <c r="X3125"/>
      <c r="Y3125"/>
      <c r="Z3125"/>
      <c r="AA3125"/>
      <c r="AB3125"/>
      <c r="AC3125"/>
      <c r="AD3125"/>
      <c r="AE3125"/>
      <c r="AF3125"/>
      <c r="AG3125"/>
      <c r="AH3125">
        <v>0</v>
      </c>
    </row>
    <row r="3126" spans="1:34" ht="15" x14ac:dyDescent="0.25">
      <c r="A3126" t="s">
        <v>6417</v>
      </c>
      <c r="B3126" t="s">
        <v>6418</v>
      </c>
      <c r="C3126" t="s">
        <v>206</v>
      </c>
      <c r="D3126">
        <v>50</v>
      </c>
      <c r="E3126" s="138">
        <v>45646</v>
      </c>
      <c r="F3126" s="138">
        <v>45820</v>
      </c>
      <c r="G3126" t="s">
        <v>75</v>
      </c>
      <c r="H3126" t="s">
        <v>70</v>
      </c>
      <c r="I3126">
        <v>0.65</v>
      </c>
      <c r="J3126" t="s">
        <v>16270</v>
      </c>
      <c r="K3126">
        <v>0.75</v>
      </c>
      <c r="L3126" t="s">
        <v>78</v>
      </c>
      <c r="M3126">
        <v>0.8</v>
      </c>
      <c r="N3126" t="s">
        <v>79</v>
      </c>
      <c r="O3126"/>
      <c r="P3126"/>
      <c r="Q3126"/>
      <c r="R3126"/>
      <c r="S3126"/>
      <c r="T3126"/>
      <c r="U3126"/>
      <c r="V3126"/>
      <c r="W3126"/>
      <c r="X3126"/>
      <c r="Y3126"/>
      <c r="Z3126"/>
      <c r="AA3126"/>
      <c r="AB3126"/>
      <c r="AC3126"/>
      <c r="AD3126"/>
      <c r="AE3126"/>
      <c r="AF3126"/>
      <c r="AG3126">
        <v>3</v>
      </c>
      <c r="AH3126">
        <v>0</v>
      </c>
    </row>
    <row r="3127" spans="1:34" ht="15" x14ac:dyDescent="0.25">
      <c r="A3127" t="s">
        <v>6419</v>
      </c>
      <c r="B3127" t="s">
        <v>6420</v>
      </c>
      <c r="C3127" t="s">
        <v>521</v>
      </c>
      <c r="D3127">
        <v>52</v>
      </c>
      <c r="E3127" s="138">
        <v>45649</v>
      </c>
      <c r="F3127" s="138">
        <v>45775</v>
      </c>
      <c r="G3127" t="s">
        <v>69</v>
      </c>
      <c r="H3127" t="s">
        <v>70</v>
      </c>
      <c r="I3127">
        <v>0</v>
      </c>
      <c r="J3127" t="s">
        <v>16229</v>
      </c>
      <c r="K3127">
        <v>0.8</v>
      </c>
      <c r="L3127" t="s">
        <v>71</v>
      </c>
      <c r="M3127"/>
      <c r="N3127"/>
      <c r="O3127"/>
      <c r="P3127"/>
      <c r="Q3127"/>
      <c r="R3127"/>
      <c r="S3127"/>
      <c r="T3127"/>
      <c r="U3127"/>
      <c r="V3127"/>
      <c r="W3127"/>
      <c r="X3127"/>
      <c r="Y3127"/>
      <c r="Z3127"/>
      <c r="AA3127"/>
      <c r="AB3127"/>
      <c r="AC3127"/>
      <c r="AD3127"/>
      <c r="AE3127"/>
      <c r="AF3127"/>
      <c r="AG3127">
        <v>2</v>
      </c>
      <c r="AH3127">
        <v>10000</v>
      </c>
    </row>
    <row r="3128" spans="1:34" ht="15" x14ac:dyDescent="0.25">
      <c r="A3128" t="s">
        <v>6421</v>
      </c>
      <c r="B3128" t="s">
        <v>6422</v>
      </c>
      <c r="C3128" t="s">
        <v>105</v>
      </c>
      <c r="D3128">
        <v>36</v>
      </c>
      <c r="E3128" s="138">
        <v>45656</v>
      </c>
      <c r="F3128" s="138">
        <v>45708</v>
      </c>
      <c r="G3128" t="s">
        <v>69</v>
      </c>
      <c r="H3128" t="s">
        <v>63</v>
      </c>
      <c r="I3128">
        <v>0.2</v>
      </c>
      <c r="J3128" t="s">
        <v>71</v>
      </c>
      <c r="K3128"/>
      <c r="L3128"/>
      <c r="M3128"/>
      <c r="N3128"/>
      <c r="O3128"/>
      <c r="P3128"/>
      <c r="Q3128"/>
      <c r="R3128"/>
      <c r="S3128"/>
      <c r="T3128"/>
      <c r="U3128"/>
      <c r="V3128"/>
      <c r="W3128"/>
      <c r="X3128"/>
      <c r="Y3128"/>
      <c r="Z3128"/>
      <c r="AA3128"/>
      <c r="AB3128"/>
      <c r="AC3128"/>
      <c r="AD3128"/>
      <c r="AE3128"/>
      <c r="AF3128"/>
      <c r="AG3128">
        <v>1</v>
      </c>
      <c r="AH3128">
        <v>0</v>
      </c>
    </row>
    <row r="3129" spans="1:34" ht="15" x14ac:dyDescent="0.25">
      <c r="A3129" t="s">
        <v>6423</v>
      </c>
      <c r="B3129" t="s">
        <v>6424</v>
      </c>
      <c r="C3129" t="s">
        <v>90</v>
      </c>
      <c r="D3129">
        <v>76</v>
      </c>
      <c r="E3129" s="138">
        <v>45625</v>
      </c>
      <c r="F3129" s="138">
        <v>45708</v>
      </c>
      <c r="G3129" t="s">
        <v>69</v>
      </c>
      <c r="H3129" t="s">
        <v>70</v>
      </c>
      <c r="I3129">
        <v>0</v>
      </c>
      <c r="J3129" t="s">
        <v>16228</v>
      </c>
      <c r="K3129">
        <v>0.8</v>
      </c>
      <c r="L3129" t="s">
        <v>71</v>
      </c>
      <c r="M3129"/>
      <c r="N3129"/>
      <c r="O3129"/>
      <c r="P3129"/>
      <c r="Q3129"/>
      <c r="R3129"/>
      <c r="S3129"/>
      <c r="T3129"/>
      <c r="U3129"/>
      <c r="V3129"/>
      <c r="W3129"/>
      <c r="X3129"/>
      <c r="Y3129"/>
      <c r="Z3129"/>
      <c r="AA3129"/>
      <c r="AB3129"/>
      <c r="AC3129"/>
      <c r="AD3129"/>
      <c r="AE3129"/>
      <c r="AF3129"/>
      <c r="AG3129">
        <v>2</v>
      </c>
      <c r="AH3129">
        <v>12000</v>
      </c>
    </row>
    <row r="3130" spans="1:34" ht="15" x14ac:dyDescent="0.25">
      <c r="A3130" t="s">
        <v>6425</v>
      </c>
      <c r="B3130" t="s">
        <v>6426</v>
      </c>
      <c r="C3130" t="s">
        <v>108</v>
      </c>
      <c r="D3130">
        <v>44</v>
      </c>
      <c r="E3130" s="138">
        <v>45611</v>
      </c>
      <c r="F3130" s="138">
        <v>45708</v>
      </c>
      <c r="G3130" t="s">
        <v>69</v>
      </c>
      <c r="H3130" t="s">
        <v>63</v>
      </c>
      <c r="I3130">
        <v>0.2</v>
      </c>
      <c r="J3130" t="s">
        <v>71</v>
      </c>
      <c r="K3130"/>
      <c r="L3130"/>
      <c r="M3130"/>
      <c r="N3130"/>
      <c r="O3130"/>
      <c r="P3130"/>
      <c r="Q3130"/>
      <c r="R3130"/>
      <c r="S3130"/>
      <c r="T3130"/>
      <c r="U3130"/>
      <c r="V3130"/>
      <c r="W3130"/>
      <c r="X3130"/>
      <c r="Y3130"/>
      <c r="Z3130"/>
      <c r="AA3130"/>
      <c r="AB3130"/>
      <c r="AC3130"/>
      <c r="AD3130"/>
      <c r="AE3130"/>
      <c r="AF3130"/>
      <c r="AG3130">
        <v>1</v>
      </c>
      <c r="AH3130">
        <v>0</v>
      </c>
    </row>
    <row r="3131" spans="1:34" ht="15" x14ac:dyDescent="0.25">
      <c r="A3131" t="s">
        <v>6427</v>
      </c>
      <c r="B3131" t="s">
        <v>6428</v>
      </c>
      <c r="C3131" t="s">
        <v>2812</v>
      </c>
      <c r="D3131">
        <v>49</v>
      </c>
      <c r="E3131" s="138">
        <v>45642</v>
      </c>
      <c r="F3131" s="138">
        <v>45685</v>
      </c>
      <c r="G3131" t="s">
        <v>69</v>
      </c>
      <c r="H3131" t="s">
        <v>70</v>
      </c>
      <c r="I3131">
        <v>0</v>
      </c>
      <c r="J3131" t="s">
        <v>16276</v>
      </c>
      <c r="K3131">
        <v>0.7</v>
      </c>
      <c r="L3131" t="s">
        <v>71</v>
      </c>
      <c r="M3131"/>
      <c r="N3131"/>
      <c r="O3131"/>
      <c r="P3131"/>
      <c r="Q3131"/>
      <c r="R3131"/>
      <c r="S3131"/>
      <c r="T3131"/>
      <c r="U3131"/>
      <c r="V3131"/>
      <c r="W3131"/>
      <c r="X3131"/>
      <c r="Y3131"/>
      <c r="Z3131"/>
      <c r="AA3131"/>
      <c r="AB3131"/>
      <c r="AC3131"/>
      <c r="AD3131"/>
      <c r="AE3131"/>
      <c r="AF3131"/>
      <c r="AG3131">
        <v>2</v>
      </c>
      <c r="AH3131">
        <v>18000</v>
      </c>
    </row>
    <row r="3132" spans="1:34" ht="15" x14ac:dyDescent="0.25">
      <c r="A3132" t="s">
        <v>6431</v>
      </c>
      <c r="B3132" t="s">
        <v>6432</v>
      </c>
      <c r="C3132" t="s">
        <v>251</v>
      </c>
      <c r="D3132">
        <v>34</v>
      </c>
      <c r="E3132" s="138">
        <v>45643</v>
      </c>
      <c r="F3132" s="138">
        <v>45761</v>
      </c>
      <c r="G3132" t="s">
        <v>75</v>
      </c>
      <c r="H3132" t="s">
        <v>70</v>
      </c>
      <c r="I3132">
        <v>0</v>
      </c>
      <c r="J3132" t="s">
        <v>16230</v>
      </c>
      <c r="K3132">
        <v>0.7</v>
      </c>
      <c r="L3132" t="s">
        <v>71</v>
      </c>
      <c r="M3132"/>
      <c r="N3132"/>
      <c r="O3132"/>
      <c r="P3132"/>
      <c r="Q3132"/>
      <c r="R3132"/>
      <c r="S3132"/>
      <c r="T3132"/>
      <c r="U3132"/>
      <c r="V3132"/>
      <c r="W3132"/>
      <c r="X3132"/>
      <c r="Y3132"/>
      <c r="Z3132"/>
      <c r="AA3132"/>
      <c r="AB3132"/>
      <c r="AC3132"/>
      <c r="AD3132"/>
      <c r="AE3132"/>
      <c r="AF3132"/>
      <c r="AG3132">
        <v>2</v>
      </c>
      <c r="AH3132">
        <v>15000</v>
      </c>
    </row>
    <row r="3133" spans="1:34" ht="15" x14ac:dyDescent="0.25">
      <c r="A3133" t="s">
        <v>6433</v>
      </c>
      <c r="B3133" t="s">
        <v>6434</v>
      </c>
      <c r="C3133" t="s">
        <v>251</v>
      </c>
      <c r="D3133">
        <v>39</v>
      </c>
      <c r="E3133" s="138">
        <v>45279</v>
      </c>
      <c r="F3133" s="138">
        <v>46011</v>
      </c>
      <c r="G3133" t="s">
        <v>16478</v>
      </c>
      <c r="H3133" t="s">
        <v>70</v>
      </c>
      <c r="I3133">
        <v>0.5</v>
      </c>
      <c r="J3133" t="s">
        <v>76</v>
      </c>
      <c r="K3133">
        <v>0.6</v>
      </c>
      <c r="L3133" t="s">
        <v>77</v>
      </c>
      <c r="M3133">
        <v>0.7</v>
      </c>
      <c r="N3133" t="s">
        <v>78</v>
      </c>
      <c r="O3133">
        <v>0.8</v>
      </c>
      <c r="P3133" t="s">
        <v>79</v>
      </c>
      <c r="Q3133">
        <v>0</v>
      </c>
      <c r="R3133" t="s">
        <v>16230</v>
      </c>
      <c r="S3133"/>
      <c r="T3133"/>
      <c r="U3133"/>
      <c r="V3133"/>
      <c r="W3133"/>
      <c r="X3133"/>
      <c r="Y3133"/>
      <c r="Z3133"/>
      <c r="AA3133"/>
      <c r="AB3133"/>
      <c r="AC3133"/>
      <c r="AD3133"/>
      <c r="AE3133"/>
      <c r="AF3133"/>
      <c r="AG3133">
        <v>0</v>
      </c>
      <c r="AH3133">
        <v>0</v>
      </c>
    </row>
    <row r="3134" spans="1:34" ht="15" x14ac:dyDescent="0.25">
      <c r="A3134" t="s">
        <v>6429</v>
      </c>
      <c r="B3134" t="s">
        <v>6430</v>
      </c>
      <c r="C3134" t="s">
        <v>193</v>
      </c>
      <c r="D3134">
        <v>3</v>
      </c>
      <c r="E3134" s="138">
        <v>45671</v>
      </c>
      <c r="F3134" s="138">
        <v>45939</v>
      </c>
      <c r="G3134" t="s">
        <v>75</v>
      </c>
      <c r="H3134" t="s">
        <v>70</v>
      </c>
      <c r="I3134">
        <v>0</v>
      </c>
      <c r="J3134" t="s">
        <v>16267</v>
      </c>
      <c r="K3134">
        <v>0.8</v>
      </c>
      <c r="L3134" t="s">
        <v>71</v>
      </c>
      <c r="M3134"/>
      <c r="N3134"/>
      <c r="O3134"/>
      <c r="P3134"/>
      <c r="Q3134"/>
      <c r="R3134"/>
      <c r="S3134"/>
      <c r="T3134"/>
      <c r="U3134"/>
      <c r="V3134"/>
      <c r="W3134"/>
      <c r="X3134"/>
      <c r="Y3134"/>
      <c r="Z3134"/>
      <c r="AA3134"/>
      <c r="AB3134"/>
      <c r="AC3134"/>
      <c r="AD3134"/>
      <c r="AE3134"/>
      <c r="AF3134"/>
      <c r="AG3134">
        <v>2</v>
      </c>
      <c r="AH3134">
        <v>13500</v>
      </c>
    </row>
    <row r="3135" spans="1:34" ht="15" x14ac:dyDescent="0.25">
      <c r="A3135" t="s">
        <v>6435</v>
      </c>
      <c r="B3135" t="s">
        <v>6436</v>
      </c>
      <c r="C3135" t="s">
        <v>193</v>
      </c>
      <c r="D3135">
        <v>38</v>
      </c>
      <c r="E3135" s="138">
        <v>45647</v>
      </c>
      <c r="F3135" s="138">
        <v>45770</v>
      </c>
      <c r="G3135" t="s">
        <v>16478</v>
      </c>
      <c r="H3135" t="s">
        <v>70</v>
      </c>
      <c r="I3135">
        <v>0.09</v>
      </c>
      <c r="J3135" t="s">
        <v>16597</v>
      </c>
      <c r="K3135">
        <v>0.1</v>
      </c>
      <c r="L3135" t="s">
        <v>16598</v>
      </c>
      <c r="M3135">
        <v>0.2</v>
      </c>
      <c r="N3135" t="s">
        <v>16599</v>
      </c>
      <c r="O3135">
        <v>0.7</v>
      </c>
      <c r="P3135" t="s">
        <v>16383</v>
      </c>
      <c r="Q3135">
        <v>0</v>
      </c>
      <c r="R3135" t="s">
        <v>16354</v>
      </c>
      <c r="S3135"/>
      <c r="T3135"/>
      <c r="U3135"/>
      <c r="V3135"/>
      <c r="W3135"/>
      <c r="X3135"/>
      <c r="Y3135"/>
      <c r="Z3135"/>
      <c r="AA3135"/>
      <c r="AB3135"/>
      <c r="AC3135"/>
      <c r="AD3135"/>
      <c r="AE3135"/>
      <c r="AF3135"/>
      <c r="AG3135">
        <v>0</v>
      </c>
      <c r="AH3135">
        <v>0</v>
      </c>
    </row>
    <row r="3136" spans="1:34" ht="15" x14ac:dyDescent="0.25">
      <c r="A3136" t="s">
        <v>6437</v>
      </c>
      <c r="B3136" t="s">
        <v>6438</v>
      </c>
      <c r="C3136" t="s">
        <v>251</v>
      </c>
      <c r="D3136">
        <v>26</v>
      </c>
      <c r="E3136" s="138">
        <v>45618</v>
      </c>
      <c r="F3136" s="138">
        <v>45666</v>
      </c>
      <c r="G3136" t="s">
        <v>69</v>
      </c>
      <c r="H3136" t="s">
        <v>70</v>
      </c>
      <c r="I3136">
        <v>0</v>
      </c>
      <c r="J3136" t="s">
        <v>16265</v>
      </c>
      <c r="K3136">
        <v>0.57999999999999996</v>
      </c>
      <c r="L3136" t="s">
        <v>16270</v>
      </c>
      <c r="M3136">
        <v>0.6</v>
      </c>
      <c r="N3136" t="s">
        <v>78</v>
      </c>
      <c r="O3136">
        <v>0.8</v>
      </c>
      <c r="P3136" t="s">
        <v>79</v>
      </c>
      <c r="Q3136"/>
      <c r="R3136"/>
      <c r="S3136"/>
      <c r="T3136"/>
      <c r="U3136"/>
      <c r="V3136"/>
      <c r="W3136"/>
      <c r="X3136"/>
      <c r="Y3136"/>
      <c r="Z3136"/>
      <c r="AA3136"/>
      <c r="AB3136"/>
      <c r="AC3136"/>
      <c r="AD3136"/>
      <c r="AE3136"/>
      <c r="AF3136"/>
      <c r="AG3136">
        <v>4</v>
      </c>
      <c r="AH3136">
        <v>10500</v>
      </c>
    </row>
    <row r="3137" spans="1:34" ht="15" x14ac:dyDescent="0.25">
      <c r="A3137" t="s">
        <v>6439</v>
      </c>
      <c r="B3137" t="s">
        <v>6440</v>
      </c>
      <c r="C3137" t="s">
        <v>193</v>
      </c>
      <c r="D3137">
        <v>31</v>
      </c>
      <c r="E3137" s="138">
        <v>45647</v>
      </c>
      <c r="F3137" s="138">
        <v>45672</v>
      </c>
      <c r="G3137" t="s">
        <v>69</v>
      </c>
      <c r="H3137" t="s">
        <v>63</v>
      </c>
      <c r="I3137">
        <v>0.6</v>
      </c>
      <c r="J3137" t="s">
        <v>71</v>
      </c>
      <c r="K3137"/>
      <c r="L3137"/>
      <c r="M3137"/>
      <c r="N3137"/>
      <c r="O3137"/>
      <c r="P3137"/>
      <c r="Q3137"/>
      <c r="R3137"/>
      <c r="S3137"/>
      <c r="T3137"/>
      <c r="U3137"/>
      <c r="V3137"/>
      <c r="W3137"/>
      <c r="X3137"/>
      <c r="Y3137"/>
      <c r="Z3137"/>
      <c r="AA3137"/>
      <c r="AB3137"/>
      <c r="AC3137"/>
      <c r="AD3137"/>
      <c r="AE3137"/>
      <c r="AF3137"/>
      <c r="AG3137">
        <v>1</v>
      </c>
      <c r="AH3137">
        <v>0</v>
      </c>
    </row>
    <row r="3138" spans="1:34" ht="15" x14ac:dyDescent="0.25">
      <c r="A3138" t="s">
        <v>6441</v>
      </c>
      <c r="B3138" t="s">
        <v>6442</v>
      </c>
      <c r="C3138" t="s">
        <v>801</v>
      </c>
      <c r="D3138">
        <v>24</v>
      </c>
      <c r="E3138" s="138">
        <v>45625</v>
      </c>
      <c r="F3138" s="138">
        <v>45670</v>
      </c>
      <c r="G3138" t="s">
        <v>69</v>
      </c>
      <c r="H3138" t="s">
        <v>63</v>
      </c>
      <c r="I3138">
        <v>0.8</v>
      </c>
      <c r="J3138" t="s">
        <v>71</v>
      </c>
      <c r="K3138"/>
      <c r="L3138"/>
      <c r="M3138"/>
      <c r="N3138"/>
      <c r="O3138"/>
      <c r="P3138"/>
      <c r="Q3138"/>
      <c r="R3138"/>
      <c r="S3138"/>
      <c r="T3138"/>
      <c r="U3138"/>
      <c r="V3138"/>
      <c r="W3138"/>
      <c r="X3138"/>
      <c r="Y3138"/>
      <c r="Z3138"/>
      <c r="AA3138"/>
      <c r="AB3138"/>
      <c r="AC3138"/>
      <c r="AD3138"/>
      <c r="AE3138"/>
      <c r="AF3138"/>
      <c r="AG3138">
        <v>1</v>
      </c>
      <c r="AH3138">
        <v>0</v>
      </c>
    </row>
    <row r="3139" spans="1:34" ht="15" x14ac:dyDescent="0.25">
      <c r="A3139" t="s">
        <v>6443</v>
      </c>
      <c r="B3139" t="s">
        <v>6444</v>
      </c>
      <c r="C3139" t="s">
        <v>790</v>
      </c>
      <c r="D3139">
        <v>40</v>
      </c>
      <c r="E3139" s="138">
        <v>45653</v>
      </c>
      <c r="F3139" s="138">
        <v>45660</v>
      </c>
      <c r="G3139" t="s">
        <v>69</v>
      </c>
      <c r="H3139" t="s">
        <v>63</v>
      </c>
      <c r="I3139">
        <v>0.5</v>
      </c>
      <c r="J3139" t="s">
        <v>71</v>
      </c>
      <c r="K3139"/>
      <c r="L3139"/>
      <c r="M3139"/>
      <c r="N3139"/>
      <c r="O3139"/>
      <c r="P3139"/>
      <c r="Q3139"/>
      <c r="R3139"/>
      <c r="S3139"/>
      <c r="T3139"/>
      <c r="U3139"/>
      <c r="V3139"/>
      <c r="W3139"/>
      <c r="X3139"/>
      <c r="Y3139"/>
      <c r="Z3139"/>
      <c r="AA3139"/>
      <c r="AB3139"/>
      <c r="AC3139"/>
      <c r="AD3139"/>
      <c r="AE3139"/>
      <c r="AF3139"/>
      <c r="AG3139">
        <v>1</v>
      </c>
      <c r="AH3139">
        <v>0</v>
      </c>
    </row>
    <row r="3140" spans="1:34" ht="15" x14ac:dyDescent="0.25">
      <c r="A3140" t="s">
        <v>6445</v>
      </c>
      <c r="B3140" t="s">
        <v>6446</v>
      </c>
      <c r="C3140" t="s">
        <v>102</v>
      </c>
      <c r="D3140">
        <v>23</v>
      </c>
      <c r="E3140" s="138">
        <v>45656</v>
      </c>
      <c r="F3140" s="138">
        <v>45947</v>
      </c>
      <c r="G3140" t="s">
        <v>69</v>
      </c>
      <c r="H3140" t="s">
        <v>63</v>
      </c>
      <c r="I3140">
        <v>0.6</v>
      </c>
      <c r="J3140" t="s">
        <v>71</v>
      </c>
      <c r="K3140"/>
      <c r="L3140"/>
      <c r="M3140"/>
      <c r="N3140"/>
      <c r="O3140"/>
      <c r="P3140"/>
      <c r="Q3140"/>
      <c r="R3140"/>
      <c r="S3140"/>
      <c r="T3140"/>
      <c r="U3140"/>
      <c r="V3140"/>
      <c r="W3140"/>
      <c r="X3140"/>
      <c r="Y3140"/>
      <c r="Z3140"/>
      <c r="AA3140"/>
      <c r="AB3140"/>
      <c r="AC3140"/>
      <c r="AD3140"/>
      <c r="AE3140"/>
      <c r="AF3140"/>
      <c r="AG3140">
        <v>1</v>
      </c>
      <c r="AH3140">
        <v>0</v>
      </c>
    </row>
    <row r="3141" spans="1:34" ht="15" x14ac:dyDescent="0.25">
      <c r="A3141" t="s">
        <v>6447</v>
      </c>
      <c r="B3141" t="s">
        <v>6448</v>
      </c>
      <c r="C3141" t="s">
        <v>246</v>
      </c>
      <c r="D3141">
        <v>27</v>
      </c>
      <c r="E3141" s="138">
        <v>45642</v>
      </c>
      <c r="F3141" s="138">
        <v>45673</v>
      </c>
      <c r="G3141" t="s">
        <v>69</v>
      </c>
      <c r="H3141" t="s">
        <v>63</v>
      </c>
      <c r="I3141">
        <v>0.6</v>
      </c>
      <c r="J3141" t="s">
        <v>71</v>
      </c>
      <c r="K3141"/>
      <c r="L3141"/>
      <c r="M3141"/>
      <c r="N3141"/>
      <c r="O3141"/>
      <c r="P3141"/>
      <c r="Q3141"/>
      <c r="R3141"/>
      <c r="S3141"/>
      <c r="T3141"/>
      <c r="U3141"/>
      <c r="V3141"/>
      <c r="W3141"/>
      <c r="X3141"/>
      <c r="Y3141"/>
      <c r="Z3141"/>
      <c r="AA3141"/>
      <c r="AB3141"/>
      <c r="AC3141"/>
      <c r="AD3141"/>
      <c r="AE3141"/>
      <c r="AF3141"/>
      <c r="AG3141">
        <v>1</v>
      </c>
      <c r="AH3141">
        <v>0</v>
      </c>
    </row>
    <row r="3142" spans="1:34" ht="15" x14ac:dyDescent="0.25">
      <c r="A3142" t="s">
        <v>6449</v>
      </c>
      <c r="B3142" t="s">
        <v>6450</v>
      </c>
      <c r="C3142" t="s">
        <v>214</v>
      </c>
      <c r="D3142">
        <v>56</v>
      </c>
      <c r="E3142" s="138">
        <v>45288</v>
      </c>
      <c r="F3142" s="138">
        <v>46011</v>
      </c>
      <c r="G3142" t="s">
        <v>16478</v>
      </c>
      <c r="H3142" t="s">
        <v>70</v>
      </c>
      <c r="I3142">
        <v>0.68</v>
      </c>
      <c r="J3142" t="s">
        <v>76</v>
      </c>
      <c r="K3142">
        <v>0.72</v>
      </c>
      <c r="L3142" t="s">
        <v>77</v>
      </c>
      <c r="M3142">
        <v>0.76</v>
      </c>
      <c r="N3142" t="s">
        <v>78</v>
      </c>
      <c r="O3142">
        <v>0.8</v>
      </c>
      <c r="P3142" t="s">
        <v>79</v>
      </c>
      <c r="Q3142">
        <v>0</v>
      </c>
      <c r="R3142" t="s">
        <v>16229</v>
      </c>
      <c r="S3142"/>
      <c r="T3142"/>
      <c r="U3142"/>
      <c r="V3142"/>
      <c r="W3142"/>
      <c r="X3142"/>
      <c r="Y3142"/>
      <c r="Z3142"/>
      <c r="AA3142"/>
      <c r="AB3142"/>
      <c r="AC3142"/>
      <c r="AD3142"/>
      <c r="AE3142"/>
      <c r="AF3142"/>
      <c r="AG3142">
        <v>0</v>
      </c>
      <c r="AH3142">
        <v>0</v>
      </c>
    </row>
    <row r="3143" spans="1:34" ht="15" x14ac:dyDescent="0.25">
      <c r="A3143" t="s">
        <v>6451</v>
      </c>
      <c r="B3143" t="s">
        <v>6452</v>
      </c>
      <c r="C3143" t="s">
        <v>102</v>
      </c>
      <c r="D3143">
        <v>21</v>
      </c>
      <c r="E3143" s="138">
        <v>45646</v>
      </c>
      <c r="F3143" s="138">
        <v>45940</v>
      </c>
      <c r="G3143" t="s">
        <v>69</v>
      </c>
      <c r="H3143" t="s">
        <v>63</v>
      </c>
      <c r="I3143">
        <v>0.6</v>
      </c>
      <c r="J3143" t="s">
        <v>71</v>
      </c>
      <c r="K3143"/>
      <c r="L3143"/>
      <c r="M3143"/>
      <c r="N3143"/>
      <c r="O3143"/>
      <c r="P3143"/>
      <c r="Q3143"/>
      <c r="R3143"/>
      <c r="S3143"/>
      <c r="T3143"/>
      <c r="U3143"/>
      <c r="V3143"/>
      <c r="W3143"/>
      <c r="X3143"/>
      <c r="Y3143"/>
      <c r="Z3143"/>
      <c r="AA3143"/>
      <c r="AB3143"/>
      <c r="AC3143"/>
      <c r="AD3143"/>
      <c r="AE3143"/>
      <c r="AF3143"/>
      <c r="AG3143">
        <v>1</v>
      </c>
      <c r="AH3143">
        <v>0</v>
      </c>
    </row>
    <row r="3144" spans="1:34" ht="15" x14ac:dyDescent="0.25">
      <c r="A3144" t="s">
        <v>6453</v>
      </c>
      <c r="B3144" t="s">
        <v>6454</v>
      </c>
      <c r="C3144" t="s">
        <v>142</v>
      </c>
      <c r="D3144">
        <v>32</v>
      </c>
      <c r="E3144" s="138">
        <v>45654</v>
      </c>
      <c r="F3144" s="138">
        <v>45931</v>
      </c>
      <c r="G3144" t="s">
        <v>75</v>
      </c>
      <c r="H3144" t="s">
        <v>70</v>
      </c>
      <c r="I3144">
        <v>0.7</v>
      </c>
      <c r="J3144" t="s">
        <v>16270</v>
      </c>
      <c r="K3144">
        <v>0.78</v>
      </c>
      <c r="L3144" t="s">
        <v>78</v>
      </c>
      <c r="M3144">
        <v>0.8</v>
      </c>
      <c r="N3144" t="s">
        <v>79</v>
      </c>
      <c r="O3144">
        <v>0</v>
      </c>
      <c r="P3144" t="s">
        <v>16600</v>
      </c>
      <c r="Q3144"/>
      <c r="R3144"/>
      <c r="S3144"/>
      <c r="T3144"/>
      <c r="U3144"/>
      <c r="V3144"/>
      <c r="W3144"/>
      <c r="X3144"/>
      <c r="Y3144"/>
      <c r="Z3144"/>
      <c r="AA3144"/>
      <c r="AB3144"/>
      <c r="AC3144"/>
      <c r="AD3144"/>
      <c r="AE3144"/>
      <c r="AF3144"/>
      <c r="AG3144">
        <v>6</v>
      </c>
      <c r="AH3144">
        <v>0</v>
      </c>
    </row>
    <row r="3145" spans="1:34" ht="15" x14ac:dyDescent="0.25">
      <c r="A3145" t="s">
        <v>6455</v>
      </c>
      <c r="B3145" t="s">
        <v>6456</v>
      </c>
      <c r="C3145" t="s">
        <v>102</v>
      </c>
      <c r="D3145">
        <v>35</v>
      </c>
      <c r="E3145" s="138">
        <v>45642</v>
      </c>
      <c r="F3145" s="138">
        <v>45828</v>
      </c>
      <c r="G3145" t="s">
        <v>69</v>
      </c>
      <c r="H3145" t="s">
        <v>63</v>
      </c>
      <c r="I3145">
        <v>0.8</v>
      </c>
      <c r="J3145" t="s">
        <v>71</v>
      </c>
      <c r="K3145"/>
      <c r="L3145"/>
      <c r="M3145"/>
      <c r="N3145"/>
      <c r="O3145"/>
      <c r="P3145"/>
      <c r="Q3145"/>
      <c r="R3145"/>
      <c r="S3145"/>
      <c r="T3145"/>
      <c r="U3145"/>
      <c r="V3145"/>
      <c r="W3145"/>
      <c r="X3145"/>
      <c r="Y3145"/>
      <c r="Z3145"/>
      <c r="AA3145"/>
      <c r="AB3145"/>
      <c r="AC3145"/>
      <c r="AD3145"/>
      <c r="AE3145"/>
      <c r="AF3145"/>
      <c r="AG3145">
        <v>1</v>
      </c>
      <c r="AH3145">
        <v>0</v>
      </c>
    </row>
    <row r="3146" spans="1:34" ht="15" x14ac:dyDescent="0.25">
      <c r="A3146" t="s">
        <v>6457</v>
      </c>
      <c r="B3146" t="s">
        <v>6458</v>
      </c>
      <c r="C3146" t="s">
        <v>63</v>
      </c>
      <c r="D3146">
        <v>3</v>
      </c>
      <c r="E3146" s="138">
        <v>45701</v>
      </c>
      <c r="F3146" s="138">
        <v>45940</v>
      </c>
      <c r="G3146" t="s">
        <v>69</v>
      </c>
      <c r="H3146" t="s">
        <v>70</v>
      </c>
      <c r="I3146">
        <v>0</v>
      </c>
      <c r="J3146" t="s">
        <v>16229</v>
      </c>
      <c r="K3146">
        <v>0.6</v>
      </c>
      <c r="L3146" t="s">
        <v>71</v>
      </c>
      <c r="M3146"/>
      <c r="N3146"/>
      <c r="O3146"/>
      <c r="P3146"/>
      <c r="Q3146"/>
      <c r="R3146"/>
      <c r="S3146"/>
      <c r="T3146"/>
      <c r="U3146"/>
      <c r="V3146"/>
      <c r="W3146"/>
      <c r="X3146"/>
      <c r="Y3146"/>
      <c r="Z3146"/>
      <c r="AA3146"/>
      <c r="AB3146"/>
      <c r="AC3146"/>
      <c r="AD3146"/>
      <c r="AE3146"/>
      <c r="AF3146"/>
      <c r="AG3146">
        <v>2</v>
      </c>
      <c r="AH3146">
        <v>10000</v>
      </c>
    </row>
    <row r="3147" spans="1:34" ht="15" x14ac:dyDescent="0.25">
      <c r="A3147" t="s">
        <v>6459</v>
      </c>
      <c r="B3147" t="s">
        <v>6460</v>
      </c>
      <c r="C3147" t="s">
        <v>145</v>
      </c>
      <c r="D3147">
        <v>2</v>
      </c>
      <c r="E3147" s="138">
        <v>43878</v>
      </c>
      <c r="F3147" s="138">
        <v>46011</v>
      </c>
      <c r="G3147" t="s">
        <v>69</v>
      </c>
      <c r="H3147" t="s">
        <v>63</v>
      </c>
      <c r="I3147">
        <v>0.7</v>
      </c>
      <c r="J3147" t="s">
        <v>71</v>
      </c>
      <c r="K3147"/>
      <c r="L3147"/>
      <c r="M3147"/>
      <c r="N3147"/>
      <c r="O3147"/>
      <c r="P3147"/>
      <c r="Q3147"/>
      <c r="R3147"/>
      <c r="S3147"/>
      <c r="T3147"/>
      <c r="U3147"/>
      <c r="V3147"/>
      <c r="W3147"/>
      <c r="X3147"/>
      <c r="Y3147"/>
      <c r="Z3147"/>
      <c r="AA3147"/>
      <c r="AB3147"/>
      <c r="AC3147"/>
      <c r="AD3147"/>
      <c r="AE3147"/>
      <c r="AF3147"/>
      <c r="AG3147">
        <v>1</v>
      </c>
      <c r="AH3147">
        <v>0</v>
      </c>
    </row>
    <row r="3148" spans="1:34" ht="15" x14ac:dyDescent="0.25">
      <c r="A3148" t="s">
        <v>6461</v>
      </c>
      <c r="B3148" t="s">
        <v>6462</v>
      </c>
      <c r="C3148" t="s">
        <v>2812</v>
      </c>
      <c r="D3148">
        <v>41</v>
      </c>
      <c r="E3148" s="138">
        <v>45624</v>
      </c>
      <c r="F3148" s="138">
        <v>45687</v>
      </c>
      <c r="G3148" t="s">
        <v>69</v>
      </c>
      <c r="H3148" t="s">
        <v>70</v>
      </c>
      <c r="I3148">
        <v>0</v>
      </c>
      <c r="J3148" t="s">
        <v>16230</v>
      </c>
      <c r="K3148">
        <v>0.6</v>
      </c>
      <c r="L3148" t="s">
        <v>16270</v>
      </c>
      <c r="M3148">
        <v>0.7</v>
      </c>
      <c r="N3148" t="s">
        <v>78</v>
      </c>
      <c r="O3148">
        <v>0.8</v>
      </c>
      <c r="P3148" t="s">
        <v>79</v>
      </c>
      <c r="Q3148"/>
      <c r="R3148"/>
      <c r="S3148"/>
      <c r="T3148"/>
      <c r="U3148"/>
      <c r="V3148"/>
      <c r="W3148"/>
      <c r="X3148"/>
      <c r="Y3148"/>
      <c r="Z3148"/>
      <c r="AA3148"/>
      <c r="AB3148"/>
      <c r="AC3148"/>
      <c r="AD3148"/>
      <c r="AE3148"/>
      <c r="AF3148"/>
      <c r="AG3148">
        <v>4</v>
      </c>
      <c r="AH3148">
        <v>15000</v>
      </c>
    </row>
    <row r="3149" spans="1:34" ht="15" x14ac:dyDescent="0.25">
      <c r="A3149" t="s">
        <v>6463</v>
      </c>
      <c r="B3149" t="s">
        <v>6464</v>
      </c>
      <c r="C3149" t="s">
        <v>2812</v>
      </c>
      <c r="D3149"/>
      <c r="E3149"/>
      <c r="F3149"/>
      <c r="G3149"/>
      <c r="H3149" t="s">
        <v>63</v>
      </c>
      <c r="I3149" t="s">
        <v>64</v>
      </c>
      <c r="J3149"/>
      <c r="K3149"/>
      <c r="L3149"/>
      <c r="M3149"/>
      <c r="N3149"/>
      <c r="O3149"/>
      <c r="P3149"/>
      <c r="Q3149"/>
      <c r="R3149"/>
      <c r="S3149"/>
      <c r="T3149"/>
      <c r="U3149"/>
      <c r="V3149"/>
      <c r="W3149"/>
      <c r="X3149"/>
      <c r="Y3149"/>
      <c r="Z3149"/>
      <c r="AA3149"/>
      <c r="AB3149"/>
      <c r="AC3149"/>
      <c r="AD3149"/>
      <c r="AE3149"/>
      <c r="AF3149"/>
      <c r="AG3149"/>
      <c r="AH3149">
        <v>0</v>
      </c>
    </row>
    <row r="3150" spans="1:34" ht="15" x14ac:dyDescent="0.25">
      <c r="A3150" t="s">
        <v>6465</v>
      </c>
      <c r="B3150" t="s">
        <v>6466</v>
      </c>
      <c r="C3150" t="s">
        <v>154</v>
      </c>
      <c r="D3150">
        <v>3</v>
      </c>
      <c r="E3150" s="138">
        <v>45713</v>
      </c>
      <c r="F3150" s="138">
        <v>45728</v>
      </c>
      <c r="G3150" t="s">
        <v>75</v>
      </c>
      <c r="H3150" t="s">
        <v>63</v>
      </c>
      <c r="I3150">
        <v>0.8</v>
      </c>
      <c r="J3150" t="s">
        <v>71</v>
      </c>
      <c r="K3150"/>
      <c r="L3150"/>
      <c r="M3150"/>
      <c r="N3150"/>
      <c r="O3150"/>
      <c r="P3150"/>
      <c r="Q3150"/>
      <c r="R3150"/>
      <c r="S3150"/>
      <c r="T3150"/>
      <c r="U3150"/>
      <c r="V3150"/>
      <c r="W3150"/>
      <c r="X3150"/>
      <c r="Y3150"/>
      <c r="Z3150"/>
      <c r="AA3150"/>
      <c r="AB3150"/>
      <c r="AC3150"/>
      <c r="AD3150"/>
      <c r="AE3150"/>
      <c r="AF3150"/>
      <c r="AG3150">
        <v>1</v>
      </c>
      <c r="AH3150">
        <v>0</v>
      </c>
    </row>
    <row r="3151" spans="1:34" ht="15" x14ac:dyDescent="0.25">
      <c r="A3151" t="s">
        <v>6467</v>
      </c>
      <c r="B3151" t="s">
        <v>6468</v>
      </c>
      <c r="C3151" t="s">
        <v>68</v>
      </c>
      <c r="D3151">
        <v>6</v>
      </c>
      <c r="E3151" s="138">
        <v>45022</v>
      </c>
      <c r="F3151" s="138">
        <v>46011</v>
      </c>
      <c r="G3151" t="s">
        <v>69</v>
      </c>
      <c r="H3151" t="s">
        <v>70</v>
      </c>
      <c r="I3151">
        <v>0</v>
      </c>
      <c r="J3151" t="s">
        <v>16269</v>
      </c>
      <c r="K3151">
        <v>0.8</v>
      </c>
      <c r="L3151" t="s">
        <v>71</v>
      </c>
      <c r="M3151"/>
      <c r="N3151"/>
      <c r="O3151"/>
      <c r="P3151"/>
      <c r="Q3151"/>
      <c r="R3151"/>
      <c r="S3151"/>
      <c r="T3151"/>
      <c r="U3151"/>
      <c r="V3151"/>
      <c r="W3151"/>
      <c r="X3151"/>
      <c r="Y3151"/>
      <c r="Z3151"/>
      <c r="AA3151"/>
      <c r="AB3151"/>
      <c r="AC3151"/>
      <c r="AD3151"/>
      <c r="AE3151"/>
      <c r="AF3151"/>
      <c r="AG3151">
        <v>2</v>
      </c>
      <c r="AH3151">
        <v>12500</v>
      </c>
    </row>
    <row r="3152" spans="1:34" ht="15" x14ac:dyDescent="0.25">
      <c r="A3152" t="s">
        <v>6469</v>
      </c>
      <c r="B3152" t="s">
        <v>6470</v>
      </c>
      <c r="C3152" t="s">
        <v>154</v>
      </c>
      <c r="D3152">
        <v>22</v>
      </c>
      <c r="E3152" s="138">
        <v>41222</v>
      </c>
      <c r="F3152" s="138">
        <v>46011</v>
      </c>
      <c r="G3152" t="s">
        <v>69</v>
      </c>
      <c r="H3152" t="s">
        <v>63</v>
      </c>
      <c r="I3152">
        <v>0.8</v>
      </c>
      <c r="J3152" t="s">
        <v>71</v>
      </c>
      <c r="K3152"/>
      <c r="L3152"/>
      <c r="M3152"/>
      <c r="N3152"/>
      <c r="O3152"/>
      <c r="P3152"/>
      <c r="Q3152"/>
      <c r="R3152"/>
      <c r="S3152"/>
      <c r="T3152"/>
      <c r="U3152"/>
      <c r="V3152"/>
      <c r="W3152"/>
      <c r="X3152"/>
      <c r="Y3152"/>
      <c r="Z3152"/>
      <c r="AA3152"/>
      <c r="AB3152"/>
      <c r="AC3152"/>
      <c r="AD3152"/>
      <c r="AE3152"/>
      <c r="AF3152"/>
      <c r="AG3152">
        <v>1</v>
      </c>
      <c r="AH3152">
        <v>0</v>
      </c>
    </row>
    <row r="3153" spans="1:34" ht="15" x14ac:dyDescent="0.25">
      <c r="A3153" t="s">
        <v>6471</v>
      </c>
      <c r="B3153" t="s">
        <v>6472</v>
      </c>
      <c r="C3153" t="s">
        <v>294</v>
      </c>
      <c r="D3153">
        <v>39</v>
      </c>
      <c r="E3153" s="138">
        <v>45635</v>
      </c>
      <c r="F3153" s="138">
        <v>45649</v>
      </c>
      <c r="G3153" t="s">
        <v>69</v>
      </c>
      <c r="H3153" t="s">
        <v>63</v>
      </c>
      <c r="I3153">
        <v>0.7</v>
      </c>
      <c r="J3153" t="s">
        <v>71</v>
      </c>
      <c r="K3153"/>
      <c r="L3153"/>
      <c r="M3153"/>
      <c r="N3153"/>
      <c r="O3153"/>
      <c r="P3153"/>
      <c r="Q3153"/>
      <c r="R3153"/>
      <c r="S3153"/>
      <c r="T3153"/>
      <c r="U3153"/>
      <c r="V3153"/>
      <c r="W3153"/>
      <c r="X3153"/>
      <c r="Y3153"/>
      <c r="Z3153"/>
      <c r="AA3153"/>
      <c r="AB3153"/>
      <c r="AC3153"/>
      <c r="AD3153"/>
      <c r="AE3153"/>
      <c r="AF3153"/>
      <c r="AG3153">
        <v>1</v>
      </c>
      <c r="AH3153">
        <v>0</v>
      </c>
    </row>
    <row r="3154" spans="1:34" ht="15" x14ac:dyDescent="0.25">
      <c r="A3154" t="s">
        <v>6473</v>
      </c>
      <c r="B3154" t="s">
        <v>6474</v>
      </c>
      <c r="C3154" t="s">
        <v>122</v>
      </c>
      <c r="D3154">
        <v>98</v>
      </c>
      <c r="E3154" s="138">
        <v>45623</v>
      </c>
      <c r="F3154" s="138">
        <v>45798</v>
      </c>
      <c r="G3154" t="s">
        <v>69</v>
      </c>
      <c r="H3154" t="s">
        <v>70</v>
      </c>
      <c r="I3154">
        <v>0</v>
      </c>
      <c r="J3154" t="s">
        <v>16230</v>
      </c>
      <c r="K3154">
        <v>0.8</v>
      </c>
      <c r="L3154" t="s">
        <v>71</v>
      </c>
      <c r="M3154"/>
      <c r="N3154"/>
      <c r="O3154"/>
      <c r="P3154"/>
      <c r="Q3154"/>
      <c r="R3154"/>
      <c r="S3154"/>
      <c r="T3154"/>
      <c r="U3154"/>
      <c r="V3154"/>
      <c r="W3154"/>
      <c r="X3154"/>
      <c r="Y3154"/>
      <c r="Z3154"/>
      <c r="AA3154"/>
      <c r="AB3154"/>
      <c r="AC3154"/>
      <c r="AD3154"/>
      <c r="AE3154"/>
      <c r="AF3154"/>
      <c r="AG3154">
        <v>2</v>
      </c>
      <c r="AH3154">
        <v>15000</v>
      </c>
    </row>
    <row r="3155" spans="1:34" ht="15" x14ac:dyDescent="0.25">
      <c r="A3155" t="s">
        <v>6475</v>
      </c>
      <c r="B3155" t="s">
        <v>6476</v>
      </c>
      <c r="C3155" t="s">
        <v>214</v>
      </c>
      <c r="D3155">
        <v>47</v>
      </c>
      <c r="E3155" s="138">
        <v>45645</v>
      </c>
      <c r="F3155" s="138">
        <v>45805</v>
      </c>
      <c r="G3155" t="s">
        <v>75</v>
      </c>
      <c r="H3155" t="s">
        <v>63</v>
      </c>
      <c r="I3155">
        <v>0.7</v>
      </c>
      <c r="J3155" t="s">
        <v>71</v>
      </c>
      <c r="K3155"/>
      <c r="L3155"/>
      <c r="M3155"/>
      <c r="N3155"/>
      <c r="O3155"/>
      <c r="P3155"/>
      <c r="Q3155"/>
      <c r="R3155"/>
      <c r="S3155"/>
      <c r="T3155"/>
      <c r="U3155"/>
      <c r="V3155"/>
      <c r="W3155"/>
      <c r="X3155"/>
      <c r="Y3155"/>
      <c r="Z3155"/>
      <c r="AA3155"/>
      <c r="AB3155"/>
      <c r="AC3155"/>
      <c r="AD3155"/>
      <c r="AE3155"/>
      <c r="AF3155"/>
      <c r="AG3155">
        <v>1</v>
      </c>
      <c r="AH3155">
        <v>0</v>
      </c>
    </row>
    <row r="3156" spans="1:34" ht="15" x14ac:dyDescent="0.25">
      <c r="A3156" t="s">
        <v>6477</v>
      </c>
      <c r="B3156" t="s">
        <v>6478</v>
      </c>
      <c r="C3156" t="s">
        <v>125</v>
      </c>
      <c r="D3156">
        <v>10</v>
      </c>
      <c r="E3156" s="138">
        <v>45363</v>
      </c>
      <c r="F3156" s="138">
        <v>46011</v>
      </c>
      <c r="G3156" t="s">
        <v>69</v>
      </c>
      <c r="H3156" t="s">
        <v>70</v>
      </c>
      <c r="I3156">
        <v>0</v>
      </c>
      <c r="J3156" t="s">
        <v>16237</v>
      </c>
      <c r="K3156">
        <v>0.8</v>
      </c>
      <c r="L3156" t="s">
        <v>71</v>
      </c>
      <c r="M3156"/>
      <c r="N3156"/>
      <c r="O3156"/>
      <c r="P3156"/>
      <c r="Q3156"/>
      <c r="R3156"/>
      <c r="S3156"/>
      <c r="T3156"/>
      <c r="U3156"/>
      <c r="V3156"/>
      <c r="W3156"/>
      <c r="X3156"/>
      <c r="Y3156"/>
      <c r="Z3156"/>
      <c r="AA3156"/>
      <c r="AB3156"/>
      <c r="AC3156"/>
      <c r="AD3156"/>
      <c r="AE3156"/>
      <c r="AF3156"/>
      <c r="AG3156">
        <v>2</v>
      </c>
      <c r="AH3156">
        <v>9000</v>
      </c>
    </row>
    <row r="3157" spans="1:34" ht="15" x14ac:dyDescent="0.25">
      <c r="A3157" t="s">
        <v>6479</v>
      </c>
      <c r="B3157" t="s">
        <v>16355</v>
      </c>
      <c r="C3157" t="s">
        <v>228</v>
      </c>
      <c r="D3157">
        <v>32</v>
      </c>
      <c r="E3157" s="138">
        <v>45272</v>
      </c>
      <c r="F3157" s="138">
        <v>46011</v>
      </c>
      <c r="G3157" t="s">
        <v>69</v>
      </c>
      <c r="H3157" t="s">
        <v>63</v>
      </c>
      <c r="I3157">
        <v>0.7</v>
      </c>
      <c r="J3157" t="s">
        <v>71</v>
      </c>
      <c r="K3157"/>
      <c r="L3157"/>
      <c r="M3157"/>
      <c r="N3157"/>
      <c r="O3157"/>
      <c r="P3157"/>
      <c r="Q3157"/>
      <c r="R3157"/>
      <c r="S3157"/>
      <c r="T3157"/>
      <c r="U3157"/>
      <c r="V3157"/>
      <c r="W3157"/>
      <c r="X3157"/>
      <c r="Y3157"/>
      <c r="Z3157"/>
      <c r="AA3157"/>
      <c r="AB3157"/>
      <c r="AC3157"/>
      <c r="AD3157"/>
      <c r="AE3157"/>
      <c r="AF3157"/>
      <c r="AG3157">
        <v>1</v>
      </c>
      <c r="AH3157">
        <v>0</v>
      </c>
    </row>
    <row r="3158" spans="1:34" ht="15" x14ac:dyDescent="0.25">
      <c r="A3158" t="s">
        <v>6480</v>
      </c>
      <c r="B3158" t="s">
        <v>6481</v>
      </c>
      <c r="C3158" t="s">
        <v>680</v>
      </c>
      <c r="D3158">
        <v>5</v>
      </c>
      <c r="E3158" s="138">
        <v>45667</v>
      </c>
      <c r="F3158" s="138">
        <v>45841</v>
      </c>
      <c r="G3158" t="s">
        <v>16478</v>
      </c>
      <c r="H3158" t="s">
        <v>70</v>
      </c>
      <c r="I3158">
        <v>0.65</v>
      </c>
      <c r="J3158" t="s">
        <v>16513</v>
      </c>
      <c r="K3158">
        <v>0.7</v>
      </c>
      <c r="L3158" t="s">
        <v>16601</v>
      </c>
      <c r="M3158">
        <v>0.78</v>
      </c>
      <c r="N3158" t="s">
        <v>78</v>
      </c>
      <c r="O3158">
        <v>0.8</v>
      </c>
      <c r="P3158" t="s">
        <v>16602</v>
      </c>
      <c r="Q3158">
        <v>0</v>
      </c>
      <c r="R3158" t="s">
        <v>16228</v>
      </c>
      <c r="S3158"/>
      <c r="T3158"/>
      <c r="U3158"/>
      <c r="V3158"/>
      <c r="W3158"/>
      <c r="X3158"/>
      <c r="Y3158"/>
      <c r="Z3158"/>
      <c r="AA3158"/>
      <c r="AB3158"/>
      <c r="AC3158"/>
      <c r="AD3158"/>
      <c r="AE3158"/>
      <c r="AF3158"/>
      <c r="AG3158">
        <v>0</v>
      </c>
      <c r="AH3158">
        <v>0</v>
      </c>
    </row>
    <row r="3159" spans="1:34" ht="15" x14ac:dyDescent="0.25">
      <c r="A3159" t="s">
        <v>6482</v>
      </c>
      <c r="B3159" t="s">
        <v>6483</v>
      </c>
      <c r="C3159" t="s">
        <v>359</v>
      </c>
      <c r="D3159">
        <v>39</v>
      </c>
      <c r="E3159" s="138">
        <v>45644</v>
      </c>
      <c r="F3159" s="138">
        <v>45692</v>
      </c>
      <c r="G3159" t="s">
        <v>69</v>
      </c>
      <c r="H3159" t="s">
        <v>70</v>
      </c>
      <c r="I3159">
        <v>0</v>
      </c>
      <c r="J3159" t="s">
        <v>16230</v>
      </c>
      <c r="K3159">
        <v>0.2</v>
      </c>
      <c r="L3159" t="s">
        <v>71</v>
      </c>
      <c r="M3159"/>
      <c r="N3159"/>
      <c r="O3159"/>
      <c r="P3159"/>
      <c r="Q3159"/>
      <c r="R3159"/>
      <c r="S3159"/>
      <c r="T3159"/>
      <c r="U3159"/>
      <c r="V3159"/>
      <c r="W3159"/>
      <c r="X3159"/>
      <c r="Y3159"/>
      <c r="Z3159"/>
      <c r="AA3159"/>
      <c r="AB3159"/>
      <c r="AC3159"/>
      <c r="AD3159"/>
      <c r="AE3159"/>
      <c r="AF3159"/>
      <c r="AG3159">
        <v>2</v>
      </c>
      <c r="AH3159">
        <v>15000</v>
      </c>
    </row>
    <row r="3160" spans="1:34" ht="15" x14ac:dyDescent="0.25">
      <c r="A3160" t="s">
        <v>6484</v>
      </c>
      <c r="B3160" t="s">
        <v>6485</v>
      </c>
      <c r="C3160" t="s">
        <v>359</v>
      </c>
      <c r="D3160">
        <v>28</v>
      </c>
      <c r="E3160" s="138">
        <v>45642</v>
      </c>
      <c r="F3160" s="138">
        <v>45666</v>
      </c>
      <c r="G3160" t="s">
        <v>69</v>
      </c>
      <c r="H3160" t="s">
        <v>63</v>
      </c>
      <c r="I3160">
        <v>0.6</v>
      </c>
      <c r="J3160" t="s">
        <v>71</v>
      </c>
      <c r="K3160"/>
      <c r="L3160"/>
      <c r="M3160"/>
      <c r="N3160"/>
      <c r="O3160"/>
      <c r="P3160"/>
      <c r="Q3160"/>
      <c r="R3160"/>
      <c r="S3160"/>
      <c r="T3160"/>
      <c r="U3160"/>
      <c r="V3160"/>
      <c r="W3160"/>
      <c r="X3160"/>
      <c r="Y3160"/>
      <c r="Z3160"/>
      <c r="AA3160"/>
      <c r="AB3160"/>
      <c r="AC3160"/>
      <c r="AD3160"/>
      <c r="AE3160"/>
      <c r="AF3160"/>
      <c r="AG3160">
        <v>1</v>
      </c>
      <c r="AH3160">
        <v>0</v>
      </c>
    </row>
    <row r="3161" spans="1:34" ht="15" x14ac:dyDescent="0.25">
      <c r="A3161" t="s">
        <v>6486</v>
      </c>
      <c r="B3161" t="s">
        <v>6487</v>
      </c>
      <c r="C3161" t="s">
        <v>411</v>
      </c>
      <c r="D3161">
        <v>6</v>
      </c>
      <c r="E3161" s="138">
        <v>44944</v>
      </c>
      <c r="F3161" s="138">
        <v>46011</v>
      </c>
      <c r="G3161" t="s">
        <v>69</v>
      </c>
      <c r="H3161" t="s">
        <v>63</v>
      </c>
      <c r="I3161">
        <v>0.8</v>
      </c>
      <c r="J3161" t="s">
        <v>71</v>
      </c>
      <c r="K3161"/>
      <c r="L3161"/>
      <c r="M3161"/>
      <c r="N3161"/>
      <c r="O3161"/>
      <c r="P3161"/>
      <c r="Q3161"/>
      <c r="R3161"/>
      <c r="S3161"/>
      <c r="T3161"/>
      <c r="U3161"/>
      <c r="V3161"/>
      <c r="W3161"/>
      <c r="X3161"/>
      <c r="Y3161"/>
      <c r="Z3161"/>
      <c r="AA3161"/>
      <c r="AB3161"/>
      <c r="AC3161"/>
      <c r="AD3161"/>
      <c r="AE3161"/>
      <c r="AF3161"/>
      <c r="AG3161">
        <v>1</v>
      </c>
      <c r="AH3161">
        <v>0</v>
      </c>
    </row>
    <row r="3162" spans="1:34" ht="15" x14ac:dyDescent="0.25">
      <c r="A3162" t="s">
        <v>6488</v>
      </c>
      <c r="B3162" t="s">
        <v>6489</v>
      </c>
      <c r="C3162" t="s">
        <v>63</v>
      </c>
      <c r="D3162">
        <v>16</v>
      </c>
      <c r="E3162" s="138">
        <v>42214</v>
      </c>
      <c r="F3162" s="138">
        <v>46011</v>
      </c>
      <c r="G3162" t="s">
        <v>69</v>
      </c>
      <c r="H3162" t="s">
        <v>63</v>
      </c>
      <c r="I3162">
        <v>0.65</v>
      </c>
      <c r="J3162" t="s">
        <v>71</v>
      </c>
      <c r="K3162"/>
      <c r="L3162"/>
      <c r="M3162"/>
      <c r="N3162"/>
      <c r="O3162"/>
      <c r="P3162"/>
      <c r="Q3162"/>
      <c r="R3162"/>
      <c r="S3162"/>
      <c r="T3162"/>
      <c r="U3162"/>
      <c r="V3162"/>
      <c r="W3162"/>
      <c r="X3162"/>
      <c r="Y3162"/>
      <c r="Z3162"/>
      <c r="AA3162"/>
      <c r="AB3162"/>
      <c r="AC3162"/>
      <c r="AD3162"/>
      <c r="AE3162"/>
      <c r="AF3162"/>
      <c r="AG3162">
        <v>1</v>
      </c>
      <c r="AH3162">
        <v>0</v>
      </c>
    </row>
    <row r="3163" spans="1:34" ht="15" x14ac:dyDescent="0.25">
      <c r="A3163" t="s">
        <v>6490</v>
      </c>
      <c r="B3163" t="s">
        <v>6491</v>
      </c>
      <c r="C3163" t="s">
        <v>251</v>
      </c>
      <c r="D3163">
        <v>43</v>
      </c>
      <c r="E3163" s="138">
        <v>41911</v>
      </c>
      <c r="F3163" s="138">
        <v>46011</v>
      </c>
      <c r="G3163" t="s">
        <v>69</v>
      </c>
      <c r="H3163" t="s">
        <v>63</v>
      </c>
      <c r="I3163">
        <v>0.8</v>
      </c>
      <c r="J3163" t="s">
        <v>71</v>
      </c>
      <c r="K3163"/>
      <c r="L3163"/>
      <c r="M3163"/>
      <c r="N3163"/>
      <c r="O3163"/>
      <c r="P3163"/>
      <c r="Q3163"/>
      <c r="R3163"/>
      <c r="S3163"/>
      <c r="T3163"/>
      <c r="U3163"/>
      <c r="V3163"/>
      <c r="W3163"/>
      <c r="X3163"/>
      <c r="Y3163"/>
      <c r="Z3163"/>
      <c r="AA3163"/>
      <c r="AB3163"/>
      <c r="AC3163"/>
      <c r="AD3163"/>
      <c r="AE3163"/>
      <c r="AF3163"/>
      <c r="AG3163">
        <v>1</v>
      </c>
      <c r="AH3163">
        <v>0</v>
      </c>
    </row>
    <row r="3164" spans="1:34" ht="15" x14ac:dyDescent="0.25">
      <c r="A3164" t="s">
        <v>6492</v>
      </c>
      <c r="B3164" t="s">
        <v>6493</v>
      </c>
      <c r="C3164" t="s">
        <v>62</v>
      </c>
      <c r="D3164">
        <v>34</v>
      </c>
      <c r="E3164" s="138">
        <v>45288</v>
      </c>
      <c r="F3164" s="138">
        <v>46011</v>
      </c>
      <c r="G3164" t="s">
        <v>69</v>
      </c>
      <c r="H3164" t="s">
        <v>70</v>
      </c>
      <c r="I3164">
        <v>0</v>
      </c>
      <c r="J3164" t="s">
        <v>16228</v>
      </c>
      <c r="K3164">
        <v>0.5</v>
      </c>
      <c r="L3164" t="s">
        <v>71</v>
      </c>
      <c r="M3164"/>
      <c r="N3164"/>
      <c r="O3164"/>
      <c r="P3164"/>
      <c r="Q3164"/>
      <c r="R3164"/>
      <c r="S3164"/>
      <c r="T3164"/>
      <c r="U3164"/>
      <c r="V3164"/>
      <c r="W3164"/>
      <c r="X3164"/>
      <c r="Y3164"/>
      <c r="Z3164"/>
      <c r="AA3164"/>
      <c r="AB3164"/>
      <c r="AC3164"/>
      <c r="AD3164"/>
      <c r="AE3164"/>
      <c r="AF3164"/>
      <c r="AG3164">
        <v>2</v>
      </c>
      <c r="AH3164">
        <v>12000</v>
      </c>
    </row>
    <row r="3165" spans="1:34" ht="15" x14ac:dyDescent="0.25">
      <c r="A3165" t="s">
        <v>6494</v>
      </c>
      <c r="B3165" t="s">
        <v>6495</v>
      </c>
      <c r="C3165" t="s">
        <v>62</v>
      </c>
      <c r="D3165">
        <v>7</v>
      </c>
      <c r="E3165" s="138">
        <v>44707</v>
      </c>
      <c r="F3165" s="138">
        <v>46011</v>
      </c>
      <c r="G3165" t="s">
        <v>69</v>
      </c>
      <c r="H3165" t="s">
        <v>63</v>
      </c>
      <c r="I3165">
        <v>0.6</v>
      </c>
      <c r="J3165" t="s">
        <v>71</v>
      </c>
      <c r="K3165"/>
      <c r="L3165"/>
      <c r="M3165"/>
      <c r="N3165"/>
      <c r="O3165"/>
      <c r="P3165"/>
      <c r="Q3165"/>
      <c r="R3165"/>
      <c r="S3165"/>
      <c r="T3165"/>
      <c r="U3165"/>
      <c r="V3165"/>
      <c r="W3165"/>
      <c r="X3165"/>
      <c r="Y3165"/>
      <c r="Z3165"/>
      <c r="AA3165"/>
      <c r="AB3165"/>
      <c r="AC3165"/>
      <c r="AD3165"/>
      <c r="AE3165"/>
      <c r="AF3165"/>
      <c r="AG3165">
        <v>1</v>
      </c>
      <c r="AH3165">
        <v>0</v>
      </c>
    </row>
    <row r="3166" spans="1:34" ht="15" x14ac:dyDescent="0.25">
      <c r="A3166" t="s">
        <v>6496</v>
      </c>
      <c r="B3166" t="s">
        <v>6497</v>
      </c>
      <c r="C3166" t="s">
        <v>105</v>
      </c>
      <c r="D3166">
        <v>5</v>
      </c>
      <c r="E3166" s="138">
        <v>40998</v>
      </c>
      <c r="F3166" s="138">
        <v>46011</v>
      </c>
      <c r="G3166" t="s">
        <v>69</v>
      </c>
      <c r="H3166" t="s">
        <v>63</v>
      </c>
      <c r="I3166">
        <v>0.8</v>
      </c>
      <c r="J3166" t="s">
        <v>71</v>
      </c>
      <c r="K3166"/>
      <c r="L3166"/>
      <c r="M3166"/>
      <c r="N3166"/>
      <c r="O3166"/>
      <c r="P3166"/>
      <c r="Q3166"/>
      <c r="R3166"/>
      <c r="S3166"/>
      <c r="T3166"/>
      <c r="U3166"/>
      <c r="V3166"/>
      <c r="W3166"/>
      <c r="X3166"/>
      <c r="Y3166"/>
      <c r="Z3166"/>
      <c r="AA3166"/>
      <c r="AB3166"/>
      <c r="AC3166"/>
      <c r="AD3166"/>
      <c r="AE3166"/>
      <c r="AF3166"/>
      <c r="AG3166">
        <v>1</v>
      </c>
      <c r="AH3166">
        <v>0</v>
      </c>
    </row>
    <row r="3167" spans="1:34" ht="15" x14ac:dyDescent="0.25">
      <c r="A3167" t="s">
        <v>6498</v>
      </c>
      <c r="B3167" t="s">
        <v>6499</v>
      </c>
      <c r="C3167" t="s">
        <v>193</v>
      </c>
      <c r="D3167">
        <v>4</v>
      </c>
      <c r="E3167" s="138">
        <v>45761</v>
      </c>
      <c r="F3167" s="138">
        <v>45868</v>
      </c>
      <c r="G3167" t="s">
        <v>75</v>
      </c>
      <c r="H3167" t="s">
        <v>70</v>
      </c>
      <c r="I3167">
        <v>0</v>
      </c>
      <c r="J3167" t="s">
        <v>16228</v>
      </c>
      <c r="K3167">
        <v>0.67</v>
      </c>
      <c r="L3167" t="s">
        <v>16270</v>
      </c>
      <c r="M3167">
        <v>0.75</v>
      </c>
      <c r="N3167" t="s">
        <v>78</v>
      </c>
      <c r="O3167">
        <v>0.8</v>
      </c>
      <c r="P3167" t="s">
        <v>79</v>
      </c>
      <c r="Q3167"/>
      <c r="R3167"/>
      <c r="S3167"/>
      <c r="T3167"/>
      <c r="U3167"/>
      <c r="V3167"/>
      <c r="W3167"/>
      <c r="X3167"/>
      <c r="Y3167"/>
      <c r="Z3167"/>
      <c r="AA3167"/>
      <c r="AB3167"/>
      <c r="AC3167"/>
      <c r="AD3167"/>
      <c r="AE3167"/>
      <c r="AF3167"/>
      <c r="AG3167">
        <v>4</v>
      </c>
      <c r="AH3167">
        <v>12000</v>
      </c>
    </row>
    <row r="3168" spans="1:34" ht="15" x14ac:dyDescent="0.25">
      <c r="A3168" t="s">
        <v>6500</v>
      </c>
      <c r="B3168" t="s">
        <v>6501</v>
      </c>
      <c r="C3168" t="s">
        <v>448</v>
      </c>
      <c r="D3168">
        <v>20</v>
      </c>
      <c r="E3168" s="138">
        <v>45118</v>
      </c>
      <c r="F3168" s="138">
        <v>46011</v>
      </c>
      <c r="G3168" t="s">
        <v>69</v>
      </c>
      <c r="H3168" t="s">
        <v>70</v>
      </c>
      <c r="I3168">
        <v>0</v>
      </c>
      <c r="J3168" t="s">
        <v>16249</v>
      </c>
      <c r="K3168">
        <v>0.6</v>
      </c>
      <c r="L3168" t="s">
        <v>71</v>
      </c>
      <c r="M3168"/>
      <c r="N3168"/>
      <c r="O3168"/>
      <c r="P3168"/>
      <c r="Q3168"/>
      <c r="R3168"/>
      <c r="S3168"/>
      <c r="T3168"/>
      <c r="U3168"/>
      <c r="V3168"/>
      <c r="W3168"/>
      <c r="X3168"/>
      <c r="Y3168"/>
      <c r="Z3168"/>
      <c r="AA3168"/>
      <c r="AB3168"/>
      <c r="AC3168"/>
      <c r="AD3168"/>
      <c r="AE3168"/>
      <c r="AF3168"/>
      <c r="AG3168">
        <v>2</v>
      </c>
      <c r="AH3168">
        <v>8000</v>
      </c>
    </row>
    <row r="3169" spans="1:34" ht="15" x14ac:dyDescent="0.25">
      <c r="A3169" t="s">
        <v>15731</v>
      </c>
      <c r="B3169" t="s">
        <v>15732</v>
      </c>
      <c r="C3169" t="s">
        <v>359</v>
      </c>
      <c r="D3169">
        <v>4</v>
      </c>
      <c r="E3169" s="138">
        <v>44699</v>
      </c>
      <c r="F3169" s="138">
        <v>46011</v>
      </c>
      <c r="G3169" t="s">
        <v>69</v>
      </c>
      <c r="H3169" t="s">
        <v>70</v>
      </c>
      <c r="I3169">
        <v>0</v>
      </c>
      <c r="J3169" t="s">
        <v>16286</v>
      </c>
      <c r="K3169">
        <v>0.8</v>
      </c>
      <c r="L3169" t="s">
        <v>71</v>
      </c>
      <c r="M3169"/>
      <c r="N3169"/>
      <c r="O3169"/>
      <c r="P3169"/>
      <c r="Q3169"/>
      <c r="R3169"/>
      <c r="S3169"/>
      <c r="T3169"/>
      <c r="U3169"/>
      <c r="V3169"/>
      <c r="W3169"/>
      <c r="X3169"/>
      <c r="Y3169"/>
      <c r="Z3169"/>
      <c r="AA3169"/>
      <c r="AB3169"/>
      <c r="AC3169"/>
      <c r="AD3169"/>
      <c r="AE3169"/>
      <c r="AF3169"/>
      <c r="AG3169">
        <v>2</v>
      </c>
      <c r="AH3169">
        <v>5000</v>
      </c>
    </row>
    <row r="3170" spans="1:34" ht="15" x14ac:dyDescent="0.25">
      <c r="A3170" t="s">
        <v>6502</v>
      </c>
      <c r="B3170" t="s">
        <v>6503</v>
      </c>
      <c r="C3170" t="s">
        <v>318</v>
      </c>
      <c r="D3170">
        <v>36</v>
      </c>
      <c r="E3170" s="138">
        <v>45638</v>
      </c>
      <c r="F3170" s="138">
        <v>45670</v>
      </c>
      <c r="G3170" t="s">
        <v>69</v>
      </c>
      <c r="H3170" t="s">
        <v>63</v>
      </c>
      <c r="I3170">
        <v>0.8</v>
      </c>
      <c r="J3170" t="s">
        <v>71</v>
      </c>
      <c r="K3170"/>
      <c r="L3170"/>
      <c r="M3170"/>
      <c r="N3170"/>
      <c r="O3170"/>
      <c r="P3170"/>
      <c r="Q3170"/>
      <c r="R3170"/>
      <c r="S3170"/>
      <c r="T3170"/>
      <c r="U3170"/>
      <c r="V3170"/>
      <c r="W3170"/>
      <c r="X3170"/>
      <c r="Y3170"/>
      <c r="Z3170"/>
      <c r="AA3170"/>
      <c r="AB3170"/>
      <c r="AC3170"/>
      <c r="AD3170"/>
      <c r="AE3170"/>
      <c r="AF3170"/>
      <c r="AG3170">
        <v>1</v>
      </c>
      <c r="AH3170">
        <v>0</v>
      </c>
    </row>
    <row r="3171" spans="1:34" ht="15" x14ac:dyDescent="0.25">
      <c r="A3171" t="s">
        <v>6504</v>
      </c>
      <c r="B3171" t="s">
        <v>6505</v>
      </c>
      <c r="C3171" t="s">
        <v>667</v>
      </c>
      <c r="D3171">
        <v>71</v>
      </c>
      <c r="E3171" s="138">
        <v>45656</v>
      </c>
      <c r="F3171" s="138">
        <v>45938</v>
      </c>
      <c r="G3171" t="s">
        <v>69</v>
      </c>
      <c r="H3171" t="s">
        <v>70</v>
      </c>
      <c r="I3171">
        <v>0</v>
      </c>
      <c r="J3171" t="s">
        <v>16228</v>
      </c>
      <c r="K3171">
        <v>0.8</v>
      </c>
      <c r="L3171" t="s">
        <v>71</v>
      </c>
      <c r="M3171"/>
      <c r="N3171"/>
      <c r="O3171"/>
      <c r="P3171"/>
      <c r="Q3171"/>
      <c r="R3171"/>
      <c r="S3171"/>
      <c r="T3171"/>
      <c r="U3171"/>
      <c r="V3171"/>
      <c r="W3171"/>
      <c r="X3171"/>
      <c r="Y3171"/>
      <c r="Z3171"/>
      <c r="AA3171"/>
      <c r="AB3171"/>
      <c r="AC3171"/>
      <c r="AD3171"/>
      <c r="AE3171"/>
      <c r="AF3171"/>
      <c r="AG3171">
        <v>2</v>
      </c>
      <c r="AH3171">
        <v>12000</v>
      </c>
    </row>
    <row r="3172" spans="1:34" ht="15" x14ac:dyDescent="0.25">
      <c r="A3172" t="s">
        <v>6506</v>
      </c>
      <c r="B3172" t="s">
        <v>6507</v>
      </c>
      <c r="C3172" t="s">
        <v>231</v>
      </c>
      <c r="D3172">
        <v>4</v>
      </c>
      <c r="E3172" s="138">
        <v>43532</v>
      </c>
      <c r="F3172" s="138">
        <v>46011</v>
      </c>
      <c r="G3172" t="s">
        <v>69</v>
      </c>
      <c r="H3172" t="s">
        <v>63</v>
      </c>
      <c r="I3172">
        <v>0.6</v>
      </c>
      <c r="J3172" t="s">
        <v>71</v>
      </c>
      <c r="K3172"/>
      <c r="L3172"/>
      <c r="M3172"/>
      <c r="N3172"/>
      <c r="O3172"/>
      <c r="P3172"/>
      <c r="Q3172"/>
      <c r="R3172"/>
      <c r="S3172"/>
      <c r="T3172"/>
      <c r="U3172"/>
      <c r="V3172"/>
      <c r="W3172"/>
      <c r="X3172"/>
      <c r="Y3172"/>
      <c r="Z3172"/>
      <c r="AA3172"/>
      <c r="AB3172"/>
      <c r="AC3172"/>
      <c r="AD3172"/>
      <c r="AE3172"/>
      <c r="AF3172"/>
      <c r="AG3172">
        <v>1</v>
      </c>
      <c r="AH3172">
        <v>0</v>
      </c>
    </row>
    <row r="3173" spans="1:34" ht="15" x14ac:dyDescent="0.25">
      <c r="A3173" t="s">
        <v>6510</v>
      </c>
      <c r="B3173" t="s">
        <v>6511</v>
      </c>
      <c r="C3173" t="s">
        <v>125</v>
      </c>
      <c r="D3173">
        <v>54</v>
      </c>
      <c r="E3173" s="138">
        <v>41534</v>
      </c>
      <c r="F3173" s="138">
        <v>46011</v>
      </c>
      <c r="G3173" t="s">
        <v>69</v>
      </c>
      <c r="H3173" t="s">
        <v>63</v>
      </c>
      <c r="I3173">
        <v>0.8</v>
      </c>
      <c r="J3173" t="s">
        <v>71</v>
      </c>
      <c r="K3173"/>
      <c r="L3173"/>
      <c r="M3173"/>
      <c r="N3173"/>
      <c r="O3173"/>
      <c r="P3173"/>
      <c r="Q3173"/>
      <c r="R3173"/>
      <c r="S3173"/>
      <c r="T3173"/>
      <c r="U3173"/>
      <c r="V3173"/>
      <c r="W3173"/>
      <c r="X3173"/>
      <c r="Y3173"/>
      <c r="Z3173"/>
      <c r="AA3173"/>
      <c r="AB3173"/>
      <c r="AC3173"/>
      <c r="AD3173"/>
      <c r="AE3173"/>
      <c r="AF3173"/>
      <c r="AG3173">
        <v>1</v>
      </c>
      <c r="AH3173">
        <v>0</v>
      </c>
    </row>
    <row r="3174" spans="1:34" ht="15" x14ac:dyDescent="0.25">
      <c r="A3174" t="s">
        <v>6508</v>
      </c>
      <c r="B3174" t="s">
        <v>6509</v>
      </c>
      <c r="C3174" t="s">
        <v>170</v>
      </c>
      <c r="D3174">
        <v>5</v>
      </c>
      <c r="E3174" s="138">
        <v>44665</v>
      </c>
      <c r="F3174" s="138">
        <v>46011</v>
      </c>
      <c r="G3174" t="s">
        <v>16478</v>
      </c>
      <c r="H3174" t="s">
        <v>70</v>
      </c>
      <c r="I3174">
        <v>0.55000000000000004</v>
      </c>
      <c r="J3174" t="s">
        <v>76</v>
      </c>
      <c r="K3174">
        <v>0.65</v>
      </c>
      <c r="L3174" t="s">
        <v>77</v>
      </c>
      <c r="M3174">
        <v>0.78</v>
      </c>
      <c r="N3174" t="s">
        <v>78</v>
      </c>
      <c r="O3174">
        <v>0.8</v>
      </c>
      <c r="P3174" t="s">
        <v>79</v>
      </c>
      <c r="Q3174"/>
      <c r="R3174"/>
      <c r="S3174"/>
      <c r="T3174"/>
      <c r="U3174"/>
      <c r="V3174"/>
      <c r="W3174"/>
      <c r="X3174"/>
      <c r="Y3174"/>
      <c r="Z3174"/>
      <c r="AA3174"/>
      <c r="AB3174"/>
      <c r="AC3174"/>
      <c r="AD3174"/>
      <c r="AE3174"/>
      <c r="AF3174"/>
      <c r="AG3174">
        <v>0</v>
      </c>
      <c r="AH3174">
        <v>0</v>
      </c>
    </row>
    <row r="3175" spans="1:34" ht="15" x14ac:dyDescent="0.25">
      <c r="A3175" t="s">
        <v>6512</v>
      </c>
      <c r="B3175" t="s">
        <v>6513</v>
      </c>
      <c r="C3175" t="s">
        <v>291</v>
      </c>
      <c r="D3175">
        <v>40</v>
      </c>
      <c r="E3175" s="138">
        <v>45645</v>
      </c>
      <c r="F3175" s="138">
        <v>45707</v>
      </c>
      <c r="G3175" t="s">
        <v>69</v>
      </c>
      <c r="H3175" t="s">
        <v>70</v>
      </c>
      <c r="I3175">
        <v>0</v>
      </c>
      <c r="J3175" t="s">
        <v>16237</v>
      </c>
      <c r="K3175">
        <v>0.8</v>
      </c>
      <c r="L3175" t="s">
        <v>71</v>
      </c>
      <c r="M3175"/>
      <c r="N3175"/>
      <c r="O3175"/>
      <c r="P3175"/>
      <c r="Q3175"/>
      <c r="R3175"/>
      <c r="S3175"/>
      <c r="T3175"/>
      <c r="U3175"/>
      <c r="V3175"/>
      <c r="W3175"/>
      <c r="X3175"/>
      <c r="Y3175"/>
      <c r="Z3175"/>
      <c r="AA3175"/>
      <c r="AB3175"/>
      <c r="AC3175"/>
      <c r="AD3175"/>
      <c r="AE3175"/>
      <c r="AF3175"/>
      <c r="AG3175">
        <v>2</v>
      </c>
      <c r="AH3175">
        <v>9000</v>
      </c>
    </row>
    <row r="3176" spans="1:34" ht="15" x14ac:dyDescent="0.25">
      <c r="A3176" t="s">
        <v>6514</v>
      </c>
      <c r="B3176" t="s">
        <v>6515</v>
      </c>
      <c r="C3176" t="s">
        <v>228</v>
      </c>
      <c r="D3176">
        <v>25</v>
      </c>
      <c r="E3176" s="138">
        <v>45642</v>
      </c>
      <c r="F3176" s="138">
        <v>45664</v>
      </c>
      <c r="G3176" t="s">
        <v>69</v>
      </c>
      <c r="H3176" t="s">
        <v>70</v>
      </c>
      <c r="I3176">
        <v>0</v>
      </c>
      <c r="J3176" t="s">
        <v>16230</v>
      </c>
      <c r="K3176">
        <v>0.7</v>
      </c>
      <c r="L3176" t="s">
        <v>71</v>
      </c>
      <c r="M3176"/>
      <c r="N3176"/>
      <c r="O3176"/>
      <c r="P3176"/>
      <c r="Q3176"/>
      <c r="R3176"/>
      <c r="S3176"/>
      <c r="T3176"/>
      <c r="U3176"/>
      <c r="V3176"/>
      <c r="W3176"/>
      <c r="X3176"/>
      <c r="Y3176"/>
      <c r="Z3176"/>
      <c r="AA3176"/>
      <c r="AB3176"/>
      <c r="AC3176"/>
      <c r="AD3176"/>
      <c r="AE3176"/>
      <c r="AF3176"/>
      <c r="AG3176">
        <v>2</v>
      </c>
      <c r="AH3176">
        <v>15000</v>
      </c>
    </row>
    <row r="3177" spans="1:34" ht="15" x14ac:dyDescent="0.25">
      <c r="A3177" t="s">
        <v>6516</v>
      </c>
      <c r="B3177" t="s">
        <v>6517</v>
      </c>
      <c r="C3177" t="s">
        <v>111</v>
      </c>
      <c r="D3177">
        <v>2</v>
      </c>
      <c r="E3177" s="138">
        <v>45394</v>
      </c>
      <c r="F3177" s="138">
        <v>46011</v>
      </c>
      <c r="G3177" t="s">
        <v>69</v>
      </c>
      <c r="H3177" t="s">
        <v>63</v>
      </c>
      <c r="I3177">
        <v>0.8</v>
      </c>
      <c r="J3177" t="s">
        <v>71</v>
      </c>
      <c r="K3177"/>
      <c r="L3177"/>
      <c r="M3177"/>
      <c r="N3177"/>
      <c r="O3177"/>
      <c r="P3177"/>
      <c r="Q3177"/>
      <c r="R3177"/>
      <c r="S3177"/>
      <c r="T3177"/>
      <c r="U3177"/>
      <c r="V3177"/>
      <c r="W3177"/>
      <c r="X3177"/>
      <c r="Y3177"/>
      <c r="Z3177"/>
      <c r="AA3177"/>
      <c r="AB3177"/>
      <c r="AC3177"/>
      <c r="AD3177"/>
      <c r="AE3177"/>
      <c r="AF3177"/>
      <c r="AG3177">
        <v>1</v>
      </c>
      <c r="AH3177">
        <v>0</v>
      </c>
    </row>
    <row r="3178" spans="1:34" ht="15" x14ac:dyDescent="0.25">
      <c r="A3178" t="s">
        <v>6518</v>
      </c>
      <c r="B3178" t="s">
        <v>6519</v>
      </c>
      <c r="C3178" t="s">
        <v>281</v>
      </c>
      <c r="D3178">
        <v>5</v>
      </c>
      <c r="E3178" s="138">
        <v>45720</v>
      </c>
      <c r="F3178" s="138">
        <v>45734</v>
      </c>
      <c r="G3178" t="s">
        <v>69</v>
      </c>
      <c r="H3178" t="s">
        <v>70</v>
      </c>
      <c r="I3178">
        <v>0</v>
      </c>
      <c r="J3178" t="s">
        <v>16237</v>
      </c>
      <c r="K3178">
        <v>0.2</v>
      </c>
      <c r="L3178" t="s">
        <v>71</v>
      </c>
      <c r="M3178"/>
      <c r="N3178"/>
      <c r="O3178"/>
      <c r="P3178"/>
      <c r="Q3178"/>
      <c r="R3178"/>
      <c r="S3178"/>
      <c r="T3178"/>
      <c r="U3178"/>
      <c r="V3178"/>
      <c r="W3178"/>
      <c r="X3178"/>
      <c r="Y3178"/>
      <c r="Z3178"/>
      <c r="AA3178"/>
      <c r="AB3178"/>
      <c r="AC3178"/>
      <c r="AD3178"/>
      <c r="AE3178"/>
      <c r="AF3178"/>
      <c r="AG3178">
        <v>2</v>
      </c>
      <c r="AH3178">
        <v>9000</v>
      </c>
    </row>
    <row r="3179" spans="1:34" ht="15" x14ac:dyDescent="0.25">
      <c r="A3179" t="s">
        <v>6520</v>
      </c>
      <c r="B3179" t="s">
        <v>6521</v>
      </c>
      <c r="C3179" t="s">
        <v>321</v>
      </c>
      <c r="D3179">
        <v>26</v>
      </c>
      <c r="E3179" s="138">
        <v>45653</v>
      </c>
      <c r="F3179" s="138">
        <v>45678</v>
      </c>
      <c r="G3179" t="s">
        <v>69</v>
      </c>
      <c r="H3179" t="s">
        <v>63</v>
      </c>
      <c r="I3179">
        <v>0.8</v>
      </c>
      <c r="J3179" t="s">
        <v>71</v>
      </c>
      <c r="K3179"/>
      <c r="L3179"/>
      <c r="M3179"/>
      <c r="N3179"/>
      <c r="O3179"/>
      <c r="P3179"/>
      <c r="Q3179"/>
      <c r="R3179"/>
      <c r="S3179"/>
      <c r="T3179"/>
      <c r="U3179"/>
      <c r="V3179"/>
      <c r="W3179"/>
      <c r="X3179"/>
      <c r="Y3179"/>
      <c r="Z3179"/>
      <c r="AA3179"/>
      <c r="AB3179"/>
      <c r="AC3179"/>
      <c r="AD3179"/>
      <c r="AE3179"/>
      <c r="AF3179"/>
      <c r="AG3179">
        <v>1</v>
      </c>
      <c r="AH3179">
        <v>0</v>
      </c>
    </row>
    <row r="3180" spans="1:34" ht="15" x14ac:dyDescent="0.25">
      <c r="A3180" t="s">
        <v>6522</v>
      </c>
      <c r="B3180" t="s">
        <v>6523</v>
      </c>
      <c r="C3180" t="s">
        <v>182</v>
      </c>
      <c r="D3180">
        <v>3</v>
      </c>
      <c r="E3180" s="138">
        <v>44009</v>
      </c>
      <c r="F3180" s="138">
        <v>46011</v>
      </c>
      <c r="G3180" t="s">
        <v>69</v>
      </c>
      <c r="H3180" t="s">
        <v>63</v>
      </c>
      <c r="I3180">
        <v>0.4</v>
      </c>
      <c r="J3180" t="s">
        <v>71</v>
      </c>
      <c r="K3180"/>
      <c r="L3180"/>
      <c r="M3180"/>
      <c r="N3180"/>
      <c r="O3180"/>
      <c r="P3180"/>
      <c r="Q3180"/>
      <c r="R3180"/>
      <c r="S3180"/>
      <c r="T3180"/>
      <c r="U3180"/>
      <c r="V3180"/>
      <c r="W3180"/>
      <c r="X3180"/>
      <c r="Y3180"/>
      <c r="Z3180"/>
      <c r="AA3180"/>
      <c r="AB3180"/>
      <c r="AC3180"/>
      <c r="AD3180"/>
      <c r="AE3180"/>
      <c r="AF3180"/>
      <c r="AG3180">
        <v>1</v>
      </c>
      <c r="AH3180">
        <v>0</v>
      </c>
    </row>
    <row r="3181" spans="1:34" ht="15" x14ac:dyDescent="0.25">
      <c r="A3181" t="s">
        <v>6524</v>
      </c>
      <c r="B3181" t="s">
        <v>6525</v>
      </c>
      <c r="C3181" t="s">
        <v>270</v>
      </c>
      <c r="D3181"/>
      <c r="E3181"/>
      <c r="F3181"/>
      <c r="G3181"/>
      <c r="H3181" t="s">
        <v>63</v>
      </c>
      <c r="I3181" t="s">
        <v>64</v>
      </c>
      <c r="J3181"/>
      <c r="K3181"/>
      <c r="L3181"/>
      <c r="M3181"/>
      <c r="N3181"/>
      <c r="O3181"/>
      <c r="P3181"/>
      <c r="Q3181"/>
      <c r="R3181"/>
      <c r="S3181"/>
      <c r="T3181"/>
      <c r="U3181"/>
      <c r="V3181"/>
      <c r="W3181"/>
      <c r="X3181"/>
      <c r="Y3181"/>
      <c r="Z3181"/>
      <c r="AA3181"/>
      <c r="AB3181"/>
      <c r="AC3181"/>
      <c r="AD3181"/>
      <c r="AE3181"/>
      <c r="AF3181"/>
      <c r="AG3181"/>
      <c r="AH3181">
        <v>0</v>
      </c>
    </row>
    <row r="3182" spans="1:34" ht="15" x14ac:dyDescent="0.25">
      <c r="A3182" t="s">
        <v>6526</v>
      </c>
      <c r="B3182" t="s">
        <v>6527</v>
      </c>
      <c r="C3182" t="s">
        <v>270</v>
      </c>
      <c r="D3182"/>
      <c r="E3182"/>
      <c r="F3182"/>
      <c r="G3182"/>
      <c r="H3182" t="s">
        <v>63</v>
      </c>
      <c r="I3182" t="s">
        <v>64</v>
      </c>
      <c r="J3182"/>
      <c r="K3182"/>
      <c r="L3182"/>
      <c r="M3182"/>
      <c r="N3182"/>
      <c r="O3182"/>
      <c r="P3182"/>
      <c r="Q3182"/>
      <c r="R3182"/>
      <c r="S3182"/>
      <c r="T3182"/>
      <c r="U3182"/>
      <c r="V3182"/>
      <c r="W3182"/>
      <c r="X3182"/>
      <c r="Y3182"/>
      <c r="Z3182"/>
      <c r="AA3182"/>
      <c r="AB3182"/>
      <c r="AC3182"/>
      <c r="AD3182"/>
      <c r="AE3182"/>
      <c r="AF3182"/>
      <c r="AG3182"/>
      <c r="AH3182">
        <v>0</v>
      </c>
    </row>
    <row r="3183" spans="1:34" ht="15" x14ac:dyDescent="0.25">
      <c r="A3183" t="s">
        <v>6528</v>
      </c>
      <c r="B3183" t="s">
        <v>6529</v>
      </c>
      <c r="C3183" t="s">
        <v>270</v>
      </c>
      <c r="D3183">
        <v>89</v>
      </c>
      <c r="E3183" s="138">
        <v>38708</v>
      </c>
      <c r="F3183" s="138">
        <v>46011</v>
      </c>
      <c r="G3183" t="s">
        <v>818</v>
      </c>
      <c r="H3183" t="s">
        <v>63</v>
      </c>
      <c r="I3183">
        <v>0</v>
      </c>
      <c r="J3183" t="s">
        <v>71</v>
      </c>
      <c r="K3183"/>
      <c r="L3183"/>
      <c r="M3183"/>
      <c r="N3183"/>
      <c r="O3183"/>
      <c r="P3183"/>
      <c r="Q3183"/>
      <c r="R3183"/>
      <c r="S3183"/>
      <c r="T3183"/>
      <c r="U3183"/>
      <c r="V3183"/>
      <c r="W3183"/>
      <c r="X3183"/>
      <c r="Y3183"/>
      <c r="Z3183"/>
      <c r="AA3183"/>
      <c r="AB3183"/>
      <c r="AC3183"/>
      <c r="AD3183"/>
      <c r="AE3183"/>
      <c r="AF3183"/>
      <c r="AG3183">
        <v>1</v>
      </c>
      <c r="AH3183">
        <v>0</v>
      </c>
    </row>
    <row r="3184" spans="1:34" ht="15" x14ac:dyDescent="0.25">
      <c r="A3184" t="s">
        <v>6530</v>
      </c>
      <c r="B3184" t="s">
        <v>6531</v>
      </c>
      <c r="C3184" t="s">
        <v>1082</v>
      </c>
      <c r="D3184">
        <v>109</v>
      </c>
      <c r="E3184" s="138">
        <v>45645</v>
      </c>
      <c r="F3184" s="138">
        <v>45691</v>
      </c>
      <c r="G3184" t="s">
        <v>16478</v>
      </c>
      <c r="H3184" t="s">
        <v>70</v>
      </c>
      <c r="I3184">
        <v>0.75</v>
      </c>
      <c r="J3184" t="s">
        <v>76</v>
      </c>
      <c r="K3184">
        <v>0.75</v>
      </c>
      <c r="L3184" t="s">
        <v>77</v>
      </c>
      <c r="M3184">
        <v>0.77</v>
      </c>
      <c r="N3184" t="s">
        <v>78</v>
      </c>
      <c r="O3184">
        <v>0.8</v>
      </c>
      <c r="P3184" t="s">
        <v>79</v>
      </c>
      <c r="Q3184">
        <v>0</v>
      </c>
      <c r="R3184" t="s">
        <v>16231</v>
      </c>
      <c r="S3184"/>
      <c r="T3184"/>
      <c r="U3184"/>
      <c r="V3184"/>
      <c r="W3184"/>
      <c r="X3184"/>
      <c r="Y3184"/>
      <c r="Z3184"/>
      <c r="AA3184"/>
      <c r="AB3184"/>
      <c r="AC3184"/>
      <c r="AD3184"/>
      <c r="AE3184"/>
      <c r="AF3184"/>
      <c r="AG3184">
        <v>0</v>
      </c>
      <c r="AH3184">
        <v>0</v>
      </c>
    </row>
    <row r="3185" spans="1:34" ht="15" x14ac:dyDescent="0.25">
      <c r="A3185" t="s">
        <v>6532</v>
      </c>
      <c r="B3185" t="s">
        <v>6533</v>
      </c>
      <c r="C3185" t="s">
        <v>90</v>
      </c>
      <c r="D3185">
        <v>34</v>
      </c>
      <c r="E3185" s="138">
        <v>45624</v>
      </c>
      <c r="F3185" s="138">
        <v>45670</v>
      </c>
      <c r="G3185" t="s">
        <v>69</v>
      </c>
      <c r="H3185" t="s">
        <v>63</v>
      </c>
      <c r="I3185">
        <v>0.8</v>
      </c>
      <c r="J3185" t="s">
        <v>71</v>
      </c>
      <c r="K3185"/>
      <c r="L3185"/>
      <c r="M3185"/>
      <c r="N3185"/>
      <c r="O3185"/>
      <c r="P3185"/>
      <c r="Q3185"/>
      <c r="R3185"/>
      <c r="S3185"/>
      <c r="T3185"/>
      <c r="U3185"/>
      <c r="V3185"/>
      <c r="W3185"/>
      <c r="X3185"/>
      <c r="Y3185"/>
      <c r="Z3185"/>
      <c r="AA3185"/>
      <c r="AB3185"/>
      <c r="AC3185"/>
      <c r="AD3185"/>
      <c r="AE3185"/>
      <c r="AF3185"/>
      <c r="AG3185">
        <v>1</v>
      </c>
      <c r="AH3185">
        <v>0</v>
      </c>
    </row>
    <row r="3186" spans="1:34" ht="15" x14ac:dyDescent="0.25">
      <c r="A3186" t="s">
        <v>6534</v>
      </c>
      <c r="B3186" t="s">
        <v>6535</v>
      </c>
      <c r="C3186" t="s">
        <v>203</v>
      </c>
      <c r="D3186">
        <v>5</v>
      </c>
      <c r="E3186" s="138">
        <v>45716</v>
      </c>
      <c r="F3186" s="138">
        <v>45754</v>
      </c>
      <c r="G3186" t="s">
        <v>69</v>
      </c>
      <c r="H3186" t="s">
        <v>63</v>
      </c>
      <c r="I3186">
        <v>0.8</v>
      </c>
      <c r="J3186" t="s">
        <v>71</v>
      </c>
      <c r="K3186"/>
      <c r="L3186"/>
      <c r="M3186"/>
      <c r="N3186"/>
      <c r="O3186"/>
      <c r="P3186"/>
      <c r="Q3186"/>
      <c r="R3186"/>
      <c r="S3186"/>
      <c r="T3186"/>
      <c r="U3186"/>
      <c r="V3186"/>
      <c r="W3186"/>
      <c r="X3186"/>
      <c r="Y3186"/>
      <c r="Z3186"/>
      <c r="AA3186"/>
      <c r="AB3186"/>
      <c r="AC3186"/>
      <c r="AD3186"/>
      <c r="AE3186"/>
      <c r="AF3186"/>
      <c r="AG3186">
        <v>1</v>
      </c>
      <c r="AH3186">
        <v>0</v>
      </c>
    </row>
    <row r="3187" spans="1:34" ht="15" x14ac:dyDescent="0.25">
      <c r="A3187" t="s">
        <v>6536</v>
      </c>
      <c r="B3187" t="s">
        <v>6537</v>
      </c>
      <c r="C3187" t="s">
        <v>359</v>
      </c>
      <c r="D3187">
        <v>6</v>
      </c>
      <c r="E3187" s="138">
        <v>44210</v>
      </c>
      <c r="F3187" s="138">
        <v>46011</v>
      </c>
      <c r="G3187" t="s">
        <v>69</v>
      </c>
      <c r="H3187" t="s">
        <v>63</v>
      </c>
      <c r="I3187">
        <v>0.2</v>
      </c>
      <c r="J3187" t="s">
        <v>71</v>
      </c>
      <c r="K3187"/>
      <c r="L3187"/>
      <c r="M3187"/>
      <c r="N3187"/>
      <c r="O3187"/>
      <c r="P3187"/>
      <c r="Q3187"/>
      <c r="R3187"/>
      <c r="S3187"/>
      <c r="T3187"/>
      <c r="U3187"/>
      <c r="V3187"/>
      <c r="W3187"/>
      <c r="X3187"/>
      <c r="Y3187"/>
      <c r="Z3187"/>
      <c r="AA3187"/>
      <c r="AB3187"/>
      <c r="AC3187"/>
      <c r="AD3187"/>
      <c r="AE3187"/>
      <c r="AF3187"/>
      <c r="AG3187">
        <v>1</v>
      </c>
      <c r="AH3187">
        <v>0</v>
      </c>
    </row>
    <row r="3188" spans="1:34" ht="15" x14ac:dyDescent="0.25">
      <c r="A3188" t="s">
        <v>6538</v>
      </c>
      <c r="B3188" t="s">
        <v>6539</v>
      </c>
      <c r="C3188" t="s">
        <v>291</v>
      </c>
      <c r="D3188">
        <v>51</v>
      </c>
      <c r="E3188" s="138">
        <v>45653</v>
      </c>
      <c r="F3188" s="138">
        <v>45672</v>
      </c>
      <c r="G3188" t="s">
        <v>69</v>
      </c>
      <c r="H3188" t="s">
        <v>63</v>
      </c>
      <c r="I3188">
        <v>0.4</v>
      </c>
      <c r="J3188" t="s">
        <v>71</v>
      </c>
      <c r="K3188"/>
      <c r="L3188"/>
      <c r="M3188"/>
      <c r="N3188"/>
      <c r="O3188"/>
      <c r="P3188"/>
      <c r="Q3188"/>
      <c r="R3188"/>
      <c r="S3188"/>
      <c r="T3188"/>
      <c r="U3188"/>
      <c r="V3188"/>
      <c r="W3188"/>
      <c r="X3188"/>
      <c r="Y3188"/>
      <c r="Z3188"/>
      <c r="AA3188"/>
      <c r="AB3188"/>
      <c r="AC3188"/>
      <c r="AD3188"/>
      <c r="AE3188"/>
      <c r="AF3188"/>
      <c r="AG3188">
        <v>1</v>
      </c>
      <c r="AH3188">
        <v>0</v>
      </c>
    </row>
    <row r="3189" spans="1:34" ht="15" x14ac:dyDescent="0.25">
      <c r="A3189" t="s">
        <v>6540</v>
      </c>
      <c r="B3189" t="s">
        <v>6541</v>
      </c>
      <c r="C3189" t="s">
        <v>63</v>
      </c>
      <c r="D3189">
        <v>50</v>
      </c>
      <c r="E3189" s="138">
        <v>45656</v>
      </c>
      <c r="F3189" s="138">
        <v>45737</v>
      </c>
      <c r="G3189" t="s">
        <v>69</v>
      </c>
      <c r="H3189" t="s">
        <v>63</v>
      </c>
      <c r="I3189">
        <v>0.8</v>
      </c>
      <c r="J3189" t="s">
        <v>71</v>
      </c>
      <c r="K3189"/>
      <c r="L3189"/>
      <c r="M3189"/>
      <c r="N3189"/>
      <c r="O3189"/>
      <c r="P3189"/>
      <c r="Q3189"/>
      <c r="R3189"/>
      <c r="S3189"/>
      <c r="T3189"/>
      <c r="U3189"/>
      <c r="V3189"/>
      <c r="W3189"/>
      <c r="X3189"/>
      <c r="Y3189"/>
      <c r="Z3189"/>
      <c r="AA3189"/>
      <c r="AB3189"/>
      <c r="AC3189"/>
      <c r="AD3189"/>
      <c r="AE3189"/>
      <c r="AF3189"/>
      <c r="AG3189">
        <v>1</v>
      </c>
      <c r="AH3189">
        <v>0</v>
      </c>
    </row>
    <row r="3190" spans="1:34" ht="15" x14ac:dyDescent="0.25">
      <c r="A3190" t="s">
        <v>6542</v>
      </c>
      <c r="B3190" t="s">
        <v>6543</v>
      </c>
      <c r="C3190" t="s">
        <v>313</v>
      </c>
      <c r="D3190"/>
      <c r="E3190"/>
      <c r="F3190"/>
      <c r="G3190"/>
      <c r="H3190" t="s">
        <v>63</v>
      </c>
      <c r="I3190" t="s">
        <v>64</v>
      </c>
      <c r="J3190"/>
      <c r="K3190"/>
      <c r="L3190"/>
      <c r="M3190"/>
      <c r="N3190"/>
      <c r="O3190"/>
      <c r="P3190"/>
      <c r="Q3190"/>
      <c r="R3190"/>
      <c r="S3190"/>
      <c r="T3190"/>
      <c r="U3190"/>
      <c r="V3190"/>
      <c r="W3190"/>
      <c r="X3190"/>
      <c r="Y3190"/>
      <c r="Z3190"/>
      <c r="AA3190"/>
      <c r="AB3190"/>
      <c r="AC3190"/>
      <c r="AD3190"/>
      <c r="AE3190"/>
      <c r="AF3190"/>
      <c r="AG3190"/>
      <c r="AH3190">
        <v>0</v>
      </c>
    </row>
    <row r="3191" spans="1:34" ht="15" x14ac:dyDescent="0.25">
      <c r="A3191" t="s">
        <v>6544</v>
      </c>
      <c r="B3191" t="s">
        <v>6545</v>
      </c>
      <c r="C3191" t="s">
        <v>286</v>
      </c>
      <c r="D3191">
        <v>18</v>
      </c>
      <c r="E3191" s="138">
        <v>42587</v>
      </c>
      <c r="F3191" s="138">
        <v>46011</v>
      </c>
      <c r="G3191" t="s">
        <v>69</v>
      </c>
      <c r="H3191" t="s">
        <v>63</v>
      </c>
      <c r="I3191">
        <v>0.5</v>
      </c>
      <c r="J3191" t="s">
        <v>71</v>
      </c>
      <c r="K3191"/>
      <c r="L3191"/>
      <c r="M3191"/>
      <c r="N3191"/>
      <c r="O3191"/>
      <c r="P3191"/>
      <c r="Q3191"/>
      <c r="R3191"/>
      <c r="S3191"/>
      <c r="T3191"/>
      <c r="U3191"/>
      <c r="V3191"/>
      <c r="W3191"/>
      <c r="X3191"/>
      <c r="Y3191"/>
      <c r="Z3191"/>
      <c r="AA3191"/>
      <c r="AB3191"/>
      <c r="AC3191"/>
      <c r="AD3191"/>
      <c r="AE3191"/>
      <c r="AF3191"/>
      <c r="AG3191">
        <v>1</v>
      </c>
      <c r="AH3191">
        <v>0</v>
      </c>
    </row>
    <row r="3192" spans="1:34" ht="15" x14ac:dyDescent="0.25">
      <c r="A3192" t="s">
        <v>6546</v>
      </c>
      <c r="B3192" t="s">
        <v>6547</v>
      </c>
      <c r="C3192" t="s">
        <v>139</v>
      </c>
      <c r="D3192">
        <v>12</v>
      </c>
      <c r="E3192" s="138">
        <v>41430</v>
      </c>
      <c r="F3192" s="138">
        <v>46011</v>
      </c>
      <c r="G3192" t="s">
        <v>69</v>
      </c>
      <c r="H3192" t="s">
        <v>63</v>
      </c>
      <c r="I3192">
        <v>0.8</v>
      </c>
      <c r="J3192" t="s">
        <v>71</v>
      </c>
      <c r="K3192"/>
      <c r="L3192"/>
      <c r="M3192"/>
      <c r="N3192"/>
      <c r="O3192"/>
      <c r="P3192"/>
      <c r="Q3192"/>
      <c r="R3192"/>
      <c r="S3192"/>
      <c r="T3192"/>
      <c r="U3192"/>
      <c r="V3192"/>
      <c r="W3192"/>
      <c r="X3192"/>
      <c r="Y3192"/>
      <c r="Z3192"/>
      <c r="AA3192"/>
      <c r="AB3192"/>
      <c r="AC3192"/>
      <c r="AD3192"/>
      <c r="AE3192"/>
      <c r="AF3192"/>
      <c r="AG3192">
        <v>1</v>
      </c>
      <c r="AH3192">
        <v>0</v>
      </c>
    </row>
    <row r="3193" spans="1:34" ht="15" x14ac:dyDescent="0.25">
      <c r="A3193" t="s">
        <v>6548</v>
      </c>
      <c r="B3193" t="s">
        <v>6549</v>
      </c>
      <c r="C3193" t="s">
        <v>102</v>
      </c>
      <c r="D3193">
        <v>22</v>
      </c>
      <c r="E3193" s="138">
        <v>45656</v>
      </c>
      <c r="F3193" s="138">
        <v>45712</v>
      </c>
      <c r="G3193" t="s">
        <v>69</v>
      </c>
      <c r="H3193" t="s">
        <v>63</v>
      </c>
      <c r="I3193">
        <v>0.6</v>
      </c>
      <c r="J3193" t="s">
        <v>71</v>
      </c>
      <c r="K3193"/>
      <c r="L3193"/>
      <c r="M3193"/>
      <c r="N3193"/>
      <c r="O3193"/>
      <c r="P3193"/>
      <c r="Q3193"/>
      <c r="R3193"/>
      <c r="S3193"/>
      <c r="T3193"/>
      <c r="U3193"/>
      <c r="V3193"/>
      <c r="W3193"/>
      <c r="X3193"/>
      <c r="Y3193"/>
      <c r="Z3193"/>
      <c r="AA3193"/>
      <c r="AB3193"/>
      <c r="AC3193"/>
      <c r="AD3193"/>
      <c r="AE3193"/>
      <c r="AF3193"/>
      <c r="AG3193">
        <v>1</v>
      </c>
      <c r="AH3193">
        <v>0</v>
      </c>
    </row>
    <row r="3194" spans="1:34" ht="15" x14ac:dyDescent="0.25">
      <c r="A3194" t="s">
        <v>6550</v>
      </c>
      <c r="B3194" t="s">
        <v>6551</v>
      </c>
      <c r="C3194" t="s">
        <v>267</v>
      </c>
      <c r="D3194">
        <v>11</v>
      </c>
      <c r="E3194" s="138">
        <v>45762</v>
      </c>
      <c r="F3194" s="138">
        <v>45828</v>
      </c>
      <c r="G3194" t="s">
        <v>16478</v>
      </c>
      <c r="H3194" t="s">
        <v>70</v>
      </c>
      <c r="I3194">
        <v>0.6</v>
      </c>
      <c r="J3194" t="s">
        <v>76</v>
      </c>
      <c r="K3194">
        <v>0.62</v>
      </c>
      <c r="L3194" t="s">
        <v>77</v>
      </c>
      <c r="M3194">
        <v>0.64</v>
      </c>
      <c r="N3194" t="s">
        <v>78</v>
      </c>
      <c r="O3194">
        <v>0.7</v>
      </c>
      <c r="P3194" t="s">
        <v>79</v>
      </c>
      <c r="Q3194"/>
      <c r="R3194"/>
      <c r="S3194"/>
      <c r="T3194"/>
      <c r="U3194"/>
      <c r="V3194"/>
      <c r="W3194"/>
      <c r="X3194"/>
      <c r="Y3194"/>
      <c r="Z3194"/>
      <c r="AA3194"/>
      <c r="AB3194"/>
      <c r="AC3194"/>
      <c r="AD3194"/>
      <c r="AE3194"/>
      <c r="AF3194"/>
      <c r="AG3194">
        <v>0</v>
      </c>
      <c r="AH3194">
        <v>0</v>
      </c>
    </row>
    <row r="3195" spans="1:34" ht="15" x14ac:dyDescent="0.25">
      <c r="A3195" t="s">
        <v>6552</v>
      </c>
      <c r="B3195" t="s">
        <v>6553</v>
      </c>
      <c r="C3195" t="s">
        <v>139</v>
      </c>
      <c r="D3195">
        <v>3</v>
      </c>
      <c r="E3195" s="138">
        <v>45707</v>
      </c>
      <c r="F3195" s="138">
        <v>45993</v>
      </c>
      <c r="G3195" t="s">
        <v>75</v>
      </c>
      <c r="H3195" t="s">
        <v>63</v>
      </c>
      <c r="I3195">
        <v>0.8</v>
      </c>
      <c r="J3195" t="s">
        <v>71</v>
      </c>
      <c r="K3195"/>
      <c r="L3195"/>
      <c r="M3195"/>
      <c r="N3195"/>
      <c r="O3195"/>
      <c r="P3195"/>
      <c r="Q3195"/>
      <c r="R3195"/>
      <c r="S3195"/>
      <c r="T3195"/>
      <c r="U3195"/>
      <c r="V3195"/>
      <c r="W3195"/>
      <c r="X3195"/>
      <c r="Y3195"/>
      <c r="Z3195"/>
      <c r="AA3195"/>
      <c r="AB3195"/>
      <c r="AC3195"/>
      <c r="AD3195"/>
      <c r="AE3195"/>
      <c r="AF3195"/>
      <c r="AG3195">
        <v>1</v>
      </c>
      <c r="AH3195">
        <v>0</v>
      </c>
    </row>
    <row r="3196" spans="1:34" ht="15" x14ac:dyDescent="0.25">
      <c r="A3196" t="s">
        <v>6554</v>
      </c>
      <c r="B3196" t="s">
        <v>6555</v>
      </c>
      <c r="C3196" t="s">
        <v>680</v>
      </c>
      <c r="D3196">
        <v>49</v>
      </c>
      <c r="E3196" s="138">
        <v>45649</v>
      </c>
      <c r="F3196" s="138">
        <v>45691</v>
      </c>
      <c r="G3196" t="s">
        <v>69</v>
      </c>
      <c r="H3196" t="s">
        <v>70</v>
      </c>
      <c r="I3196">
        <v>0</v>
      </c>
      <c r="J3196" t="s">
        <v>16229</v>
      </c>
      <c r="K3196">
        <v>0.8</v>
      </c>
      <c r="L3196" t="s">
        <v>71</v>
      </c>
      <c r="M3196"/>
      <c r="N3196"/>
      <c r="O3196"/>
      <c r="P3196"/>
      <c r="Q3196"/>
      <c r="R3196"/>
      <c r="S3196"/>
      <c r="T3196"/>
      <c r="U3196"/>
      <c r="V3196"/>
      <c r="W3196"/>
      <c r="X3196"/>
      <c r="Y3196"/>
      <c r="Z3196"/>
      <c r="AA3196"/>
      <c r="AB3196"/>
      <c r="AC3196"/>
      <c r="AD3196"/>
      <c r="AE3196"/>
      <c r="AF3196"/>
      <c r="AG3196">
        <v>2</v>
      </c>
      <c r="AH3196">
        <v>10000</v>
      </c>
    </row>
    <row r="3197" spans="1:34" ht="15" x14ac:dyDescent="0.25">
      <c r="A3197" t="s">
        <v>6556</v>
      </c>
      <c r="B3197" t="s">
        <v>6557</v>
      </c>
      <c r="C3197" t="s">
        <v>182</v>
      </c>
      <c r="D3197">
        <v>25</v>
      </c>
      <c r="E3197" s="138">
        <v>45637</v>
      </c>
      <c r="F3197" s="138">
        <v>45929</v>
      </c>
      <c r="G3197" t="s">
        <v>69</v>
      </c>
      <c r="H3197" t="s">
        <v>70</v>
      </c>
      <c r="I3197">
        <v>0</v>
      </c>
      <c r="J3197" t="s">
        <v>16251</v>
      </c>
      <c r="K3197">
        <v>0.4</v>
      </c>
      <c r="L3197" t="s">
        <v>71</v>
      </c>
      <c r="M3197"/>
      <c r="N3197"/>
      <c r="O3197"/>
      <c r="P3197"/>
      <c r="Q3197"/>
      <c r="R3197"/>
      <c r="S3197"/>
      <c r="T3197"/>
      <c r="U3197"/>
      <c r="V3197"/>
      <c r="W3197"/>
      <c r="X3197"/>
      <c r="Y3197"/>
      <c r="Z3197"/>
      <c r="AA3197"/>
      <c r="AB3197"/>
      <c r="AC3197"/>
      <c r="AD3197"/>
      <c r="AE3197"/>
      <c r="AF3197"/>
      <c r="AG3197">
        <v>2</v>
      </c>
      <c r="AH3197">
        <v>10999.99</v>
      </c>
    </row>
    <row r="3198" spans="1:34" ht="15" x14ac:dyDescent="0.25">
      <c r="A3198" t="s">
        <v>6558</v>
      </c>
      <c r="B3198" t="s">
        <v>6559</v>
      </c>
      <c r="C3198" t="s">
        <v>193</v>
      </c>
      <c r="D3198">
        <v>3</v>
      </c>
      <c r="E3198" s="138">
        <v>45716</v>
      </c>
      <c r="F3198" s="138">
        <v>45916</v>
      </c>
      <c r="G3198" t="s">
        <v>69</v>
      </c>
      <c r="H3198" t="s">
        <v>70</v>
      </c>
      <c r="I3198">
        <v>0</v>
      </c>
      <c r="J3198" t="s">
        <v>16228</v>
      </c>
      <c r="K3198">
        <v>0.8</v>
      </c>
      <c r="L3198" t="s">
        <v>71</v>
      </c>
      <c r="M3198"/>
      <c r="N3198"/>
      <c r="O3198"/>
      <c r="P3198"/>
      <c r="Q3198"/>
      <c r="R3198"/>
      <c r="S3198"/>
      <c r="T3198"/>
      <c r="U3198"/>
      <c r="V3198"/>
      <c r="W3198"/>
      <c r="X3198"/>
      <c r="Y3198"/>
      <c r="Z3198"/>
      <c r="AA3198"/>
      <c r="AB3198"/>
      <c r="AC3198"/>
      <c r="AD3198"/>
      <c r="AE3198"/>
      <c r="AF3198"/>
      <c r="AG3198">
        <v>2</v>
      </c>
      <c r="AH3198">
        <v>12000</v>
      </c>
    </row>
    <row r="3199" spans="1:34" ht="15" x14ac:dyDescent="0.25">
      <c r="A3199" t="s">
        <v>6560</v>
      </c>
      <c r="B3199" t="s">
        <v>6561</v>
      </c>
      <c r="C3199" t="s">
        <v>182</v>
      </c>
      <c r="D3199">
        <v>30</v>
      </c>
      <c r="E3199" s="138">
        <v>45645</v>
      </c>
      <c r="F3199" s="138">
        <v>45895</v>
      </c>
      <c r="G3199" t="s">
        <v>69</v>
      </c>
      <c r="H3199" t="s">
        <v>63</v>
      </c>
      <c r="I3199">
        <v>0.7</v>
      </c>
      <c r="J3199" t="s">
        <v>71</v>
      </c>
      <c r="K3199"/>
      <c r="L3199"/>
      <c r="M3199"/>
      <c r="N3199"/>
      <c r="O3199"/>
      <c r="P3199"/>
      <c r="Q3199"/>
      <c r="R3199"/>
      <c r="S3199"/>
      <c r="T3199"/>
      <c r="U3199"/>
      <c r="V3199"/>
      <c r="W3199"/>
      <c r="X3199"/>
      <c r="Y3199"/>
      <c r="Z3199"/>
      <c r="AA3199"/>
      <c r="AB3199"/>
      <c r="AC3199"/>
      <c r="AD3199"/>
      <c r="AE3199"/>
      <c r="AF3199"/>
      <c r="AG3199">
        <v>1</v>
      </c>
      <c r="AH3199">
        <v>0</v>
      </c>
    </row>
    <row r="3200" spans="1:34" ht="15" x14ac:dyDescent="0.25">
      <c r="A3200" t="s">
        <v>6562</v>
      </c>
      <c r="B3200" t="s">
        <v>6563</v>
      </c>
      <c r="C3200" t="s">
        <v>193</v>
      </c>
      <c r="D3200">
        <v>3</v>
      </c>
      <c r="E3200" s="138">
        <v>45363</v>
      </c>
      <c r="F3200" s="138">
        <v>46011</v>
      </c>
      <c r="G3200" t="s">
        <v>69</v>
      </c>
      <c r="H3200" t="s">
        <v>63</v>
      </c>
      <c r="I3200">
        <v>0.8</v>
      </c>
      <c r="J3200" t="s">
        <v>71</v>
      </c>
      <c r="K3200"/>
      <c r="L3200"/>
      <c r="M3200"/>
      <c r="N3200"/>
      <c r="O3200"/>
      <c r="P3200"/>
      <c r="Q3200"/>
      <c r="R3200"/>
      <c r="S3200"/>
      <c r="T3200"/>
      <c r="U3200"/>
      <c r="V3200"/>
      <c r="W3200"/>
      <c r="X3200"/>
      <c r="Y3200"/>
      <c r="Z3200"/>
      <c r="AA3200"/>
      <c r="AB3200"/>
      <c r="AC3200"/>
      <c r="AD3200"/>
      <c r="AE3200"/>
      <c r="AF3200"/>
      <c r="AG3200">
        <v>1</v>
      </c>
      <c r="AH3200">
        <v>0</v>
      </c>
    </row>
    <row r="3201" spans="1:34" ht="15" x14ac:dyDescent="0.25">
      <c r="A3201" t="s">
        <v>6564</v>
      </c>
      <c r="B3201" t="s">
        <v>6565</v>
      </c>
      <c r="C3201" t="s">
        <v>151</v>
      </c>
      <c r="D3201">
        <v>33</v>
      </c>
      <c r="E3201" s="138">
        <v>45643</v>
      </c>
      <c r="F3201" s="138">
        <v>45705</v>
      </c>
      <c r="G3201" t="s">
        <v>69</v>
      </c>
      <c r="H3201" t="s">
        <v>63</v>
      </c>
      <c r="I3201">
        <v>0.6</v>
      </c>
      <c r="J3201" t="s">
        <v>71</v>
      </c>
      <c r="K3201"/>
      <c r="L3201"/>
      <c r="M3201"/>
      <c r="N3201"/>
      <c r="O3201"/>
      <c r="P3201"/>
      <c r="Q3201"/>
      <c r="R3201"/>
      <c r="S3201"/>
      <c r="T3201"/>
      <c r="U3201"/>
      <c r="V3201"/>
      <c r="W3201"/>
      <c r="X3201"/>
      <c r="Y3201"/>
      <c r="Z3201"/>
      <c r="AA3201"/>
      <c r="AB3201"/>
      <c r="AC3201"/>
      <c r="AD3201"/>
      <c r="AE3201"/>
      <c r="AF3201"/>
      <c r="AG3201">
        <v>1</v>
      </c>
      <c r="AH3201">
        <v>0</v>
      </c>
    </row>
    <row r="3202" spans="1:34" ht="15" x14ac:dyDescent="0.25">
      <c r="A3202" t="s">
        <v>6566</v>
      </c>
      <c r="B3202" t="s">
        <v>6567</v>
      </c>
      <c r="C3202" t="s">
        <v>318</v>
      </c>
      <c r="D3202">
        <v>28</v>
      </c>
      <c r="E3202" s="138">
        <v>45623</v>
      </c>
      <c r="F3202" s="138">
        <v>45720</v>
      </c>
      <c r="G3202" t="s">
        <v>69</v>
      </c>
      <c r="H3202" t="s">
        <v>70</v>
      </c>
      <c r="I3202">
        <v>0</v>
      </c>
      <c r="J3202" t="s">
        <v>16229</v>
      </c>
      <c r="K3202">
        <v>0.7</v>
      </c>
      <c r="L3202" t="s">
        <v>71</v>
      </c>
      <c r="M3202"/>
      <c r="N3202"/>
      <c r="O3202"/>
      <c r="P3202"/>
      <c r="Q3202"/>
      <c r="R3202"/>
      <c r="S3202"/>
      <c r="T3202"/>
      <c r="U3202"/>
      <c r="V3202"/>
      <c r="W3202"/>
      <c r="X3202"/>
      <c r="Y3202"/>
      <c r="Z3202"/>
      <c r="AA3202"/>
      <c r="AB3202"/>
      <c r="AC3202"/>
      <c r="AD3202"/>
      <c r="AE3202"/>
      <c r="AF3202"/>
      <c r="AG3202">
        <v>2</v>
      </c>
      <c r="AH3202">
        <v>10000</v>
      </c>
    </row>
    <row r="3203" spans="1:34" ht="15" x14ac:dyDescent="0.25">
      <c r="A3203" t="s">
        <v>6568</v>
      </c>
      <c r="B3203" t="s">
        <v>6569</v>
      </c>
      <c r="C3203" t="s">
        <v>214</v>
      </c>
      <c r="D3203">
        <v>15</v>
      </c>
      <c r="E3203" s="138">
        <v>42180</v>
      </c>
      <c r="F3203" s="138">
        <v>46011</v>
      </c>
      <c r="G3203" t="s">
        <v>69</v>
      </c>
      <c r="H3203" t="s">
        <v>63</v>
      </c>
      <c r="I3203">
        <v>0.5</v>
      </c>
      <c r="J3203" t="s">
        <v>71</v>
      </c>
      <c r="K3203"/>
      <c r="L3203"/>
      <c r="M3203"/>
      <c r="N3203"/>
      <c r="O3203"/>
      <c r="P3203"/>
      <c r="Q3203"/>
      <c r="R3203"/>
      <c r="S3203"/>
      <c r="T3203"/>
      <c r="U3203"/>
      <c r="V3203"/>
      <c r="W3203"/>
      <c r="X3203"/>
      <c r="Y3203"/>
      <c r="Z3203"/>
      <c r="AA3203"/>
      <c r="AB3203"/>
      <c r="AC3203"/>
      <c r="AD3203"/>
      <c r="AE3203"/>
      <c r="AF3203"/>
      <c r="AG3203">
        <v>1</v>
      </c>
      <c r="AH3203">
        <v>0</v>
      </c>
    </row>
    <row r="3204" spans="1:34" ht="15" x14ac:dyDescent="0.25">
      <c r="A3204" t="s">
        <v>6570</v>
      </c>
      <c r="B3204" t="s">
        <v>6571</v>
      </c>
      <c r="C3204" t="s">
        <v>231</v>
      </c>
      <c r="D3204">
        <v>32</v>
      </c>
      <c r="E3204" s="138">
        <v>44916</v>
      </c>
      <c r="F3204" s="138">
        <v>46011</v>
      </c>
      <c r="G3204" t="s">
        <v>69</v>
      </c>
      <c r="H3204" t="s">
        <v>63</v>
      </c>
      <c r="I3204">
        <v>0.2</v>
      </c>
      <c r="J3204" t="s">
        <v>71</v>
      </c>
      <c r="K3204"/>
      <c r="L3204"/>
      <c r="M3204"/>
      <c r="N3204"/>
      <c r="O3204"/>
      <c r="P3204"/>
      <c r="Q3204"/>
      <c r="R3204"/>
      <c r="S3204"/>
      <c r="T3204"/>
      <c r="U3204"/>
      <c r="V3204"/>
      <c r="W3204"/>
      <c r="X3204"/>
      <c r="Y3204"/>
      <c r="Z3204"/>
      <c r="AA3204"/>
      <c r="AB3204"/>
      <c r="AC3204"/>
      <c r="AD3204"/>
      <c r="AE3204"/>
      <c r="AF3204"/>
      <c r="AG3204">
        <v>1</v>
      </c>
      <c r="AH3204">
        <v>0</v>
      </c>
    </row>
    <row r="3205" spans="1:34" ht="15" x14ac:dyDescent="0.25">
      <c r="A3205" t="s">
        <v>6572</v>
      </c>
      <c r="B3205" t="s">
        <v>6573</v>
      </c>
      <c r="C3205" t="s">
        <v>350</v>
      </c>
      <c r="D3205">
        <v>52</v>
      </c>
      <c r="E3205" s="138">
        <v>45646</v>
      </c>
      <c r="F3205" s="138">
        <v>45681</v>
      </c>
      <c r="G3205" t="s">
        <v>69</v>
      </c>
      <c r="H3205" t="s">
        <v>63</v>
      </c>
      <c r="I3205">
        <v>0.2</v>
      </c>
      <c r="J3205" t="s">
        <v>71</v>
      </c>
      <c r="K3205"/>
      <c r="L3205"/>
      <c r="M3205"/>
      <c r="N3205"/>
      <c r="O3205"/>
      <c r="P3205"/>
      <c r="Q3205"/>
      <c r="R3205"/>
      <c r="S3205"/>
      <c r="T3205"/>
      <c r="U3205"/>
      <c r="V3205"/>
      <c r="W3205"/>
      <c r="X3205"/>
      <c r="Y3205"/>
      <c r="Z3205"/>
      <c r="AA3205"/>
      <c r="AB3205"/>
      <c r="AC3205"/>
      <c r="AD3205"/>
      <c r="AE3205"/>
      <c r="AF3205"/>
      <c r="AG3205">
        <v>1</v>
      </c>
      <c r="AH3205">
        <v>0</v>
      </c>
    </row>
    <row r="3206" spans="1:34" ht="15" x14ac:dyDescent="0.25">
      <c r="A3206" t="s">
        <v>6574</v>
      </c>
      <c r="B3206" t="s">
        <v>6575</v>
      </c>
      <c r="C3206" t="s">
        <v>350</v>
      </c>
      <c r="D3206">
        <v>23</v>
      </c>
      <c r="E3206" s="138">
        <v>45649</v>
      </c>
      <c r="F3206" s="138">
        <v>45679</v>
      </c>
      <c r="G3206" t="s">
        <v>69</v>
      </c>
      <c r="H3206" t="s">
        <v>63</v>
      </c>
      <c r="I3206">
        <v>0.4</v>
      </c>
      <c r="J3206" t="s">
        <v>71</v>
      </c>
      <c r="K3206"/>
      <c r="L3206"/>
      <c r="M3206"/>
      <c r="N3206"/>
      <c r="O3206"/>
      <c r="P3206"/>
      <c r="Q3206"/>
      <c r="R3206"/>
      <c r="S3206"/>
      <c r="T3206"/>
      <c r="U3206"/>
      <c r="V3206"/>
      <c r="W3206"/>
      <c r="X3206"/>
      <c r="Y3206"/>
      <c r="Z3206"/>
      <c r="AA3206"/>
      <c r="AB3206"/>
      <c r="AC3206"/>
      <c r="AD3206"/>
      <c r="AE3206"/>
      <c r="AF3206"/>
      <c r="AG3206">
        <v>1</v>
      </c>
      <c r="AH3206">
        <v>0</v>
      </c>
    </row>
    <row r="3207" spans="1:34" ht="15" x14ac:dyDescent="0.25">
      <c r="A3207" t="s">
        <v>6576</v>
      </c>
      <c r="B3207" t="s">
        <v>6577</v>
      </c>
      <c r="C3207" t="s">
        <v>757</v>
      </c>
      <c r="D3207">
        <v>78</v>
      </c>
      <c r="E3207" s="138">
        <v>41561</v>
      </c>
      <c r="F3207" s="138">
        <v>46011</v>
      </c>
      <c r="G3207" t="s">
        <v>69</v>
      </c>
      <c r="H3207" t="s">
        <v>63</v>
      </c>
      <c r="I3207">
        <v>0.8</v>
      </c>
      <c r="J3207" t="s">
        <v>71</v>
      </c>
      <c r="K3207"/>
      <c r="L3207"/>
      <c r="M3207"/>
      <c r="N3207"/>
      <c r="O3207"/>
      <c r="P3207"/>
      <c r="Q3207"/>
      <c r="R3207"/>
      <c r="S3207"/>
      <c r="T3207"/>
      <c r="U3207"/>
      <c r="V3207"/>
      <c r="W3207"/>
      <c r="X3207"/>
      <c r="Y3207"/>
      <c r="Z3207"/>
      <c r="AA3207"/>
      <c r="AB3207"/>
      <c r="AC3207"/>
      <c r="AD3207"/>
      <c r="AE3207"/>
      <c r="AF3207"/>
      <c r="AG3207">
        <v>1</v>
      </c>
      <c r="AH3207">
        <v>0</v>
      </c>
    </row>
    <row r="3208" spans="1:34" ht="15" x14ac:dyDescent="0.25">
      <c r="A3208" t="s">
        <v>6578</v>
      </c>
      <c r="B3208" t="s">
        <v>6579</v>
      </c>
      <c r="C3208" t="s">
        <v>231</v>
      </c>
      <c r="D3208">
        <v>43</v>
      </c>
      <c r="E3208" s="138">
        <v>45644</v>
      </c>
      <c r="F3208" s="138">
        <v>45938</v>
      </c>
      <c r="G3208" t="s">
        <v>69</v>
      </c>
      <c r="H3208" t="s">
        <v>63</v>
      </c>
      <c r="I3208">
        <v>0.2</v>
      </c>
      <c r="J3208" t="s">
        <v>71</v>
      </c>
      <c r="K3208"/>
      <c r="L3208"/>
      <c r="M3208"/>
      <c r="N3208"/>
      <c r="O3208"/>
      <c r="P3208"/>
      <c r="Q3208"/>
      <c r="R3208"/>
      <c r="S3208"/>
      <c r="T3208"/>
      <c r="U3208"/>
      <c r="V3208"/>
      <c r="W3208"/>
      <c r="X3208"/>
      <c r="Y3208"/>
      <c r="Z3208"/>
      <c r="AA3208"/>
      <c r="AB3208"/>
      <c r="AC3208"/>
      <c r="AD3208"/>
      <c r="AE3208"/>
      <c r="AF3208"/>
      <c r="AG3208">
        <v>1</v>
      </c>
      <c r="AH3208">
        <v>0</v>
      </c>
    </row>
    <row r="3209" spans="1:34" ht="15" x14ac:dyDescent="0.25">
      <c r="A3209" t="s">
        <v>6580</v>
      </c>
      <c r="B3209" t="s">
        <v>6581</v>
      </c>
      <c r="C3209" t="s">
        <v>206</v>
      </c>
      <c r="D3209">
        <v>46</v>
      </c>
      <c r="E3209" s="138">
        <v>45622</v>
      </c>
      <c r="F3209" s="138">
        <v>45672</v>
      </c>
      <c r="G3209" t="s">
        <v>69</v>
      </c>
      <c r="H3209" t="s">
        <v>70</v>
      </c>
      <c r="I3209">
        <v>0</v>
      </c>
      <c r="J3209" t="s">
        <v>16286</v>
      </c>
      <c r="K3209">
        <v>0.8</v>
      </c>
      <c r="L3209" t="s">
        <v>71</v>
      </c>
      <c r="M3209"/>
      <c r="N3209"/>
      <c r="O3209"/>
      <c r="P3209"/>
      <c r="Q3209"/>
      <c r="R3209"/>
      <c r="S3209"/>
      <c r="T3209"/>
      <c r="U3209"/>
      <c r="V3209"/>
      <c r="W3209"/>
      <c r="X3209"/>
      <c r="Y3209"/>
      <c r="Z3209"/>
      <c r="AA3209"/>
      <c r="AB3209"/>
      <c r="AC3209"/>
      <c r="AD3209"/>
      <c r="AE3209"/>
      <c r="AF3209"/>
      <c r="AG3209">
        <v>2</v>
      </c>
      <c r="AH3209">
        <v>5000</v>
      </c>
    </row>
    <row r="3210" spans="1:34" ht="15" x14ac:dyDescent="0.25">
      <c r="A3210" t="s">
        <v>6582</v>
      </c>
      <c r="B3210" t="s">
        <v>6583</v>
      </c>
      <c r="C3210" t="s">
        <v>1000</v>
      </c>
      <c r="D3210">
        <v>33</v>
      </c>
      <c r="E3210" s="138">
        <v>41844</v>
      </c>
      <c r="F3210" s="138">
        <v>46011</v>
      </c>
      <c r="G3210" t="s">
        <v>69</v>
      </c>
      <c r="H3210" t="s">
        <v>70</v>
      </c>
      <c r="I3210">
        <v>0</v>
      </c>
      <c r="J3210" t="s">
        <v>16229</v>
      </c>
      <c r="K3210">
        <v>0.8</v>
      </c>
      <c r="L3210" t="s">
        <v>71</v>
      </c>
      <c r="M3210"/>
      <c r="N3210"/>
      <c r="O3210"/>
      <c r="P3210"/>
      <c r="Q3210"/>
      <c r="R3210"/>
      <c r="S3210"/>
      <c r="T3210"/>
      <c r="U3210"/>
      <c r="V3210"/>
      <c r="W3210"/>
      <c r="X3210"/>
      <c r="Y3210"/>
      <c r="Z3210"/>
      <c r="AA3210"/>
      <c r="AB3210"/>
      <c r="AC3210"/>
      <c r="AD3210"/>
      <c r="AE3210"/>
      <c r="AF3210"/>
      <c r="AG3210">
        <v>2</v>
      </c>
      <c r="AH3210">
        <v>10000</v>
      </c>
    </row>
    <row r="3211" spans="1:34" ht="15" x14ac:dyDescent="0.25">
      <c r="A3211" t="s">
        <v>6584</v>
      </c>
      <c r="B3211" t="s">
        <v>6585</v>
      </c>
      <c r="C3211" t="s">
        <v>281</v>
      </c>
      <c r="D3211">
        <v>19</v>
      </c>
      <c r="E3211" s="138">
        <v>41089</v>
      </c>
      <c r="F3211" s="138">
        <v>46011</v>
      </c>
      <c r="G3211" t="s">
        <v>69</v>
      </c>
      <c r="H3211" t="s">
        <v>70</v>
      </c>
      <c r="I3211">
        <v>0</v>
      </c>
      <c r="J3211" t="s">
        <v>16232</v>
      </c>
      <c r="K3211">
        <v>0.8</v>
      </c>
      <c r="L3211" t="s">
        <v>71</v>
      </c>
      <c r="M3211"/>
      <c r="N3211"/>
      <c r="O3211"/>
      <c r="P3211"/>
      <c r="Q3211"/>
      <c r="R3211"/>
      <c r="S3211"/>
      <c r="T3211"/>
      <c r="U3211"/>
      <c r="V3211"/>
      <c r="W3211"/>
      <c r="X3211"/>
      <c r="Y3211"/>
      <c r="Z3211"/>
      <c r="AA3211"/>
      <c r="AB3211"/>
      <c r="AC3211"/>
      <c r="AD3211"/>
      <c r="AE3211"/>
      <c r="AF3211"/>
      <c r="AG3211">
        <v>2</v>
      </c>
      <c r="AH3211">
        <v>7500</v>
      </c>
    </row>
    <row r="3212" spans="1:34" ht="15" x14ac:dyDescent="0.25">
      <c r="A3212" t="s">
        <v>6586</v>
      </c>
      <c r="B3212" t="s">
        <v>6587</v>
      </c>
      <c r="C3212" t="s">
        <v>162</v>
      </c>
      <c r="D3212">
        <v>14</v>
      </c>
      <c r="E3212" s="138">
        <v>41372</v>
      </c>
      <c r="F3212" s="138">
        <v>46011</v>
      </c>
      <c r="G3212" t="s">
        <v>69</v>
      </c>
      <c r="H3212" t="s">
        <v>70</v>
      </c>
      <c r="I3212">
        <v>0.8</v>
      </c>
      <c r="J3212" t="s">
        <v>71</v>
      </c>
      <c r="K3212">
        <v>0</v>
      </c>
      <c r="L3212" t="s">
        <v>16103</v>
      </c>
      <c r="M3212"/>
      <c r="N3212"/>
      <c r="O3212"/>
      <c r="P3212"/>
      <c r="Q3212"/>
      <c r="R3212"/>
      <c r="S3212"/>
      <c r="T3212"/>
      <c r="U3212"/>
      <c r="V3212"/>
      <c r="W3212"/>
      <c r="X3212"/>
      <c r="Y3212"/>
      <c r="Z3212"/>
      <c r="AA3212"/>
      <c r="AB3212"/>
      <c r="AC3212"/>
      <c r="AD3212"/>
      <c r="AE3212"/>
      <c r="AF3212"/>
      <c r="AG3212">
        <v>5</v>
      </c>
      <c r="AH3212">
        <v>0</v>
      </c>
    </row>
    <row r="3213" spans="1:34" ht="15" x14ac:dyDescent="0.25">
      <c r="A3213" t="s">
        <v>6588</v>
      </c>
      <c r="B3213" t="s">
        <v>6589</v>
      </c>
      <c r="C3213" t="s">
        <v>511</v>
      </c>
      <c r="D3213">
        <v>6</v>
      </c>
      <c r="E3213" s="138">
        <v>45715</v>
      </c>
      <c r="F3213" s="138">
        <v>45953</v>
      </c>
      <c r="G3213" t="s">
        <v>69</v>
      </c>
      <c r="H3213" t="s">
        <v>63</v>
      </c>
      <c r="I3213">
        <v>0.8</v>
      </c>
      <c r="J3213" t="s">
        <v>71</v>
      </c>
      <c r="K3213"/>
      <c r="L3213"/>
      <c r="M3213"/>
      <c r="N3213"/>
      <c r="O3213"/>
      <c r="P3213"/>
      <c r="Q3213"/>
      <c r="R3213"/>
      <c r="S3213"/>
      <c r="T3213"/>
      <c r="U3213"/>
      <c r="V3213"/>
      <c r="W3213"/>
      <c r="X3213"/>
      <c r="Y3213"/>
      <c r="Z3213"/>
      <c r="AA3213"/>
      <c r="AB3213"/>
      <c r="AC3213"/>
      <c r="AD3213"/>
      <c r="AE3213"/>
      <c r="AF3213"/>
      <c r="AG3213">
        <v>1</v>
      </c>
      <c r="AH3213">
        <v>0</v>
      </c>
    </row>
    <row r="3214" spans="1:34" ht="15" x14ac:dyDescent="0.25">
      <c r="A3214" t="s">
        <v>6590</v>
      </c>
      <c r="B3214" t="s">
        <v>6591</v>
      </c>
      <c r="C3214" t="s">
        <v>259</v>
      </c>
      <c r="D3214">
        <v>47</v>
      </c>
      <c r="E3214" s="138">
        <v>45104</v>
      </c>
      <c r="F3214" s="138">
        <v>46011</v>
      </c>
      <c r="G3214" t="s">
        <v>69</v>
      </c>
      <c r="H3214" t="s">
        <v>70</v>
      </c>
      <c r="I3214">
        <v>0.6</v>
      </c>
      <c r="J3214" t="s">
        <v>71</v>
      </c>
      <c r="K3214">
        <v>0</v>
      </c>
      <c r="L3214" t="s">
        <v>16356</v>
      </c>
      <c r="M3214">
        <v>0</v>
      </c>
      <c r="N3214" t="s">
        <v>16357</v>
      </c>
      <c r="O3214"/>
      <c r="P3214"/>
      <c r="Q3214"/>
      <c r="R3214"/>
      <c r="S3214"/>
      <c r="T3214"/>
      <c r="U3214"/>
      <c r="V3214"/>
      <c r="W3214"/>
      <c r="X3214"/>
      <c r="Y3214"/>
      <c r="Z3214"/>
      <c r="AA3214"/>
      <c r="AB3214"/>
      <c r="AC3214"/>
      <c r="AD3214"/>
      <c r="AE3214"/>
      <c r="AF3214"/>
      <c r="AG3214">
        <v>5</v>
      </c>
      <c r="AH3214">
        <v>0</v>
      </c>
    </row>
    <row r="3215" spans="1:34" ht="15" x14ac:dyDescent="0.25">
      <c r="A3215" t="s">
        <v>6592</v>
      </c>
      <c r="B3215" t="s">
        <v>6593</v>
      </c>
      <c r="C3215" t="s">
        <v>154</v>
      </c>
      <c r="D3215">
        <v>43</v>
      </c>
      <c r="E3215" s="138">
        <v>45288</v>
      </c>
      <c r="F3215" s="138">
        <v>46011</v>
      </c>
      <c r="G3215" t="s">
        <v>69</v>
      </c>
      <c r="H3215" t="s">
        <v>63</v>
      </c>
      <c r="I3215">
        <v>0.7</v>
      </c>
      <c r="J3215" t="s">
        <v>71</v>
      </c>
      <c r="K3215"/>
      <c r="L3215"/>
      <c r="M3215"/>
      <c r="N3215"/>
      <c r="O3215"/>
      <c r="P3215"/>
      <c r="Q3215"/>
      <c r="R3215"/>
      <c r="S3215"/>
      <c r="T3215"/>
      <c r="U3215"/>
      <c r="V3215"/>
      <c r="W3215"/>
      <c r="X3215"/>
      <c r="Y3215"/>
      <c r="Z3215"/>
      <c r="AA3215"/>
      <c r="AB3215"/>
      <c r="AC3215"/>
      <c r="AD3215"/>
      <c r="AE3215"/>
      <c r="AF3215"/>
      <c r="AG3215">
        <v>1</v>
      </c>
      <c r="AH3215">
        <v>0</v>
      </c>
    </row>
    <row r="3216" spans="1:34" ht="15" x14ac:dyDescent="0.25">
      <c r="A3216" t="s">
        <v>6594</v>
      </c>
      <c r="B3216" t="s">
        <v>6595</v>
      </c>
      <c r="C3216" t="s">
        <v>211</v>
      </c>
      <c r="D3216">
        <v>4</v>
      </c>
      <c r="E3216" s="138">
        <v>44957</v>
      </c>
      <c r="F3216" s="138">
        <v>46011</v>
      </c>
      <c r="G3216" t="s">
        <v>69</v>
      </c>
      <c r="H3216" t="s">
        <v>63</v>
      </c>
      <c r="I3216">
        <v>0.8</v>
      </c>
      <c r="J3216" t="s">
        <v>71</v>
      </c>
      <c r="K3216"/>
      <c r="L3216"/>
      <c r="M3216"/>
      <c r="N3216"/>
      <c r="O3216"/>
      <c r="P3216"/>
      <c r="Q3216"/>
      <c r="R3216"/>
      <c r="S3216"/>
      <c r="T3216"/>
      <c r="U3216"/>
      <c r="V3216"/>
      <c r="W3216"/>
      <c r="X3216"/>
      <c r="Y3216"/>
      <c r="Z3216"/>
      <c r="AA3216"/>
      <c r="AB3216"/>
      <c r="AC3216"/>
      <c r="AD3216"/>
      <c r="AE3216"/>
      <c r="AF3216"/>
      <c r="AG3216">
        <v>1</v>
      </c>
      <c r="AH3216">
        <v>0</v>
      </c>
    </row>
    <row r="3217" spans="1:34" ht="15" x14ac:dyDescent="0.25">
      <c r="A3217" t="s">
        <v>6596</v>
      </c>
      <c r="B3217" t="s">
        <v>6597</v>
      </c>
      <c r="C3217" t="s">
        <v>105</v>
      </c>
      <c r="D3217">
        <v>21</v>
      </c>
      <c r="E3217" s="138">
        <v>45275</v>
      </c>
      <c r="F3217" s="138">
        <v>46011</v>
      </c>
      <c r="G3217" t="s">
        <v>69</v>
      </c>
      <c r="H3217" t="s">
        <v>63</v>
      </c>
      <c r="I3217">
        <v>0.3</v>
      </c>
      <c r="J3217" t="s">
        <v>71</v>
      </c>
      <c r="K3217"/>
      <c r="L3217"/>
      <c r="M3217"/>
      <c r="N3217"/>
      <c r="O3217"/>
      <c r="P3217"/>
      <c r="Q3217"/>
      <c r="R3217"/>
      <c r="S3217"/>
      <c r="T3217"/>
      <c r="U3217"/>
      <c r="V3217"/>
      <c r="W3217"/>
      <c r="X3217"/>
      <c r="Y3217"/>
      <c r="Z3217"/>
      <c r="AA3217"/>
      <c r="AB3217"/>
      <c r="AC3217"/>
      <c r="AD3217"/>
      <c r="AE3217"/>
      <c r="AF3217"/>
      <c r="AG3217">
        <v>1</v>
      </c>
      <c r="AH3217">
        <v>0</v>
      </c>
    </row>
    <row r="3218" spans="1:34" ht="15" x14ac:dyDescent="0.25">
      <c r="A3218" t="s">
        <v>6598</v>
      </c>
      <c r="B3218" t="s">
        <v>6599</v>
      </c>
      <c r="C3218" t="s">
        <v>281</v>
      </c>
      <c r="D3218">
        <v>43</v>
      </c>
      <c r="E3218" s="138">
        <v>45656</v>
      </c>
      <c r="F3218" s="138">
        <v>45681</v>
      </c>
      <c r="G3218" t="s">
        <v>75</v>
      </c>
      <c r="H3218" t="s">
        <v>63</v>
      </c>
      <c r="I3218">
        <v>0.6</v>
      </c>
      <c r="J3218" t="s">
        <v>71</v>
      </c>
      <c r="K3218"/>
      <c r="L3218"/>
      <c r="M3218"/>
      <c r="N3218"/>
      <c r="O3218"/>
      <c r="P3218"/>
      <c r="Q3218"/>
      <c r="R3218"/>
      <c r="S3218"/>
      <c r="T3218"/>
      <c r="U3218"/>
      <c r="V3218"/>
      <c r="W3218"/>
      <c r="X3218"/>
      <c r="Y3218"/>
      <c r="Z3218"/>
      <c r="AA3218"/>
      <c r="AB3218"/>
      <c r="AC3218"/>
      <c r="AD3218"/>
      <c r="AE3218"/>
      <c r="AF3218"/>
      <c r="AG3218">
        <v>1</v>
      </c>
      <c r="AH3218">
        <v>0</v>
      </c>
    </row>
    <row r="3219" spans="1:34" ht="15" x14ac:dyDescent="0.25">
      <c r="A3219" t="s">
        <v>6600</v>
      </c>
      <c r="B3219" t="s">
        <v>6601</v>
      </c>
      <c r="C3219" t="s">
        <v>642</v>
      </c>
      <c r="D3219">
        <v>8</v>
      </c>
      <c r="E3219" s="138">
        <v>41089</v>
      </c>
      <c r="F3219" s="138">
        <v>46011</v>
      </c>
      <c r="G3219" t="s">
        <v>69</v>
      </c>
      <c r="H3219" t="s">
        <v>63</v>
      </c>
      <c r="I3219">
        <v>0.8</v>
      </c>
      <c r="J3219" t="s">
        <v>71</v>
      </c>
      <c r="K3219"/>
      <c r="L3219"/>
      <c r="M3219"/>
      <c r="N3219"/>
      <c r="O3219"/>
      <c r="P3219"/>
      <c r="Q3219"/>
      <c r="R3219"/>
      <c r="S3219"/>
      <c r="T3219"/>
      <c r="U3219"/>
      <c r="V3219"/>
      <c r="W3219"/>
      <c r="X3219"/>
      <c r="Y3219"/>
      <c r="Z3219"/>
      <c r="AA3219"/>
      <c r="AB3219"/>
      <c r="AC3219"/>
      <c r="AD3219"/>
      <c r="AE3219"/>
      <c r="AF3219"/>
      <c r="AG3219">
        <v>1</v>
      </c>
      <c r="AH3219">
        <v>0</v>
      </c>
    </row>
    <row r="3220" spans="1:34" ht="15" x14ac:dyDescent="0.25">
      <c r="A3220" t="s">
        <v>6602</v>
      </c>
      <c r="B3220" t="s">
        <v>6603</v>
      </c>
      <c r="C3220" t="s">
        <v>231</v>
      </c>
      <c r="D3220">
        <v>68</v>
      </c>
      <c r="E3220" s="138">
        <v>44917</v>
      </c>
      <c r="F3220" s="138">
        <v>46011</v>
      </c>
      <c r="G3220" t="s">
        <v>16478</v>
      </c>
      <c r="H3220" t="s">
        <v>70</v>
      </c>
      <c r="I3220">
        <v>0.65</v>
      </c>
      <c r="J3220" t="s">
        <v>76</v>
      </c>
      <c r="K3220">
        <v>0.7</v>
      </c>
      <c r="L3220" t="s">
        <v>77</v>
      </c>
      <c r="M3220">
        <v>0.79</v>
      </c>
      <c r="N3220" t="s">
        <v>78</v>
      </c>
      <c r="O3220">
        <v>0.8</v>
      </c>
      <c r="P3220" t="s">
        <v>79</v>
      </c>
      <c r="Q3220">
        <v>0</v>
      </c>
      <c r="R3220" t="s">
        <v>16228</v>
      </c>
      <c r="S3220"/>
      <c r="T3220"/>
      <c r="U3220"/>
      <c r="V3220"/>
      <c r="W3220"/>
      <c r="X3220"/>
      <c r="Y3220"/>
      <c r="Z3220"/>
      <c r="AA3220"/>
      <c r="AB3220"/>
      <c r="AC3220"/>
      <c r="AD3220"/>
      <c r="AE3220"/>
      <c r="AF3220"/>
      <c r="AG3220">
        <v>0</v>
      </c>
      <c r="AH3220">
        <v>0</v>
      </c>
    </row>
    <row r="3221" spans="1:34" ht="15" x14ac:dyDescent="0.25">
      <c r="A3221" t="s">
        <v>6604</v>
      </c>
      <c r="B3221" t="s">
        <v>6605</v>
      </c>
      <c r="C3221" t="s">
        <v>151</v>
      </c>
      <c r="D3221">
        <v>39</v>
      </c>
      <c r="E3221" s="138">
        <v>45654</v>
      </c>
      <c r="F3221" s="138">
        <v>45722</v>
      </c>
      <c r="G3221" t="s">
        <v>616</v>
      </c>
      <c r="H3221" t="s">
        <v>63</v>
      </c>
      <c r="I3221">
        <v>0.5</v>
      </c>
      <c r="J3221" t="s">
        <v>71</v>
      </c>
      <c r="K3221"/>
      <c r="L3221"/>
      <c r="M3221"/>
      <c r="N3221"/>
      <c r="O3221"/>
      <c r="P3221"/>
      <c r="Q3221"/>
      <c r="R3221"/>
      <c r="S3221"/>
      <c r="T3221"/>
      <c r="U3221"/>
      <c r="V3221"/>
      <c r="W3221"/>
      <c r="X3221"/>
      <c r="Y3221"/>
      <c r="Z3221"/>
      <c r="AA3221"/>
      <c r="AB3221"/>
      <c r="AC3221"/>
      <c r="AD3221"/>
      <c r="AE3221"/>
      <c r="AF3221"/>
      <c r="AG3221">
        <v>1</v>
      </c>
      <c r="AH3221">
        <v>0</v>
      </c>
    </row>
    <row r="3222" spans="1:34" ht="15" x14ac:dyDescent="0.25">
      <c r="A3222" t="s">
        <v>6606</v>
      </c>
      <c r="B3222" t="s">
        <v>6607</v>
      </c>
      <c r="C3222" t="s">
        <v>193</v>
      </c>
      <c r="D3222">
        <v>36</v>
      </c>
      <c r="E3222" s="138">
        <v>45646</v>
      </c>
      <c r="F3222" s="138">
        <v>45686</v>
      </c>
      <c r="G3222" t="s">
        <v>75</v>
      </c>
      <c r="H3222" t="s">
        <v>70</v>
      </c>
      <c r="I3222">
        <v>0</v>
      </c>
      <c r="J3222" t="s">
        <v>16229</v>
      </c>
      <c r="K3222">
        <v>0.5</v>
      </c>
      <c r="L3222" t="s">
        <v>16270</v>
      </c>
      <c r="M3222">
        <v>0.5</v>
      </c>
      <c r="N3222" t="s">
        <v>78</v>
      </c>
      <c r="O3222">
        <v>0.7</v>
      </c>
      <c r="P3222" t="s">
        <v>79</v>
      </c>
      <c r="Q3222"/>
      <c r="R3222"/>
      <c r="S3222"/>
      <c r="T3222"/>
      <c r="U3222"/>
      <c r="V3222"/>
      <c r="W3222"/>
      <c r="X3222"/>
      <c r="Y3222"/>
      <c r="Z3222"/>
      <c r="AA3222"/>
      <c r="AB3222"/>
      <c r="AC3222"/>
      <c r="AD3222"/>
      <c r="AE3222"/>
      <c r="AF3222"/>
      <c r="AG3222">
        <v>4</v>
      </c>
      <c r="AH3222">
        <v>10000</v>
      </c>
    </row>
    <row r="3223" spans="1:34" ht="15" x14ac:dyDescent="0.25">
      <c r="A3223" t="s">
        <v>6608</v>
      </c>
      <c r="B3223" t="s">
        <v>6609</v>
      </c>
      <c r="C3223" t="s">
        <v>93</v>
      </c>
      <c r="D3223">
        <v>16</v>
      </c>
      <c r="E3223" s="138">
        <v>41088</v>
      </c>
      <c r="F3223" s="138">
        <v>46011</v>
      </c>
      <c r="G3223" t="s">
        <v>818</v>
      </c>
      <c r="H3223" t="s">
        <v>63</v>
      </c>
      <c r="I3223">
        <v>0</v>
      </c>
      <c r="J3223" t="s">
        <v>71</v>
      </c>
      <c r="K3223"/>
      <c r="L3223"/>
      <c r="M3223"/>
      <c r="N3223"/>
      <c r="O3223"/>
      <c r="P3223"/>
      <c r="Q3223"/>
      <c r="R3223"/>
      <c r="S3223"/>
      <c r="T3223"/>
      <c r="U3223"/>
      <c r="V3223"/>
      <c r="W3223"/>
      <c r="X3223"/>
      <c r="Y3223"/>
      <c r="Z3223"/>
      <c r="AA3223"/>
      <c r="AB3223"/>
      <c r="AC3223"/>
      <c r="AD3223"/>
      <c r="AE3223"/>
      <c r="AF3223"/>
      <c r="AG3223">
        <v>1</v>
      </c>
      <c r="AH3223">
        <v>0</v>
      </c>
    </row>
    <row r="3224" spans="1:34" ht="15" x14ac:dyDescent="0.25">
      <c r="A3224" t="s">
        <v>6610</v>
      </c>
      <c r="B3224" t="s">
        <v>6611</v>
      </c>
      <c r="C3224" t="s">
        <v>170</v>
      </c>
      <c r="D3224">
        <v>6</v>
      </c>
      <c r="E3224" s="138">
        <v>45687</v>
      </c>
      <c r="F3224" s="138">
        <v>45749</v>
      </c>
      <c r="G3224"/>
      <c r="H3224" t="s">
        <v>63</v>
      </c>
      <c r="I3224">
        <v>0.8</v>
      </c>
      <c r="J3224" t="s">
        <v>71</v>
      </c>
      <c r="K3224"/>
      <c r="L3224"/>
      <c r="M3224"/>
      <c r="N3224"/>
      <c r="O3224"/>
      <c r="P3224"/>
      <c r="Q3224"/>
      <c r="R3224"/>
      <c r="S3224"/>
      <c r="T3224"/>
      <c r="U3224"/>
      <c r="V3224"/>
      <c r="W3224"/>
      <c r="X3224"/>
      <c r="Y3224"/>
      <c r="Z3224"/>
      <c r="AA3224"/>
      <c r="AB3224"/>
      <c r="AC3224"/>
      <c r="AD3224"/>
      <c r="AE3224"/>
      <c r="AF3224"/>
      <c r="AG3224">
        <v>1</v>
      </c>
      <c r="AH3224">
        <v>0</v>
      </c>
    </row>
    <row r="3225" spans="1:34" ht="15" x14ac:dyDescent="0.25">
      <c r="A3225" t="s">
        <v>6612</v>
      </c>
      <c r="B3225" t="s">
        <v>6613</v>
      </c>
      <c r="C3225" t="s">
        <v>122</v>
      </c>
      <c r="D3225">
        <v>3</v>
      </c>
      <c r="E3225" s="138">
        <v>45729</v>
      </c>
      <c r="F3225" s="138">
        <v>45769</v>
      </c>
      <c r="G3225" t="s">
        <v>69</v>
      </c>
      <c r="H3225" t="s">
        <v>70</v>
      </c>
      <c r="I3225">
        <v>0.8</v>
      </c>
      <c r="J3225" t="s">
        <v>71</v>
      </c>
      <c r="K3225">
        <v>0</v>
      </c>
      <c r="L3225" t="s">
        <v>16603</v>
      </c>
      <c r="M3225">
        <v>0</v>
      </c>
      <c r="N3225" t="s">
        <v>16604</v>
      </c>
      <c r="O3225">
        <v>0</v>
      </c>
      <c r="P3225" t="s">
        <v>16605</v>
      </c>
      <c r="Q3225"/>
      <c r="R3225"/>
      <c r="S3225"/>
      <c r="T3225"/>
      <c r="U3225"/>
      <c r="V3225"/>
      <c r="W3225"/>
      <c r="X3225"/>
      <c r="Y3225"/>
      <c r="Z3225"/>
      <c r="AA3225"/>
      <c r="AB3225"/>
      <c r="AC3225"/>
      <c r="AD3225"/>
      <c r="AE3225"/>
      <c r="AF3225"/>
      <c r="AG3225">
        <v>5</v>
      </c>
      <c r="AH3225">
        <v>0</v>
      </c>
    </row>
    <row r="3226" spans="1:34" ht="15" x14ac:dyDescent="0.25">
      <c r="A3226" t="s">
        <v>6614</v>
      </c>
      <c r="B3226" t="s">
        <v>6615</v>
      </c>
      <c r="C3226" t="s">
        <v>267</v>
      </c>
      <c r="D3226">
        <v>5</v>
      </c>
      <c r="E3226" s="138">
        <v>45379</v>
      </c>
      <c r="F3226" s="138">
        <v>46011</v>
      </c>
      <c r="G3226" t="s">
        <v>69</v>
      </c>
      <c r="H3226" t="s">
        <v>70</v>
      </c>
      <c r="I3226">
        <v>0.71</v>
      </c>
      <c r="J3226" t="s">
        <v>16252</v>
      </c>
      <c r="K3226">
        <v>0.77</v>
      </c>
      <c r="L3226" t="s">
        <v>16358</v>
      </c>
      <c r="M3226">
        <v>0.8</v>
      </c>
      <c r="N3226" t="s">
        <v>16359</v>
      </c>
      <c r="O3226">
        <v>0</v>
      </c>
      <c r="P3226" t="s">
        <v>16229</v>
      </c>
      <c r="Q3226"/>
      <c r="R3226"/>
      <c r="S3226"/>
      <c r="T3226"/>
      <c r="U3226"/>
      <c r="V3226"/>
      <c r="W3226"/>
      <c r="X3226"/>
      <c r="Y3226"/>
      <c r="Z3226"/>
      <c r="AA3226"/>
      <c r="AB3226"/>
      <c r="AC3226"/>
      <c r="AD3226"/>
      <c r="AE3226"/>
      <c r="AF3226"/>
      <c r="AG3226">
        <v>0</v>
      </c>
      <c r="AH3226">
        <v>0</v>
      </c>
    </row>
    <row r="3227" spans="1:34" ht="15" x14ac:dyDescent="0.25">
      <c r="A3227" t="s">
        <v>6616</v>
      </c>
      <c r="B3227" t="s">
        <v>6617</v>
      </c>
      <c r="C3227" t="s">
        <v>426</v>
      </c>
      <c r="D3227">
        <v>4</v>
      </c>
      <c r="E3227" s="138">
        <v>43554</v>
      </c>
      <c r="F3227" s="138">
        <v>46011</v>
      </c>
      <c r="G3227" t="s">
        <v>69</v>
      </c>
      <c r="H3227" t="s">
        <v>70</v>
      </c>
      <c r="I3227">
        <v>0</v>
      </c>
      <c r="J3227" t="s">
        <v>16232</v>
      </c>
      <c r="K3227">
        <v>0.8</v>
      </c>
      <c r="L3227" t="s">
        <v>71</v>
      </c>
      <c r="M3227"/>
      <c r="N3227"/>
      <c r="O3227"/>
      <c r="P3227"/>
      <c r="Q3227"/>
      <c r="R3227"/>
      <c r="S3227"/>
      <c r="T3227"/>
      <c r="U3227"/>
      <c r="V3227"/>
      <c r="W3227"/>
      <c r="X3227"/>
      <c r="Y3227"/>
      <c r="Z3227"/>
      <c r="AA3227"/>
      <c r="AB3227"/>
      <c r="AC3227"/>
      <c r="AD3227"/>
      <c r="AE3227"/>
      <c r="AF3227"/>
      <c r="AG3227">
        <v>2</v>
      </c>
      <c r="AH3227">
        <v>7500</v>
      </c>
    </row>
    <row r="3228" spans="1:34" ht="15" x14ac:dyDescent="0.25">
      <c r="A3228" t="s">
        <v>6618</v>
      </c>
      <c r="B3228" t="s">
        <v>6619</v>
      </c>
      <c r="C3228" t="s">
        <v>691</v>
      </c>
      <c r="D3228">
        <v>31</v>
      </c>
      <c r="E3228" s="138">
        <v>45646</v>
      </c>
      <c r="F3228" s="138">
        <v>45861</v>
      </c>
      <c r="G3228" t="s">
        <v>69</v>
      </c>
      <c r="H3228" t="s">
        <v>63</v>
      </c>
      <c r="I3228">
        <v>0.6</v>
      </c>
      <c r="J3228" t="s">
        <v>71</v>
      </c>
      <c r="K3228"/>
      <c r="L3228"/>
      <c r="M3228"/>
      <c r="N3228"/>
      <c r="O3228"/>
      <c r="P3228"/>
      <c r="Q3228"/>
      <c r="R3228"/>
      <c r="S3228"/>
      <c r="T3228"/>
      <c r="U3228"/>
      <c r="V3228"/>
      <c r="W3228"/>
      <c r="X3228"/>
      <c r="Y3228"/>
      <c r="Z3228"/>
      <c r="AA3228"/>
      <c r="AB3228"/>
      <c r="AC3228"/>
      <c r="AD3228"/>
      <c r="AE3228"/>
      <c r="AF3228"/>
      <c r="AG3228">
        <v>1</v>
      </c>
      <c r="AH3228">
        <v>0</v>
      </c>
    </row>
    <row r="3229" spans="1:34" ht="15" x14ac:dyDescent="0.25">
      <c r="A3229" t="s">
        <v>6620</v>
      </c>
      <c r="B3229" t="s">
        <v>6621</v>
      </c>
      <c r="C3229" t="s">
        <v>935</v>
      </c>
      <c r="D3229">
        <v>51</v>
      </c>
      <c r="E3229" s="138">
        <v>45646</v>
      </c>
      <c r="F3229" s="138">
        <v>45672</v>
      </c>
      <c r="G3229" t="s">
        <v>75</v>
      </c>
      <c r="H3229" t="s">
        <v>70</v>
      </c>
      <c r="I3229">
        <v>0</v>
      </c>
      <c r="J3229" t="s">
        <v>16229</v>
      </c>
      <c r="K3229">
        <v>0.73</v>
      </c>
      <c r="L3229" t="s">
        <v>16270</v>
      </c>
      <c r="M3229">
        <v>0.77</v>
      </c>
      <c r="N3229" t="s">
        <v>78</v>
      </c>
      <c r="O3229">
        <v>0.8</v>
      </c>
      <c r="P3229" t="s">
        <v>79</v>
      </c>
      <c r="Q3229"/>
      <c r="R3229"/>
      <c r="S3229"/>
      <c r="T3229"/>
      <c r="U3229"/>
      <c r="V3229"/>
      <c r="W3229"/>
      <c r="X3229"/>
      <c r="Y3229"/>
      <c r="Z3229"/>
      <c r="AA3229"/>
      <c r="AB3229"/>
      <c r="AC3229"/>
      <c r="AD3229"/>
      <c r="AE3229"/>
      <c r="AF3229"/>
      <c r="AG3229">
        <v>4</v>
      </c>
      <c r="AH3229">
        <v>10000</v>
      </c>
    </row>
    <row r="3230" spans="1:34" ht="15" x14ac:dyDescent="0.25">
      <c r="A3230" t="s">
        <v>6622</v>
      </c>
      <c r="B3230" t="s">
        <v>6623</v>
      </c>
      <c r="C3230" t="s">
        <v>935</v>
      </c>
      <c r="D3230">
        <v>61</v>
      </c>
      <c r="E3230" s="138">
        <v>45645</v>
      </c>
      <c r="F3230" s="138">
        <v>45754</v>
      </c>
      <c r="G3230" t="s">
        <v>69</v>
      </c>
      <c r="H3230" t="s">
        <v>70</v>
      </c>
      <c r="I3230">
        <v>0</v>
      </c>
      <c r="J3230" t="s">
        <v>16231</v>
      </c>
      <c r="K3230">
        <v>0.8</v>
      </c>
      <c r="L3230" t="s">
        <v>71</v>
      </c>
      <c r="M3230"/>
      <c r="N3230"/>
      <c r="O3230"/>
      <c r="P3230"/>
      <c r="Q3230"/>
      <c r="R3230"/>
      <c r="S3230"/>
      <c r="T3230"/>
      <c r="U3230"/>
      <c r="V3230"/>
      <c r="W3230"/>
      <c r="X3230"/>
      <c r="Y3230"/>
      <c r="Z3230"/>
      <c r="AA3230"/>
      <c r="AB3230"/>
      <c r="AC3230"/>
      <c r="AD3230"/>
      <c r="AE3230"/>
      <c r="AF3230"/>
      <c r="AG3230">
        <v>2</v>
      </c>
      <c r="AH3230">
        <v>13000</v>
      </c>
    </row>
    <row r="3231" spans="1:34" ht="15" x14ac:dyDescent="0.25">
      <c r="A3231" t="s">
        <v>6624</v>
      </c>
      <c r="B3231" t="s">
        <v>6625</v>
      </c>
      <c r="C3231" t="s">
        <v>387</v>
      </c>
      <c r="D3231">
        <v>50</v>
      </c>
      <c r="E3231" s="138">
        <v>45258</v>
      </c>
      <c r="F3231" s="138">
        <v>46011</v>
      </c>
      <c r="G3231" t="s">
        <v>69</v>
      </c>
      <c r="H3231" t="s">
        <v>70</v>
      </c>
      <c r="I3231">
        <v>0</v>
      </c>
      <c r="J3231" t="s">
        <v>16229</v>
      </c>
      <c r="K3231">
        <v>0.8</v>
      </c>
      <c r="L3231" t="s">
        <v>71</v>
      </c>
      <c r="M3231"/>
      <c r="N3231"/>
      <c r="O3231"/>
      <c r="P3231"/>
      <c r="Q3231"/>
      <c r="R3231"/>
      <c r="S3231"/>
      <c r="T3231"/>
      <c r="U3231"/>
      <c r="V3231"/>
      <c r="W3231"/>
      <c r="X3231"/>
      <c r="Y3231"/>
      <c r="Z3231"/>
      <c r="AA3231"/>
      <c r="AB3231"/>
      <c r="AC3231"/>
      <c r="AD3231"/>
      <c r="AE3231"/>
      <c r="AF3231"/>
      <c r="AG3231">
        <v>2</v>
      </c>
      <c r="AH3231">
        <v>10000</v>
      </c>
    </row>
    <row r="3232" spans="1:34" ht="15" x14ac:dyDescent="0.25">
      <c r="A3232" t="s">
        <v>6626</v>
      </c>
      <c r="B3232" t="s">
        <v>6627</v>
      </c>
      <c r="C3232" t="s">
        <v>411</v>
      </c>
      <c r="D3232">
        <v>25</v>
      </c>
      <c r="E3232" s="138">
        <v>44819</v>
      </c>
      <c r="F3232" s="138">
        <v>46011</v>
      </c>
      <c r="G3232" t="s">
        <v>69</v>
      </c>
      <c r="H3232" t="s">
        <v>63</v>
      </c>
      <c r="I3232">
        <v>0.8</v>
      </c>
      <c r="J3232" t="s">
        <v>71</v>
      </c>
      <c r="K3232"/>
      <c r="L3232"/>
      <c r="M3232"/>
      <c r="N3232"/>
      <c r="O3232"/>
      <c r="P3232"/>
      <c r="Q3232"/>
      <c r="R3232"/>
      <c r="S3232"/>
      <c r="T3232"/>
      <c r="U3232"/>
      <c r="V3232"/>
      <c r="W3232"/>
      <c r="X3232"/>
      <c r="Y3232"/>
      <c r="Z3232"/>
      <c r="AA3232"/>
      <c r="AB3232"/>
      <c r="AC3232"/>
      <c r="AD3232"/>
      <c r="AE3232"/>
      <c r="AF3232"/>
      <c r="AG3232">
        <v>1</v>
      </c>
      <c r="AH3232">
        <v>0</v>
      </c>
    </row>
    <row r="3233" spans="1:34" ht="15" x14ac:dyDescent="0.25">
      <c r="A3233" t="s">
        <v>6628</v>
      </c>
      <c r="B3233" t="s">
        <v>6629</v>
      </c>
      <c r="C3233" t="s">
        <v>742</v>
      </c>
      <c r="D3233">
        <v>33</v>
      </c>
      <c r="E3233" s="138">
        <v>45656</v>
      </c>
      <c r="F3233" s="138">
        <v>45692</v>
      </c>
      <c r="G3233" t="s">
        <v>69</v>
      </c>
      <c r="H3233" t="s">
        <v>63</v>
      </c>
      <c r="I3233">
        <v>0.3</v>
      </c>
      <c r="J3233" t="s">
        <v>71</v>
      </c>
      <c r="K3233"/>
      <c r="L3233"/>
      <c r="M3233"/>
      <c r="N3233"/>
      <c r="O3233"/>
      <c r="P3233"/>
      <c r="Q3233"/>
      <c r="R3233"/>
      <c r="S3233"/>
      <c r="T3233"/>
      <c r="U3233"/>
      <c r="V3233"/>
      <c r="W3233"/>
      <c r="X3233"/>
      <c r="Y3233"/>
      <c r="Z3233"/>
      <c r="AA3233"/>
      <c r="AB3233"/>
      <c r="AC3233"/>
      <c r="AD3233"/>
      <c r="AE3233"/>
      <c r="AF3233"/>
      <c r="AG3233">
        <v>1</v>
      </c>
      <c r="AH3233">
        <v>0</v>
      </c>
    </row>
    <row r="3234" spans="1:34" ht="15" x14ac:dyDescent="0.25">
      <c r="A3234" t="s">
        <v>6630</v>
      </c>
      <c r="B3234" t="s">
        <v>6631</v>
      </c>
      <c r="C3234" t="s">
        <v>359</v>
      </c>
      <c r="D3234">
        <v>46</v>
      </c>
      <c r="E3234" s="138">
        <v>45656</v>
      </c>
      <c r="F3234" s="138">
        <v>45700</v>
      </c>
      <c r="G3234" t="s">
        <v>69</v>
      </c>
      <c r="H3234" t="s">
        <v>70</v>
      </c>
      <c r="I3234">
        <v>0</v>
      </c>
      <c r="J3234" t="s">
        <v>16230</v>
      </c>
      <c r="K3234">
        <v>0.65</v>
      </c>
      <c r="L3234" t="s">
        <v>71</v>
      </c>
      <c r="M3234"/>
      <c r="N3234"/>
      <c r="O3234"/>
      <c r="P3234"/>
      <c r="Q3234"/>
      <c r="R3234"/>
      <c r="S3234"/>
      <c r="T3234"/>
      <c r="U3234"/>
      <c r="V3234"/>
      <c r="W3234"/>
      <c r="X3234"/>
      <c r="Y3234"/>
      <c r="Z3234"/>
      <c r="AA3234"/>
      <c r="AB3234"/>
      <c r="AC3234"/>
      <c r="AD3234"/>
      <c r="AE3234"/>
      <c r="AF3234"/>
      <c r="AG3234">
        <v>2</v>
      </c>
      <c r="AH3234">
        <v>15000</v>
      </c>
    </row>
    <row r="3235" spans="1:34" ht="15" x14ac:dyDescent="0.25">
      <c r="A3235" t="s">
        <v>6632</v>
      </c>
      <c r="B3235" t="s">
        <v>6633</v>
      </c>
      <c r="C3235" t="s">
        <v>136</v>
      </c>
      <c r="D3235">
        <v>21</v>
      </c>
      <c r="E3235" s="138">
        <v>45656</v>
      </c>
      <c r="F3235" s="138">
        <v>45713</v>
      </c>
      <c r="G3235" t="s">
        <v>69</v>
      </c>
      <c r="H3235" t="s">
        <v>63</v>
      </c>
      <c r="I3235">
        <v>0.8</v>
      </c>
      <c r="J3235" t="s">
        <v>71</v>
      </c>
      <c r="K3235"/>
      <c r="L3235"/>
      <c r="M3235"/>
      <c r="N3235"/>
      <c r="O3235"/>
      <c r="P3235"/>
      <c r="Q3235"/>
      <c r="R3235"/>
      <c r="S3235"/>
      <c r="T3235"/>
      <c r="U3235"/>
      <c r="V3235"/>
      <c r="W3235"/>
      <c r="X3235"/>
      <c r="Y3235"/>
      <c r="Z3235"/>
      <c r="AA3235"/>
      <c r="AB3235"/>
      <c r="AC3235"/>
      <c r="AD3235"/>
      <c r="AE3235"/>
      <c r="AF3235"/>
      <c r="AG3235">
        <v>1</v>
      </c>
      <c r="AH3235">
        <v>0</v>
      </c>
    </row>
    <row r="3236" spans="1:34" ht="15" x14ac:dyDescent="0.25">
      <c r="A3236" t="s">
        <v>6640</v>
      </c>
      <c r="B3236" t="s">
        <v>6641</v>
      </c>
      <c r="C3236" t="s">
        <v>198</v>
      </c>
      <c r="D3236">
        <v>34</v>
      </c>
      <c r="E3236" s="138">
        <v>41912</v>
      </c>
      <c r="F3236" s="138">
        <v>46011</v>
      </c>
      <c r="G3236" t="s">
        <v>69</v>
      </c>
      <c r="H3236" t="s">
        <v>63</v>
      </c>
      <c r="I3236">
        <v>0.8</v>
      </c>
      <c r="J3236" t="s">
        <v>71</v>
      </c>
      <c r="K3236"/>
      <c r="L3236"/>
      <c r="M3236"/>
      <c r="N3236"/>
      <c r="O3236"/>
      <c r="P3236"/>
      <c r="Q3236"/>
      <c r="R3236"/>
      <c r="S3236"/>
      <c r="T3236"/>
      <c r="U3236"/>
      <c r="V3236"/>
      <c r="W3236"/>
      <c r="X3236"/>
      <c r="Y3236"/>
      <c r="Z3236"/>
      <c r="AA3236"/>
      <c r="AB3236"/>
      <c r="AC3236"/>
      <c r="AD3236"/>
      <c r="AE3236"/>
      <c r="AF3236"/>
      <c r="AG3236">
        <v>1</v>
      </c>
      <c r="AH3236">
        <v>0</v>
      </c>
    </row>
    <row r="3237" spans="1:34" ht="15" x14ac:dyDescent="0.25">
      <c r="A3237" t="s">
        <v>6634</v>
      </c>
      <c r="B3237" t="s">
        <v>6635</v>
      </c>
      <c r="C3237" t="s">
        <v>321</v>
      </c>
      <c r="D3237"/>
      <c r="E3237"/>
      <c r="F3237"/>
      <c r="G3237"/>
      <c r="H3237" t="s">
        <v>63</v>
      </c>
      <c r="I3237" t="s">
        <v>64</v>
      </c>
      <c r="J3237"/>
      <c r="K3237"/>
      <c r="L3237"/>
      <c r="M3237"/>
      <c r="N3237"/>
      <c r="O3237"/>
      <c r="P3237"/>
      <c r="Q3237"/>
      <c r="R3237"/>
      <c r="S3237"/>
      <c r="T3237"/>
      <c r="U3237"/>
      <c r="V3237"/>
      <c r="W3237"/>
      <c r="X3237"/>
      <c r="Y3237"/>
      <c r="Z3237"/>
      <c r="AA3237"/>
      <c r="AB3237"/>
      <c r="AC3237"/>
      <c r="AD3237"/>
      <c r="AE3237"/>
      <c r="AF3237"/>
      <c r="AG3237"/>
      <c r="AH3237">
        <v>0</v>
      </c>
    </row>
    <row r="3238" spans="1:34" ht="15" x14ac:dyDescent="0.25">
      <c r="A3238" t="s">
        <v>6636</v>
      </c>
      <c r="B3238" t="s">
        <v>6637</v>
      </c>
      <c r="C3238" t="s">
        <v>68</v>
      </c>
      <c r="D3238">
        <v>3</v>
      </c>
      <c r="E3238" s="138">
        <v>45713</v>
      </c>
      <c r="F3238" s="138">
        <v>45789</v>
      </c>
      <c r="G3238" t="s">
        <v>69</v>
      </c>
      <c r="H3238" t="s">
        <v>70</v>
      </c>
      <c r="I3238">
        <v>0</v>
      </c>
      <c r="J3238" t="s">
        <v>16245</v>
      </c>
      <c r="K3238">
        <v>0.53</v>
      </c>
      <c r="L3238" t="s">
        <v>71</v>
      </c>
      <c r="M3238"/>
      <c r="N3238"/>
      <c r="O3238"/>
      <c r="P3238"/>
      <c r="Q3238"/>
      <c r="R3238"/>
      <c r="S3238"/>
      <c r="T3238"/>
      <c r="U3238"/>
      <c r="V3238"/>
      <c r="W3238"/>
      <c r="X3238"/>
      <c r="Y3238"/>
      <c r="Z3238"/>
      <c r="AA3238"/>
      <c r="AB3238"/>
      <c r="AC3238"/>
      <c r="AD3238"/>
      <c r="AE3238"/>
      <c r="AF3238"/>
      <c r="AG3238">
        <v>2</v>
      </c>
      <c r="AH3238">
        <v>16000</v>
      </c>
    </row>
    <row r="3239" spans="1:34" ht="15" x14ac:dyDescent="0.25">
      <c r="A3239" t="s">
        <v>6638</v>
      </c>
      <c r="B3239" t="s">
        <v>6639</v>
      </c>
      <c r="C3239" t="s">
        <v>374</v>
      </c>
      <c r="D3239">
        <v>2</v>
      </c>
      <c r="E3239" s="138">
        <v>45712</v>
      </c>
      <c r="F3239" s="138">
        <v>45728</v>
      </c>
      <c r="G3239" t="s">
        <v>69</v>
      </c>
      <c r="H3239" t="s">
        <v>63</v>
      </c>
      <c r="I3239">
        <v>0.8</v>
      </c>
      <c r="J3239" t="s">
        <v>71</v>
      </c>
      <c r="K3239"/>
      <c r="L3239"/>
      <c r="M3239"/>
      <c r="N3239"/>
      <c r="O3239"/>
      <c r="P3239"/>
      <c r="Q3239"/>
      <c r="R3239"/>
      <c r="S3239"/>
      <c r="T3239"/>
      <c r="U3239"/>
      <c r="V3239"/>
      <c r="W3239"/>
      <c r="X3239"/>
      <c r="Y3239"/>
      <c r="Z3239"/>
      <c r="AA3239"/>
      <c r="AB3239"/>
      <c r="AC3239"/>
      <c r="AD3239"/>
      <c r="AE3239"/>
      <c r="AF3239"/>
      <c r="AG3239">
        <v>1</v>
      </c>
      <c r="AH3239">
        <v>0</v>
      </c>
    </row>
    <row r="3240" spans="1:34" ht="15" x14ac:dyDescent="0.25">
      <c r="A3240" t="s">
        <v>6642</v>
      </c>
      <c r="B3240" t="s">
        <v>6643</v>
      </c>
      <c r="C3240" t="s">
        <v>165</v>
      </c>
      <c r="D3240">
        <v>60</v>
      </c>
      <c r="E3240" s="138">
        <v>45649</v>
      </c>
      <c r="F3240" s="138">
        <v>45792</v>
      </c>
      <c r="G3240" t="s">
        <v>69</v>
      </c>
      <c r="H3240" t="s">
        <v>70</v>
      </c>
      <c r="I3240">
        <v>0</v>
      </c>
      <c r="J3240" t="s">
        <v>16229</v>
      </c>
      <c r="K3240">
        <v>0.68</v>
      </c>
      <c r="L3240" t="s">
        <v>16270</v>
      </c>
      <c r="M3240">
        <v>0.78</v>
      </c>
      <c r="N3240" t="s">
        <v>78</v>
      </c>
      <c r="O3240">
        <v>0.79</v>
      </c>
      <c r="P3240" t="s">
        <v>79</v>
      </c>
      <c r="Q3240"/>
      <c r="R3240"/>
      <c r="S3240"/>
      <c r="T3240"/>
      <c r="U3240"/>
      <c r="V3240"/>
      <c r="W3240"/>
      <c r="X3240"/>
      <c r="Y3240"/>
      <c r="Z3240"/>
      <c r="AA3240"/>
      <c r="AB3240"/>
      <c r="AC3240"/>
      <c r="AD3240"/>
      <c r="AE3240"/>
      <c r="AF3240"/>
      <c r="AG3240">
        <v>4</v>
      </c>
      <c r="AH3240">
        <v>10000</v>
      </c>
    </row>
    <row r="3241" spans="1:34" ht="15" x14ac:dyDescent="0.25">
      <c r="A3241" t="s">
        <v>6650</v>
      </c>
      <c r="B3241" t="s">
        <v>6651</v>
      </c>
      <c r="C3241" t="s">
        <v>281</v>
      </c>
      <c r="D3241">
        <v>32</v>
      </c>
      <c r="E3241" s="138">
        <v>45653</v>
      </c>
      <c r="F3241" s="138">
        <v>45720</v>
      </c>
      <c r="G3241" t="s">
        <v>69</v>
      </c>
      <c r="H3241" t="s">
        <v>63</v>
      </c>
      <c r="I3241">
        <v>0.6</v>
      </c>
      <c r="J3241" t="s">
        <v>71</v>
      </c>
      <c r="K3241"/>
      <c r="L3241"/>
      <c r="M3241"/>
      <c r="N3241"/>
      <c r="O3241"/>
      <c r="P3241"/>
      <c r="Q3241"/>
      <c r="R3241"/>
      <c r="S3241"/>
      <c r="T3241"/>
      <c r="U3241"/>
      <c r="V3241"/>
      <c r="W3241"/>
      <c r="X3241"/>
      <c r="Y3241"/>
      <c r="Z3241"/>
      <c r="AA3241"/>
      <c r="AB3241"/>
      <c r="AC3241"/>
      <c r="AD3241"/>
      <c r="AE3241"/>
      <c r="AF3241"/>
      <c r="AG3241">
        <v>1</v>
      </c>
      <c r="AH3241">
        <v>0</v>
      </c>
    </row>
    <row r="3242" spans="1:34" ht="15" x14ac:dyDescent="0.25">
      <c r="A3242" t="s">
        <v>6652</v>
      </c>
      <c r="B3242" t="s">
        <v>6653</v>
      </c>
      <c r="C3242" t="s">
        <v>93</v>
      </c>
      <c r="D3242"/>
      <c r="E3242"/>
      <c r="F3242"/>
      <c r="G3242"/>
      <c r="H3242" t="s">
        <v>63</v>
      </c>
      <c r="I3242" t="s">
        <v>64</v>
      </c>
      <c r="J3242"/>
      <c r="K3242"/>
      <c r="L3242"/>
      <c r="M3242"/>
      <c r="N3242"/>
      <c r="O3242"/>
      <c r="P3242"/>
      <c r="Q3242"/>
      <c r="R3242"/>
      <c r="S3242"/>
      <c r="T3242"/>
      <c r="U3242"/>
      <c r="V3242"/>
      <c r="W3242"/>
      <c r="X3242"/>
      <c r="Y3242"/>
      <c r="Z3242"/>
      <c r="AA3242"/>
      <c r="AB3242"/>
      <c r="AC3242"/>
      <c r="AD3242"/>
      <c r="AE3242"/>
      <c r="AF3242"/>
      <c r="AG3242"/>
      <c r="AH3242">
        <v>0</v>
      </c>
    </row>
    <row r="3243" spans="1:34" ht="15" x14ac:dyDescent="0.25">
      <c r="A3243" t="s">
        <v>6644</v>
      </c>
      <c r="B3243" t="s">
        <v>6645</v>
      </c>
      <c r="C3243" t="s">
        <v>139</v>
      </c>
      <c r="D3243">
        <v>11</v>
      </c>
      <c r="E3243" s="138">
        <v>44243</v>
      </c>
      <c r="F3243" s="138">
        <v>46011</v>
      </c>
      <c r="G3243" t="s">
        <v>69</v>
      </c>
      <c r="H3243" t="s">
        <v>63</v>
      </c>
      <c r="I3243">
        <v>0.5</v>
      </c>
      <c r="J3243" t="s">
        <v>71</v>
      </c>
      <c r="K3243"/>
      <c r="L3243"/>
      <c r="M3243"/>
      <c r="N3243"/>
      <c r="O3243"/>
      <c r="P3243"/>
      <c r="Q3243"/>
      <c r="R3243"/>
      <c r="S3243"/>
      <c r="T3243"/>
      <c r="U3243"/>
      <c r="V3243"/>
      <c r="W3243"/>
      <c r="X3243"/>
      <c r="Y3243"/>
      <c r="Z3243"/>
      <c r="AA3243"/>
      <c r="AB3243"/>
      <c r="AC3243"/>
      <c r="AD3243"/>
      <c r="AE3243"/>
      <c r="AF3243"/>
      <c r="AG3243">
        <v>1</v>
      </c>
      <c r="AH3243">
        <v>0</v>
      </c>
    </row>
    <row r="3244" spans="1:34" ht="15" x14ac:dyDescent="0.25">
      <c r="A3244" t="s">
        <v>6656</v>
      </c>
      <c r="B3244" t="s">
        <v>6657</v>
      </c>
      <c r="C3244" t="s">
        <v>301</v>
      </c>
      <c r="D3244">
        <v>34</v>
      </c>
      <c r="E3244" s="138">
        <v>45623</v>
      </c>
      <c r="F3244" s="138">
        <v>45749</v>
      </c>
      <c r="G3244" t="s">
        <v>69</v>
      </c>
      <c r="H3244" t="s">
        <v>70</v>
      </c>
      <c r="I3244">
        <v>0</v>
      </c>
      <c r="J3244" t="s">
        <v>16249</v>
      </c>
      <c r="K3244">
        <v>0.8</v>
      </c>
      <c r="L3244" t="s">
        <v>71</v>
      </c>
      <c r="M3244"/>
      <c r="N3244"/>
      <c r="O3244"/>
      <c r="P3244"/>
      <c r="Q3244"/>
      <c r="R3244"/>
      <c r="S3244"/>
      <c r="T3244"/>
      <c r="U3244"/>
      <c r="V3244"/>
      <c r="W3244"/>
      <c r="X3244"/>
      <c r="Y3244"/>
      <c r="Z3244"/>
      <c r="AA3244"/>
      <c r="AB3244"/>
      <c r="AC3244"/>
      <c r="AD3244"/>
      <c r="AE3244"/>
      <c r="AF3244"/>
      <c r="AG3244">
        <v>2</v>
      </c>
      <c r="AH3244">
        <v>8000</v>
      </c>
    </row>
    <row r="3245" spans="1:34" ht="15" x14ac:dyDescent="0.25">
      <c r="A3245" t="s">
        <v>6646</v>
      </c>
      <c r="B3245" t="s">
        <v>6647</v>
      </c>
      <c r="C3245" t="s">
        <v>516</v>
      </c>
      <c r="D3245">
        <v>3</v>
      </c>
      <c r="E3245" s="138">
        <v>44586</v>
      </c>
      <c r="F3245" s="138">
        <v>46011</v>
      </c>
      <c r="G3245" t="s">
        <v>69</v>
      </c>
      <c r="H3245" t="s">
        <v>63</v>
      </c>
      <c r="I3245">
        <v>0.8</v>
      </c>
      <c r="J3245" t="s">
        <v>71</v>
      </c>
      <c r="K3245"/>
      <c r="L3245"/>
      <c r="M3245"/>
      <c r="N3245"/>
      <c r="O3245"/>
      <c r="P3245"/>
      <c r="Q3245"/>
      <c r="R3245"/>
      <c r="S3245"/>
      <c r="T3245"/>
      <c r="U3245"/>
      <c r="V3245"/>
      <c r="W3245"/>
      <c r="X3245"/>
      <c r="Y3245"/>
      <c r="Z3245"/>
      <c r="AA3245"/>
      <c r="AB3245"/>
      <c r="AC3245"/>
      <c r="AD3245"/>
      <c r="AE3245"/>
      <c r="AF3245"/>
      <c r="AG3245">
        <v>1</v>
      </c>
      <c r="AH3245">
        <v>0</v>
      </c>
    </row>
    <row r="3246" spans="1:34" ht="15" x14ac:dyDescent="0.25">
      <c r="A3246" t="s">
        <v>6648</v>
      </c>
      <c r="B3246" t="s">
        <v>6649</v>
      </c>
      <c r="C3246" t="s">
        <v>176</v>
      </c>
      <c r="D3246">
        <v>38</v>
      </c>
      <c r="E3246" s="138">
        <v>45646</v>
      </c>
      <c r="F3246" s="138">
        <v>45938</v>
      </c>
      <c r="G3246" t="s">
        <v>69</v>
      </c>
      <c r="H3246" t="s">
        <v>63</v>
      </c>
      <c r="I3246">
        <v>0.8</v>
      </c>
      <c r="J3246" t="s">
        <v>71</v>
      </c>
      <c r="K3246"/>
      <c r="L3246"/>
      <c r="M3246"/>
      <c r="N3246"/>
      <c r="O3246"/>
      <c r="P3246"/>
      <c r="Q3246"/>
      <c r="R3246"/>
      <c r="S3246"/>
      <c r="T3246"/>
      <c r="U3246"/>
      <c r="V3246"/>
      <c r="W3246"/>
      <c r="X3246"/>
      <c r="Y3246"/>
      <c r="Z3246"/>
      <c r="AA3246"/>
      <c r="AB3246"/>
      <c r="AC3246"/>
      <c r="AD3246"/>
      <c r="AE3246"/>
      <c r="AF3246"/>
      <c r="AG3246">
        <v>1</v>
      </c>
      <c r="AH3246">
        <v>0</v>
      </c>
    </row>
    <row r="3247" spans="1:34" ht="15" x14ac:dyDescent="0.25">
      <c r="A3247" t="s">
        <v>6654</v>
      </c>
      <c r="B3247" t="s">
        <v>6655</v>
      </c>
      <c r="C3247" t="s">
        <v>176</v>
      </c>
      <c r="D3247">
        <v>25</v>
      </c>
      <c r="E3247" s="138">
        <v>45589</v>
      </c>
      <c r="F3247" s="138">
        <v>45684</v>
      </c>
      <c r="G3247" t="s">
        <v>69</v>
      </c>
      <c r="H3247" t="s">
        <v>70</v>
      </c>
      <c r="I3247">
        <v>0</v>
      </c>
      <c r="J3247" t="s">
        <v>16243</v>
      </c>
      <c r="K3247">
        <v>0.4</v>
      </c>
      <c r="L3247" t="s">
        <v>71</v>
      </c>
      <c r="M3247"/>
      <c r="N3247"/>
      <c r="O3247"/>
      <c r="P3247"/>
      <c r="Q3247"/>
      <c r="R3247"/>
      <c r="S3247"/>
      <c r="T3247"/>
      <c r="U3247"/>
      <c r="V3247"/>
      <c r="W3247"/>
      <c r="X3247"/>
      <c r="Y3247"/>
      <c r="Z3247"/>
      <c r="AA3247"/>
      <c r="AB3247"/>
      <c r="AC3247"/>
      <c r="AD3247"/>
      <c r="AE3247"/>
      <c r="AF3247"/>
      <c r="AG3247">
        <v>2</v>
      </c>
      <c r="AH3247">
        <v>7999.99</v>
      </c>
    </row>
    <row r="3248" spans="1:34" ht="15" x14ac:dyDescent="0.25">
      <c r="A3248" t="s">
        <v>6658</v>
      </c>
      <c r="B3248" t="s">
        <v>6659</v>
      </c>
      <c r="C3248" t="s">
        <v>1079</v>
      </c>
      <c r="D3248">
        <v>47</v>
      </c>
      <c r="E3248" s="138">
        <v>45656</v>
      </c>
      <c r="F3248" s="138">
        <v>45750</v>
      </c>
      <c r="G3248" t="s">
        <v>75</v>
      </c>
      <c r="H3248" t="s">
        <v>70</v>
      </c>
      <c r="I3248">
        <v>0.3</v>
      </c>
      <c r="J3248" t="s">
        <v>16270</v>
      </c>
      <c r="K3248">
        <v>0.4</v>
      </c>
      <c r="L3248" t="s">
        <v>78</v>
      </c>
      <c r="M3248">
        <v>0.5</v>
      </c>
      <c r="N3248" t="s">
        <v>79</v>
      </c>
      <c r="O3248">
        <v>0</v>
      </c>
      <c r="P3248" t="s">
        <v>16606</v>
      </c>
      <c r="Q3248"/>
      <c r="R3248"/>
      <c r="S3248"/>
      <c r="T3248"/>
      <c r="U3248"/>
      <c r="V3248"/>
      <c r="W3248"/>
      <c r="X3248"/>
      <c r="Y3248"/>
      <c r="Z3248"/>
      <c r="AA3248"/>
      <c r="AB3248"/>
      <c r="AC3248"/>
      <c r="AD3248"/>
      <c r="AE3248"/>
      <c r="AF3248"/>
      <c r="AG3248">
        <v>6</v>
      </c>
      <c r="AH3248">
        <v>0</v>
      </c>
    </row>
    <row r="3249" spans="1:34" ht="15" x14ac:dyDescent="0.25">
      <c r="A3249" t="s">
        <v>6660</v>
      </c>
      <c r="B3249" t="s">
        <v>6661</v>
      </c>
      <c r="C3249" t="s">
        <v>102</v>
      </c>
      <c r="D3249">
        <v>63</v>
      </c>
      <c r="E3249" s="138">
        <v>45646</v>
      </c>
      <c r="F3249" s="138">
        <v>45940</v>
      </c>
      <c r="G3249" t="s">
        <v>75</v>
      </c>
      <c r="H3249" t="s">
        <v>70</v>
      </c>
      <c r="I3249">
        <v>0.5</v>
      </c>
      <c r="J3249" t="s">
        <v>16270</v>
      </c>
      <c r="K3249">
        <v>0.7</v>
      </c>
      <c r="L3249" t="s">
        <v>78</v>
      </c>
      <c r="M3249">
        <v>0.8</v>
      </c>
      <c r="N3249" t="s">
        <v>79</v>
      </c>
      <c r="O3249"/>
      <c r="P3249"/>
      <c r="Q3249"/>
      <c r="R3249"/>
      <c r="S3249"/>
      <c r="T3249"/>
      <c r="U3249"/>
      <c r="V3249"/>
      <c r="W3249"/>
      <c r="X3249"/>
      <c r="Y3249"/>
      <c r="Z3249"/>
      <c r="AA3249"/>
      <c r="AB3249"/>
      <c r="AC3249"/>
      <c r="AD3249"/>
      <c r="AE3249"/>
      <c r="AF3249"/>
      <c r="AG3249">
        <v>3</v>
      </c>
      <c r="AH3249">
        <v>0</v>
      </c>
    </row>
    <row r="3250" spans="1:34" ht="15" x14ac:dyDescent="0.25">
      <c r="A3250" t="s">
        <v>6662</v>
      </c>
      <c r="B3250" t="s">
        <v>6663</v>
      </c>
      <c r="C3250" t="s">
        <v>742</v>
      </c>
      <c r="D3250">
        <v>31</v>
      </c>
      <c r="E3250" s="138">
        <v>45653</v>
      </c>
      <c r="F3250" s="138">
        <v>45729</v>
      </c>
      <c r="G3250" t="s">
        <v>69</v>
      </c>
      <c r="H3250" t="s">
        <v>63</v>
      </c>
      <c r="I3250">
        <v>0.2</v>
      </c>
      <c r="J3250" t="s">
        <v>71</v>
      </c>
      <c r="K3250"/>
      <c r="L3250"/>
      <c r="M3250"/>
      <c r="N3250"/>
      <c r="O3250"/>
      <c r="P3250"/>
      <c r="Q3250"/>
      <c r="R3250"/>
      <c r="S3250"/>
      <c r="T3250"/>
      <c r="U3250"/>
      <c r="V3250"/>
      <c r="W3250"/>
      <c r="X3250"/>
      <c r="Y3250"/>
      <c r="Z3250"/>
      <c r="AA3250"/>
      <c r="AB3250"/>
      <c r="AC3250"/>
      <c r="AD3250"/>
      <c r="AE3250"/>
      <c r="AF3250"/>
      <c r="AG3250">
        <v>1</v>
      </c>
      <c r="AH3250">
        <v>0</v>
      </c>
    </row>
    <row r="3251" spans="1:34" ht="15" x14ac:dyDescent="0.25">
      <c r="A3251" t="s">
        <v>6664</v>
      </c>
      <c r="B3251" t="s">
        <v>6665</v>
      </c>
      <c r="C3251" t="s">
        <v>387</v>
      </c>
      <c r="D3251">
        <v>41</v>
      </c>
      <c r="E3251" s="138">
        <v>45646</v>
      </c>
      <c r="F3251" s="138">
        <v>45678</v>
      </c>
      <c r="G3251" t="s">
        <v>75</v>
      </c>
      <c r="H3251" t="s">
        <v>70</v>
      </c>
      <c r="I3251">
        <v>0</v>
      </c>
      <c r="J3251" t="s">
        <v>16230</v>
      </c>
      <c r="K3251">
        <v>0.7</v>
      </c>
      <c r="L3251" t="s">
        <v>16270</v>
      </c>
      <c r="M3251">
        <v>0.78</v>
      </c>
      <c r="N3251" t="s">
        <v>78</v>
      </c>
      <c r="O3251">
        <v>0.8</v>
      </c>
      <c r="P3251" t="s">
        <v>79</v>
      </c>
      <c r="Q3251"/>
      <c r="R3251"/>
      <c r="S3251"/>
      <c r="T3251"/>
      <c r="U3251"/>
      <c r="V3251"/>
      <c r="W3251"/>
      <c r="X3251"/>
      <c r="Y3251"/>
      <c r="Z3251"/>
      <c r="AA3251"/>
      <c r="AB3251"/>
      <c r="AC3251"/>
      <c r="AD3251"/>
      <c r="AE3251"/>
      <c r="AF3251"/>
      <c r="AG3251">
        <v>4</v>
      </c>
      <c r="AH3251">
        <v>15000</v>
      </c>
    </row>
    <row r="3252" spans="1:34" ht="15" x14ac:dyDescent="0.25">
      <c r="A3252" t="s">
        <v>6666</v>
      </c>
      <c r="B3252" t="s">
        <v>6667</v>
      </c>
      <c r="C3252" t="s">
        <v>182</v>
      </c>
      <c r="D3252">
        <v>21</v>
      </c>
      <c r="E3252" s="138">
        <v>45646</v>
      </c>
      <c r="F3252" s="138">
        <v>45666</v>
      </c>
      <c r="G3252" t="s">
        <v>69</v>
      </c>
      <c r="H3252" t="s">
        <v>63</v>
      </c>
      <c r="I3252">
        <v>0.8</v>
      </c>
      <c r="J3252" t="s">
        <v>71</v>
      </c>
      <c r="K3252"/>
      <c r="L3252"/>
      <c r="M3252"/>
      <c r="N3252"/>
      <c r="O3252"/>
      <c r="P3252"/>
      <c r="Q3252"/>
      <c r="R3252"/>
      <c r="S3252"/>
      <c r="T3252"/>
      <c r="U3252"/>
      <c r="V3252"/>
      <c r="W3252"/>
      <c r="X3252"/>
      <c r="Y3252"/>
      <c r="Z3252"/>
      <c r="AA3252"/>
      <c r="AB3252"/>
      <c r="AC3252"/>
      <c r="AD3252"/>
      <c r="AE3252"/>
      <c r="AF3252"/>
      <c r="AG3252">
        <v>1</v>
      </c>
      <c r="AH3252">
        <v>0</v>
      </c>
    </row>
    <row r="3253" spans="1:34" ht="15" x14ac:dyDescent="0.25">
      <c r="A3253" t="s">
        <v>6668</v>
      </c>
      <c r="B3253" t="s">
        <v>6669</v>
      </c>
      <c r="C3253" t="s">
        <v>935</v>
      </c>
      <c r="D3253">
        <v>12</v>
      </c>
      <c r="E3253" s="138">
        <v>45748</v>
      </c>
      <c r="F3253" s="138">
        <v>45797</v>
      </c>
      <c r="G3253" t="s">
        <v>75</v>
      </c>
      <c r="H3253" t="s">
        <v>70</v>
      </c>
      <c r="I3253">
        <v>0</v>
      </c>
      <c r="J3253" t="s">
        <v>16230</v>
      </c>
      <c r="K3253">
        <v>0.7</v>
      </c>
      <c r="L3253" t="s">
        <v>16270</v>
      </c>
      <c r="M3253">
        <v>0.75</v>
      </c>
      <c r="N3253" t="s">
        <v>78</v>
      </c>
      <c r="O3253">
        <v>0.8</v>
      </c>
      <c r="P3253" t="s">
        <v>79</v>
      </c>
      <c r="Q3253"/>
      <c r="R3253"/>
      <c r="S3253"/>
      <c r="T3253"/>
      <c r="U3253"/>
      <c r="V3253"/>
      <c r="W3253"/>
      <c r="X3253"/>
      <c r="Y3253"/>
      <c r="Z3253"/>
      <c r="AA3253"/>
      <c r="AB3253"/>
      <c r="AC3253"/>
      <c r="AD3253"/>
      <c r="AE3253"/>
      <c r="AF3253"/>
      <c r="AG3253">
        <v>4</v>
      </c>
      <c r="AH3253">
        <v>15000</v>
      </c>
    </row>
    <row r="3254" spans="1:34" ht="15" x14ac:dyDescent="0.25">
      <c r="A3254" t="s">
        <v>6670</v>
      </c>
      <c r="B3254" t="s">
        <v>6671</v>
      </c>
      <c r="C3254" t="s">
        <v>90</v>
      </c>
      <c r="D3254">
        <v>34</v>
      </c>
      <c r="E3254" s="138">
        <v>45642</v>
      </c>
      <c r="F3254" s="138">
        <v>45720</v>
      </c>
      <c r="G3254" t="s">
        <v>69</v>
      </c>
      <c r="H3254" t="s">
        <v>70</v>
      </c>
      <c r="I3254">
        <v>0</v>
      </c>
      <c r="J3254" t="s">
        <v>16230</v>
      </c>
      <c r="K3254">
        <v>0.75</v>
      </c>
      <c r="L3254" t="s">
        <v>71</v>
      </c>
      <c r="M3254"/>
      <c r="N3254"/>
      <c r="O3254"/>
      <c r="P3254"/>
      <c r="Q3254"/>
      <c r="R3254"/>
      <c r="S3254"/>
      <c r="T3254"/>
      <c r="U3254"/>
      <c r="V3254"/>
      <c r="W3254"/>
      <c r="X3254"/>
      <c r="Y3254"/>
      <c r="Z3254"/>
      <c r="AA3254"/>
      <c r="AB3254"/>
      <c r="AC3254"/>
      <c r="AD3254"/>
      <c r="AE3254"/>
      <c r="AF3254"/>
      <c r="AG3254">
        <v>2</v>
      </c>
      <c r="AH3254">
        <v>15000</v>
      </c>
    </row>
    <row r="3255" spans="1:34" ht="15" x14ac:dyDescent="0.25">
      <c r="A3255" t="s">
        <v>6672</v>
      </c>
      <c r="B3255" t="s">
        <v>6673</v>
      </c>
      <c r="C3255" t="s">
        <v>176</v>
      </c>
      <c r="D3255">
        <v>8</v>
      </c>
      <c r="E3255" s="138">
        <v>45006</v>
      </c>
      <c r="F3255" s="138">
        <v>46011</v>
      </c>
      <c r="G3255" t="s">
        <v>69</v>
      </c>
      <c r="H3255" t="s">
        <v>70</v>
      </c>
      <c r="I3255">
        <v>0</v>
      </c>
      <c r="J3255" t="s">
        <v>16243</v>
      </c>
      <c r="K3255">
        <v>0.5</v>
      </c>
      <c r="L3255" t="s">
        <v>71</v>
      </c>
      <c r="M3255"/>
      <c r="N3255"/>
      <c r="O3255"/>
      <c r="P3255"/>
      <c r="Q3255"/>
      <c r="R3255"/>
      <c r="S3255"/>
      <c r="T3255"/>
      <c r="U3255"/>
      <c r="V3255"/>
      <c r="W3255"/>
      <c r="X3255"/>
      <c r="Y3255"/>
      <c r="Z3255"/>
      <c r="AA3255"/>
      <c r="AB3255"/>
      <c r="AC3255"/>
      <c r="AD3255"/>
      <c r="AE3255"/>
      <c r="AF3255"/>
      <c r="AG3255">
        <v>2</v>
      </c>
      <c r="AH3255">
        <v>7999.99</v>
      </c>
    </row>
    <row r="3256" spans="1:34" ht="15" x14ac:dyDescent="0.25">
      <c r="A3256" t="s">
        <v>6674</v>
      </c>
      <c r="B3256" t="s">
        <v>6675</v>
      </c>
      <c r="C3256" t="s">
        <v>148</v>
      </c>
      <c r="D3256">
        <v>42</v>
      </c>
      <c r="E3256" s="138">
        <v>45654</v>
      </c>
      <c r="F3256" s="138">
        <v>45944</v>
      </c>
      <c r="G3256" t="s">
        <v>69</v>
      </c>
      <c r="H3256" t="s">
        <v>63</v>
      </c>
      <c r="I3256">
        <v>0.8</v>
      </c>
      <c r="J3256" t="s">
        <v>71</v>
      </c>
      <c r="K3256"/>
      <c r="L3256"/>
      <c r="M3256"/>
      <c r="N3256"/>
      <c r="O3256"/>
      <c r="P3256"/>
      <c r="Q3256"/>
      <c r="R3256"/>
      <c r="S3256"/>
      <c r="T3256"/>
      <c r="U3256"/>
      <c r="V3256"/>
      <c r="W3256"/>
      <c r="X3256"/>
      <c r="Y3256"/>
      <c r="Z3256"/>
      <c r="AA3256"/>
      <c r="AB3256"/>
      <c r="AC3256"/>
      <c r="AD3256"/>
      <c r="AE3256"/>
      <c r="AF3256"/>
      <c r="AG3256">
        <v>1</v>
      </c>
      <c r="AH3256">
        <v>0</v>
      </c>
    </row>
    <row r="3257" spans="1:34" ht="15" x14ac:dyDescent="0.25">
      <c r="A3257" t="s">
        <v>6676</v>
      </c>
      <c r="B3257" t="s">
        <v>6677</v>
      </c>
      <c r="C3257" t="s">
        <v>206</v>
      </c>
      <c r="D3257">
        <v>28</v>
      </c>
      <c r="E3257" s="138">
        <v>44677</v>
      </c>
      <c r="F3257" s="138">
        <v>46011</v>
      </c>
      <c r="G3257" t="s">
        <v>69</v>
      </c>
      <c r="H3257" t="s">
        <v>70</v>
      </c>
      <c r="I3257">
        <v>0</v>
      </c>
      <c r="J3257" t="s">
        <v>16229</v>
      </c>
      <c r="K3257">
        <v>0.8</v>
      </c>
      <c r="L3257" t="s">
        <v>71</v>
      </c>
      <c r="M3257"/>
      <c r="N3257"/>
      <c r="O3257"/>
      <c r="P3257"/>
      <c r="Q3257"/>
      <c r="R3257"/>
      <c r="S3257"/>
      <c r="T3257"/>
      <c r="U3257"/>
      <c r="V3257"/>
      <c r="W3257"/>
      <c r="X3257"/>
      <c r="Y3257"/>
      <c r="Z3257"/>
      <c r="AA3257"/>
      <c r="AB3257"/>
      <c r="AC3257"/>
      <c r="AD3257"/>
      <c r="AE3257"/>
      <c r="AF3257"/>
      <c r="AG3257">
        <v>2</v>
      </c>
      <c r="AH3257">
        <v>10000</v>
      </c>
    </row>
    <row r="3258" spans="1:34" ht="15" x14ac:dyDescent="0.25">
      <c r="A3258" t="s">
        <v>6678</v>
      </c>
      <c r="B3258" t="s">
        <v>6679</v>
      </c>
      <c r="C3258" t="s">
        <v>1313</v>
      </c>
      <c r="D3258">
        <v>38</v>
      </c>
      <c r="E3258" s="138">
        <v>43817</v>
      </c>
      <c r="F3258" s="138">
        <v>46011</v>
      </c>
      <c r="G3258" t="s">
        <v>69</v>
      </c>
      <c r="H3258" t="s">
        <v>70</v>
      </c>
      <c r="I3258">
        <v>0</v>
      </c>
      <c r="J3258" t="s">
        <v>16236</v>
      </c>
      <c r="K3258">
        <v>0.8</v>
      </c>
      <c r="L3258" t="s">
        <v>71</v>
      </c>
      <c r="M3258"/>
      <c r="N3258"/>
      <c r="O3258"/>
      <c r="P3258"/>
      <c r="Q3258"/>
      <c r="R3258"/>
      <c r="S3258"/>
      <c r="T3258"/>
      <c r="U3258"/>
      <c r="V3258"/>
      <c r="W3258"/>
      <c r="X3258"/>
      <c r="Y3258"/>
      <c r="Z3258"/>
      <c r="AA3258"/>
      <c r="AB3258"/>
      <c r="AC3258"/>
      <c r="AD3258"/>
      <c r="AE3258"/>
      <c r="AF3258"/>
      <c r="AG3258">
        <v>2</v>
      </c>
      <c r="AH3258">
        <v>9999.99</v>
      </c>
    </row>
    <row r="3259" spans="1:34" ht="15" x14ac:dyDescent="0.25">
      <c r="A3259" t="s">
        <v>6682</v>
      </c>
      <c r="B3259" t="s">
        <v>6683</v>
      </c>
      <c r="C3259" t="s">
        <v>516</v>
      </c>
      <c r="D3259">
        <v>18</v>
      </c>
      <c r="E3259" s="138">
        <v>44742</v>
      </c>
      <c r="F3259" s="138">
        <v>46011</v>
      </c>
      <c r="G3259" t="s">
        <v>69</v>
      </c>
      <c r="H3259" t="s">
        <v>63</v>
      </c>
      <c r="I3259">
        <v>0.2</v>
      </c>
      <c r="J3259" t="s">
        <v>71</v>
      </c>
      <c r="K3259"/>
      <c r="L3259"/>
      <c r="M3259"/>
      <c r="N3259"/>
      <c r="O3259"/>
      <c r="P3259"/>
      <c r="Q3259"/>
      <c r="R3259"/>
      <c r="S3259"/>
      <c r="T3259"/>
      <c r="U3259"/>
      <c r="V3259"/>
      <c r="W3259"/>
      <c r="X3259"/>
      <c r="Y3259"/>
      <c r="Z3259"/>
      <c r="AA3259"/>
      <c r="AB3259"/>
      <c r="AC3259"/>
      <c r="AD3259"/>
      <c r="AE3259"/>
      <c r="AF3259"/>
      <c r="AG3259">
        <v>1</v>
      </c>
      <c r="AH3259">
        <v>0</v>
      </c>
    </row>
    <row r="3260" spans="1:34" ht="15" x14ac:dyDescent="0.25">
      <c r="A3260" t="s">
        <v>6684</v>
      </c>
      <c r="B3260" t="s">
        <v>6685</v>
      </c>
      <c r="C3260" t="s">
        <v>667</v>
      </c>
      <c r="D3260"/>
      <c r="E3260"/>
      <c r="F3260"/>
      <c r="G3260"/>
      <c r="H3260" t="s">
        <v>63</v>
      </c>
      <c r="I3260" t="s">
        <v>64</v>
      </c>
      <c r="J3260"/>
      <c r="K3260"/>
      <c r="L3260"/>
      <c r="M3260"/>
      <c r="N3260"/>
      <c r="O3260"/>
      <c r="P3260"/>
      <c r="Q3260"/>
      <c r="R3260"/>
      <c r="S3260"/>
      <c r="T3260"/>
      <c r="U3260"/>
      <c r="V3260"/>
      <c r="W3260"/>
      <c r="X3260"/>
      <c r="Y3260"/>
      <c r="Z3260"/>
      <c r="AA3260"/>
      <c r="AB3260"/>
      <c r="AC3260"/>
      <c r="AD3260"/>
      <c r="AE3260"/>
      <c r="AF3260"/>
      <c r="AG3260"/>
      <c r="AH3260">
        <v>0</v>
      </c>
    </row>
    <row r="3261" spans="1:34" ht="15" x14ac:dyDescent="0.25">
      <c r="A3261" t="s">
        <v>6686</v>
      </c>
      <c r="B3261" t="s">
        <v>6687</v>
      </c>
      <c r="C3261" t="s">
        <v>742</v>
      </c>
      <c r="D3261">
        <v>44</v>
      </c>
      <c r="E3261" s="138">
        <v>45643</v>
      </c>
      <c r="F3261" s="138">
        <v>45660</v>
      </c>
      <c r="G3261" t="s">
        <v>69</v>
      </c>
      <c r="H3261" t="s">
        <v>63</v>
      </c>
      <c r="I3261">
        <v>0.5</v>
      </c>
      <c r="J3261" t="s">
        <v>71</v>
      </c>
      <c r="K3261"/>
      <c r="L3261"/>
      <c r="M3261"/>
      <c r="N3261"/>
      <c r="O3261"/>
      <c r="P3261"/>
      <c r="Q3261"/>
      <c r="R3261"/>
      <c r="S3261"/>
      <c r="T3261"/>
      <c r="U3261"/>
      <c r="V3261"/>
      <c r="W3261"/>
      <c r="X3261"/>
      <c r="Y3261"/>
      <c r="Z3261"/>
      <c r="AA3261"/>
      <c r="AB3261"/>
      <c r="AC3261"/>
      <c r="AD3261"/>
      <c r="AE3261"/>
      <c r="AF3261"/>
      <c r="AG3261">
        <v>1</v>
      </c>
      <c r="AH3261">
        <v>0</v>
      </c>
    </row>
    <row r="3262" spans="1:34" ht="15" x14ac:dyDescent="0.25">
      <c r="A3262" t="s">
        <v>6688</v>
      </c>
      <c r="B3262" t="s">
        <v>6689</v>
      </c>
      <c r="C3262" t="s">
        <v>142</v>
      </c>
      <c r="D3262">
        <v>4</v>
      </c>
      <c r="E3262" s="138">
        <v>45323</v>
      </c>
      <c r="F3262" s="138">
        <v>46011</v>
      </c>
      <c r="G3262" t="s">
        <v>69</v>
      </c>
      <c r="H3262" t="s">
        <v>70</v>
      </c>
      <c r="I3262">
        <v>0</v>
      </c>
      <c r="J3262" t="s">
        <v>16230</v>
      </c>
      <c r="K3262">
        <v>0.62</v>
      </c>
      <c r="L3262" t="s">
        <v>16270</v>
      </c>
      <c r="M3262">
        <v>0.72</v>
      </c>
      <c r="N3262" t="s">
        <v>78</v>
      </c>
      <c r="O3262">
        <v>0.8</v>
      </c>
      <c r="P3262" t="s">
        <v>79</v>
      </c>
      <c r="Q3262"/>
      <c r="R3262"/>
      <c r="S3262"/>
      <c r="T3262"/>
      <c r="U3262"/>
      <c r="V3262"/>
      <c r="W3262"/>
      <c r="X3262"/>
      <c r="Y3262"/>
      <c r="Z3262"/>
      <c r="AA3262"/>
      <c r="AB3262"/>
      <c r="AC3262"/>
      <c r="AD3262"/>
      <c r="AE3262"/>
      <c r="AF3262"/>
      <c r="AG3262">
        <v>4</v>
      </c>
      <c r="AH3262">
        <v>15000</v>
      </c>
    </row>
    <row r="3263" spans="1:34" ht="15" x14ac:dyDescent="0.25">
      <c r="A3263" t="s">
        <v>6690</v>
      </c>
      <c r="B3263" t="s">
        <v>6691</v>
      </c>
      <c r="C3263" t="s">
        <v>151</v>
      </c>
      <c r="D3263">
        <v>55</v>
      </c>
      <c r="E3263" s="138">
        <v>45637</v>
      </c>
      <c r="F3263" s="138">
        <v>45670</v>
      </c>
      <c r="G3263" t="s">
        <v>69</v>
      </c>
      <c r="H3263" t="s">
        <v>70</v>
      </c>
      <c r="I3263">
        <v>0</v>
      </c>
      <c r="J3263" t="s">
        <v>16232</v>
      </c>
      <c r="K3263">
        <v>0.65</v>
      </c>
      <c r="L3263" t="s">
        <v>71</v>
      </c>
      <c r="M3263"/>
      <c r="N3263"/>
      <c r="O3263"/>
      <c r="P3263"/>
      <c r="Q3263"/>
      <c r="R3263"/>
      <c r="S3263"/>
      <c r="T3263"/>
      <c r="U3263"/>
      <c r="V3263"/>
      <c r="W3263"/>
      <c r="X3263"/>
      <c r="Y3263"/>
      <c r="Z3263"/>
      <c r="AA3263"/>
      <c r="AB3263"/>
      <c r="AC3263"/>
      <c r="AD3263"/>
      <c r="AE3263"/>
      <c r="AF3263"/>
      <c r="AG3263">
        <v>2</v>
      </c>
      <c r="AH3263">
        <v>7500</v>
      </c>
    </row>
    <row r="3264" spans="1:34" ht="15" x14ac:dyDescent="0.25">
      <c r="A3264" t="s">
        <v>6692</v>
      </c>
      <c r="B3264" t="s">
        <v>6693</v>
      </c>
      <c r="C3264" t="s">
        <v>270</v>
      </c>
      <c r="D3264"/>
      <c r="E3264"/>
      <c r="F3264"/>
      <c r="G3264"/>
      <c r="H3264" t="s">
        <v>63</v>
      </c>
      <c r="I3264" t="s">
        <v>64</v>
      </c>
      <c r="J3264"/>
      <c r="K3264"/>
      <c r="L3264"/>
      <c r="M3264"/>
      <c r="N3264"/>
      <c r="O3264"/>
      <c r="P3264"/>
      <c r="Q3264"/>
      <c r="R3264"/>
      <c r="S3264"/>
      <c r="T3264"/>
      <c r="U3264"/>
      <c r="V3264"/>
      <c r="W3264"/>
      <c r="X3264"/>
      <c r="Y3264"/>
      <c r="Z3264"/>
      <c r="AA3264"/>
      <c r="AB3264"/>
      <c r="AC3264"/>
      <c r="AD3264"/>
      <c r="AE3264"/>
      <c r="AF3264"/>
      <c r="AG3264"/>
      <c r="AH3264">
        <v>0</v>
      </c>
    </row>
    <row r="3265" spans="1:34" ht="15" x14ac:dyDescent="0.25">
      <c r="A3265" t="s">
        <v>6696</v>
      </c>
      <c r="B3265" t="s">
        <v>6697</v>
      </c>
      <c r="C3265" t="s">
        <v>142</v>
      </c>
      <c r="D3265">
        <v>11</v>
      </c>
      <c r="E3265" s="138">
        <v>45705</v>
      </c>
      <c r="F3265" s="138">
        <v>45728</v>
      </c>
      <c r="G3265" t="s">
        <v>69</v>
      </c>
      <c r="H3265" t="s">
        <v>63</v>
      </c>
      <c r="I3265">
        <v>0.6</v>
      </c>
      <c r="J3265" t="s">
        <v>71</v>
      </c>
      <c r="K3265"/>
      <c r="L3265"/>
      <c r="M3265"/>
      <c r="N3265"/>
      <c r="O3265"/>
      <c r="P3265"/>
      <c r="Q3265"/>
      <c r="R3265"/>
      <c r="S3265"/>
      <c r="T3265"/>
      <c r="U3265"/>
      <c r="V3265"/>
      <c r="W3265"/>
      <c r="X3265"/>
      <c r="Y3265"/>
      <c r="Z3265"/>
      <c r="AA3265"/>
      <c r="AB3265"/>
      <c r="AC3265"/>
      <c r="AD3265"/>
      <c r="AE3265"/>
      <c r="AF3265"/>
      <c r="AG3265">
        <v>1</v>
      </c>
      <c r="AH3265">
        <v>0</v>
      </c>
    </row>
    <row r="3266" spans="1:34" ht="15" x14ac:dyDescent="0.25">
      <c r="A3266" t="s">
        <v>6698</v>
      </c>
      <c r="B3266" t="s">
        <v>6699</v>
      </c>
      <c r="C3266" t="s">
        <v>742</v>
      </c>
      <c r="D3266">
        <v>51</v>
      </c>
      <c r="E3266" s="138">
        <v>45638</v>
      </c>
      <c r="F3266" s="138">
        <v>45672</v>
      </c>
      <c r="G3266" t="s">
        <v>75</v>
      </c>
      <c r="H3266" t="s">
        <v>70</v>
      </c>
      <c r="I3266">
        <v>0.7</v>
      </c>
      <c r="J3266" t="s">
        <v>16270</v>
      </c>
      <c r="K3266">
        <v>0.78</v>
      </c>
      <c r="L3266" t="s">
        <v>78</v>
      </c>
      <c r="M3266">
        <v>0.8</v>
      </c>
      <c r="N3266" t="s">
        <v>79</v>
      </c>
      <c r="O3266"/>
      <c r="P3266"/>
      <c r="Q3266"/>
      <c r="R3266"/>
      <c r="S3266"/>
      <c r="T3266"/>
      <c r="U3266"/>
      <c r="V3266"/>
      <c r="W3266"/>
      <c r="X3266"/>
      <c r="Y3266"/>
      <c r="Z3266"/>
      <c r="AA3266"/>
      <c r="AB3266"/>
      <c r="AC3266"/>
      <c r="AD3266"/>
      <c r="AE3266"/>
      <c r="AF3266"/>
      <c r="AG3266">
        <v>3</v>
      </c>
      <c r="AH3266">
        <v>0</v>
      </c>
    </row>
    <row r="3267" spans="1:34" ht="15" x14ac:dyDescent="0.25">
      <c r="A3267" t="s">
        <v>6700</v>
      </c>
      <c r="B3267" t="s">
        <v>6701</v>
      </c>
      <c r="C3267" t="s">
        <v>102</v>
      </c>
      <c r="D3267">
        <v>24</v>
      </c>
      <c r="E3267" s="138">
        <v>45282</v>
      </c>
      <c r="F3267" s="138">
        <v>46011</v>
      </c>
      <c r="G3267" t="s">
        <v>69</v>
      </c>
      <c r="H3267" t="s">
        <v>63</v>
      </c>
      <c r="I3267">
        <v>0.4</v>
      </c>
      <c r="J3267" t="s">
        <v>16238</v>
      </c>
      <c r="K3267"/>
      <c r="L3267"/>
      <c r="M3267"/>
      <c r="N3267"/>
      <c r="O3267"/>
      <c r="P3267"/>
      <c r="Q3267"/>
      <c r="R3267"/>
      <c r="S3267"/>
      <c r="T3267"/>
      <c r="U3267"/>
      <c r="V3267"/>
      <c r="W3267"/>
      <c r="X3267"/>
      <c r="Y3267"/>
      <c r="Z3267"/>
      <c r="AA3267"/>
      <c r="AB3267"/>
      <c r="AC3267"/>
      <c r="AD3267"/>
      <c r="AE3267"/>
      <c r="AF3267"/>
      <c r="AG3267">
        <v>1</v>
      </c>
      <c r="AH3267">
        <v>0</v>
      </c>
    </row>
    <row r="3268" spans="1:34" ht="15" x14ac:dyDescent="0.25">
      <c r="A3268" t="s">
        <v>6702</v>
      </c>
      <c r="B3268" t="s">
        <v>6703</v>
      </c>
      <c r="C3268" t="s">
        <v>735</v>
      </c>
      <c r="D3268"/>
      <c r="E3268"/>
      <c r="F3268"/>
      <c r="G3268"/>
      <c r="H3268" t="s">
        <v>63</v>
      </c>
      <c r="I3268" t="s">
        <v>64</v>
      </c>
      <c r="J3268"/>
      <c r="K3268"/>
      <c r="L3268"/>
      <c r="M3268"/>
      <c r="N3268"/>
      <c r="O3268"/>
      <c r="P3268"/>
      <c r="Q3268"/>
      <c r="R3268"/>
      <c r="S3268"/>
      <c r="T3268"/>
      <c r="U3268"/>
      <c r="V3268"/>
      <c r="W3268"/>
      <c r="X3268"/>
      <c r="Y3268"/>
      <c r="Z3268"/>
      <c r="AA3268"/>
      <c r="AB3268"/>
      <c r="AC3268"/>
      <c r="AD3268"/>
      <c r="AE3268"/>
      <c r="AF3268"/>
      <c r="AG3268"/>
      <c r="AH3268">
        <v>0</v>
      </c>
    </row>
    <row r="3269" spans="1:34" ht="15" x14ac:dyDescent="0.25">
      <c r="A3269" t="s">
        <v>6704</v>
      </c>
      <c r="B3269" t="s">
        <v>6705</v>
      </c>
      <c r="C3269" t="s">
        <v>203</v>
      </c>
      <c r="D3269">
        <v>41</v>
      </c>
      <c r="E3269" s="138">
        <v>45644</v>
      </c>
      <c r="F3269" s="138">
        <v>45666</v>
      </c>
      <c r="G3269" t="s">
        <v>69</v>
      </c>
      <c r="H3269" t="s">
        <v>63</v>
      </c>
      <c r="I3269">
        <v>0.8</v>
      </c>
      <c r="J3269" t="s">
        <v>71</v>
      </c>
      <c r="K3269"/>
      <c r="L3269"/>
      <c r="M3269"/>
      <c r="N3269"/>
      <c r="O3269"/>
      <c r="P3269"/>
      <c r="Q3269"/>
      <c r="R3269"/>
      <c r="S3269"/>
      <c r="T3269"/>
      <c r="U3269"/>
      <c r="V3269"/>
      <c r="W3269"/>
      <c r="X3269"/>
      <c r="Y3269"/>
      <c r="Z3269"/>
      <c r="AA3269"/>
      <c r="AB3269"/>
      <c r="AC3269"/>
      <c r="AD3269"/>
      <c r="AE3269"/>
      <c r="AF3269"/>
      <c r="AG3269">
        <v>1</v>
      </c>
      <c r="AH3269">
        <v>0</v>
      </c>
    </row>
    <row r="3270" spans="1:34" ht="15" x14ac:dyDescent="0.25">
      <c r="A3270" t="s">
        <v>6706</v>
      </c>
      <c r="B3270" t="s">
        <v>6707</v>
      </c>
      <c r="C3270" t="s">
        <v>219</v>
      </c>
      <c r="D3270"/>
      <c r="E3270"/>
      <c r="F3270"/>
      <c r="G3270"/>
      <c r="H3270" t="s">
        <v>63</v>
      </c>
      <c r="I3270" t="s">
        <v>64</v>
      </c>
      <c r="J3270"/>
      <c r="K3270"/>
      <c r="L3270"/>
      <c r="M3270"/>
      <c r="N3270"/>
      <c r="O3270"/>
      <c r="P3270"/>
      <c r="Q3270"/>
      <c r="R3270"/>
      <c r="S3270"/>
      <c r="T3270"/>
      <c r="U3270"/>
      <c r="V3270"/>
      <c r="W3270"/>
      <c r="X3270"/>
      <c r="Y3270"/>
      <c r="Z3270"/>
      <c r="AA3270"/>
      <c r="AB3270"/>
      <c r="AC3270"/>
      <c r="AD3270"/>
      <c r="AE3270"/>
      <c r="AF3270"/>
      <c r="AG3270"/>
      <c r="AH3270">
        <v>0</v>
      </c>
    </row>
    <row r="3271" spans="1:34" ht="15" x14ac:dyDescent="0.25">
      <c r="A3271" t="s">
        <v>6708</v>
      </c>
      <c r="B3271" t="s">
        <v>6709</v>
      </c>
      <c r="C3271" t="s">
        <v>74</v>
      </c>
      <c r="D3271">
        <v>45</v>
      </c>
      <c r="E3271" s="138">
        <v>45649</v>
      </c>
      <c r="F3271" s="138">
        <v>45672</v>
      </c>
      <c r="G3271" t="s">
        <v>69</v>
      </c>
      <c r="H3271" t="s">
        <v>63</v>
      </c>
      <c r="I3271">
        <v>0.8</v>
      </c>
      <c r="J3271" t="s">
        <v>71</v>
      </c>
      <c r="K3271"/>
      <c r="L3271"/>
      <c r="M3271"/>
      <c r="N3271"/>
      <c r="O3271"/>
      <c r="P3271"/>
      <c r="Q3271"/>
      <c r="R3271"/>
      <c r="S3271"/>
      <c r="T3271"/>
      <c r="U3271"/>
      <c r="V3271"/>
      <c r="W3271"/>
      <c r="X3271"/>
      <c r="Y3271"/>
      <c r="Z3271"/>
      <c r="AA3271"/>
      <c r="AB3271"/>
      <c r="AC3271"/>
      <c r="AD3271"/>
      <c r="AE3271"/>
      <c r="AF3271"/>
      <c r="AG3271">
        <v>1</v>
      </c>
      <c r="AH3271">
        <v>0</v>
      </c>
    </row>
    <row r="3272" spans="1:34" ht="15" x14ac:dyDescent="0.25">
      <c r="A3272" t="s">
        <v>6710</v>
      </c>
      <c r="B3272" t="s">
        <v>6711</v>
      </c>
      <c r="C3272" t="s">
        <v>313</v>
      </c>
      <c r="D3272"/>
      <c r="E3272"/>
      <c r="F3272"/>
      <c r="G3272"/>
      <c r="H3272" t="s">
        <v>63</v>
      </c>
      <c r="I3272" t="s">
        <v>64</v>
      </c>
      <c r="J3272"/>
      <c r="K3272"/>
      <c r="L3272"/>
      <c r="M3272"/>
      <c r="N3272"/>
      <c r="O3272"/>
      <c r="P3272"/>
      <c r="Q3272"/>
      <c r="R3272"/>
      <c r="S3272"/>
      <c r="T3272"/>
      <c r="U3272"/>
      <c r="V3272"/>
      <c r="W3272"/>
      <c r="X3272"/>
      <c r="Y3272"/>
      <c r="Z3272"/>
      <c r="AA3272"/>
      <c r="AB3272"/>
      <c r="AC3272"/>
      <c r="AD3272"/>
      <c r="AE3272"/>
      <c r="AF3272"/>
      <c r="AG3272"/>
      <c r="AH3272">
        <v>0</v>
      </c>
    </row>
    <row r="3273" spans="1:34" ht="15" x14ac:dyDescent="0.25">
      <c r="A3273" t="s">
        <v>6712</v>
      </c>
      <c r="B3273" t="s">
        <v>6713</v>
      </c>
      <c r="C3273" t="s">
        <v>680</v>
      </c>
      <c r="D3273">
        <v>67</v>
      </c>
      <c r="E3273" s="138">
        <v>44637</v>
      </c>
      <c r="F3273" s="138">
        <v>46011</v>
      </c>
      <c r="G3273" t="s">
        <v>69</v>
      </c>
      <c r="H3273" t="s">
        <v>63</v>
      </c>
      <c r="I3273">
        <v>0.8</v>
      </c>
      <c r="J3273" t="s">
        <v>71</v>
      </c>
      <c r="K3273"/>
      <c r="L3273"/>
      <c r="M3273"/>
      <c r="N3273"/>
      <c r="O3273"/>
      <c r="P3273"/>
      <c r="Q3273"/>
      <c r="R3273"/>
      <c r="S3273"/>
      <c r="T3273"/>
      <c r="U3273"/>
      <c r="V3273"/>
      <c r="W3273"/>
      <c r="X3273"/>
      <c r="Y3273"/>
      <c r="Z3273"/>
      <c r="AA3273"/>
      <c r="AB3273"/>
      <c r="AC3273"/>
      <c r="AD3273"/>
      <c r="AE3273"/>
      <c r="AF3273"/>
      <c r="AG3273">
        <v>1</v>
      </c>
      <c r="AH3273">
        <v>0</v>
      </c>
    </row>
    <row r="3274" spans="1:34" ht="15" x14ac:dyDescent="0.25">
      <c r="A3274" t="s">
        <v>6714</v>
      </c>
      <c r="B3274" t="s">
        <v>6715</v>
      </c>
      <c r="C3274" t="s">
        <v>304</v>
      </c>
      <c r="D3274">
        <v>97</v>
      </c>
      <c r="E3274" s="138">
        <v>45643</v>
      </c>
      <c r="F3274" s="138">
        <v>45678</v>
      </c>
      <c r="G3274" t="s">
        <v>69</v>
      </c>
      <c r="H3274" t="s">
        <v>63</v>
      </c>
      <c r="I3274">
        <v>0.8</v>
      </c>
      <c r="J3274" t="s">
        <v>71</v>
      </c>
      <c r="K3274"/>
      <c r="L3274"/>
      <c r="M3274"/>
      <c r="N3274"/>
      <c r="O3274"/>
      <c r="P3274"/>
      <c r="Q3274"/>
      <c r="R3274"/>
      <c r="S3274"/>
      <c r="T3274"/>
      <c r="U3274"/>
      <c r="V3274"/>
      <c r="W3274"/>
      <c r="X3274"/>
      <c r="Y3274"/>
      <c r="Z3274"/>
      <c r="AA3274"/>
      <c r="AB3274"/>
      <c r="AC3274"/>
      <c r="AD3274"/>
      <c r="AE3274"/>
      <c r="AF3274"/>
      <c r="AG3274">
        <v>1</v>
      </c>
      <c r="AH3274">
        <v>0</v>
      </c>
    </row>
    <row r="3275" spans="1:34" ht="15" x14ac:dyDescent="0.25">
      <c r="A3275" t="s">
        <v>6716</v>
      </c>
      <c r="B3275" t="s">
        <v>6717</v>
      </c>
      <c r="C3275" t="s">
        <v>1082</v>
      </c>
      <c r="D3275">
        <v>69</v>
      </c>
      <c r="E3275" s="138">
        <v>41543</v>
      </c>
      <c r="F3275" s="138">
        <v>46011</v>
      </c>
      <c r="G3275" t="s">
        <v>69</v>
      </c>
      <c r="H3275" t="s">
        <v>70</v>
      </c>
      <c r="I3275">
        <v>0</v>
      </c>
      <c r="J3275" t="s">
        <v>16232</v>
      </c>
      <c r="K3275">
        <v>0.8</v>
      </c>
      <c r="L3275" t="s">
        <v>71</v>
      </c>
      <c r="M3275"/>
      <c r="N3275"/>
      <c r="O3275"/>
      <c r="P3275"/>
      <c r="Q3275"/>
      <c r="R3275"/>
      <c r="S3275"/>
      <c r="T3275"/>
      <c r="U3275"/>
      <c r="V3275"/>
      <c r="W3275"/>
      <c r="X3275"/>
      <c r="Y3275"/>
      <c r="Z3275"/>
      <c r="AA3275"/>
      <c r="AB3275"/>
      <c r="AC3275"/>
      <c r="AD3275"/>
      <c r="AE3275"/>
      <c r="AF3275"/>
      <c r="AG3275">
        <v>2</v>
      </c>
      <c r="AH3275">
        <v>7500</v>
      </c>
    </row>
    <row r="3276" spans="1:34" ht="15" x14ac:dyDescent="0.25">
      <c r="A3276" t="s">
        <v>6718</v>
      </c>
      <c r="B3276" t="s">
        <v>6719</v>
      </c>
      <c r="C3276" t="s">
        <v>251</v>
      </c>
      <c r="D3276">
        <v>21</v>
      </c>
      <c r="E3276" s="138">
        <v>45642</v>
      </c>
      <c r="F3276" s="138">
        <v>45679</v>
      </c>
      <c r="G3276" t="s">
        <v>69</v>
      </c>
      <c r="H3276" t="s">
        <v>70</v>
      </c>
      <c r="I3276">
        <v>0</v>
      </c>
      <c r="J3276" t="s">
        <v>16281</v>
      </c>
      <c r="K3276">
        <v>0.7</v>
      </c>
      <c r="L3276" t="s">
        <v>71</v>
      </c>
      <c r="M3276"/>
      <c r="N3276"/>
      <c r="O3276"/>
      <c r="P3276"/>
      <c r="Q3276"/>
      <c r="R3276"/>
      <c r="S3276"/>
      <c r="T3276"/>
      <c r="U3276"/>
      <c r="V3276"/>
      <c r="W3276"/>
      <c r="X3276"/>
      <c r="Y3276"/>
      <c r="Z3276"/>
      <c r="AA3276"/>
      <c r="AB3276"/>
      <c r="AC3276"/>
      <c r="AD3276"/>
      <c r="AE3276"/>
      <c r="AF3276"/>
      <c r="AG3276">
        <v>2</v>
      </c>
      <c r="AH3276">
        <v>11500</v>
      </c>
    </row>
    <row r="3277" spans="1:34" ht="15" x14ac:dyDescent="0.25">
      <c r="A3277" t="s">
        <v>6720</v>
      </c>
      <c r="B3277" t="s">
        <v>6721</v>
      </c>
      <c r="C3277" t="s">
        <v>228</v>
      </c>
      <c r="D3277">
        <v>4</v>
      </c>
      <c r="E3277" s="138">
        <v>44312</v>
      </c>
      <c r="F3277" s="138">
        <v>46011</v>
      </c>
      <c r="G3277" t="s">
        <v>69</v>
      </c>
      <c r="H3277" t="s">
        <v>63</v>
      </c>
      <c r="I3277">
        <v>0.6</v>
      </c>
      <c r="J3277" t="s">
        <v>71</v>
      </c>
      <c r="K3277"/>
      <c r="L3277"/>
      <c r="M3277"/>
      <c r="N3277"/>
      <c r="O3277"/>
      <c r="P3277"/>
      <c r="Q3277"/>
      <c r="R3277"/>
      <c r="S3277"/>
      <c r="T3277"/>
      <c r="U3277"/>
      <c r="V3277"/>
      <c r="W3277"/>
      <c r="X3277"/>
      <c r="Y3277"/>
      <c r="Z3277"/>
      <c r="AA3277"/>
      <c r="AB3277"/>
      <c r="AC3277"/>
      <c r="AD3277"/>
      <c r="AE3277"/>
      <c r="AF3277"/>
      <c r="AG3277">
        <v>1</v>
      </c>
      <c r="AH3277">
        <v>0</v>
      </c>
    </row>
    <row r="3278" spans="1:34" ht="15" x14ac:dyDescent="0.25">
      <c r="A3278" t="s">
        <v>6722</v>
      </c>
      <c r="B3278" t="s">
        <v>6723</v>
      </c>
      <c r="C3278" t="s">
        <v>142</v>
      </c>
      <c r="D3278">
        <v>25</v>
      </c>
      <c r="E3278" s="138">
        <v>45653</v>
      </c>
      <c r="F3278" s="138">
        <v>45677</v>
      </c>
      <c r="G3278" t="s">
        <v>75</v>
      </c>
      <c r="H3278" t="s">
        <v>63</v>
      </c>
      <c r="I3278">
        <v>0</v>
      </c>
      <c r="J3278" t="s">
        <v>71</v>
      </c>
      <c r="K3278"/>
      <c r="L3278"/>
      <c r="M3278"/>
      <c r="N3278"/>
      <c r="O3278"/>
      <c r="P3278"/>
      <c r="Q3278"/>
      <c r="R3278"/>
      <c r="S3278"/>
      <c r="T3278"/>
      <c r="U3278"/>
      <c r="V3278"/>
      <c r="W3278"/>
      <c r="X3278"/>
      <c r="Y3278"/>
      <c r="Z3278"/>
      <c r="AA3278"/>
      <c r="AB3278"/>
      <c r="AC3278"/>
      <c r="AD3278"/>
      <c r="AE3278"/>
      <c r="AF3278"/>
      <c r="AG3278">
        <v>1</v>
      </c>
      <c r="AH3278">
        <v>0</v>
      </c>
    </row>
    <row r="3279" spans="1:34" ht="15" x14ac:dyDescent="0.25">
      <c r="A3279" t="s">
        <v>6724</v>
      </c>
      <c r="B3279" t="s">
        <v>6725</v>
      </c>
      <c r="C3279" t="s">
        <v>251</v>
      </c>
      <c r="D3279">
        <v>3</v>
      </c>
      <c r="E3279" s="138">
        <v>45715</v>
      </c>
      <c r="F3279" s="138">
        <v>45824</v>
      </c>
      <c r="G3279" t="s">
        <v>69</v>
      </c>
      <c r="H3279" t="s">
        <v>70</v>
      </c>
      <c r="I3279">
        <v>0</v>
      </c>
      <c r="J3279" t="s">
        <v>16230</v>
      </c>
      <c r="K3279">
        <v>0.75</v>
      </c>
      <c r="L3279" t="s">
        <v>71</v>
      </c>
      <c r="M3279"/>
      <c r="N3279"/>
      <c r="O3279"/>
      <c r="P3279"/>
      <c r="Q3279"/>
      <c r="R3279"/>
      <c r="S3279"/>
      <c r="T3279"/>
      <c r="U3279"/>
      <c r="V3279"/>
      <c r="W3279"/>
      <c r="X3279"/>
      <c r="Y3279"/>
      <c r="Z3279"/>
      <c r="AA3279"/>
      <c r="AB3279"/>
      <c r="AC3279"/>
      <c r="AD3279"/>
      <c r="AE3279"/>
      <c r="AF3279"/>
      <c r="AG3279">
        <v>2</v>
      </c>
      <c r="AH3279">
        <v>15000</v>
      </c>
    </row>
    <row r="3280" spans="1:34" ht="15" x14ac:dyDescent="0.25">
      <c r="A3280" t="s">
        <v>6726</v>
      </c>
      <c r="B3280" t="s">
        <v>6727</v>
      </c>
      <c r="C3280" t="s">
        <v>231</v>
      </c>
      <c r="D3280">
        <v>34</v>
      </c>
      <c r="E3280" s="138">
        <v>45646</v>
      </c>
      <c r="F3280" s="138">
        <v>45677</v>
      </c>
      <c r="G3280" t="s">
        <v>69</v>
      </c>
      <c r="H3280" t="s">
        <v>63</v>
      </c>
      <c r="I3280">
        <v>0.5</v>
      </c>
      <c r="J3280" t="s">
        <v>71</v>
      </c>
      <c r="K3280"/>
      <c r="L3280"/>
      <c r="M3280"/>
      <c r="N3280"/>
      <c r="O3280"/>
      <c r="P3280"/>
      <c r="Q3280"/>
      <c r="R3280"/>
      <c r="S3280"/>
      <c r="T3280"/>
      <c r="U3280"/>
      <c r="V3280"/>
      <c r="W3280"/>
      <c r="X3280"/>
      <c r="Y3280"/>
      <c r="Z3280"/>
      <c r="AA3280"/>
      <c r="AB3280"/>
      <c r="AC3280"/>
      <c r="AD3280"/>
      <c r="AE3280"/>
      <c r="AF3280"/>
      <c r="AG3280">
        <v>1</v>
      </c>
      <c r="AH3280">
        <v>0</v>
      </c>
    </row>
    <row r="3281" spans="1:34" ht="15" x14ac:dyDescent="0.25">
      <c r="A3281" t="s">
        <v>6728</v>
      </c>
      <c r="B3281" t="s">
        <v>6729</v>
      </c>
      <c r="C3281" t="s">
        <v>667</v>
      </c>
      <c r="D3281"/>
      <c r="E3281"/>
      <c r="F3281"/>
      <c r="G3281"/>
      <c r="H3281" t="s">
        <v>63</v>
      </c>
      <c r="I3281" t="s">
        <v>64</v>
      </c>
      <c r="J3281"/>
      <c r="K3281"/>
      <c r="L3281"/>
      <c r="M3281"/>
      <c r="N3281"/>
      <c r="O3281"/>
      <c r="P3281"/>
      <c r="Q3281"/>
      <c r="R3281"/>
      <c r="S3281"/>
      <c r="T3281"/>
      <c r="U3281"/>
      <c r="V3281"/>
      <c r="W3281"/>
      <c r="X3281"/>
      <c r="Y3281"/>
      <c r="Z3281"/>
      <c r="AA3281"/>
      <c r="AB3281"/>
      <c r="AC3281"/>
      <c r="AD3281"/>
      <c r="AE3281"/>
      <c r="AF3281"/>
      <c r="AG3281"/>
      <c r="AH3281">
        <v>0</v>
      </c>
    </row>
    <row r="3282" spans="1:34" ht="15" x14ac:dyDescent="0.25">
      <c r="A3282" t="s">
        <v>6730</v>
      </c>
      <c r="B3282" t="s">
        <v>6731</v>
      </c>
      <c r="C3282" t="s">
        <v>74</v>
      </c>
      <c r="D3282">
        <v>78</v>
      </c>
      <c r="E3282" s="138">
        <v>45647</v>
      </c>
      <c r="F3282" s="138">
        <v>45681</v>
      </c>
      <c r="G3282" t="s">
        <v>69</v>
      </c>
      <c r="H3282" t="s">
        <v>63</v>
      </c>
      <c r="I3282">
        <v>0.6</v>
      </c>
      <c r="J3282" t="s">
        <v>71</v>
      </c>
      <c r="K3282"/>
      <c r="L3282"/>
      <c r="M3282"/>
      <c r="N3282"/>
      <c r="O3282"/>
      <c r="P3282"/>
      <c r="Q3282"/>
      <c r="R3282"/>
      <c r="S3282"/>
      <c r="T3282"/>
      <c r="U3282"/>
      <c r="V3282"/>
      <c r="W3282"/>
      <c r="X3282"/>
      <c r="Y3282"/>
      <c r="Z3282"/>
      <c r="AA3282"/>
      <c r="AB3282"/>
      <c r="AC3282"/>
      <c r="AD3282"/>
      <c r="AE3282"/>
      <c r="AF3282"/>
      <c r="AG3282">
        <v>1</v>
      </c>
      <c r="AH3282">
        <v>0</v>
      </c>
    </row>
    <row r="3283" spans="1:34" ht="15" x14ac:dyDescent="0.25">
      <c r="A3283" t="s">
        <v>6732</v>
      </c>
      <c r="B3283" t="s">
        <v>6733</v>
      </c>
      <c r="C3283" t="s">
        <v>270</v>
      </c>
      <c r="D3283"/>
      <c r="E3283"/>
      <c r="F3283"/>
      <c r="G3283"/>
      <c r="H3283" t="s">
        <v>63</v>
      </c>
      <c r="I3283" t="s">
        <v>64</v>
      </c>
      <c r="J3283"/>
      <c r="K3283"/>
      <c r="L3283"/>
      <c r="M3283"/>
      <c r="N3283"/>
      <c r="O3283"/>
      <c r="P3283"/>
      <c r="Q3283"/>
      <c r="R3283"/>
      <c r="S3283"/>
      <c r="T3283"/>
      <c r="U3283"/>
      <c r="V3283"/>
      <c r="W3283"/>
      <c r="X3283"/>
      <c r="Y3283"/>
      <c r="Z3283"/>
      <c r="AA3283"/>
      <c r="AB3283"/>
      <c r="AC3283"/>
      <c r="AD3283"/>
      <c r="AE3283"/>
      <c r="AF3283"/>
      <c r="AG3283"/>
      <c r="AH3283">
        <v>0</v>
      </c>
    </row>
    <row r="3284" spans="1:34" ht="15" x14ac:dyDescent="0.25">
      <c r="A3284" t="s">
        <v>6734</v>
      </c>
      <c r="B3284" t="s">
        <v>6735</v>
      </c>
      <c r="C3284" t="s">
        <v>108</v>
      </c>
      <c r="D3284">
        <v>34</v>
      </c>
      <c r="E3284" s="138">
        <v>45637</v>
      </c>
      <c r="F3284" s="138">
        <v>45701</v>
      </c>
      <c r="G3284" t="s">
        <v>69</v>
      </c>
      <c r="H3284" t="s">
        <v>63</v>
      </c>
      <c r="I3284">
        <v>0.8</v>
      </c>
      <c r="J3284" t="s">
        <v>71</v>
      </c>
      <c r="K3284"/>
      <c r="L3284"/>
      <c r="M3284"/>
      <c r="N3284"/>
      <c r="O3284"/>
      <c r="P3284"/>
      <c r="Q3284"/>
      <c r="R3284"/>
      <c r="S3284"/>
      <c r="T3284"/>
      <c r="U3284"/>
      <c r="V3284"/>
      <c r="W3284"/>
      <c r="X3284"/>
      <c r="Y3284"/>
      <c r="Z3284"/>
      <c r="AA3284"/>
      <c r="AB3284"/>
      <c r="AC3284"/>
      <c r="AD3284"/>
      <c r="AE3284"/>
      <c r="AF3284"/>
      <c r="AG3284">
        <v>1</v>
      </c>
      <c r="AH3284">
        <v>0</v>
      </c>
    </row>
    <row r="3285" spans="1:34" ht="15" x14ac:dyDescent="0.25">
      <c r="A3285" t="s">
        <v>6736</v>
      </c>
      <c r="B3285" t="s">
        <v>6737</v>
      </c>
      <c r="C3285" t="s">
        <v>359</v>
      </c>
      <c r="D3285">
        <v>54</v>
      </c>
      <c r="E3285" s="138">
        <v>45624</v>
      </c>
      <c r="F3285" s="138">
        <v>45957</v>
      </c>
      <c r="G3285" t="s">
        <v>69</v>
      </c>
      <c r="H3285" t="s">
        <v>70</v>
      </c>
      <c r="I3285">
        <v>0</v>
      </c>
      <c r="J3285" t="s">
        <v>16245</v>
      </c>
      <c r="K3285">
        <v>0.8</v>
      </c>
      <c r="L3285" t="s">
        <v>71</v>
      </c>
      <c r="M3285"/>
      <c r="N3285"/>
      <c r="O3285"/>
      <c r="P3285"/>
      <c r="Q3285"/>
      <c r="R3285"/>
      <c r="S3285"/>
      <c r="T3285"/>
      <c r="U3285"/>
      <c r="V3285"/>
      <c r="W3285"/>
      <c r="X3285"/>
      <c r="Y3285"/>
      <c r="Z3285"/>
      <c r="AA3285"/>
      <c r="AB3285"/>
      <c r="AC3285"/>
      <c r="AD3285"/>
      <c r="AE3285"/>
      <c r="AF3285"/>
      <c r="AG3285">
        <v>2</v>
      </c>
      <c r="AH3285">
        <v>16000</v>
      </c>
    </row>
    <row r="3286" spans="1:34" ht="15" x14ac:dyDescent="0.25">
      <c r="A3286" t="s">
        <v>6738</v>
      </c>
      <c r="B3286" t="s">
        <v>6739</v>
      </c>
      <c r="C3286" t="s">
        <v>318</v>
      </c>
      <c r="D3286">
        <v>33</v>
      </c>
      <c r="E3286" s="138">
        <v>45594</v>
      </c>
      <c r="F3286" s="138">
        <v>45749</v>
      </c>
      <c r="G3286" t="s">
        <v>69</v>
      </c>
      <c r="H3286" t="s">
        <v>63</v>
      </c>
      <c r="I3286">
        <v>0.8</v>
      </c>
      <c r="J3286" t="s">
        <v>71</v>
      </c>
      <c r="K3286"/>
      <c r="L3286"/>
      <c r="M3286"/>
      <c r="N3286"/>
      <c r="O3286"/>
      <c r="P3286"/>
      <c r="Q3286"/>
      <c r="R3286"/>
      <c r="S3286"/>
      <c r="T3286"/>
      <c r="U3286"/>
      <c r="V3286"/>
      <c r="W3286"/>
      <c r="X3286"/>
      <c r="Y3286"/>
      <c r="Z3286"/>
      <c r="AA3286"/>
      <c r="AB3286"/>
      <c r="AC3286"/>
      <c r="AD3286"/>
      <c r="AE3286"/>
      <c r="AF3286"/>
      <c r="AG3286">
        <v>1</v>
      </c>
      <c r="AH3286">
        <v>0</v>
      </c>
    </row>
    <row r="3287" spans="1:34" ht="15" x14ac:dyDescent="0.25">
      <c r="A3287" t="s">
        <v>6740</v>
      </c>
      <c r="B3287" t="s">
        <v>6741</v>
      </c>
      <c r="C3287" t="s">
        <v>231</v>
      </c>
      <c r="D3287">
        <v>41</v>
      </c>
      <c r="E3287" s="138">
        <v>45639</v>
      </c>
      <c r="F3287" s="138">
        <v>45671</v>
      </c>
      <c r="G3287" t="s">
        <v>75</v>
      </c>
      <c r="H3287" t="s">
        <v>63</v>
      </c>
      <c r="I3287">
        <v>0.75</v>
      </c>
      <c r="J3287" t="s">
        <v>71</v>
      </c>
      <c r="K3287"/>
      <c r="L3287"/>
      <c r="M3287"/>
      <c r="N3287"/>
      <c r="O3287"/>
      <c r="P3287"/>
      <c r="Q3287"/>
      <c r="R3287"/>
      <c r="S3287"/>
      <c r="T3287"/>
      <c r="U3287"/>
      <c r="V3287"/>
      <c r="W3287"/>
      <c r="X3287"/>
      <c r="Y3287"/>
      <c r="Z3287"/>
      <c r="AA3287"/>
      <c r="AB3287"/>
      <c r="AC3287"/>
      <c r="AD3287"/>
      <c r="AE3287"/>
      <c r="AF3287"/>
      <c r="AG3287">
        <v>1</v>
      </c>
      <c r="AH3287">
        <v>0</v>
      </c>
    </row>
    <row r="3288" spans="1:34" ht="15" x14ac:dyDescent="0.25">
      <c r="A3288" t="s">
        <v>6742</v>
      </c>
      <c r="B3288" t="s">
        <v>6743</v>
      </c>
      <c r="C3288" t="s">
        <v>90</v>
      </c>
      <c r="D3288">
        <v>72</v>
      </c>
      <c r="E3288" s="138">
        <v>45646</v>
      </c>
      <c r="F3288" s="138">
        <v>45762</v>
      </c>
      <c r="G3288" t="s">
        <v>69</v>
      </c>
      <c r="H3288" t="s">
        <v>70</v>
      </c>
      <c r="I3288">
        <v>0</v>
      </c>
      <c r="J3288" t="s">
        <v>16230</v>
      </c>
      <c r="K3288">
        <v>0.8</v>
      </c>
      <c r="L3288" t="s">
        <v>71</v>
      </c>
      <c r="M3288"/>
      <c r="N3288"/>
      <c r="O3288"/>
      <c r="P3288"/>
      <c r="Q3288"/>
      <c r="R3288"/>
      <c r="S3288"/>
      <c r="T3288"/>
      <c r="U3288"/>
      <c r="V3288"/>
      <c r="W3288"/>
      <c r="X3288"/>
      <c r="Y3288"/>
      <c r="Z3288"/>
      <c r="AA3288"/>
      <c r="AB3288"/>
      <c r="AC3288"/>
      <c r="AD3288"/>
      <c r="AE3288"/>
      <c r="AF3288"/>
      <c r="AG3288">
        <v>2</v>
      </c>
      <c r="AH3288">
        <v>15000</v>
      </c>
    </row>
    <row r="3289" spans="1:34" ht="15" x14ac:dyDescent="0.25">
      <c r="A3289" t="s">
        <v>6744</v>
      </c>
      <c r="B3289" t="s">
        <v>6745</v>
      </c>
      <c r="C3289" t="s">
        <v>63</v>
      </c>
      <c r="D3289">
        <v>31</v>
      </c>
      <c r="E3289" s="138">
        <v>45649</v>
      </c>
      <c r="F3289" s="138">
        <v>45827</v>
      </c>
      <c r="G3289" t="s">
        <v>69</v>
      </c>
      <c r="H3289" t="s">
        <v>63</v>
      </c>
      <c r="I3289">
        <v>0.6</v>
      </c>
      <c r="J3289" t="s">
        <v>71</v>
      </c>
      <c r="K3289"/>
      <c r="L3289"/>
      <c r="M3289"/>
      <c r="N3289"/>
      <c r="O3289"/>
      <c r="P3289"/>
      <c r="Q3289"/>
      <c r="R3289"/>
      <c r="S3289"/>
      <c r="T3289"/>
      <c r="U3289"/>
      <c r="V3289"/>
      <c r="W3289"/>
      <c r="X3289"/>
      <c r="Y3289"/>
      <c r="Z3289"/>
      <c r="AA3289"/>
      <c r="AB3289"/>
      <c r="AC3289"/>
      <c r="AD3289"/>
      <c r="AE3289"/>
      <c r="AF3289"/>
      <c r="AG3289">
        <v>1</v>
      </c>
      <c r="AH3289">
        <v>0</v>
      </c>
    </row>
    <row r="3290" spans="1:34" ht="15" x14ac:dyDescent="0.25">
      <c r="A3290" t="s">
        <v>6746</v>
      </c>
      <c r="B3290" t="s">
        <v>6747</v>
      </c>
      <c r="C3290" t="s">
        <v>90</v>
      </c>
      <c r="D3290">
        <v>40</v>
      </c>
      <c r="E3290" s="138">
        <v>45646</v>
      </c>
      <c r="F3290" s="138">
        <v>45686</v>
      </c>
      <c r="G3290" t="s">
        <v>16478</v>
      </c>
      <c r="H3290" t="s">
        <v>70</v>
      </c>
      <c r="I3290">
        <v>0.35</v>
      </c>
      <c r="J3290" t="s">
        <v>76</v>
      </c>
      <c r="K3290">
        <v>0.5</v>
      </c>
      <c r="L3290" t="s">
        <v>77</v>
      </c>
      <c r="M3290">
        <v>0.6</v>
      </c>
      <c r="N3290" t="s">
        <v>78</v>
      </c>
      <c r="O3290">
        <v>0.8</v>
      </c>
      <c r="P3290" t="s">
        <v>79</v>
      </c>
      <c r="Q3290">
        <v>0</v>
      </c>
      <c r="R3290" t="s">
        <v>16229</v>
      </c>
      <c r="S3290"/>
      <c r="T3290"/>
      <c r="U3290"/>
      <c r="V3290"/>
      <c r="W3290"/>
      <c r="X3290"/>
      <c r="Y3290"/>
      <c r="Z3290"/>
      <c r="AA3290"/>
      <c r="AB3290"/>
      <c r="AC3290"/>
      <c r="AD3290"/>
      <c r="AE3290"/>
      <c r="AF3290"/>
      <c r="AG3290">
        <v>0</v>
      </c>
      <c r="AH3290">
        <v>0</v>
      </c>
    </row>
    <row r="3291" spans="1:34" ht="15" x14ac:dyDescent="0.25">
      <c r="A3291" t="s">
        <v>6751</v>
      </c>
      <c r="B3291" t="s">
        <v>6752</v>
      </c>
      <c r="C3291" t="s">
        <v>735</v>
      </c>
      <c r="D3291"/>
      <c r="E3291"/>
      <c r="F3291"/>
      <c r="G3291"/>
      <c r="H3291" t="s">
        <v>63</v>
      </c>
      <c r="I3291" t="s">
        <v>64</v>
      </c>
      <c r="J3291"/>
      <c r="K3291"/>
      <c r="L3291"/>
      <c r="M3291"/>
      <c r="N3291"/>
      <c r="O3291"/>
      <c r="P3291"/>
      <c r="Q3291"/>
      <c r="R3291"/>
      <c r="S3291"/>
      <c r="T3291"/>
      <c r="U3291"/>
      <c r="V3291"/>
      <c r="W3291"/>
      <c r="X3291"/>
      <c r="Y3291"/>
      <c r="Z3291"/>
      <c r="AA3291"/>
      <c r="AB3291"/>
      <c r="AC3291"/>
      <c r="AD3291"/>
      <c r="AE3291"/>
      <c r="AF3291"/>
      <c r="AG3291"/>
      <c r="AH3291">
        <v>0</v>
      </c>
    </row>
    <row r="3292" spans="1:34" ht="15" x14ac:dyDescent="0.25">
      <c r="A3292" t="s">
        <v>6753</v>
      </c>
      <c r="B3292" t="s">
        <v>6754</v>
      </c>
      <c r="C3292" t="s">
        <v>142</v>
      </c>
      <c r="D3292">
        <v>27</v>
      </c>
      <c r="E3292" s="138">
        <v>45656</v>
      </c>
      <c r="F3292" s="138">
        <v>45687</v>
      </c>
      <c r="G3292" t="s">
        <v>75</v>
      </c>
      <c r="H3292" t="s">
        <v>70</v>
      </c>
      <c r="I3292">
        <v>0</v>
      </c>
      <c r="J3292" t="s">
        <v>16259</v>
      </c>
      <c r="K3292">
        <v>0.7</v>
      </c>
      <c r="L3292" t="s">
        <v>16270</v>
      </c>
      <c r="M3292">
        <v>0.75</v>
      </c>
      <c r="N3292" t="s">
        <v>78</v>
      </c>
      <c r="O3292">
        <v>0.8</v>
      </c>
      <c r="P3292" t="s">
        <v>79</v>
      </c>
      <c r="Q3292"/>
      <c r="R3292"/>
      <c r="S3292"/>
      <c r="T3292"/>
      <c r="U3292"/>
      <c r="V3292"/>
      <c r="W3292"/>
      <c r="X3292"/>
      <c r="Y3292"/>
      <c r="Z3292"/>
      <c r="AA3292"/>
      <c r="AB3292"/>
      <c r="AC3292"/>
      <c r="AD3292"/>
      <c r="AE3292"/>
      <c r="AF3292"/>
      <c r="AG3292">
        <v>4</v>
      </c>
      <c r="AH3292">
        <v>11000</v>
      </c>
    </row>
    <row r="3293" spans="1:34" ht="15" x14ac:dyDescent="0.25">
      <c r="A3293" t="s">
        <v>6755</v>
      </c>
      <c r="B3293" t="s">
        <v>6756</v>
      </c>
      <c r="C3293" t="s">
        <v>105</v>
      </c>
      <c r="D3293">
        <v>3</v>
      </c>
      <c r="E3293" s="138">
        <v>43552</v>
      </c>
      <c r="F3293" s="138">
        <v>46011</v>
      </c>
      <c r="G3293" t="s">
        <v>69</v>
      </c>
      <c r="H3293" t="s">
        <v>63</v>
      </c>
      <c r="I3293">
        <v>0.7</v>
      </c>
      <c r="J3293" t="s">
        <v>71</v>
      </c>
      <c r="K3293"/>
      <c r="L3293"/>
      <c r="M3293"/>
      <c r="N3293"/>
      <c r="O3293"/>
      <c r="P3293"/>
      <c r="Q3293"/>
      <c r="R3293"/>
      <c r="S3293"/>
      <c r="T3293"/>
      <c r="U3293"/>
      <c r="V3293"/>
      <c r="W3293"/>
      <c r="X3293"/>
      <c r="Y3293"/>
      <c r="Z3293"/>
      <c r="AA3293"/>
      <c r="AB3293"/>
      <c r="AC3293"/>
      <c r="AD3293"/>
      <c r="AE3293"/>
      <c r="AF3293"/>
      <c r="AG3293">
        <v>1</v>
      </c>
      <c r="AH3293">
        <v>0</v>
      </c>
    </row>
    <row r="3294" spans="1:34" ht="15" x14ac:dyDescent="0.25">
      <c r="A3294" t="s">
        <v>6757</v>
      </c>
      <c r="B3294" t="s">
        <v>6758</v>
      </c>
      <c r="C3294" t="s">
        <v>102</v>
      </c>
      <c r="D3294">
        <v>33</v>
      </c>
      <c r="E3294" s="138">
        <v>45643</v>
      </c>
      <c r="F3294" s="138">
        <v>45957</v>
      </c>
      <c r="G3294" t="s">
        <v>69</v>
      </c>
      <c r="H3294" t="s">
        <v>63</v>
      </c>
      <c r="I3294">
        <v>0.5</v>
      </c>
      <c r="J3294" t="s">
        <v>71</v>
      </c>
      <c r="K3294"/>
      <c r="L3294"/>
      <c r="M3294"/>
      <c r="N3294"/>
      <c r="O3294"/>
      <c r="P3294"/>
      <c r="Q3294"/>
      <c r="R3294"/>
      <c r="S3294"/>
      <c r="T3294"/>
      <c r="U3294"/>
      <c r="V3294"/>
      <c r="W3294"/>
      <c r="X3294"/>
      <c r="Y3294"/>
      <c r="Z3294"/>
      <c r="AA3294"/>
      <c r="AB3294"/>
      <c r="AC3294"/>
      <c r="AD3294"/>
      <c r="AE3294"/>
      <c r="AF3294"/>
      <c r="AG3294">
        <v>1</v>
      </c>
      <c r="AH3294">
        <v>0</v>
      </c>
    </row>
    <row r="3295" spans="1:34" ht="15" x14ac:dyDescent="0.25">
      <c r="A3295" t="s">
        <v>6759</v>
      </c>
      <c r="B3295" t="s">
        <v>6760</v>
      </c>
      <c r="C3295" t="s">
        <v>374</v>
      </c>
      <c r="D3295">
        <v>24</v>
      </c>
      <c r="E3295" s="138">
        <v>45957</v>
      </c>
      <c r="F3295" s="138">
        <v>45971</v>
      </c>
      <c r="G3295" t="s">
        <v>573</v>
      </c>
      <c r="H3295" t="s">
        <v>63</v>
      </c>
      <c r="I3295">
        <v>0.8</v>
      </c>
      <c r="J3295" t="s">
        <v>71</v>
      </c>
      <c r="K3295"/>
      <c r="L3295"/>
      <c r="M3295"/>
      <c r="N3295"/>
      <c r="O3295"/>
      <c r="P3295"/>
      <c r="Q3295"/>
      <c r="R3295"/>
      <c r="S3295"/>
      <c r="T3295"/>
      <c r="U3295"/>
      <c r="V3295"/>
      <c r="W3295"/>
      <c r="X3295"/>
      <c r="Y3295"/>
      <c r="Z3295"/>
      <c r="AA3295"/>
      <c r="AB3295"/>
      <c r="AC3295"/>
      <c r="AD3295"/>
      <c r="AE3295"/>
      <c r="AF3295"/>
      <c r="AG3295">
        <v>1</v>
      </c>
      <c r="AH3295">
        <v>0</v>
      </c>
    </row>
    <row r="3296" spans="1:34" ht="15" x14ac:dyDescent="0.25">
      <c r="A3296" t="s">
        <v>6761</v>
      </c>
      <c r="B3296" t="s">
        <v>6762</v>
      </c>
      <c r="C3296" t="s">
        <v>122</v>
      </c>
      <c r="D3296">
        <v>62</v>
      </c>
      <c r="E3296" s="138">
        <v>39561</v>
      </c>
      <c r="F3296" s="138">
        <v>46011</v>
      </c>
      <c r="G3296" t="s">
        <v>69</v>
      </c>
      <c r="H3296" t="s">
        <v>63</v>
      </c>
      <c r="I3296">
        <v>0.8</v>
      </c>
      <c r="J3296" t="s">
        <v>71</v>
      </c>
      <c r="K3296"/>
      <c r="L3296"/>
      <c r="M3296"/>
      <c r="N3296"/>
      <c r="O3296"/>
      <c r="P3296"/>
      <c r="Q3296"/>
      <c r="R3296"/>
      <c r="S3296"/>
      <c r="T3296"/>
      <c r="U3296"/>
      <c r="V3296"/>
      <c r="W3296"/>
      <c r="X3296"/>
      <c r="Y3296"/>
      <c r="Z3296"/>
      <c r="AA3296"/>
      <c r="AB3296"/>
      <c r="AC3296"/>
      <c r="AD3296"/>
      <c r="AE3296"/>
      <c r="AF3296"/>
      <c r="AG3296">
        <v>1</v>
      </c>
      <c r="AH3296">
        <v>0</v>
      </c>
    </row>
    <row r="3297" spans="1:34" ht="15" x14ac:dyDescent="0.25">
      <c r="A3297" t="s">
        <v>6763</v>
      </c>
      <c r="B3297" t="s">
        <v>6764</v>
      </c>
      <c r="C3297" t="s">
        <v>154</v>
      </c>
      <c r="D3297">
        <v>2</v>
      </c>
      <c r="E3297" s="138">
        <v>45716</v>
      </c>
      <c r="F3297" s="138">
        <v>45741</v>
      </c>
      <c r="G3297" t="s">
        <v>75</v>
      </c>
      <c r="H3297" t="s">
        <v>63</v>
      </c>
      <c r="I3297">
        <v>0.6</v>
      </c>
      <c r="J3297" t="s">
        <v>71</v>
      </c>
      <c r="K3297"/>
      <c r="L3297"/>
      <c r="M3297"/>
      <c r="N3297"/>
      <c r="O3297"/>
      <c r="P3297"/>
      <c r="Q3297"/>
      <c r="R3297"/>
      <c r="S3297"/>
      <c r="T3297"/>
      <c r="U3297"/>
      <c r="V3297"/>
      <c r="W3297"/>
      <c r="X3297"/>
      <c r="Y3297"/>
      <c r="Z3297"/>
      <c r="AA3297"/>
      <c r="AB3297"/>
      <c r="AC3297"/>
      <c r="AD3297"/>
      <c r="AE3297"/>
      <c r="AF3297"/>
      <c r="AG3297">
        <v>1</v>
      </c>
      <c r="AH3297">
        <v>0</v>
      </c>
    </row>
    <row r="3298" spans="1:34" ht="15" x14ac:dyDescent="0.25">
      <c r="A3298" t="s">
        <v>6765</v>
      </c>
      <c r="B3298" t="s">
        <v>6766</v>
      </c>
      <c r="C3298" t="s">
        <v>99</v>
      </c>
      <c r="D3298">
        <v>39</v>
      </c>
      <c r="E3298" s="138">
        <v>43827</v>
      </c>
      <c r="F3298" s="138">
        <v>46011</v>
      </c>
      <c r="G3298" t="s">
        <v>69</v>
      </c>
      <c r="H3298" t="s">
        <v>63</v>
      </c>
      <c r="I3298">
        <v>0.8</v>
      </c>
      <c r="J3298" t="s">
        <v>71</v>
      </c>
      <c r="K3298"/>
      <c r="L3298"/>
      <c r="M3298"/>
      <c r="N3298"/>
      <c r="O3298"/>
      <c r="P3298"/>
      <c r="Q3298"/>
      <c r="R3298"/>
      <c r="S3298"/>
      <c r="T3298"/>
      <c r="U3298"/>
      <c r="V3298"/>
      <c r="W3298"/>
      <c r="X3298"/>
      <c r="Y3298"/>
      <c r="Z3298"/>
      <c r="AA3298"/>
      <c r="AB3298"/>
      <c r="AC3298"/>
      <c r="AD3298"/>
      <c r="AE3298"/>
      <c r="AF3298"/>
      <c r="AG3298">
        <v>1</v>
      </c>
      <c r="AH3298">
        <v>0</v>
      </c>
    </row>
    <row r="3299" spans="1:34" ht="15" x14ac:dyDescent="0.25">
      <c r="A3299" t="s">
        <v>6767</v>
      </c>
      <c r="B3299" t="s">
        <v>6768</v>
      </c>
      <c r="C3299" t="s">
        <v>142</v>
      </c>
      <c r="D3299">
        <v>44</v>
      </c>
      <c r="E3299" s="138">
        <v>45619</v>
      </c>
      <c r="F3299" s="138">
        <v>45705</v>
      </c>
      <c r="G3299" t="s">
        <v>69</v>
      </c>
      <c r="H3299" t="s">
        <v>70</v>
      </c>
      <c r="I3299">
        <v>0.4</v>
      </c>
      <c r="J3299" t="s">
        <v>71</v>
      </c>
      <c r="K3299">
        <v>0</v>
      </c>
      <c r="L3299" t="s">
        <v>16607</v>
      </c>
      <c r="M3299">
        <v>0</v>
      </c>
      <c r="N3299" t="s">
        <v>16608</v>
      </c>
      <c r="O3299"/>
      <c r="P3299"/>
      <c r="Q3299"/>
      <c r="R3299"/>
      <c r="S3299"/>
      <c r="T3299"/>
      <c r="U3299"/>
      <c r="V3299"/>
      <c r="W3299"/>
      <c r="X3299"/>
      <c r="Y3299"/>
      <c r="Z3299"/>
      <c r="AA3299"/>
      <c r="AB3299"/>
      <c r="AC3299"/>
      <c r="AD3299"/>
      <c r="AE3299"/>
      <c r="AF3299"/>
      <c r="AG3299">
        <v>5</v>
      </c>
      <c r="AH3299">
        <v>0</v>
      </c>
    </row>
    <row r="3300" spans="1:34" ht="15" x14ac:dyDescent="0.25">
      <c r="A3300" t="s">
        <v>6769</v>
      </c>
      <c r="B3300" t="s">
        <v>6770</v>
      </c>
      <c r="C3300" t="s">
        <v>313</v>
      </c>
      <c r="D3300">
        <v>3</v>
      </c>
      <c r="E3300" s="138">
        <v>45715</v>
      </c>
      <c r="F3300" s="138">
        <v>45749</v>
      </c>
      <c r="G3300" t="s">
        <v>75</v>
      </c>
      <c r="H3300" t="s">
        <v>70</v>
      </c>
      <c r="I3300">
        <v>0</v>
      </c>
      <c r="J3300" t="s">
        <v>16327</v>
      </c>
      <c r="K3300">
        <v>0.4</v>
      </c>
      <c r="L3300" t="s">
        <v>16270</v>
      </c>
      <c r="M3300">
        <v>0.5</v>
      </c>
      <c r="N3300" t="s">
        <v>78</v>
      </c>
      <c r="O3300">
        <v>0.6</v>
      </c>
      <c r="P3300" t="s">
        <v>79</v>
      </c>
      <c r="Q3300"/>
      <c r="R3300"/>
      <c r="S3300"/>
      <c r="T3300"/>
      <c r="U3300"/>
      <c r="V3300"/>
      <c r="W3300"/>
      <c r="X3300"/>
      <c r="Y3300"/>
      <c r="Z3300"/>
      <c r="AA3300"/>
      <c r="AB3300"/>
      <c r="AC3300"/>
      <c r="AD3300"/>
      <c r="AE3300"/>
      <c r="AF3300"/>
      <c r="AG3300">
        <v>4</v>
      </c>
      <c r="AH3300">
        <v>28000</v>
      </c>
    </row>
    <row r="3301" spans="1:34" ht="15" x14ac:dyDescent="0.25">
      <c r="A3301" t="s">
        <v>6771</v>
      </c>
      <c r="B3301" t="s">
        <v>6772</v>
      </c>
      <c r="C3301" t="s">
        <v>179</v>
      </c>
      <c r="D3301">
        <v>62</v>
      </c>
      <c r="E3301" s="138">
        <v>41912</v>
      </c>
      <c r="F3301" s="138">
        <v>46011</v>
      </c>
      <c r="G3301" t="s">
        <v>69</v>
      </c>
      <c r="H3301" t="s">
        <v>63</v>
      </c>
      <c r="I3301">
        <v>0.8</v>
      </c>
      <c r="J3301" t="s">
        <v>71</v>
      </c>
      <c r="K3301"/>
      <c r="L3301"/>
      <c r="M3301"/>
      <c r="N3301"/>
      <c r="O3301"/>
      <c r="P3301"/>
      <c r="Q3301"/>
      <c r="R3301"/>
      <c r="S3301"/>
      <c r="T3301"/>
      <c r="U3301"/>
      <c r="V3301"/>
      <c r="W3301"/>
      <c r="X3301"/>
      <c r="Y3301"/>
      <c r="Z3301"/>
      <c r="AA3301"/>
      <c r="AB3301"/>
      <c r="AC3301"/>
      <c r="AD3301"/>
      <c r="AE3301"/>
      <c r="AF3301"/>
      <c r="AG3301">
        <v>1</v>
      </c>
      <c r="AH3301">
        <v>0</v>
      </c>
    </row>
    <row r="3302" spans="1:34" ht="15" x14ac:dyDescent="0.25">
      <c r="A3302" t="s">
        <v>6773</v>
      </c>
      <c r="B3302" t="s">
        <v>6774</v>
      </c>
      <c r="C3302" t="s">
        <v>742</v>
      </c>
      <c r="D3302">
        <v>4</v>
      </c>
      <c r="E3302" s="138">
        <v>45716</v>
      </c>
      <c r="F3302" s="138">
        <v>45729</v>
      </c>
      <c r="G3302" t="s">
        <v>69</v>
      </c>
      <c r="H3302" t="s">
        <v>63</v>
      </c>
      <c r="I3302">
        <v>0.7</v>
      </c>
      <c r="J3302" t="s">
        <v>71</v>
      </c>
      <c r="K3302"/>
      <c r="L3302"/>
      <c r="M3302"/>
      <c r="N3302"/>
      <c r="O3302"/>
      <c r="P3302"/>
      <c r="Q3302"/>
      <c r="R3302"/>
      <c r="S3302"/>
      <c r="T3302"/>
      <c r="U3302"/>
      <c r="V3302"/>
      <c r="W3302"/>
      <c r="X3302"/>
      <c r="Y3302"/>
      <c r="Z3302"/>
      <c r="AA3302"/>
      <c r="AB3302"/>
      <c r="AC3302"/>
      <c r="AD3302"/>
      <c r="AE3302"/>
      <c r="AF3302"/>
      <c r="AG3302">
        <v>1</v>
      </c>
      <c r="AH3302">
        <v>0</v>
      </c>
    </row>
    <row r="3303" spans="1:34" ht="15" x14ac:dyDescent="0.25">
      <c r="A3303" t="s">
        <v>6775</v>
      </c>
      <c r="B3303" t="s">
        <v>6776</v>
      </c>
      <c r="C3303" t="s">
        <v>448</v>
      </c>
      <c r="D3303">
        <v>34</v>
      </c>
      <c r="E3303" s="138">
        <v>41606</v>
      </c>
      <c r="F3303" s="138">
        <v>46011</v>
      </c>
      <c r="G3303" t="s">
        <v>69</v>
      </c>
      <c r="H3303" t="s">
        <v>63</v>
      </c>
      <c r="I3303">
        <v>0.6</v>
      </c>
      <c r="J3303" t="s">
        <v>71</v>
      </c>
      <c r="K3303"/>
      <c r="L3303"/>
      <c r="M3303"/>
      <c r="N3303"/>
      <c r="O3303"/>
      <c r="P3303"/>
      <c r="Q3303"/>
      <c r="R3303"/>
      <c r="S3303"/>
      <c r="T3303"/>
      <c r="U3303"/>
      <c r="V3303"/>
      <c r="W3303"/>
      <c r="X3303"/>
      <c r="Y3303"/>
      <c r="Z3303"/>
      <c r="AA3303"/>
      <c r="AB3303"/>
      <c r="AC3303"/>
      <c r="AD3303"/>
      <c r="AE3303"/>
      <c r="AF3303"/>
      <c r="AG3303">
        <v>1</v>
      </c>
      <c r="AH3303">
        <v>0</v>
      </c>
    </row>
    <row r="3304" spans="1:34" ht="15" x14ac:dyDescent="0.25">
      <c r="A3304" t="s">
        <v>6777</v>
      </c>
      <c r="B3304" t="s">
        <v>6778</v>
      </c>
      <c r="C3304" t="s">
        <v>228</v>
      </c>
      <c r="D3304">
        <v>38</v>
      </c>
      <c r="E3304" s="138">
        <v>45639</v>
      </c>
      <c r="F3304" s="138">
        <v>45686</v>
      </c>
      <c r="G3304" t="s">
        <v>75</v>
      </c>
      <c r="H3304" t="s">
        <v>63</v>
      </c>
      <c r="I3304">
        <v>0.8</v>
      </c>
      <c r="J3304" t="s">
        <v>71</v>
      </c>
      <c r="K3304"/>
      <c r="L3304"/>
      <c r="M3304"/>
      <c r="N3304"/>
      <c r="O3304"/>
      <c r="P3304"/>
      <c r="Q3304"/>
      <c r="R3304"/>
      <c r="S3304"/>
      <c r="T3304"/>
      <c r="U3304"/>
      <c r="V3304"/>
      <c r="W3304"/>
      <c r="X3304"/>
      <c r="Y3304"/>
      <c r="Z3304"/>
      <c r="AA3304"/>
      <c r="AB3304"/>
      <c r="AC3304"/>
      <c r="AD3304"/>
      <c r="AE3304"/>
      <c r="AF3304"/>
      <c r="AG3304">
        <v>1</v>
      </c>
      <c r="AH3304">
        <v>0</v>
      </c>
    </row>
    <row r="3305" spans="1:34" ht="15" x14ac:dyDescent="0.25">
      <c r="A3305" t="s">
        <v>6783</v>
      </c>
      <c r="B3305" t="s">
        <v>6784</v>
      </c>
      <c r="C3305" t="s">
        <v>790</v>
      </c>
      <c r="D3305">
        <v>8</v>
      </c>
      <c r="E3305" s="138">
        <v>44315</v>
      </c>
      <c r="F3305" s="138">
        <v>46011</v>
      </c>
      <c r="G3305" t="s">
        <v>69</v>
      </c>
      <c r="H3305" t="s">
        <v>63</v>
      </c>
      <c r="I3305">
        <v>0.8</v>
      </c>
      <c r="J3305" t="s">
        <v>71</v>
      </c>
      <c r="K3305"/>
      <c r="L3305"/>
      <c r="M3305"/>
      <c r="N3305"/>
      <c r="O3305"/>
      <c r="P3305"/>
      <c r="Q3305"/>
      <c r="R3305"/>
      <c r="S3305"/>
      <c r="T3305"/>
      <c r="U3305"/>
      <c r="V3305"/>
      <c r="W3305"/>
      <c r="X3305"/>
      <c r="Y3305"/>
      <c r="Z3305"/>
      <c r="AA3305"/>
      <c r="AB3305"/>
      <c r="AC3305"/>
      <c r="AD3305"/>
      <c r="AE3305"/>
      <c r="AF3305"/>
      <c r="AG3305">
        <v>1</v>
      </c>
      <c r="AH3305">
        <v>0</v>
      </c>
    </row>
    <row r="3306" spans="1:34" ht="15" x14ac:dyDescent="0.25">
      <c r="A3306" t="s">
        <v>6793</v>
      </c>
      <c r="B3306" t="s">
        <v>6794</v>
      </c>
      <c r="C3306" t="s">
        <v>757</v>
      </c>
      <c r="D3306">
        <v>47</v>
      </c>
      <c r="E3306" s="138">
        <v>45656</v>
      </c>
      <c r="F3306" s="138">
        <v>45687</v>
      </c>
      <c r="G3306" t="s">
        <v>69</v>
      </c>
      <c r="H3306" t="s">
        <v>70</v>
      </c>
      <c r="I3306">
        <v>0</v>
      </c>
      <c r="J3306" t="s">
        <v>16230</v>
      </c>
      <c r="K3306">
        <v>0.3</v>
      </c>
      <c r="L3306" t="s">
        <v>16270</v>
      </c>
      <c r="M3306">
        <v>0.5</v>
      </c>
      <c r="N3306" t="s">
        <v>78</v>
      </c>
      <c r="O3306">
        <v>0.8</v>
      </c>
      <c r="P3306" t="s">
        <v>79</v>
      </c>
      <c r="Q3306"/>
      <c r="R3306"/>
      <c r="S3306"/>
      <c r="T3306"/>
      <c r="U3306"/>
      <c r="V3306"/>
      <c r="W3306"/>
      <c r="X3306"/>
      <c r="Y3306"/>
      <c r="Z3306"/>
      <c r="AA3306"/>
      <c r="AB3306"/>
      <c r="AC3306"/>
      <c r="AD3306"/>
      <c r="AE3306"/>
      <c r="AF3306"/>
      <c r="AG3306">
        <v>4</v>
      </c>
      <c r="AH3306">
        <v>15000</v>
      </c>
    </row>
    <row r="3307" spans="1:34" ht="15" x14ac:dyDescent="0.25">
      <c r="A3307" t="s">
        <v>6787</v>
      </c>
      <c r="B3307" t="s">
        <v>6788</v>
      </c>
      <c r="C3307" t="s">
        <v>333</v>
      </c>
      <c r="D3307">
        <v>3</v>
      </c>
      <c r="E3307" s="138">
        <v>45709</v>
      </c>
      <c r="F3307" s="138">
        <v>45729</v>
      </c>
      <c r="G3307" t="s">
        <v>16478</v>
      </c>
      <c r="H3307" t="s">
        <v>70</v>
      </c>
      <c r="I3307">
        <v>0.75</v>
      </c>
      <c r="J3307" t="s">
        <v>16609</v>
      </c>
      <c r="K3307">
        <v>0.78</v>
      </c>
      <c r="L3307" t="s">
        <v>16610</v>
      </c>
      <c r="M3307">
        <v>0.79</v>
      </c>
      <c r="N3307" t="s">
        <v>16611</v>
      </c>
      <c r="O3307">
        <v>0.8</v>
      </c>
      <c r="P3307" t="s">
        <v>16612</v>
      </c>
      <c r="Q3307">
        <v>0</v>
      </c>
      <c r="R3307" t="s">
        <v>16230</v>
      </c>
      <c r="S3307"/>
      <c r="T3307"/>
      <c r="U3307"/>
      <c r="V3307"/>
      <c r="W3307"/>
      <c r="X3307"/>
      <c r="Y3307"/>
      <c r="Z3307"/>
      <c r="AA3307"/>
      <c r="AB3307"/>
      <c r="AC3307"/>
      <c r="AD3307"/>
      <c r="AE3307"/>
      <c r="AF3307"/>
      <c r="AG3307">
        <v>0</v>
      </c>
      <c r="AH3307">
        <v>0</v>
      </c>
    </row>
    <row r="3308" spans="1:34" ht="15" x14ac:dyDescent="0.25">
      <c r="A3308" t="s">
        <v>6781</v>
      </c>
      <c r="B3308" t="s">
        <v>6782</v>
      </c>
      <c r="C3308" t="s">
        <v>136</v>
      </c>
      <c r="D3308">
        <v>47</v>
      </c>
      <c r="E3308" s="138">
        <v>45649</v>
      </c>
      <c r="F3308" s="138">
        <v>45918</v>
      </c>
      <c r="G3308" t="s">
        <v>69</v>
      </c>
      <c r="H3308" t="s">
        <v>70</v>
      </c>
      <c r="I3308">
        <v>0</v>
      </c>
      <c r="J3308" t="s">
        <v>16286</v>
      </c>
      <c r="K3308">
        <v>0.8</v>
      </c>
      <c r="L3308" t="s">
        <v>71</v>
      </c>
      <c r="M3308"/>
      <c r="N3308"/>
      <c r="O3308"/>
      <c r="P3308"/>
      <c r="Q3308"/>
      <c r="R3308"/>
      <c r="S3308"/>
      <c r="T3308"/>
      <c r="U3308"/>
      <c r="V3308"/>
      <c r="W3308"/>
      <c r="X3308"/>
      <c r="Y3308"/>
      <c r="Z3308"/>
      <c r="AA3308"/>
      <c r="AB3308"/>
      <c r="AC3308"/>
      <c r="AD3308"/>
      <c r="AE3308"/>
      <c r="AF3308"/>
      <c r="AG3308">
        <v>2</v>
      </c>
      <c r="AH3308">
        <v>5000</v>
      </c>
    </row>
    <row r="3309" spans="1:34" ht="15" x14ac:dyDescent="0.25">
      <c r="A3309" t="s">
        <v>6799</v>
      </c>
      <c r="B3309" t="s">
        <v>6800</v>
      </c>
      <c r="C3309" t="s">
        <v>145</v>
      </c>
      <c r="D3309">
        <v>39</v>
      </c>
      <c r="E3309" s="138">
        <v>45656</v>
      </c>
      <c r="F3309" s="138">
        <v>45909</v>
      </c>
      <c r="G3309" t="s">
        <v>69</v>
      </c>
      <c r="H3309" t="s">
        <v>63</v>
      </c>
      <c r="I3309">
        <v>0.8</v>
      </c>
      <c r="J3309" t="s">
        <v>71</v>
      </c>
      <c r="K3309"/>
      <c r="L3309"/>
      <c r="M3309"/>
      <c r="N3309"/>
      <c r="O3309"/>
      <c r="P3309"/>
      <c r="Q3309"/>
      <c r="R3309"/>
      <c r="S3309"/>
      <c r="T3309"/>
      <c r="U3309"/>
      <c r="V3309"/>
      <c r="W3309"/>
      <c r="X3309"/>
      <c r="Y3309"/>
      <c r="Z3309"/>
      <c r="AA3309"/>
      <c r="AB3309"/>
      <c r="AC3309"/>
      <c r="AD3309"/>
      <c r="AE3309"/>
      <c r="AF3309"/>
      <c r="AG3309">
        <v>1</v>
      </c>
      <c r="AH3309">
        <v>0</v>
      </c>
    </row>
    <row r="3310" spans="1:34" ht="15" x14ac:dyDescent="0.25">
      <c r="A3310" t="s">
        <v>6795</v>
      </c>
      <c r="B3310" t="s">
        <v>6796</v>
      </c>
      <c r="C3310" t="s">
        <v>203</v>
      </c>
      <c r="D3310">
        <v>9</v>
      </c>
      <c r="E3310" s="138">
        <v>44998</v>
      </c>
      <c r="F3310" s="138">
        <v>46011</v>
      </c>
      <c r="G3310" t="s">
        <v>69</v>
      </c>
      <c r="H3310" t="s">
        <v>63</v>
      </c>
      <c r="I3310">
        <v>0.8</v>
      </c>
      <c r="J3310" t="s">
        <v>71</v>
      </c>
      <c r="K3310"/>
      <c r="L3310"/>
      <c r="M3310"/>
      <c r="N3310"/>
      <c r="O3310"/>
      <c r="P3310"/>
      <c r="Q3310"/>
      <c r="R3310"/>
      <c r="S3310"/>
      <c r="T3310"/>
      <c r="U3310"/>
      <c r="V3310"/>
      <c r="W3310"/>
      <c r="X3310"/>
      <c r="Y3310"/>
      <c r="Z3310"/>
      <c r="AA3310"/>
      <c r="AB3310"/>
      <c r="AC3310"/>
      <c r="AD3310"/>
      <c r="AE3310"/>
      <c r="AF3310"/>
      <c r="AG3310">
        <v>1</v>
      </c>
      <c r="AH3310">
        <v>0</v>
      </c>
    </row>
    <row r="3311" spans="1:34" ht="15" x14ac:dyDescent="0.25">
      <c r="A3311" t="s">
        <v>6797</v>
      </c>
      <c r="B3311" t="s">
        <v>6798</v>
      </c>
      <c r="C3311" t="s">
        <v>448</v>
      </c>
      <c r="D3311">
        <v>19</v>
      </c>
      <c r="E3311" s="138">
        <v>41599</v>
      </c>
      <c r="F3311" s="138">
        <v>46011</v>
      </c>
      <c r="G3311" t="s">
        <v>69</v>
      </c>
      <c r="H3311" t="s">
        <v>63</v>
      </c>
      <c r="I3311">
        <v>0.8</v>
      </c>
      <c r="J3311" t="s">
        <v>71</v>
      </c>
      <c r="K3311"/>
      <c r="L3311"/>
      <c r="M3311"/>
      <c r="N3311"/>
      <c r="O3311"/>
      <c r="P3311"/>
      <c r="Q3311"/>
      <c r="R3311"/>
      <c r="S3311"/>
      <c r="T3311"/>
      <c r="U3311"/>
      <c r="V3311"/>
      <c r="W3311"/>
      <c r="X3311"/>
      <c r="Y3311"/>
      <c r="Z3311"/>
      <c r="AA3311"/>
      <c r="AB3311"/>
      <c r="AC3311"/>
      <c r="AD3311"/>
      <c r="AE3311"/>
      <c r="AF3311"/>
      <c r="AG3311">
        <v>1</v>
      </c>
      <c r="AH3311">
        <v>0</v>
      </c>
    </row>
    <row r="3312" spans="1:34" ht="15" x14ac:dyDescent="0.25">
      <c r="A3312" t="s">
        <v>6779</v>
      </c>
      <c r="B3312" t="s">
        <v>6780</v>
      </c>
      <c r="C3312" t="s">
        <v>1411</v>
      </c>
      <c r="D3312">
        <v>57</v>
      </c>
      <c r="E3312" s="138">
        <v>45649</v>
      </c>
      <c r="F3312" s="138">
        <v>45701</v>
      </c>
      <c r="G3312" t="s">
        <v>69</v>
      </c>
      <c r="H3312" t="s">
        <v>70</v>
      </c>
      <c r="I3312">
        <v>0</v>
      </c>
      <c r="J3312" t="s">
        <v>16229</v>
      </c>
      <c r="K3312">
        <v>0.8</v>
      </c>
      <c r="L3312" t="s">
        <v>71</v>
      </c>
      <c r="M3312"/>
      <c r="N3312"/>
      <c r="O3312"/>
      <c r="P3312"/>
      <c r="Q3312"/>
      <c r="R3312"/>
      <c r="S3312"/>
      <c r="T3312"/>
      <c r="U3312"/>
      <c r="V3312"/>
      <c r="W3312"/>
      <c r="X3312"/>
      <c r="Y3312"/>
      <c r="Z3312"/>
      <c r="AA3312"/>
      <c r="AB3312"/>
      <c r="AC3312"/>
      <c r="AD3312"/>
      <c r="AE3312"/>
      <c r="AF3312"/>
      <c r="AG3312">
        <v>2</v>
      </c>
      <c r="AH3312">
        <v>10000</v>
      </c>
    </row>
    <row r="3313" spans="1:34" ht="15" x14ac:dyDescent="0.25">
      <c r="A3313" t="s">
        <v>6801</v>
      </c>
      <c r="B3313" t="s">
        <v>6802</v>
      </c>
      <c r="C3313" t="s">
        <v>193</v>
      </c>
      <c r="D3313"/>
      <c r="E3313"/>
      <c r="F3313"/>
      <c r="G3313"/>
      <c r="H3313" t="s">
        <v>63</v>
      </c>
      <c r="I3313" t="s">
        <v>64</v>
      </c>
      <c r="J3313"/>
      <c r="K3313"/>
      <c r="L3313"/>
      <c r="M3313"/>
      <c r="N3313"/>
      <c r="O3313"/>
      <c r="P3313"/>
      <c r="Q3313"/>
      <c r="R3313"/>
      <c r="S3313"/>
      <c r="T3313"/>
      <c r="U3313"/>
      <c r="V3313"/>
      <c r="W3313"/>
      <c r="X3313"/>
      <c r="Y3313"/>
      <c r="Z3313"/>
      <c r="AA3313"/>
      <c r="AB3313"/>
      <c r="AC3313"/>
      <c r="AD3313"/>
      <c r="AE3313"/>
      <c r="AF3313"/>
      <c r="AG3313"/>
      <c r="AH3313">
        <v>0</v>
      </c>
    </row>
    <row r="3314" spans="1:34" ht="15" x14ac:dyDescent="0.25">
      <c r="A3314" t="s">
        <v>6805</v>
      </c>
      <c r="B3314" t="s">
        <v>6806</v>
      </c>
      <c r="C3314" t="s">
        <v>151</v>
      </c>
      <c r="D3314">
        <v>2</v>
      </c>
      <c r="E3314" s="138">
        <v>45708</v>
      </c>
      <c r="F3314" s="138">
        <v>45819</v>
      </c>
      <c r="G3314" t="s">
        <v>16478</v>
      </c>
      <c r="H3314" t="s">
        <v>70</v>
      </c>
      <c r="I3314">
        <v>0.3</v>
      </c>
      <c r="J3314" t="s">
        <v>16613</v>
      </c>
      <c r="K3314">
        <v>0.45</v>
      </c>
      <c r="L3314" t="s">
        <v>77</v>
      </c>
      <c r="M3314">
        <v>0.55000000000000004</v>
      </c>
      <c r="N3314" t="s">
        <v>78</v>
      </c>
      <c r="O3314">
        <v>0.75</v>
      </c>
      <c r="P3314" t="s">
        <v>79</v>
      </c>
      <c r="Q3314">
        <v>0</v>
      </c>
      <c r="R3314" t="s">
        <v>16229</v>
      </c>
      <c r="S3314"/>
      <c r="T3314"/>
      <c r="U3314"/>
      <c r="V3314"/>
      <c r="W3314"/>
      <c r="X3314"/>
      <c r="Y3314"/>
      <c r="Z3314"/>
      <c r="AA3314"/>
      <c r="AB3314"/>
      <c r="AC3314"/>
      <c r="AD3314"/>
      <c r="AE3314"/>
      <c r="AF3314"/>
      <c r="AG3314">
        <v>0</v>
      </c>
      <c r="AH3314">
        <v>0</v>
      </c>
    </row>
    <row r="3315" spans="1:34" ht="15" x14ac:dyDescent="0.25">
      <c r="A3315" t="s">
        <v>6807</v>
      </c>
      <c r="B3315" t="s">
        <v>6808</v>
      </c>
      <c r="C3315" t="s">
        <v>203</v>
      </c>
      <c r="D3315">
        <v>37</v>
      </c>
      <c r="E3315" s="138">
        <v>45259</v>
      </c>
      <c r="F3315" s="138">
        <v>46011</v>
      </c>
      <c r="G3315" t="s">
        <v>69</v>
      </c>
      <c r="H3315" t="s">
        <v>63</v>
      </c>
      <c r="I3315">
        <v>0.8</v>
      </c>
      <c r="J3315" t="s">
        <v>71</v>
      </c>
      <c r="K3315"/>
      <c r="L3315"/>
      <c r="M3315"/>
      <c r="N3315"/>
      <c r="O3315"/>
      <c r="P3315"/>
      <c r="Q3315"/>
      <c r="R3315"/>
      <c r="S3315"/>
      <c r="T3315"/>
      <c r="U3315"/>
      <c r="V3315"/>
      <c r="W3315"/>
      <c r="X3315"/>
      <c r="Y3315"/>
      <c r="Z3315"/>
      <c r="AA3315"/>
      <c r="AB3315"/>
      <c r="AC3315"/>
      <c r="AD3315"/>
      <c r="AE3315"/>
      <c r="AF3315"/>
      <c r="AG3315">
        <v>1</v>
      </c>
      <c r="AH3315">
        <v>0</v>
      </c>
    </row>
    <row r="3316" spans="1:34" ht="15" x14ac:dyDescent="0.25">
      <c r="A3316" t="s">
        <v>6809</v>
      </c>
      <c r="B3316" t="s">
        <v>6810</v>
      </c>
      <c r="C3316" t="s">
        <v>182</v>
      </c>
      <c r="D3316">
        <v>10</v>
      </c>
      <c r="E3316" s="138">
        <v>39385</v>
      </c>
      <c r="F3316" s="138">
        <v>46011</v>
      </c>
      <c r="G3316" t="s">
        <v>69</v>
      </c>
      <c r="H3316" t="s">
        <v>63</v>
      </c>
      <c r="I3316">
        <v>0.8</v>
      </c>
      <c r="J3316" t="s">
        <v>71</v>
      </c>
      <c r="K3316"/>
      <c r="L3316"/>
      <c r="M3316"/>
      <c r="N3316"/>
      <c r="O3316"/>
      <c r="P3316"/>
      <c r="Q3316"/>
      <c r="R3316"/>
      <c r="S3316"/>
      <c r="T3316"/>
      <c r="U3316"/>
      <c r="V3316"/>
      <c r="W3316"/>
      <c r="X3316"/>
      <c r="Y3316"/>
      <c r="Z3316"/>
      <c r="AA3316"/>
      <c r="AB3316"/>
      <c r="AC3316"/>
      <c r="AD3316"/>
      <c r="AE3316"/>
      <c r="AF3316"/>
      <c r="AG3316">
        <v>1</v>
      </c>
      <c r="AH3316">
        <v>0</v>
      </c>
    </row>
    <row r="3317" spans="1:34" ht="15" x14ac:dyDescent="0.25">
      <c r="A3317" t="s">
        <v>6803</v>
      </c>
      <c r="B3317" t="s">
        <v>6804</v>
      </c>
      <c r="C3317" t="s">
        <v>267</v>
      </c>
      <c r="D3317">
        <v>58</v>
      </c>
      <c r="E3317" s="138">
        <v>45645</v>
      </c>
      <c r="F3317" s="138">
        <v>45946</v>
      </c>
      <c r="G3317" t="s">
        <v>69</v>
      </c>
      <c r="H3317" t="s">
        <v>63</v>
      </c>
      <c r="I3317">
        <v>0.6</v>
      </c>
      <c r="J3317" t="s">
        <v>71</v>
      </c>
      <c r="K3317"/>
      <c r="L3317"/>
      <c r="M3317"/>
      <c r="N3317"/>
      <c r="O3317"/>
      <c r="P3317"/>
      <c r="Q3317"/>
      <c r="R3317"/>
      <c r="S3317"/>
      <c r="T3317"/>
      <c r="U3317"/>
      <c r="V3317"/>
      <c r="W3317"/>
      <c r="X3317"/>
      <c r="Y3317"/>
      <c r="Z3317"/>
      <c r="AA3317"/>
      <c r="AB3317"/>
      <c r="AC3317"/>
      <c r="AD3317"/>
      <c r="AE3317"/>
      <c r="AF3317"/>
      <c r="AG3317">
        <v>1</v>
      </c>
      <c r="AH3317">
        <v>0</v>
      </c>
    </row>
    <row r="3318" spans="1:34" ht="15" x14ac:dyDescent="0.25">
      <c r="A3318" t="s">
        <v>6789</v>
      </c>
      <c r="B3318" t="s">
        <v>6790</v>
      </c>
      <c r="C3318" t="s">
        <v>231</v>
      </c>
      <c r="D3318">
        <v>20</v>
      </c>
      <c r="E3318" s="138">
        <v>45644</v>
      </c>
      <c r="F3318" s="138">
        <v>45687</v>
      </c>
      <c r="G3318" t="s">
        <v>69</v>
      </c>
      <c r="H3318" t="s">
        <v>63</v>
      </c>
      <c r="I3318">
        <v>0.8</v>
      </c>
      <c r="J3318" t="s">
        <v>71</v>
      </c>
      <c r="K3318"/>
      <c r="L3318"/>
      <c r="M3318"/>
      <c r="N3318"/>
      <c r="O3318"/>
      <c r="P3318"/>
      <c r="Q3318"/>
      <c r="R3318"/>
      <c r="S3318"/>
      <c r="T3318"/>
      <c r="U3318"/>
      <c r="V3318"/>
      <c r="W3318"/>
      <c r="X3318"/>
      <c r="Y3318"/>
      <c r="Z3318"/>
      <c r="AA3318"/>
      <c r="AB3318"/>
      <c r="AC3318"/>
      <c r="AD3318"/>
      <c r="AE3318"/>
      <c r="AF3318"/>
      <c r="AG3318">
        <v>1</v>
      </c>
      <c r="AH3318">
        <v>0</v>
      </c>
    </row>
    <row r="3319" spans="1:34" ht="15" x14ac:dyDescent="0.25">
      <c r="A3319" t="s">
        <v>6791</v>
      </c>
      <c r="B3319" t="s">
        <v>6792</v>
      </c>
      <c r="C3319" t="s">
        <v>304</v>
      </c>
      <c r="D3319">
        <v>19</v>
      </c>
      <c r="E3319" s="138">
        <v>45288</v>
      </c>
      <c r="F3319" s="138">
        <v>46011</v>
      </c>
      <c r="G3319" t="s">
        <v>69</v>
      </c>
      <c r="H3319" t="s">
        <v>63</v>
      </c>
      <c r="I3319">
        <v>0.8</v>
      </c>
      <c r="J3319" t="s">
        <v>16238</v>
      </c>
      <c r="K3319"/>
      <c r="L3319"/>
      <c r="M3319"/>
      <c r="N3319"/>
      <c r="O3319"/>
      <c r="P3319"/>
      <c r="Q3319"/>
      <c r="R3319"/>
      <c r="S3319"/>
      <c r="T3319"/>
      <c r="U3319"/>
      <c r="V3319"/>
      <c r="W3319"/>
      <c r="X3319"/>
      <c r="Y3319"/>
      <c r="Z3319"/>
      <c r="AA3319"/>
      <c r="AB3319"/>
      <c r="AC3319"/>
      <c r="AD3319"/>
      <c r="AE3319"/>
      <c r="AF3319"/>
      <c r="AG3319">
        <v>1</v>
      </c>
      <c r="AH3319">
        <v>0</v>
      </c>
    </row>
    <row r="3320" spans="1:34" ht="15" x14ac:dyDescent="0.25">
      <c r="A3320" t="s">
        <v>6811</v>
      </c>
      <c r="B3320" t="s">
        <v>6812</v>
      </c>
      <c r="C3320" t="s">
        <v>99</v>
      </c>
      <c r="D3320">
        <v>7</v>
      </c>
      <c r="E3320" s="138">
        <v>45731</v>
      </c>
      <c r="F3320" s="138">
        <v>45943</v>
      </c>
      <c r="G3320" t="s">
        <v>69</v>
      </c>
      <c r="H3320" t="s">
        <v>63</v>
      </c>
      <c r="I3320">
        <v>0.8</v>
      </c>
      <c r="J3320" t="s">
        <v>71</v>
      </c>
      <c r="K3320"/>
      <c r="L3320"/>
      <c r="M3320"/>
      <c r="N3320"/>
      <c r="O3320"/>
      <c r="P3320"/>
      <c r="Q3320"/>
      <c r="R3320"/>
      <c r="S3320"/>
      <c r="T3320"/>
      <c r="U3320"/>
      <c r="V3320"/>
      <c r="W3320"/>
      <c r="X3320"/>
      <c r="Y3320"/>
      <c r="Z3320"/>
      <c r="AA3320"/>
      <c r="AB3320"/>
      <c r="AC3320"/>
      <c r="AD3320"/>
      <c r="AE3320"/>
      <c r="AF3320"/>
      <c r="AG3320">
        <v>1</v>
      </c>
      <c r="AH3320">
        <v>0</v>
      </c>
    </row>
    <row r="3321" spans="1:34" ht="15" x14ac:dyDescent="0.25">
      <c r="A3321" t="s">
        <v>6813</v>
      </c>
      <c r="B3321" t="s">
        <v>6814</v>
      </c>
      <c r="C3321" t="s">
        <v>142</v>
      </c>
      <c r="D3321">
        <v>4</v>
      </c>
      <c r="E3321" s="138">
        <v>45716</v>
      </c>
      <c r="F3321" s="138">
        <v>45734</v>
      </c>
      <c r="G3321" t="s">
        <v>75</v>
      </c>
      <c r="H3321" t="s">
        <v>70</v>
      </c>
      <c r="I3321">
        <v>0</v>
      </c>
      <c r="J3321" t="s">
        <v>16228</v>
      </c>
      <c r="K3321">
        <v>0.7</v>
      </c>
      <c r="L3321" t="s">
        <v>71</v>
      </c>
      <c r="M3321"/>
      <c r="N3321"/>
      <c r="O3321"/>
      <c r="P3321"/>
      <c r="Q3321"/>
      <c r="R3321"/>
      <c r="S3321"/>
      <c r="T3321"/>
      <c r="U3321"/>
      <c r="V3321"/>
      <c r="W3321"/>
      <c r="X3321"/>
      <c r="Y3321"/>
      <c r="Z3321"/>
      <c r="AA3321"/>
      <c r="AB3321"/>
      <c r="AC3321"/>
      <c r="AD3321"/>
      <c r="AE3321"/>
      <c r="AF3321"/>
      <c r="AG3321">
        <v>2</v>
      </c>
      <c r="AH3321">
        <v>12000</v>
      </c>
    </row>
    <row r="3322" spans="1:34" ht="15" x14ac:dyDescent="0.25">
      <c r="A3322" t="s">
        <v>6815</v>
      </c>
      <c r="B3322" t="s">
        <v>6816</v>
      </c>
      <c r="C3322" t="s">
        <v>119</v>
      </c>
      <c r="D3322">
        <v>4</v>
      </c>
      <c r="E3322" s="138">
        <v>43915</v>
      </c>
      <c r="F3322" s="138">
        <v>46011</v>
      </c>
      <c r="G3322" t="s">
        <v>69</v>
      </c>
      <c r="H3322" t="s">
        <v>63</v>
      </c>
      <c r="I3322">
        <v>0.2</v>
      </c>
      <c r="J3322" t="s">
        <v>71</v>
      </c>
      <c r="K3322"/>
      <c r="L3322"/>
      <c r="M3322"/>
      <c r="N3322"/>
      <c r="O3322"/>
      <c r="P3322"/>
      <c r="Q3322"/>
      <c r="R3322"/>
      <c r="S3322"/>
      <c r="T3322"/>
      <c r="U3322"/>
      <c r="V3322"/>
      <c r="W3322"/>
      <c r="X3322"/>
      <c r="Y3322"/>
      <c r="Z3322"/>
      <c r="AA3322"/>
      <c r="AB3322"/>
      <c r="AC3322"/>
      <c r="AD3322"/>
      <c r="AE3322"/>
      <c r="AF3322"/>
      <c r="AG3322">
        <v>1</v>
      </c>
      <c r="AH3322">
        <v>0</v>
      </c>
    </row>
    <row r="3323" spans="1:34" ht="15" x14ac:dyDescent="0.25">
      <c r="A3323" t="s">
        <v>6817</v>
      </c>
      <c r="B3323" t="s">
        <v>6818</v>
      </c>
      <c r="C3323" t="s">
        <v>96</v>
      </c>
      <c r="D3323">
        <v>22</v>
      </c>
      <c r="E3323" s="138">
        <v>39201</v>
      </c>
      <c r="F3323" s="138">
        <v>46011</v>
      </c>
      <c r="G3323" t="s">
        <v>69</v>
      </c>
      <c r="H3323" t="s">
        <v>63</v>
      </c>
      <c r="I3323">
        <v>0.8</v>
      </c>
      <c r="J3323" t="s">
        <v>71</v>
      </c>
      <c r="K3323"/>
      <c r="L3323"/>
      <c r="M3323"/>
      <c r="N3323"/>
      <c r="O3323"/>
      <c r="P3323"/>
      <c r="Q3323"/>
      <c r="R3323"/>
      <c r="S3323"/>
      <c r="T3323"/>
      <c r="U3323"/>
      <c r="V3323"/>
      <c r="W3323"/>
      <c r="X3323"/>
      <c r="Y3323"/>
      <c r="Z3323"/>
      <c r="AA3323"/>
      <c r="AB3323"/>
      <c r="AC3323"/>
      <c r="AD3323"/>
      <c r="AE3323"/>
      <c r="AF3323"/>
      <c r="AG3323">
        <v>1</v>
      </c>
      <c r="AH3323">
        <v>0</v>
      </c>
    </row>
    <row r="3324" spans="1:34" ht="15" x14ac:dyDescent="0.25">
      <c r="A3324" t="s">
        <v>6819</v>
      </c>
      <c r="B3324" t="s">
        <v>6820</v>
      </c>
      <c r="C3324" t="s">
        <v>251</v>
      </c>
      <c r="D3324">
        <v>2</v>
      </c>
      <c r="E3324" s="138">
        <v>45714</v>
      </c>
      <c r="F3324" s="138">
        <v>45741</v>
      </c>
      <c r="G3324" t="s">
        <v>69</v>
      </c>
      <c r="H3324" t="s">
        <v>70</v>
      </c>
      <c r="I3324">
        <v>0</v>
      </c>
      <c r="J3324" t="s">
        <v>16301</v>
      </c>
      <c r="K3324">
        <v>0.5</v>
      </c>
      <c r="L3324" t="s">
        <v>71</v>
      </c>
      <c r="M3324"/>
      <c r="N3324"/>
      <c r="O3324"/>
      <c r="P3324"/>
      <c r="Q3324"/>
      <c r="R3324"/>
      <c r="S3324"/>
      <c r="T3324"/>
      <c r="U3324"/>
      <c r="V3324"/>
      <c r="W3324"/>
      <c r="X3324"/>
      <c r="Y3324"/>
      <c r="Z3324"/>
      <c r="AA3324"/>
      <c r="AB3324"/>
      <c r="AC3324"/>
      <c r="AD3324"/>
      <c r="AE3324"/>
      <c r="AF3324"/>
      <c r="AG3324">
        <v>2</v>
      </c>
      <c r="AH3324">
        <v>14000</v>
      </c>
    </row>
    <row r="3325" spans="1:34" ht="15" x14ac:dyDescent="0.25">
      <c r="A3325" t="s">
        <v>6821</v>
      </c>
      <c r="B3325" t="s">
        <v>6822</v>
      </c>
      <c r="C3325" t="s">
        <v>231</v>
      </c>
      <c r="D3325">
        <v>34</v>
      </c>
      <c r="E3325" s="138">
        <v>45644</v>
      </c>
      <c r="F3325" s="138">
        <v>45699</v>
      </c>
      <c r="G3325" t="s">
        <v>69</v>
      </c>
      <c r="H3325" t="s">
        <v>63</v>
      </c>
      <c r="I3325">
        <v>0.75</v>
      </c>
      <c r="J3325" t="s">
        <v>71</v>
      </c>
      <c r="K3325"/>
      <c r="L3325"/>
      <c r="M3325"/>
      <c r="N3325"/>
      <c r="O3325"/>
      <c r="P3325"/>
      <c r="Q3325"/>
      <c r="R3325"/>
      <c r="S3325"/>
      <c r="T3325"/>
      <c r="U3325"/>
      <c r="V3325"/>
      <c r="W3325"/>
      <c r="X3325"/>
      <c r="Y3325"/>
      <c r="Z3325"/>
      <c r="AA3325"/>
      <c r="AB3325"/>
      <c r="AC3325"/>
      <c r="AD3325"/>
      <c r="AE3325"/>
      <c r="AF3325"/>
      <c r="AG3325">
        <v>1</v>
      </c>
      <c r="AH3325">
        <v>0</v>
      </c>
    </row>
    <row r="3326" spans="1:34" ht="15" x14ac:dyDescent="0.25">
      <c r="A3326" t="s">
        <v>6823</v>
      </c>
      <c r="B3326" t="s">
        <v>6824</v>
      </c>
      <c r="C3326" t="s">
        <v>270</v>
      </c>
      <c r="D3326"/>
      <c r="E3326"/>
      <c r="F3326"/>
      <c r="G3326"/>
      <c r="H3326" t="s">
        <v>63</v>
      </c>
      <c r="I3326" t="s">
        <v>64</v>
      </c>
      <c r="J3326"/>
      <c r="K3326"/>
      <c r="L3326"/>
      <c r="M3326"/>
      <c r="N3326"/>
      <c r="O3326"/>
      <c r="P3326"/>
      <c r="Q3326"/>
      <c r="R3326"/>
      <c r="S3326"/>
      <c r="T3326"/>
      <c r="U3326"/>
      <c r="V3326"/>
      <c r="W3326"/>
      <c r="X3326"/>
      <c r="Y3326"/>
      <c r="Z3326"/>
      <c r="AA3326"/>
      <c r="AB3326"/>
      <c r="AC3326"/>
      <c r="AD3326"/>
      <c r="AE3326"/>
      <c r="AF3326"/>
      <c r="AG3326"/>
      <c r="AH3326">
        <v>0</v>
      </c>
    </row>
    <row r="3327" spans="1:34" ht="15" x14ac:dyDescent="0.25">
      <c r="A3327" t="s">
        <v>6825</v>
      </c>
      <c r="B3327" t="s">
        <v>6826</v>
      </c>
      <c r="C3327" t="s">
        <v>193</v>
      </c>
      <c r="D3327">
        <v>4</v>
      </c>
      <c r="E3327" s="138">
        <v>45723</v>
      </c>
      <c r="F3327" s="138">
        <v>45784</v>
      </c>
      <c r="G3327" t="s">
        <v>75</v>
      </c>
      <c r="H3327" t="s">
        <v>63</v>
      </c>
      <c r="I3327">
        <v>0.8</v>
      </c>
      <c r="J3327" t="s">
        <v>71</v>
      </c>
      <c r="K3327"/>
      <c r="L3327"/>
      <c r="M3327"/>
      <c r="N3327"/>
      <c r="O3327"/>
      <c r="P3327"/>
      <c r="Q3327"/>
      <c r="R3327"/>
      <c r="S3327"/>
      <c r="T3327"/>
      <c r="U3327"/>
      <c r="V3327"/>
      <c r="W3327"/>
      <c r="X3327"/>
      <c r="Y3327"/>
      <c r="Z3327"/>
      <c r="AA3327"/>
      <c r="AB3327"/>
      <c r="AC3327"/>
      <c r="AD3327"/>
      <c r="AE3327"/>
      <c r="AF3327"/>
      <c r="AG3327">
        <v>1</v>
      </c>
      <c r="AH3327">
        <v>0</v>
      </c>
    </row>
    <row r="3328" spans="1:34" ht="15" x14ac:dyDescent="0.25">
      <c r="A3328" t="s">
        <v>6827</v>
      </c>
      <c r="B3328" t="s">
        <v>6828</v>
      </c>
      <c r="C3328" t="s">
        <v>270</v>
      </c>
      <c r="D3328" t="s">
        <v>16105</v>
      </c>
      <c r="E3328" s="138">
        <v>40214</v>
      </c>
      <c r="F3328" s="138">
        <v>46011</v>
      </c>
      <c r="G3328" t="s">
        <v>818</v>
      </c>
      <c r="H3328" t="s">
        <v>63</v>
      </c>
      <c r="I3328">
        <v>0</v>
      </c>
      <c r="J3328" t="s">
        <v>71</v>
      </c>
      <c r="K3328"/>
      <c r="L3328"/>
      <c r="M3328"/>
      <c r="N3328"/>
      <c r="O3328"/>
      <c r="P3328"/>
      <c r="Q3328"/>
      <c r="R3328"/>
      <c r="S3328"/>
      <c r="T3328"/>
      <c r="U3328"/>
      <c r="V3328"/>
      <c r="W3328"/>
      <c r="X3328"/>
      <c r="Y3328"/>
      <c r="Z3328"/>
      <c r="AA3328"/>
      <c r="AB3328"/>
      <c r="AC3328"/>
      <c r="AD3328"/>
      <c r="AE3328"/>
      <c r="AF3328"/>
      <c r="AG3328">
        <v>1</v>
      </c>
      <c r="AH3328">
        <v>0</v>
      </c>
    </row>
    <row r="3329" spans="1:34" ht="15" x14ac:dyDescent="0.25">
      <c r="A3329" t="s">
        <v>6831</v>
      </c>
      <c r="B3329" t="s">
        <v>6832</v>
      </c>
      <c r="C3329" t="s">
        <v>521</v>
      </c>
      <c r="D3329">
        <v>4</v>
      </c>
      <c r="E3329" s="138">
        <v>45742</v>
      </c>
      <c r="F3329" s="138">
        <v>45763</v>
      </c>
      <c r="G3329" t="s">
        <v>75</v>
      </c>
      <c r="H3329" t="s">
        <v>70</v>
      </c>
      <c r="I3329">
        <v>0</v>
      </c>
      <c r="J3329" t="s">
        <v>16229</v>
      </c>
      <c r="K3329">
        <v>0.68</v>
      </c>
      <c r="L3329" t="s">
        <v>16270</v>
      </c>
      <c r="M3329">
        <v>0.75</v>
      </c>
      <c r="N3329" t="s">
        <v>78</v>
      </c>
      <c r="O3329">
        <v>0.8</v>
      </c>
      <c r="P3329" t="s">
        <v>79</v>
      </c>
      <c r="Q3329"/>
      <c r="R3329"/>
      <c r="S3329"/>
      <c r="T3329"/>
      <c r="U3329"/>
      <c r="V3329"/>
      <c r="W3329"/>
      <c r="X3329"/>
      <c r="Y3329"/>
      <c r="Z3329"/>
      <c r="AA3329"/>
      <c r="AB3329"/>
      <c r="AC3329"/>
      <c r="AD3329"/>
      <c r="AE3329"/>
      <c r="AF3329"/>
      <c r="AG3329">
        <v>4</v>
      </c>
      <c r="AH3329">
        <v>10000</v>
      </c>
    </row>
    <row r="3330" spans="1:34" ht="15" x14ac:dyDescent="0.25">
      <c r="A3330" t="s">
        <v>6833</v>
      </c>
      <c r="B3330" t="s">
        <v>6834</v>
      </c>
      <c r="C3330" t="s">
        <v>411</v>
      </c>
      <c r="D3330">
        <v>11</v>
      </c>
      <c r="E3330" s="138">
        <v>41362</v>
      </c>
      <c r="F3330" s="138">
        <v>46011</v>
      </c>
      <c r="G3330" t="s">
        <v>69</v>
      </c>
      <c r="H3330" t="s">
        <v>63</v>
      </c>
      <c r="I3330">
        <v>0.8</v>
      </c>
      <c r="J3330" t="s">
        <v>71</v>
      </c>
      <c r="K3330"/>
      <c r="L3330"/>
      <c r="M3330"/>
      <c r="N3330"/>
      <c r="O3330"/>
      <c r="P3330"/>
      <c r="Q3330"/>
      <c r="R3330"/>
      <c r="S3330"/>
      <c r="T3330"/>
      <c r="U3330"/>
      <c r="V3330"/>
      <c r="W3330"/>
      <c r="X3330"/>
      <c r="Y3330"/>
      <c r="Z3330"/>
      <c r="AA3330"/>
      <c r="AB3330"/>
      <c r="AC3330"/>
      <c r="AD3330"/>
      <c r="AE3330"/>
      <c r="AF3330"/>
      <c r="AG3330">
        <v>1</v>
      </c>
      <c r="AH3330">
        <v>0</v>
      </c>
    </row>
    <row r="3331" spans="1:34" ht="15" x14ac:dyDescent="0.25">
      <c r="A3331" t="s">
        <v>6835</v>
      </c>
      <c r="B3331" t="s">
        <v>6836</v>
      </c>
      <c r="C3331" t="s">
        <v>712</v>
      </c>
      <c r="D3331">
        <v>3</v>
      </c>
      <c r="E3331" s="138">
        <v>45671</v>
      </c>
      <c r="F3331" s="138">
        <v>45672</v>
      </c>
      <c r="G3331" t="s">
        <v>69</v>
      </c>
      <c r="H3331" t="s">
        <v>63</v>
      </c>
      <c r="I3331">
        <v>0.75</v>
      </c>
      <c r="J3331" t="s">
        <v>71</v>
      </c>
      <c r="K3331"/>
      <c r="L3331"/>
      <c r="M3331"/>
      <c r="N3331"/>
      <c r="O3331"/>
      <c r="P3331"/>
      <c r="Q3331"/>
      <c r="R3331"/>
      <c r="S3331"/>
      <c r="T3331"/>
      <c r="U3331"/>
      <c r="V3331"/>
      <c r="W3331"/>
      <c r="X3331"/>
      <c r="Y3331"/>
      <c r="Z3331"/>
      <c r="AA3331"/>
      <c r="AB3331"/>
      <c r="AC3331"/>
      <c r="AD3331"/>
      <c r="AE3331"/>
      <c r="AF3331"/>
      <c r="AG3331">
        <v>1</v>
      </c>
      <c r="AH3331">
        <v>0</v>
      </c>
    </row>
    <row r="3332" spans="1:34" ht="15" x14ac:dyDescent="0.25">
      <c r="A3332" t="s">
        <v>6837</v>
      </c>
      <c r="B3332" t="s">
        <v>6838</v>
      </c>
      <c r="C3332" t="s">
        <v>219</v>
      </c>
      <c r="D3332">
        <v>58</v>
      </c>
      <c r="E3332" s="138">
        <v>39419</v>
      </c>
      <c r="F3332" s="138">
        <v>46011</v>
      </c>
      <c r="G3332" t="s">
        <v>818</v>
      </c>
      <c r="H3332" t="s">
        <v>63</v>
      </c>
      <c r="I3332">
        <v>0</v>
      </c>
      <c r="J3332" t="s">
        <v>71</v>
      </c>
      <c r="K3332"/>
      <c r="L3332"/>
      <c r="M3332"/>
      <c r="N3332"/>
      <c r="O3332"/>
      <c r="P3332"/>
      <c r="Q3332"/>
      <c r="R3332"/>
      <c r="S3332"/>
      <c r="T3332"/>
      <c r="U3332"/>
      <c r="V3332"/>
      <c r="W3332"/>
      <c r="X3332"/>
      <c r="Y3332"/>
      <c r="Z3332"/>
      <c r="AA3332"/>
      <c r="AB3332"/>
      <c r="AC3332"/>
      <c r="AD3332"/>
      <c r="AE3332"/>
      <c r="AF3332"/>
      <c r="AG3332">
        <v>1</v>
      </c>
      <c r="AH3332">
        <v>0</v>
      </c>
    </row>
    <row r="3333" spans="1:34" ht="15" x14ac:dyDescent="0.25">
      <c r="A3333" t="s">
        <v>6839</v>
      </c>
      <c r="B3333" t="s">
        <v>6840</v>
      </c>
      <c r="C3333" t="s">
        <v>219</v>
      </c>
      <c r="D3333">
        <v>67</v>
      </c>
      <c r="E3333" s="138">
        <v>45749</v>
      </c>
      <c r="F3333" s="138">
        <v>45763</v>
      </c>
      <c r="G3333" t="s">
        <v>16478</v>
      </c>
      <c r="H3333" t="s">
        <v>70</v>
      </c>
      <c r="I3333">
        <v>0.65</v>
      </c>
      <c r="J3333" t="s">
        <v>76</v>
      </c>
      <c r="K3333">
        <v>0.7</v>
      </c>
      <c r="L3333" t="s">
        <v>77</v>
      </c>
      <c r="M3333">
        <v>0.75</v>
      </c>
      <c r="N3333" t="s">
        <v>78</v>
      </c>
      <c r="O3333">
        <v>0.8</v>
      </c>
      <c r="P3333" t="s">
        <v>79</v>
      </c>
      <c r="Q3333">
        <v>0</v>
      </c>
      <c r="R3333" t="s">
        <v>16230</v>
      </c>
      <c r="S3333"/>
      <c r="T3333"/>
      <c r="U3333"/>
      <c r="V3333"/>
      <c r="W3333"/>
      <c r="X3333"/>
      <c r="Y3333"/>
      <c r="Z3333"/>
      <c r="AA3333"/>
      <c r="AB3333"/>
      <c r="AC3333"/>
      <c r="AD3333"/>
      <c r="AE3333"/>
      <c r="AF3333"/>
      <c r="AG3333">
        <v>0</v>
      </c>
      <c r="AH3333">
        <v>0</v>
      </c>
    </row>
    <row r="3334" spans="1:34" ht="15" x14ac:dyDescent="0.25">
      <c r="A3334" t="s">
        <v>6841</v>
      </c>
      <c r="B3334" t="s">
        <v>6842</v>
      </c>
      <c r="C3334" t="s">
        <v>231</v>
      </c>
      <c r="D3334">
        <v>86</v>
      </c>
      <c r="E3334" s="138">
        <v>45646</v>
      </c>
      <c r="F3334" s="138">
        <v>45832</v>
      </c>
      <c r="G3334" t="s">
        <v>69</v>
      </c>
      <c r="H3334" t="s">
        <v>70</v>
      </c>
      <c r="I3334">
        <v>0.75</v>
      </c>
      <c r="J3334" t="s">
        <v>16270</v>
      </c>
      <c r="K3334">
        <v>0.79</v>
      </c>
      <c r="L3334" t="s">
        <v>78</v>
      </c>
      <c r="M3334">
        <v>0.8</v>
      </c>
      <c r="N3334" t="s">
        <v>79</v>
      </c>
      <c r="O3334"/>
      <c r="P3334"/>
      <c r="Q3334"/>
      <c r="R3334"/>
      <c r="S3334"/>
      <c r="T3334"/>
      <c r="U3334"/>
      <c r="V3334"/>
      <c r="W3334"/>
      <c r="X3334"/>
      <c r="Y3334"/>
      <c r="Z3334"/>
      <c r="AA3334"/>
      <c r="AB3334"/>
      <c r="AC3334"/>
      <c r="AD3334"/>
      <c r="AE3334"/>
      <c r="AF3334"/>
      <c r="AG3334">
        <v>3</v>
      </c>
      <c r="AH3334">
        <v>0</v>
      </c>
    </row>
    <row r="3335" spans="1:34" ht="15" x14ac:dyDescent="0.25">
      <c r="A3335" t="s">
        <v>6843</v>
      </c>
      <c r="B3335" t="s">
        <v>6844</v>
      </c>
      <c r="C3335" t="s">
        <v>151</v>
      </c>
      <c r="D3335">
        <v>3</v>
      </c>
      <c r="E3335" s="138">
        <v>45716</v>
      </c>
      <c r="F3335" s="138">
        <v>45782</v>
      </c>
      <c r="G3335" t="s">
        <v>75</v>
      </c>
      <c r="H3335" t="s">
        <v>70</v>
      </c>
      <c r="I3335">
        <v>0</v>
      </c>
      <c r="J3335" t="s">
        <v>16232</v>
      </c>
      <c r="K3335">
        <v>0.55000000000000004</v>
      </c>
      <c r="L3335" t="s">
        <v>16270</v>
      </c>
      <c r="M3335">
        <v>0.6</v>
      </c>
      <c r="N3335" t="s">
        <v>78</v>
      </c>
      <c r="O3335">
        <v>0.8</v>
      </c>
      <c r="P3335" t="s">
        <v>79</v>
      </c>
      <c r="Q3335"/>
      <c r="R3335"/>
      <c r="S3335"/>
      <c r="T3335"/>
      <c r="U3335"/>
      <c r="V3335"/>
      <c r="W3335"/>
      <c r="X3335"/>
      <c r="Y3335"/>
      <c r="Z3335"/>
      <c r="AA3335"/>
      <c r="AB3335"/>
      <c r="AC3335"/>
      <c r="AD3335"/>
      <c r="AE3335"/>
      <c r="AF3335"/>
      <c r="AG3335">
        <v>4</v>
      </c>
      <c r="AH3335">
        <v>7500</v>
      </c>
    </row>
    <row r="3336" spans="1:34" ht="15" x14ac:dyDescent="0.25">
      <c r="A3336" t="s">
        <v>6694</v>
      </c>
      <c r="B3336" t="s">
        <v>6695</v>
      </c>
      <c r="C3336" t="s">
        <v>374</v>
      </c>
      <c r="D3336">
        <v>34</v>
      </c>
      <c r="E3336" s="138">
        <v>44893</v>
      </c>
      <c r="F3336" s="138">
        <v>46011</v>
      </c>
      <c r="G3336" t="s">
        <v>69</v>
      </c>
      <c r="H3336" t="s">
        <v>70</v>
      </c>
      <c r="I3336">
        <v>0</v>
      </c>
      <c r="J3336" t="s">
        <v>16361</v>
      </c>
      <c r="K3336">
        <v>0.2</v>
      </c>
      <c r="L3336" t="s">
        <v>71</v>
      </c>
      <c r="M3336"/>
      <c r="N3336"/>
      <c r="O3336"/>
      <c r="P3336"/>
      <c r="Q3336"/>
      <c r="R3336"/>
      <c r="S3336"/>
      <c r="T3336"/>
      <c r="U3336"/>
      <c r="V3336"/>
      <c r="W3336"/>
      <c r="X3336"/>
      <c r="Y3336"/>
      <c r="Z3336"/>
      <c r="AA3336"/>
      <c r="AB3336"/>
      <c r="AC3336"/>
      <c r="AD3336"/>
      <c r="AE3336"/>
      <c r="AF3336"/>
      <c r="AG3336">
        <v>2</v>
      </c>
      <c r="AH3336">
        <v>34999.99</v>
      </c>
    </row>
    <row r="3337" spans="1:34" ht="15" x14ac:dyDescent="0.25">
      <c r="A3337" t="s">
        <v>6845</v>
      </c>
      <c r="B3337" t="s">
        <v>6846</v>
      </c>
      <c r="C3337" t="s">
        <v>176</v>
      </c>
      <c r="D3337">
        <v>26</v>
      </c>
      <c r="E3337" s="138">
        <v>45645</v>
      </c>
      <c r="F3337" s="138">
        <v>45686</v>
      </c>
      <c r="G3337" t="s">
        <v>69</v>
      </c>
      <c r="H3337" t="s">
        <v>63</v>
      </c>
      <c r="I3337">
        <v>0.5</v>
      </c>
      <c r="J3337" t="s">
        <v>71</v>
      </c>
      <c r="K3337"/>
      <c r="L3337"/>
      <c r="M3337"/>
      <c r="N3337"/>
      <c r="O3337"/>
      <c r="P3337"/>
      <c r="Q3337"/>
      <c r="R3337"/>
      <c r="S3337"/>
      <c r="T3337"/>
      <c r="U3337"/>
      <c r="V3337"/>
      <c r="W3337"/>
      <c r="X3337"/>
      <c r="Y3337"/>
      <c r="Z3337"/>
      <c r="AA3337"/>
      <c r="AB3337"/>
      <c r="AC3337"/>
      <c r="AD3337"/>
      <c r="AE3337"/>
      <c r="AF3337"/>
      <c r="AG3337">
        <v>1</v>
      </c>
      <c r="AH3337">
        <v>0</v>
      </c>
    </row>
    <row r="3338" spans="1:34" ht="15" x14ac:dyDescent="0.25">
      <c r="A3338" t="s">
        <v>6847</v>
      </c>
      <c r="B3338" t="s">
        <v>6848</v>
      </c>
      <c r="C3338" t="s">
        <v>206</v>
      </c>
      <c r="D3338">
        <v>2</v>
      </c>
      <c r="E3338" s="138">
        <v>45716</v>
      </c>
      <c r="F3338" s="138">
        <v>45901</v>
      </c>
      <c r="G3338" t="s">
        <v>69</v>
      </c>
      <c r="H3338" t="s">
        <v>63</v>
      </c>
      <c r="I3338">
        <v>0.5</v>
      </c>
      <c r="J3338" t="s">
        <v>71</v>
      </c>
      <c r="K3338"/>
      <c r="L3338"/>
      <c r="M3338"/>
      <c r="N3338"/>
      <c r="O3338"/>
      <c r="P3338"/>
      <c r="Q3338"/>
      <c r="R3338"/>
      <c r="S3338"/>
      <c r="T3338"/>
      <c r="U3338"/>
      <c r="V3338"/>
      <c r="W3338"/>
      <c r="X3338"/>
      <c r="Y3338"/>
      <c r="Z3338"/>
      <c r="AA3338"/>
      <c r="AB3338"/>
      <c r="AC3338"/>
      <c r="AD3338"/>
      <c r="AE3338"/>
      <c r="AF3338"/>
      <c r="AG3338">
        <v>1</v>
      </c>
      <c r="AH3338">
        <v>0</v>
      </c>
    </row>
    <row r="3339" spans="1:34" ht="15" x14ac:dyDescent="0.25">
      <c r="A3339" t="s">
        <v>6849</v>
      </c>
      <c r="B3339" t="s">
        <v>6850</v>
      </c>
      <c r="C3339" t="s">
        <v>251</v>
      </c>
      <c r="D3339">
        <v>47</v>
      </c>
      <c r="E3339" s="138">
        <v>45649</v>
      </c>
      <c r="F3339" s="138">
        <v>45691</v>
      </c>
      <c r="G3339" t="s">
        <v>69</v>
      </c>
      <c r="H3339" t="s">
        <v>70</v>
      </c>
      <c r="I3339">
        <v>0</v>
      </c>
      <c r="J3339" t="s">
        <v>16228</v>
      </c>
      <c r="K3339">
        <v>0.8</v>
      </c>
      <c r="L3339" t="s">
        <v>71</v>
      </c>
      <c r="M3339"/>
      <c r="N3339"/>
      <c r="O3339"/>
      <c r="P3339"/>
      <c r="Q3339"/>
      <c r="R3339"/>
      <c r="S3339"/>
      <c r="T3339"/>
      <c r="U3339"/>
      <c r="V3339"/>
      <c r="W3339"/>
      <c r="X3339"/>
      <c r="Y3339"/>
      <c r="Z3339"/>
      <c r="AA3339"/>
      <c r="AB3339"/>
      <c r="AC3339"/>
      <c r="AD3339"/>
      <c r="AE3339"/>
      <c r="AF3339"/>
      <c r="AG3339">
        <v>2</v>
      </c>
      <c r="AH3339">
        <v>12000</v>
      </c>
    </row>
    <row r="3340" spans="1:34" ht="15" x14ac:dyDescent="0.25">
      <c r="A3340" t="s">
        <v>6851</v>
      </c>
      <c r="B3340" t="s">
        <v>6852</v>
      </c>
      <c r="C3340" t="s">
        <v>735</v>
      </c>
      <c r="D3340"/>
      <c r="E3340"/>
      <c r="F3340"/>
      <c r="G3340"/>
      <c r="H3340" t="s">
        <v>63</v>
      </c>
      <c r="I3340" t="s">
        <v>64</v>
      </c>
      <c r="J3340"/>
      <c r="K3340"/>
      <c r="L3340"/>
      <c r="M3340"/>
      <c r="N3340"/>
      <c r="O3340"/>
      <c r="P3340"/>
      <c r="Q3340"/>
      <c r="R3340"/>
      <c r="S3340"/>
      <c r="T3340"/>
      <c r="U3340"/>
      <c r="V3340"/>
      <c r="W3340"/>
      <c r="X3340"/>
      <c r="Y3340"/>
      <c r="Z3340"/>
      <c r="AA3340"/>
      <c r="AB3340"/>
      <c r="AC3340"/>
      <c r="AD3340"/>
      <c r="AE3340"/>
      <c r="AF3340"/>
      <c r="AG3340"/>
      <c r="AH3340">
        <v>0</v>
      </c>
    </row>
    <row r="3341" spans="1:34" ht="15" x14ac:dyDescent="0.25">
      <c r="A3341" t="s">
        <v>6853</v>
      </c>
      <c r="B3341" t="s">
        <v>6854</v>
      </c>
      <c r="C3341" t="s">
        <v>264</v>
      </c>
      <c r="D3341">
        <v>136</v>
      </c>
      <c r="E3341" s="138">
        <v>41547</v>
      </c>
      <c r="F3341" s="138">
        <v>46011</v>
      </c>
      <c r="G3341" t="s">
        <v>69</v>
      </c>
      <c r="H3341" t="s">
        <v>70</v>
      </c>
      <c r="I3341">
        <v>0</v>
      </c>
      <c r="J3341" t="s">
        <v>16229</v>
      </c>
      <c r="K3341">
        <v>0.8</v>
      </c>
      <c r="L3341" t="s">
        <v>71</v>
      </c>
      <c r="M3341"/>
      <c r="N3341"/>
      <c r="O3341"/>
      <c r="P3341"/>
      <c r="Q3341"/>
      <c r="R3341"/>
      <c r="S3341"/>
      <c r="T3341"/>
      <c r="U3341"/>
      <c r="V3341"/>
      <c r="W3341"/>
      <c r="X3341"/>
      <c r="Y3341"/>
      <c r="Z3341"/>
      <c r="AA3341"/>
      <c r="AB3341"/>
      <c r="AC3341"/>
      <c r="AD3341"/>
      <c r="AE3341"/>
      <c r="AF3341"/>
      <c r="AG3341">
        <v>2</v>
      </c>
      <c r="AH3341">
        <v>10000</v>
      </c>
    </row>
    <row r="3342" spans="1:34" ht="15" x14ac:dyDescent="0.25">
      <c r="A3342" t="s">
        <v>3854</v>
      </c>
      <c r="B3342" t="s">
        <v>3855</v>
      </c>
      <c r="C3342" t="s">
        <v>642</v>
      </c>
      <c r="D3342">
        <v>83</v>
      </c>
      <c r="E3342" s="138">
        <v>38778</v>
      </c>
      <c r="F3342" s="138">
        <v>46011</v>
      </c>
      <c r="G3342" t="s">
        <v>69</v>
      </c>
      <c r="H3342" t="s">
        <v>63</v>
      </c>
      <c r="I3342">
        <v>0.3</v>
      </c>
      <c r="J3342" t="s">
        <v>71</v>
      </c>
      <c r="K3342"/>
      <c r="L3342"/>
      <c r="M3342"/>
      <c r="N3342"/>
      <c r="O3342"/>
      <c r="P3342"/>
      <c r="Q3342"/>
      <c r="R3342"/>
      <c r="S3342"/>
      <c r="T3342"/>
      <c r="U3342"/>
      <c r="V3342"/>
      <c r="W3342"/>
      <c r="X3342"/>
      <c r="Y3342"/>
      <c r="Z3342"/>
      <c r="AA3342"/>
      <c r="AB3342"/>
      <c r="AC3342"/>
      <c r="AD3342"/>
      <c r="AE3342"/>
      <c r="AF3342"/>
      <c r="AG3342">
        <v>1</v>
      </c>
      <c r="AH3342">
        <v>0</v>
      </c>
    </row>
    <row r="3343" spans="1:34" ht="15" x14ac:dyDescent="0.25">
      <c r="A3343" t="s">
        <v>6748</v>
      </c>
      <c r="B3343" t="s">
        <v>6749</v>
      </c>
      <c r="C3343" t="s">
        <v>801</v>
      </c>
      <c r="D3343">
        <v>7</v>
      </c>
      <c r="E3343" s="138">
        <v>45716</v>
      </c>
      <c r="F3343" s="138">
        <v>45901</v>
      </c>
      <c r="G3343" t="s">
        <v>69</v>
      </c>
      <c r="H3343" t="s">
        <v>63</v>
      </c>
      <c r="I3343">
        <v>0.8</v>
      </c>
      <c r="J3343" t="s">
        <v>71</v>
      </c>
      <c r="K3343"/>
      <c r="L3343"/>
      <c r="M3343"/>
      <c r="N3343"/>
      <c r="O3343"/>
      <c r="P3343"/>
      <c r="Q3343"/>
      <c r="R3343"/>
      <c r="S3343"/>
      <c r="T3343"/>
      <c r="U3343"/>
      <c r="V3343"/>
      <c r="W3343"/>
      <c r="X3343"/>
      <c r="Y3343"/>
      <c r="Z3343"/>
      <c r="AA3343"/>
      <c r="AB3343"/>
      <c r="AC3343"/>
      <c r="AD3343"/>
      <c r="AE3343"/>
      <c r="AF3343"/>
      <c r="AG3343">
        <v>1</v>
      </c>
      <c r="AH3343">
        <v>0</v>
      </c>
    </row>
    <row r="3344" spans="1:34" ht="15" x14ac:dyDescent="0.25">
      <c r="A3344" t="s">
        <v>6750</v>
      </c>
      <c r="B3344" t="s">
        <v>16362</v>
      </c>
      <c r="C3344" t="s">
        <v>159</v>
      </c>
      <c r="D3344">
        <v>4</v>
      </c>
      <c r="E3344" s="138">
        <v>45685</v>
      </c>
      <c r="F3344" s="138">
        <v>45866</v>
      </c>
      <c r="G3344" t="s">
        <v>69</v>
      </c>
      <c r="H3344" t="s">
        <v>63</v>
      </c>
      <c r="I3344">
        <v>0.8</v>
      </c>
      <c r="J3344" t="s">
        <v>71</v>
      </c>
      <c r="K3344"/>
      <c r="L3344"/>
      <c r="M3344"/>
      <c r="N3344"/>
      <c r="O3344"/>
      <c r="P3344"/>
      <c r="Q3344"/>
      <c r="R3344"/>
      <c r="S3344"/>
      <c r="T3344"/>
      <c r="U3344"/>
      <c r="V3344"/>
      <c r="W3344"/>
      <c r="X3344"/>
      <c r="Y3344"/>
      <c r="Z3344"/>
      <c r="AA3344"/>
      <c r="AB3344"/>
      <c r="AC3344"/>
      <c r="AD3344"/>
      <c r="AE3344"/>
      <c r="AF3344"/>
      <c r="AG3344">
        <v>1</v>
      </c>
      <c r="AH3344">
        <v>0</v>
      </c>
    </row>
    <row r="3345" spans="1:34" ht="15" x14ac:dyDescent="0.25">
      <c r="A3345" t="s">
        <v>6855</v>
      </c>
      <c r="B3345" t="s">
        <v>6856</v>
      </c>
      <c r="C3345" t="s">
        <v>159</v>
      </c>
      <c r="D3345">
        <v>12</v>
      </c>
      <c r="E3345" s="138">
        <v>44794</v>
      </c>
      <c r="F3345" s="138">
        <v>46011</v>
      </c>
      <c r="G3345" t="s">
        <v>69</v>
      </c>
      <c r="H3345" t="s">
        <v>63</v>
      </c>
      <c r="I3345">
        <v>0.8</v>
      </c>
      <c r="J3345" t="s">
        <v>71</v>
      </c>
      <c r="K3345"/>
      <c r="L3345"/>
      <c r="M3345"/>
      <c r="N3345"/>
      <c r="O3345"/>
      <c r="P3345"/>
      <c r="Q3345"/>
      <c r="R3345"/>
      <c r="S3345"/>
      <c r="T3345"/>
      <c r="U3345"/>
      <c r="V3345"/>
      <c r="W3345"/>
      <c r="X3345"/>
      <c r="Y3345"/>
      <c r="Z3345"/>
      <c r="AA3345"/>
      <c r="AB3345"/>
      <c r="AC3345"/>
      <c r="AD3345"/>
      <c r="AE3345"/>
      <c r="AF3345"/>
      <c r="AG3345">
        <v>1</v>
      </c>
      <c r="AH3345">
        <v>0</v>
      </c>
    </row>
    <row r="3346" spans="1:34" ht="15" x14ac:dyDescent="0.25">
      <c r="A3346" t="s">
        <v>6857</v>
      </c>
      <c r="B3346" t="s">
        <v>6858</v>
      </c>
      <c r="C3346" t="s">
        <v>259</v>
      </c>
      <c r="D3346"/>
      <c r="E3346"/>
      <c r="F3346"/>
      <c r="G3346"/>
      <c r="H3346" t="s">
        <v>63</v>
      </c>
      <c r="I3346" t="s">
        <v>64</v>
      </c>
      <c r="J3346"/>
      <c r="K3346"/>
      <c r="L3346"/>
      <c r="M3346"/>
      <c r="N3346"/>
      <c r="O3346"/>
      <c r="P3346"/>
      <c r="Q3346"/>
      <c r="R3346"/>
      <c r="S3346"/>
      <c r="T3346"/>
      <c r="U3346"/>
      <c r="V3346"/>
      <c r="W3346"/>
      <c r="X3346"/>
      <c r="Y3346"/>
      <c r="Z3346"/>
      <c r="AA3346"/>
      <c r="AB3346"/>
      <c r="AC3346"/>
      <c r="AD3346"/>
      <c r="AE3346"/>
      <c r="AF3346"/>
      <c r="AG3346"/>
      <c r="AH3346">
        <v>0</v>
      </c>
    </row>
    <row r="3347" spans="1:34" ht="15" x14ac:dyDescent="0.25">
      <c r="A3347" t="s">
        <v>6859</v>
      </c>
      <c r="B3347" t="s">
        <v>6860</v>
      </c>
      <c r="C3347" t="s">
        <v>270</v>
      </c>
      <c r="D3347"/>
      <c r="E3347"/>
      <c r="F3347"/>
      <c r="G3347"/>
      <c r="H3347" t="s">
        <v>63</v>
      </c>
      <c r="I3347" t="s">
        <v>64</v>
      </c>
      <c r="J3347"/>
      <c r="K3347"/>
      <c r="L3347"/>
      <c r="M3347"/>
      <c r="N3347"/>
      <c r="O3347"/>
      <c r="P3347"/>
      <c r="Q3347"/>
      <c r="R3347"/>
      <c r="S3347"/>
      <c r="T3347"/>
      <c r="U3347"/>
      <c r="V3347"/>
      <c r="W3347"/>
      <c r="X3347"/>
      <c r="Y3347"/>
      <c r="Z3347"/>
      <c r="AA3347"/>
      <c r="AB3347"/>
      <c r="AC3347"/>
      <c r="AD3347"/>
      <c r="AE3347"/>
      <c r="AF3347"/>
      <c r="AG3347"/>
      <c r="AH3347">
        <v>0</v>
      </c>
    </row>
    <row r="3348" spans="1:34" ht="15" x14ac:dyDescent="0.25">
      <c r="A3348" t="s">
        <v>6865</v>
      </c>
      <c r="B3348" t="s">
        <v>6866</v>
      </c>
      <c r="C3348" t="s">
        <v>231</v>
      </c>
      <c r="D3348">
        <v>41</v>
      </c>
      <c r="E3348" s="138">
        <v>45645</v>
      </c>
      <c r="F3348" s="138">
        <v>45873</v>
      </c>
      <c r="G3348" t="s">
        <v>16478</v>
      </c>
      <c r="H3348" t="s">
        <v>70</v>
      </c>
      <c r="I3348">
        <v>0.3</v>
      </c>
      <c r="J3348" t="s">
        <v>16507</v>
      </c>
      <c r="K3348">
        <v>0.4</v>
      </c>
      <c r="L3348" t="s">
        <v>77</v>
      </c>
      <c r="M3348">
        <v>0.5</v>
      </c>
      <c r="N3348" t="s">
        <v>78</v>
      </c>
      <c r="O3348">
        <v>0.6</v>
      </c>
      <c r="P3348" t="s">
        <v>16254</v>
      </c>
      <c r="Q3348"/>
      <c r="R3348"/>
      <c r="S3348"/>
      <c r="T3348"/>
      <c r="U3348"/>
      <c r="V3348"/>
      <c r="W3348"/>
      <c r="X3348"/>
      <c r="Y3348"/>
      <c r="Z3348"/>
      <c r="AA3348"/>
      <c r="AB3348"/>
      <c r="AC3348"/>
      <c r="AD3348"/>
      <c r="AE3348"/>
      <c r="AF3348"/>
      <c r="AG3348">
        <v>0</v>
      </c>
      <c r="AH3348">
        <v>0</v>
      </c>
    </row>
    <row r="3349" spans="1:34" ht="15" x14ac:dyDescent="0.25">
      <c r="A3349" t="s">
        <v>6913</v>
      </c>
      <c r="B3349" t="s">
        <v>6914</v>
      </c>
      <c r="C3349" t="s">
        <v>231</v>
      </c>
      <c r="D3349">
        <v>3</v>
      </c>
      <c r="E3349" s="138">
        <v>45740</v>
      </c>
      <c r="F3349" s="138">
        <v>45940</v>
      </c>
      <c r="G3349" t="s">
        <v>16478</v>
      </c>
      <c r="H3349" t="s">
        <v>70</v>
      </c>
      <c r="I3349">
        <v>0.35</v>
      </c>
      <c r="J3349" t="s">
        <v>76</v>
      </c>
      <c r="K3349">
        <v>0.5</v>
      </c>
      <c r="L3349" t="s">
        <v>77</v>
      </c>
      <c r="M3349">
        <v>0.7</v>
      </c>
      <c r="N3349" t="s">
        <v>78</v>
      </c>
      <c r="O3349">
        <v>0.8</v>
      </c>
      <c r="P3349" t="s">
        <v>79</v>
      </c>
      <c r="Q3349">
        <v>0</v>
      </c>
      <c r="R3349" t="s">
        <v>16363</v>
      </c>
      <c r="S3349"/>
      <c r="T3349"/>
      <c r="U3349"/>
      <c r="V3349"/>
      <c r="W3349"/>
      <c r="X3349"/>
      <c r="Y3349"/>
      <c r="Z3349"/>
      <c r="AA3349"/>
      <c r="AB3349"/>
      <c r="AC3349"/>
      <c r="AD3349"/>
      <c r="AE3349"/>
      <c r="AF3349"/>
      <c r="AG3349">
        <v>0</v>
      </c>
      <c r="AH3349">
        <v>0</v>
      </c>
    </row>
    <row r="3350" spans="1:34" ht="15" x14ac:dyDescent="0.25">
      <c r="A3350" t="s">
        <v>6917</v>
      </c>
      <c r="B3350" t="s">
        <v>6918</v>
      </c>
      <c r="C3350" t="s">
        <v>219</v>
      </c>
      <c r="D3350">
        <v>59</v>
      </c>
      <c r="E3350" s="138">
        <v>45580</v>
      </c>
      <c r="F3350" s="138">
        <v>45664</v>
      </c>
      <c r="G3350" t="s">
        <v>69</v>
      </c>
      <c r="H3350" t="s">
        <v>70</v>
      </c>
      <c r="I3350">
        <v>0</v>
      </c>
      <c r="J3350" t="s">
        <v>16259</v>
      </c>
      <c r="K3350">
        <v>0.8</v>
      </c>
      <c r="L3350" t="s">
        <v>71</v>
      </c>
      <c r="M3350"/>
      <c r="N3350"/>
      <c r="O3350"/>
      <c r="P3350"/>
      <c r="Q3350"/>
      <c r="R3350"/>
      <c r="S3350"/>
      <c r="T3350"/>
      <c r="U3350"/>
      <c r="V3350"/>
      <c r="W3350"/>
      <c r="X3350"/>
      <c r="Y3350"/>
      <c r="Z3350"/>
      <c r="AA3350"/>
      <c r="AB3350"/>
      <c r="AC3350"/>
      <c r="AD3350"/>
      <c r="AE3350"/>
      <c r="AF3350"/>
      <c r="AG3350">
        <v>2</v>
      </c>
      <c r="AH3350">
        <v>11000</v>
      </c>
    </row>
    <row r="3351" spans="1:34" ht="15" x14ac:dyDescent="0.25">
      <c r="A3351" t="s">
        <v>651</v>
      </c>
      <c r="B3351" t="s">
        <v>652</v>
      </c>
      <c r="C3351" t="s">
        <v>270</v>
      </c>
      <c r="D3351"/>
      <c r="E3351"/>
      <c r="F3351"/>
      <c r="G3351"/>
      <c r="H3351" t="s">
        <v>63</v>
      </c>
      <c r="I3351" t="s">
        <v>64</v>
      </c>
      <c r="J3351"/>
      <c r="K3351"/>
      <c r="L3351"/>
      <c r="M3351"/>
      <c r="N3351"/>
      <c r="O3351"/>
      <c r="P3351"/>
      <c r="Q3351"/>
      <c r="R3351"/>
      <c r="S3351"/>
      <c r="T3351"/>
      <c r="U3351"/>
      <c r="V3351"/>
      <c r="W3351"/>
      <c r="X3351"/>
      <c r="Y3351"/>
      <c r="Z3351"/>
      <c r="AA3351"/>
      <c r="AB3351"/>
      <c r="AC3351"/>
      <c r="AD3351"/>
      <c r="AE3351"/>
      <c r="AF3351"/>
      <c r="AG3351"/>
      <c r="AH3351">
        <v>0</v>
      </c>
    </row>
    <row r="3352" spans="1:34" ht="15" x14ac:dyDescent="0.25">
      <c r="A3352" t="s">
        <v>6925</v>
      </c>
      <c r="B3352" t="s">
        <v>6926</v>
      </c>
      <c r="C3352" t="s">
        <v>102</v>
      </c>
      <c r="D3352">
        <v>38</v>
      </c>
      <c r="E3352" s="138">
        <v>45656</v>
      </c>
      <c r="F3352" s="138">
        <v>45812</v>
      </c>
      <c r="G3352" t="s">
        <v>69</v>
      </c>
      <c r="H3352" t="s">
        <v>63</v>
      </c>
      <c r="I3352">
        <v>0.6</v>
      </c>
      <c r="J3352" t="s">
        <v>71</v>
      </c>
      <c r="K3352"/>
      <c r="L3352"/>
      <c r="M3352"/>
      <c r="N3352"/>
      <c r="O3352"/>
      <c r="P3352"/>
      <c r="Q3352"/>
      <c r="R3352"/>
      <c r="S3352"/>
      <c r="T3352"/>
      <c r="U3352"/>
      <c r="V3352"/>
      <c r="W3352"/>
      <c r="X3352"/>
      <c r="Y3352"/>
      <c r="Z3352"/>
      <c r="AA3352"/>
      <c r="AB3352"/>
      <c r="AC3352"/>
      <c r="AD3352"/>
      <c r="AE3352"/>
      <c r="AF3352"/>
      <c r="AG3352">
        <v>1</v>
      </c>
      <c r="AH3352">
        <v>0</v>
      </c>
    </row>
    <row r="3353" spans="1:34" ht="15" x14ac:dyDescent="0.25">
      <c r="A3353" t="s">
        <v>6965</v>
      </c>
      <c r="B3353" t="s">
        <v>6966</v>
      </c>
      <c r="C3353" t="s">
        <v>270</v>
      </c>
      <c r="D3353"/>
      <c r="E3353"/>
      <c r="F3353"/>
      <c r="G3353"/>
      <c r="H3353" t="s">
        <v>63</v>
      </c>
      <c r="I3353" t="s">
        <v>64</v>
      </c>
      <c r="J3353"/>
      <c r="K3353"/>
      <c r="L3353"/>
      <c r="M3353"/>
      <c r="N3353"/>
      <c r="O3353"/>
      <c r="P3353"/>
      <c r="Q3353"/>
      <c r="R3353"/>
      <c r="S3353"/>
      <c r="T3353"/>
      <c r="U3353"/>
      <c r="V3353"/>
      <c r="W3353"/>
      <c r="X3353"/>
      <c r="Y3353"/>
      <c r="Z3353"/>
      <c r="AA3353"/>
      <c r="AB3353"/>
      <c r="AC3353"/>
      <c r="AD3353"/>
      <c r="AE3353"/>
      <c r="AF3353"/>
      <c r="AG3353"/>
      <c r="AH3353">
        <v>0</v>
      </c>
    </row>
    <row r="3354" spans="1:34" ht="15" x14ac:dyDescent="0.25">
      <c r="A3354" t="s">
        <v>6971</v>
      </c>
      <c r="B3354" t="s">
        <v>6972</v>
      </c>
      <c r="C3354" t="s">
        <v>564</v>
      </c>
      <c r="D3354">
        <v>36</v>
      </c>
      <c r="E3354" s="138">
        <v>45642</v>
      </c>
      <c r="F3354" s="138">
        <v>45664</v>
      </c>
      <c r="G3354" t="s">
        <v>69</v>
      </c>
      <c r="H3354" t="s">
        <v>70</v>
      </c>
      <c r="I3354">
        <v>0</v>
      </c>
      <c r="J3354" t="s">
        <v>16230</v>
      </c>
      <c r="K3354">
        <v>0.8</v>
      </c>
      <c r="L3354" t="s">
        <v>71</v>
      </c>
      <c r="M3354"/>
      <c r="N3354"/>
      <c r="O3354"/>
      <c r="P3354"/>
      <c r="Q3354"/>
      <c r="R3354"/>
      <c r="S3354"/>
      <c r="T3354"/>
      <c r="U3354"/>
      <c r="V3354"/>
      <c r="W3354"/>
      <c r="X3354"/>
      <c r="Y3354"/>
      <c r="Z3354"/>
      <c r="AA3354"/>
      <c r="AB3354"/>
      <c r="AC3354"/>
      <c r="AD3354"/>
      <c r="AE3354"/>
      <c r="AF3354"/>
      <c r="AG3354">
        <v>2</v>
      </c>
      <c r="AH3354">
        <v>15000</v>
      </c>
    </row>
    <row r="3355" spans="1:34" ht="15" x14ac:dyDescent="0.25">
      <c r="A3355" t="s">
        <v>6983</v>
      </c>
      <c r="B3355" t="s">
        <v>6984</v>
      </c>
      <c r="C3355" t="s">
        <v>270</v>
      </c>
      <c r="D3355"/>
      <c r="E3355"/>
      <c r="F3355"/>
      <c r="G3355"/>
      <c r="H3355" t="s">
        <v>63</v>
      </c>
      <c r="I3355" t="s">
        <v>64</v>
      </c>
      <c r="J3355"/>
      <c r="K3355"/>
      <c r="L3355"/>
      <c r="M3355"/>
      <c r="N3355"/>
      <c r="O3355"/>
      <c r="P3355"/>
      <c r="Q3355"/>
      <c r="R3355"/>
      <c r="S3355"/>
      <c r="T3355"/>
      <c r="U3355"/>
      <c r="V3355"/>
      <c r="W3355"/>
      <c r="X3355"/>
      <c r="Y3355"/>
      <c r="Z3355"/>
      <c r="AA3355"/>
      <c r="AB3355"/>
      <c r="AC3355"/>
      <c r="AD3355"/>
      <c r="AE3355"/>
      <c r="AF3355"/>
      <c r="AG3355"/>
      <c r="AH3355">
        <v>0</v>
      </c>
    </row>
    <row r="3356" spans="1:34" ht="15" x14ac:dyDescent="0.25">
      <c r="A3356" t="s">
        <v>7021</v>
      </c>
      <c r="B3356" t="s">
        <v>7022</v>
      </c>
      <c r="C3356" t="s">
        <v>116</v>
      </c>
      <c r="D3356"/>
      <c r="E3356"/>
      <c r="F3356"/>
      <c r="G3356"/>
      <c r="H3356" t="s">
        <v>63</v>
      </c>
      <c r="I3356" t="s">
        <v>64</v>
      </c>
      <c r="J3356"/>
      <c r="K3356"/>
      <c r="L3356"/>
      <c r="M3356"/>
      <c r="N3356"/>
      <c r="O3356"/>
      <c r="P3356"/>
      <c r="Q3356"/>
      <c r="R3356"/>
      <c r="S3356"/>
      <c r="T3356"/>
      <c r="U3356"/>
      <c r="V3356"/>
      <c r="W3356"/>
      <c r="X3356"/>
      <c r="Y3356"/>
      <c r="Z3356"/>
      <c r="AA3356"/>
      <c r="AB3356"/>
      <c r="AC3356"/>
      <c r="AD3356"/>
      <c r="AE3356"/>
      <c r="AF3356"/>
      <c r="AG3356"/>
      <c r="AH3356">
        <v>0</v>
      </c>
    </row>
    <row r="3357" spans="1:34" ht="15" x14ac:dyDescent="0.25">
      <c r="A3357" t="s">
        <v>7019</v>
      </c>
      <c r="B3357" t="s">
        <v>7020</v>
      </c>
      <c r="C3357" t="s">
        <v>246</v>
      </c>
      <c r="D3357">
        <v>32</v>
      </c>
      <c r="E3357" s="138">
        <v>45656</v>
      </c>
      <c r="F3357" s="138">
        <v>45792</v>
      </c>
      <c r="G3357" t="s">
        <v>69</v>
      </c>
      <c r="H3357" t="s">
        <v>70</v>
      </c>
      <c r="I3357">
        <v>0</v>
      </c>
      <c r="J3357" t="s">
        <v>16247</v>
      </c>
      <c r="K3357">
        <v>0.8</v>
      </c>
      <c r="L3357" t="s">
        <v>71</v>
      </c>
      <c r="M3357"/>
      <c r="N3357"/>
      <c r="O3357"/>
      <c r="P3357"/>
      <c r="Q3357"/>
      <c r="R3357"/>
      <c r="S3357"/>
      <c r="T3357"/>
      <c r="U3357"/>
      <c r="V3357"/>
      <c r="W3357"/>
      <c r="X3357"/>
      <c r="Y3357"/>
      <c r="Z3357"/>
      <c r="AA3357"/>
      <c r="AB3357"/>
      <c r="AC3357"/>
      <c r="AD3357"/>
      <c r="AE3357"/>
      <c r="AF3357"/>
      <c r="AG3357">
        <v>2</v>
      </c>
      <c r="AH3357">
        <v>9500</v>
      </c>
    </row>
    <row r="3358" spans="1:34" ht="15" x14ac:dyDescent="0.25">
      <c r="A3358" t="s">
        <v>15795</v>
      </c>
      <c r="B3358" t="s">
        <v>15796</v>
      </c>
      <c r="C3358" t="s">
        <v>74</v>
      </c>
      <c r="D3358">
        <v>5</v>
      </c>
      <c r="E3358" s="138">
        <v>45703</v>
      </c>
      <c r="F3358" s="138">
        <v>45728</v>
      </c>
      <c r="G3358" t="s">
        <v>75</v>
      </c>
      <c r="H3358" t="s">
        <v>70</v>
      </c>
      <c r="I3358">
        <v>0</v>
      </c>
      <c r="J3358" t="s">
        <v>16230</v>
      </c>
      <c r="K3358">
        <v>0.6</v>
      </c>
      <c r="L3358" t="s">
        <v>16270</v>
      </c>
      <c r="M3358">
        <v>0.7</v>
      </c>
      <c r="N3358" t="s">
        <v>78</v>
      </c>
      <c r="O3358">
        <v>0.8</v>
      </c>
      <c r="P3358" t="s">
        <v>79</v>
      </c>
      <c r="Q3358"/>
      <c r="R3358"/>
      <c r="S3358"/>
      <c r="T3358"/>
      <c r="U3358"/>
      <c r="V3358"/>
      <c r="W3358"/>
      <c r="X3358"/>
      <c r="Y3358"/>
      <c r="Z3358"/>
      <c r="AA3358"/>
      <c r="AB3358"/>
      <c r="AC3358"/>
      <c r="AD3358"/>
      <c r="AE3358"/>
      <c r="AF3358"/>
      <c r="AG3358">
        <v>4</v>
      </c>
      <c r="AH3358">
        <v>15000</v>
      </c>
    </row>
    <row r="3359" spans="1:34" ht="15" x14ac:dyDescent="0.25">
      <c r="A3359" t="s">
        <v>6861</v>
      </c>
      <c r="B3359" t="s">
        <v>6862</v>
      </c>
      <c r="C3359" t="s">
        <v>206</v>
      </c>
      <c r="D3359">
        <v>24</v>
      </c>
      <c r="E3359" s="138">
        <v>45656</v>
      </c>
      <c r="F3359" s="138">
        <v>45957</v>
      </c>
      <c r="G3359" t="s">
        <v>69</v>
      </c>
      <c r="H3359" t="s">
        <v>63</v>
      </c>
      <c r="I3359">
        <v>0.8</v>
      </c>
      <c r="J3359" t="s">
        <v>71</v>
      </c>
      <c r="K3359"/>
      <c r="L3359"/>
      <c r="M3359"/>
      <c r="N3359"/>
      <c r="O3359"/>
      <c r="P3359"/>
      <c r="Q3359"/>
      <c r="R3359"/>
      <c r="S3359"/>
      <c r="T3359"/>
      <c r="U3359"/>
      <c r="V3359"/>
      <c r="W3359"/>
      <c r="X3359"/>
      <c r="Y3359"/>
      <c r="Z3359"/>
      <c r="AA3359"/>
      <c r="AB3359"/>
      <c r="AC3359"/>
      <c r="AD3359"/>
      <c r="AE3359"/>
      <c r="AF3359"/>
      <c r="AG3359">
        <v>1</v>
      </c>
      <c r="AH3359">
        <v>0</v>
      </c>
    </row>
    <row r="3360" spans="1:34" ht="15" x14ac:dyDescent="0.25">
      <c r="A3360" t="s">
        <v>6863</v>
      </c>
      <c r="B3360" t="s">
        <v>6864</v>
      </c>
      <c r="C3360" t="s">
        <v>111</v>
      </c>
      <c r="D3360">
        <v>23</v>
      </c>
      <c r="E3360" s="138">
        <v>42244</v>
      </c>
      <c r="F3360" s="138">
        <v>46011</v>
      </c>
      <c r="G3360" t="s">
        <v>69</v>
      </c>
      <c r="H3360" t="s">
        <v>63</v>
      </c>
      <c r="I3360">
        <v>0.6</v>
      </c>
      <c r="J3360" t="s">
        <v>71</v>
      </c>
      <c r="K3360"/>
      <c r="L3360"/>
      <c r="M3360"/>
      <c r="N3360"/>
      <c r="O3360"/>
      <c r="P3360"/>
      <c r="Q3360"/>
      <c r="R3360"/>
      <c r="S3360"/>
      <c r="T3360"/>
      <c r="U3360"/>
      <c r="V3360"/>
      <c r="W3360"/>
      <c r="X3360"/>
      <c r="Y3360"/>
      <c r="Z3360"/>
      <c r="AA3360"/>
      <c r="AB3360"/>
      <c r="AC3360"/>
      <c r="AD3360"/>
      <c r="AE3360"/>
      <c r="AF3360"/>
      <c r="AG3360">
        <v>1</v>
      </c>
      <c r="AH3360">
        <v>0</v>
      </c>
    </row>
    <row r="3361" spans="1:34" ht="15" x14ac:dyDescent="0.25">
      <c r="A3361" t="s">
        <v>6867</v>
      </c>
      <c r="B3361" t="s">
        <v>6868</v>
      </c>
      <c r="C3361" t="s">
        <v>90</v>
      </c>
      <c r="D3361">
        <v>4</v>
      </c>
      <c r="E3361" s="138">
        <v>45716</v>
      </c>
      <c r="F3361" s="138">
        <v>45741</v>
      </c>
      <c r="G3361" t="s">
        <v>75</v>
      </c>
      <c r="H3361" t="s">
        <v>70</v>
      </c>
      <c r="I3361">
        <v>0</v>
      </c>
      <c r="J3361" t="s">
        <v>16230</v>
      </c>
      <c r="K3361">
        <v>0.62</v>
      </c>
      <c r="L3361" t="s">
        <v>16270</v>
      </c>
      <c r="M3361">
        <v>0.72</v>
      </c>
      <c r="N3361" t="s">
        <v>78</v>
      </c>
      <c r="O3361">
        <v>0.8</v>
      </c>
      <c r="P3361" t="s">
        <v>79</v>
      </c>
      <c r="Q3361"/>
      <c r="R3361"/>
      <c r="S3361"/>
      <c r="T3361"/>
      <c r="U3361"/>
      <c r="V3361"/>
      <c r="W3361"/>
      <c r="X3361"/>
      <c r="Y3361"/>
      <c r="Z3361"/>
      <c r="AA3361"/>
      <c r="AB3361"/>
      <c r="AC3361"/>
      <c r="AD3361"/>
      <c r="AE3361"/>
      <c r="AF3361"/>
      <c r="AG3361">
        <v>4</v>
      </c>
      <c r="AH3361">
        <v>15000</v>
      </c>
    </row>
    <row r="3362" spans="1:34" ht="15" x14ac:dyDescent="0.25">
      <c r="A3362" t="s">
        <v>6869</v>
      </c>
      <c r="B3362" t="s">
        <v>6870</v>
      </c>
      <c r="C3362" t="s">
        <v>122</v>
      </c>
      <c r="D3362">
        <v>34</v>
      </c>
      <c r="E3362" s="138">
        <v>41198</v>
      </c>
      <c r="F3362" s="138">
        <v>46011</v>
      </c>
      <c r="G3362" t="s">
        <v>69</v>
      </c>
      <c r="H3362" t="s">
        <v>63</v>
      </c>
      <c r="I3362">
        <v>0.8</v>
      </c>
      <c r="J3362" t="s">
        <v>71</v>
      </c>
      <c r="K3362"/>
      <c r="L3362"/>
      <c r="M3362"/>
      <c r="N3362"/>
      <c r="O3362"/>
      <c r="P3362"/>
      <c r="Q3362"/>
      <c r="R3362"/>
      <c r="S3362"/>
      <c r="T3362"/>
      <c r="U3362"/>
      <c r="V3362"/>
      <c r="W3362"/>
      <c r="X3362"/>
      <c r="Y3362"/>
      <c r="Z3362"/>
      <c r="AA3362"/>
      <c r="AB3362"/>
      <c r="AC3362"/>
      <c r="AD3362"/>
      <c r="AE3362"/>
      <c r="AF3362"/>
      <c r="AG3362">
        <v>1</v>
      </c>
      <c r="AH3362">
        <v>0</v>
      </c>
    </row>
    <row r="3363" spans="1:34" ht="15" x14ac:dyDescent="0.25">
      <c r="A3363" t="s">
        <v>6871</v>
      </c>
      <c r="B3363" t="s">
        <v>6872</v>
      </c>
      <c r="C3363" t="s">
        <v>281</v>
      </c>
      <c r="D3363">
        <v>21</v>
      </c>
      <c r="E3363" s="138">
        <v>45656</v>
      </c>
      <c r="F3363" s="138">
        <v>45741</v>
      </c>
      <c r="G3363" t="s">
        <v>69</v>
      </c>
      <c r="H3363" t="s">
        <v>63</v>
      </c>
      <c r="I3363">
        <v>0.3</v>
      </c>
      <c r="J3363" t="s">
        <v>71</v>
      </c>
      <c r="K3363"/>
      <c r="L3363"/>
      <c r="M3363"/>
      <c r="N3363"/>
      <c r="O3363"/>
      <c r="P3363"/>
      <c r="Q3363"/>
      <c r="R3363"/>
      <c r="S3363"/>
      <c r="T3363"/>
      <c r="U3363"/>
      <c r="V3363"/>
      <c r="W3363"/>
      <c r="X3363"/>
      <c r="Y3363"/>
      <c r="Z3363"/>
      <c r="AA3363"/>
      <c r="AB3363"/>
      <c r="AC3363"/>
      <c r="AD3363"/>
      <c r="AE3363"/>
      <c r="AF3363"/>
      <c r="AG3363">
        <v>1</v>
      </c>
      <c r="AH3363">
        <v>0</v>
      </c>
    </row>
    <row r="3364" spans="1:34" ht="15" x14ac:dyDescent="0.25">
      <c r="A3364" t="s">
        <v>6873</v>
      </c>
      <c r="B3364" t="s">
        <v>6874</v>
      </c>
      <c r="C3364" t="s">
        <v>116</v>
      </c>
      <c r="D3364"/>
      <c r="E3364"/>
      <c r="F3364"/>
      <c r="G3364"/>
      <c r="H3364" t="s">
        <v>63</v>
      </c>
      <c r="I3364" t="s">
        <v>64</v>
      </c>
      <c r="J3364"/>
      <c r="K3364"/>
      <c r="L3364"/>
      <c r="M3364"/>
      <c r="N3364"/>
      <c r="O3364"/>
      <c r="P3364"/>
      <c r="Q3364"/>
      <c r="R3364"/>
      <c r="S3364"/>
      <c r="T3364"/>
      <c r="U3364"/>
      <c r="V3364"/>
      <c r="W3364"/>
      <c r="X3364"/>
      <c r="Y3364"/>
      <c r="Z3364"/>
      <c r="AA3364"/>
      <c r="AB3364"/>
      <c r="AC3364"/>
      <c r="AD3364"/>
      <c r="AE3364"/>
      <c r="AF3364"/>
      <c r="AG3364"/>
      <c r="AH3364">
        <v>0</v>
      </c>
    </row>
    <row r="3365" spans="1:34" ht="15" x14ac:dyDescent="0.25">
      <c r="A3365" t="s">
        <v>6875</v>
      </c>
      <c r="B3365" t="s">
        <v>6876</v>
      </c>
      <c r="C3365" t="s">
        <v>84</v>
      </c>
      <c r="D3365"/>
      <c r="E3365"/>
      <c r="F3365"/>
      <c r="G3365"/>
      <c r="H3365" t="s">
        <v>63</v>
      </c>
      <c r="I3365" t="s">
        <v>64</v>
      </c>
      <c r="J3365"/>
      <c r="K3365"/>
      <c r="L3365"/>
      <c r="M3365"/>
      <c r="N3365"/>
      <c r="O3365"/>
      <c r="P3365"/>
      <c r="Q3365"/>
      <c r="R3365"/>
      <c r="S3365"/>
      <c r="T3365"/>
      <c r="U3365"/>
      <c r="V3365"/>
      <c r="W3365"/>
      <c r="X3365"/>
      <c r="Y3365"/>
      <c r="Z3365"/>
      <c r="AA3365"/>
      <c r="AB3365"/>
      <c r="AC3365"/>
      <c r="AD3365"/>
      <c r="AE3365"/>
      <c r="AF3365"/>
      <c r="AG3365"/>
      <c r="AH3365">
        <v>0</v>
      </c>
    </row>
    <row r="3366" spans="1:34" ht="15" x14ac:dyDescent="0.25">
      <c r="A3366" t="s">
        <v>15620</v>
      </c>
      <c r="B3366" t="s">
        <v>15621</v>
      </c>
      <c r="C3366" t="s">
        <v>206</v>
      </c>
      <c r="D3366">
        <v>46</v>
      </c>
      <c r="E3366" s="138">
        <v>45624</v>
      </c>
      <c r="F3366" s="138">
        <v>45938</v>
      </c>
      <c r="G3366" t="s">
        <v>69</v>
      </c>
      <c r="H3366" t="s">
        <v>70</v>
      </c>
      <c r="I3366">
        <v>0</v>
      </c>
      <c r="J3366" t="s">
        <v>16236</v>
      </c>
      <c r="K3366">
        <v>0.8</v>
      </c>
      <c r="L3366" t="s">
        <v>71</v>
      </c>
      <c r="M3366"/>
      <c r="N3366"/>
      <c r="O3366"/>
      <c r="P3366"/>
      <c r="Q3366"/>
      <c r="R3366"/>
      <c r="S3366"/>
      <c r="T3366"/>
      <c r="U3366"/>
      <c r="V3366"/>
      <c r="W3366"/>
      <c r="X3366"/>
      <c r="Y3366"/>
      <c r="Z3366"/>
      <c r="AA3366"/>
      <c r="AB3366"/>
      <c r="AC3366"/>
      <c r="AD3366"/>
      <c r="AE3366"/>
      <c r="AF3366"/>
      <c r="AG3366">
        <v>2</v>
      </c>
      <c r="AH3366">
        <v>9999.99</v>
      </c>
    </row>
    <row r="3367" spans="1:34" ht="15" x14ac:dyDescent="0.25">
      <c r="A3367" t="s">
        <v>6877</v>
      </c>
      <c r="B3367" t="s">
        <v>6878</v>
      </c>
      <c r="C3367" t="s">
        <v>219</v>
      </c>
      <c r="D3367"/>
      <c r="E3367"/>
      <c r="F3367"/>
      <c r="G3367"/>
      <c r="H3367" t="s">
        <v>63</v>
      </c>
      <c r="I3367" t="s">
        <v>64</v>
      </c>
      <c r="J3367"/>
      <c r="K3367"/>
      <c r="L3367"/>
      <c r="M3367"/>
      <c r="N3367"/>
      <c r="O3367"/>
      <c r="P3367"/>
      <c r="Q3367"/>
      <c r="R3367"/>
      <c r="S3367"/>
      <c r="T3367"/>
      <c r="U3367"/>
      <c r="V3367"/>
      <c r="W3367"/>
      <c r="X3367"/>
      <c r="Y3367"/>
      <c r="Z3367"/>
      <c r="AA3367"/>
      <c r="AB3367"/>
      <c r="AC3367"/>
      <c r="AD3367"/>
      <c r="AE3367"/>
      <c r="AF3367"/>
      <c r="AG3367"/>
      <c r="AH3367">
        <v>0</v>
      </c>
    </row>
    <row r="3368" spans="1:34" ht="15" x14ac:dyDescent="0.25">
      <c r="A3368" t="s">
        <v>6879</v>
      </c>
      <c r="B3368" t="s">
        <v>6880</v>
      </c>
      <c r="C3368" t="s">
        <v>211</v>
      </c>
      <c r="D3368">
        <v>9</v>
      </c>
      <c r="E3368" s="138">
        <v>42214</v>
      </c>
      <c r="F3368" s="138">
        <v>46011</v>
      </c>
      <c r="G3368" t="s">
        <v>69</v>
      </c>
      <c r="H3368" t="s">
        <v>63</v>
      </c>
      <c r="I3368">
        <v>0.8</v>
      </c>
      <c r="J3368" t="s">
        <v>71</v>
      </c>
      <c r="K3368"/>
      <c r="L3368"/>
      <c r="M3368"/>
      <c r="N3368"/>
      <c r="O3368"/>
      <c r="P3368"/>
      <c r="Q3368"/>
      <c r="R3368"/>
      <c r="S3368"/>
      <c r="T3368"/>
      <c r="U3368"/>
      <c r="V3368"/>
      <c r="W3368"/>
      <c r="X3368"/>
      <c r="Y3368"/>
      <c r="Z3368"/>
      <c r="AA3368"/>
      <c r="AB3368"/>
      <c r="AC3368"/>
      <c r="AD3368"/>
      <c r="AE3368"/>
      <c r="AF3368"/>
      <c r="AG3368">
        <v>1</v>
      </c>
      <c r="AH3368">
        <v>0</v>
      </c>
    </row>
    <row r="3369" spans="1:34" ht="15" x14ac:dyDescent="0.25">
      <c r="A3369" t="s">
        <v>6881</v>
      </c>
      <c r="B3369" t="s">
        <v>6882</v>
      </c>
      <c r="C3369" t="s">
        <v>267</v>
      </c>
      <c r="D3369">
        <v>10</v>
      </c>
      <c r="E3369" s="138">
        <v>45068</v>
      </c>
      <c r="F3369" s="138">
        <v>46011</v>
      </c>
      <c r="G3369" t="s">
        <v>69</v>
      </c>
      <c r="H3369" t="s">
        <v>63</v>
      </c>
      <c r="I3369">
        <v>0.8</v>
      </c>
      <c r="J3369" t="s">
        <v>71</v>
      </c>
      <c r="K3369"/>
      <c r="L3369"/>
      <c r="M3369"/>
      <c r="N3369"/>
      <c r="O3369"/>
      <c r="P3369"/>
      <c r="Q3369"/>
      <c r="R3369"/>
      <c r="S3369"/>
      <c r="T3369"/>
      <c r="U3369"/>
      <c r="V3369"/>
      <c r="W3369"/>
      <c r="X3369"/>
      <c r="Y3369"/>
      <c r="Z3369"/>
      <c r="AA3369"/>
      <c r="AB3369"/>
      <c r="AC3369"/>
      <c r="AD3369"/>
      <c r="AE3369"/>
      <c r="AF3369"/>
      <c r="AG3369">
        <v>1</v>
      </c>
      <c r="AH3369">
        <v>0</v>
      </c>
    </row>
    <row r="3370" spans="1:34" ht="15" x14ac:dyDescent="0.25">
      <c r="A3370" t="s">
        <v>6883</v>
      </c>
      <c r="B3370" t="s">
        <v>6884</v>
      </c>
      <c r="C3370" t="s">
        <v>359</v>
      </c>
      <c r="D3370">
        <v>7</v>
      </c>
      <c r="E3370" s="138">
        <v>45715</v>
      </c>
      <c r="F3370" s="138">
        <v>45943</v>
      </c>
      <c r="G3370" t="s">
        <v>69</v>
      </c>
      <c r="H3370" t="s">
        <v>63</v>
      </c>
      <c r="I3370">
        <v>0.5</v>
      </c>
      <c r="J3370" t="s">
        <v>71</v>
      </c>
      <c r="K3370"/>
      <c r="L3370"/>
      <c r="M3370"/>
      <c r="N3370"/>
      <c r="O3370"/>
      <c r="P3370"/>
      <c r="Q3370"/>
      <c r="R3370"/>
      <c r="S3370"/>
      <c r="T3370"/>
      <c r="U3370"/>
      <c r="V3370"/>
      <c r="W3370"/>
      <c r="X3370"/>
      <c r="Y3370"/>
      <c r="Z3370"/>
      <c r="AA3370"/>
      <c r="AB3370"/>
      <c r="AC3370"/>
      <c r="AD3370"/>
      <c r="AE3370"/>
      <c r="AF3370"/>
      <c r="AG3370">
        <v>1</v>
      </c>
      <c r="AH3370">
        <v>0</v>
      </c>
    </row>
    <row r="3371" spans="1:34" ht="15" x14ac:dyDescent="0.25">
      <c r="A3371" t="s">
        <v>6885</v>
      </c>
      <c r="B3371" t="s">
        <v>6886</v>
      </c>
      <c r="C3371" t="s">
        <v>102</v>
      </c>
      <c r="D3371">
        <v>43</v>
      </c>
      <c r="E3371" s="138">
        <v>45645</v>
      </c>
      <c r="F3371" s="138">
        <v>45691</v>
      </c>
      <c r="G3371" t="s">
        <v>69</v>
      </c>
      <c r="H3371" t="s">
        <v>63</v>
      </c>
      <c r="I3371">
        <v>0.5</v>
      </c>
      <c r="J3371" t="s">
        <v>71</v>
      </c>
      <c r="K3371"/>
      <c r="L3371"/>
      <c r="M3371"/>
      <c r="N3371"/>
      <c r="O3371"/>
      <c r="P3371"/>
      <c r="Q3371"/>
      <c r="R3371"/>
      <c r="S3371"/>
      <c r="T3371"/>
      <c r="U3371"/>
      <c r="V3371"/>
      <c r="W3371"/>
      <c r="X3371"/>
      <c r="Y3371"/>
      <c r="Z3371"/>
      <c r="AA3371"/>
      <c r="AB3371"/>
      <c r="AC3371"/>
      <c r="AD3371"/>
      <c r="AE3371"/>
      <c r="AF3371"/>
      <c r="AG3371">
        <v>1</v>
      </c>
      <c r="AH3371">
        <v>0</v>
      </c>
    </row>
    <row r="3372" spans="1:34" ht="15" x14ac:dyDescent="0.25">
      <c r="A3372" t="s">
        <v>6887</v>
      </c>
      <c r="B3372" t="s">
        <v>6888</v>
      </c>
      <c r="C3372" t="s">
        <v>139</v>
      </c>
      <c r="D3372">
        <v>3</v>
      </c>
      <c r="E3372" s="138">
        <v>45713</v>
      </c>
      <c r="F3372" s="138">
        <v>45916</v>
      </c>
      <c r="G3372" t="s">
        <v>69</v>
      </c>
      <c r="H3372" t="s">
        <v>63</v>
      </c>
      <c r="I3372">
        <v>0.8</v>
      </c>
      <c r="J3372" t="s">
        <v>71</v>
      </c>
      <c r="K3372"/>
      <c r="L3372"/>
      <c r="M3372"/>
      <c r="N3372"/>
      <c r="O3372"/>
      <c r="P3372"/>
      <c r="Q3372"/>
      <c r="R3372"/>
      <c r="S3372"/>
      <c r="T3372"/>
      <c r="U3372"/>
      <c r="V3372"/>
      <c r="W3372"/>
      <c r="X3372"/>
      <c r="Y3372"/>
      <c r="Z3372"/>
      <c r="AA3372"/>
      <c r="AB3372"/>
      <c r="AC3372"/>
      <c r="AD3372"/>
      <c r="AE3372"/>
      <c r="AF3372"/>
      <c r="AG3372">
        <v>1</v>
      </c>
      <c r="AH3372">
        <v>0</v>
      </c>
    </row>
    <row r="3373" spans="1:34" ht="15" x14ac:dyDescent="0.25">
      <c r="A3373" t="s">
        <v>6889</v>
      </c>
      <c r="B3373" t="s">
        <v>6890</v>
      </c>
      <c r="C3373" t="s">
        <v>93</v>
      </c>
      <c r="D3373">
        <v>1</v>
      </c>
      <c r="E3373" s="138">
        <v>45714</v>
      </c>
      <c r="F3373" s="138">
        <v>45728</v>
      </c>
      <c r="G3373" t="s">
        <v>69</v>
      </c>
      <c r="H3373" t="s">
        <v>63</v>
      </c>
      <c r="I3373">
        <v>0.8</v>
      </c>
      <c r="J3373" t="s">
        <v>71</v>
      </c>
      <c r="K3373"/>
      <c r="L3373"/>
      <c r="M3373"/>
      <c r="N3373"/>
      <c r="O3373"/>
      <c r="P3373"/>
      <c r="Q3373"/>
      <c r="R3373"/>
      <c r="S3373"/>
      <c r="T3373"/>
      <c r="U3373"/>
      <c r="V3373"/>
      <c r="W3373"/>
      <c r="X3373"/>
      <c r="Y3373"/>
      <c r="Z3373"/>
      <c r="AA3373"/>
      <c r="AB3373"/>
      <c r="AC3373"/>
      <c r="AD3373"/>
      <c r="AE3373"/>
      <c r="AF3373"/>
      <c r="AG3373">
        <v>1</v>
      </c>
      <c r="AH3373">
        <v>0</v>
      </c>
    </row>
    <row r="3374" spans="1:34" ht="15" x14ac:dyDescent="0.25">
      <c r="A3374" t="s">
        <v>6891</v>
      </c>
      <c r="B3374" t="s">
        <v>6892</v>
      </c>
      <c r="C3374" t="s">
        <v>801</v>
      </c>
      <c r="D3374">
        <v>43</v>
      </c>
      <c r="E3374" s="138">
        <v>45645</v>
      </c>
      <c r="F3374" s="138">
        <v>45691</v>
      </c>
      <c r="G3374" t="s">
        <v>69</v>
      </c>
      <c r="H3374" t="s">
        <v>63</v>
      </c>
      <c r="I3374">
        <v>0.8</v>
      </c>
      <c r="J3374" t="s">
        <v>71</v>
      </c>
      <c r="K3374"/>
      <c r="L3374"/>
      <c r="M3374"/>
      <c r="N3374"/>
      <c r="O3374"/>
      <c r="P3374"/>
      <c r="Q3374"/>
      <c r="R3374"/>
      <c r="S3374"/>
      <c r="T3374"/>
      <c r="U3374"/>
      <c r="V3374"/>
      <c r="W3374"/>
      <c r="X3374"/>
      <c r="Y3374"/>
      <c r="Z3374"/>
      <c r="AA3374"/>
      <c r="AB3374"/>
      <c r="AC3374"/>
      <c r="AD3374"/>
      <c r="AE3374"/>
      <c r="AF3374"/>
      <c r="AG3374">
        <v>1</v>
      </c>
      <c r="AH3374">
        <v>0</v>
      </c>
    </row>
    <row r="3375" spans="1:34" ht="15" x14ac:dyDescent="0.25">
      <c r="A3375" t="s">
        <v>6893</v>
      </c>
      <c r="B3375" t="s">
        <v>6894</v>
      </c>
      <c r="C3375" t="s">
        <v>116</v>
      </c>
      <c r="D3375"/>
      <c r="E3375"/>
      <c r="F3375"/>
      <c r="G3375"/>
      <c r="H3375" t="s">
        <v>63</v>
      </c>
      <c r="I3375" t="s">
        <v>64</v>
      </c>
      <c r="J3375"/>
      <c r="K3375"/>
      <c r="L3375"/>
      <c r="M3375"/>
      <c r="N3375"/>
      <c r="O3375"/>
      <c r="P3375"/>
      <c r="Q3375"/>
      <c r="R3375"/>
      <c r="S3375"/>
      <c r="T3375"/>
      <c r="U3375"/>
      <c r="V3375"/>
      <c r="W3375"/>
      <c r="X3375"/>
      <c r="Y3375"/>
      <c r="Z3375"/>
      <c r="AA3375"/>
      <c r="AB3375"/>
      <c r="AC3375"/>
      <c r="AD3375"/>
      <c r="AE3375"/>
      <c r="AF3375"/>
      <c r="AG3375"/>
      <c r="AH3375">
        <v>0</v>
      </c>
    </row>
    <row r="3376" spans="1:34" ht="15" x14ac:dyDescent="0.25">
      <c r="A3376" t="s">
        <v>6897</v>
      </c>
      <c r="B3376" t="s">
        <v>6898</v>
      </c>
      <c r="C3376" t="s">
        <v>326</v>
      </c>
      <c r="D3376"/>
      <c r="E3376"/>
      <c r="F3376"/>
      <c r="G3376"/>
      <c r="H3376" t="s">
        <v>63</v>
      </c>
      <c r="I3376" t="s">
        <v>64</v>
      </c>
      <c r="J3376"/>
      <c r="K3376"/>
      <c r="L3376"/>
      <c r="M3376"/>
      <c r="N3376"/>
      <c r="O3376"/>
      <c r="P3376"/>
      <c r="Q3376"/>
      <c r="R3376"/>
      <c r="S3376"/>
      <c r="T3376"/>
      <c r="U3376"/>
      <c r="V3376"/>
      <c r="W3376"/>
      <c r="X3376"/>
      <c r="Y3376"/>
      <c r="Z3376"/>
      <c r="AA3376"/>
      <c r="AB3376"/>
      <c r="AC3376"/>
      <c r="AD3376"/>
      <c r="AE3376"/>
      <c r="AF3376"/>
      <c r="AG3376"/>
      <c r="AH3376">
        <v>0</v>
      </c>
    </row>
    <row r="3377" spans="1:34" ht="15" x14ac:dyDescent="0.25">
      <c r="A3377" t="s">
        <v>6899</v>
      </c>
      <c r="B3377" t="s">
        <v>6900</v>
      </c>
      <c r="C3377" t="s">
        <v>90</v>
      </c>
      <c r="D3377">
        <v>82</v>
      </c>
      <c r="E3377" s="138">
        <v>45649</v>
      </c>
      <c r="F3377" s="138">
        <v>45691</v>
      </c>
      <c r="G3377" t="s">
        <v>75</v>
      </c>
      <c r="H3377" t="s">
        <v>70</v>
      </c>
      <c r="I3377">
        <v>0</v>
      </c>
      <c r="J3377" t="s">
        <v>16228</v>
      </c>
      <c r="K3377">
        <v>0.74</v>
      </c>
      <c r="L3377" t="s">
        <v>16270</v>
      </c>
      <c r="M3377">
        <v>0.76</v>
      </c>
      <c r="N3377" t="s">
        <v>78</v>
      </c>
      <c r="O3377">
        <v>0.78</v>
      </c>
      <c r="P3377" t="s">
        <v>79</v>
      </c>
      <c r="Q3377"/>
      <c r="R3377"/>
      <c r="S3377"/>
      <c r="T3377"/>
      <c r="U3377"/>
      <c r="V3377"/>
      <c r="W3377"/>
      <c r="X3377"/>
      <c r="Y3377"/>
      <c r="Z3377"/>
      <c r="AA3377"/>
      <c r="AB3377"/>
      <c r="AC3377"/>
      <c r="AD3377"/>
      <c r="AE3377"/>
      <c r="AF3377"/>
      <c r="AG3377">
        <v>4</v>
      </c>
      <c r="AH3377">
        <v>12000</v>
      </c>
    </row>
    <row r="3378" spans="1:34" ht="15" x14ac:dyDescent="0.25">
      <c r="A3378" t="s">
        <v>6901</v>
      </c>
      <c r="B3378" t="s">
        <v>6902</v>
      </c>
      <c r="C3378" t="s">
        <v>359</v>
      </c>
      <c r="D3378">
        <v>44</v>
      </c>
      <c r="E3378" s="138">
        <v>45271</v>
      </c>
      <c r="F3378" s="138">
        <v>46011</v>
      </c>
      <c r="G3378" t="s">
        <v>69</v>
      </c>
      <c r="H3378" t="s">
        <v>63</v>
      </c>
      <c r="I3378">
        <v>0.5</v>
      </c>
      <c r="J3378" t="s">
        <v>71</v>
      </c>
      <c r="K3378"/>
      <c r="L3378"/>
      <c r="M3378"/>
      <c r="N3378"/>
      <c r="O3378"/>
      <c r="P3378"/>
      <c r="Q3378"/>
      <c r="R3378"/>
      <c r="S3378"/>
      <c r="T3378"/>
      <c r="U3378"/>
      <c r="V3378"/>
      <c r="W3378"/>
      <c r="X3378"/>
      <c r="Y3378"/>
      <c r="Z3378"/>
      <c r="AA3378"/>
      <c r="AB3378"/>
      <c r="AC3378"/>
      <c r="AD3378"/>
      <c r="AE3378"/>
      <c r="AF3378"/>
      <c r="AG3378">
        <v>1</v>
      </c>
      <c r="AH3378">
        <v>0</v>
      </c>
    </row>
    <row r="3379" spans="1:34" ht="15" x14ac:dyDescent="0.25">
      <c r="A3379" t="s">
        <v>6903</v>
      </c>
      <c r="B3379" t="s">
        <v>6904</v>
      </c>
      <c r="C3379" t="s">
        <v>139</v>
      </c>
      <c r="D3379">
        <v>17</v>
      </c>
      <c r="E3379" s="138">
        <v>42488</v>
      </c>
      <c r="F3379" s="138">
        <v>46011</v>
      </c>
      <c r="G3379" t="s">
        <v>69</v>
      </c>
      <c r="H3379" t="s">
        <v>63</v>
      </c>
      <c r="I3379">
        <v>0.4</v>
      </c>
      <c r="J3379" t="s">
        <v>71</v>
      </c>
      <c r="K3379"/>
      <c r="L3379"/>
      <c r="M3379"/>
      <c r="N3379"/>
      <c r="O3379"/>
      <c r="P3379"/>
      <c r="Q3379"/>
      <c r="R3379"/>
      <c r="S3379"/>
      <c r="T3379"/>
      <c r="U3379"/>
      <c r="V3379"/>
      <c r="W3379"/>
      <c r="X3379"/>
      <c r="Y3379"/>
      <c r="Z3379"/>
      <c r="AA3379"/>
      <c r="AB3379"/>
      <c r="AC3379"/>
      <c r="AD3379"/>
      <c r="AE3379"/>
      <c r="AF3379"/>
      <c r="AG3379">
        <v>1</v>
      </c>
      <c r="AH3379">
        <v>0</v>
      </c>
    </row>
    <row r="3380" spans="1:34" ht="15" x14ac:dyDescent="0.25">
      <c r="A3380" t="s">
        <v>6905</v>
      </c>
      <c r="B3380" t="s">
        <v>6906</v>
      </c>
      <c r="C3380" t="s">
        <v>139</v>
      </c>
      <c r="D3380">
        <v>5</v>
      </c>
      <c r="E3380" s="138">
        <v>45680</v>
      </c>
      <c r="F3380" s="138">
        <v>45749</v>
      </c>
      <c r="G3380" t="s">
        <v>69</v>
      </c>
      <c r="H3380" t="s">
        <v>63</v>
      </c>
      <c r="I3380">
        <v>0.6</v>
      </c>
      <c r="J3380" t="s">
        <v>71</v>
      </c>
      <c r="K3380"/>
      <c r="L3380"/>
      <c r="M3380"/>
      <c r="N3380"/>
      <c r="O3380"/>
      <c r="P3380"/>
      <c r="Q3380"/>
      <c r="R3380"/>
      <c r="S3380"/>
      <c r="T3380"/>
      <c r="U3380"/>
      <c r="V3380"/>
      <c r="W3380"/>
      <c r="X3380"/>
      <c r="Y3380"/>
      <c r="Z3380"/>
      <c r="AA3380"/>
      <c r="AB3380"/>
      <c r="AC3380"/>
      <c r="AD3380"/>
      <c r="AE3380"/>
      <c r="AF3380"/>
      <c r="AG3380">
        <v>1</v>
      </c>
      <c r="AH3380">
        <v>0</v>
      </c>
    </row>
    <row r="3381" spans="1:34" ht="15" x14ac:dyDescent="0.25">
      <c r="A3381" t="s">
        <v>6907</v>
      </c>
      <c r="B3381" t="s">
        <v>6908</v>
      </c>
      <c r="C3381" t="s">
        <v>116</v>
      </c>
      <c r="D3381"/>
      <c r="E3381"/>
      <c r="F3381"/>
      <c r="G3381"/>
      <c r="H3381" t="s">
        <v>63</v>
      </c>
      <c r="I3381" t="s">
        <v>64</v>
      </c>
      <c r="J3381"/>
      <c r="K3381"/>
      <c r="L3381"/>
      <c r="M3381"/>
      <c r="N3381"/>
      <c r="O3381"/>
      <c r="P3381"/>
      <c r="Q3381"/>
      <c r="R3381"/>
      <c r="S3381"/>
      <c r="T3381"/>
      <c r="U3381"/>
      <c r="V3381"/>
      <c r="W3381"/>
      <c r="X3381"/>
      <c r="Y3381"/>
      <c r="Z3381"/>
      <c r="AA3381"/>
      <c r="AB3381"/>
      <c r="AC3381"/>
      <c r="AD3381"/>
      <c r="AE3381"/>
      <c r="AF3381"/>
      <c r="AG3381"/>
      <c r="AH3381">
        <v>0</v>
      </c>
    </row>
    <row r="3382" spans="1:34" ht="15" x14ac:dyDescent="0.25">
      <c r="A3382" t="s">
        <v>6909</v>
      </c>
      <c r="B3382" t="s">
        <v>6910</v>
      </c>
      <c r="C3382" t="s">
        <v>116</v>
      </c>
      <c r="D3382">
        <v>13</v>
      </c>
      <c r="E3382" s="138">
        <v>43544</v>
      </c>
      <c r="F3382" s="138">
        <v>46011</v>
      </c>
      <c r="G3382" t="s">
        <v>69</v>
      </c>
      <c r="H3382" t="s">
        <v>70</v>
      </c>
      <c r="I3382">
        <v>0</v>
      </c>
      <c r="J3382" t="s">
        <v>16230</v>
      </c>
      <c r="K3382">
        <v>0.25</v>
      </c>
      <c r="L3382" t="s">
        <v>71</v>
      </c>
      <c r="M3382"/>
      <c r="N3382"/>
      <c r="O3382"/>
      <c r="P3382"/>
      <c r="Q3382"/>
      <c r="R3382"/>
      <c r="S3382"/>
      <c r="T3382"/>
      <c r="U3382"/>
      <c r="V3382"/>
      <c r="W3382"/>
      <c r="X3382"/>
      <c r="Y3382"/>
      <c r="Z3382"/>
      <c r="AA3382"/>
      <c r="AB3382"/>
      <c r="AC3382"/>
      <c r="AD3382"/>
      <c r="AE3382"/>
      <c r="AF3382"/>
      <c r="AG3382">
        <v>2</v>
      </c>
      <c r="AH3382">
        <v>15000</v>
      </c>
    </row>
    <row r="3383" spans="1:34" ht="15" x14ac:dyDescent="0.25">
      <c r="A3383" t="s">
        <v>6895</v>
      </c>
      <c r="B3383" t="s">
        <v>6896</v>
      </c>
      <c r="C3383" t="s">
        <v>1079</v>
      </c>
      <c r="D3383">
        <v>13</v>
      </c>
      <c r="E3383" s="138">
        <v>44698</v>
      </c>
      <c r="F3383" s="138">
        <v>46011</v>
      </c>
      <c r="G3383" t="s">
        <v>16478</v>
      </c>
      <c r="H3383" t="s">
        <v>70</v>
      </c>
      <c r="I3383">
        <v>0.45</v>
      </c>
      <c r="J3383" t="s">
        <v>76</v>
      </c>
      <c r="K3383">
        <v>0.5</v>
      </c>
      <c r="L3383" t="s">
        <v>77</v>
      </c>
      <c r="M3383">
        <v>0.6</v>
      </c>
      <c r="N3383" t="s">
        <v>78</v>
      </c>
      <c r="O3383">
        <v>0.78</v>
      </c>
      <c r="P3383" t="s">
        <v>79</v>
      </c>
      <c r="Q3383">
        <v>0</v>
      </c>
      <c r="R3383" t="s">
        <v>16229</v>
      </c>
      <c r="S3383"/>
      <c r="T3383"/>
      <c r="U3383"/>
      <c r="V3383"/>
      <c r="W3383"/>
      <c r="X3383"/>
      <c r="Y3383"/>
      <c r="Z3383"/>
      <c r="AA3383"/>
      <c r="AB3383"/>
      <c r="AC3383"/>
      <c r="AD3383"/>
      <c r="AE3383"/>
      <c r="AF3383"/>
      <c r="AG3383">
        <v>0</v>
      </c>
      <c r="AH3383">
        <v>0</v>
      </c>
    </row>
    <row r="3384" spans="1:34" ht="15" x14ac:dyDescent="0.25">
      <c r="A3384" t="s">
        <v>6911</v>
      </c>
      <c r="B3384" t="s">
        <v>6912</v>
      </c>
      <c r="C3384" t="s">
        <v>193</v>
      </c>
      <c r="D3384">
        <v>16</v>
      </c>
      <c r="E3384" s="138">
        <v>44711</v>
      </c>
      <c r="F3384" s="138">
        <v>46011</v>
      </c>
      <c r="G3384" t="s">
        <v>16478</v>
      </c>
      <c r="H3384" t="s">
        <v>70</v>
      </c>
      <c r="I3384">
        <v>0.5</v>
      </c>
      <c r="J3384" t="s">
        <v>76</v>
      </c>
      <c r="K3384">
        <v>0.55000000000000004</v>
      </c>
      <c r="L3384" t="s">
        <v>77</v>
      </c>
      <c r="M3384">
        <v>0.6</v>
      </c>
      <c r="N3384" t="s">
        <v>78</v>
      </c>
      <c r="O3384">
        <v>0.75</v>
      </c>
      <c r="P3384" t="s">
        <v>79</v>
      </c>
      <c r="Q3384">
        <v>0</v>
      </c>
      <c r="R3384" t="s">
        <v>16230</v>
      </c>
      <c r="S3384"/>
      <c r="T3384"/>
      <c r="U3384"/>
      <c r="V3384"/>
      <c r="W3384"/>
      <c r="X3384"/>
      <c r="Y3384"/>
      <c r="Z3384"/>
      <c r="AA3384"/>
      <c r="AB3384"/>
      <c r="AC3384"/>
      <c r="AD3384"/>
      <c r="AE3384"/>
      <c r="AF3384"/>
      <c r="AG3384">
        <v>0</v>
      </c>
      <c r="AH3384">
        <v>0</v>
      </c>
    </row>
    <row r="3385" spans="1:34" ht="15" x14ac:dyDescent="0.25">
      <c r="A3385" t="s">
        <v>6915</v>
      </c>
      <c r="B3385" t="s">
        <v>6916</v>
      </c>
      <c r="C3385" t="s">
        <v>516</v>
      </c>
      <c r="D3385">
        <v>43</v>
      </c>
      <c r="E3385" s="138">
        <v>45646</v>
      </c>
      <c r="F3385" s="138">
        <v>45685</v>
      </c>
      <c r="G3385" t="s">
        <v>69</v>
      </c>
      <c r="H3385" t="s">
        <v>70</v>
      </c>
      <c r="I3385">
        <v>0</v>
      </c>
      <c r="J3385" t="s">
        <v>16243</v>
      </c>
      <c r="K3385">
        <v>0.8</v>
      </c>
      <c r="L3385" t="s">
        <v>71</v>
      </c>
      <c r="M3385"/>
      <c r="N3385"/>
      <c r="O3385"/>
      <c r="P3385"/>
      <c r="Q3385"/>
      <c r="R3385"/>
      <c r="S3385"/>
      <c r="T3385"/>
      <c r="U3385"/>
      <c r="V3385"/>
      <c r="W3385"/>
      <c r="X3385"/>
      <c r="Y3385"/>
      <c r="Z3385"/>
      <c r="AA3385"/>
      <c r="AB3385"/>
      <c r="AC3385"/>
      <c r="AD3385"/>
      <c r="AE3385"/>
      <c r="AF3385"/>
      <c r="AG3385">
        <v>2</v>
      </c>
      <c r="AH3385">
        <v>7999.99</v>
      </c>
    </row>
    <row r="3386" spans="1:34" ht="15" x14ac:dyDescent="0.25">
      <c r="A3386" t="s">
        <v>6919</v>
      </c>
      <c r="B3386" t="s">
        <v>6920</v>
      </c>
      <c r="C3386" t="s">
        <v>1313</v>
      </c>
      <c r="D3386">
        <v>5</v>
      </c>
      <c r="E3386" s="138">
        <v>45712</v>
      </c>
      <c r="F3386" s="138">
        <v>45944</v>
      </c>
      <c r="G3386" t="s">
        <v>16478</v>
      </c>
      <c r="H3386" t="s">
        <v>70</v>
      </c>
      <c r="I3386">
        <v>0.45</v>
      </c>
      <c r="J3386" t="s">
        <v>16614</v>
      </c>
      <c r="K3386">
        <v>0.6</v>
      </c>
      <c r="L3386" t="s">
        <v>16615</v>
      </c>
      <c r="M3386">
        <v>0.7</v>
      </c>
      <c r="N3386" t="s">
        <v>16616</v>
      </c>
      <c r="O3386">
        <v>0.8</v>
      </c>
      <c r="P3386" t="s">
        <v>16617</v>
      </c>
      <c r="Q3386"/>
      <c r="R3386"/>
      <c r="S3386"/>
      <c r="T3386"/>
      <c r="U3386"/>
      <c r="V3386"/>
      <c r="W3386"/>
      <c r="X3386"/>
      <c r="Y3386"/>
      <c r="Z3386"/>
      <c r="AA3386"/>
      <c r="AB3386"/>
      <c r="AC3386"/>
      <c r="AD3386"/>
      <c r="AE3386"/>
      <c r="AF3386"/>
      <c r="AG3386">
        <v>0</v>
      </c>
      <c r="AH3386">
        <v>0</v>
      </c>
    </row>
    <row r="3387" spans="1:34" ht="15" x14ac:dyDescent="0.25">
      <c r="A3387" t="s">
        <v>6921</v>
      </c>
      <c r="B3387" t="s">
        <v>6922</v>
      </c>
      <c r="C3387" t="s">
        <v>359</v>
      </c>
      <c r="D3387">
        <v>3</v>
      </c>
      <c r="E3387" s="138">
        <v>45348</v>
      </c>
      <c r="F3387" s="138">
        <v>46011</v>
      </c>
      <c r="G3387" t="s">
        <v>69</v>
      </c>
      <c r="H3387" t="s">
        <v>70</v>
      </c>
      <c r="I3387">
        <v>0</v>
      </c>
      <c r="J3387" t="s">
        <v>16364</v>
      </c>
      <c r="K3387">
        <v>0.8</v>
      </c>
      <c r="L3387" t="s">
        <v>71</v>
      </c>
      <c r="M3387"/>
      <c r="N3387"/>
      <c r="O3387"/>
      <c r="P3387"/>
      <c r="Q3387"/>
      <c r="R3387"/>
      <c r="S3387"/>
      <c r="T3387"/>
      <c r="U3387"/>
      <c r="V3387"/>
      <c r="W3387"/>
      <c r="X3387"/>
      <c r="Y3387"/>
      <c r="Z3387"/>
      <c r="AA3387"/>
      <c r="AB3387"/>
      <c r="AC3387"/>
      <c r="AD3387"/>
      <c r="AE3387"/>
      <c r="AF3387"/>
      <c r="AG3387">
        <v>2</v>
      </c>
      <c r="AH3387">
        <v>8350</v>
      </c>
    </row>
    <row r="3388" spans="1:34" ht="15" x14ac:dyDescent="0.25">
      <c r="A3388" t="s">
        <v>15612</v>
      </c>
      <c r="B3388" t="s">
        <v>15613</v>
      </c>
      <c r="C3388" t="s">
        <v>374</v>
      </c>
      <c r="D3388">
        <v>1</v>
      </c>
      <c r="E3388" s="138">
        <v>45404</v>
      </c>
      <c r="F3388" s="138">
        <v>46011</v>
      </c>
      <c r="G3388" t="s">
        <v>69</v>
      </c>
      <c r="H3388" t="s">
        <v>70</v>
      </c>
      <c r="I3388">
        <v>0</v>
      </c>
      <c r="J3388" t="s">
        <v>16256</v>
      </c>
      <c r="K3388">
        <v>0.8</v>
      </c>
      <c r="L3388" t="s">
        <v>71</v>
      </c>
      <c r="M3388"/>
      <c r="N3388"/>
      <c r="O3388"/>
      <c r="P3388"/>
      <c r="Q3388"/>
      <c r="R3388"/>
      <c r="S3388"/>
      <c r="T3388"/>
      <c r="U3388"/>
      <c r="V3388"/>
      <c r="W3388"/>
      <c r="X3388"/>
      <c r="Y3388"/>
      <c r="Z3388"/>
      <c r="AA3388"/>
      <c r="AB3388"/>
      <c r="AC3388"/>
      <c r="AD3388"/>
      <c r="AE3388"/>
      <c r="AF3388"/>
      <c r="AG3388">
        <v>2</v>
      </c>
      <c r="AH3388">
        <v>6000</v>
      </c>
    </row>
    <row r="3389" spans="1:34" ht="15" x14ac:dyDescent="0.25">
      <c r="A3389" t="s">
        <v>6923</v>
      </c>
      <c r="B3389" t="s">
        <v>6924</v>
      </c>
      <c r="C3389" t="s">
        <v>246</v>
      </c>
      <c r="D3389">
        <v>10</v>
      </c>
      <c r="E3389" s="138">
        <v>44282</v>
      </c>
      <c r="F3389" s="138">
        <v>46011</v>
      </c>
      <c r="G3389" t="s">
        <v>69</v>
      </c>
      <c r="H3389" t="s">
        <v>63</v>
      </c>
      <c r="I3389">
        <v>0.8</v>
      </c>
      <c r="J3389" t="s">
        <v>71</v>
      </c>
      <c r="K3389"/>
      <c r="L3389"/>
      <c r="M3389"/>
      <c r="N3389"/>
      <c r="O3389"/>
      <c r="P3389"/>
      <c r="Q3389"/>
      <c r="R3389"/>
      <c r="S3389"/>
      <c r="T3389"/>
      <c r="U3389"/>
      <c r="V3389"/>
      <c r="W3389"/>
      <c r="X3389"/>
      <c r="Y3389"/>
      <c r="Z3389"/>
      <c r="AA3389"/>
      <c r="AB3389"/>
      <c r="AC3389"/>
      <c r="AD3389"/>
      <c r="AE3389"/>
      <c r="AF3389"/>
      <c r="AG3389">
        <v>1</v>
      </c>
      <c r="AH3389">
        <v>0</v>
      </c>
    </row>
    <row r="3390" spans="1:34" ht="15" x14ac:dyDescent="0.25">
      <c r="A3390" t="s">
        <v>6927</v>
      </c>
      <c r="B3390" t="s">
        <v>6928</v>
      </c>
      <c r="C3390" t="s">
        <v>259</v>
      </c>
      <c r="D3390">
        <v>43</v>
      </c>
      <c r="E3390" s="138">
        <v>41208</v>
      </c>
      <c r="F3390" s="138">
        <v>46011</v>
      </c>
      <c r="G3390" t="s">
        <v>69</v>
      </c>
      <c r="H3390" t="s">
        <v>70</v>
      </c>
      <c r="I3390">
        <v>0</v>
      </c>
      <c r="J3390" t="s">
        <v>16232</v>
      </c>
      <c r="K3390">
        <v>0.8</v>
      </c>
      <c r="L3390" t="s">
        <v>71</v>
      </c>
      <c r="M3390"/>
      <c r="N3390"/>
      <c r="O3390"/>
      <c r="P3390"/>
      <c r="Q3390"/>
      <c r="R3390"/>
      <c r="S3390"/>
      <c r="T3390"/>
      <c r="U3390"/>
      <c r="V3390"/>
      <c r="W3390"/>
      <c r="X3390"/>
      <c r="Y3390"/>
      <c r="Z3390"/>
      <c r="AA3390"/>
      <c r="AB3390"/>
      <c r="AC3390"/>
      <c r="AD3390"/>
      <c r="AE3390"/>
      <c r="AF3390"/>
      <c r="AG3390">
        <v>2</v>
      </c>
      <c r="AH3390">
        <v>7500</v>
      </c>
    </row>
    <row r="3391" spans="1:34" ht="15" x14ac:dyDescent="0.25">
      <c r="A3391" t="s">
        <v>6929</v>
      </c>
      <c r="B3391" t="s">
        <v>6930</v>
      </c>
      <c r="C3391" t="s">
        <v>225</v>
      </c>
      <c r="D3391">
        <v>71</v>
      </c>
      <c r="E3391" s="138">
        <v>45266</v>
      </c>
      <c r="F3391" s="138">
        <v>46011</v>
      </c>
      <c r="G3391" t="s">
        <v>16478</v>
      </c>
      <c r="H3391" t="s">
        <v>70</v>
      </c>
      <c r="I3391">
        <v>0.55000000000000004</v>
      </c>
      <c r="J3391" t="s">
        <v>76</v>
      </c>
      <c r="K3391">
        <v>0.68</v>
      </c>
      <c r="L3391" t="s">
        <v>77</v>
      </c>
      <c r="M3391">
        <v>0.8</v>
      </c>
      <c r="N3391" t="s">
        <v>78</v>
      </c>
      <c r="O3391">
        <v>0.8</v>
      </c>
      <c r="P3391" t="s">
        <v>79</v>
      </c>
      <c r="Q3391">
        <v>0</v>
      </c>
      <c r="R3391" t="s">
        <v>16365</v>
      </c>
      <c r="S3391"/>
      <c r="T3391"/>
      <c r="U3391"/>
      <c r="V3391"/>
      <c r="W3391"/>
      <c r="X3391"/>
      <c r="Y3391"/>
      <c r="Z3391"/>
      <c r="AA3391"/>
      <c r="AB3391"/>
      <c r="AC3391"/>
      <c r="AD3391"/>
      <c r="AE3391"/>
      <c r="AF3391"/>
      <c r="AG3391">
        <v>0</v>
      </c>
      <c r="AH3391">
        <v>0</v>
      </c>
    </row>
    <row r="3392" spans="1:34" ht="15" x14ac:dyDescent="0.25">
      <c r="A3392" t="s">
        <v>6931</v>
      </c>
      <c r="B3392" t="s">
        <v>6932</v>
      </c>
      <c r="C3392" t="s">
        <v>321</v>
      </c>
      <c r="D3392">
        <v>18</v>
      </c>
      <c r="E3392" s="138">
        <v>45645</v>
      </c>
      <c r="F3392" s="138">
        <v>45936</v>
      </c>
      <c r="G3392" t="s">
        <v>69</v>
      </c>
      <c r="H3392" t="s">
        <v>63</v>
      </c>
      <c r="I3392">
        <v>0.4</v>
      </c>
      <c r="J3392" t="s">
        <v>71</v>
      </c>
      <c r="K3392"/>
      <c r="L3392"/>
      <c r="M3392"/>
      <c r="N3392"/>
      <c r="O3392"/>
      <c r="P3392"/>
      <c r="Q3392"/>
      <c r="R3392"/>
      <c r="S3392"/>
      <c r="T3392"/>
      <c r="U3392"/>
      <c r="V3392"/>
      <c r="W3392"/>
      <c r="X3392"/>
      <c r="Y3392"/>
      <c r="Z3392"/>
      <c r="AA3392"/>
      <c r="AB3392"/>
      <c r="AC3392"/>
      <c r="AD3392"/>
      <c r="AE3392"/>
      <c r="AF3392"/>
      <c r="AG3392">
        <v>1</v>
      </c>
      <c r="AH3392">
        <v>0</v>
      </c>
    </row>
    <row r="3393" spans="1:34" ht="15" x14ac:dyDescent="0.25">
      <c r="A3393" t="s">
        <v>6933</v>
      </c>
      <c r="B3393" t="s">
        <v>6934</v>
      </c>
      <c r="C3393" t="s">
        <v>116</v>
      </c>
      <c r="D3393"/>
      <c r="E3393"/>
      <c r="F3393"/>
      <c r="G3393"/>
      <c r="H3393" t="s">
        <v>63</v>
      </c>
      <c r="I3393" t="s">
        <v>64</v>
      </c>
      <c r="J3393"/>
      <c r="K3393"/>
      <c r="L3393"/>
      <c r="M3393"/>
      <c r="N3393"/>
      <c r="O3393"/>
      <c r="P3393"/>
      <c r="Q3393"/>
      <c r="R3393"/>
      <c r="S3393"/>
      <c r="T3393"/>
      <c r="U3393"/>
      <c r="V3393"/>
      <c r="W3393"/>
      <c r="X3393"/>
      <c r="Y3393"/>
      <c r="Z3393"/>
      <c r="AA3393"/>
      <c r="AB3393"/>
      <c r="AC3393"/>
      <c r="AD3393"/>
      <c r="AE3393"/>
      <c r="AF3393"/>
      <c r="AG3393"/>
      <c r="AH3393">
        <v>0</v>
      </c>
    </row>
    <row r="3394" spans="1:34" ht="15" x14ac:dyDescent="0.25">
      <c r="A3394" t="s">
        <v>6935</v>
      </c>
      <c r="B3394" t="s">
        <v>6936</v>
      </c>
      <c r="C3394" t="s">
        <v>516</v>
      </c>
      <c r="D3394">
        <v>6</v>
      </c>
      <c r="E3394" s="138">
        <v>44286</v>
      </c>
      <c r="F3394" s="138">
        <v>46011</v>
      </c>
      <c r="G3394" t="s">
        <v>69</v>
      </c>
      <c r="H3394" t="s">
        <v>70</v>
      </c>
      <c r="I3394">
        <v>0</v>
      </c>
      <c r="J3394" t="s">
        <v>16308</v>
      </c>
      <c r="K3394">
        <v>0.8</v>
      </c>
      <c r="L3394" t="s">
        <v>71</v>
      </c>
      <c r="M3394"/>
      <c r="N3394"/>
      <c r="O3394"/>
      <c r="P3394"/>
      <c r="Q3394"/>
      <c r="R3394"/>
      <c r="S3394"/>
      <c r="T3394"/>
      <c r="U3394"/>
      <c r="V3394"/>
      <c r="W3394"/>
      <c r="X3394"/>
      <c r="Y3394"/>
      <c r="Z3394"/>
      <c r="AA3394"/>
      <c r="AB3394"/>
      <c r="AC3394"/>
      <c r="AD3394"/>
      <c r="AE3394"/>
      <c r="AF3394"/>
      <c r="AG3394">
        <v>2</v>
      </c>
      <c r="AH3394">
        <v>14499.99</v>
      </c>
    </row>
    <row r="3395" spans="1:34" ht="15" x14ac:dyDescent="0.25">
      <c r="A3395" t="s">
        <v>6937</v>
      </c>
      <c r="B3395" t="s">
        <v>6938</v>
      </c>
      <c r="C3395" t="s">
        <v>63</v>
      </c>
      <c r="D3395">
        <v>26</v>
      </c>
      <c r="E3395" s="138">
        <v>45272</v>
      </c>
      <c r="F3395" s="138">
        <v>46011</v>
      </c>
      <c r="G3395" t="s">
        <v>69</v>
      </c>
      <c r="H3395" t="s">
        <v>70</v>
      </c>
      <c r="I3395">
        <v>0</v>
      </c>
      <c r="J3395" t="s">
        <v>16265</v>
      </c>
      <c r="K3395">
        <v>0.6</v>
      </c>
      <c r="L3395" t="s">
        <v>71</v>
      </c>
      <c r="M3395"/>
      <c r="N3395"/>
      <c r="O3395"/>
      <c r="P3395"/>
      <c r="Q3395"/>
      <c r="R3395"/>
      <c r="S3395"/>
      <c r="T3395"/>
      <c r="U3395"/>
      <c r="V3395"/>
      <c r="W3395"/>
      <c r="X3395"/>
      <c r="Y3395"/>
      <c r="Z3395"/>
      <c r="AA3395"/>
      <c r="AB3395"/>
      <c r="AC3395"/>
      <c r="AD3395"/>
      <c r="AE3395"/>
      <c r="AF3395"/>
      <c r="AG3395">
        <v>2</v>
      </c>
      <c r="AH3395">
        <v>10500</v>
      </c>
    </row>
    <row r="3396" spans="1:34" ht="15" x14ac:dyDescent="0.25">
      <c r="A3396" t="s">
        <v>6939</v>
      </c>
      <c r="B3396" t="s">
        <v>6940</v>
      </c>
      <c r="C3396" t="s">
        <v>318</v>
      </c>
      <c r="D3396">
        <v>5</v>
      </c>
      <c r="E3396" s="138">
        <v>44956</v>
      </c>
      <c r="F3396" s="138">
        <v>46011</v>
      </c>
      <c r="G3396" t="s">
        <v>69</v>
      </c>
      <c r="H3396" t="s">
        <v>63</v>
      </c>
      <c r="I3396">
        <v>0.5</v>
      </c>
      <c r="J3396" t="s">
        <v>71</v>
      </c>
      <c r="K3396"/>
      <c r="L3396"/>
      <c r="M3396"/>
      <c r="N3396"/>
      <c r="O3396"/>
      <c r="P3396"/>
      <c r="Q3396"/>
      <c r="R3396"/>
      <c r="S3396"/>
      <c r="T3396"/>
      <c r="U3396"/>
      <c r="V3396"/>
      <c r="W3396"/>
      <c r="X3396"/>
      <c r="Y3396"/>
      <c r="Z3396"/>
      <c r="AA3396"/>
      <c r="AB3396"/>
      <c r="AC3396"/>
      <c r="AD3396"/>
      <c r="AE3396"/>
      <c r="AF3396"/>
      <c r="AG3396">
        <v>1</v>
      </c>
      <c r="AH3396">
        <v>0</v>
      </c>
    </row>
    <row r="3397" spans="1:34" ht="15" x14ac:dyDescent="0.25">
      <c r="A3397" t="s">
        <v>6941</v>
      </c>
      <c r="B3397" t="s">
        <v>6942</v>
      </c>
      <c r="C3397" t="s">
        <v>29</v>
      </c>
      <c r="D3397">
        <v>57</v>
      </c>
      <c r="E3397" s="138">
        <v>45645</v>
      </c>
      <c r="F3397" s="138">
        <v>45824</v>
      </c>
      <c r="G3397" t="s">
        <v>69</v>
      </c>
      <c r="H3397" t="s">
        <v>70</v>
      </c>
      <c r="I3397">
        <v>0</v>
      </c>
      <c r="J3397" t="s">
        <v>16229</v>
      </c>
      <c r="K3397">
        <v>0.8</v>
      </c>
      <c r="L3397" t="s">
        <v>71</v>
      </c>
      <c r="M3397"/>
      <c r="N3397"/>
      <c r="O3397"/>
      <c r="P3397"/>
      <c r="Q3397"/>
      <c r="R3397"/>
      <c r="S3397"/>
      <c r="T3397"/>
      <c r="U3397"/>
      <c r="V3397"/>
      <c r="W3397"/>
      <c r="X3397"/>
      <c r="Y3397"/>
      <c r="Z3397"/>
      <c r="AA3397"/>
      <c r="AB3397"/>
      <c r="AC3397"/>
      <c r="AD3397"/>
      <c r="AE3397"/>
      <c r="AF3397"/>
      <c r="AG3397">
        <v>2</v>
      </c>
      <c r="AH3397">
        <v>10000</v>
      </c>
    </row>
    <row r="3398" spans="1:34" ht="15" x14ac:dyDescent="0.25">
      <c r="A3398" t="s">
        <v>6943</v>
      </c>
      <c r="B3398" t="s">
        <v>6944</v>
      </c>
      <c r="C3398" t="s">
        <v>318</v>
      </c>
      <c r="D3398">
        <v>26</v>
      </c>
      <c r="E3398" s="138">
        <v>45646</v>
      </c>
      <c r="F3398" s="138">
        <v>45938</v>
      </c>
      <c r="G3398" t="s">
        <v>69</v>
      </c>
      <c r="H3398" t="s">
        <v>63</v>
      </c>
      <c r="I3398">
        <v>0.8</v>
      </c>
      <c r="J3398" t="s">
        <v>71</v>
      </c>
      <c r="K3398"/>
      <c r="L3398"/>
      <c r="M3398"/>
      <c r="N3398"/>
      <c r="O3398"/>
      <c r="P3398"/>
      <c r="Q3398"/>
      <c r="R3398"/>
      <c r="S3398"/>
      <c r="T3398"/>
      <c r="U3398"/>
      <c r="V3398"/>
      <c r="W3398"/>
      <c r="X3398"/>
      <c r="Y3398"/>
      <c r="Z3398"/>
      <c r="AA3398"/>
      <c r="AB3398"/>
      <c r="AC3398"/>
      <c r="AD3398"/>
      <c r="AE3398"/>
      <c r="AF3398"/>
      <c r="AG3398">
        <v>1</v>
      </c>
      <c r="AH3398">
        <v>0</v>
      </c>
    </row>
    <row r="3399" spans="1:34" ht="15" x14ac:dyDescent="0.25">
      <c r="A3399" t="s">
        <v>6945</v>
      </c>
      <c r="B3399" t="s">
        <v>6946</v>
      </c>
      <c r="C3399" t="s">
        <v>735</v>
      </c>
      <c r="D3399">
        <v>180</v>
      </c>
      <c r="E3399" s="138">
        <v>43767</v>
      </c>
      <c r="F3399" s="138">
        <v>46011</v>
      </c>
      <c r="G3399" t="s">
        <v>69</v>
      </c>
      <c r="H3399" t="s">
        <v>63</v>
      </c>
      <c r="I3399">
        <v>0.6</v>
      </c>
      <c r="J3399" t="s">
        <v>71</v>
      </c>
      <c r="K3399"/>
      <c r="L3399"/>
      <c r="M3399"/>
      <c r="N3399"/>
      <c r="O3399"/>
      <c r="P3399"/>
      <c r="Q3399"/>
      <c r="R3399"/>
      <c r="S3399"/>
      <c r="T3399"/>
      <c r="U3399"/>
      <c r="V3399"/>
      <c r="W3399"/>
      <c r="X3399"/>
      <c r="Y3399"/>
      <c r="Z3399"/>
      <c r="AA3399"/>
      <c r="AB3399"/>
      <c r="AC3399"/>
      <c r="AD3399"/>
      <c r="AE3399"/>
      <c r="AF3399"/>
      <c r="AG3399">
        <v>1</v>
      </c>
      <c r="AH3399">
        <v>0</v>
      </c>
    </row>
    <row r="3400" spans="1:34" ht="15" x14ac:dyDescent="0.25">
      <c r="A3400" t="s">
        <v>4438</v>
      </c>
      <c r="B3400" t="s">
        <v>4439</v>
      </c>
      <c r="C3400" t="s">
        <v>206</v>
      </c>
      <c r="D3400">
        <v>4</v>
      </c>
      <c r="E3400" s="138">
        <v>44596</v>
      </c>
      <c r="F3400" s="138">
        <v>46011</v>
      </c>
      <c r="G3400" t="s">
        <v>69</v>
      </c>
      <c r="H3400" t="s">
        <v>70</v>
      </c>
      <c r="I3400">
        <v>0</v>
      </c>
      <c r="J3400" t="s">
        <v>16249</v>
      </c>
      <c r="K3400">
        <v>0.8</v>
      </c>
      <c r="L3400" t="s">
        <v>71</v>
      </c>
      <c r="M3400"/>
      <c r="N3400"/>
      <c r="O3400"/>
      <c r="P3400"/>
      <c r="Q3400"/>
      <c r="R3400"/>
      <c r="S3400"/>
      <c r="T3400"/>
      <c r="U3400"/>
      <c r="V3400"/>
      <c r="W3400"/>
      <c r="X3400"/>
      <c r="Y3400"/>
      <c r="Z3400"/>
      <c r="AA3400"/>
      <c r="AB3400"/>
      <c r="AC3400"/>
      <c r="AD3400"/>
      <c r="AE3400"/>
      <c r="AF3400"/>
      <c r="AG3400">
        <v>2</v>
      </c>
      <c r="AH3400">
        <v>8000</v>
      </c>
    </row>
    <row r="3401" spans="1:34" ht="15" x14ac:dyDescent="0.25">
      <c r="A3401" t="s">
        <v>6947</v>
      </c>
      <c r="B3401" t="s">
        <v>6948</v>
      </c>
      <c r="C3401" t="s">
        <v>350</v>
      </c>
      <c r="D3401">
        <v>3</v>
      </c>
      <c r="E3401" s="138">
        <v>45684</v>
      </c>
      <c r="F3401" s="138">
        <v>45692</v>
      </c>
      <c r="G3401" t="s">
        <v>69</v>
      </c>
      <c r="H3401" t="s">
        <v>63</v>
      </c>
      <c r="I3401">
        <v>0.2</v>
      </c>
      <c r="J3401" t="s">
        <v>71</v>
      </c>
      <c r="K3401"/>
      <c r="L3401"/>
      <c r="M3401"/>
      <c r="N3401"/>
      <c r="O3401"/>
      <c r="P3401"/>
      <c r="Q3401"/>
      <c r="R3401"/>
      <c r="S3401"/>
      <c r="T3401"/>
      <c r="U3401"/>
      <c r="V3401"/>
      <c r="W3401"/>
      <c r="X3401"/>
      <c r="Y3401"/>
      <c r="Z3401"/>
      <c r="AA3401"/>
      <c r="AB3401"/>
      <c r="AC3401"/>
      <c r="AD3401"/>
      <c r="AE3401"/>
      <c r="AF3401"/>
      <c r="AG3401">
        <v>1</v>
      </c>
      <c r="AH3401">
        <v>0</v>
      </c>
    </row>
    <row r="3402" spans="1:34" ht="15" x14ac:dyDescent="0.25">
      <c r="A3402" t="s">
        <v>6949</v>
      </c>
      <c r="B3402" t="s">
        <v>6950</v>
      </c>
      <c r="C3402" t="s">
        <v>231</v>
      </c>
      <c r="D3402">
        <v>45</v>
      </c>
      <c r="E3402" s="138">
        <v>45638</v>
      </c>
      <c r="F3402" s="138">
        <v>45672</v>
      </c>
      <c r="G3402" t="s">
        <v>69</v>
      </c>
      <c r="H3402" t="s">
        <v>70</v>
      </c>
      <c r="I3402">
        <v>0.65</v>
      </c>
      <c r="J3402" t="s">
        <v>16270</v>
      </c>
      <c r="K3402">
        <v>0.75</v>
      </c>
      <c r="L3402" t="s">
        <v>78</v>
      </c>
      <c r="M3402">
        <v>0.8</v>
      </c>
      <c r="N3402" t="s">
        <v>79</v>
      </c>
      <c r="O3402"/>
      <c r="P3402"/>
      <c r="Q3402"/>
      <c r="R3402"/>
      <c r="S3402"/>
      <c r="T3402"/>
      <c r="U3402"/>
      <c r="V3402"/>
      <c r="W3402"/>
      <c r="X3402"/>
      <c r="Y3402"/>
      <c r="Z3402"/>
      <c r="AA3402"/>
      <c r="AB3402"/>
      <c r="AC3402"/>
      <c r="AD3402"/>
      <c r="AE3402"/>
      <c r="AF3402"/>
      <c r="AG3402">
        <v>3</v>
      </c>
      <c r="AH3402">
        <v>0</v>
      </c>
    </row>
    <row r="3403" spans="1:34" ht="15" x14ac:dyDescent="0.25">
      <c r="A3403" t="s">
        <v>6951</v>
      </c>
      <c r="B3403" t="s">
        <v>6952</v>
      </c>
      <c r="C3403" t="s">
        <v>511</v>
      </c>
      <c r="D3403">
        <v>43</v>
      </c>
      <c r="E3403" s="138">
        <v>45646</v>
      </c>
      <c r="F3403" s="138">
        <v>45944</v>
      </c>
      <c r="G3403" t="s">
        <v>75</v>
      </c>
      <c r="H3403" t="s">
        <v>70</v>
      </c>
      <c r="I3403">
        <v>0</v>
      </c>
      <c r="J3403" t="s">
        <v>16618</v>
      </c>
      <c r="K3403">
        <v>0.75</v>
      </c>
      <c r="L3403" t="s">
        <v>71</v>
      </c>
      <c r="M3403"/>
      <c r="N3403"/>
      <c r="O3403"/>
      <c r="P3403"/>
      <c r="Q3403"/>
      <c r="R3403"/>
      <c r="S3403"/>
      <c r="T3403"/>
      <c r="U3403"/>
      <c r="V3403"/>
      <c r="W3403"/>
      <c r="X3403"/>
      <c r="Y3403"/>
      <c r="Z3403"/>
      <c r="AA3403"/>
      <c r="AB3403"/>
      <c r="AC3403"/>
      <c r="AD3403"/>
      <c r="AE3403"/>
      <c r="AF3403"/>
      <c r="AG3403">
        <v>2</v>
      </c>
      <c r="AH3403">
        <v>7844.2</v>
      </c>
    </row>
    <row r="3404" spans="1:34" ht="15" x14ac:dyDescent="0.25">
      <c r="A3404" t="s">
        <v>6953</v>
      </c>
      <c r="B3404" t="s">
        <v>6954</v>
      </c>
      <c r="C3404" t="s">
        <v>281</v>
      </c>
      <c r="D3404">
        <v>7</v>
      </c>
      <c r="E3404" s="138">
        <v>45043</v>
      </c>
      <c r="F3404" s="138">
        <v>46011</v>
      </c>
      <c r="G3404" t="s">
        <v>69</v>
      </c>
      <c r="H3404" t="s">
        <v>63</v>
      </c>
      <c r="I3404">
        <v>0.5</v>
      </c>
      <c r="J3404" t="s">
        <v>71</v>
      </c>
      <c r="K3404"/>
      <c r="L3404"/>
      <c r="M3404"/>
      <c r="N3404"/>
      <c r="O3404"/>
      <c r="P3404"/>
      <c r="Q3404"/>
      <c r="R3404"/>
      <c r="S3404"/>
      <c r="T3404"/>
      <c r="U3404"/>
      <c r="V3404"/>
      <c r="W3404"/>
      <c r="X3404"/>
      <c r="Y3404"/>
      <c r="Z3404"/>
      <c r="AA3404"/>
      <c r="AB3404"/>
      <c r="AC3404"/>
      <c r="AD3404"/>
      <c r="AE3404"/>
      <c r="AF3404"/>
      <c r="AG3404">
        <v>1</v>
      </c>
      <c r="AH3404">
        <v>0</v>
      </c>
    </row>
    <row r="3405" spans="1:34" ht="15" x14ac:dyDescent="0.25">
      <c r="A3405" t="s">
        <v>6955</v>
      </c>
      <c r="B3405" t="s">
        <v>6956</v>
      </c>
      <c r="C3405" t="s">
        <v>139</v>
      </c>
      <c r="D3405">
        <v>26</v>
      </c>
      <c r="E3405" s="138">
        <v>45656</v>
      </c>
      <c r="F3405" s="138">
        <v>45721</v>
      </c>
      <c r="G3405" t="s">
        <v>69</v>
      </c>
      <c r="H3405" t="s">
        <v>63</v>
      </c>
      <c r="I3405">
        <v>0.8</v>
      </c>
      <c r="J3405" t="s">
        <v>71</v>
      </c>
      <c r="K3405"/>
      <c r="L3405"/>
      <c r="M3405"/>
      <c r="N3405"/>
      <c r="O3405"/>
      <c r="P3405"/>
      <c r="Q3405"/>
      <c r="R3405"/>
      <c r="S3405"/>
      <c r="T3405"/>
      <c r="U3405"/>
      <c r="V3405"/>
      <c r="W3405"/>
      <c r="X3405"/>
      <c r="Y3405"/>
      <c r="Z3405"/>
      <c r="AA3405"/>
      <c r="AB3405"/>
      <c r="AC3405"/>
      <c r="AD3405"/>
      <c r="AE3405"/>
      <c r="AF3405"/>
      <c r="AG3405">
        <v>1</v>
      </c>
      <c r="AH3405">
        <v>0</v>
      </c>
    </row>
    <row r="3406" spans="1:34" ht="15" x14ac:dyDescent="0.25">
      <c r="A3406" t="s">
        <v>717</v>
      </c>
      <c r="B3406" t="s">
        <v>718</v>
      </c>
      <c r="C3406" t="s">
        <v>108</v>
      </c>
      <c r="D3406">
        <v>17</v>
      </c>
      <c r="E3406" s="138">
        <v>39510</v>
      </c>
      <c r="F3406" s="138">
        <v>46011</v>
      </c>
      <c r="G3406" t="s">
        <v>69</v>
      </c>
      <c r="H3406" t="s">
        <v>70</v>
      </c>
      <c r="I3406">
        <v>0</v>
      </c>
      <c r="J3406" t="s">
        <v>16230</v>
      </c>
      <c r="K3406">
        <v>0.6</v>
      </c>
      <c r="L3406" t="s">
        <v>71</v>
      </c>
      <c r="M3406"/>
      <c r="N3406"/>
      <c r="O3406"/>
      <c r="P3406"/>
      <c r="Q3406"/>
      <c r="R3406"/>
      <c r="S3406"/>
      <c r="T3406"/>
      <c r="U3406"/>
      <c r="V3406"/>
      <c r="W3406"/>
      <c r="X3406"/>
      <c r="Y3406"/>
      <c r="Z3406"/>
      <c r="AA3406"/>
      <c r="AB3406"/>
      <c r="AC3406"/>
      <c r="AD3406"/>
      <c r="AE3406"/>
      <c r="AF3406"/>
      <c r="AG3406">
        <v>2</v>
      </c>
      <c r="AH3406">
        <v>15000</v>
      </c>
    </row>
    <row r="3407" spans="1:34" ht="15" x14ac:dyDescent="0.25">
      <c r="A3407" t="s">
        <v>6957</v>
      </c>
      <c r="B3407" t="s">
        <v>6958</v>
      </c>
      <c r="C3407" t="s">
        <v>225</v>
      </c>
      <c r="D3407">
        <v>4</v>
      </c>
      <c r="E3407" s="138">
        <v>45740</v>
      </c>
      <c r="F3407" s="138">
        <v>45754</v>
      </c>
      <c r="G3407" t="s">
        <v>75</v>
      </c>
      <c r="H3407" t="s">
        <v>70</v>
      </c>
      <c r="I3407">
        <v>0.55000000000000004</v>
      </c>
      <c r="J3407" t="s">
        <v>16270</v>
      </c>
      <c r="K3407">
        <v>0.7</v>
      </c>
      <c r="L3407" t="s">
        <v>78</v>
      </c>
      <c r="M3407">
        <v>0.8</v>
      </c>
      <c r="N3407" t="s">
        <v>79</v>
      </c>
      <c r="O3407">
        <v>0</v>
      </c>
      <c r="P3407" t="s">
        <v>16619</v>
      </c>
      <c r="Q3407"/>
      <c r="R3407"/>
      <c r="S3407"/>
      <c r="T3407"/>
      <c r="U3407"/>
      <c r="V3407"/>
      <c r="W3407"/>
      <c r="X3407"/>
      <c r="Y3407"/>
      <c r="Z3407"/>
      <c r="AA3407"/>
      <c r="AB3407"/>
      <c r="AC3407"/>
      <c r="AD3407"/>
      <c r="AE3407"/>
      <c r="AF3407"/>
      <c r="AG3407">
        <v>6</v>
      </c>
      <c r="AH3407">
        <v>0</v>
      </c>
    </row>
    <row r="3408" spans="1:34" ht="15" x14ac:dyDescent="0.25">
      <c r="A3408" t="s">
        <v>6959</v>
      </c>
      <c r="B3408" t="s">
        <v>6960</v>
      </c>
      <c r="C3408" t="s">
        <v>318</v>
      </c>
      <c r="D3408">
        <v>23</v>
      </c>
      <c r="E3408" s="138">
        <v>45653</v>
      </c>
      <c r="F3408" s="138">
        <v>45691</v>
      </c>
      <c r="G3408" t="s">
        <v>69</v>
      </c>
      <c r="H3408" t="s">
        <v>63</v>
      </c>
      <c r="I3408">
        <v>0.8</v>
      </c>
      <c r="J3408" t="s">
        <v>71</v>
      </c>
      <c r="K3408"/>
      <c r="L3408"/>
      <c r="M3408"/>
      <c r="N3408"/>
      <c r="O3408"/>
      <c r="P3408"/>
      <c r="Q3408"/>
      <c r="R3408"/>
      <c r="S3408"/>
      <c r="T3408"/>
      <c r="U3408"/>
      <c r="V3408"/>
      <c r="W3408"/>
      <c r="X3408"/>
      <c r="Y3408"/>
      <c r="Z3408"/>
      <c r="AA3408"/>
      <c r="AB3408"/>
      <c r="AC3408"/>
      <c r="AD3408"/>
      <c r="AE3408"/>
      <c r="AF3408"/>
      <c r="AG3408">
        <v>1</v>
      </c>
      <c r="AH3408">
        <v>0</v>
      </c>
    </row>
    <row r="3409" spans="1:34" ht="15" x14ac:dyDescent="0.25">
      <c r="A3409" t="s">
        <v>15610</v>
      </c>
      <c r="B3409" t="s">
        <v>15611</v>
      </c>
      <c r="C3409" t="s">
        <v>206</v>
      </c>
      <c r="D3409">
        <v>43</v>
      </c>
      <c r="E3409" s="138">
        <v>45656</v>
      </c>
      <c r="F3409" s="138">
        <v>45943</v>
      </c>
      <c r="G3409" t="s">
        <v>69</v>
      </c>
      <c r="H3409" t="s">
        <v>63</v>
      </c>
      <c r="I3409">
        <v>0.8</v>
      </c>
      <c r="J3409" t="s">
        <v>71</v>
      </c>
      <c r="K3409"/>
      <c r="L3409"/>
      <c r="M3409"/>
      <c r="N3409"/>
      <c r="O3409"/>
      <c r="P3409"/>
      <c r="Q3409"/>
      <c r="R3409"/>
      <c r="S3409"/>
      <c r="T3409"/>
      <c r="U3409"/>
      <c r="V3409"/>
      <c r="W3409"/>
      <c r="X3409"/>
      <c r="Y3409"/>
      <c r="Z3409"/>
      <c r="AA3409"/>
      <c r="AB3409"/>
      <c r="AC3409"/>
      <c r="AD3409"/>
      <c r="AE3409"/>
      <c r="AF3409"/>
      <c r="AG3409">
        <v>1</v>
      </c>
      <c r="AH3409">
        <v>0</v>
      </c>
    </row>
    <row r="3410" spans="1:34" ht="15" x14ac:dyDescent="0.25">
      <c r="A3410" t="s">
        <v>6961</v>
      </c>
      <c r="B3410" t="s">
        <v>6962</v>
      </c>
      <c r="C3410" t="s">
        <v>176</v>
      </c>
      <c r="D3410">
        <v>10</v>
      </c>
      <c r="E3410" s="138">
        <v>45372</v>
      </c>
      <c r="F3410" s="138">
        <v>46011</v>
      </c>
      <c r="G3410" t="s">
        <v>69</v>
      </c>
      <c r="H3410" t="s">
        <v>63</v>
      </c>
      <c r="I3410">
        <v>0.8</v>
      </c>
      <c r="J3410" t="s">
        <v>71</v>
      </c>
      <c r="K3410"/>
      <c r="L3410"/>
      <c r="M3410"/>
      <c r="N3410"/>
      <c r="O3410"/>
      <c r="P3410"/>
      <c r="Q3410"/>
      <c r="R3410"/>
      <c r="S3410"/>
      <c r="T3410"/>
      <c r="U3410"/>
      <c r="V3410"/>
      <c r="W3410"/>
      <c r="X3410"/>
      <c r="Y3410"/>
      <c r="Z3410"/>
      <c r="AA3410"/>
      <c r="AB3410"/>
      <c r="AC3410"/>
      <c r="AD3410"/>
      <c r="AE3410"/>
      <c r="AF3410"/>
      <c r="AG3410">
        <v>1</v>
      </c>
      <c r="AH3410">
        <v>0</v>
      </c>
    </row>
    <row r="3411" spans="1:34" ht="15" x14ac:dyDescent="0.25">
      <c r="A3411" t="s">
        <v>6973</v>
      </c>
      <c r="B3411" t="s">
        <v>6974</v>
      </c>
      <c r="C3411" t="s">
        <v>742</v>
      </c>
      <c r="D3411"/>
      <c r="E3411"/>
      <c r="F3411"/>
      <c r="G3411"/>
      <c r="H3411" t="s">
        <v>63</v>
      </c>
      <c r="I3411" t="s">
        <v>64</v>
      </c>
      <c r="J3411"/>
      <c r="K3411"/>
      <c r="L3411"/>
      <c r="M3411"/>
      <c r="N3411"/>
      <c r="O3411"/>
      <c r="P3411"/>
      <c r="Q3411"/>
      <c r="R3411"/>
      <c r="S3411"/>
      <c r="T3411"/>
      <c r="U3411"/>
      <c r="V3411"/>
      <c r="W3411"/>
      <c r="X3411"/>
      <c r="Y3411"/>
      <c r="Z3411"/>
      <c r="AA3411"/>
      <c r="AB3411"/>
      <c r="AC3411"/>
      <c r="AD3411"/>
      <c r="AE3411"/>
      <c r="AF3411"/>
      <c r="AG3411"/>
      <c r="AH3411">
        <v>0</v>
      </c>
    </row>
    <row r="3412" spans="1:34" ht="15" x14ac:dyDescent="0.25">
      <c r="A3412" t="s">
        <v>6963</v>
      </c>
      <c r="B3412" t="s">
        <v>6964</v>
      </c>
      <c r="C3412" t="s">
        <v>116</v>
      </c>
      <c r="D3412"/>
      <c r="E3412"/>
      <c r="F3412"/>
      <c r="G3412"/>
      <c r="H3412" t="s">
        <v>63</v>
      </c>
      <c r="I3412" t="s">
        <v>64</v>
      </c>
      <c r="J3412"/>
      <c r="K3412"/>
      <c r="L3412"/>
      <c r="M3412"/>
      <c r="N3412"/>
      <c r="O3412"/>
      <c r="P3412"/>
      <c r="Q3412"/>
      <c r="R3412"/>
      <c r="S3412"/>
      <c r="T3412"/>
      <c r="U3412"/>
      <c r="V3412"/>
      <c r="W3412"/>
      <c r="X3412"/>
      <c r="Y3412"/>
      <c r="Z3412"/>
      <c r="AA3412"/>
      <c r="AB3412"/>
      <c r="AC3412"/>
      <c r="AD3412"/>
      <c r="AE3412"/>
      <c r="AF3412"/>
      <c r="AG3412"/>
      <c r="AH3412">
        <v>0</v>
      </c>
    </row>
    <row r="3413" spans="1:34" ht="15" x14ac:dyDescent="0.25">
      <c r="A3413" t="s">
        <v>6967</v>
      </c>
      <c r="B3413" t="s">
        <v>6968</v>
      </c>
      <c r="C3413" t="s">
        <v>448</v>
      </c>
      <c r="D3413">
        <v>9</v>
      </c>
      <c r="E3413" s="138">
        <v>40640</v>
      </c>
      <c r="F3413" s="138">
        <v>46011</v>
      </c>
      <c r="G3413" t="s">
        <v>69</v>
      </c>
      <c r="H3413" t="s">
        <v>70</v>
      </c>
      <c r="I3413">
        <v>0</v>
      </c>
      <c r="J3413" t="s">
        <v>16243</v>
      </c>
      <c r="K3413">
        <v>0.6</v>
      </c>
      <c r="L3413" t="s">
        <v>71</v>
      </c>
      <c r="M3413"/>
      <c r="N3413"/>
      <c r="O3413"/>
      <c r="P3413"/>
      <c r="Q3413"/>
      <c r="R3413"/>
      <c r="S3413"/>
      <c r="T3413"/>
      <c r="U3413"/>
      <c r="V3413"/>
      <c r="W3413"/>
      <c r="X3413"/>
      <c r="Y3413"/>
      <c r="Z3413"/>
      <c r="AA3413"/>
      <c r="AB3413"/>
      <c r="AC3413"/>
      <c r="AD3413"/>
      <c r="AE3413"/>
      <c r="AF3413"/>
      <c r="AG3413">
        <v>2</v>
      </c>
      <c r="AH3413">
        <v>7999.99</v>
      </c>
    </row>
    <row r="3414" spans="1:34" ht="15" x14ac:dyDescent="0.25">
      <c r="A3414" t="s">
        <v>6969</v>
      </c>
      <c r="B3414" t="s">
        <v>6970</v>
      </c>
      <c r="C3414" t="s">
        <v>359</v>
      </c>
      <c r="D3414">
        <v>36</v>
      </c>
      <c r="E3414" s="138">
        <v>45645</v>
      </c>
      <c r="F3414" s="138">
        <v>45681</v>
      </c>
      <c r="G3414" t="s">
        <v>69</v>
      </c>
      <c r="H3414" t="s">
        <v>63</v>
      </c>
      <c r="I3414">
        <v>0.8</v>
      </c>
      <c r="J3414" t="s">
        <v>71</v>
      </c>
      <c r="K3414"/>
      <c r="L3414"/>
      <c r="M3414"/>
      <c r="N3414"/>
      <c r="O3414"/>
      <c r="P3414"/>
      <c r="Q3414"/>
      <c r="R3414"/>
      <c r="S3414"/>
      <c r="T3414"/>
      <c r="U3414"/>
      <c r="V3414"/>
      <c r="W3414"/>
      <c r="X3414"/>
      <c r="Y3414"/>
      <c r="Z3414"/>
      <c r="AA3414"/>
      <c r="AB3414"/>
      <c r="AC3414"/>
      <c r="AD3414"/>
      <c r="AE3414"/>
      <c r="AF3414"/>
      <c r="AG3414">
        <v>1</v>
      </c>
      <c r="AH3414">
        <v>0</v>
      </c>
    </row>
    <row r="3415" spans="1:34" ht="15" x14ac:dyDescent="0.25">
      <c r="A3415" t="s">
        <v>6975</v>
      </c>
      <c r="B3415" t="s">
        <v>6976</v>
      </c>
      <c r="C3415" t="s">
        <v>267</v>
      </c>
      <c r="D3415">
        <v>3</v>
      </c>
      <c r="E3415" s="138">
        <v>45327</v>
      </c>
      <c r="F3415" s="138">
        <v>46011</v>
      </c>
      <c r="G3415" t="s">
        <v>69</v>
      </c>
      <c r="H3415" t="s">
        <v>63</v>
      </c>
      <c r="I3415">
        <v>0.8</v>
      </c>
      <c r="J3415" t="s">
        <v>71</v>
      </c>
      <c r="K3415"/>
      <c r="L3415"/>
      <c r="M3415"/>
      <c r="N3415"/>
      <c r="O3415"/>
      <c r="P3415"/>
      <c r="Q3415"/>
      <c r="R3415"/>
      <c r="S3415"/>
      <c r="T3415"/>
      <c r="U3415"/>
      <c r="V3415"/>
      <c r="W3415"/>
      <c r="X3415"/>
      <c r="Y3415"/>
      <c r="Z3415"/>
      <c r="AA3415"/>
      <c r="AB3415"/>
      <c r="AC3415"/>
      <c r="AD3415"/>
      <c r="AE3415"/>
      <c r="AF3415"/>
      <c r="AG3415">
        <v>1</v>
      </c>
      <c r="AH3415">
        <v>0</v>
      </c>
    </row>
    <row r="3416" spans="1:34" ht="15" x14ac:dyDescent="0.25">
      <c r="A3416" t="s">
        <v>6977</v>
      </c>
      <c r="B3416" t="s">
        <v>6978</v>
      </c>
      <c r="C3416" t="s">
        <v>1082</v>
      </c>
      <c r="D3416">
        <v>95</v>
      </c>
      <c r="E3416" s="138">
        <v>44559</v>
      </c>
      <c r="F3416" s="138">
        <v>46011</v>
      </c>
      <c r="G3416" t="s">
        <v>69</v>
      </c>
      <c r="H3416" t="s">
        <v>70</v>
      </c>
      <c r="I3416">
        <v>0</v>
      </c>
      <c r="J3416" t="s">
        <v>16231</v>
      </c>
      <c r="K3416">
        <v>0.8</v>
      </c>
      <c r="L3416" t="s">
        <v>71</v>
      </c>
      <c r="M3416"/>
      <c r="N3416"/>
      <c r="O3416"/>
      <c r="P3416"/>
      <c r="Q3416"/>
      <c r="R3416"/>
      <c r="S3416"/>
      <c r="T3416"/>
      <c r="U3416"/>
      <c r="V3416"/>
      <c r="W3416"/>
      <c r="X3416"/>
      <c r="Y3416"/>
      <c r="Z3416"/>
      <c r="AA3416"/>
      <c r="AB3416"/>
      <c r="AC3416"/>
      <c r="AD3416"/>
      <c r="AE3416"/>
      <c r="AF3416"/>
      <c r="AG3416">
        <v>2</v>
      </c>
      <c r="AH3416">
        <v>13000</v>
      </c>
    </row>
    <row r="3417" spans="1:34" ht="15" x14ac:dyDescent="0.25">
      <c r="A3417" t="s">
        <v>6979</v>
      </c>
      <c r="B3417" t="s">
        <v>6980</v>
      </c>
      <c r="C3417" t="s">
        <v>154</v>
      </c>
      <c r="D3417">
        <v>50</v>
      </c>
      <c r="E3417" s="138">
        <v>45654</v>
      </c>
      <c r="F3417" s="138">
        <v>45741</v>
      </c>
      <c r="G3417" t="s">
        <v>69</v>
      </c>
      <c r="H3417" t="s">
        <v>63</v>
      </c>
      <c r="I3417">
        <v>0.8</v>
      </c>
      <c r="J3417" t="s">
        <v>71</v>
      </c>
      <c r="K3417"/>
      <c r="L3417"/>
      <c r="M3417"/>
      <c r="N3417"/>
      <c r="O3417"/>
      <c r="P3417"/>
      <c r="Q3417"/>
      <c r="R3417"/>
      <c r="S3417"/>
      <c r="T3417"/>
      <c r="U3417"/>
      <c r="V3417"/>
      <c r="W3417"/>
      <c r="X3417"/>
      <c r="Y3417"/>
      <c r="Z3417"/>
      <c r="AA3417"/>
      <c r="AB3417"/>
      <c r="AC3417"/>
      <c r="AD3417"/>
      <c r="AE3417"/>
      <c r="AF3417"/>
      <c r="AG3417">
        <v>1</v>
      </c>
      <c r="AH3417">
        <v>0</v>
      </c>
    </row>
    <row r="3418" spans="1:34" ht="15" x14ac:dyDescent="0.25">
      <c r="A3418" t="s">
        <v>15883</v>
      </c>
      <c r="B3418" t="s">
        <v>15884</v>
      </c>
      <c r="C3418" t="s">
        <v>621</v>
      </c>
      <c r="D3418">
        <v>66</v>
      </c>
      <c r="E3418" s="138">
        <v>45258</v>
      </c>
      <c r="F3418" s="138">
        <v>46011</v>
      </c>
      <c r="G3418" t="s">
        <v>69</v>
      </c>
      <c r="H3418" t="s">
        <v>63</v>
      </c>
      <c r="I3418">
        <v>0.8</v>
      </c>
      <c r="J3418" t="s">
        <v>71</v>
      </c>
      <c r="K3418"/>
      <c r="L3418"/>
      <c r="M3418"/>
      <c r="N3418"/>
      <c r="O3418"/>
      <c r="P3418"/>
      <c r="Q3418"/>
      <c r="R3418"/>
      <c r="S3418"/>
      <c r="T3418"/>
      <c r="U3418"/>
      <c r="V3418"/>
      <c r="W3418"/>
      <c r="X3418"/>
      <c r="Y3418"/>
      <c r="Z3418"/>
      <c r="AA3418"/>
      <c r="AB3418"/>
      <c r="AC3418"/>
      <c r="AD3418"/>
      <c r="AE3418"/>
      <c r="AF3418"/>
      <c r="AG3418">
        <v>1</v>
      </c>
      <c r="AH3418">
        <v>0</v>
      </c>
    </row>
    <row r="3419" spans="1:34" ht="15" x14ac:dyDescent="0.25">
      <c r="A3419" t="s">
        <v>6981</v>
      </c>
      <c r="B3419" t="s">
        <v>6982</v>
      </c>
      <c r="C3419" t="s">
        <v>1000</v>
      </c>
      <c r="D3419">
        <v>39</v>
      </c>
      <c r="E3419" s="138">
        <v>45625</v>
      </c>
      <c r="F3419" s="138">
        <v>45700</v>
      </c>
      <c r="G3419" t="s">
        <v>69</v>
      </c>
      <c r="H3419" t="s">
        <v>63</v>
      </c>
      <c r="I3419">
        <v>0.8</v>
      </c>
      <c r="J3419" t="s">
        <v>71</v>
      </c>
      <c r="K3419"/>
      <c r="L3419"/>
      <c r="M3419"/>
      <c r="N3419"/>
      <c r="O3419"/>
      <c r="P3419"/>
      <c r="Q3419"/>
      <c r="R3419"/>
      <c r="S3419"/>
      <c r="T3419"/>
      <c r="U3419"/>
      <c r="V3419"/>
      <c r="W3419"/>
      <c r="X3419"/>
      <c r="Y3419"/>
      <c r="Z3419"/>
      <c r="AA3419"/>
      <c r="AB3419"/>
      <c r="AC3419"/>
      <c r="AD3419"/>
      <c r="AE3419"/>
      <c r="AF3419"/>
      <c r="AG3419">
        <v>1</v>
      </c>
      <c r="AH3419">
        <v>0</v>
      </c>
    </row>
    <row r="3420" spans="1:34" ht="15" x14ac:dyDescent="0.25">
      <c r="A3420" t="s">
        <v>6985</v>
      </c>
      <c r="B3420" t="s">
        <v>6986</v>
      </c>
      <c r="C3420" t="s">
        <v>1999</v>
      </c>
      <c r="D3420">
        <v>5</v>
      </c>
      <c r="E3420" s="138">
        <v>45726</v>
      </c>
      <c r="F3420" s="138">
        <v>45747</v>
      </c>
      <c r="G3420" t="s">
        <v>75</v>
      </c>
      <c r="H3420" t="s">
        <v>63</v>
      </c>
      <c r="I3420">
        <v>0.8</v>
      </c>
      <c r="J3420" t="s">
        <v>71</v>
      </c>
      <c r="K3420"/>
      <c r="L3420"/>
      <c r="M3420"/>
      <c r="N3420"/>
      <c r="O3420"/>
      <c r="P3420"/>
      <c r="Q3420"/>
      <c r="R3420"/>
      <c r="S3420"/>
      <c r="T3420"/>
      <c r="U3420"/>
      <c r="V3420"/>
      <c r="W3420"/>
      <c r="X3420"/>
      <c r="Y3420"/>
      <c r="Z3420"/>
      <c r="AA3420"/>
      <c r="AB3420"/>
      <c r="AC3420"/>
      <c r="AD3420"/>
      <c r="AE3420"/>
      <c r="AF3420"/>
      <c r="AG3420">
        <v>1</v>
      </c>
      <c r="AH3420">
        <v>0</v>
      </c>
    </row>
    <row r="3421" spans="1:34" ht="15" x14ac:dyDescent="0.25">
      <c r="A3421" t="s">
        <v>6987</v>
      </c>
      <c r="B3421" t="s">
        <v>6988</v>
      </c>
      <c r="C3421" t="s">
        <v>712</v>
      </c>
      <c r="D3421">
        <v>25</v>
      </c>
      <c r="E3421" s="138">
        <v>42489</v>
      </c>
      <c r="F3421" s="138">
        <v>46011</v>
      </c>
      <c r="G3421" t="s">
        <v>69</v>
      </c>
      <c r="H3421" t="s">
        <v>70</v>
      </c>
      <c r="I3421">
        <v>0</v>
      </c>
      <c r="J3421" t="s">
        <v>16243</v>
      </c>
      <c r="K3421">
        <v>0.8</v>
      </c>
      <c r="L3421" t="s">
        <v>71</v>
      </c>
      <c r="M3421"/>
      <c r="N3421"/>
      <c r="O3421"/>
      <c r="P3421"/>
      <c r="Q3421"/>
      <c r="R3421"/>
      <c r="S3421"/>
      <c r="T3421"/>
      <c r="U3421"/>
      <c r="V3421"/>
      <c r="W3421"/>
      <c r="X3421"/>
      <c r="Y3421"/>
      <c r="Z3421"/>
      <c r="AA3421"/>
      <c r="AB3421"/>
      <c r="AC3421"/>
      <c r="AD3421"/>
      <c r="AE3421"/>
      <c r="AF3421"/>
      <c r="AG3421">
        <v>2</v>
      </c>
      <c r="AH3421">
        <v>7999.99</v>
      </c>
    </row>
    <row r="3422" spans="1:34" ht="15" x14ac:dyDescent="0.25">
      <c r="A3422" t="s">
        <v>6989</v>
      </c>
      <c r="B3422" t="s">
        <v>6990</v>
      </c>
      <c r="C3422" t="s">
        <v>286</v>
      </c>
      <c r="D3422">
        <v>39</v>
      </c>
      <c r="E3422" s="138">
        <v>45075</v>
      </c>
      <c r="F3422" s="138">
        <v>46011</v>
      </c>
      <c r="G3422" t="s">
        <v>16478</v>
      </c>
      <c r="H3422" t="s">
        <v>70</v>
      </c>
      <c r="I3422">
        <v>0.65</v>
      </c>
      <c r="J3422" t="s">
        <v>76</v>
      </c>
      <c r="K3422">
        <v>0.7</v>
      </c>
      <c r="L3422" t="s">
        <v>77</v>
      </c>
      <c r="M3422">
        <v>0.7</v>
      </c>
      <c r="N3422" t="s">
        <v>78</v>
      </c>
      <c r="O3422">
        <v>0.75</v>
      </c>
      <c r="P3422" t="s">
        <v>79</v>
      </c>
      <c r="Q3422"/>
      <c r="R3422"/>
      <c r="S3422"/>
      <c r="T3422"/>
      <c r="U3422"/>
      <c r="V3422"/>
      <c r="W3422"/>
      <c r="X3422"/>
      <c r="Y3422"/>
      <c r="Z3422"/>
      <c r="AA3422"/>
      <c r="AB3422"/>
      <c r="AC3422"/>
      <c r="AD3422"/>
      <c r="AE3422"/>
      <c r="AF3422"/>
      <c r="AG3422">
        <v>0</v>
      </c>
      <c r="AH3422">
        <v>0</v>
      </c>
    </row>
    <row r="3423" spans="1:34" ht="15" x14ac:dyDescent="0.25">
      <c r="A3423" t="s">
        <v>6991</v>
      </c>
      <c r="B3423" t="s">
        <v>6992</v>
      </c>
      <c r="C3423" t="s">
        <v>93</v>
      </c>
      <c r="D3423">
        <v>5</v>
      </c>
      <c r="E3423" s="138">
        <v>45742</v>
      </c>
      <c r="F3423" s="138">
        <v>45786</v>
      </c>
      <c r="G3423" t="s">
        <v>69</v>
      </c>
      <c r="H3423" t="s">
        <v>63</v>
      </c>
      <c r="I3423">
        <v>0.8</v>
      </c>
      <c r="J3423" t="s">
        <v>71</v>
      </c>
      <c r="K3423"/>
      <c r="L3423"/>
      <c r="M3423"/>
      <c r="N3423"/>
      <c r="O3423"/>
      <c r="P3423"/>
      <c r="Q3423"/>
      <c r="R3423"/>
      <c r="S3423"/>
      <c r="T3423"/>
      <c r="U3423"/>
      <c r="V3423"/>
      <c r="W3423"/>
      <c r="X3423"/>
      <c r="Y3423"/>
      <c r="Z3423"/>
      <c r="AA3423"/>
      <c r="AB3423"/>
      <c r="AC3423"/>
      <c r="AD3423"/>
      <c r="AE3423"/>
      <c r="AF3423"/>
      <c r="AG3423">
        <v>1</v>
      </c>
      <c r="AH3423">
        <v>0</v>
      </c>
    </row>
    <row r="3424" spans="1:34" ht="15" x14ac:dyDescent="0.25">
      <c r="A3424" t="s">
        <v>6993</v>
      </c>
      <c r="B3424" t="s">
        <v>6994</v>
      </c>
      <c r="C3424" t="s">
        <v>139</v>
      </c>
      <c r="D3424">
        <v>1</v>
      </c>
      <c r="E3424" s="138">
        <v>45714</v>
      </c>
      <c r="F3424" s="138">
        <v>45728</v>
      </c>
      <c r="G3424" t="s">
        <v>75</v>
      </c>
      <c r="H3424" t="s">
        <v>70</v>
      </c>
      <c r="I3424">
        <v>0</v>
      </c>
      <c r="J3424" t="s">
        <v>16236</v>
      </c>
      <c r="K3424">
        <v>0.7</v>
      </c>
      <c r="L3424" t="s">
        <v>71</v>
      </c>
      <c r="M3424"/>
      <c r="N3424"/>
      <c r="O3424"/>
      <c r="P3424"/>
      <c r="Q3424"/>
      <c r="R3424"/>
      <c r="S3424"/>
      <c r="T3424"/>
      <c r="U3424"/>
      <c r="V3424"/>
      <c r="W3424"/>
      <c r="X3424"/>
      <c r="Y3424"/>
      <c r="Z3424"/>
      <c r="AA3424"/>
      <c r="AB3424"/>
      <c r="AC3424"/>
      <c r="AD3424"/>
      <c r="AE3424"/>
      <c r="AF3424"/>
      <c r="AG3424">
        <v>2</v>
      </c>
      <c r="AH3424">
        <v>9999.99</v>
      </c>
    </row>
    <row r="3425" spans="1:34" ht="15" x14ac:dyDescent="0.25">
      <c r="A3425" t="s">
        <v>6995</v>
      </c>
      <c r="B3425" t="s">
        <v>6996</v>
      </c>
      <c r="C3425" t="s">
        <v>286</v>
      </c>
      <c r="D3425">
        <v>6</v>
      </c>
      <c r="E3425" s="138">
        <v>45736</v>
      </c>
      <c r="F3425" s="138">
        <v>45944</v>
      </c>
      <c r="G3425" t="s">
        <v>16478</v>
      </c>
      <c r="H3425" t="s">
        <v>70</v>
      </c>
      <c r="I3425">
        <v>0.2</v>
      </c>
      <c r="J3425" t="s">
        <v>16507</v>
      </c>
      <c r="K3425">
        <v>0.4</v>
      </c>
      <c r="L3425" t="s">
        <v>77</v>
      </c>
      <c r="M3425">
        <v>0.6</v>
      </c>
      <c r="N3425" t="s">
        <v>78</v>
      </c>
      <c r="O3425">
        <v>0.7</v>
      </c>
      <c r="P3425" t="s">
        <v>79</v>
      </c>
      <c r="Q3425">
        <v>0</v>
      </c>
      <c r="R3425" t="s">
        <v>16232</v>
      </c>
      <c r="S3425"/>
      <c r="T3425"/>
      <c r="U3425"/>
      <c r="V3425"/>
      <c r="W3425"/>
      <c r="X3425"/>
      <c r="Y3425"/>
      <c r="Z3425"/>
      <c r="AA3425"/>
      <c r="AB3425"/>
      <c r="AC3425"/>
      <c r="AD3425"/>
      <c r="AE3425"/>
      <c r="AF3425"/>
      <c r="AG3425">
        <v>0</v>
      </c>
      <c r="AH3425">
        <v>0</v>
      </c>
    </row>
    <row r="3426" spans="1:34" ht="15" x14ac:dyDescent="0.25">
      <c r="A3426" t="s">
        <v>6999</v>
      </c>
      <c r="B3426" t="s">
        <v>7000</v>
      </c>
      <c r="C3426" t="s">
        <v>119</v>
      </c>
      <c r="D3426">
        <v>5</v>
      </c>
      <c r="E3426" s="138">
        <v>45387</v>
      </c>
      <c r="F3426" s="138">
        <v>46011</v>
      </c>
      <c r="G3426" t="s">
        <v>69</v>
      </c>
      <c r="H3426" t="s">
        <v>63</v>
      </c>
      <c r="I3426">
        <v>0.6</v>
      </c>
      <c r="J3426" t="s">
        <v>71</v>
      </c>
      <c r="K3426"/>
      <c r="L3426"/>
      <c r="M3426"/>
      <c r="N3426"/>
      <c r="O3426"/>
      <c r="P3426"/>
      <c r="Q3426"/>
      <c r="R3426"/>
      <c r="S3426"/>
      <c r="T3426"/>
      <c r="U3426"/>
      <c r="V3426"/>
      <c r="W3426"/>
      <c r="X3426"/>
      <c r="Y3426"/>
      <c r="Z3426"/>
      <c r="AA3426"/>
      <c r="AB3426"/>
      <c r="AC3426"/>
      <c r="AD3426"/>
      <c r="AE3426"/>
      <c r="AF3426"/>
      <c r="AG3426">
        <v>1</v>
      </c>
      <c r="AH3426">
        <v>0</v>
      </c>
    </row>
    <row r="3427" spans="1:34" ht="15" x14ac:dyDescent="0.25">
      <c r="A3427" t="s">
        <v>6997</v>
      </c>
      <c r="B3427" t="s">
        <v>6998</v>
      </c>
      <c r="C3427" t="s">
        <v>211</v>
      </c>
      <c r="D3427">
        <v>5</v>
      </c>
      <c r="E3427" s="138">
        <v>45715</v>
      </c>
      <c r="F3427" s="138">
        <v>45789</v>
      </c>
      <c r="G3427" t="s">
        <v>69</v>
      </c>
      <c r="H3427" t="s">
        <v>63</v>
      </c>
      <c r="I3427">
        <v>0.8</v>
      </c>
      <c r="J3427" t="s">
        <v>71</v>
      </c>
      <c r="K3427"/>
      <c r="L3427"/>
      <c r="M3427"/>
      <c r="N3427"/>
      <c r="O3427"/>
      <c r="P3427"/>
      <c r="Q3427"/>
      <c r="R3427"/>
      <c r="S3427"/>
      <c r="T3427"/>
      <c r="U3427"/>
      <c r="V3427"/>
      <c r="W3427"/>
      <c r="X3427"/>
      <c r="Y3427"/>
      <c r="Z3427"/>
      <c r="AA3427"/>
      <c r="AB3427"/>
      <c r="AC3427"/>
      <c r="AD3427"/>
      <c r="AE3427"/>
      <c r="AF3427"/>
      <c r="AG3427">
        <v>1</v>
      </c>
      <c r="AH3427">
        <v>0</v>
      </c>
    </row>
    <row r="3428" spans="1:34" ht="15" x14ac:dyDescent="0.25">
      <c r="A3428" t="s">
        <v>7001</v>
      </c>
      <c r="B3428" t="s">
        <v>7002</v>
      </c>
      <c r="C3428" t="s">
        <v>116</v>
      </c>
      <c r="D3428"/>
      <c r="E3428"/>
      <c r="F3428"/>
      <c r="G3428"/>
      <c r="H3428" t="s">
        <v>63</v>
      </c>
      <c r="I3428" t="s">
        <v>64</v>
      </c>
      <c r="J3428"/>
      <c r="K3428"/>
      <c r="L3428"/>
      <c r="M3428"/>
      <c r="N3428"/>
      <c r="O3428"/>
      <c r="P3428"/>
      <c r="Q3428"/>
      <c r="R3428"/>
      <c r="S3428"/>
      <c r="T3428"/>
      <c r="U3428"/>
      <c r="V3428"/>
      <c r="W3428"/>
      <c r="X3428"/>
      <c r="Y3428"/>
      <c r="Z3428"/>
      <c r="AA3428"/>
      <c r="AB3428"/>
      <c r="AC3428"/>
      <c r="AD3428"/>
      <c r="AE3428"/>
      <c r="AF3428"/>
      <c r="AG3428"/>
      <c r="AH3428">
        <v>0</v>
      </c>
    </row>
    <row r="3429" spans="1:34" ht="15" x14ac:dyDescent="0.25">
      <c r="A3429" t="s">
        <v>7003</v>
      </c>
      <c r="B3429" t="s">
        <v>7004</v>
      </c>
      <c r="C3429" t="s">
        <v>93</v>
      </c>
      <c r="D3429"/>
      <c r="E3429"/>
      <c r="F3429"/>
      <c r="G3429"/>
      <c r="H3429" t="s">
        <v>63</v>
      </c>
      <c r="I3429" t="s">
        <v>64</v>
      </c>
      <c r="J3429"/>
      <c r="K3429"/>
      <c r="L3429"/>
      <c r="M3429"/>
      <c r="N3429"/>
      <c r="O3429"/>
      <c r="P3429"/>
      <c r="Q3429"/>
      <c r="R3429"/>
      <c r="S3429"/>
      <c r="T3429"/>
      <c r="U3429"/>
      <c r="V3429"/>
      <c r="W3429"/>
      <c r="X3429"/>
      <c r="Y3429"/>
      <c r="Z3429"/>
      <c r="AA3429"/>
      <c r="AB3429"/>
      <c r="AC3429"/>
      <c r="AD3429"/>
      <c r="AE3429"/>
      <c r="AF3429"/>
      <c r="AG3429"/>
      <c r="AH3429">
        <v>0</v>
      </c>
    </row>
    <row r="3430" spans="1:34" ht="15" x14ac:dyDescent="0.25">
      <c r="A3430" t="s">
        <v>7005</v>
      </c>
      <c r="B3430" t="s">
        <v>7006</v>
      </c>
      <c r="C3430" t="s">
        <v>93</v>
      </c>
      <c r="D3430">
        <v>57</v>
      </c>
      <c r="E3430" s="138">
        <v>45288</v>
      </c>
      <c r="F3430" s="138">
        <v>46011</v>
      </c>
      <c r="G3430" t="s">
        <v>69</v>
      </c>
      <c r="H3430" t="s">
        <v>63</v>
      </c>
      <c r="I3430">
        <v>0.8</v>
      </c>
      <c r="J3430" t="s">
        <v>16238</v>
      </c>
      <c r="K3430"/>
      <c r="L3430"/>
      <c r="M3430"/>
      <c r="N3430"/>
      <c r="O3430"/>
      <c r="P3430"/>
      <c r="Q3430"/>
      <c r="R3430"/>
      <c r="S3430"/>
      <c r="T3430"/>
      <c r="U3430"/>
      <c r="V3430"/>
      <c r="W3430"/>
      <c r="X3430"/>
      <c r="Y3430"/>
      <c r="Z3430"/>
      <c r="AA3430"/>
      <c r="AB3430"/>
      <c r="AC3430"/>
      <c r="AD3430"/>
      <c r="AE3430"/>
      <c r="AF3430"/>
      <c r="AG3430">
        <v>1</v>
      </c>
      <c r="AH3430">
        <v>0</v>
      </c>
    </row>
    <row r="3431" spans="1:34" ht="15" x14ac:dyDescent="0.25">
      <c r="A3431" t="s">
        <v>7007</v>
      </c>
      <c r="B3431" t="s">
        <v>7008</v>
      </c>
      <c r="C3431" t="s">
        <v>231</v>
      </c>
      <c r="D3431">
        <v>33</v>
      </c>
      <c r="E3431" s="138">
        <v>45643</v>
      </c>
      <c r="F3431" s="138">
        <v>45686</v>
      </c>
      <c r="G3431" t="s">
        <v>69</v>
      </c>
      <c r="H3431" t="s">
        <v>63</v>
      </c>
      <c r="I3431">
        <v>0.75</v>
      </c>
      <c r="J3431" t="s">
        <v>71</v>
      </c>
      <c r="K3431"/>
      <c r="L3431"/>
      <c r="M3431"/>
      <c r="N3431"/>
      <c r="O3431"/>
      <c r="P3431"/>
      <c r="Q3431"/>
      <c r="R3431"/>
      <c r="S3431"/>
      <c r="T3431"/>
      <c r="U3431"/>
      <c r="V3431"/>
      <c r="W3431"/>
      <c r="X3431"/>
      <c r="Y3431"/>
      <c r="Z3431"/>
      <c r="AA3431"/>
      <c r="AB3431"/>
      <c r="AC3431"/>
      <c r="AD3431"/>
      <c r="AE3431"/>
      <c r="AF3431"/>
      <c r="AG3431">
        <v>1</v>
      </c>
      <c r="AH3431">
        <v>0</v>
      </c>
    </row>
    <row r="3432" spans="1:34" ht="15" x14ac:dyDescent="0.25">
      <c r="A3432" t="s">
        <v>7009</v>
      </c>
      <c r="B3432" t="s">
        <v>7010</v>
      </c>
      <c r="C3432" t="s">
        <v>119</v>
      </c>
      <c r="D3432">
        <v>24</v>
      </c>
      <c r="E3432" s="138">
        <v>45282</v>
      </c>
      <c r="F3432" s="138">
        <v>46011</v>
      </c>
      <c r="G3432" t="s">
        <v>16478</v>
      </c>
      <c r="H3432" t="s">
        <v>70</v>
      </c>
      <c r="I3432">
        <v>0.3</v>
      </c>
      <c r="J3432" t="s">
        <v>76</v>
      </c>
      <c r="K3432">
        <v>0.4</v>
      </c>
      <c r="L3432" t="s">
        <v>77</v>
      </c>
      <c r="M3432">
        <v>0.5</v>
      </c>
      <c r="N3432" t="s">
        <v>78</v>
      </c>
      <c r="O3432">
        <v>0.6</v>
      </c>
      <c r="P3432" t="s">
        <v>79</v>
      </c>
      <c r="Q3432">
        <v>0</v>
      </c>
      <c r="R3432" t="s">
        <v>16249</v>
      </c>
      <c r="S3432"/>
      <c r="T3432"/>
      <c r="U3432"/>
      <c r="V3432"/>
      <c r="W3432"/>
      <c r="X3432"/>
      <c r="Y3432"/>
      <c r="Z3432"/>
      <c r="AA3432"/>
      <c r="AB3432"/>
      <c r="AC3432"/>
      <c r="AD3432"/>
      <c r="AE3432"/>
      <c r="AF3432"/>
      <c r="AG3432">
        <v>0</v>
      </c>
      <c r="AH3432">
        <v>0</v>
      </c>
    </row>
    <row r="3433" spans="1:34" ht="15" x14ac:dyDescent="0.25">
      <c r="A3433" t="s">
        <v>7011</v>
      </c>
      <c r="B3433" t="s">
        <v>7012</v>
      </c>
      <c r="C3433" t="s">
        <v>119</v>
      </c>
      <c r="D3433">
        <v>6</v>
      </c>
      <c r="E3433" s="138">
        <v>45349</v>
      </c>
      <c r="F3433" s="138">
        <v>46011</v>
      </c>
      <c r="G3433" t="s">
        <v>69</v>
      </c>
      <c r="H3433" t="s">
        <v>63</v>
      </c>
      <c r="I3433">
        <v>0.5</v>
      </c>
      <c r="J3433" t="s">
        <v>71</v>
      </c>
      <c r="K3433"/>
      <c r="L3433"/>
      <c r="M3433"/>
      <c r="N3433"/>
      <c r="O3433"/>
      <c r="P3433"/>
      <c r="Q3433"/>
      <c r="R3433"/>
      <c r="S3433"/>
      <c r="T3433"/>
      <c r="U3433"/>
      <c r="V3433"/>
      <c r="W3433"/>
      <c r="X3433"/>
      <c r="Y3433"/>
      <c r="Z3433"/>
      <c r="AA3433"/>
      <c r="AB3433"/>
      <c r="AC3433"/>
      <c r="AD3433"/>
      <c r="AE3433"/>
      <c r="AF3433"/>
      <c r="AG3433">
        <v>1</v>
      </c>
      <c r="AH3433">
        <v>0</v>
      </c>
    </row>
    <row r="3434" spans="1:34" ht="15" x14ac:dyDescent="0.25">
      <c r="A3434" t="s">
        <v>7013</v>
      </c>
      <c r="B3434" t="s">
        <v>7014</v>
      </c>
      <c r="C3434" t="s">
        <v>281</v>
      </c>
      <c r="D3434">
        <v>47</v>
      </c>
      <c r="E3434" s="138">
        <v>45657</v>
      </c>
      <c r="F3434" s="138">
        <v>45666</v>
      </c>
      <c r="G3434" t="s">
        <v>69</v>
      </c>
      <c r="H3434" t="s">
        <v>63</v>
      </c>
      <c r="I3434">
        <v>0.8</v>
      </c>
      <c r="J3434" t="s">
        <v>71</v>
      </c>
      <c r="K3434"/>
      <c r="L3434"/>
      <c r="M3434"/>
      <c r="N3434"/>
      <c r="O3434"/>
      <c r="P3434"/>
      <c r="Q3434"/>
      <c r="R3434"/>
      <c r="S3434"/>
      <c r="T3434"/>
      <c r="U3434"/>
      <c r="V3434"/>
      <c r="W3434"/>
      <c r="X3434"/>
      <c r="Y3434"/>
      <c r="Z3434"/>
      <c r="AA3434"/>
      <c r="AB3434"/>
      <c r="AC3434"/>
      <c r="AD3434"/>
      <c r="AE3434"/>
      <c r="AF3434"/>
      <c r="AG3434">
        <v>1</v>
      </c>
      <c r="AH3434">
        <v>0</v>
      </c>
    </row>
    <row r="3435" spans="1:34" ht="15" x14ac:dyDescent="0.25">
      <c r="A3435" t="s">
        <v>7015</v>
      </c>
      <c r="B3435" t="s">
        <v>7016</v>
      </c>
      <c r="C3435" t="s">
        <v>790</v>
      </c>
      <c r="D3435">
        <v>75</v>
      </c>
      <c r="E3435" s="138">
        <v>45654</v>
      </c>
      <c r="F3435" s="138">
        <v>45728</v>
      </c>
      <c r="G3435" t="s">
        <v>69</v>
      </c>
      <c r="H3435" t="s">
        <v>63</v>
      </c>
      <c r="I3435">
        <v>0.8</v>
      </c>
      <c r="J3435" t="s">
        <v>71</v>
      </c>
      <c r="K3435"/>
      <c r="L3435"/>
      <c r="M3435"/>
      <c r="N3435"/>
      <c r="O3435"/>
      <c r="P3435"/>
      <c r="Q3435"/>
      <c r="R3435"/>
      <c r="S3435"/>
      <c r="T3435"/>
      <c r="U3435"/>
      <c r="V3435"/>
      <c r="W3435"/>
      <c r="X3435"/>
      <c r="Y3435"/>
      <c r="Z3435"/>
      <c r="AA3435"/>
      <c r="AB3435"/>
      <c r="AC3435"/>
      <c r="AD3435"/>
      <c r="AE3435"/>
      <c r="AF3435"/>
      <c r="AG3435">
        <v>1</v>
      </c>
      <c r="AH3435">
        <v>0</v>
      </c>
    </row>
    <row r="3436" spans="1:34" ht="15" x14ac:dyDescent="0.25">
      <c r="A3436" t="s">
        <v>7017</v>
      </c>
      <c r="B3436" t="s">
        <v>7018</v>
      </c>
      <c r="C3436" t="s">
        <v>203</v>
      </c>
      <c r="D3436">
        <v>71</v>
      </c>
      <c r="E3436" s="138">
        <v>45642</v>
      </c>
      <c r="F3436" s="138">
        <v>45691</v>
      </c>
      <c r="G3436" t="s">
        <v>69</v>
      </c>
      <c r="H3436" t="s">
        <v>63</v>
      </c>
      <c r="I3436">
        <v>0.8</v>
      </c>
      <c r="J3436" t="s">
        <v>71</v>
      </c>
      <c r="K3436"/>
      <c r="L3436"/>
      <c r="M3436"/>
      <c r="N3436"/>
      <c r="O3436"/>
      <c r="P3436"/>
      <c r="Q3436"/>
      <c r="R3436"/>
      <c r="S3436"/>
      <c r="T3436"/>
      <c r="U3436"/>
      <c r="V3436"/>
      <c r="W3436"/>
      <c r="X3436"/>
      <c r="Y3436"/>
      <c r="Z3436"/>
      <c r="AA3436"/>
      <c r="AB3436"/>
      <c r="AC3436"/>
      <c r="AD3436"/>
      <c r="AE3436"/>
      <c r="AF3436"/>
      <c r="AG3436">
        <v>1</v>
      </c>
      <c r="AH3436">
        <v>0</v>
      </c>
    </row>
    <row r="3437" spans="1:34" ht="15" x14ac:dyDescent="0.25">
      <c r="A3437" t="s">
        <v>7023</v>
      </c>
      <c r="B3437" t="s">
        <v>7024</v>
      </c>
      <c r="C3437" t="s">
        <v>313</v>
      </c>
      <c r="D3437"/>
      <c r="E3437"/>
      <c r="F3437"/>
      <c r="G3437"/>
      <c r="H3437" t="s">
        <v>63</v>
      </c>
      <c r="I3437" t="s">
        <v>64</v>
      </c>
      <c r="J3437"/>
      <c r="K3437"/>
      <c r="L3437"/>
      <c r="M3437"/>
      <c r="N3437"/>
      <c r="O3437"/>
      <c r="P3437"/>
      <c r="Q3437"/>
      <c r="R3437"/>
      <c r="S3437"/>
      <c r="T3437"/>
      <c r="U3437"/>
      <c r="V3437"/>
      <c r="W3437"/>
      <c r="X3437"/>
      <c r="Y3437"/>
      <c r="Z3437"/>
      <c r="AA3437"/>
      <c r="AB3437"/>
      <c r="AC3437"/>
      <c r="AD3437"/>
      <c r="AE3437"/>
      <c r="AF3437"/>
      <c r="AG3437"/>
      <c r="AH3437">
        <v>0</v>
      </c>
    </row>
    <row r="3438" spans="1:34" ht="15" x14ac:dyDescent="0.25">
      <c r="A3438" t="s">
        <v>7025</v>
      </c>
      <c r="B3438" t="s">
        <v>7026</v>
      </c>
      <c r="C3438" t="s">
        <v>93</v>
      </c>
      <c r="D3438">
        <v>45</v>
      </c>
      <c r="E3438" s="138">
        <v>41176</v>
      </c>
      <c r="F3438" s="138">
        <v>46011</v>
      </c>
      <c r="G3438" t="s">
        <v>69</v>
      </c>
      <c r="H3438" t="s">
        <v>70</v>
      </c>
      <c r="I3438">
        <v>0</v>
      </c>
      <c r="J3438" t="s">
        <v>16232</v>
      </c>
      <c r="K3438">
        <v>0.8</v>
      </c>
      <c r="L3438" t="s">
        <v>71</v>
      </c>
      <c r="M3438"/>
      <c r="N3438"/>
      <c r="O3438"/>
      <c r="P3438"/>
      <c r="Q3438"/>
      <c r="R3438"/>
      <c r="S3438"/>
      <c r="T3438"/>
      <c r="U3438"/>
      <c r="V3438"/>
      <c r="W3438"/>
      <c r="X3438"/>
      <c r="Y3438"/>
      <c r="Z3438"/>
      <c r="AA3438"/>
      <c r="AB3438"/>
      <c r="AC3438"/>
      <c r="AD3438"/>
      <c r="AE3438"/>
      <c r="AF3438"/>
      <c r="AG3438">
        <v>2</v>
      </c>
      <c r="AH3438">
        <v>7500</v>
      </c>
    </row>
    <row r="3439" spans="1:34" ht="15" x14ac:dyDescent="0.25">
      <c r="A3439" t="s">
        <v>7027</v>
      </c>
      <c r="B3439" t="s">
        <v>7028</v>
      </c>
      <c r="C3439" t="s">
        <v>251</v>
      </c>
      <c r="D3439">
        <v>32</v>
      </c>
      <c r="E3439" s="138">
        <v>45646</v>
      </c>
      <c r="F3439" s="138">
        <v>45691</v>
      </c>
      <c r="G3439" t="s">
        <v>69</v>
      </c>
      <c r="H3439" t="s">
        <v>63</v>
      </c>
      <c r="I3439">
        <v>0.8</v>
      </c>
      <c r="J3439" t="s">
        <v>71</v>
      </c>
      <c r="K3439"/>
      <c r="L3439"/>
      <c r="M3439"/>
      <c r="N3439"/>
      <c r="O3439"/>
      <c r="P3439"/>
      <c r="Q3439"/>
      <c r="R3439"/>
      <c r="S3439"/>
      <c r="T3439"/>
      <c r="U3439"/>
      <c r="V3439"/>
      <c r="W3439"/>
      <c r="X3439"/>
      <c r="Y3439"/>
      <c r="Z3439"/>
      <c r="AA3439"/>
      <c r="AB3439"/>
      <c r="AC3439"/>
      <c r="AD3439"/>
      <c r="AE3439"/>
      <c r="AF3439"/>
      <c r="AG3439">
        <v>1</v>
      </c>
      <c r="AH3439">
        <v>0</v>
      </c>
    </row>
    <row r="3440" spans="1:34" ht="15" x14ac:dyDescent="0.25">
      <c r="A3440" t="s">
        <v>7029</v>
      </c>
      <c r="B3440" t="s">
        <v>7030</v>
      </c>
      <c r="C3440" t="s">
        <v>251</v>
      </c>
      <c r="D3440">
        <v>3</v>
      </c>
      <c r="E3440" s="138">
        <v>45667</v>
      </c>
      <c r="F3440" s="138">
        <v>45937</v>
      </c>
      <c r="G3440" t="s">
        <v>69</v>
      </c>
      <c r="H3440" t="s">
        <v>70</v>
      </c>
      <c r="I3440">
        <v>0</v>
      </c>
      <c r="J3440" t="s">
        <v>16230</v>
      </c>
      <c r="K3440">
        <v>0.8</v>
      </c>
      <c r="L3440" t="s">
        <v>71</v>
      </c>
      <c r="M3440"/>
      <c r="N3440"/>
      <c r="O3440"/>
      <c r="P3440"/>
      <c r="Q3440"/>
      <c r="R3440"/>
      <c r="S3440"/>
      <c r="T3440"/>
      <c r="U3440"/>
      <c r="V3440"/>
      <c r="W3440"/>
      <c r="X3440"/>
      <c r="Y3440"/>
      <c r="Z3440"/>
      <c r="AA3440"/>
      <c r="AB3440"/>
      <c r="AC3440"/>
      <c r="AD3440"/>
      <c r="AE3440"/>
      <c r="AF3440"/>
      <c r="AG3440">
        <v>2</v>
      </c>
      <c r="AH3440">
        <v>15000</v>
      </c>
    </row>
    <row r="3441" spans="1:34" ht="15" x14ac:dyDescent="0.25">
      <c r="A3441" t="s">
        <v>7031</v>
      </c>
      <c r="B3441" t="s">
        <v>7032</v>
      </c>
      <c r="C3441" t="s">
        <v>142</v>
      </c>
      <c r="D3441">
        <v>37</v>
      </c>
      <c r="E3441" s="138">
        <v>45642</v>
      </c>
      <c r="F3441" s="138">
        <v>45672</v>
      </c>
      <c r="G3441" t="s">
        <v>69</v>
      </c>
      <c r="H3441" t="s">
        <v>70</v>
      </c>
      <c r="I3441">
        <v>0</v>
      </c>
      <c r="J3441" t="s">
        <v>16229</v>
      </c>
      <c r="K3441">
        <v>0.8</v>
      </c>
      <c r="L3441" t="s">
        <v>71</v>
      </c>
      <c r="M3441"/>
      <c r="N3441"/>
      <c r="O3441"/>
      <c r="P3441"/>
      <c r="Q3441"/>
      <c r="R3441"/>
      <c r="S3441"/>
      <c r="T3441"/>
      <c r="U3441"/>
      <c r="V3441"/>
      <c r="W3441"/>
      <c r="X3441"/>
      <c r="Y3441"/>
      <c r="Z3441"/>
      <c r="AA3441"/>
      <c r="AB3441"/>
      <c r="AC3441"/>
      <c r="AD3441"/>
      <c r="AE3441"/>
      <c r="AF3441"/>
      <c r="AG3441">
        <v>2</v>
      </c>
      <c r="AH3441">
        <v>10000</v>
      </c>
    </row>
    <row r="3442" spans="1:34" ht="15" x14ac:dyDescent="0.25">
      <c r="A3442" t="s">
        <v>7033</v>
      </c>
      <c r="B3442" t="s">
        <v>7034</v>
      </c>
      <c r="C3442" t="s">
        <v>119</v>
      </c>
      <c r="D3442">
        <v>17</v>
      </c>
      <c r="E3442" s="138">
        <v>43629</v>
      </c>
      <c r="F3442" s="138">
        <v>46011</v>
      </c>
      <c r="G3442" t="s">
        <v>69</v>
      </c>
      <c r="H3442" t="s">
        <v>63</v>
      </c>
      <c r="I3442">
        <v>0.8</v>
      </c>
      <c r="J3442" t="s">
        <v>71</v>
      </c>
      <c r="K3442"/>
      <c r="L3442"/>
      <c r="M3442"/>
      <c r="N3442"/>
      <c r="O3442"/>
      <c r="P3442"/>
      <c r="Q3442"/>
      <c r="R3442"/>
      <c r="S3442"/>
      <c r="T3442"/>
      <c r="U3442"/>
      <c r="V3442"/>
      <c r="W3442"/>
      <c r="X3442"/>
      <c r="Y3442"/>
      <c r="Z3442"/>
      <c r="AA3442"/>
      <c r="AB3442"/>
      <c r="AC3442"/>
      <c r="AD3442"/>
      <c r="AE3442"/>
      <c r="AF3442"/>
      <c r="AG3442">
        <v>1</v>
      </c>
      <c r="AH3442">
        <v>0</v>
      </c>
    </row>
    <row r="3443" spans="1:34" ht="15" x14ac:dyDescent="0.25">
      <c r="A3443" t="s">
        <v>7035</v>
      </c>
      <c r="B3443" t="s">
        <v>7036</v>
      </c>
      <c r="C3443" t="s">
        <v>313</v>
      </c>
      <c r="D3443"/>
      <c r="E3443"/>
      <c r="F3443"/>
      <c r="G3443"/>
      <c r="H3443" t="s">
        <v>63</v>
      </c>
      <c r="I3443" t="s">
        <v>64</v>
      </c>
      <c r="J3443"/>
      <c r="K3443"/>
      <c r="L3443"/>
      <c r="M3443"/>
      <c r="N3443"/>
      <c r="O3443"/>
      <c r="P3443"/>
      <c r="Q3443"/>
      <c r="R3443"/>
      <c r="S3443"/>
      <c r="T3443"/>
      <c r="U3443"/>
      <c r="V3443"/>
      <c r="W3443"/>
      <c r="X3443"/>
      <c r="Y3443"/>
      <c r="Z3443"/>
      <c r="AA3443"/>
      <c r="AB3443"/>
      <c r="AC3443"/>
      <c r="AD3443"/>
      <c r="AE3443"/>
      <c r="AF3443"/>
      <c r="AG3443"/>
      <c r="AH3443">
        <v>0</v>
      </c>
    </row>
    <row r="3444" spans="1:34" ht="15" x14ac:dyDescent="0.25">
      <c r="A3444" t="s">
        <v>7037</v>
      </c>
      <c r="B3444" t="s">
        <v>7038</v>
      </c>
      <c r="C3444" t="s">
        <v>203</v>
      </c>
      <c r="D3444"/>
      <c r="E3444"/>
      <c r="F3444"/>
      <c r="G3444"/>
      <c r="H3444" t="s">
        <v>63</v>
      </c>
      <c r="I3444" t="s">
        <v>64</v>
      </c>
      <c r="J3444"/>
      <c r="K3444"/>
      <c r="L3444"/>
      <c r="M3444"/>
      <c r="N3444"/>
      <c r="O3444"/>
      <c r="P3444"/>
      <c r="Q3444"/>
      <c r="R3444"/>
      <c r="S3444"/>
      <c r="T3444"/>
      <c r="U3444"/>
      <c r="V3444"/>
      <c r="W3444"/>
      <c r="X3444"/>
      <c r="Y3444"/>
      <c r="Z3444"/>
      <c r="AA3444"/>
      <c r="AB3444"/>
      <c r="AC3444"/>
      <c r="AD3444"/>
      <c r="AE3444"/>
      <c r="AF3444"/>
      <c r="AG3444"/>
      <c r="AH3444">
        <v>0</v>
      </c>
    </row>
    <row r="3445" spans="1:34" ht="15" x14ac:dyDescent="0.25">
      <c r="A3445" t="s">
        <v>7039</v>
      </c>
      <c r="B3445" t="s">
        <v>7040</v>
      </c>
      <c r="C3445" t="s">
        <v>254</v>
      </c>
      <c r="D3445">
        <v>3</v>
      </c>
      <c r="E3445" s="138">
        <v>45714</v>
      </c>
      <c r="F3445" s="138">
        <v>45722</v>
      </c>
      <c r="G3445" t="s">
        <v>69</v>
      </c>
      <c r="H3445" t="s">
        <v>70</v>
      </c>
      <c r="I3445">
        <v>0</v>
      </c>
      <c r="J3445" t="s">
        <v>16230</v>
      </c>
      <c r="K3445">
        <v>0.7</v>
      </c>
      <c r="L3445" t="s">
        <v>71</v>
      </c>
      <c r="M3445"/>
      <c r="N3445"/>
      <c r="O3445"/>
      <c r="P3445"/>
      <c r="Q3445"/>
      <c r="R3445"/>
      <c r="S3445"/>
      <c r="T3445"/>
      <c r="U3445"/>
      <c r="V3445"/>
      <c r="W3445"/>
      <c r="X3445"/>
      <c r="Y3445"/>
      <c r="Z3445"/>
      <c r="AA3445"/>
      <c r="AB3445"/>
      <c r="AC3445"/>
      <c r="AD3445"/>
      <c r="AE3445"/>
      <c r="AF3445"/>
      <c r="AG3445">
        <v>2</v>
      </c>
      <c r="AH3445">
        <v>15000</v>
      </c>
    </row>
    <row r="3446" spans="1:34" ht="15" x14ac:dyDescent="0.25">
      <c r="A3446" t="s">
        <v>7043</v>
      </c>
      <c r="B3446" t="s">
        <v>7044</v>
      </c>
      <c r="C3446" t="s">
        <v>426</v>
      </c>
      <c r="D3446">
        <v>184</v>
      </c>
      <c r="E3446" s="138">
        <v>44915</v>
      </c>
      <c r="F3446" s="138">
        <v>46011</v>
      </c>
      <c r="G3446" t="s">
        <v>16478</v>
      </c>
      <c r="H3446" t="s">
        <v>70</v>
      </c>
      <c r="I3446">
        <v>0.8</v>
      </c>
      <c r="J3446" t="s">
        <v>76</v>
      </c>
      <c r="K3446">
        <v>0.8</v>
      </c>
      <c r="L3446" t="s">
        <v>77</v>
      </c>
      <c r="M3446">
        <v>1.2</v>
      </c>
      <c r="N3446" t="s">
        <v>78</v>
      </c>
      <c r="O3446">
        <v>1.2</v>
      </c>
      <c r="P3446" t="s">
        <v>79</v>
      </c>
      <c r="Q3446">
        <v>0</v>
      </c>
      <c r="R3446" t="s">
        <v>16366</v>
      </c>
      <c r="S3446">
        <v>0</v>
      </c>
      <c r="T3446" t="s">
        <v>16367</v>
      </c>
      <c r="U3446"/>
      <c r="V3446"/>
      <c r="W3446"/>
      <c r="X3446"/>
      <c r="Y3446"/>
      <c r="Z3446"/>
      <c r="AA3446"/>
      <c r="AB3446"/>
      <c r="AC3446"/>
      <c r="AD3446"/>
      <c r="AE3446"/>
      <c r="AF3446"/>
      <c r="AG3446">
        <v>0</v>
      </c>
      <c r="AH3446">
        <v>0</v>
      </c>
    </row>
    <row r="3447" spans="1:34" ht="15" x14ac:dyDescent="0.25">
      <c r="A3447" t="s">
        <v>7041</v>
      </c>
      <c r="B3447" t="s">
        <v>7042</v>
      </c>
      <c r="C3447" t="s">
        <v>108</v>
      </c>
      <c r="D3447">
        <v>12</v>
      </c>
      <c r="E3447" s="138">
        <v>45043</v>
      </c>
      <c r="F3447" s="138">
        <v>46011</v>
      </c>
      <c r="G3447" t="s">
        <v>69</v>
      </c>
      <c r="H3447" t="s">
        <v>63</v>
      </c>
      <c r="I3447">
        <v>0.3</v>
      </c>
      <c r="J3447" t="s">
        <v>71</v>
      </c>
      <c r="K3447"/>
      <c r="L3447"/>
      <c r="M3447"/>
      <c r="N3447"/>
      <c r="O3447"/>
      <c r="P3447"/>
      <c r="Q3447"/>
      <c r="R3447"/>
      <c r="S3447"/>
      <c r="T3447"/>
      <c r="U3447"/>
      <c r="V3447"/>
      <c r="W3447"/>
      <c r="X3447"/>
      <c r="Y3447"/>
      <c r="Z3447"/>
      <c r="AA3447"/>
      <c r="AB3447"/>
      <c r="AC3447"/>
      <c r="AD3447"/>
      <c r="AE3447"/>
      <c r="AF3447"/>
      <c r="AG3447">
        <v>1</v>
      </c>
      <c r="AH3447">
        <v>0</v>
      </c>
    </row>
    <row r="3448" spans="1:34" ht="15" x14ac:dyDescent="0.25">
      <c r="A3448" t="s">
        <v>7045</v>
      </c>
      <c r="B3448" t="s">
        <v>7046</v>
      </c>
      <c r="C3448" t="s">
        <v>74</v>
      </c>
      <c r="D3448">
        <v>41</v>
      </c>
      <c r="E3448" s="138">
        <v>45621</v>
      </c>
      <c r="F3448" s="138">
        <v>45691</v>
      </c>
      <c r="G3448" t="s">
        <v>69</v>
      </c>
      <c r="H3448" t="s">
        <v>70</v>
      </c>
      <c r="I3448">
        <v>0</v>
      </c>
      <c r="J3448" t="s">
        <v>16288</v>
      </c>
      <c r="K3448">
        <v>0.8</v>
      </c>
      <c r="L3448" t="s">
        <v>71</v>
      </c>
      <c r="M3448"/>
      <c r="N3448"/>
      <c r="O3448"/>
      <c r="P3448"/>
      <c r="Q3448"/>
      <c r="R3448"/>
      <c r="S3448"/>
      <c r="T3448"/>
      <c r="U3448"/>
      <c r="V3448"/>
      <c r="W3448"/>
      <c r="X3448"/>
      <c r="Y3448"/>
      <c r="Z3448"/>
      <c r="AA3448"/>
      <c r="AB3448"/>
      <c r="AC3448"/>
      <c r="AD3448"/>
      <c r="AE3448"/>
      <c r="AF3448"/>
      <c r="AG3448">
        <v>2</v>
      </c>
      <c r="AH3448">
        <v>17000</v>
      </c>
    </row>
    <row r="3449" spans="1:34" ht="15" x14ac:dyDescent="0.25">
      <c r="A3449" t="s">
        <v>15727</v>
      </c>
      <c r="B3449" t="s">
        <v>15728</v>
      </c>
      <c r="C3449" t="s">
        <v>313</v>
      </c>
      <c r="D3449"/>
      <c r="E3449"/>
      <c r="F3449"/>
      <c r="G3449"/>
      <c r="H3449" t="s">
        <v>63</v>
      </c>
      <c r="I3449" t="s">
        <v>64</v>
      </c>
      <c r="J3449"/>
      <c r="K3449"/>
      <c r="L3449"/>
      <c r="M3449"/>
      <c r="N3449"/>
      <c r="O3449"/>
      <c r="P3449"/>
      <c r="Q3449"/>
      <c r="R3449"/>
      <c r="S3449"/>
      <c r="T3449"/>
      <c r="U3449"/>
      <c r="V3449"/>
      <c r="W3449"/>
      <c r="X3449"/>
      <c r="Y3449"/>
      <c r="Z3449"/>
      <c r="AA3449"/>
      <c r="AB3449"/>
      <c r="AC3449"/>
      <c r="AD3449"/>
      <c r="AE3449"/>
      <c r="AF3449"/>
      <c r="AG3449"/>
      <c r="AH3449">
        <v>0</v>
      </c>
    </row>
    <row r="3450" spans="1:34" ht="15" x14ac:dyDescent="0.25">
      <c r="A3450" t="s">
        <v>7047</v>
      </c>
      <c r="B3450" t="s">
        <v>7048</v>
      </c>
      <c r="C3450" t="s">
        <v>193</v>
      </c>
      <c r="D3450">
        <v>28</v>
      </c>
      <c r="E3450" s="138">
        <v>45643</v>
      </c>
      <c r="F3450" s="138">
        <v>45677</v>
      </c>
      <c r="G3450" t="s">
        <v>69</v>
      </c>
      <c r="H3450" t="s">
        <v>70</v>
      </c>
      <c r="I3450">
        <v>0</v>
      </c>
      <c r="J3450" t="s">
        <v>16229</v>
      </c>
      <c r="K3450">
        <v>0.5</v>
      </c>
      <c r="L3450" t="s">
        <v>71</v>
      </c>
      <c r="M3450"/>
      <c r="N3450"/>
      <c r="O3450"/>
      <c r="P3450"/>
      <c r="Q3450"/>
      <c r="R3450"/>
      <c r="S3450"/>
      <c r="T3450"/>
      <c r="U3450"/>
      <c r="V3450"/>
      <c r="W3450"/>
      <c r="X3450"/>
      <c r="Y3450"/>
      <c r="Z3450"/>
      <c r="AA3450"/>
      <c r="AB3450"/>
      <c r="AC3450"/>
      <c r="AD3450"/>
      <c r="AE3450"/>
      <c r="AF3450"/>
      <c r="AG3450">
        <v>2</v>
      </c>
      <c r="AH3450">
        <v>10000</v>
      </c>
    </row>
    <row r="3451" spans="1:34" ht="15" x14ac:dyDescent="0.25">
      <c r="A3451" t="s">
        <v>7049</v>
      </c>
      <c r="B3451" t="s">
        <v>7050</v>
      </c>
      <c r="C3451" t="s">
        <v>251</v>
      </c>
      <c r="D3451">
        <v>41</v>
      </c>
      <c r="E3451" s="138">
        <v>45656</v>
      </c>
      <c r="F3451" s="138">
        <v>45670</v>
      </c>
      <c r="G3451" t="s">
        <v>69</v>
      </c>
      <c r="H3451" t="s">
        <v>70</v>
      </c>
      <c r="I3451">
        <v>0</v>
      </c>
      <c r="J3451" t="s">
        <v>16230</v>
      </c>
      <c r="K3451">
        <v>0.75</v>
      </c>
      <c r="L3451" t="s">
        <v>71</v>
      </c>
      <c r="M3451"/>
      <c r="N3451"/>
      <c r="O3451"/>
      <c r="P3451"/>
      <c r="Q3451"/>
      <c r="R3451"/>
      <c r="S3451"/>
      <c r="T3451"/>
      <c r="U3451"/>
      <c r="V3451"/>
      <c r="W3451"/>
      <c r="X3451"/>
      <c r="Y3451"/>
      <c r="Z3451"/>
      <c r="AA3451"/>
      <c r="AB3451"/>
      <c r="AC3451"/>
      <c r="AD3451"/>
      <c r="AE3451"/>
      <c r="AF3451"/>
      <c r="AG3451">
        <v>2</v>
      </c>
      <c r="AH3451">
        <v>15000</v>
      </c>
    </row>
    <row r="3452" spans="1:34" ht="15" x14ac:dyDescent="0.25">
      <c r="A3452" t="s">
        <v>7051</v>
      </c>
      <c r="B3452" t="s">
        <v>7052</v>
      </c>
      <c r="C3452" t="s">
        <v>203</v>
      </c>
      <c r="D3452">
        <v>71</v>
      </c>
      <c r="E3452" s="138">
        <v>45649</v>
      </c>
      <c r="F3452" s="138">
        <v>45741</v>
      </c>
      <c r="G3452" t="s">
        <v>75</v>
      </c>
      <c r="H3452" t="s">
        <v>70</v>
      </c>
      <c r="I3452">
        <v>0</v>
      </c>
      <c r="J3452" t="s">
        <v>16230</v>
      </c>
      <c r="K3452">
        <v>0.8</v>
      </c>
      <c r="L3452" t="s">
        <v>71</v>
      </c>
      <c r="M3452"/>
      <c r="N3452"/>
      <c r="O3452"/>
      <c r="P3452"/>
      <c r="Q3452"/>
      <c r="R3452"/>
      <c r="S3452"/>
      <c r="T3452"/>
      <c r="U3452"/>
      <c r="V3452"/>
      <c r="W3452"/>
      <c r="X3452"/>
      <c r="Y3452"/>
      <c r="Z3452"/>
      <c r="AA3452"/>
      <c r="AB3452"/>
      <c r="AC3452"/>
      <c r="AD3452"/>
      <c r="AE3452"/>
      <c r="AF3452"/>
      <c r="AG3452">
        <v>2</v>
      </c>
      <c r="AH3452">
        <v>15000</v>
      </c>
    </row>
    <row r="3453" spans="1:34" ht="15" x14ac:dyDescent="0.25">
      <c r="A3453" t="s">
        <v>7053</v>
      </c>
      <c r="B3453" t="s">
        <v>7054</v>
      </c>
      <c r="C3453" t="s">
        <v>90</v>
      </c>
      <c r="D3453">
        <v>131</v>
      </c>
      <c r="E3453" s="138">
        <v>45643</v>
      </c>
      <c r="F3453" s="138">
        <v>45700</v>
      </c>
      <c r="G3453" t="s">
        <v>16478</v>
      </c>
      <c r="H3453" t="s">
        <v>70</v>
      </c>
      <c r="I3453">
        <v>0.6</v>
      </c>
      <c r="J3453" t="s">
        <v>16620</v>
      </c>
      <c r="K3453">
        <v>0.65</v>
      </c>
      <c r="L3453" t="s">
        <v>16312</v>
      </c>
      <c r="M3453">
        <v>0.7</v>
      </c>
      <c r="N3453" t="s">
        <v>16621</v>
      </c>
      <c r="O3453">
        <v>0.8</v>
      </c>
      <c r="P3453" t="s">
        <v>16280</v>
      </c>
      <c r="Q3453">
        <v>0</v>
      </c>
      <c r="R3453" t="s">
        <v>16230</v>
      </c>
      <c r="S3453"/>
      <c r="T3453"/>
      <c r="U3453"/>
      <c r="V3453"/>
      <c r="W3453"/>
      <c r="X3453"/>
      <c r="Y3453"/>
      <c r="Z3453"/>
      <c r="AA3453"/>
      <c r="AB3453"/>
      <c r="AC3453"/>
      <c r="AD3453"/>
      <c r="AE3453"/>
      <c r="AF3453"/>
      <c r="AG3453">
        <v>0</v>
      </c>
      <c r="AH3453">
        <v>0</v>
      </c>
    </row>
    <row r="3454" spans="1:34" ht="15" x14ac:dyDescent="0.25">
      <c r="A3454" t="s">
        <v>7055</v>
      </c>
      <c r="B3454" t="s">
        <v>7056</v>
      </c>
      <c r="C3454" t="s">
        <v>62</v>
      </c>
      <c r="D3454">
        <v>44</v>
      </c>
      <c r="E3454" s="138">
        <v>45645</v>
      </c>
      <c r="F3454" s="138">
        <v>45716</v>
      </c>
      <c r="G3454" t="s">
        <v>69</v>
      </c>
      <c r="H3454" t="s">
        <v>70</v>
      </c>
      <c r="I3454">
        <v>0</v>
      </c>
      <c r="J3454" t="s">
        <v>16301</v>
      </c>
      <c r="K3454">
        <v>0.8</v>
      </c>
      <c r="L3454" t="s">
        <v>71</v>
      </c>
      <c r="M3454"/>
      <c r="N3454"/>
      <c r="O3454"/>
      <c r="P3454"/>
      <c r="Q3454"/>
      <c r="R3454"/>
      <c r="S3454"/>
      <c r="T3454"/>
      <c r="U3454"/>
      <c r="V3454"/>
      <c r="W3454"/>
      <c r="X3454"/>
      <c r="Y3454"/>
      <c r="Z3454"/>
      <c r="AA3454"/>
      <c r="AB3454"/>
      <c r="AC3454"/>
      <c r="AD3454"/>
      <c r="AE3454"/>
      <c r="AF3454"/>
      <c r="AG3454">
        <v>2</v>
      </c>
      <c r="AH3454">
        <v>14000</v>
      </c>
    </row>
    <row r="3455" spans="1:34" ht="15" x14ac:dyDescent="0.25">
      <c r="A3455" t="s">
        <v>7057</v>
      </c>
      <c r="B3455" t="s">
        <v>7058</v>
      </c>
      <c r="C3455" t="s">
        <v>735</v>
      </c>
      <c r="D3455"/>
      <c r="E3455"/>
      <c r="F3455"/>
      <c r="G3455"/>
      <c r="H3455" t="s">
        <v>63</v>
      </c>
      <c r="I3455" t="s">
        <v>64</v>
      </c>
      <c r="J3455"/>
      <c r="K3455"/>
      <c r="L3455"/>
      <c r="M3455"/>
      <c r="N3455"/>
      <c r="O3455"/>
      <c r="P3455"/>
      <c r="Q3455"/>
      <c r="R3455"/>
      <c r="S3455"/>
      <c r="T3455"/>
      <c r="U3455"/>
      <c r="V3455"/>
      <c r="W3455"/>
      <c r="X3455"/>
      <c r="Y3455"/>
      <c r="Z3455"/>
      <c r="AA3455"/>
      <c r="AB3455"/>
      <c r="AC3455"/>
      <c r="AD3455"/>
      <c r="AE3455"/>
      <c r="AF3455"/>
      <c r="AG3455"/>
      <c r="AH3455">
        <v>0</v>
      </c>
    </row>
    <row r="3456" spans="1:34" ht="15" x14ac:dyDescent="0.25">
      <c r="A3456" t="s">
        <v>7059</v>
      </c>
      <c r="B3456" t="s">
        <v>7060</v>
      </c>
      <c r="C3456" t="s">
        <v>231</v>
      </c>
      <c r="D3456">
        <v>59</v>
      </c>
      <c r="E3456" s="138">
        <v>45645</v>
      </c>
      <c r="F3456" s="138">
        <v>45910</v>
      </c>
      <c r="G3456" t="s">
        <v>69</v>
      </c>
      <c r="H3456" t="s">
        <v>63</v>
      </c>
      <c r="I3456">
        <v>0.8</v>
      </c>
      <c r="J3456" t="s">
        <v>71</v>
      </c>
      <c r="K3456"/>
      <c r="L3456"/>
      <c r="M3456"/>
      <c r="N3456"/>
      <c r="O3456"/>
      <c r="P3456"/>
      <c r="Q3456"/>
      <c r="R3456"/>
      <c r="S3456"/>
      <c r="T3456"/>
      <c r="U3456"/>
      <c r="V3456"/>
      <c r="W3456"/>
      <c r="X3456"/>
      <c r="Y3456"/>
      <c r="Z3456"/>
      <c r="AA3456"/>
      <c r="AB3456"/>
      <c r="AC3456"/>
      <c r="AD3456"/>
      <c r="AE3456"/>
      <c r="AF3456"/>
      <c r="AG3456">
        <v>1</v>
      </c>
      <c r="AH3456">
        <v>0</v>
      </c>
    </row>
    <row r="3457" spans="1:34" ht="15" x14ac:dyDescent="0.25">
      <c r="A3457" t="s">
        <v>7061</v>
      </c>
      <c r="B3457" t="s">
        <v>7062</v>
      </c>
      <c r="C3457" t="s">
        <v>790</v>
      </c>
      <c r="D3457">
        <v>45</v>
      </c>
      <c r="E3457" s="138">
        <v>45646</v>
      </c>
      <c r="F3457" s="138">
        <v>45691</v>
      </c>
      <c r="G3457" t="s">
        <v>75</v>
      </c>
      <c r="H3457" t="s">
        <v>70</v>
      </c>
      <c r="I3457">
        <v>0</v>
      </c>
      <c r="J3457" t="s">
        <v>16229</v>
      </c>
      <c r="K3457">
        <v>0.8</v>
      </c>
      <c r="L3457" t="s">
        <v>71</v>
      </c>
      <c r="M3457"/>
      <c r="N3457"/>
      <c r="O3457"/>
      <c r="P3457"/>
      <c r="Q3457"/>
      <c r="R3457"/>
      <c r="S3457"/>
      <c r="T3457"/>
      <c r="U3457"/>
      <c r="V3457"/>
      <c r="W3457"/>
      <c r="X3457"/>
      <c r="Y3457"/>
      <c r="Z3457"/>
      <c r="AA3457"/>
      <c r="AB3457"/>
      <c r="AC3457"/>
      <c r="AD3457"/>
      <c r="AE3457"/>
      <c r="AF3457"/>
      <c r="AG3457">
        <v>2</v>
      </c>
      <c r="AH3457">
        <v>10000</v>
      </c>
    </row>
    <row r="3458" spans="1:34" ht="15" x14ac:dyDescent="0.25">
      <c r="A3458" t="s">
        <v>7063</v>
      </c>
      <c r="B3458" t="s">
        <v>7064</v>
      </c>
      <c r="C3458" t="s">
        <v>231</v>
      </c>
      <c r="D3458">
        <v>5</v>
      </c>
      <c r="E3458" s="138">
        <v>45377</v>
      </c>
      <c r="F3458" s="138">
        <v>46011</v>
      </c>
      <c r="G3458" t="s">
        <v>69</v>
      </c>
      <c r="H3458" t="s">
        <v>70</v>
      </c>
      <c r="I3458">
        <v>0.5</v>
      </c>
      <c r="J3458" t="s">
        <v>16270</v>
      </c>
      <c r="K3458">
        <v>0.7</v>
      </c>
      <c r="L3458" t="s">
        <v>78</v>
      </c>
      <c r="M3458">
        <v>0.8</v>
      </c>
      <c r="N3458" t="s">
        <v>79</v>
      </c>
      <c r="O3458"/>
      <c r="P3458"/>
      <c r="Q3458"/>
      <c r="R3458"/>
      <c r="S3458"/>
      <c r="T3458"/>
      <c r="U3458"/>
      <c r="V3458"/>
      <c r="W3458"/>
      <c r="X3458"/>
      <c r="Y3458"/>
      <c r="Z3458"/>
      <c r="AA3458"/>
      <c r="AB3458"/>
      <c r="AC3458"/>
      <c r="AD3458"/>
      <c r="AE3458"/>
      <c r="AF3458"/>
      <c r="AG3458">
        <v>3</v>
      </c>
      <c r="AH3458">
        <v>0</v>
      </c>
    </row>
    <row r="3459" spans="1:34" ht="15" x14ac:dyDescent="0.25">
      <c r="A3459" t="s">
        <v>7065</v>
      </c>
      <c r="B3459" t="s">
        <v>7066</v>
      </c>
      <c r="C3459" t="s">
        <v>198</v>
      </c>
      <c r="D3459">
        <v>63</v>
      </c>
      <c r="E3459" s="138">
        <v>40854</v>
      </c>
      <c r="F3459" s="138">
        <v>46011</v>
      </c>
      <c r="G3459" t="s">
        <v>69</v>
      </c>
      <c r="H3459" t="s">
        <v>63</v>
      </c>
      <c r="I3459">
        <v>0.8</v>
      </c>
      <c r="J3459" t="s">
        <v>71</v>
      </c>
      <c r="K3459"/>
      <c r="L3459"/>
      <c r="M3459"/>
      <c r="N3459"/>
      <c r="O3459"/>
      <c r="P3459"/>
      <c r="Q3459"/>
      <c r="R3459"/>
      <c r="S3459"/>
      <c r="T3459"/>
      <c r="U3459"/>
      <c r="V3459"/>
      <c r="W3459"/>
      <c r="X3459"/>
      <c r="Y3459"/>
      <c r="Z3459"/>
      <c r="AA3459"/>
      <c r="AB3459"/>
      <c r="AC3459"/>
      <c r="AD3459"/>
      <c r="AE3459"/>
      <c r="AF3459"/>
      <c r="AG3459">
        <v>1</v>
      </c>
      <c r="AH3459">
        <v>0</v>
      </c>
    </row>
    <row r="3460" spans="1:34" ht="15" x14ac:dyDescent="0.25">
      <c r="A3460" t="s">
        <v>7067</v>
      </c>
      <c r="B3460" t="s">
        <v>7068</v>
      </c>
      <c r="C3460" t="s">
        <v>411</v>
      </c>
      <c r="D3460">
        <v>3</v>
      </c>
      <c r="E3460" s="138">
        <v>45715</v>
      </c>
      <c r="F3460" s="138">
        <v>45943</v>
      </c>
      <c r="G3460" t="s">
        <v>69</v>
      </c>
      <c r="H3460" t="s">
        <v>63</v>
      </c>
      <c r="I3460">
        <v>0.5</v>
      </c>
      <c r="J3460" t="s">
        <v>71</v>
      </c>
      <c r="K3460"/>
      <c r="L3460"/>
      <c r="M3460"/>
      <c r="N3460"/>
      <c r="O3460"/>
      <c r="P3460"/>
      <c r="Q3460"/>
      <c r="R3460"/>
      <c r="S3460"/>
      <c r="T3460"/>
      <c r="U3460"/>
      <c r="V3460"/>
      <c r="W3460"/>
      <c r="X3460"/>
      <c r="Y3460"/>
      <c r="Z3460"/>
      <c r="AA3460"/>
      <c r="AB3460"/>
      <c r="AC3460"/>
      <c r="AD3460"/>
      <c r="AE3460"/>
      <c r="AF3460"/>
      <c r="AG3460">
        <v>1</v>
      </c>
      <c r="AH3460">
        <v>0</v>
      </c>
    </row>
    <row r="3461" spans="1:34" ht="15" x14ac:dyDescent="0.25">
      <c r="A3461" t="s">
        <v>7069</v>
      </c>
      <c r="B3461" t="s">
        <v>7070</v>
      </c>
      <c r="C3461" t="s">
        <v>193</v>
      </c>
      <c r="D3461"/>
      <c r="E3461"/>
      <c r="F3461"/>
      <c r="G3461"/>
      <c r="H3461" t="s">
        <v>63</v>
      </c>
      <c r="I3461" t="s">
        <v>64</v>
      </c>
      <c r="J3461"/>
      <c r="K3461"/>
      <c r="L3461"/>
      <c r="M3461"/>
      <c r="N3461"/>
      <c r="O3461"/>
      <c r="P3461"/>
      <c r="Q3461"/>
      <c r="R3461"/>
      <c r="S3461"/>
      <c r="T3461"/>
      <c r="U3461"/>
      <c r="V3461"/>
      <c r="W3461"/>
      <c r="X3461"/>
      <c r="Y3461"/>
      <c r="Z3461"/>
      <c r="AA3461"/>
      <c r="AB3461"/>
      <c r="AC3461"/>
      <c r="AD3461"/>
      <c r="AE3461"/>
      <c r="AF3461"/>
      <c r="AG3461"/>
      <c r="AH3461">
        <v>0</v>
      </c>
    </row>
    <row r="3462" spans="1:34" ht="15" x14ac:dyDescent="0.25">
      <c r="A3462" t="s">
        <v>7071</v>
      </c>
      <c r="B3462" t="s">
        <v>7072</v>
      </c>
      <c r="C3462" t="s">
        <v>142</v>
      </c>
      <c r="D3462">
        <v>57</v>
      </c>
      <c r="E3462" s="138">
        <v>45644</v>
      </c>
      <c r="F3462" s="138">
        <v>45679</v>
      </c>
      <c r="G3462" t="s">
        <v>16478</v>
      </c>
      <c r="H3462" t="s">
        <v>70</v>
      </c>
      <c r="I3462">
        <v>0.73</v>
      </c>
      <c r="J3462" t="s">
        <v>76</v>
      </c>
      <c r="K3462">
        <v>0.75</v>
      </c>
      <c r="L3462" t="s">
        <v>77</v>
      </c>
      <c r="M3462">
        <v>0.78</v>
      </c>
      <c r="N3462" t="s">
        <v>78</v>
      </c>
      <c r="O3462">
        <v>0.8</v>
      </c>
      <c r="P3462" t="s">
        <v>79</v>
      </c>
      <c r="Q3462">
        <v>0</v>
      </c>
      <c r="R3462" t="s">
        <v>16230</v>
      </c>
      <c r="S3462"/>
      <c r="T3462"/>
      <c r="U3462"/>
      <c r="V3462"/>
      <c r="W3462"/>
      <c r="X3462"/>
      <c r="Y3462"/>
      <c r="Z3462"/>
      <c r="AA3462"/>
      <c r="AB3462"/>
      <c r="AC3462"/>
      <c r="AD3462"/>
      <c r="AE3462"/>
      <c r="AF3462"/>
      <c r="AG3462">
        <v>0</v>
      </c>
      <c r="AH3462">
        <v>0</v>
      </c>
    </row>
    <row r="3463" spans="1:34" ht="15" x14ac:dyDescent="0.25">
      <c r="A3463" t="s">
        <v>7073</v>
      </c>
      <c r="B3463" t="s">
        <v>7074</v>
      </c>
      <c r="C3463" t="s">
        <v>712</v>
      </c>
      <c r="D3463">
        <v>2</v>
      </c>
      <c r="E3463" s="138">
        <v>45699</v>
      </c>
      <c r="F3463" s="138">
        <v>45749</v>
      </c>
      <c r="G3463" t="s">
        <v>75</v>
      </c>
      <c r="H3463" t="s">
        <v>63</v>
      </c>
      <c r="I3463">
        <v>0.7</v>
      </c>
      <c r="J3463" t="s">
        <v>71</v>
      </c>
      <c r="K3463"/>
      <c r="L3463"/>
      <c r="M3463"/>
      <c r="N3463"/>
      <c r="O3463"/>
      <c r="P3463"/>
      <c r="Q3463"/>
      <c r="R3463"/>
      <c r="S3463"/>
      <c r="T3463"/>
      <c r="U3463"/>
      <c r="V3463"/>
      <c r="W3463"/>
      <c r="X3463"/>
      <c r="Y3463"/>
      <c r="Z3463"/>
      <c r="AA3463"/>
      <c r="AB3463"/>
      <c r="AC3463"/>
      <c r="AD3463"/>
      <c r="AE3463"/>
      <c r="AF3463"/>
      <c r="AG3463">
        <v>1</v>
      </c>
      <c r="AH3463">
        <v>0</v>
      </c>
    </row>
    <row r="3464" spans="1:34" ht="15" x14ac:dyDescent="0.25">
      <c r="A3464" t="s">
        <v>7075</v>
      </c>
      <c r="B3464" t="s">
        <v>7076</v>
      </c>
      <c r="C3464" t="s">
        <v>321</v>
      </c>
      <c r="D3464">
        <v>30</v>
      </c>
      <c r="E3464" s="138">
        <v>45645</v>
      </c>
      <c r="F3464" s="138">
        <v>45877</v>
      </c>
      <c r="G3464" t="s">
        <v>75</v>
      </c>
      <c r="H3464" t="s">
        <v>63</v>
      </c>
      <c r="I3464">
        <v>0.8</v>
      </c>
      <c r="J3464" t="s">
        <v>71</v>
      </c>
      <c r="K3464"/>
      <c r="L3464"/>
      <c r="M3464"/>
      <c r="N3464"/>
      <c r="O3464"/>
      <c r="P3464"/>
      <c r="Q3464"/>
      <c r="R3464"/>
      <c r="S3464"/>
      <c r="T3464"/>
      <c r="U3464"/>
      <c r="V3464"/>
      <c r="W3464"/>
      <c r="X3464"/>
      <c r="Y3464"/>
      <c r="Z3464"/>
      <c r="AA3464"/>
      <c r="AB3464"/>
      <c r="AC3464"/>
      <c r="AD3464"/>
      <c r="AE3464"/>
      <c r="AF3464"/>
      <c r="AG3464">
        <v>1</v>
      </c>
      <c r="AH3464">
        <v>0</v>
      </c>
    </row>
    <row r="3465" spans="1:34" ht="15" x14ac:dyDescent="0.25">
      <c r="A3465" t="s">
        <v>7077</v>
      </c>
      <c r="B3465" t="s">
        <v>7078</v>
      </c>
      <c r="C3465" t="s">
        <v>254</v>
      </c>
      <c r="D3465">
        <v>54</v>
      </c>
      <c r="E3465" s="138">
        <v>45656</v>
      </c>
      <c r="F3465" s="138">
        <v>45681</v>
      </c>
      <c r="G3465" t="s">
        <v>75</v>
      </c>
      <c r="H3465" t="s">
        <v>70</v>
      </c>
      <c r="I3465">
        <v>0</v>
      </c>
      <c r="J3465" t="s">
        <v>16248</v>
      </c>
      <c r="K3465">
        <v>0.8</v>
      </c>
      <c r="L3465" t="s">
        <v>71</v>
      </c>
      <c r="M3465"/>
      <c r="N3465"/>
      <c r="O3465"/>
      <c r="P3465"/>
      <c r="Q3465"/>
      <c r="R3465"/>
      <c r="S3465"/>
      <c r="T3465"/>
      <c r="U3465"/>
      <c r="V3465"/>
      <c r="W3465"/>
      <c r="X3465"/>
      <c r="Y3465"/>
      <c r="Z3465"/>
      <c r="AA3465"/>
      <c r="AB3465"/>
      <c r="AC3465"/>
      <c r="AD3465"/>
      <c r="AE3465"/>
      <c r="AF3465"/>
      <c r="AG3465">
        <v>2</v>
      </c>
      <c r="AH3465">
        <v>8500</v>
      </c>
    </row>
    <row r="3466" spans="1:34" ht="15" x14ac:dyDescent="0.25">
      <c r="A3466" t="s">
        <v>7079</v>
      </c>
      <c r="B3466" t="s">
        <v>7080</v>
      </c>
      <c r="C3466" t="s">
        <v>516</v>
      </c>
      <c r="D3466">
        <v>3</v>
      </c>
      <c r="E3466" s="138">
        <v>45315</v>
      </c>
      <c r="F3466" s="138">
        <v>46011</v>
      </c>
      <c r="G3466" t="s">
        <v>69</v>
      </c>
      <c r="H3466" t="s">
        <v>63</v>
      </c>
      <c r="I3466">
        <v>0.8</v>
      </c>
      <c r="J3466" t="s">
        <v>71</v>
      </c>
      <c r="K3466"/>
      <c r="L3466"/>
      <c r="M3466"/>
      <c r="N3466"/>
      <c r="O3466"/>
      <c r="P3466"/>
      <c r="Q3466"/>
      <c r="R3466"/>
      <c r="S3466"/>
      <c r="T3466"/>
      <c r="U3466"/>
      <c r="V3466"/>
      <c r="W3466"/>
      <c r="X3466"/>
      <c r="Y3466"/>
      <c r="Z3466"/>
      <c r="AA3466"/>
      <c r="AB3466"/>
      <c r="AC3466"/>
      <c r="AD3466"/>
      <c r="AE3466"/>
      <c r="AF3466"/>
      <c r="AG3466">
        <v>1</v>
      </c>
      <c r="AH3466">
        <v>0</v>
      </c>
    </row>
    <row r="3467" spans="1:34" ht="15" x14ac:dyDescent="0.25">
      <c r="A3467" t="s">
        <v>7081</v>
      </c>
      <c r="B3467" t="s">
        <v>7082</v>
      </c>
      <c r="C3467" t="s">
        <v>970</v>
      </c>
      <c r="D3467">
        <v>50</v>
      </c>
      <c r="E3467" s="138">
        <v>40896</v>
      </c>
      <c r="F3467" s="138">
        <v>46011</v>
      </c>
      <c r="G3467" t="s">
        <v>69</v>
      </c>
      <c r="H3467" t="s">
        <v>63</v>
      </c>
      <c r="I3467">
        <v>0.8</v>
      </c>
      <c r="J3467" t="s">
        <v>71</v>
      </c>
      <c r="K3467"/>
      <c r="L3467"/>
      <c r="M3467"/>
      <c r="N3467"/>
      <c r="O3467"/>
      <c r="P3467"/>
      <c r="Q3467"/>
      <c r="R3467"/>
      <c r="S3467"/>
      <c r="T3467"/>
      <c r="U3467"/>
      <c r="V3467"/>
      <c r="W3467"/>
      <c r="X3467"/>
      <c r="Y3467"/>
      <c r="Z3467"/>
      <c r="AA3467"/>
      <c r="AB3467"/>
      <c r="AC3467"/>
      <c r="AD3467"/>
      <c r="AE3467"/>
      <c r="AF3467"/>
      <c r="AG3467">
        <v>1</v>
      </c>
      <c r="AH3467">
        <v>0</v>
      </c>
    </row>
    <row r="3468" spans="1:34" ht="15" x14ac:dyDescent="0.25">
      <c r="A3468" t="s">
        <v>7083</v>
      </c>
      <c r="B3468" t="s">
        <v>7084</v>
      </c>
      <c r="C3468" t="s">
        <v>111</v>
      </c>
      <c r="D3468">
        <v>48</v>
      </c>
      <c r="E3468" s="138">
        <v>41822</v>
      </c>
      <c r="F3468" s="138">
        <v>46011</v>
      </c>
      <c r="G3468" t="s">
        <v>69</v>
      </c>
      <c r="H3468" t="s">
        <v>63</v>
      </c>
      <c r="I3468">
        <v>0.8</v>
      </c>
      <c r="J3468" t="s">
        <v>71</v>
      </c>
      <c r="K3468"/>
      <c r="L3468"/>
      <c r="M3468"/>
      <c r="N3468"/>
      <c r="O3468"/>
      <c r="P3468"/>
      <c r="Q3468"/>
      <c r="R3468"/>
      <c r="S3468"/>
      <c r="T3468"/>
      <c r="U3468"/>
      <c r="V3468"/>
      <c r="W3468"/>
      <c r="X3468"/>
      <c r="Y3468"/>
      <c r="Z3468"/>
      <c r="AA3468"/>
      <c r="AB3468"/>
      <c r="AC3468"/>
      <c r="AD3468"/>
      <c r="AE3468"/>
      <c r="AF3468"/>
      <c r="AG3468">
        <v>1</v>
      </c>
      <c r="AH3468">
        <v>0</v>
      </c>
    </row>
    <row r="3469" spans="1:34" ht="15" x14ac:dyDescent="0.25">
      <c r="A3469" t="s">
        <v>7085</v>
      </c>
      <c r="B3469" t="s">
        <v>7086</v>
      </c>
      <c r="C3469" t="s">
        <v>222</v>
      </c>
      <c r="D3469">
        <v>117</v>
      </c>
      <c r="E3469" s="138">
        <v>41912</v>
      </c>
      <c r="F3469" s="138">
        <v>46011</v>
      </c>
      <c r="G3469" t="s">
        <v>69</v>
      </c>
      <c r="H3469" t="s">
        <v>63</v>
      </c>
      <c r="I3469">
        <v>0.8</v>
      </c>
      <c r="J3469" t="s">
        <v>71</v>
      </c>
      <c r="K3469"/>
      <c r="L3469"/>
      <c r="M3469"/>
      <c r="N3469"/>
      <c r="O3469"/>
      <c r="P3469"/>
      <c r="Q3469"/>
      <c r="R3469"/>
      <c r="S3469"/>
      <c r="T3469"/>
      <c r="U3469"/>
      <c r="V3469"/>
      <c r="W3469"/>
      <c r="X3469"/>
      <c r="Y3469"/>
      <c r="Z3469"/>
      <c r="AA3469"/>
      <c r="AB3469"/>
      <c r="AC3469"/>
      <c r="AD3469"/>
      <c r="AE3469"/>
      <c r="AF3469"/>
      <c r="AG3469">
        <v>1</v>
      </c>
      <c r="AH3469">
        <v>0</v>
      </c>
    </row>
    <row r="3470" spans="1:34" ht="15" x14ac:dyDescent="0.25">
      <c r="A3470" t="s">
        <v>7087</v>
      </c>
      <c r="B3470" t="s">
        <v>7088</v>
      </c>
      <c r="C3470" t="s">
        <v>1000</v>
      </c>
      <c r="D3470">
        <v>62</v>
      </c>
      <c r="E3470" s="138">
        <v>45649</v>
      </c>
      <c r="F3470" s="138">
        <v>45700</v>
      </c>
      <c r="G3470" t="s">
        <v>69</v>
      </c>
      <c r="H3470" t="s">
        <v>70</v>
      </c>
      <c r="I3470">
        <v>0</v>
      </c>
      <c r="J3470" t="s">
        <v>16228</v>
      </c>
      <c r="K3470">
        <v>0.8</v>
      </c>
      <c r="L3470" t="s">
        <v>71</v>
      </c>
      <c r="M3470"/>
      <c r="N3470"/>
      <c r="O3470"/>
      <c r="P3470"/>
      <c r="Q3470"/>
      <c r="R3470"/>
      <c r="S3470"/>
      <c r="T3470"/>
      <c r="U3470"/>
      <c r="V3470"/>
      <c r="W3470"/>
      <c r="X3470"/>
      <c r="Y3470"/>
      <c r="Z3470"/>
      <c r="AA3470"/>
      <c r="AB3470"/>
      <c r="AC3470"/>
      <c r="AD3470"/>
      <c r="AE3470"/>
      <c r="AF3470"/>
      <c r="AG3470">
        <v>2</v>
      </c>
      <c r="AH3470">
        <v>12000</v>
      </c>
    </row>
    <row r="3471" spans="1:34" ht="15" x14ac:dyDescent="0.25">
      <c r="A3471" t="s">
        <v>7089</v>
      </c>
      <c r="B3471" t="s">
        <v>7090</v>
      </c>
      <c r="C3471" t="s">
        <v>426</v>
      </c>
      <c r="D3471">
        <v>10</v>
      </c>
      <c r="E3471" s="138">
        <v>44313</v>
      </c>
      <c r="F3471" s="138">
        <v>46011</v>
      </c>
      <c r="G3471" t="s">
        <v>69</v>
      </c>
      <c r="H3471" t="s">
        <v>70</v>
      </c>
      <c r="I3471">
        <v>0</v>
      </c>
      <c r="J3471" t="s">
        <v>16368</v>
      </c>
      <c r="K3471">
        <v>0.8</v>
      </c>
      <c r="L3471" t="s">
        <v>71</v>
      </c>
      <c r="M3471"/>
      <c r="N3471"/>
      <c r="O3471"/>
      <c r="P3471"/>
      <c r="Q3471"/>
      <c r="R3471"/>
      <c r="S3471"/>
      <c r="T3471"/>
      <c r="U3471"/>
      <c r="V3471"/>
      <c r="W3471"/>
      <c r="X3471"/>
      <c r="Y3471"/>
      <c r="Z3471"/>
      <c r="AA3471"/>
      <c r="AB3471"/>
      <c r="AC3471"/>
      <c r="AD3471"/>
      <c r="AE3471"/>
      <c r="AF3471"/>
      <c r="AG3471">
        <v>2</v>
      </c>
      <c r="AH3471">
        <v>8140</v>
      </c>
    </row>
    <row r="3472" spans="1:34" ht="15" x14ac:dyDescent="0.25">
      <c r="A3472" t="s">
        <v>7093</v>
      </c>
      <c r="B3472" t="s">
        <v>7094</v>
      </c>
      <c r="C3472" t="s">
        <v>102</v>
      </c>
      <c r="D3472">
        <v>28</v>
      </c>
      <c r="E3472" s="138">
        <v>45638</v>
      </c>
      <c r="F3472" s="138">
        <v>45687</v>
      </c>
      <c r="G3472" t="s">
        <v>1464</v>
      </c>
      <c r="H3472" t="s">
        <v>70</v>
      </c>
      <c r="I3472">
        <v>0</v>
      </c>
      <c r="J3472" t="s">
        <v>16243</v>
      </c>
      <c r="K3472">
        <v>0.55000000000000004</v>
      </c>
      <c r="L3472" t="s">
        <v>71</v>
      </c>
      <c r="M3472"/>
      <c r="N3472"/>
      <c r="O3472"/>
      <c r="P3472"/>
      <c r="Q3472"/>
      <c r="R3472"/>
      <c r="S3472"/>
      <c r="T3472"/>
      <c r="U3472"/>
      <c r="V3472"/>
      <c r="W3472"/>
      <c r="X3472"/>
      <c r="Y3472"/>
      <c r="Z3472"/>
      <c r="AA3472"/>
      <c r="AB3472"/>
      <c r="AC3472"/>
      <c r="AD3472"/>
      <c r="AE3472"/>
      <c r="AF3472"/>
      <c r="AG3472">
        <v>2</v>
      </c>
      <c r="AH3472">
        <v>7999.99</v>
      </c>
    </row>
    <row r="3473" spans="1:34" ht="15" x14ac:dyDescent="0.25">
      <c r="A3473" t="s">
        <v>7091</v>
      </c>
      <c r="B3473" t="s">
        <v>7092</v>
      </c>
      <c r="C3473" t="s">
        <v>102</v>
      </c>
      <c r="D3473">
        <v>33</v>
      </c>
      <c r="E3473" s="138">
        <v>45278</v>
      </c>
      <c r="F3473" s="138">
        <v>46011</v>
      </c>
      <c r="G3473" t="s">
        <v>69</v>
      </c>
      <c r="H3473" t="s">
        <v>63</v>
      </c>
      <c r="I3473">
        <v>0.5</v>
      </c>
      <c r="J3473" t="s">
        <v>71</v>
      </c>
      <c r="K3473"/>
      <c r="L3473"/>
      <c r="M3473"/>
      <c r="N3473"/>
      <c r="O3473"/>
      <c r="P3473"/>
      <c r="Q3473"/>
      <c r="R3473"/>
      <c r="S3473"/>
      <c r="T3473"/>
      <c r="U3473"/>
      <c r="V3473"/>
      <c r="W3473"/>
      <c r="X3473"/>
      <c r="Y3473"/>
      <c r="Z3473"/>
      <c r="AA3473"/>
      <c r="AB3473"/>
      <c r="AC3473"/>
      <c r="AD3473"/>
      <c r="AE3473"/>
      <c r="AF3473"/>
      <c r="AG3473">
        <v>1</v>
      </c>
      <c r="AH3473">
        <v>0</v>
      </c>
    </row>
    <row r="3474" spans="1:34" ht="15" x14ac:dyDescent="0.25">
      <c r="A3474" t="s">
        <v>7095</v>
      </c>
      <c r="B3474" t="s">
        <v>7096</v>
      </c>
      <c r="C3474" t="s">
        <v>448</v>
      </c>
      <c r="D3474">
        <v>40</v>
      </c>
      <c r="E3474" s="138">
        <v>41212</v>
      </c>
      <c r="F3474" s="138">
        <v>46011</v>
      </c>
      <c r="G3474" t="s">
        <v>69</v>
      </c>
      <c r="H3474" t="s">
        <v>63</v>
      </c>
      <c r="I3474">
        <v>0.8</v>
      </c>
      <c r="J3474" t="s">
        <v>71</v>
      </c>
      <c r="K3474"/>
      <c r="L3474"/>
      <c r="M3474"/>
      <c r="N3474"/>
      <c r="O3474"/>
      <c r="P3474"/>
      <c r="Q3474"/>
      <c r="R3474"/>
      <c r="S3474"/>
      <c r="T3474"/>
      <c r="U3474"/>
      <c r="V3474"/>
      <c r="W3474"/>
      <c r="X3474"/>
      <c r="Y3474"/>
      <c r="Z3474"/>
      <c r="AA3474"/>
      <c r="AB3474"/>
      <c r="AC3474"/>
      <c r="AD3474"/>
      <c r="AE3474"/>
      <c r="AF3474"/>
      <c r="AG3474">
        <v>1</v>
      </c>
      <c r="AH3474">
        <v>0</v>
      </c>
    </row>
    <row r="3475" spans="1:34" ht="15" x14ac:dyDescent="0.25">
      <c r="A3475" t="s">
        <v>7097</v>
      </c>
      <c r="B3475" t="s">
        <v>7098</v>
      </c>
      <c r="C3475" t="s">
        <v>564</v>
      </c>
      <c r="D3475">
        <v>61</v>
      </c>
      <c r="E3475" s="138">
        <v>45646</v>
      </c>
      <c r="F3475" s="138">
        <v>45672</v>
      </c>
      <c r="G3475" t="s">
        <v>69</v>
      </c>
      <c r="H3475" t="s">
        <v>70</v>
      </c>
      <c r="I3475">
        <v>0</v>
      </c>
      <c r="J3475" t="s">
        <v>16327</v>
      </c>
      <c r="K3475">
        <v>0.8</v>
      </c>
      <c r="L3475" t="s">
        <v>71</v>
      </c>
      <c r="M3475"/>
      <c r="N3475"/>
      <c r="O3475"/>
      <c r="P3475"/>
      <c r="Q3475"/>
      <c r="R3475"/>
      <c r="S3475"/>
      <c r="T3475"/>
      <c r="U3475"/>
      <c r="V3475"/>
      <c r="W3475"/>
      <c r="X3475"/>
      <c r="Y3475"/>
      <c r="Z3475"/>
      <c r="AA3475"/>
      <c r="AB3475"/>
      <c r="AC3475"/>
      <c r="AD3475"/>
      <c r="AE3475"/>
      <c r="AF3475"/>
      <c r="AG3475">
        <v>2</v>
      </c>
      <c r="AH3475">
        <v>28000</v>
      </c>
    </row>
    <row r="3476" spans="1:34" ht="15" x14ac:dyDescent="0.25">
      <c r="A3476" t="s">
        <v>7099</v>
      </c>
      <c r="B3476" t="s">
        <v>7100</v>
      </c>
      <c r="C3476" t="s">
        <v>182</v>
      </c>
      <c r="D3476">
        <v>40</v>
      </c>
      <c r="E3476" s="138">
        <v>45646</v>
      </c>
      <c r="F3476" s="138">
        <v>45665</v>
      </c>
      <c r="G3476" t="s">
        <v>69</v>
      </c>
      <c r="H3476" t="s">
        <v>63</v>
      </c>
      <c r="I3476">
        <v>0.8</v>
      </c>
      <c r="J3476" t="s">
        <v>71</v>
      </c>
      <c r="K3476"/>
      <c r="L3476"/>
      <c r="M3476"/>
      <c r="N3476"/>
      <c r="O3476"/>
      <c r="P3476"/>
      <c r="Q3476"/>
      <c r="R3476"/>
      <c r="S3476"/>
      <c r="T3476"/>
      <c r="U3476"/>
      <c r="V3476"/>
      <c r="W3476"/>
      <c r="X3476"/>
      <c r="Y3476"/>
      <c r="Z3476"/>
      <c r="AA3476"/>
      <c r="AB3476"/>
      <c r="AC3476"/>
      <c r="AD3476"/>
      <c r="AE3476"/>
      <c r="AF3476"/>
      <c r="AG3476">
        <v>1</v>
      </c>
      <c r="AH3476">
        <v>0</v>
      </c>
    </row>
    <row r="3477" spans="1:34" ht="15" x14ac:dyDescent="0.25">
      <c r="A3477" t="s">
        <v>7101</v>
      </c>
      <c r="B3477" t="s">
        <v>7102</v>
      </c>
      <c r="C3477" t="s">
        <v>63</v>
      </c>
      <c r="D3477">
        <v>67</v>
      </c>
      <c r="E3477" s="138">
        <v>45638</v>
      </c>
      <c r="F3477" s="138">
        <v>45685</v>
      </c>
      <c r="G3477" t="s">
        <v>75</v>
      </c>
      <c r="H3477" t="s">
        <v>70</v>
      </c>
      <c r="I3477">
        <v>0</v>
      </c>
      <c r="J3477" t="s">
        <v>16288</v>
      </c>
      <c r="K3477">
        <v>0.7</v>
      </c>
      <c r="L3477" t="s">
        <v>16270</v>
      </c>
      <c r="M3477">
        <v>0.8</v>
      </c>
      <c r="N3477" t="s">
        <v>78</v>
      </c>
      <c r="O3477">
        <v>0.8</v>
      </c>
      <c r="P3477" t="s">
        <v>79</v>
      </c>
      <c r="Q3477"/>
      <c r="R3477"/>
      <c r="S3477"/>
      <c r="T3477"/>
      <c r="U3477"/>
      <c r="V3477"/>
      <c r="W3477"/>
      <c r="X3477"/>
      <c r="Y3477"/>
      <c r="Z3477"/>
      <c r="AA3477"/>
      <c r="AB3477"/>
      <c r="AC3477"/>
      <c r="AD3477"/>
      <c r="AE3477"/>
      <c r="AF3477"/>
      <c r="AG3477">
        <v>4</v>
      </c>
      <c r="AH3477">
        <v>17000</v>
      </c>
    </row>
    <row r="3478" spans="1:34" ht="15" x14ac:dyDescent="0.25">
      <c r="A3478" t="s">
        <v>7103</v>
      </c>
      <c r="B3478" t="s">
        <v>7104</v>
      </c>
      <c r="C3478" t="s">
        <v>102</v>
      </c>
      <c r="D3478">
        <v>2</v>
      </c>
      <c r="E3478" s="138">
        <v>44646</v>
      </c>
      <c r="F3478" s="138">
        <v>46011</v>
      </c>
      <c r="G3478" t="s">
        <v>69</v>
      </c>
      <c r="H3478" t="s">
        <v>63</v>
      </c>
      <c r="I3478">
        <v>0.7</v>
      </c>
      <c r="J3478" t="s">
        <v>71</v>
      </c>
      <c r="K3478"/>
      <c r="L3478"/>
      <c r="M3478"/>
      <c r="N3478"/>
      <c r="O3478"/>
      <c r="P3478"/>
      <c r="Q3478"/>
      <c r="R3478"/>
      <c r="S3478"/>
      <c r="T3478"/>
      <c r="U3478"/>
      <c r="V3478"/>
      <c r="W3478"/>
      <c r="X3478"/>
      <c r="Y3478"/>
      <c r="Z3478"/>
      <c r="AA3478"/>
      <c r="AB3478"/>
      <c r="AC3478"/>
      <c r="AD3478"/>
      <c r="AE3478"/>
      <c r="AF3478"/>
      <c r="AG3478">
        <v>1</v>
      </c>
      <c r="AH3478">
        <v>0</v>
      </c>
    </row>
    <row r="3479" spans="1:34" ht="15" x14ac:dyDescent="0.25">
      <c r="A3479" t="s">
        <v>7105</v>
      </c>
      <c r="B3479" t="s">
        <v>7106</v>
      </c>
      <c r="C3479" t="s">
        <v>29</v>
      </c>
      <c r="D3479">
        <v>3</v>
      </c>
      <c r="E3479" s="138">
        <v>45712</v>
      </c>
      <c r="F3479" s="138">
        <v>45770</v>
      </c>
      <c r="G3479" t="s">
        <v>69</v>
      </c>
      <c r="H3479" t="s">
        <v>70</v>
      </c>
      <c r="I3479">
        <v>0</v>
      </c>
      <c r="J3479" t="s">
        <v>16236</v>
      </c>
      <c r="K3479">
        <v>0.8</v>
      </c>
      <c r="L3479" t="s">
        <v>71</v>
      </c>
      <c r="M3479"/>
      <c r="N3479"/>
      <c r="O3479"/>
      <c r="P3479"/>
      <c r="Q3479"/>
      <c r="R3479"/>
      <c r="S3479"/>
      <c r="T3479"/>
      <c r="U3479"/>
      <c r="V3479"/>
      <c r="W3479"/>
      <c r="X3479"/>
      <c r="Y3479"/>
      <c r="Z3479"/>
      <c r="AA3479"/>
      <c r="AB3479"/>
      <c r="AC3479"/>
      <c r="AD3479"/>
      <c r="AE3479"/>
      <c r="AF3479"/>
      <c r="AG3479">
        <v>2</v>
      </c>
      <c r="AH3479">
        <v>9999.99</v>
      </c>
    </row>
    <row r="3480" spans="1:34" ht="15" x14ac:dyDescent="0.25">
      <c r="A3480" t="s">
        <v>7109</v>
      </c>
      <c r="B3480" t="s">
        <v>7110</v>
      </c>
      <c r="C3480" t="s">
        <v>99</v>
      </c>
      <c r="D3480">
        <v>12</v>
      </c>
      <c r="E3480" s="138">
        <v>45656</v>
      </c>
      <c r="F3480" s="138">
        <v>45943</v>
      </c>
      <c r="G3480" t="s">
        <v>69</v>
      </c>
      <c r="H3480" t="s">
        <v>63</v>
      </c>
      <c r="I3480">
        <v>0.6</v>
      </c>
      <c r="J3480" t="s">
        <v>71</v>
      </c>
      <c r="K3480"/>
      <c r="L3480"/>
      <c r="M3480"/>
      <c r="N3480"/>
      <c r="O3480"/>
      <c r="P3480"/>
      <c r="Q3480"/>
      <c r="R3480"/>
      <c r="S3480"/>
      <c r="T3480"/>
      <c r="U3480"/>
      <c r="V3480"/>
      <c r="W3480"/>
      <c r="X3480"/>
      <c r="Y3480"/>
      <c r="Z3480"/>
      <c r="AA3480"/>
      <c r="AB3480"/>
      <c r="AC3480"/>
      <c r="AD3480"/>
      <c r="AE3480"/>
      <c r="AF3480"/>
      <c r="AG3480">
        <v>1</v>
      </c>
      <c r="AH3480">
        <v>0</v>
      </c>
    </row>
    <row r="3481" spans="1:34" ht="15" x14ac:dyDescent="0.25">
      <c r="A3481" t="s">
        <v>7111</v>
      </c>
      <c r="B3481" t="s">
        <v>7112</v>
      </c>
      <c r="C3481" t="s">
        <v>254</v>
      </c>
      <c r="D3481">
        <v>5</v>
      </c>
      <c r="E3481" s="138">
        <v>44991</v>
      </c>
      <c r="F3481" s="138">
        <v>46011</v>
      </c>
      <c r="G3481" t="s">
        <v>16478</v>
      </c>
      <c r="H3481" t="s">
        <v>70</v>
      </c>
      <c r="I3481">
        <v>0.4</v>
      </c>
      <c r="J3481" t="s">
        <v>76</v>
      </c>
      <c r="K3481">
        <v>0.6</v>
      </c>
      <c r="L3481" t="s">
        <v>77</v>
      </c>
      <c r="M3481">
        <v>0.75</v>
      </c>
      <c r="N3481" t="s">
        <v>78</v>
      </c>
      <c r="O3481">
        <v>0.8</v>
      </c>
      <c r="P3481" t="s">
        <v>79</v>
      </c>
      <c r="Q3481">
        <v>0</v>
      </c>
      <c r="R3481" t="s">
        <v>16230</v>
      </c>
      <c r="S3481"/>
      <c r="T3481"/>
      <c r="U3481"/>
      <c r="V3481"/>
      <c r="W3481"/>
      <c r="X3481"/>
      <c r="Y3481"/>
      <c r="Z3481"/>
      <c r="AA3481"/>
      <c r="AB3481"/>
      <c r="AC3481"/>
      <c r="AD3481"/>
      <c r="AE3481"/>
      <c r="AF3481"/>
      <c r="AG3481">
        <v>0</v>
      </c>
      <c r="AH3481">
        <v>0</v>
      </c>
    </row>
    <row r="3482" spans="1:34" ht="15" x14ac:dyDescent="0.25">
      <c r="A3482" t="s">
        <v>7113</v>
      </c>
      <c r="B3482" t="s">
        <v>7114</v>
      </c>
      <c r="C3482" t="s">
        <v>231</v>
      </c>
      <c r="D3482">
        <v>31</v>
      </c>
      <c r="E3482" s="138">
        <v>45646</v>
      </c>
      <c r="F3482" s="138">
        <v>45672</v>
      </c>
      <c r="G3482" t="s">
        <v>69</v>
      </c>
      <c r="H3482" t="s">
        <v>63</v>
      </c>
      <c r="I3482">
        <v>0.6</v>
      </c>
      <c r="J3482" t="s">
        <v>71</v>
      </c>
      <c r="K3482"/>
      <c r="L3482"/>
      <c r="M3482"/>
      <c r="N3482"/>
      <c r="O3482"/>
      <c r="P3482"/>
      <c r="Q3482"/>
      <c r="R3482"/>
      <c r="S3482"/>
      <c r="T3482"/>
      <c r="U3482"/>
      <c r="V3482"/>
      <c r="W3482"/>
      <c r="X3482"/>
      <c r="Y3482"/>
      <c r="Z3482"/>
      <c r="AA3482"/>
      <c r="AB3482"/>
      <c r="AC3482"/>
      <c r="AD3482"/>
      <c r="AE3482"/>
      <c r="AF3482"/>
      <c r="AG3482">
        <v>1</v>
      </c>
      <c r="AH3482">
        <v>0</v>
      </c>
    </row>
    <row r="3483" spans="1:34" ht="15" x14ac:dyDescent="0.25">
      <c r="A3483" t="s">
        <v>15841</v>
      </c>
      <c r="B3483" t="s">
        <v>15842</v>
      </c>
      <c r="C3483" t="s">
        <v>294</v>
      </c>
      <c r="D3483">
        <v>21</v>
      </c>
      <c r="E3483" s="138">
        <v>45637</v>
      </c>
      <c r="F3483" s="138">
        <v>45667</v>
      </c>
      <c r="G3483" t="s">
        <v>69</v>
      </c>
      <c r="H3483" t="s">
        <v>63</v>
      </c>
      <c r="I3483">
        <v>0.3</v>
      </c>
      <c r="J3483" t="s">
        <v>71</v>
      </c>
      <c r="K3483"/>
      <c r="L3483"/>
      <c r="M3483"/>
      <c r="N3483"/>
      <c r="O3483"/>
      <c r="P3483"/>
      <c r="Q3483"/>
      <c r="R3483"/>
      <c r="S3483"/>
      <c r="T3483"/>
      <c r="U3483"/>
      <c r="V3483"/>
      <c r="W3483"/>
      <c r="X3483"/>
      <c r="Y3483"/>
      <c r="Z3483"/>
      <c r="AA3483"/>
      <c r="AB3483"/>
      <c r="AC3483"/>
      <c r="AD3483"/>
      <c r="AE3483"/>
      <c r="AF3483"/>
      <c r="AG3483">
        <v>1</v>
      </c>
      <c r="AH3483">
        <v>0</v>
      </c>
    </row>
    <row r="3484" spans="1:34" ht="15" x14ac:dyDescent="0.25">
      <c r="A3484" t="s">
        <v>7115</v>
      </c>
      <c r="B3484" t="s">
        <v>7116</v>
      </c>
      <c r="C3484" t="s">
        <v>286</v>
      </c>
      <c r="D3484">
        <v>2</v>
      </c>
      <c r="E3484" s="138">
        <v>45716</v>
      </c>
      <c r="F3484" s="138">
        <v>45903</v>
      </c>
      <c r="G3484" t="s">
        <v>69</v>
      </c>
      <c r="H3484" t="s">
        <v>63</v>
      </c>
      <c r="I3484">
        <v>0.6</v>
      </c>
      <c r="J3484" t="s">
        <v>71</v>
      </c>
      <c r="K3484"/>
      <c r="L3484"/>
      <c r="M3484"/>
      <c r="N3484"/>
      <c r="O3484"/>
      <c r="P3484"/>
      <c r="Q3484"/>
      <c r="R3484"/>
      <c r="S3484"/>
      <c r="T3484"/>
      <c r="U3484"/>
      <c r="V3484"/>
      <c r="W3484"/>
      <c r="X3484"/>
      <c r="Y3484"/>
      <c r="Z3484"/>
      <c r="AA3484"/>
      <c r="AB3484"/>
      <c r="AC3484"/>
      <c r="AD3484"/>
      <c r="AE3484"/>
      <c r="AF3484"/>
      <c r="AG3484">
        <v>1</v>
      </c>
      <c r="AH3484">
        <v>0</v>
      </c>
    </row>
    <row r="3485" spans="1:34" ht="15" x14ac:dyDescent="0.25">
      <c r="A3485" t="s">
        <v>7117</v>
      </c>
      <c r="B3485" t="s">
        <v>7118</v>
      </c>
      <c r="C3485" t="s">
        <v>291</v>
      </c>
      <c r="D3485">
        <v>3</v>
      </c>
      <c r="E3485" s="138">
        <v>45716</v>
      </c>
      <c r="F3485" s="138">
        <v>45943</v>
      </c>
      <c r="G3485" t="s">
        <v>69</v>
      </c>
      <c r="H3485" t="s">
        <v>70</v>
      </c>
      <c r="I3485">
        <v>0</v>
      </c>
      <c r="J3485" t="s">
        <v>16248</v>
      </c>
      <c r="K3485">
        <v>0.6</v>
      </c>
      <c r="L3485" t="s">
        <v>71</v>
      </c>
      <c r="M3485"/>
      <c r="N3485"/>
      <c r="O3485"/>
      <c r="P3485"/>
      <c r="Q3485"/>
      <c r="R3485"/>
      <c r="S3485"/>
      <c r="T3485"/>
      <c r="U3485"/>
      <c r="V3485"/>
      <c r="W3485"/>
      <c r="X3485"/>
      <c r="Y3485"/>
      <c r="Z3485"/>
      <c r="AA3485"/>
      <c r="AB3485"/>
      <c r="AC3485"/>
      <c r="AD3485"/>
      <c r="AE3485"/>
      <c r="AF3485"/>
      <c r="AG3485">
        <v>2</v>
      </c>
      <c r="AH3485">
        <v>8500</v>
      </c>
    </row>
    <row r="3486" spans="1:34" ht="15" x14ac:dyDescent="0.25">
      <c r="A3486" t="s">
        <v>7119</v>
      </c>
      <c r="B3486" t="s">
        <v>7120</v>
      </c>
      <c r="C3486" t="s">
        <v>411</v>
      </c>
      <c r="D3486">
        <v>5</v>
      </c>
      <c r="E3486" s="138">
        <v>44616</v>
      </c>
      <c r="F3486" s="138">
        <v>46011</v>
      </c>
      <c r="G3486" t="s">
        <v>69</v>
      </c>
      <c r="H3486" t="s">
        <v>70</v>
      </c>
      <c r="I3486">
        <v>0</v>
      </c>
      <c r="J3486" t="s">
        <v>16229</v>
      </c>
      <c r="K3486">
        <v>0.8</v>
      </c>
      <c r="L3486" t="s">
        <v>71</v>
      </c>
      <c r="M3486"/>
      <c r="N3486"/>
      <c r="O3486"/>
      <c r="P3486"/>
      <c r="Q3486"/>
      <c r="R3486"/>
      <c r="S3486"/>
      <c r="T3486"/>
      <c r="U3486"/>
      <c r="V3486"/>
      <c r="W3486"/>
      <c r="X3486"/>
      <c r="Y3486"/>
      <c r="Z3486"/>
      <c r="AA3486"/>
      <c r="AB3486"/>
      <c r="AC3486"/>
      <c r="AD3486"/>
      <c r="AE3486"/>
      <c r="AF3486"/>
      <c r="AG3486">
        <v>2</v>
      </c>
      <c r="AH3486">
        <v>10000</v>
      </c>
    </row>
    <row r="3487" spans="1:34" ht="15" x14ac:dyDescent="0.25">
      <c r="A3487" t="s">
        <v>7121</v>
      </c>
      <c r="B3487" t="s">
        <v>7122</v>
      </c>
      <c r="C3487" t="s">
        <v>122</v>
      </c>
      <c r="D3487">
        <v>155</v>
      </c>
      <c r="E3487" s="138">
        <v>45630</v>
      </c>
      <c r="F3487" s="138">
        <v>45945</v>
      </c>
      <c r="G3487" t="s">
        <v>69</v>
      </c>
      <c r="H3487" t="s">
        <v>63</v>
      </c>
      <c r="I3487">
        <v>0.8</v>
      </c>
      <c r="J3487" t="s">
        <v>71</v>
      </c>
      <c r="K3487"/>
      <c r="L3487"/>
      <c r="M3487"/>
      <c r="N3487"/>
      <c r="O3487"/>
      <c r="P3487"/>
      <c r="Q3487"/>
      <c r="R3487"/>
      <c r="S3487"/>
      <c r="T3487"/>
      <c r="U3487"/>
      <c r="V3487"/>
      <c r="W3487"/>
      <c r="X3487"/>
      <c r="Y3487"/>
      <c r="Z3487"/>
      <c r="AA3487"/>
      <c r="AB3487"/>
      <c r="AC3487"/>
      <c r="AD3487"/>
      <c r="AE3487"/>
      <c r="AF3487"/>
      <c r="AG3487">
        <v>1</v>
      </c>
      <c r="AH3487">
        <v>0</v>
      </c>
    </row>
    <row r="3488" spans="1:34" ht="15" x14ac:dyDescent="0.25">
      <c r="A3488" t="s">
        <v>7123</v>
      </c>
      <c r="B3488" t="s">
        <v>7124</v>
      </c>
      <c r="C3488" t="s">
        <v>87</v>
      </c>
      <c r="D3488">
        <v>48</v>
      </c>
      <c r="E3488" s="138">
        <v>45649</v>
      </c>
      <c r="F3488" s="138">
        <v>45691</v>
      </c>
      <c r="G3488" t="s">
        <v>69</v>
      </c>
      <c r="H3488" t="s">
        <v>63</v>
      </c>
      <c r="I3488">
        <v>0.8</v>
      </c>
      <c r="J3488" t="s">
        <v>71</v>
      </c>
      <c r="K3488"/>
      <c r="L3488"/>
      <c r="M3488"/>
      <c r="N3488"/>
      <c r="O3488"/>
      <c r="P3488"/>
      <c r="Q3488"/>
      <c r="R3488"/>
      <c r="S3488"/>
      <c r="T3488"/>
      <c r="U3488"/>
      <c r="V3488"/>
      <c r="W3488"/>
      <c r="X3488"/>
      <c r="Y3488"/>
      <c r="Z3488"/>
      <c r="AA3488"/>
      <c r="AB3488"/>
      <c r="AC3488"/>
      <c r="AD3488"/>
      <c r="AE3488"/>
      <c r="AF3488"/>
      <c r="AG3488">
        <v>1</v>
      </c>
      <c r="AH3488">
        <v>0</v>
      </c>
    </row>
    <row r="3489" spans="1:34" ht="15" x14ac:dyDescent="0.25">
      <c r="A3489" t="s">
        <v>7125</v>
      </c>
      <c r="B3489" t="s">
        <v>7126</v>
      </c>
      <c r="C3489" t="s">
        <v>516</v>
      </c>
      <c r="D3489">
        <v>17</v>
      </c>
      <c r="E3489" s="138">
        <v>40277</v>
      </c>
      <c r="F3489" s="138">
        <v>46011</v>
      </c>
      <c r="G3489" t="s">
        <v>69</v>
      </c>
      <c r="H3489" t="s">
        <v>63</v>
      </c>
      <c r="I3489">
        <v>0.4</v>
      </c>
      <c r="J3489" t="s">
        <v>71</v>
      </c>
      <c r="K3489"/>
      <c r="L3489"/>
      <c r="M3489"/>
      <c r="N3489"/>
      <c r="O3489"/>
      <c r="P3489"/>
      <c r="Q3489"/>
      <c r="R3489"/>
      <c r="S3489"/>
      <c r="T3489"/>
      <c r="U3489"/>
      <c r="V3489"/>
      <c r="W3489"/>
      <c r="X3489"/>
      <c r="Y3489"/>
      <c r="Z3489"/>
      <c r="AA3489"/>
      <c r="AB3489"/>
      <c r="AC3489"/>
      <c r="AD3489"/>
      <c r="AE3489"/>
      <c r="AF3489"/>
      <c r="AG3489">
        <v>1</v>
      </c>
      <c r="AH3489">
        <v>0</v>
      </c>
    </row>
    <row r="3490" spans="1:34" ht="15" x14ac:dyDescent="0.25">
      <c r="A3490" t="s">
        <v>7127</v>
      </c>
      <c r="B3490" t="s">
        <v>7128</v>
      </c>
      <c r="C3490" t="s">
        <v>564</v>
      </c>
      <c r="D3490">
        <v>70</v>
      </c>
      <c r="E3490" s="138">
        <v>45289</v>
      </c>
      <c r="F3490" s="138">
        <v>46011</v>
      </c>
      <c r="G3490" t="s">
        <v>69</v>
      </c>
      <c r="H3490" t="s">
        <v>70</v>
      </c>
      <c r="I3490">
        <v>0</v>
      </c>
      <c r="J3490" t="s">
        <v>16229</v>
      </c>
      <c r="K3490">
        <v>0.5</v>
      </c>
      <c r="L3490" t="s">
        <v>71</v>
      </c>
      <c r="M3490"/>
      <c r="N3490"/>
      <c r="O3490"/>
      <c r="P3490"/>
      <c r="Q3490"/>
      <c r="R3490"/>
      <c r="S3490"/>
      <c r="T3490"/>
      <c r="U3490"/>
      <c r="V3490"/>
      <c r="W3490"/>
      <c r="X3490"/>
      <c r="Y3490"/>
      <c r="Z3490"/>
      <c r="AA3490"/>
      <c r="AB3490"/>
      <c r="AC3490"/>
      <c r="AD3490"/>
      <c r="AE3490"/>
      <c r="AF3490"/>
      <c r="AG3490">
        <v>2</v>
      </c>
      <c r="AH3490">
        <v>10000</v>
      </c>
    </row>
    <row r="3491" spans="1:34" ht="15" x14ac:dyDescent="0.25">
      <c r="A3491" t="s">
        <v>7129</v>
      </c>
      <c r="B3491" t="s">
        <v>7130</v>
      </c>
      <c r="C3491" t="s">
        <v>193</v>
      </c>
      <c r="D3491">
        <v>51</v>
      </c>
      <c r="E3491" s="138">
        <v>45653</v>
      </c>
      <c r="F3491" s="138">
        <v>45681</v>
      </c>
      <c r="G3491" t="s">
        <v>75</v>
      </c>
      <c r="H3491" t="s">
        <v>70</v>
      </c>
      <c r="I3491">
        <v>0</v>
      </c>
      <c r="J3491" t="s">
        <v>16248</v>
      </c>
      <c r="K3491">
        <v>0.7</v>
      </c>
      <c r="L3491" t="s">
        <v>71</v>
      </c>
      <c r="M3491"/>
      <c r="N3491"/>
      <c r="O3491"/>
      <c r="P3491"/>
      <c r="Q3491"/>
      <c r="R3491"/>
      <c r="S3491"/>
      <c r="T3491"/>
      <c r="U3491"/>
      <c r="V3491"/>
      <c r="W3491"/>
      <c r="X3491"/>
      <c r="Y3491"/>
      <c r="Z3491"/>
      <c r="AA3491"/>
      <c r="AB3491"/>
      <c r="AC3491"/>
      <c r="AD3491"/>
      <c r="AE3491"/>
      <c r="AF3491"/>
      <c r="AG3491">
        <v>2</v>
      </c>
      <c r="AH3491">
        <v>8500</v>
      </c>
    </row>
    <row r="3492" spans="1:34" ht="15" x14ac:dyDescent="0.25">
      <c r="A3492" t="s">
        <v>7131</v>
      </c>
      <c r="B3492" t="s">
        <v>7132</v>
      </c>
      <c r="C3492" t="s">
        <v>426</v>
      </c>
      <c r="D3492">
        <v>2</v>
      </c>
      <c r="E3492" s="138">
        <v>45357</v>
      </c>
      <c r="F3492" s="138">
        <v>46011</v>
      </c>
      <c r="G3492" t="s">
        <v>16478</v>
      </c>
      <c r="H3492" t="s">
        <v>70</v>
      </c>
      <c r="I3492">
        <v>0</v>
      </c>
      <c r="J3492" t="s">
        <v>16229</v>
      </c>
      <c r="K3492">
        <v>0.6</v>
      </c>
      <c r="L3492" t="s">
        <v>16270</v>
      </c>
      <c r="M3492">
        <v>0.65</v>
      </c>
      <c r="N3492" t="s">
        <v>78</v>
      </c>
      <c r="O3492">
        <v>0.8</v>
      </c>
      <c r="P3492" t="s">
        <v>79</v>
      </c>
      <c r="Q3492"/>
      <c r="R3492"/>
      <c r="S3492"/>
      <c r="T3492"/>
      <c r="U3492"/>
      <c r="V3492"/>
      <c r="W3492"/>
      <c r="X3492"/>
      <c r="Y3492"/>
      <c r="Z3492"/>
      <c r="AA3492"/>
      <c r="AB3492"/>
      <c r="AC3492"/>
      <c r="AD3492"/>
      <c r="AE3492"/>
      <c r="AF3492"/>
      <c r="AG3492">
        <v>4</v>
      </c>
      <c r="AH3492">
        <v>10000</v>
      </c>
    </row>
    <row r="3493" spans="1:34" ht="15" x14ac:dyDescent="0.25">
      <c r="A3493" t="s">
        <v>7133</v>
      </c>
      <c r="B3493" t="s">
        <v>7134</v>
      </c>
      <c r="C3493" t="s">
        <v>102</v>
      </c>
      <c r="D3493">
        <v>21</v>
      </c>
      <c r="E3493" s="138">
        <v>44187</v>
      </c>
      <c r="F3493" s="138">
        <v>46011</v>
      </c>
      <c r="G3493" t="s">
        <v>69</v>
      </c>
      <c r="H3493" t="s">
        <v>63</v>
      </c>
      <c r="I3493">
        <v>0.7</v>
      </c>
      <c r="J3493" t="s">
        <v>71</v>
      </c>
      <c r="K3493"/>
      <c r="L3493"/>
      <c r="M3493"/>
      <c r="N3493"/>
      <c r="O3493"/>
      <c r="P3493"/>
      <c r="Q3493"/>
      <c r="R3493"/>
      <c r="S3493"/>
      <c r="T3493"/>
      <c r="U3493"/>
      <c r="V3493"/>
      <c r="W3493"/>
      <c r="X3493"/>
      <c r="Y3493"/>
      <c r="Z3493"/>
      <c r="AA3493"/>
      <c r="AB3493"/>
      <c r="AC3493"/>
      <c r="AD3493"/>
      <c r="AE3493"/>
      <c r="AF3493"/>
      <c r="AG3493">
        <v>1</v>
      </c>
      <c r="AH3493">
        <v>0</v>
      </c>
    </row>
    <row r="3494" spans="1:34" ht="15" x14ac:dyDescent="0.25">
      <c r="A3494" t="s">
        <v>7135</v>
      </c>
      <c r="B3494" t="s">
        <v>7136</v>
      </c>
      <c r="C3494" t="s">
        <v>313</v>
      </c>
      <c r="D3494"/>
      <c r="E3494"/>
      <c r="F3494"/>
      <c r="G3494"/>
      <c r="H3494" t="s">
        <v>63</v>
      </c>
      <c r="I3494" t="s">
        <v>64</v>
      </c>
      <c r="J3494"/>
      <c r="K3494"/>
      <c r="L3494"/>
      <c r="M3494"/>
      <c r="N3494"/>
      <c r="O3494"/>
      <c r="P3494"/>
      <c r="Q3494"/>
      <c r="R3494"/>
      <c r="S3494"/>
      <c r="T3494"/>
      <c r="U3494"/>
      <c r="V3494"/>
      <c r="W3494"/>
      <c r="X3494"/>
      <c r="Y3494"/>
      <c r="Z3494"/>
      <c r="AA3494"/>
      <c r="AB3494"/>
      <c r="AC3494"/>
      <c r="AD3494"/>
      <c r="AE3494"/>
      <c r="AF3494"/>
      <c r="AG3494"/>
      <c r="AH3494">
        <v>0</v>
      </c>
    </row>
    <row r="3495" spans="1:34" ht="15" x14ac:dyDescent="0.25">
      <c r="A3495" t="s">
        <v>7137</v>
      </c>
      <c r="B3495" t="s">
        <v>7138</v>
      </c>
      <c r="C3495" t="s">
        <v>231</v>
      </c>
      <c r="D3495">
        <v>34</v>
      </c>
      <c r="E3495" s="138">
        <v>45643</v>
      </c>
      <c r="F3495" s="138">
        <v>45944</v>
      </c>
      <c r="G3495" t="s">
        <v>69</v>
      </c>
      <c r="H3495" t="s">
        <v>70</v>
      </c>
      <c r="I3495">
        <v>0</v>
      </c>
      <c r="J3495" t="s">
        <v>16232</v>
      </c>
      <c r="K3495">
        <v>0.6</v>
      </c>
      <c r="L3495" t="s">
        <v>71</v>
      </c>
      <c r="M3495"/>
      <c r="N3495"/>
      <c r="O3495"/>
      <c r="P3495"/>
      <c r="Q3495"/>
      <c r="R3495"/>
      <c r="S3495"/>
      <c r="T3495"/>
      <c r="U3495"/>
      <c r="V3495"/>
      <c r="W3495"/>
      <c r="X3495"/>
      <c r="Y3495"/>
      <c r="Z3495"/>
      <c r="AA3495"/>
      <c r="AB3495"/>
      <c r="AC3495"/>
      <c r="AD3495"/>
      <c r="AE3495"/>
      <c r="AF3495"/>
      <c r="AG3495">
        <v>2</v>
      </c>
      <c r="AH3495">
        <v>7500</v>
      </c>
    </row>
    <row r="3496" spans="1:34" ht="15" x14ac:dyDescent="0.25">
      <c r="A3496" t="s">
        <v>7139</v>
      </c>
      <c r="B3496" t="s">
        <v>7140</v>
      </c>
      <c r="C3496" t="s">
        <v>359</v>
      </c>
      <c r="D3496"/>
      <c r="E3496"/>
      <c r="F3496"/>
      <c r="G3496"/>
      <c r="H3496" t="s">
        <v>63</v>
      </c>
      <c r="I3496" t="s">
        <v>64</v>
      </c>
      <c r="J3496"/>
      <c r="K3496"/>
      <c r="L3496"/>
      <c r="M3496"/>
      <c r="N3496"/>
      <c r="O3496"/>
      <c r="P3496"/>
      <c r="Q3496"/>
      <c r="R3496"/>
      <c r="S3496"/>
      <c r="T3496"/>
      <c r="U3496"/>
      <c r="V3496"/>
      <c r="W3496"/>
      <c r="X3496"/>
      <c r="Y3496"/>
      <c r="Z3496"/>
      <c r="AA3496"/>
      <c r="AB3496"/>
      <c r="AC3496"/>
      <c r="AD3496"/>
      <c r="AE3496"/>
      <c r="AF3496"/>
      <c r="AG3496"/>
      <c r="AH3496">
        <v>0</v>
      </c>
    </row>
    <row r="3497" spans="1:34" ht="15" x14ac:dyDescent="0.25">
      <c r="A3497" t="s">
        <v>7141</v>
      </c>
      <c r="B3497" t="s">
        <v>7142</v>
      </c>
      <c r="C3497" t="s">
        <v>291</v>
      </c>
      <c r="D3497">
        <v>22</v>
      </c>
      <c r="E3497" s="138">
        <v>45632</v>
      </c>
      <c r="F3497" s="138">
        <v>45734</v>
      </c>
      <c r="G3497" t="s">
        <v>69</v>
      </c>
      <c r="H3497" t="s">
        <v>63</v>
      </c>
      <c r="I3497">
        <v>0.7</v>
      </c>
      <c r="J3497" t="s">
        <v>71</v>
      </c>
      <c r="K3497"/>
      <c r="L3497"/>
      <c r="M3497"/>
      <c r="N3497"/>
      <c r="O3497"/>
      <c r="P3497"/>
      <c r="Q3497"/>
      <c r="R3497"/>
      <c r="S3497"/>
      <c r="T3497"/>
      <c r="U3497"/>
      <c r="V3497"/>
      <c r="W3497"/>
      <c r="X3497"/>
      <c r="Y3497"/>
      <c r="Z3497"/>
      <c r="AA3497"/>
      <c r="AB3497"/>
      <c r="AC3497"/>
      <c r="AD3497"/>
      <c r="AE3497"/>
      <c r="AF3497"/>
      <c r="AG3497">
        <v>1</v>
      </c>
      <c r="AH3497">
        <v>0</v>
      </c>
    </row>
    <row r="3498" spans="1:34" ht="15" x14ac:dyDescent="0.25">
      <c r="A3498" t="s">
        <v>7143</v>
      </c>
      <c r="B3498" t="s">
        <v>7144</v>
      </c>
      <c r="C3498" t="s">
        <v>411</v>
      </c>
      <c r="D3498">
        <v>17</v>
      </c>
      <c r="E3498" s="138">
        <v>43558</v>
      </c>
      <c r="F3498" s="138">
        <v>46011</v>
      </c>
      <c r="G3498" t="s">
        <v>69</v>
      </c>
      <c r="H3498" t="s">
        <v>63</v>
      </c>
      <c r="I3498">
        <v>0.8</v>
      </c>
      <c r="J3498" t="s">
        <v>71</v>
      </c>
      <c r="K3498"/>
      <c r="L3498"/>
      <c r="M3498"/>
      <c r="N3498"/>
      <c r="O3498"/>
      <c r="P3498"/>
      <c r="Q3498"/>
      <c r="R3498"/>
      <c r="S3498"/>
      <c r="T3498"/>
      <c r="U3498"/>
      <c r="V3498"/>
      <c r="W3498"/>
      <c r="X3498"/>
      <c r="Y3498"/>
      <c r="Z3498"/>
      <c r="AA3498"/>
      <c r="AB3498"/>
      <c r="AC3498"/>
      <c r="AD3498"/>
      <c r="AE3498"/>
      <c r="AF3498"/>
      <c r="AG3498">
        <v>1</v>
      </c>
      <c r="AH3498">
        <v>0</v>
      </c>
    </row>
    <row r="3499" spans="1:34" ht="15" x14ac:dyDescent="0.25">
      <c r="A3499" t="s">
        <v>7145</v>
      </c>
      <c r="B3499" t="s">
        <v>7146</v>
      </c>
      <c r="C3499" t="s">
        <v>259</v>
      </c>
      <c r="D3499">
        <v>12</v>
      </c>
      <c r="E3499" s="138">
        <v>45386</v>
      </c>
      <c r="F3499" s="138">
        <v>46011</v>
      </c>
      <c r="G3499" t="s">
        <v>69</v>
      </c>
      <c r="H3499" t="s">
        <v>63</v>
      </c>
      <c r="I3499">
        <v>0.8</v>
      </c>
      <c r="J3499" t="s">
        <v>71</v>
      </c>
      <c r="K3499"/>
      <c r="L3499"/>
      <c r="M3499"/>
      <c r="N3499"/>
      <c r="O3499"/>
      <c r="P3499"/>
      <c r="Q3499"/>
      <c r="R3499"/>
      <c r="S3499"/>
      <c r="T3499"/>
      <c r="U3499"/>
      <c r="V3499"/>
      <c r="W3499"/>
      <c r="X3499"/>
      <c r="Y3499"/>
      <c r="Z3499"/>
      <c r="AA3499"/>
      <c r="AB3499"/>
      <c r="AC3499"/>
      <c r="AD3499"/>
      <c r="AE3499"/>
      <c r="AF3499"/>
      <c r="AG3499">
        <v>1</v>
      </c>
      <c r="AH3499">
        <v>0</v>
      </c>
    </row>
    <row r="3500" spans="1:34" ht="15" x14ac:dyDescent="0.25">
      <c r="A3500" t="s">
        <v>7147</v>
      </c>
      <c r="B3500" t="s">
        <v>7148</v>
      </c>
      <c r="C3500" t="s">
        <v>975</v>
      </c>
      <c r="D3500">
        <v>2</v>
      </c>
      <c r="E3500" s="138">
        <v>44991</v>
      </c>
      <c r="F3500" s="138">
        <v>46011</v>
      </c>
      <c r="G3500" t="s">
        <v>69</v>
      </c>
      <c r="H3500" t="s">
        <v>70</v>
      </c>
      <c r="I3500">
        <v>0</v>
      </c>
      <c r="J3500" t="s">
        <v>16248</v>
      </c>
      <c r="K3500">
        <v>0.8</v>
      </c>
      <c r="L3500" t="s">
        <v>71</v>
      </c>
      <c r="M3500"/>
      <c r="N3500"/>
      <c r="O3500"/>
      <c r="P3500"/>
      <c r="Q3500"/>
      <c r="R3500"/>
      <c r="S3500"/>
      <c r="T3500"/>
      <c r="U3500"/>
      <c r="V3500"/>
      <c r="W3500"/>
      <c r="X3500"/>
      <c r="Y3500"/>
      <c r="Z3500"/>
      <c r="AA3500"/>
      <c r="AB3500"/>
      <c r="AC3500"/>
      <c r="AD3500"/>
      <c r="AE3500"/>
      <c r="AF3500"/>
      <c r="AG3500">
        <v>2</v>
      </c>
      <c r="AH3500">
        <v>8500</v>
      </c>
    </row>
    <row r="3501" spans="1:34" ht="15" x14ac:dyDescent="0.25">
      <c r="A3501" t="s">
        <v>7149</v>
      </c>
      <c r="B3501" t="s">
        <v>7150</v>
      </c>
      <c r="C3501" t="s">
        <v>206</v>
      </c>
      <c r="D3501">
        <v>5</v>
      </c>
      <c r="E3501" s="138">
        <v>45708</v>
      </c>
      <c r="F3501" s="138">
        <v>45930</v>
      </c>
      <c r="G3501" t="s">
        <v>69</v>
      </c>
      <c r="H3501" t="s">
        <v>63</v>
      </c>
      <c r="I3501">
        <v>0.8</v>
      </c>
      <c r="J3501" t="s">
        <v>71</v>
      </c>
      <c r="K3501"/>
      <c r="L3501"/>
      <c r="M3501"/>
      <c r="N3501"/>
      <c r="O3501"/>
      <c r="P3501"/>
      <c r="Q3501"/>
      <c r="R3501"/>
      <c r="S3501"/>
      <c r="T3501"/>
      <c r="U3501"/>
      <c r="V3501"/>
      <c r="W3501"/>
      <c r="X3501"/>
      <c r="Y3501"/>
      <c r="Z3501"/>
      <c r="AA3501"/>
      <c r="AB3501"/>
      <c r="AC3501"/>
      <c r="AD3501"/>
      <c r="AE3501"/>
      <c r="AF3501"/>
      <c r="AG3501">
        <v>1</v>
      </c>
      <c r="AH3501">
        <v>0</v>
      </c>
    </row>
    <row r="3502" spans="1:34" ht="15" x14ac:dyDescent="0.25">
      <c r="A3502" t="s">
        <v>7151</v>
      </c>
      <c r="B3502" t="s">
        <v>7152</v>
      </c>
      <c r="C3502" t="s">
        <v>125</v>
      </c>
      <c r="D3502">
        <v>31</v>
      </c>
      <c r="E3502" s="138">
        <v>41113</v>
      </c>
      <c r="F3502" s="138">
        <v>46011</v>
      </c>
      <c r="G3502" t="s">
        <v>69</v>
      </c>
      <c r="H3502" t="s">
        <v>63</v>
      </c>
      <c r="I3502">
        <v>0.8</v>
      </c>
      <c r="J3502" t="s">
        <v>71</v>
      </c>
      <c r="K3502"/>
      <c r="L3502"/>
      <c r="M3502"/>
      <c r="N3502"/>
      <c r="O3502"/>
      <c r="P3502"/>
      <c r="Q3502"/>
      <c r="R3502"/>
      <c r="S3502"/>
      <c r="T3502"/>
      <c r="U3502"/>
      <c r="V3502"/>
      <c r="W3502"/>
      <c r="X3502"/>
      <c r="Y3502"/>
      <c r="Z3502"/>
      <c r="AA3502"/>
      <c r="AB3502"/>
      <c r="AC3502"/>
      <c r="AD3502"/>
      <c r="AE3502"/>
      <c r="AF3502"/>
      <c r="AG3502">
        <v>1</v>
      </c>
      <c r="AH3502">
        <v>0</v>
      </c>
    </row>
    <row r="3503" spans="1:34" ht="15" x14ac:dyDescent="0.25">
      <c r="A3503" t="s">
        <v>7153</v>
      </c>
      <c r="B3503" t="s">
        <v>7154</v>
      </c>
      <c r="C3503" t="s">
        <v>74</v>
      </c>
      <c r="D3503">
        <v>4</v>
      </c>
      <c r="E3503" s="138">
        <v>45715</v>
      </c>
      <c r="F3503" s="138">
        <v>45728</v>
      </c>
      <c r="G3503" t="s">
        <v>75</v>
      </c>
      <c r="H3503" t="s">
        <v>70</v>
      </c>
      <c r="I3503">
        <v>0</v>
      </c>
      <c r="J3503" t="s">
        <v>16271</v>
      </c>
      <c r="K3503">
        <v>0.5</v>
      </c>
      <c r="L3503" t="s">
        <v>16270</v>
      </c>
      <c r="M3503">
        <v>0.6</v>
      </c>
      <c r="N3503" t="s">
        <v>78</v>
      </c>
      <c r="O3503">
        <v>0.8</v>
      </c>
      <c r="P3503" t="s">
        <v>79</v>
      </c>
      <c r="Q3503"/>
      <c r="R3503"/>
      <c r="S3503"/>
      <c r="T3503"/>
      <c r="U3503"/>
      <c r="V3503"/>
      <c r="W3503"/>
      <c r="X3503"/>
      <c r="Y3503"/>
      <c r="Z3503"/>
      <c r="AA3503"/>
      <c r="AB3503"/>
      <c r="AC3503"/>
      <c r="AD3503"/>
      <c r="AE3503"/>
      <c r="AF3503"/>
      <c r="AG3503">
        <v>4</v>
      </c>
      <c r="AH3503">
        <v>20000</v>
      </c>
    </row>
    <row r="3504" spans="1:34" ht="15" x14ac:dyDescent="0.25">
      <c r="A3504" t="s">
        <v>7155</v>
      </c>
      <c r="B3504" t="s">
        <v>7156</v>
      </c>
      <c r="C3504" t="s">
        <v>321</v>
      </c>
      <c r="D3504">
        <v>12</v>
      </c>
      <c r="E3504" s="138">
        <v>45643</v>
      </c>
      <c r="F3504" s="138">
        <v>45904</v>
      </c>
      <c r="G3504" t="s">
        <v>69</v>
      </c>
      <c r="H3504" t="s">
        <v>63</v>
      </c>
      <c r="I3504">
        <v>0.6</v>
      </c>
      <c r="J3504" t="s">
        <v>71</v>
      </c>
      <c r="K3504"/>
      <c r="L3504"/>
      <c r="M3504"/>
      <c r="N3504"/>
      <c r="O3504"/>
      <c r="P3504"/>
      <c r="Q3504"/>
      <c r="R3504"/>
      <c r="S3504"/>
      <c r="T3504"/>
      <c r="U3504"/>
      <c r="V3504"/>
      <c r="W3504"/>
      <c r="X3504"/>
      <c r="Y3504"/>
      <c r="Z3504"/>
      <c r="AA3504"/>
      <c r="AB3504"/>
      <c r="AC3504"/>
      <c r="AD3504"/>
      <c r="AE3504"/>
      <c r="AF3504"/>
      <c r="AG3504">
        <v>1</v>
      </c>
      <c r="AH3504">
        <v>0</v>
      </c>
    </row>
    <row r="3505" spans="1:34" ht="15" x14ac:dyDescent="0.25">
      <c r="A3505" t="s">
        <v>7157</v>
      </c>
      <c r="B3505" t="s">
        <v>7158</v>
      </c>
      <c r="C3505" t="s">
        <v>286</v>
      </c>
      <c r="D3505"/>
      <c r="E3505"/>
      <c r="F3505"/>
      <c r="G3505"/>
      <c r="H3505" t="s">
        <v>63</v>
      </c>
      <c r="I3505" t="s">
        <v>64</v>
      </c>
      <c r="J3505"/>
      <c r="K3505"/>
      <c r="L3505"/>
      <c r="M3505"/>
      <c r="N3505"/>
      <c r="O3505"/>
      <c r="P3505"/>
      <c r="Q3505"/>
      <c r="R3505"/>
      <c r="S3505"/>
      <c r="T3505"/>
      <c r="U3505"/>
      <c r="V3505"/>
      <c r="W3505"/>
      <c r="X3505"/>
      <c r="Y3505"/>
      <c r="Z3505"/>
      <c r="AA3505"/>
      <c r="AB3505"/>
      <c r="AC3505"/>
      <c r="AD3505"/>
      <c r="AE3505"/>
      <c r="AF3505"/>
      <c r="AG3505"/>
      <c r="AH3505">
        <v>0</v>
      </c>
    </row>
    <row r="3506" spans="1:34" ht="15" x14ac:dyDescent="0.25">
      <c r="A3506" t="s">
        <v>7159</v>
      </c>
      <c r="B3506" t="s">
        <v>7160</v>
      </c>
      <c r="C3506" t="s">
        <v>270</v>
      </c>
      <c r="D3506"/>
      <c r="E3506"/>
      <c r="F3506"/>
      <c r="G3506"/>
      <c r="H3506" t="s">
        <v>63</v>
      </c>
      <c r="I3506" t="s">
        <v>64</v>
      </c>
      <c r="J3506"/>
      <c r="K3506"/>
      <c r="L3506"/>
      <c r="M3506"/>
      <c r="N3506"/>
      <c r="O3506"/>
      <c r="P3506"/>
      <c r="Q3506"/>
      <c r="R3506"/>
      <c r="S3506"/>
      <c r="T3506"/>
      <c r="U3506"/>
      <c r="V3506"/>
      <c r="W3506"/>
      <c r="X3506"/>
      <c r="Y3506"/>
      <c r="Z3506"/>
      <c r="AA3506"/>
      <c r="AB3506"/>
      <c r="AC3506"/>
      <c r="AD3506"/>
      <c r="AE3506"/>
      <c r="AF3506"/>
      <c r="AG3506"/>
      <c r="AH3506">
        <v>0</v>
      </c>
    </row>
    <row r="3507" spans="1:34" ht="15" x14ac:dyDescent="0.25">
      <c r="A3507" t="s">
        <v>7161</v>
      </c>
      <c r="B3507" t="s">
        <v>7162</v>
      </c>
      <c r="C3507" t="s">
        <v>246</v>
      </c>
      <c r="D3507">
        <v>10</v>
      </c>
      <c r="E3507" s="138">
        <v>44328</v>
      </c>
      <c r="F3507" s="138">
        <v>46011</v>
      </c>
      <c r="G3507" t="s">
        <v>69</v>
      </c>
      <c r="H3507" t="s">
        <v>63</v>
      </c>
      <c r="I3507">
        <v>0.75</v>
      </c>
      <c r="J3507" t="s">
        <v>71</v>
      </c>
      <c r="K3507"/>
      <c r="L3507"/>
      <c r="M3507"/>
      <c r="N3507"/>
      <c r="O3507"/>
      <c r="P3507"/>
      <c r="Q3507"/>
      <c r="R3507"/>
      <c r="S3507"/>
      <c r="T3507"/>
      <c r="U3507"/>
      <c r="V3507"/>
      <c r="W3507"/>
      <c r="X3507"/>
      <c r="Y3507"/>
      <c r="Z3507"/>
      <c r="AA3507"/>
      <c r="AB3507"/>
      <c r="AC3507"/>
      <c r="AD3507"/>
      <c r="AE3507"/>
      <c r="AF3507"/>
      <c r="AG3507">
        <v>1</v>
      </c>
      <c r="AH3507">
        <v>0</v>
      </c>
    </row>
    <row r="3508" spans="1:34" ht="15" x14ac:dyDescent="0.25">
      <c r="A3508" t="s">
        <v>7163</v>
      </c>
      <c r="B3508" t="s">
        <v>7164</v>
      </c>
      <c r="C3508" t="s">
        <v>301</v>
      </c>
      <c r="D3508">
        <v>10</v>
      </c>
      <c r="E3508" s="138">
        <v>45709</v>
      </c>
      <c r="F3508" s="138">
        <v>45792</v>
      </c>
      <c r="G3508" t="s">
        <v>69</v>
      </c>
      <c r="H3508" t="s">
        <v>63</v>
      </c>
      <c r="I3508">
        <v>0.8</v>
      </c>
      <c r="J3508" t="s">
        <v>71</v>
      </c>
      <c r="K3508"/>
      <c r="L3508"/>
      <c r="M3508"/>
      <c r="N3508"/>
      <c r="O3508"/>
      <c r="P3508"/>
      <c r="Q3508"/>
      <c r="R3508"/>
      <c r="S3508"/>
      <c r="T3508"/>
      <c r="U3508"/>
      <c r="V3508"/>
      <c r="W3508"/>
      <c r="X3508"/>
      <c r="Y3508"/>
      <c r="Z3508"/>
      <c r="AA3508"/>
      <c r="AB3508"/>
      <c r="AC3508"/>
      <c r="AD3508"/>
      <c r="AE3508"/>
      <c r="AF3508"/>
      <c r="AG3508">
        <v>1</v>
      </c>
      <c r="AH3508">
        <v>0</v>
      </c>
    </row>
    <row r="3509" spans="1:34" ht="15" x14ac:dyDescent="0.25">
      <c r="A3509" t="s">
        <v>7165</v>
      </c>
      <c r="B3509" t="s">
        <v>7166</v>
      </c>
      <c r="C3509" t="s">
        <v>159</v>
      </c>
      <c r="D3509">
        <v>32</v>
      </c>
      <c r="E3509" s="138">
        <v>45656</v>
      </c>
      <c r="F3509" s="138">
        <v>45677</v>
      </c>
      <c r="G3509" t="s">
        <v>69</v>
      </c>
      <c r="H3509" t="s">
        <v>63</v>
      </c>
      <c r="I3509">
        <v>0.8</v>
      </c>
      <c r="J3509" t="s">
        <v>71</v>
      </c>
      <c r="K3509"/>
      <c r="L3509"/>
      <c r="M3509"/>
      <c r="N3509"/>
      <c r="O3509"/>
      <c r="P3509"/>
      <c r="Q3509"/>
      <c r="R3509"/>
      <c r="S3509"/>
      <c r="T3509"/>
      <c r="U3509"/>
      <c r="V3509"/>
      <c r="W3509"/>
      <c r="X3509"/>
      <c r="Y3509"/>
      <c r="Z3509"/>
      <c r="AA3509"/>
      <c r="AB3509"/>
      <c r="AC3509"/>
      <c r="AD3509"/>
      <c r="AE3509"/>
      <c r="AF3509"/>
      <c r="AG3509">
        <v>1</v>
      </c>
      <c r="AH3509">
        <v>0</v>
      </c>
    </row>
    <row r="3510" spans="1:34" ht="15" x14ac:dyDescent="0.25">
      <c r="A3510" t="s">
        <v>7167</v>
      </c>
      <c r="B3510" t="s">
        <v>7168</v>
      </c>
      <c r="C3510" t="s">
        <v>254</v>
      </c>
      <c r="D3510">
        <v>50</v>
      </c>
      <c r="E3510" s="138">
        <v>45610</v>
      </c>
      <c r="F3510" s="138">
        <v>45677</v>
      </c>
      <c r="G3510" t="s">
        <v>69</v>
      </c>
      <c r="H3510" t="s">
        <v>70</v>
      </c>
      <c r="I3510">
        <v>0</v>
      </c>
      <c r="J3510" t="s">
        <v>16230</v>
      </c>
      <c r="K3510">
        <v>0.65</v>
      </c>
      <c r="L3510" t="s">
        <v>16270</v>
      </c>
      <c r="M3510">
        <v>0.75</v>
      </c>
      <c r="N3510" t="s">
        <v>78</v>
      </c>
      <c r="O3510">
        <v>0.79</v>
      </c>
      <c r="P3510" t="s">
        <v>79</v>
      </c>
      <c r="Q3510"/>
      <c r="R3510"/>
      <c r="S3510"/>
      <c r="T3510"/>
      <c r="U3510"/>
      <c r="V3510"/>
      <c r="W3510"/>
      <c r="X3510"/>
      <c r="Y3510"/>
      <c r="Z3510"/>
      <c r="AA3510"/>
      <c r="AB3510"/>
      <c r="AC3510"/>
      <c r="AD3510"/>
      <c r="AE3510"/>
      <c r="AF3510"/>
      <c r="AG3510">
        <v>4</v>
      </c>
      <c r="AH3510">
        <v>15000</v>
      </c>
    </row>
    <row r="3511" spans="1:34" ht="15" x14ac:dyDescent="0.25">
      <c r="A3511" t="s">
        <v>7169</v>
      </c>
      <c r="B3511" t="s">
        <v>7170</v>
      </c>
      <c r="C3511" t="s">
        <v>62</v>
      </c>
      <c r="D3511">
        <v>8</v>
      </c>
      <c r="E3511" s="138">
        <v>45700</v>
      </c>
      <c r="F3511" s="138">
        <v>45890</v>
      </c>
      <c r="G3511" t="s">
        <v>75</v>
      </c>
      <c r="H3511" t="s">
        <v>70</v>
      </c>
      <c r="I3511">
        <v>0</v>
      </c>
      <c r="J3511" t="s">
        <v>16230</v>
      </c>
      <c r="K3511">
        <v>0.65</v>
      </c>
      <c r="L3511" t="s">
        <v>16270</v>
      </c>
      <c r="M3511">
        <v>0.75</v>
      </c>
      <c r="N3511" t="s">
        <v>78</v>
      </c>
      <c r="O3511">
        <v>0.8</v>
      </c>
      <c r="P3511" t="s">
        <v>79</v>
      </c>
      <c r="Q3511"/>
      <c r="R3511"/>
      <c r="S3511"/>
      <c r="T3511"/>
      <c r="U3511"/>
      <c r="V3511"/>
      <c r="W3511"/>
      <c r="X3511"/>
      <c r="Y3511"/>
      <c r="Z3511"/>
      <c r="AA3511"/>
      <c r="AB3511"/>
      <c r="AC3511"/>
      <c r="AD3511"/>
      <c r="AE3511"/>
      <c r="AF3511"/>
      <c r="AG3511">
        <v>4</v>
      </c>
      <c r="AH3511">
        <v>15000</v>
      </c>
    </row>
    <row r="3512" spans="1:34" ht="15" x14ac:dyDescent="0.25">
      <c r="A3512" t="s">
        <v>7171</v>
      </c>
      <c r="B3512" t="s">
        <v>7172</v>
      </c>
      <c r="C3512" t="s">
        <v>359</v>
      </c>
      <c r="D3512">
        <v>40</v>
      </c>
      <c r="E3512" s="138">
        <v>45646</v>
      </c>
      <c r="F3512" s="138">
        <v>45691</v>
      </c>
      <c r="G3512" t="s">
        <v>69</v>
      </c>
      <c r="H3512" t="s">
        <v>70</v>
      </c>
      <c r="I3512">
        <v>0</v>
      </c>
      <c r="J3512" t="s">
        <v>16229</v>
      </c>
      <c r="K3512">
        <v>0.75</v>
      </c>
      <c r="L3512" t="s">
        <v>71</v>
      </c>
      <c r="M3512"/>
      <c r="N3512"/>
      <c r="O3512"/>
      <c r="P3512"/>
      <c r="Q3512"/>
      <c r="R3512"/>
      <c r="S3512"/>
      <c r="T3512"/>
      <c r="U3512"/>
      <c r="V3512"/>
      <c r="W3512"/>
      <c r="X3512"/>
      <c r="Y3512"/>
      <c r="Z3512"/>
      <c r="AA3512"/>
      <c r="AB3512"/>
      <c r="AC3512"/>
      <c r="AD3512"/>
      <c r="AE3512"/>
      <c r="AF3512"/>
      <c r="AG3512">
        <v>2</v>
      </c>
      <c r="AH3512">
        <v>10000</v>
      </c>
    </row>
    <row r="3513" spans="1:34" ht="15" x14ac:dyDescent="0.25">
      <c r="A3513" t="s">
        <v>7173</v>
      </c>
      <c r="B3513" t="s">
        <v>7174</v>
      </c>
      <c r="C3513" t="s">
        <v>411</v>
      </c>
      <c r="D3513">
        <v>23</v>
      </c>
      <c r="E3513" s="138">
        <v>38786</v>
      </c>
      <c r="F3513" s="138">
        <v>46011</v>
      </c>
      <c r="G3513" t="s">
        <v>69</v>
      </c>
      <c r="H3513" t="s">
        <v>63</v>
      </c>
      <c r="I3513">
        <v>0.5</v>
      </c>
      <c r="J3513" t="s">
        <v>71</v>
      </c>
      <c r="K3513"/>
      <c r="L3513"/>
      <c r="M3513"/>
      <c r="N3513"/>
      <c r="O3513"/>
      <c r="P3513"/>
      <c r="Q3513"/>
      <c r="R3513"/>
      <c r="S3513"/>
      <c r="T3513"/>
      <c r="U3513"/>
      <c r="V3513"/>
      <c r="W3513"/>
      <c r="X3513"/>
      <c r="Y3513"/>
      <c r="Z3513"/>
      <c r="AA3513"/>
      <c r="AB3513"/>
      <c r="AC3513"/>
      <c r="AD3513"/>
      <c r="AE3513"/>
      <c r="AF3513"/>
      <c r="AG3513">
        <v>1</v>
      </c>
      <c r="AH3513">
        <v>0</v>
      </c>
    </row>
    <row r="3514" spans="1:34" ht="15" x14ac:dyDescent="0.25">
      <c r="A3514" t="s">
        <v>7177</v>
      </c>
      <c r="B3514" t="s">
        <v>7178</v>
      </c>
      <c r="C3514" t="s">
        <v>102</v>
      </c>
      <c r="D3514">
        <v>9</v>
      </c>
      <c r="E3514" s="138">
        <v>41702</v>
      </c>
      <c r="F3514" s="138">
        <v>46011</v>
      </c>
      <c r="G3514" t="s">
        <v>16478</v>
      </c>
      <c r="H3514" t="s">
        <v>70</v>
      </c>
      <c r="I3514">
        <v>0.2</v>
      </c>
      <c r="J3514" t="s">
        <v>76</v>
      </c>
      <c r="K3514">
        <v>0.3</v>
      </c>
      <c r="L3514" t="s">
        <v>77</v>
      </c>
      <c r="M3514">
        <v>0.4</v>
      </c>
      <c r="N3514" t="s">
        <v>78</v>
      </c>
      <c r="O3514">
        <v>0.5</v>
      </c>
      <c r="P3514" t="s">
        <v>79</v>
      </c>
      <c r="Q3514">
        <v>0</v>
      </c>
      <c r="R3514" t="s">
        <v>16232</v>
      </c>
      <c r="S3514"/>
      <c r="T3514"/>
      <c r="U3514"/>
      <c r="V3514"/>
      <c r="W3514"/>
      <c r="X3514"/>
      <c r="Y3514"/>
      <c r="Z3514"/>
      <c r="AA3514"/>
      <c r="AB3514"/>
      <c r="AC3514"/>
      <c r="AD3514"/>
      <c r="AE3514"/>
      <c r="AF3514"/>
      <c r="AG3514">
        <v>0</v>
      </c>
      <c r="AH3514">
        <v>0</v>
      </c>
    </row>
    <row r="3515" spans="1:34" ht="15" x14ac:dyDescent="0.25">
      <c r="A3515" t="s">
        <v>7175</v>
      </c>
      <c r="B3515" t="s">
        <v>7176</v>
      </c>
      <c r="C3515" t="s">
        <v>142</v>
      </c>
      <c r="D3515"/>
      <c r="E3515"/>
      <c r="F3515"/>
      <c r="G3515"/>
      <c r="H3515" t="s">
        <v>63</v>
      </c>
      <c r="I3515" t="s">
        <v>64</v>
      </c>
      <c r="J3515"/>
      <c r="K3515"/>
      <c r="L3515"/>
      <c r="M3515"/>
      <c r="N3515"/>
      <c r="O3515"/>
      <c r="P3515"/>
      <c r="Q3515"/>
      <c r="R3515"/>
      <c r="S3515"/>
      <c r="T3515"/>
      <c r="U3515"/>
      <c r="V3515"/>
      <c r="W3515"/>
      <c r="X3515"/>
      <c r="Y3515"/>
      <c r="Z3515"/>
      <c r="AA3515"/>
      <c r="AB3515"/>
      <c r="AC3515"/>
      <c r="AD3515"/>
      <c r="AE3515"/>
      <c r="AF3515"/>
      <c r="AG3515"/>
      <c r="AH3515">
        <v>0</v>
      </c>
    </row>
    <row r="3516" spans="1:34" ht="15" x14ac:dyDescent="0.25">
      <c r="A3516" t="s">
        <v>7179</v>
      </c>
      <c r="B3516" t="s">
        <v>7180</v>
      </c>
      <c r="C3516" t="s">
        <v>176</v>
      </c>
      <c r="D3516">
        <v>2</v>
      </c>
      <c r="E3516" s="138">
        <v>45714</v>
      </c>
      <c r="F3516" s="138">
        <v>45716</v>
      </c>
      <c r="G3516" t="s">
        <v>69</v>
      </c>
      <c r="H3516" t="s">
        <v>63</v>
      </c>
      <c r="I3516">
        <v>0.2</v>
      </c>
      <c r="J3516" t="s">
        <v>71</v>
      </c>
      <c r="K3516"/>
      <c r="L3516"/>
      <c r="M3516"/>
      <c r="N3516"/>
      <c r="O3516"/>
      <c r="P3516"/>
      <c r="Q3516"/>
      <c r="R3516"/>
      <c r="S3516"/>
      <c r="T3516"/>
      <c r="U3516"/>
      <c r="V3516"/>
      <c r="W3516"/>
      <c r="X3516"/>
      <c r="Y3516"/>
      <c r="Z3516"/>
      <c r="AA3516"/>
      <c r="AB3516"/>
      <c r="AC3516"/>
      <c r="AD3516"/>
      <c r="AE3516"/>
      <c r="AF3516"/>
      <c r="AG3516">
        <v>1</v>
      </c>
      <c r="AH3516">
        <v>0</v>
      </c>
    </row>
    <row r="3517" spans="1:34" ht="15" x14ac:dyDescent="0.25">
      <c r="A3517" t="s">
        <v>7181</v>
      </c>
      <c r="B3517" t="s">
        <v>7182</v>
      </c>
      <c r="C3517" t="s">
        <v>318</v>
      </c>
      <c r="D3517">
        <v>25</v>
      </c>
      <c r="E3517" s="138">
        <v>45645</v>
      </c>
      <c r="F3517" s="138">
        <v>45678</v>
      </c>
      <c r="G3517" t="s">
        <v>75</v>
      </c>
      <c r="H3517" t="s">
        <v>70</v>
      </c>
      <c r="I3517">
        <v>0</v>
      </c>
      <c r="J3517" t="s">
        <v>16249</v>
      </c>
      <c r="K3517">
        <v>0.55000000000000004</v>
      </c>
      <c r="L3517" t="s">
        <v>16270</v>
      </c>
      <c r="M3517">
        <v>0.8</v>
      </c>
      <c r="N3517" t="s">
        <v>78</v>
      </c>
      <c r="O3517">
        <v>0.8</v>
      </c>
      <c r="P3517" t="s">
        <v>79</v>
      </c>
      <c r="Q3517"/>
      <c r="R3517"/>
      <c r="S3517"/>
      <c r="T3517"/>
      <c r="U3517"/>
      <c r="V3517"/>
      <c r="W3517"/>
      <c r="X3517"/>
      <c r="Y3517"/>
      <c r="Z3517"/>
      <c r="AA3517"/>
      <c r="AB3517"/>
      <c r="AC3517"/>
      <c r="AD3517"/>
      <c r="AE3517"/>
      <c r="AF3517"/>
      <c r="AG3517">
        <v>4</v>
      </c>
      <c r="AH3517">
        <v>8000</v>
      </c>
    </row>
    <row r="3518" spans="1:34" ht="15" x14ac:dyDescent="0.25">
      <c r="A3518" t="s">
        <v>7183</v>
      </c>
      <c r="B3518" t="s">
        <v>7184</v>
      </c>
      <c r="C3518" t="s">
        <v>125</v>
      </c>
      <c r="D3518">
        <v>46</v>
      </c>
      <c r="E3518" s="138">
        <v>43063</v>
      </c>
      <c r="F3518" s="138">
        <v>46011</v>
      </c>
      <c r="G3518" t="s">
        <v>69</v>
      </c>
      <c r="H3518" t="s">
        <v>63</v>
      </c>
      <c r="I3518">
        <v>0.8</v>
      </c>
      <c r="J3518" t="s">
        <v>71</v>
      </c>
      <c r="K3518"/>
      <c r="L3518"/>
      <c r="M3518"/>
      <c r="N3518"/>
      <c r="O3518"/>
      <c r="P3518"/>
      <c r="Q3518"/>
      <c r="R3518"/>
      <c r="S3518"/>
      <c r="T3518"/>
      <c r="U3518"/>
      <c r="V3518"/>
      <c r="W3518"/>
      <c r="X3518"/>
      <c r="Y3518"/>
      <c r="Z3518"/>
      <c r="AA3518"/>
      <c r="AB3518"/>
      <c r="AC3518"/>
      <c r="AD3518"/>
      <c r="AE3518"/>
      <c r="AF3518"/>
      <c r="AG3518">
        <v>1</v>
      </c>
      <c r="AH3518">
        <v>0</v>
      </c>
    </row>
    <row r="3519" spans="1:34" ht="15" x14ac:dyDescent="0.25">
      <c r="A3519" t="s">
        <v>7185</v>
      </c>
      <c r="B3519" t="s">
        <v>7186</v>
      </c>
      <c r="C3519" t="s">
        <v>281</v>
      </c>
      <c r="D3519">
        <v>39</v>
      </c>
      <c r="E3519" s="138">
        <v>45654</v>
      </c>
      <c r="F3519" s="138">
        <v>45679</v>
      </c>
      <c r="G3519" t="s">
        <v>69</v>
      </c>
      <c r="H3519" t="s">
        <v>63</v>
      </c>
      <c r="I3519">
        <v>0.8</v>
      </c>
      <c r="J3519" t="s">
        <v>71</v>
      </c>
      <c r="K3519"/>
      <c r="L3519"/>
      <c r="M3519"/>
      <c r="N3519"/>
      <c r="O3519"/>
      <c r="P3519"/>
      <c r="Q3519"/>
      <c r="R3519"/>
      <c r="S3519"/>
      <c r="T3519"/>
      <c r="U3519"/>
      <c r="V3519"/>
      <c r="W3519"/>
      <c r="X3519"/>
      <c r="Y3519"/>
      <c r="Z3519"/>
      <c r="AA3519"/>
      <c r="AB3519"/>
      <c r="AC3519"/>
      <c r="AD3519"/>
      <c r="AE3519"/>
      <c r="AF3519"/>
      <c r="AG3519">
        <v>1</v>
      </c>
      <c r="AH3519">
        <v>0</v>
      </c>
    </row>
    <row r="3520" spans="1:34" ht="15" x14ac:dyDescent="0.25">
      <c r="A3520" t="s">
        <v>7187</v>
      </c>
      <c r="B3520" t="s">
        <v>7188</v>
      </c>
      <c r="C3520" t="s">
        <v>411</v>
      </c>
      <c r="D3520">
        <v>76</v>
      </c>
      <c r="E3520" s="138">
        <v>41211</v>
      </c>
      <c r="F3520" s="138">
        <v>46011</v>
      </c>
      <c r="G3520" t="s">
        <v>69</v>
      </c>
      <c r="H3520" t="s">
        <v>70</v>
      </c>
      <c r="I3520">
        <v>0</v>
      </c>
      <c r="J3520" t="s">
        <v>16236</v>
      </c>
      <c r="K3520">
        <v>0.8</v>
      </c>
      <c r="L3520" t="s">
        <v>71</v>
      </c>
      <c r="M3520"/>
      <c r="N3520"/>
      <c r="O3520"/>
      <c r="P3520"/>
      <c r="Q3520"/>
      <c r="R3520"/>
      <c r="S3520"/>
      <c r="T3520"/>
      <c r="U3520"/>
      <c r="V3520"/>
      <c r="W3520"/>
      <c r="X3520"/>
      <c r="Y3520"/>
      <c r="Z3520"/>
      <c r="AA3520"/>
      <c r="AB3520"/>
      <c r="AC3520"/>
      <c r="AD3520"/>
      <c r="AE3520"/>
      <c r="AF3520"/>
      <c r="AG3520">
        <v>2</v>
      </c>
      <c r="AH3520">
        <v>9999.99</v>
      </c>
    </row>
    <row r="3521" spans="1:34" ht="15" x14ac:dyDescent="0.25">
      <c r="A3521" t="s">
        <v>7189</v>
      </c>
      <c r="B3521" t="s">
        <v>7190</v>
      </c>
      <c r="C3521" t="s">
        <v>359</v>
      </c>
      <c r="D3521">
        <v>33</v>
      </c>
      <c r="E3521" s="138">
        <v>45643</v>
      </c>
      <c r="F3521" s="138">
        <v>45761</v>
      </c>
      <c r="G3521" t="s">
        <v>69</v>
      </c>
      <c r="H3521" t="s">
        <v>70</v>
      </c>
      <c r="I3521">
        <v>0</v>
      </c>
      <c r="J3521" t="s">
        <v>16271</v>
      </c>
      <c r="K3521">
        <v>0.8</v>
      </c>
      <c r="L3521" t="s">
        <v>71</v>
      </c>
      <c r="M3521"/>
      <c r="N3521"/>
      <c r="O3521"/>
      <c r="P3521"/>
      <c r="Q3521"/>
      <c r="R3521"/>
      <c r="S3521"/>
      <c r="T3521"/>
      <c r="U3521"/>
      <c r="V3521"/>
      <c r="W3521"/>
      <c r="X3521"/>
      <c r="Y3521"/>
      <c r="Z3521"/>
      <c r="AA3521"/>
      <c r="AB3521"/>
      <c r="AC3521"/>
      <c r="AD3521"/>
      <c r="AE3521"/>
      <c r="AF3521"/>
      <c r="AG3521">
        <v>2</v>
      </c>
      <c r="AH3521">
        <v>20000</v>
      </c>
    </row>
    <row r="3522" spans="1:34" ht="15" x14ac:dyDescent="0.25">
      <c r="A3522" t="s">
        <v>7191</v>
      </c>
      <c r="B3522" t="s">
        <v>7192</v>
      </c>
      <c r="C3522" t="s">
        <v>318</v>
      </c>
      <c r="D3522">
        <v>20</v>
      </c>
      <c r="E3522" s="138">
        <v>41839</v>
      </c>
      <c r="F3522" s="138">
        <v>46011</v>
      </c>
      <c r="G3522" t="s">
        <v>69</v>
      </c>
      <c r="H3522" t="s">
        <v>63</v>
      </c>
      <c r="I3522">
        <v>0.8</v>
      </c>
      <c r="J3522" t="s">
        <v>71</v>
      </c>
      <c r="K3522"/>
      <c r="L3522"/>
      <c r="M3522"/>
      <c r="N3522"/>
      <c r="O3522"/>
      <c r="P3522"/>
      <c r="Q3522"/>
      <c r="R3522"/>
      <c r="S3522"/>
      <c r="T3522"/>
      <c r="U3522"/>
      <c r="V3522"/>
      <c r="W3522"/>
      <c r="X3522"/>
      <c r="Y3522"/>
      <c r="Z3522"/>
      <c r="AA3522"/>
      <c r="AB3522"/>
      <c r="AC3522"/>
      <c r="AD3522"/>
      <c r="AE3522"/>
      <c r="AF3522"/>
      <c r="AG3522">
        <v>1</v>
      </c>
      <c r="AH3522">
        <v>0</v>
      </c>
    </row>
    <row r="3523" spans="1:34" ht="15" x14ac:dyDescent="0.25">
      <c r="A3523" t="s">
        <v>7193</v>
      </c>
      <c r="B3523" t="s">
        <v>7194</v>
      </c>
      <c r="C3523" t="s">
        <v>90</v>
      </c>
      <c r="D3523">
        <v>36</v>
      </c>
      <c r="E3523" s="138">
        <v>45645</v>
      </c>
      <c r="F3523" s="138">
        <v>45679</v>
      </c>
      <c r="G3523" t="s">
        <v>16478</v>
      </c>
      <c r="H3523" t="s">
        <v>70</v>
      </c>
      <c r="I3523">
        <v>0.5</v>
      </c>
      <c r="J3523" t="s">
        <v>76</v>
      </c>
      <c r="K3523">
        <v>0.52</v>
      </c>
      <c r="L3523" t="s">
        <v>77</v>
      </c>
      <c r="M3523">
        <v>0.54</v>
      </c>
      <c r="N3523" t="s">
        <v>78</v>
      </c>
      <c r="O3523">
        <v>0.56999999999999995</v>
      </c>
      <c r="P3523" t="s">
        <v>79</v>
      </c>
      <c r="Q3523">
        <v>0</v>
      </c>
      <c r="R3523" t="s">
        <v>16229</v>
      </c>
      <c r="S3523"/>
      <c r="T3523"/>
      <c r="U3523"/>
      <c r="V3523"/>
      <c r="W3523"/>
      <c r="X3523"/>
      <c r="Y3523"/>
      <c r="Z3523"/>
      <c r="AA3523"/>
      <c r="AB3523"/>
      <c r="AC3523"/>
      <c r="AD3523"/>
      <c r="AE3523"/>
      <c r="AF3523"/>
      <c r="AG3523">
        <v>0</v>
      </c>
      <c r="AH3523">
        <v>0</v>
      </c>
    </row>
    <row r="3524" spans="1:34" ht="15" x14ac:dyDescent="0.25">
      <c r="A3524" t="s">
        <v>7195</v>
      </c>
      <c r="B3524" t="s">
        <v>7196</v>
      </c>
      <c r="C3524" t="s">
        <v>516</v>
      </c>
      <c r="D3524">
        <v>2</v>
      </c>
      <c r="E3524" s="138">
        <v>45716</v>
      </c>
      <c r="F3524" s="138">
        <v>46009</v>
      </c>
      <c r="G3524" t="s">
        <v>69</v>
      </c>
      <c r="H3524" t="s">
        <v>63</v>
      </c>
      <c r="I3524">
        <v>0.8</v>
      </c>
      <c r="J3524" t="s">
        <v>71</v>
      </c>
      <c r="K3524"/>
      <c r="L3524"/>
      <c r="M3524"/>
      <c r="N3524"/>
      <c r="O3524"/>
      <c r="P3524"/>
      <c r="Q3524"/>
      <c r="R3524"/>
      <c r="S3524"/>
      <c r="T3524"/>
      <c r="U3524"/>
      <c r="V3524"/>
      <c r="W3524"/>
      <c r="X3524"/>
      <c r="Y3524"/>
      <c r="Z3524"/>
      <c r="AA3524"/>
      <c r="AB3524"/>
      <c r="AC3524"/>
      <c r="AD3524"/>
      <c r="AE3524"/>
      <c r="AF3524"/>
      <c r="AG3524">
        <v>1</v>
      </c>
      <c r="AH3524">
        <v>0</v>
      </c>
    </row>
    <row r="3525" spans="1:34" ht="15" x14ac:dyDescent="0.25">
      <c r="A3525" t="s">
        <v>7197</v>
      </c>
      <c r="B3525" t="s">
        <v>7198</v>
      </c>
      <c r="C3525" t="s">
        <v>935</v>
      </c>
      <c r="D3525">
        <v>37</v>
      </c>
      <c r="E3525" s="138">
        <v>45646</v>
      </c>
      <c r="F3525" s="138">
        <v>45684</v>
      </c>
      <c r="G3525" t="s">
        <v>75</v>
      </c>
      <c r="H3525" t="s">
        <v>70</v>
      </c>
      <c r="I3525">
        <v>0</v>
      </c>
      <c r="J3525" t="s">
        <v>16289</v>
      </c>
      <c r="K3525">
        <v>0.8</v>
      </c>
      <c r="L3525" t="s">
        <v>71</v>
      </c>
      <c r="M3525"/>
      <c r="N3525"/>
      <c r="O3525"/>
      <c r="P3525"/>
      <c r="Q3525"/>
      <c r="R3525"/>
      <c r="S3525"/>
      <c r="T3525"/>
      <c r="U3525"/>
      <c r="V3525"/>
      <c r="W3525"/>
      <c r="X3525"/>
      <c r="Y3525"/>
      <c r="Z3525"/>
      <c r="AA3525"/>
      <c r="AB3525"/>
      <c r="AC3525"/>
      <c r="AD3525"/>
      <c r="AE3525"/>
      <c r="AF3525"/>
      <c r="AG3525">
        <v>2</v>
      </c>
      <c r="AH3525">
        <v>11999.99</v>
      </c>
    </row>
    <row r="3526" spans="1:34" ht="15" x14ac:dyDescent="0.25">
      <c r="A3526" t="s">
        <v>7199</v>
      </c>
      <c r="B3526" t="s">
        <v>7200</v>
      </c>
      <c r="C3526" t="s">
        <v>102</v>
      </c>
      <c r="D3526">
        <v>24</v>
      </c>
      <c r="E3526" s="138">
        <v>45644</v>
      </c>
      <c r="F3526" s="138">
        <v>45728</v>
      </c>
      <c r="G3526" t="s">
        <v>75</v>
      </c>
      <c r="H3526" t="s">
        <v>63</v>
      </c>
      <c r="I3526">
        <v>0.8</v>
      </c>
      <c r="J3526" t="s">
        <v>71</v>
      </c>
      <c r="K3526"/>
      <c r="L3526"/>
      <c r="M3526"/>
      <c r="N3526"/>
      <c r="O3526"/>
      <c r="P3526"/>
      <c r="Q3526"/>
      <c r="R3526"/>
      <c r="S3526"/>
      <c r="T3526"/>
      <c r="U3526"/>
      <c r="V3526"/>
      <c r="W3526"/>
      <c r="X3526"/>
      <c r="Y3526"/>
      <c r="Z3526"/>
      <c r="AA3526"/>
      <c r="AB3526"/>
      <c r="AC3526"/>
      <c r="AD3526"/>
      <c r="AE3526"/>
      <c r="AF3526"/>
      <c r="AG3526">
        <v>1</v>
      </c>
      <c r="AH3526">
        <v>0</v>
      </c>
    </row>
    <row r="3527" spans="1:34" ht="15" x14ac:dyDescent="0.25">
      <c r="A3527" t="s">
        <v>7201</v>
      </c>
      <c r="B3527" t="s">
        <v>7202</v>
      </c>
      <c r="C3527" t="s">
        <v>254</v>
      </c>
      <c r="D3527">
        <v>21</v>
      </c>
      <c r="E3527" s="138">
        <v>45342</v>
      </c>
      <c r="F3527" s="138">
        <v>46011</v>
      </c>
      <c r="G3527" t="s">
        <v>69</v>
      </c>
      <c r="H3527" t="s">
        <v>70</v>
      </c>
      <c r="I3527">
        <v>0</v>
      </c>
      <c r="J3527" t="s">
        <v>16229</v>
      </c>
      <c r="K3527">
        <v>0.8</v>
      </c>
      <c r="L3527" t="s">
        <v>71</v>
      </c>
      <c r="M3527"/>
      <c r="N3527"/>
      <c r="O3527"/>
      <c r="P3527"/>
      <c r="Q3527"/>
      <c r="R3527"/>
      <c r="S3527"/>
      <c r="T3527"/>
      <c r="U3527"/>
      <c r="V3527"/>
      <c r="W3527"/>
      <c r="X3527"/>
      <c r="Y3527"/>
      <c r="Z3527"/>
      <c r="AA3527"/>
      <c r="AB3527"/>
      <c r="AC3527"/>
      <c r="AD3527"/>
      <c r="AE3527"/>
      <c r="AF3527"/>
      <c r="AG3527">
        <v>2</v>
      </c>
      <c r="AH3527">
        <v>10000</v>
      </c>
    </row>
    <row r="3528" spans="1:34" ht="15" x14ac:dyDescent="0.25">
      <c r="A3528" t="s">
        <v>7205</v>
      </c>
      <c r="B3528" t="s">
        <v>7206</v>
      </c>
      <c r="C3528" t="s">
        <v>122</v>
      </c>
      <c r="D3528">
        <v>4</v>
      </c>
      <c r="E3528" s="138">
        <v>45715</v>
      </c>
      <c r="F3528" s="138">
        <v>45741</v>
      </c>
      <c r="G3528" t="s">
        <v>69</v>
      </c>
      <c r="H3528" t="s">
        <v>63</v>
      </c>
      <c r="I3528">
        <v>0.65</v>
      </c>
      <c r="J3528" t="s">
        <v>71</v>
      </c>
      <c r="K3528"/>
      <c r="L3528"/>
      <c r="M3528"/>
      <c r="N3528"/>
      <c r="O3528"/>
      <c r="P3528"/>
      <c r="Q3528"/>
      <c r="R3528"/>
      <c r="S3528"/>
      <c r="T3528"/>
      <c r="U3528"/>
      <c r="V3528"/>
      <c r="W3528"/>
      <c r="X3528"/>
      <c r="Y3528"/>
      <c r="Z3528"/>
      <c r="AA3528"/>
      <c r="AB3528"/>
      <c r="AC3528"/>
      <c r="AD3528"/>
      <c r="AE3528"/>
      <c r="AF3528"/>
      <c r="AG3528">
        <v>1</v>
      </c>
      <c r="AH3528">
        <v>0</v>
      </c>
    </row>
    <row r="3529" spans="1:34" ht="15" x14ac:dyDescent="0.25">
      <c r="A3529" t="s">
        <v>7207</v>
      </c>
      <c r="B3529" t="s">
        <v>7208</v>
      </c>
      <c r="C3529" t="s">
        <v>350</v>
      </c>
      <c r="D3529"/>
      <c r="E3529"/>
      <c r="F3529"/>
      <c r="G3529"/>
      <c r="H3529" t="s">
        <v>63</v>
      </c>
      <c r="I3529" t="s">
        <v>64</v>
      </c>
      <c r="J3529"/>
      <c r="K3529"/>
      <c r="L3529"/>
      <c r="M3529"/>
      <c r="N3529"/>
      <c r="O3529"/>
      <c r="P3529"/>
      <c r="Q3529"/>
      <c r="R3529"/>
      <c r="S3529"/>
      <c r="T3529"/>
      <c r="U3529"/>
      <c r="V3529"/>
      <c r="W3529"/>
      <c r="X3529"/>
      <c r="Y3529"/>
      <c r="Z3529"/>
      <c r="AA3529"/>
      <c r="AB3529"/>
      <c r="AC3529"/>
      <c r="AD3529"/>
      <c r="AE3529"/>
      <c r="AF3529"/>
      <c r="AG3529"/>
      <c r="AH3529">
        <v>0</v>
      </c>
    </row>
    <row r="3530" spans="1:34" ht="15" x14ac:dyDescent="0.25">
      <c r="A3530" t="s">
        <v>7209</v>
      </c>
      <c r="B3530" t="s">
        <v>7210</v>
      </c>
      <c r="C3530" t="s">
        <v>246</v>
      </c>
      <c r="D3530">
        <v>54</v>
      </c>
      <c r="E3530" s="138">
        <v>45623</v>
      </c>
      <c r="F3530" s="138">
        <v>45708</v>
      </c>
      <c r="G3530" t="s">
        <v>69</v>
      </c>
      <c r="H3530" t="s">
        <v>70</v>
      </c>
      <c r="I3530">
        <v>0</v>
      </c>
      <c r="J3530" t="s">
        <v>16229</v>
      </c>
      <c r="K3530">
        <v>0.6</v>
      </c>
      <c r="L3530" t="s">
        <v>71</v>
      </c>
      <c r="M3530"/>
      <c r="N3530"/>
      <c r="O3530"/>
      <c r="P3530"/>
      <c r="Q3530"/>
      <c r="R3530"/>
      <c r="S3530"/>
      <c r="T3530"/>
      <c r="U3530"/>
      <c r="V3530"/>
      <c r="W3530"/>
      <c r="X3530"/>
      <c r="Y3530"/>
      <c r="Z3530"/>
      <c r="AA3530"/>
      <c r="AB3530"/>
      <c r="AC3530"/>
      <c r="AD3530"/>
      <c r="AE3530"/>
      <c r="AF3530"/>
      <c r="AG3530">
        <v>2</v>
      </c>
      <c r="AH3530">
        <v>10000</v>
      </c>
    </row>
    <row r="3531" spans="1:34" ht="15" x14ac:dyDescent="0.25">
      <c r="A3531" t="s">
        <v>7213</v>
      </c>
      <c r="B3531" t="s">
        <v>7212</v>
      </c>
      <c r="C3531" t="s">
        <v>313</v>
      </c>
      <c r="D3531"/>
      <c r="E3531"/>
      <c r="F3531"/>
      <c r="G3531"/>
      <c r="H3531" t="s">
        <v>63</v>
      </c>
      <c r="I3531" t="s">
        <v>64</v>
      </c>
      <c r="J3531"/>
      <c r="K3531"/>
      <c r="L3531"/>
      <c r="M3531"/>
      <c r="N3531"/>
      <c r="O3531"/>
      <c r="P3531"/>
      <c r="Q3531"/>
      <c r="R3531"/>
      <c r="S3531"/>
      <c r="T3531"/>
      <c r="U3531"/>
      <c r="V3531"/>
      <c r="W3531"/>
      <c r="X3531"/>
      <c r="Y3531"/>
      <c r="Z3531"/>
      <c r="AA3531"/>
      <c r="AB3531"/>
      <c r="AC3531"/>
      <c r="AD3531"/>
      <c r="AE3531"/>
      <c r="AF3531"/>
      <c r="AG3531"/>
      <c r="AH3531">
        <v>0</v>
      </c>
    </row>
    <row r="3532" spans="1:34" ht="15" x14ac:dyDescent="0.25">
      <c r="A3532" t="s">
        <v>7211</v>
      </c>
      <c r="B3532" t="s">
        <v>7212</v>
      </c>
      <c r="C3532" t="s">
        <v>359</v>
      </c>
      <c r="D3532"/>
      <c r="E3532"/>
      <c r="F3532"/>
      <c r="G3532"/>
      <c r="H3532" t="s">
        <v>63</v>
      </c>
      <c r="I3532" t="s">
        <v>64</v>
      </c>
      <c r="J3532"/>
      <c r="K3532"/>
      <c r="L3532"/>
      <c r="M3532"/>
      <c r="N3532"/>
      <c r="O3532"/>
      <c r="P3532"/>
      <c r="Q3532"/>
      <c r="R3532"/>
      <c r="S3532"/>
      <c r="T3532"/>
      <c r="U3532"/>
      <c r="V3532"/>
      <c r="W3532"/>
      <c r="X3532"/>
      <c r="Y3532"/>
      <c r="Z3532"/>
      <c r="AA3532"/>
      <c r="AB3532"/>
      <c r="AC3532"/>
      <c r="AD3532"/>
      <c r="AE3532"/>
      <c r="AF3532"/>
      <c r="AG3532"/>
      <c r="AH3532">
        <v>0</v>
      </c>
    </row>
    <row r="3533" spans="1:34" ht="15" x14ac:dyDescent="0.25">
      <c r="A3533" t="s">
        <v>7214</v>
      </c>
      <c r="B3533" t="s">
        <v>7215</v>
      </c>
      <c r="C3533" t="s">
        <v>1537</v>
      </c>
      <c r="D3533">
        <v>45</v>
      </c>
      <c r="E3533" s="138">
        <v>42068</v>
      </c>
      <c r="F3533" s="138">
        <v>46011</v>
      </c>
      <c r="G3533" t="s">
        <v>69</v>
      </c>
      <c r="H3533" t="s">
        <v>63</v>
      </c>
      <c r="I3533">
        <v>0.8</v>
      </c>
      <c r="J3533" t="s">
        <v>71</v>
      </c>
      <c r="K3533"/>
      <c r="L3533"/>
      <c r="M3533"/>
      <c r="N3533"/>
      <c r="O3533"/>
      <c r="P3533"/>
      <c r="Q3533"/>
      <c r="R3533"/>
      <c r="S3533"/>
      <c r="T3533"/>
      <c r="U3533"/>
      <c r="V3533"/>
      <c r="W3533"/>
      <c r="X3533"/>
      <c r="Y3533"/>
      <c r="Z3533"/>
      <c r="AA3533"/>
      <c r="AB3533"/>
      <c r="AC3533"/>
      <c r="AD3533"/>
      <c r="AE3533"/>
      <c r="AF3533"/>
      <c r="AG3533">
        <v>1</v>
      </c>
      <c r="AH3533">
        <v>0</v>
      </c>
    </row>
    <row r="3534" spans="1:34" ht="15" x14ac:dyDescent="0.25">
      <c r="A3534" t="s">
        <v>7216</v>
      </c>
      <c r="B3534" t="s">
        <v>7217</v>
      </c>
      <c r="C3534" t="s">
        <v>321</v>
      </c>
      <c r="D3534">
        <v>45</v>
      </c>
      <c r="E3534" s="138">
        <v>45642</v>
      </c>
      <c r="F3534" s="138">
        <v>45660</v>
      </c>
      <c r="G3534" t="s">
        <v>75</v>
      </c>
      <c r="H3534" t="s">
        <v>63</v>
      </c>
      <c r="I3534">
        <v>0.8</v>
      </c>
      <c r="J3534" t="s">
        <v>71</v>
      </c>
      <c r="K3534"/>
      <c r="L3534"/>
      <c r="M3534"/>
      <c r="N3534"/>
      <c r="O3534"/>
      <c r="P3534"/>
      <c r="Q3534"/>
      <c r="R3534"/>
      <c r="S3534"/>
      <c r="T3534"/>
      <c r="U3534"/>
      <c r="V3534"/>
      <c r="W3534"/>
      <c r="X3534"/>
      <c r="Y3534"/>
      <c r="Z3534"/>
      <c r="AA3534"/>
      <c r="AB3534"/>
      <c r="AC3534"/>
      <c r="AD3534"/>
      <c r="AE3534"/>
      <c r="AF3534"/>
      <c r="AG3534">
        <v>1</v>
      </c>
      <c r="AH3534">
        <v>0</v>
      </c>
    </row>
    <row r="3535" spans="1:34" ht="15" x14ac:dyDescent="0.25">
      <c r="A3535" t="s">
        <v>7218</v>
      </c>
      <c r="B3535" t="s">
        <v>7219</v>
      </c>
      <c r="C3535" t="s">
        <v>68</v>
      </c>
      <c r="D3535">
        <v>3</v>
      </c>
      <c r="E3535" s="138">
        <v>45715</v>
      </c>
      <c r="F3535" s="138">
        <v>45728</v>
      </c>
      <c r="G3535" t="s">
        <v>69</v>
      </c>
      <c r="H3535" t="s">
        <v>70</v>
      </c>
      <c r="I3535">
        <v>0</v>
      </c>
      <c r="J3535" t="s">
        <v>16228</v>
      </c>
      <c r="K3535">
        <v>0.8</v>
      </c>
      <c r="L3535" t="s">
        <v>71</v>
      </c>
      <c r="M3535"/>
      <c r="N3535"/>
      <c r="O3535"/>
      <c r="P3535"/>
      <c r="Q3535"/>
      <c r="R3535"/>
      <c r="S3535"/>
      <c r="T3535"/>
      <c r="U3535"/>
      <c r="V3535"/>
      <c r="W3535"/>
      <c r="X3535"/>
      <c r="Y3535"/>
      <c r="Z3535"/>
      <c r="AA3535"/>
      <c r="AB3535"/>
      <c r="AC3535"/>
      <c r="AD3535"/>
      <c r="AE3535"/>
      <c r="AF3535"/>
      <c r="AG3535">
        <v>2</v>
      </c>
      <c r="AH3535">
        <v>12000</v>
      </c>
    </row>
    <row r="3536" spans="1:34" ht="15" x14ac:dyDescent="0.25">
      <c r="A3536" t="s">
        <v>7220</v>
      </c>
      <c r="B3536" t="s">
        <v>7221</v>
      </c>
      <c r="C3536" t="s">
        <v>426</v>
      </c>
      <c r="D3536">
        <v>113</v>
      </c>
      <c r="E3536" s="138">
        <v>41846</v>
      </c>
      <c r="F3536" s="138">
        <v>46011</v>
      </c>
      <c r="G3536" t="s">
        <v>69</v>
      </c>
      <c r="H3536" t="s">
        <v>63</v>
      </c>
      <c r="I3536">
        <v>0.8</v>
      </c>
      <c r="J3536" t="s">
        <v>71</v>
      </c>
      <c r="K3536"/>
      <c r="L3536"/>
      <c r="M3536"/>
      <c r="N3536"/>
      <c r="O3536"/>
      <c r="P3536"/>
      <c r="Q3536"/>
      <c r="R3536"/>
      <c r="S3536"/>
      <c r="T3536"/>
      <c r="U3536"/>
      <c r="V3536"/>
      <c r="W3536"/>
      <c r="X3536"/>
      <c r="Y3536"/>
      <c r="Z3536"/>
      <c r="AA3536"/>
      <c r="AB3536"/>
      <c r="AC3536"/>
      <c r="AD3536"/>
      <c r="AE3536"/>
      <c r="AF3536"/>
      <c r="AG3536">
        <v>1</v>
      </c>
      <c r="AH3536">
        <v>0</v>
      </c>
    </row>
    <row r="3537" spans="1:34" ht="15" x14ac:dyDescent="0.25">
      <c r="A3537" t="s">
        <v>7222</v>
      </c>
      <c r="B3537" t="s">
        <v>7223</v>
      </c>
      <c r="C3537" t="s">
        <v>1000</v>
      </c>
      <c r="D3537">
        <v>61</v>
      </c>
      <c r="E3537" s="138">
        <v>45625</v>
      </c>
      <c r="F3537" s="138">
        <v>45691</v>
      </c>
      <c r="G3537" t="s">
        <v>69</v>
      </c>
      <c r="H3537" t="s">
        <v>63</v>
      </c>
      <c r="I3537">
        <v>0.8</v>
      </c>
      <c r="J3537" t="s">
        <v>71</v>
      </c>
      <c r="K3537"/>
      <c r="L3537"/>
      <c r="M3537"/>
      <c r="N3537"/>
      <c r="O3537"/>
      <c r="P3537"/>
      <c r="Q3537"/>
      <c r="R3537"/>
      <c r="S3537"/>
      <c r="T3537"/>
      <c r="U3537"/>
      <c r="V3537"/>
      <c r="W3537"/>
      <c r="X3537"/>
      <c r="Y3537"/>
      <c r="Z3537"/>
      <c r="AA3537"/>
      <c r="AB3537"/>
      <c r="AC3537"/>
      <c r="AD3537"/>
      <c r="AE3537"/>
      <c r="AF3537"/>
      <c r="AG3537">
        <v>1</v>
      </c>
      <c r="AH3537">
        <v>0</v>
      </c>
    </row>
    <row r="3538" spans="1:34" ht="15" x14ac:dyDescent="0.25">
      <c r="A3538" t="s">
        <v>1407</v>
      </c>
      <c r="B3538" t="s">
        <v>1408</v>
      </c>
      <c r="C3538" t="s">
        <v>680</v>
      </c>
      <c r="D3538">
        <v>9</v>
      </c>
      <c r="E3538" s="138">
        <v>43553</v>
      </c>
      <c r="F3538" s="138">
        <v>46011</v>
      </c>
      <c r="G3538" t="s">
        <v>69</v>
      </c>
      <c r="H3538" t="s">
        <v>63</v>
      </c>
      <c r="I3538">
        <v>0.8</v>
      </c>
      <c r="J3538" t="s">
        <v>71</v>
      </c>
      <c r="K3538"/>
      <c r="L3538"/>
      <c r="M3538"/>
      <c r="N3538"/>
      <c r="O3538"/>
      <c r="P3538"/>
      <c r="Q3538"/>
      <c r="R3538"/>
      <c r="S3538"/>
      <c r="T3538"/>
      <c r="U3538"/>
      <c r="V3538"/>
      <c r="W3538"/>
      <c r="X3538"/>
      <c r="Y3538"/>
      <c r="Z3538"/>
      <c r="AA3538"/>
      <c r="AB3538"/>
      <c r="AC3538"/>
      <c r="AD3538"/>
      <c r="AE3538"/>
      <c r="AF3538"/>
      <c r="AG3538">
        <v>1</v>
      </c>
      <c r="AH3538">
        <v>0</v>
      </c>
    </row>
    <row r="3539" spans="1:34" ht="15" x14ac:dyDescent="0.25">
      <c r="A3539" t="s">
        <v>7224</v>
      </c>
      <c r="B3539" t="s">
        <v>7225</v>
      </c>
      <c r="C3539" t="s">
        <v>326</v>
      </c>
      <c r="D3539">
        <v>43</v>
      </c>
      <c r="E3539" s="138">
        <v>40609</v>
      </c>
      <c r="F3539" s="138">
        <v>46011</v>
      </c>
      <c r="G3539" t="s">
        <v>69</v>
      </c>
      <c r="H3539" t="s">
        <v>63</v>
      </c>
      <c r="I3539">
        <v>0.8</v>
      </c>
      <c r="J3539" t="s">
        <v>71</v>
      </c>
      <c r="K3539"/>
      <c r="L3539"/>
      <c r="M3539"/>
      <c r="N3539"/>
      <c r="O3539"/>
      <c r="P3539"/>
      <c r="Q3539"/>
      <c r="R3539"/>
      <c r="S3539"/>
      <c r="T3539"/>
      <c r="U3539"/>
      <c r="V3539"/>
      <c r="W3539"/>
      <c r="X3539"/>
      <c r="Y3539"/>
      <c r="Z3539"/>
      <c r="AA3539"/>
      <c r="AB3539"/>
      <c r="AC3539"/>
      <c r="AD3539"/>
      <c r="AE3539"/>
      <c r="AF3539"/>
      <c r="AG3539">
        <v>1</v>
      </c>
      <c r="AH3539">
        <v>0</v>
      </c>
    </row>
    <row r="3540" spans="1:34" ht="15" x14ac:dyDescent="0.25">
      <c r="A3540" t="s">
        <v>7226</v>
      </c>
      <c r="B3540" t="s">
        <v>7227</v>
      </c>
      <c r="C3540" t="s">
        <v>228</v>
      </c>
      <c r="D3540">
        <v>27</v>
      </c>
      <c r="E3540" s="138">
        <v>45649</v>
      </c>
      <c r="F3540" s="138">
        <v>45958</v>
      </c>
      <c r="G3540" t="s">
        <v>69</v>
      </c>
      <c r="H3540" t="s">
        <v>63</v>
      </c>
      <c r="I3540">
        <v>0.7</v>
      </c>
      <c r="J3540" t="s">
        <v>71</v>
      </c>
      <c r="K3540"/>
      <c r="L3540"/>
      <c r="M3540"/>
      <c r="N3540"/>
      <c r="O3540"/>
      <c r="P3540"/>
      <c r="Q3540"/>
      <c r="R3540"/>
      <c r="S3540"/>
      <c r="T3540"/>
      <c r="U3540"/>
      <c r="V3540"/>
      <c r="W3540"/>
      <c r="X3540"/>
      <c r="Y3540"/>
      <c r="Z3540"/>
      <c r="AA3540"/>
      <c r="AB3540"/>
      <c r="AC3540"/>
      <c r="AD3540"/>
      <c r="AE3540"/>
      <c r="AF3540"/>
      <c r="AG3540">
        <v>1</v>
      </c>
      <c r="AH3540">
        <v>0</v>
      </c>
    </row>
    <row r="3541" spans="1:34" ht="15" x14ac:dyDescent="0.25">
      <c r="A3541" t="s">
        <v>7228</v>
      </c>
      <c r="B3541" t="s">
        <v>7229</v>
      </c>
      <c r="C3541" t="s">
        <v>231</v>
      </c>
      <c r="D3541">
        <v>32</v>
      </c>
      <c r="E3541" s="138">
        <v>45646</v>
      </c>
      <c r="F3541" s="138">
        <v>45818</v>
      </c>
      <c r="G3541" t="s">
        <v>69</v>
      </c>
      <c r="H3541" t="s">
        <v>70</v>
      </c>
      <c r="I3541">
        <v>0.4</v>
      </c>
      <c r="J3541" t="s">
        <v>71</v>
      </c>
      <c r="K3541">
        <v>0</v>
      </c>
      <c r="L3541" t="s">
        <v>16369</v>
      </c>
      <c r="M3541"/>
      <c r="N3541"/>
      <c r="O3541"/>
      <c r="P3541"/>
      <c r="Q3541"/>
      <c r="R3541"/>
      <c r="S3541"/>
      <c r="T3541"/>
      <c r="U3541"/>
      <c r="V3541"/>
      <c r="W3541"/>
      <c r="X3541"/>
      <c r="Y3541"/>
      <c r="Z3541"/>
      <c r="AA3541"/>
      <c r="AB3541"/>
      <c r="AC3541"/>
      <c r="AD3541"/>
      <c r="AE3541"/>
      <c r="AF3541"/>
      <c r="AG3541">
        <v>5</v>
      </c>
      <c r="AH3541">
        <v>0</v>
      </c>
    </row>
    <row r="3542" spans="1:34" ht="15" x14ac:dyDescent="0.25">
      <c r="A3542" t="s">
        <v>7232</v>
      </c>
      <c r="B3542" t="s">
        <v>7233</v>
      </c>
      <c r="C3542" t="s">
        <v>90</v>
      </c>
      <c r="D3542">
        <v>3</v>
      </c>
      <c r="E3542" s="138">
        <v>45714</v>
      </c>
      <c r="F3542" s="138">
        <v>45939</v>
      </c>
      <c r="G3542" t="s">
        <v>69</v>
      </c>
      <c r="H3542" t="s">
        <v>70</v>
      </c>
      <c r="I3542">
        <v>0</v>
      </c>
      <c r="J3542" t="s">
        <v>16230</v>
      </c>
      <c r="K3542">
        <v>0.8</v>
      </c>
      <c r="L3542" t="s">
        <v>71</v>
      </c>
      <c r="M3542"/>
      <c r="N3542"/>
      <c r="O3542"/>
      <c r="P3542"/>
      <c r="Q3542"/>
      <c r="R3542"/>
      <c r="S3542"/>
      <c r="T3542"/>
      <c r="U3542"/>
      <c r="V3542"/>
      <c r="W3542"/>
      <c r="X3542"/>
      <c r="Y3542"/>
      <c r="Z3542"/>
      <c r="AA3542"/>
      <c r="AB3542"/>
      <c r="AC3542"/>
      <c r="AD3542"/>
      <c r="AE3542"/>
      <c r="AF3542"/>
      <c r="AG3542">
        <v>2</v>
      </c>
      <c r="AH3542">
        <v>15000</v>
      </c>
    </row>
    <row r="3543" spans="1:34" ht="15" x14ac:dyDescent="0.25">
      <c r="A3543" t="s">
        <v>7230</v>
      </c>
      <c r="B3543" t="s">
        <v>7231</v>
      </c>
      <c r="C3543" t="s">
        <v>359</v>
      </c>
      <c r="D3543">
        <v>7</v>
      </c>
      <c r="E3543" s="138">
        <v>45717</v>
      </c>
      <c r="F3543" s="138">
        <v>45741</v>
      </c>
      <c r="G3543" t="s">
        <v>75</v>
      </c>
      <c r="H3543" t="s">
        <v>70</v>
      </c>
      <c r="I3543">
        <v>0</v>
      </c>
      <c r="J3543" t="s">
        <v>16228</v>
      </c>
      <c r="K3543">
        <v>0.7</v>
      </c>
      <c r="L3543" t="s">
        <v>16270</v>
      </c>
      <c r="M3543">
        <v>0.75</v>
      </c>
      <c r="N3543" t="s">
        <v>78</v>
      </c>
      <c r="O3543">
        <v>0.8</v>
      </c>
      <c r="P3543" t="s">
        <v>79</v>
      </c>
      <c r="Q3543"/>
      <c r="R3543"/>
      <c r="S3543"/>
      <c r="T3543"/>
      <c r="U3543"/>
      <c r="V3543"/>
      <c r="W3543"/>
      <c r="X3543"/>
      <c r="Y3543"/>
      <c r="Z3543"/>
      <c r="AA3543"/>
      <c r="AB3543"/>
      <c r="AC3543"/>
      <c r="AD3543"/>
      <c r="AE3543"/>
      <c r="AF3543"/>
      <c r="AG3543">
        <v>4</v>
      </c>
      <c r="AH3543">
        <v>12000</v>
      </c>
    </row>
    <row r="3544" spans="1:34" ht="15" x14ac:dyDescent="0.25">
      <c r="A3544" t="s">
        <v>7234</v>
      </c>
      <c r="B3544" t="s">
        <v>7235</v>
      </c>
      <c r="C3544" t="s">
        <v>193</v>
      </c>
      <c r="D3544">
        <v>2</v>
      </c>
      <c r="E3544" s="138">
        <v>45712</v>
      </c>
      <c r="F3544" s="138">
        <v>45722</v>
      </c>
      <c r="G3544" t="s">
        <v>69</v>
      </c>
      <c r="H3544" t="s">
        <v>63</v>
      </c>
      <c r="I3544">
        <v>0.7</v>
      </c>
      <c r="J3544" t="s">
        <v>71</v>
      </c>
      <c r="K3544"/>
      <c r="L3544"/>
      <c r="M3544"/>
      <c r="N3544"/>
      <c r="O3544"/>
      <c r="P3544"/>
      <c r="Q3544"/>
      <c r="R3544"/>
      <c r="S3544"/>
      <c r="T3544"/>
      <c r="U3544"/>
      <c r="V3544"/>
      <c r="W3544"/>
      <c r="X3544"/>
      <c r="Y3544"/>
      <c r="Z3544"/>
      <c r="AA3544"/>
      <c r="AB3544"/>
      <c r="AC3544"/>
      <c r="AD3544"/>
      <c r="AE3544"/>
      <c r="AF3544"/>
      <c r="AG3544">
        <v>1</v>
      </c>
      <c r="AH3544">
        <v>0</v>
      </c>
    </row>
    <row r="3545" spans="1:34" ht="15" x14ac:dyDescent="0.25">
      <c r="A3545" t="s">
        <v>7236</v>
      </c>
      <c r="B3545" t="s">
        <v>7237</v>
      </c>
      <c r="C3545" t="s">
        <v>735</v>
      </c>
      <c r="D3545"/>
      <c r="E3545"/>
      <c r="F3545"/>
      <c r="G3545"/>
      <c r="H3545" t="s">
        <v>63</v>
      </c>
      <c r="I3545" t="s">
        <v>64</v>
      </c>
      <c r="J3545"/>
      <c r="K3545"/>
      <c r="L3545"/>
      <c r="M3545"/>
      <c r="N3545"/>
      <c r="O3545"/>
      <c r="P3545"/>
      <c r="Q3545"/>
      <c r="R3545"/>
      <c r="S3545"/>
      <c r="T3545"/>
      <c r="U3545"/>
      <c r="V3545"/>
      <c r="W3545"/>
      <c r="X3545"/>
      <c r="Y3545"/>
      <c r="Z3545"/>
      <c r="AA3545"/>
      <c r="AB3545"/>
      <c r="AC3545"/>
      <c r="AD3545"/>
      <c r="AE3545"/>
      <c r="AF3545"/>
      <c r="AG3545"/>
      <c r="AH3545">
        <v>0</v>
      </c>
    </row>
    <row r="3546" spans="1:34" ht="15" x14ac:dyDescent="0.25">
      <c r="A3546" t="s">
        <v>7238</v>
      </c>
      <c r="B3546" t="s">
        <v>7239</v>
      </c>
      <c r="C3546" t="s">
        <v>170</v>
      </c>
      <c r="D3546">
        <v>127</v>
      </c>
      <c r="E3546" s="138">
        <v>45625</v>
      </c>
      <c r="F3546" s="138">
        <v>45681</v>
      </c>
      <c r="G3546" t="s">
        <v>69</v>
      </c>
      <c r="H3546" t="s">
        <v>63</v>
      </c>
      <c r="I3546">
        <v>0.8</v>
      </c>
      <c r="J3546" t="s">
        <v>71</v>
      </c>
      <c r="K3546"/>
      <c r="L3546"/>
      <c r="M3546"/>
      <c r="N3546"/>
      <c r="O3546"/>
      <c r="P3546"/>
      <c r="Q3546"/>
      <c r="R3546"/>
      <c r="S3546"/>
      <c r="T3546"/>
      <c r="U3546"/>
      <c r="V3546"/>
      <c r="W3546"/>
      <c r="X3546"/>
      <c r="Y3546"/>
      <c r="Z3546"/>
      <c r="AA3546"/>
      <c r="AB3546"/>
      <c r="AC3546"/>
      <c r="AD3546"/>
      <c r="AE3546"/>
      <c r="AF3546"/>
      <c r="AG3546">
        <v>1</v>
      </c>
      <c r="AH3546">
        <v>0</v>
      </c>
    </row>
    <row r="3547" spans="1:34" ht="15" x14ac:dyDescent="0.25">
      <c r="A3547" t="s">
        <v>6229</v>
      </c>
      <c r="B3547" t="s">
        <v>6230</v>
      </c>
      <c r="C3547" t="s">
        <v>211</v>
      </c>
      <c r="D3547">
        <v>9</v>
      </c>
      <c r="E3547" s="138">
        <v>44091</v>
      </c>
      <c r="F3547" s="138">
        <v>46011</v>
      </c>
      <c r="G3547" t="s">
        <v>69</v>
      </c>
      <c r="H3547" t="s">
        <v>70</v>
      </c>
      <c r="I3547">
        <v>0</v>
      </c>
      <c r="J3547" t="s">
        <v>16330</v>
      </c>
      <c r="K3547">
        <v>0.8</v>
      </c>
      <c r="L3547" t="s">
        <v>71</v>
      </c>
      <c r="M3547"/>
      <c r="N3547"/>
      <c r="O3547"/>
      <c r="P3547"/>
      <c r="Q3547"/>
      <c r="R3547"/>
      <c r="S3547"/>
      <c r="T3547"/>
      <c r="U3547"/>
      <c r="V3547"/>
      <c r="W3547"/>
      <c r="X3547"/>
      <c r="Y3547"/>
      <c r="Z3547"/>
      <c r="AA3547"/>
      <c r="AB3547"/>
      <c r="AC3547"/>
      <c r="AD3547"/>
      <c r="AE3547"/>
      <c r="AF3547"/>
      <c r="AG3547">
        <v>2</v>
      </c>
      <c r="AH3547">
        <v>8999.99</v>
      </c>
    </row>
    <row r="3548" spans="1:34" ht="15" x14ac:dyDescent="0.25">
      <c r="A3548" t="s">
        <v>7240</v>
      </c>
      <c r="B3548" t="s">
        <v>7241</v>
      </c>
      <c r="C3548" t="s">
        <v>735</v>
      </c>
      <c r="D3548">
        <v>15</v>
      </c>
      <c r="E3548" s="138">
        <v>45649</v>
      </c>
      <c r="F3548" s="138">
        <v>45670</v>
      </c>
      <c r="G3548" t="s">
        <v>69</v>
      </c>
      <c r="H3548" t="s">
        <v>63</v>
      </c>
      <c r="I3548">
        <v>0.2</v>
      </c>
      <c r="J3548" t="s">
        <v>71</v>
      </c>
      <c r="K3548"/>
      <c r="L3548"/>
      <c r="M3548"/>
      <c r="N3548"/>
      <c r="O3548"/>
      <c r="P3548"/>
      <c r="Q3548"/>
      <c r="R3548"/>
      <c r="S3548"/>
      <c r="T3548"/>
      <c r="U3548"/>
      <c r="V3548"/>
      <c r="W3548"/>
      <c r="X3548"/>
      <c r="Y3548"/>
      <c r="Z3548"/>
      <c r="AA3548"/>
      <c r="AB3548"/>
      <c r="AC3548"/>
      <c r="AD3548"/>
      <c r="AE3548"/>
      <c r="AF3548"/>
      <c r="AG3548">
        <v>1</v>
      </c>
      <c r="AH3548">
        <v>0</v>
      </c>
    </row>
    <row r="3549" spans="1:34" ht="15" x14ac:dyDescent="0.25">
      <c r="A3549" t="s">
        <v>7242</v>
      </c>
      <c r="B3549" t="s">
        <v>7243</v>
      </c>
      <c r="C3549" t="s">
        <v>735</v>
      </c>
      <c r="D3549"/>
      <c r="E3549"/>
      <c r="F3549"/>
      <c r="G3549"/>
      <c r="H3549" t="s">
        <v>63</v>
      </c>
      <c r="I3549" t="s">
        <v>64</v>
      </c>
      <c r="J3549"/>
      <c r="K3549"/>
      <c r="L3549"/>
      <c r="M3549"/>
      <c r="N3549"/>
      <c r="O3549"/>
      <c r="P3549"/>
      <c r="Q3549"/>
      <c r="R3549"/>
      <c r="S3549"/>
      <c r="T3549"/>
      <c r="U3549"/>
      <c r="V3549"/>
      <c r="W3549"/>
      <c r="X3549"/>
      <c r="Y3549"/>
      <c r="Z3549"/>
      <c r="AA3549"/>
      <c r="AB3549"/>
      <c r="AC3549"/>
      <c r="AD3549"/>
      <c r="AE3549"/>
      <c r="AF3549"/>
      <c r="AG3549"/>
      <c r="AH3549">
        <v>0</v>
      </c>
    </row>
    <row r="3550" spans="1:34" ht="15" x14ac:dyDescent="0.25">
      <c r="A3550" t="s">
        <v>7244</v>
      </c>
      <c r="B3550" t="s">
        <v>7245</v>
      </c>
      <c r="C3550" t="s">
        <v>68</v>
      </c>
      <c r="D3550">
        <v>18</v>
      </c>
      <c r="E3550" s="138">
        <v>45714</v>
      </c>
      <c r="F3550" s="138">
        <v>45799</v>
      </c>
      <c r="G3550" t="s">
        <v>75</v>
      </c>
      <c r="H3550" t="s">
        <v>70</v>
      </c>
      <c r="I3550">
        <v>0</v>
      </c>
      <c r="J3550" t="s">
        <v>16288</v>
      </c>
      <c r="K3550">
        <v>0.73</v>
      </c>
      <c r="L3550" t="s">
        <v>16270</v>
      </c>
      <c r="M3550">
        <v>0.78</v>
      </c>
      <c r="N3550" t="s">
        <v>78</v>
      </c>
      <c r="O3550">
        <v>0.8</v>
      </c>
      <c r="P3550" t="s">
        <v>79</v>
      </c>
      <c r="Q3550"/>
      <c r="R3550"/>
      <c r="S3550"/>
      <c r="T3550"/>
      <c r="U3550"/>
      <c r="V3550"/>
      <c r="W3550"/>
      <c r="X3550"/>
      <c r="Y3550"/>
      <c r="Z3550"/>
      <c r="AA3550"/>
      <c r="AB3550"/>
      <c r="AC3550"/>
      <c r="AD3550"/>
      <c r="AE3550"/>
      <c r="AF3550"/>
      <c r="AG3550">
        <v>4</v>
      </c>
      <c r="AH3550">
        <v>17000</v>
      </c>
    </row>
    <row r="3551" spans="1:34" ht="15" x14ac:dyDescent="0.25">
      <c r="A3551" t="s">
        <v>7248</v>
      </c>
      <c r="B3551" t="s">
        <v>7249</v>
      </c>
      <c r="C3551" t="s">
        <v>68</v>
      </c>
      <c r="D3551">
        <v>9</v>
      </c>
      <c r="E3551" s="138">
        <v>43902</v>
      </c>
      <c r="F3551" s="138">
        <v>46011</v>
      </c>
      <c r="G3551" t="s">
        <v>69</v>
      </c>
      <c r="H3551" t="s">
        <v>63</v>
      </c>
      <c r="I3551">
        <v>0.8</v>
      </c>
      <c r="J3551" t="s">
        <v>71</v>
      </c>
      <c r="K3551"/>
      <c r="L3551"/>
      <c r="M3551"/>
      <c r="N3551"/>
      <c r="O3551"/>
      <c r="P3551"/>
      <c r="Q3551"/>
      <c r="R3551"/>
      <c r="S3551"/>
      <c r="T3551"/>
      <c r="U3551"/>
      <c r="V3551"/>
      <c r="W3551"/>
      <c r="X3551"/>
      <c r="Y3551"/>
      <c r="Z3551"/>
      <c r="AA3551"/>
      <c r="AB3551"/>
      <c r="AC3551"/>
      <c r="AD3551"/>
      <c r="AE3551"/>
      <c r="AF3551"/>
      <c r="AG3551">
        <v>1</v>
      </c>
      <c r="AH3551">
        <v>0</v>
      </c>
    </row>
    <row r="3552" spans="1:34" ht="15" x14ac:dyDescent="0.25">
      <c r="A3552" t="s">
        <v>7246</v>
      </c>
      <c r="B3552" t="s">
        <v>7247</v>
      </c>
      <c r="C3552" t="s">
        <v>735</v>
      </c>
      <c r="D3552"/>
      <c r="E3552"/>
      <c r="F3552"/>
      <c r="G3552"/>
      <c r="H3552" t="s">
        <v>63</v>
      </c>
      <c r="I3552" t="s">
        <v>64</v>
      </c>
      <c r="J3552"/>
      <c r="K3552"/>
      <c r="L3552"/>
      <c r="M3552"/>
      <c r="N3552"/>
      <c r="O3552"/>
      <c r="P3552"/>
      <c r="Q3552"/>
      <c r="R3552"/>
      <c r="S3552"/>
      <c r="T3552"/>
      <c r="U3552"/>
      <c r="V3552"/>
      <c r="W3552"/>
      <c r="X3552"/>
      <c r="Y3552"/>
      <c r="Z3552"/>
      <c r="AA3552"/>
      <c r="AB3552"/>
      <c r="AC3552"/>
      <c r="AD3552"/>
      <c r="AE3552"/>
      <c r="AF3552"/>
      <c r="AG3552"/>
      <c r="AH3552">
        <v>0</v>
      </c>
    </row>
    <row r="3553" spans="1:34" ht="15" x14ac:dyDescent="0.25">
      <c r="A3553" t="s">
        <v>7250</v>
      </c>
      <c r="B3553" t="s">
        <v>7251</v>
      </c>
      <c r="C3553" t="s">
        <v>142</v>
      </c>
      <c r="D3553">
        <v>41</v>
      </c>
      <c r="E3553" s="138">
        <v>45643</v>
      </c>
      <c r="F3553" s="138">
        <v>45701</v>
      </c>
      <c r="G3553" t="s">
        <v>69</v>
      </c>
      <c r="H3553" t="s">
        <v>63</v>
      </c>
      <c r="I3553">
        <v>0.8</v>
      </c>
      <c r="J3553" t="s">
        <v>71</v>
      </c>
      <c r="K3553"/>
      <c r="L3553"/>
      <c r="M3553"/>
      <c r="N3553"/>
      <c r="O3553"/>
      <c r="P3553"/>
      <c r="Q3553"/>
      <c r="R3553"/>
      <c r="S3553"/>
      <c r="T3553"/>
      <c r="U3553"/>
      <c r="V3553"/>
      <c r="W3553"/>
      <c r="X3553"/>
      <c r="Y3553"/>
      <c r="Z3553"/>
      <c r="AA3553"/>
      <c r="AB3553"/>
      <c r="AC3553"/>
      <c r="AD3553"/>
      <c r="AE3553"/>
      <c r="AF3553"/>
      <c r="AG3553">
        <v>1</v>
      </c>
      <c r="AH3553">
        <v>0</v>
      </c>
    </row>
    <row r="3554" spans="1:34" ht="15" x14ac:dyDescent="0.25">
      <c r="A3554" t="s">
        <v>7252</v>
      </c>
      <c r="B3554" t="s">
        <v>7253</v>
      </c>
      <c r="C3554" t="s">
        <v>142</v>
      </c>
      <c r="D3554">
        <v>31</v>
      </c>
      <c r="E3554" s="138">
        <v>41575</v>
      </c>
      <c r="F3554" s="138">
        <v>46011</v>
      </c>
      <c r="G3554" t="s">
        <v>818</v>
      </c>
      <c r="H3554" t="s">
        <v>63</v>
      </c>
      <c r="I3554">
        <v>0</v>
      </c>
      <c r="J3554" t="s">
        <v>71</v>
      </c>
      <c r="K3554"/>
      <c r="L3554"/>
      <c r="M3554"/>
      <c r="N3554"/>
      <c r="O3554"/>
      <c r="P3554"/>
      <c r="Q3554"/>
      <c r="R3554"/>
      <c r="S3554"/>
      <c r="T3554"/>
      <c r="U3554"/>
      <c r="V3554"/>
      <c r="W3554"/>
      <c r="X3554"/>
      <c r="Y3554"/>
      <c r="Z3554"/>
      <c r="AA3554"/>
      <c r="AB3554"/>
      <c r="AC3554"/>
      <c r="AD3554"/>
      <c r="AE3554"/>
      <c r="AF3554"/>
      <c r="AG3554">
        <v>1</v>
      </c>
      <c r="AH3554">
        <v>0</v>
      </c>
    </row>
    <row r="3555" spans="1:34" ht="15" x14ac:dyDescent="0.25">
      <c r="A3555" t="s">
        <v>7254</v>
      </c>
      <c r="B3555" t="s">
        <v>7255</v>
      </c>
      <c r="C3555" t="s">
        <v>680</v>
      </c>
      <c r="D3555">
        <v>64</v>
      </c>
      <c r="E3555" s="138">
        <v>45644</v>
      </c>
      <c r="F3555" s="138">
        <v>45694</v>
      </c>
      <c r="G3555" t="s">
        <v>69</v>
      </c>
      <c r="H3555" t="s">
        <v>63</v>
      </c>
      <c r="I3555">
        <v>0.8</v>
      </c>
      <c r="J3555" t="s">
        <v>71</v>
      </c>
      <c r="K3555"/>
      <c r="L3555"/>
      <c r="M3555"/>
      <c r="N3555"/>
      <c r="O3555"/>
      <c r="P3555"/>
      <c r="Q3555"/>
      <c r="R3555"/>
      <c r="S3555"/>
      <c r="T3555"/>
      <c r="U3555"/>
      <c r="V3555"/>
      <c r="W3555"/>
      <c r="X3555"/>
      <c r="Y3555"/>
      <c r="Z3555"/>
      <c r="AA3555"/>
      <c r="AB3555"/>
      <c r="AC3555"/>
      <c r="AD3555"/>
      <c r="AE3555"/>
      <c r="AF3555"/>
      <c r="AG3555">
        <v>1</v>
      </c>
      <c r="AH3555">
        <v>0</v>
      </c>
    </row>
    <row r="3556" spans="1:34" ht="15" x14ac:dyDescent="0.25">
      <c r="A3556" t="s">
        <v>15667</v>
      </c>
      <c r="B3556" t="s">
        <v>15668</v>
      </c>
      <c r="C3556" t="s">
        <v>219</v>
      </c>
      <c r="D3556">
        <v>61</v>
      </c>
      <c r="E3556" s="138">
        <v>45645</v>
      </c>
      <c r="F3556" s="138">
        <v>45940</v>
      </c>
      <c r="G3556" t="s">
        <v>69</v>
      </c>
      <c r="H3556" t="s">
        <v>63</v>
      </c>
      <c r="I3556">
        <v>0.8</v>
      </c>
      <c r="J3556" t="s">
        <v>71</v>
      </c>
      <c r="K3556"/>
      <c r="L3556"/>
      <c r="M3556"/>
      <c r="N3556"/>
      <c r="O3556"/>
      <c r="P3556"/>
      <c r="Q3556"/>
      <c r="R3556"/>
      <c r="S3556"/>
      <c r="T3556"/>
      <c r="U3556"/>
      <c r="V3556"/>
      <c r="W3556"/>
      <c r="X3556"/>
      <c r="Y3556"/>
      <c r="Z3556"/>
      <c r="AA3556"/>
      <c r="AB3556"/>
      <c r="AC3556"/>
      <c r="AD3556"/>
      <c r="AE3556"/>
      <c r="AF3556"/>
      <c r="AG3556">
        <v>1</v>
      </c>
      <c r="AH3556">
        <v>0</v>
      </c>
    </row>
    <row r="3557" spans="1:34" ht="15" x14ac:dyDescent="0.25">
      <c r="A3557" t="s">
        <v>7256</v>
      </c>
      <c r="B3557" t="s">
        <v>7257</v>
      </c>
      <c r="C3557" t="s">
        <v>74</v>
      </c>
      <c r="D3557">
        <v>59</v>
      </c>
      <c r="E3557" s="138">
        <v>45638</v>
      </c>
      <c r="F3557" s="138">
        <v>45937</v>
      </c>
      <c r="G3557" t="s">
        <v>69</v>
      </c>
      <c r="H3557" t="s">
        <v>63</v>
      </c>
      <c r="I3557">
        <v>0.8</v>
      </c>
      <c r="J3557" t="s">
        <v>71</v>
      </c>
      <c r="K3557"/>
      <c r="L3557"/>
      <c r="M3557"/>
      <c r="N3557"/>
      <c r="O3557"/>
      <c r="P3557"/>
      <c r="Q3557"/>
      <c r="R3557"/>
      <c r="S3557"/>
      <c r="T3557"/>
      <c r="U3557"/>
      <c r="V3557"/>
      <c r="W3557"/>
      <c r="X3557"/>
      <c r="Y3557"/>
      <c r="Z3557"/>
      <c r="AA3557"/>
      <c r="AB3557"/>
      <c r="AC3557"/>
      <c r="AD3557"/>
      <c r="AE3557"/>
      <c r="AF3557"/>
      <c r="AG3557">
        <v>1</v>
      </c>
      <c r="AH3557">
        <v>0</v>
      </c>
    </row>
    <row r="3558" spans="1:34" ht="15" x14ac:dyDescent="0.25">
      <c r="A3558" t="s">
        <v>7258</v>
      </c>
      <c r="B3558" t="s">
        <v>7259</v>
      </c>
      <c r="C3558" t="s">
        <v>359</v>
      </c>
      <c r="D3558">
        <v>57</v>
      </c>
      <c r="E3558" s="138">
        <v>45624</v>
      </c>
      <c r="F3558" s="138">
        <v>45677</v>
      </c>
      <c r="G3558" t="s">
        <v>75</v>
      </c>
      <c r="H3558" t="s">
        <v>70</v>
      </c>
      <c r="I3558">
        <v>0</v>
      </c>
      <c r="J3558" t="s">
        <v>16230</v>
      </c>
      <c r="K3558">
        <v>0.6</v>
      </c>
      <c r="L3558" t="s">
        <v>16270</v>
      </c>
      <c r="M3558">
        <v>0.7</v>
      </c>
      <c r="N3558" t="s">
        <v>78</v>
      </c>
      <c r="O3558">
        <v>0.8</v>
      </c>
      <c r="P3558" t="s">
        <v>79</v>
      </c>
      <c r="Q3558"/>
      <c r="R3558"/>
      <c r="S3558"/>
      <c r="T3558"/>
      <c r="U3558"/>
      <c r="V3558"/>
      <c r="W3558"/>
      <c r="X3558"/>
      <c r="Y3558"/>
      <c r="Z3558"/>
      <c r="AA3558"/>
      <c r="AB3558"/>
      <c r="AC3558"/>
      <c r="AD3558"/>
      <c r="AE3558"/>
      <c r="AF3558"/>
      <c r="AG3558">
        <v>4</v>
      </c>
      <c r="AH3558">
        <v>15000</v>
      </c>
    </row>
    <row r="3559" spans="1:34" ht="15" x14ac:dyDescent="0.25">
      <c r="A3559" t="s">
        <v>7260</v>
      </c>
      <c r="B3559" t="s">
        <v>7261</v>
      </c>
      <c r="C3559" t="s">
        <v>231</v>
      </c>
      <c r="D3559">
        <v>41</v>
      </c>
      <c r="E3559" s="138">
        <v>45644</v>
      </c>
      <c r="F3559" s="138">
        <v>45861</v>
      </c>
      <c r="G3559" t="s">
        <v>69</v>
      </c>
      <c r="H3559" t="s">
        <v>63</v>
      </c>
      <c r="I3559">
        <v>0.7</v>
      </c>
      <c r="J3559" t="s">
        <v>71</v>
      </c>
      <c r="K3559"/>
      <c r="L3559"/>
      <c r="M3559"/>
      <c r="N3559"/>
      <c r="O3559"/>
      <c r="P3559"/>
      <c r="Q3559"/>
      <c r="R3559"/>
      <c r="S3559"/>
      <c r="T3559"/>
      <c r="U3559"/>
      <c r="V3559"/>
      <c r="W3559"/>
      <c r="X3559"/>
      <c r="Y3559"/>
      <c r="Z3559"/>
      <c r="AA3559"/>
      <c r="AB3559"/>
      <c r="AC3559"/>
      <c r="AD3559"/>
      <c r="AE3559"/>
      <c r="AF3559"/>
      <c r="AG3559">
        <v>1</v>
      </c>
      <c r="AH3559">
        <v>0</v>
      </c>
    </row>
    <row r="3560" spans="1:34" ht="15" x14ac:dyDescent="0.25">
      <c r="A3560" t="s">
        <v>7262</v>
      </c>
      <c r="B3560" t="s">
        <v>7263</v>
      </c>
      <c r="C3560" t="s">
        <v>231</v>
      </c>
      <c r="D3560">
        <v>16</v>
      </c>
      <c r="E3560" s="138">
        <v>45644</v>
      </c>
      <c r="F3560" s="138">
        <v>45672</v>
      </c>
      <c r="G3560" t="s">
        <v>75</v>
      </c>
      <c r="H3560" t="s">
        <v>70</v>
      </c>
      <c r="I3560">
        <v>0</v>
      </c>
      <c r="J3560" t="s">
        <v>16230</v>
      </c>
      <c r="K3560">
        <v>0.55000000000000004</v>
      </c>
      <c r="L3560" t="s">
        <v>16270</v>
      </c>
      <c r="M3560">
        <v>0.65</v>
      </c>
      <c r="N3560" t="s">
        <v>78</v>
      </c>
      <c r="O3560">
        <v>0.75</v>
      </c>
      <c r="P3560" t="s">
        <v>79</v>
      </c>
      <c r="Q3560"/>
      <c r="R3560"/>
      <c r="S3560"/>
      <c r="T3560"/>
      <c r="U3560"/>
      <c r="V3560"/>
      <c r="W3560"/>
      <c r="X3560"/>
      <c r="Y3560"/>
      <c r="Z3560"/>
      <c r="AA3560"/>
      <c r="AB3560"/>
      <c r="AC3560"/>
      <c r="AD3560"/>
      <c r="AE3560"/>
      <c r="AF3560"/>
      <c r="AG3560">
        <v>4</v>
      </c>
      <c r="AH3560">
        <v>15000</v>
      </c>
    </row>
    <row r="3561" spans="1:34" ht="15" x14ac:dyDescent="0.25">
      <c r="A3561" t="s">
        <v>7264</v>
      </c>
      <c r="B3561" t="s">
        <v>7265</v>
      </c>
      <c r="C3561" t="s">
        <v>318</v>
      </c>
      <c r="D3561">
        <v>5</v>
      </c>
      <c r="E3561" s="138">
        <v>43948</v>
      </c>
      <c r="F3561" s="138">
        <v>46011</v>
      </c>
      <c r="G3561" t="s">
        <v>69</v>
      </c>
      <c r="H3561" t="s">
        <v>70</v>
      </c>
      <c r="I3561">
        <v>0</v>
      </c>
      <c r="J3561" t="s">
        <v>16229</v>
      </c>
      <c r="K3561">
        <v>0.8</v>
      </c>
      <c r="L3561" t="s">
        <v>71</v>
      </c>
      <c r="M3561"/>
      <c r="N3561"/>
      <c r="O3561"/>
      <c r="P3561"/>
      <c r="Q3561"/>
      <c r="R3561"/>
      <c r="S3561"/>
      <c r="T3561"/>
      <c r="U3561"/>
      <c r="V3561"/>
      <c r="W3561"/>
      <c r="X3561"/>
      <c r="Y3561"/>
      <c r="Z3561"/>
      <c r="AA3561"/>
      <c r="AB3561"/>
      <c r="AC3561"/>
      <c r="AD3561"/>
      <c r="AE3561"/>
      <c r="AF3561"/>
      <c r="AG3561">
        <v>2</v>
      </c>
      <c r="AH3561">
        <v>10000</v>
      </c>
    </row>
    <row r="3562" spans="1:34" ht="15" x14ac:dyDescent="0.25">
      <c r="A3562" t="s">
        <v>7266</v>
      </c>
      <c r="B3562" t="s">
        <v>7267</v>
      </c>
      <c r="C3562" t="s">
        <v>313</v>
      </c>
      <c r="D3562"/>
      <c r="E3562"/>
      <c r="F3562"/>
      <c r="G3562"/>
      <c r="H3562" t="s">
        <v>63</v>
      </c>
      <c r="I3562" t="s">
        <v>64</v>
      </c>
      <c r="J3562"/>
      <c r="K3562"/>
      <c r="L3562"/>
      <c r="M3562"/>
      <c r="N3562"/>
      <c r="O3562"/>
      <c r="P3562"/>
      <c r="Q3562"/>
      <c r="R3562"/>
      <c r="S3562"/>
      <c r="T3562"/>
      <c r="U3562"/>
      <c r="V3562"/>
      <c r="W3562"/>
      <c r="X3562"/>
      <c r="Y3562"/>
      <c r="Z3562"/>
      <c r="AA3562"/>
      <c r="AB3562"/>
      <c r="AC3562"/>
      <c r="AD3562"/>
      <c r="AE3562"/>
      <c r="AF3562"/>
      <c r="AG3562"/>
      <c r="AH3562">
        <v>0</v>
      </c>
    </row>
    <row r="3563" spans="1:34" ht="15" x14ac:dyDescent="0.25">
      <c r="A3563" t="s">
        <v>7268</v>
      </c>
      <c r="B3563" t="s">
        <v>7269</v>
      </c>
      <c r="C3563" t="s">
        <v>251</v>
      </c>
      <c r="D3563">
        <v>31</v>
      </c>
      <c r="E3563" s="138">
        <v>45645</v>
      </c>
      <c r="F3563" s="138">
        <v>45856</v>
      </c>
      <c r="G3563" t="s">
        <v>69</v>
      </c>
      <c r="H3563" t="s">
        <v>70</v>
      </c>
      <c r="I3563">
        <v>0</v>
      </c>
      <c r="J3563" t="s">
        <v>16230</v>
      </c>
      <c r="K3563">
        <v>0.6</v>
      </c>
      <c r="L3563" t="s">
        <v>71</v>
      </c>
      <c r="M3563"/>
      <c r="N3563"/>
      <c r="O3563"/>
      <c r="P3563"/>
      <c r="Q3563"/>
      <c r="R3563"/>
      <c r="S3563"/>
      <c r="T3563"/>
      <c r="U3563"/>
      <c r="V3563"/>
      <c r="W3563"/>
      <c r="X3563"/>
      <c r="Y3563"/>
      <c r="Z3563"/>
      <c r="AA3563"/>
      <c r="AB3563"/>
      <c r="AC3563"/>
      <c r="AD3563"/>
      <c r="AE3563"/>
      <c r="AF3563"/>
      <c r="AG3563">
        <v>2</v>
      </c>
      <c r="AH3563">
        <v>15000</v>
      </c>
    </row>
    <row r="3564" spans="1:34" ht="15" x14ac:dyDescent="0.25">
      <c r="A3564" t="s">
        <v>7270</v>
      </c>
      <c r="B3564" t="s">
        <v>7271</v>
      </c>
      <c r="C3564" t="s">
        <v>251</v>
      </c>
      <c r="D3564">
        <v>4</v>
      </c>
      <c r="E3564" s="138">
        <v>45715</v>
      </c>
      <c r="F3564" s="138">
        <v>45841</v>
      </c>
      <c r="G3564" t="s">
        <v>69</v>
      </c>
      <c r="H3564" t="s">
        <v>70</v>
      </c>
      <c r="I3564">
        <v>0</v>
      </c>
      <c r="J3564" t="s">
        <v>16230</v>
      </c>
      <c r="K3564">
        <v>0.8</v>
      </c>
      <c r="L3564" t="s">
        <v>71</v>
      </c>
      <c r="M3564"/>
      <c r="N3564"/>
      <c r="O3564"/>
      <c r="P3564"/>
      <c r="Q3564"/>
      <c r="R3564"/>
      <c r="S3564"/>
      <c r="T3564"/>
      <c r="U3564"/>
      <c r="V3564"/>
      <c r="W3564"/>
      <c r="X3564"/>
      <c r="Y3564"/>
      <c r="Z3564"/>
      <c r="AA3564"/>
      <c r="AB3564"/>
      <c r="AC3564"/>
      <c r="AD3564"/>
      <c r="AE3564"/>
      <c r="AF3564"/>
      <c r="AG3564">
        <v>2</v>
      </c>
      <c r="AH3564">
        <v>15000</v>
      </c>
    </row>
    <row r="3565" spans="1:34" ht="15" x14ac:dyDescent="0.25">
      <c r="A3565" t="s">
        <v>15725</v>
      </c>
      <c r="B3565" t="s">
        <v>15726</v>
      </c>
      <c r="C3565" t="s">
        <v>142</v>
      </c>
      <c r="D3565">
        <v>57</v>
      </c>
      <c r="E3565" s="138">
        <v>45649</v>
      </c>
      <c r="F3565" s="138">
        <v>45722</v>
      </c>
      <c r="G3565" t="s">
        <v>69</v>
      </c>
      <c r="H3565" t="s">
        <v>63</v>
      </c>
      <c r="I3565">
        <v>0.8</v>
      </c>
      <c r="J3565" t="s">
        <v>71</v>
      </c>
      <c r="K3565"/>
      <c r="L3565"/>
      <c r="M3565"/>
      <c r="N3565"/>
      <c r="O3565"/>
      <c r="P3565"/>
      <c r="Q3565"/>
      <c r="R3565"/>
      <c r="S3565"/>
      <c r="T3565"/>
      <c r="U3565"/>
      <c r="V3565"/>
      <c r="W3565"/>
      <c r="X3565"/>
      <c r="Y3565"/>
      <c r="Z3565"/>
      <c r="AA3565"/>
      <c r="AB3565"/>
      <c r="AC3565"/>
      <c r="AD3565"/>
      <c r="AE3565"/>
      <c r="AF3565"/>
      <c r="AG3565">
        <v>1</v>
      </c>
      <c r="AH3565">
        <v>0</v>
      </c>
    </row>
    <row r="3566" spans="1:34" ht="15" x14ac:dyDescent="0.25">
      <c r="A3566" t="s">
        <v>7272</v>
      </c>
      <c r="B3566" t="s">
        <v>7273</v>
      </c>
      <c r="C3566" t="s">
        <v>1082</v>
      </c>
      <c r="D3566">
        <v>15</v>
      </c>
      <c r="E3566" s="138">
        <v>45743</v>
      </c>
      <c r="F3566" s="138">
        <v>45918</v>
      </c>
      <c r="G3566" t="s">
        <v>16478</v>
      </c>
      <c r="H3566" t="s">
        <v>70</v>
      </c>
      <c r="I3566">
        <v>0.69</v>
      </c>
      <c r="J3566" t="s">
        <v>76</v>
      </c>
      <c r="K3566">
        <v>0.76</v>
      </c>
      <c r="L3566" t="s">
        <v>16622</v>
      </c>
      <c r="M3566">
        <v>0.77</v>
      </c>
      <c r="N3566" t="s">
        <v>16321</v>
      </c>
      <c r="O3566">
        <v>0.79</v>
      </c>
      <c r="P3566" t="s">
        <v>79</v>
      </c>
      <c r="Q3566">
        <v>0</v>
      </c>
      <c r="R3566" t="s">
        <v>16229</v>
      </c>
      <c r="S3566"/>
      <c r="T3566"/>
      <c r="U3566"/>
      <c r="V3566"/>
      <c r="W3566"/>
      <c r="X3566"/>
      <c r="Y3566"/>
      <c r="Z3566"/>
      <c r="AA3566"/>
      <c r="AB3566"/>
      <c r="AC3566"/>
      <c r="AD3566"/>
      <c r="AE3566"/>
      <c r="AF3566"/>
      <c r="AG3566">
        <v>0</v>
      </c>
      <c r="AH3566">
        <v>0</v>
      </c>
    </row>
    <row r="3567" spans="1:34" ht="15" x14ac:dyDescent="0.25">
      <c r="A3567" t="s">
        <v>7274</v>
      </c>
      <c r="B3567" t="s">
        <v>7275</v>
      </c>
      <c r="C3567" t="s">
        <v>179</v>
      </c>
      <c r="D3567">
        <v>3</v>
      </c>
      <c r="E3567" s="138">
        <v>45344</v>
      </c>
      <c r="F3567" s="138">
        <v>46011</v>
      </c>
      <c r="G3567" t="s">
        <v>69</v>
      </c>
      <c r="H3567" t="s">
        <v>63</v>
      </c>
      <c r="I3567">
        <v>0.4</v>
      </c>
      <c r="J3567" t="s">
        <v>71</v>
      </c>
      <c r="K3567"/>
      <c r="L3567"/>
      <c r="M3567"/>
      <c r="N3567"/>
      <c r="O3567"/>
      <c r="P3567"/>
      <c r="Q3567"/>
      <c r="R3567"/>
      <c r="S3567"/>
      <c r="T3567"/>
      <c r="U3567"/>
      <c r="V3567"/>
      <c r="W3567"/>
      <c r="X3567"/>
      <c r="Y3567"/>
      <c r="Z3567"/>
      <c r="AA3567"/>
      <c r="AB3567"/>
      <c r="AC3567"/>
      <c r="AD3567"/>
      <c r="AE3567"/>
      <c r="AF3567"/>
      <c r="AG3567">
        <v>1</v>
      </c>
      <c r="AH3567">
        <v>0</v>
      </c>
    </row>
    <row r="3568" spans="1:34" ht="15" x14ac:dyDescent="0.25">
      <c r="A3568" t="s">
        <v>7276</v>
      </c>
      <c r="B3568" t="s">
        <v>7277</v>
      </c>
      <c r="C3568" t="s">
        <v>267</v>
      </c>
      <c r="D3568">
        <v>77</v>
      </c>
      <c r="E3568" s="138">
        <v>45653</v>
      </c>
      <c r="F3568" s="138">
        <v>45666</v>
      </c>
      <c r="G3568" t="s">
        <v>69</v>
      </c>
      <c r="H3568" t="s">
        <v>70</v>
      </c>
      <c r="I3568">
        <v>0</v>
      </c>
      <c r="J3568" t="s">
        <v>16229</v>
      </c>
      <c r="K3568">
        <v>0.8</v>
      </c>
      <c r="L3568" t="s">
        <v>71</v>
      </c>
      <c r="M3568"/>
      <c r="N3568"/>
      <c r="O3568"/>
      <c r="P3568"/>
      <c r="Q3568"/>
      <c r="R3568"/>
      <c r="S3568"/>
      <c r="T3568"/>
      <c r="U3568"/>
      <c r="V3568"/>
      <c r="W3568"/>
      <c r="X3568"/>
      <c r="Y3568"/>
      <c r="Z3568"/>
      <c r="AA3568"/>
      <c r="AB3568"/>
      <c r="AC3568"/>
      <c r="AD3568"/>
      <c r="AE3568"/>
      <c r="AF3568"/>
      <c r="AG3568">
        <v>2</v>
      </c>
      <c r="AH3568">
        <v>10000</v>
      </c>
    </row>
    <row r="3569" spans="1:34" ht="15" x14ac:dyDescent="0.25">
      <c r="A3569" t="s">
        <v>15783</v>
      </c>
      <c r="B3569" t="s">
        <v>15784</v>
      </c>
      <c r="C3569" t="s">
        <v>246</v>
      </c>
      <c r="D3569">
        <v>74</v>
      </c>
      <c r="E3569" s="138">
        <v>45656</v>
      </c>
      <c r="F3569" s="138">
        <v>45702</v>
      </c>
      <c r="G3569" t="s">
        <v>75</v>
      </c>
      <c r="H3569" t="s">
        <v>70</v>
      </c>
      <c r="I3569">
        <v>0</v>
      </c>
      <c r="J3569" t="s">
        <v>16230</v>
      </c>
      <c r="K3569">
        <v>0.72</v>
      </c>
      <c r="L3569" t="s">
        <v>16270</v>
      </c>
      <c r="M3569">
        <v>0.75</v>
      </c>
      <c r="N3569" t="s">
        <v>78</v>
      </c>
      <c r="O3569">
        <v>0.8</v>
      </c>
      <c r="P3569" t="s">
        <v>79</v>
      </c>
      <c r="Q3569"/>
      <c r="R3569"/>
      <c r="S3569"/>
      <c r="T3569"/>
      <c r="U3569"/>
      <c r="V3569"/>
      <c r="W3569"/>
      <c r="X3569"/>
      <c r="Y3569"/>
      <c r="Z3569"/>
      <c r="AA3569"/>
      <c r="AB3569"/>
      <c r="AC3569"/>
      <c r="AD3569"/>
      <c r="AE3569"/>
      <c r="AF3569"/>
      <c r="AG3569">
        <v>4</v>
      </c>
      <c r="AH3569">
        <v>15000</v>
      </c>
    </row>
    <row r="3570" spans="1:34" ht="15" x14ac:dyDescent="0.25">
      <c r="A3570" t="s">
        <v>7278</v>
      </c>
      <c r="B3570" t="s">
        <v>7279</v>
      </c>
      <c r="C3570" t="s">
        <v>142</v>
      </c>
      <c r="D3570">
        <v>17</v>
      </c>
      <c r="E3570" s="138">
        <v>45834</v>
      </c>
      <c r="F3570" s="138">
        <v>45867</v>
      </c>
      <c r="G3570" t="s">
        <v>16508</v>
      </c>
      <c r="H3570" t="s">
        <v>70</v>
      </c>
      <c r="I3570">
        <v>0.4</v>
      </c>
      <c r="J3570" t="s">
        <v>71</v>
      </c>
      <c r="K3570">
        <v>0</v>
      </c>
      <c r="L3570" t="s">
        <v>7280</v>
      </c>
      <c r="M3570"/>
      <c r="N3570"/>
      <c r="O3570"/>
      <c r="P3570"/>
      <c r="Q3570"/>
      <c r="R3570"/>
      <c r="S3570"/>
      <c r="T3570"/>
      <c r="U3570"/>
      <c r="V3570"/>
      <c r="W3570"/>
      <c r="X3570"/>
      <c r="Y3570"/>
      <c r="Z3570"/>
      <c r="AA3570"/>
      <c r="AB3570"/>
      <c r="AC3570"/>
      <c r="AD3570"/>
      <c r="AE3570"/>
      <c r="AF3570"/>
      <c r="AG3570">
        <v>5</v>
      </c>
      <c r="AH3570">
        <v>0</v>
      </c>
    </row>
    <row r="3571" spans="1:34" ht="15" x14ac:dyDescent="0.25">
      <c r="A3571" t="s">
        <v>7281</v>
      </c>
      <c r="B3571" t="s">
        <v>7282</v>
      </c>
      <c r="C3571" t="s">
        <v>411</v>
      </c>
      <c r="D3571"/>
      <c r="E3571"/>
      <c r="F3571"/>
      <c r="G3571"/>
      <c r="H3571" t="s">
        <v>63</v>
      </c>
      <c r="I3571" t="s">
        <v>64</v>
      </c>
      <c r="J3571"/>
      <c r="K3571"/>
      <c r="L3571"/>
      <c r="M3571"/>
      <c r="N3571"/>
      <c r="O3571"/>
      <c r="P3571"/>
      <c r="Q3571"/>
      <c r="R3571"/>
      <c r="S3571"/>
      <c r="T3571"/>
      <c r="U3571"/>
      <c r="V3571"/>
      <c r="W3571"/>
      <c r="X3571"/>
      <c r="Y3571"/>
      <c r="Z3571"/>
      <c r="AA3571"/>
      <c r="AB3571"/>
      <c r="AC3571"/>
      <c r="AD3571"/>
      <c r="AE3571"/>
      <c r="AF3571"/>
      <c r="AG3571"/>
      <c r="AH3571">
        <v>0</v>
      </c>
    </row>
    <row r="3572" spans="1:34" ht="15" x14ac:dyDescent="0.25">
      <c r="A3572" t="s">
        <v>7283</v>
      </c>
      <c r="B3572" t="s">
        <v>7284</v>
      </c>
      <c r="C3572" t="s">
        <v>1085</v>
      </c>
      <c r="D3572">
        <v>64</v>
      </c>
      <c r="E3572" s="138">
        <v>45645</v>
      </c>
      <c r="F3572" s="138">
        <v>45691</v>
      </c>
      <c r="G3572" t="s">
        <v>75</v>
      </c>
      <c r="H3572" t="s">
        <v>70</v>
      </c>
      <c r="I3572">
        <v>0</v>
      </c>
      <c r="J3572" t="s">
        <v>16230</v>
      </c>
      <c r="K3572">
        <v>0.6</v>
      </c>
      <c r="L3572" t="s">
        <v>16270</v>
      </c>
      <c r="M3572">
        <v>0.7</v>
      </c>
      <c r="N3572" t="s">
        <v>78</v>
      </c>
      <c r="O3572">
        <v>0.8</v>
      </c>
      <c r="P3572" t="s">
        <v>79</v>
      </c>
      <c r="Q3572"/>
      <c r="R3572"/>
      <c r="S3572"/>
      <c r="T3572"/>
      <c r="U3572"/>
      <c r="V3572"/>
      <c r="W3572"/>
      <c r="X3572"/>
      <c r="Y3572"/>
      <c r="Z3572"/>
      <c r="AA3572"/>
      <c r="AB3572"/>
      <c r="AC3572"/>
      <c r="AD3572"/>
      <c r="AE3572"/>
      <c r="AF3572"/>
      <c r="AG3572">
        <v>4</v>
      </c>
      <c r="AH3572">
        <v>15000</v>
      </c>
    </row>
    <row r="3573" spans="1:34" ht="15" x14ac:dyDescent="0.25">
      <c r="A3573" t="s">
        <v>7285</v>
      </c>
      <c r="B3573" t="s">
        <v>7286</v>
      </c>
      <c r="C3573" t="s">
        <v>139</v>
      </c>
      <c r="D3573">
        <v>38</v>
      </c>
      <c r="E3573" s="138">
        <v>45625</v>
      </c>
      <c r="F3573" s="138">
        <v>45666</v>
      </c>
      <c r="G3573" t="s">
        <v>69</v>
      </c>
      <c r="H3573" t="s">
        <v>63</v>
      </c>
      <c r="I3573">
        <v>0.8</v>
      </c>
      <c r="J3573" t="s">
        <v>71</v>
      </c>
      <c r="K3573"/>
      <c r="L3573"/>
      <c r="M3573"/>
      <c r="N3573"/>
      <c r="O3573"/>
      <c r="P3573"/>
      <c r="Q3573"/>
      <c r="R3573"/>
      <c r="S3573"/>
      <c r="T3573"/>
      <c r="U3573"/>
      <c r="V3573"/>
      <c r="W3573"/>
      <c r="X3573"/>
      <c r="Y3573"/>
      <c r="Z3573"/>
      <c r="AA3573"/>
      <c r="AB3573"/>
      <c r="AC3573"/>
      <c r="AD3573"/>
      <c r="AE3573"/>
      <c r="AF3573"/>
      <c r="AG3573">
        <v>1</v>
      </c>
      <c r="AH3573">
        <v>0</v>
      </c>
    </row>
    <row r="3574" spans="1:34" ht="15" x14ac:dyDescent="0.25">
      <c r="A3574" t="s">
        <v>7287</v>
      </c>
      <c r="B3574" t="s">
        <v>7288</v>
      </c>
      <c r="C3574" t="s">
        <v>139</v>
      </c>
      <c r="D3574">
        <v>3</v>
      </c>
      <c r="E3574" s="138">
        <v>45716</v>
      </c>
      <c r="F3574" s="138">
        <v>45944</v>
      </c>
      <c r="G3574" t="s">
        <v>75</v>
      </c>
      <c r="H3574" t="s">
        <v>70</v>
      </c>
      <c r="I3574">
        <v>0</v>
      </c>
      <c r="J3574" t="s">
        <v>16249</v>
      </c>
      <c r="K3574">
        <v>0.6</v>
      </c>
      <c r="L3574" t="s">
        <v>16270</v>
      </c>
      <c r="M3574">
        <v>0.7</v>
      </c>
      <c r="N3574" t="s">
        <v>78</v>
      </c>
      <c r="O3574">
        <v>0.8</v>
      </c>
      <c r="P3574" t="s">
        <v>79</v>
      </c>
      <c r="Q3574"/>
      <c r="R3574"/>
      <c r="S3574"/>
      <c r="T3574"/>
      <c r="U3574"/>
      <c r="V3574"/>
      <c r="W3574"/>
      <c r="X3574"/>
      <c r="Y3574"/>
      <c r="Z3574"/>
      <c r="AA3574"/>
      <c r="AB3574"/>
      <c r="AC3574"/>
      <c r="AD3574"/>
      <c r="AE3574"/>
      <c r="AF3574"/>
      <c r="AG3574">
        <v>4</v>
      </c>
      <c r="AH3574">
        <v>8000</v>
      </c>
    </row>
    <row r="3575" spans="1:34" ht="15" x14ac:dyDescent="0.25">
      <c r="A3575" t="s">
        <v>7289</v>
      </c>
      <c r="B3575" t="s">
        <v>7290</v>
      </c>
      <c r="C3575" t="s">
        <v>359</v>
      </c>
      <c r="D3575">
        <v>38</v>
      </c>
      <c r="E3575" s="138">
        <v>45646</v>
      </c>
      <c r="F3575" s="138">
        <v>45943</v>
      </c>
      <c r="G3575" t="s">
        <v>69</v>
      </c>
      <c r="H3575" t="s">
        <v>63</v>
      </c>
      <c r="I3575">
        <v>0.8</v>
      </c>
      <c r="J3575" t="s">
        <v>71</v>
      </c>
      <c r="K3575"/>
      <c r="L3575"/>
      <c r="M3575"/>
      <c r="N3575"/>
      <c r="O3575"/>
      <c r="P3575"/>
      <c r="Q3575"/>
      <c r="R3575"/>
      <c r="S3575"/>
      <c r="T3575"/>
      <c r="U3575"/>
      <c r="V3575"/>
      <c r="W3575"/>
      <c r="X3575"/>
      <c r="Y3575"/>
      <c r="Z3575"/>
      <c r="AA3575"/>
      <c r="AB3575"/>
      <c r="AC3575"/>
      <c r="AD3575"/>
      <c r="AE3575"/>
      <c r="AF3575"/>
      <c r="AG3575">
        <v>1</v>
      </c>
      <c r="AH3575">
        <v>0</v>
      </c>
    </row>
    <row r="3576" spans="1:34" ht="15" x14ac:dyDescent="0.25">
      <c r="A3576" t="s">
        <v>7293</v>
      </c>
      <c r="B3576" t="s">
        <v>7294</v>
      </c>
      <c r="C3576" t="s">
        <v>111</v>
      </c>
      <c r="D3576">
        <v>4</v>
      </c>
      <c r="E3576" s="138">
        <v>45716</v>
      </c>
      <c r="F3576" s="138">
        <v>45722</v>
      </c>
      <c r="G3576" t="s">
        <v>69</v>
      </c>
      <c r="H3576" t="s">
        <v>63</v>
      </c>
      <c r="I3576">
        <v>0.8</v>
      </c>
      <c r="J3576" t="s">
        <v>71</v>
      </c>
      <c r="K3576"/>
      <c r="L3576"/>
      <c r="M3576"/>
      <c r="N3576"/>
      <c r="O3576"/>
      <c r="P3576"/>
      <c r="Q3576"/>
      <c r="R3576"/>
      <c r="S3576"/>
      <c r="T3576"/>
      <c r="U3576"/>
      <c r="V3576"/>
      <c r="W3576"/>
      <c r="X3576"/>
      <c r="Y3576"/>
      <c r="Z3576"/>
      <c r="AA3576"/>
      <c r="AB3576"/>
      <c r="AC3576"/>
      <c r="AD3576"/>
      <c r="AE3576"/>
      <c r="AF3576"/>
      <c r="AG3576">
        <v>1</v>
      </c>
      <c r="AH3576">
        <v>0</v>
      </c>
    </row>
    <row r="3577" spans="1:34" ht="15" x14ac:dyDescent="0.25">
      <c r="A3577" t="s">
        <v>7295</v>
      </c>
      <c r="B3577" t="s">
        <v>7296</v>
      </c>
      <c r="C3577" t="s">
        <v>267</v>
      </c>
      <c r="D3577">
        <v>64</v>
      </c>
      <c r="E3577" s="138">
        <v>45624</v>
      </c>
      <c r="F3577" s="138">
        <v>45700</v>
      </c>
      <c r="G3577" t="s">
        <v>69</v>
      </c>
      <c r="H3577" t="s">
        <v>70</v>
      </c>
      <c r="I3577">
        <v>0</v>
      </c>
      <c r="J3577" t="s">
        <v>16229</v>
      </c>
      <c r="K3577">
        <v>0.8</v>
      </c>
      <c r="L3577" t="s">
        <v>71</v>
      </c>
      <c r="M3577"/>
      <c r="N3577"/>
      <c r="O3577"/>
      <c r="P3577"/>
      <c r="Q3577"/>
      <c r="R3577"/>
      <c r="S3577"/>
      <c r="T3577"/>
      <c r="U3577"/>
      <c r="V3577"/>
      <c r="W3577"/>
      <c r="X3577"/>
      <c r="Y3577"/>
      <c r="Z3577"/>
      <c r="AA3577"/>
      <c r="AB3577"/>
      <c r="AC3577"/>
      <c r="AD3577"/>
      <c r="AE3577"/>
      <c r="AF3577"/>
      <c r="AG3577">
        <v>2</v>
      </c>
      <c r="AH3577">
        <v>10000</v>
      </c>
    </row>
    <row r="3578" spans="1:34" ht="15" x14ac:dyDescent="0.25">
      <c r="A3578" t="s">
        <v>7297</v>
      </c>
      <c r="B3578" t="s">
        <v>7298</v>
      </c>
      <c r="C3578" t="s">
        <v>231</v>
      </c>
      <c r="D3578">
        <v>6</v>
      </c>
      <c r="E3578" s="138">
        <v>45664</v>
      </c>
      <c r="F3578" s="138">
        <v>45723</v>
      </c>
      <c r="G3578" t="s">
        <v>69</v>
      </c>
      <c r="H3578" t="s">
        <v>70</v>
      </c>
      <c r="I3578">
        <v>0.6</v>
      </c>
      <c r="J3578" t="s">
        <v>16270</v>
      </c>
      <c r="K3578">
        <v>0.7</v>
      </c>
      <c r="L3578" t="s">
        <v>78</v>
      </c>
      <c r="M3578">
        <v>0.8</v>
      </c>
      <c r="N3578" t="s">
        <v>79</v>
      </c>
      <c r="O3578"/>
      <c r="P3578"/>
      <c r="Q3578"/>
      <c r="R3578"/>
      <c r="S3578"/>
      <c r="T3578"/>
      <c r="U3578"/>
      <c r="V3578"/>
      <c r="W3578"/>
      <c r="X3578"/>
      <c r="Y3578"/>
      <c r="Z3578"/>
      <c r="AA3578"/>
      <c r="AB3578"/>
      <c r="AC3578"/>
      <c r="AD3578"/>
      <c r="AE3578"/>
      <c r="AF3578"/>
      <c r="AG3578">
        <v>3</v>
      </c>
      <c r="AH3578">
        <v>0</v>
      </c>
    </row>
    <row r="3579" spans="1:34" ht="15" x14ac:dyDescent="0.25">
      <c r="A3579" t="s">
        <v>7299</v>
      </c>
      <c r="B3579" t="s">
        <v>7300</v>
      </c>
      <c r="C3579" t="s">
        <v>62</v>
      </c>
      <c r="D3579">
        <v>48</v>
      </c>
      <c r="E3579" s="138">
        <v>45654</v>
      </c>
      <c r="F3579" s="138">
        <v>45887</v>
      </c>
      <c r="G3579" t="s">
        <v>75</v>
      </c>
      <c r="H3579" t="s">
        <v>70</v>
      </c>
      <c r="I3579">
        <v>0</v>
      </c>
      <c r="J3579" t="s">
        <v>16228</v>
      </c>
      <c r="K3579">
        <v>0.8</v>
      </c>
      <c r="L3579" t="s">
        <v>71</v>
      </c>
      <c r="M3579"/>
      <c r="N3579"/>
      <c r="O3579"/>
      <c r="P3579"/>
      <c r="Q3579"/>
      <c r="R3579"/>
      <c r="S3579"/>
      <c r="T3579"/>
      <c r="U3579"/>
      <c r="V3579"/>
      <c r="W3579"/>
      <c r="X3579"/>
      <c r="Y3579"/>
      <c r="Z3579"/>
      <c r="AA3579"/>
      <c r="AB3579"/>
      <c r="AC3579"/>
      <c r="AD3579"/>
      <c r="AE3579"/>
      <c r="AF3579"/>
      <c r="AG3579">
        <v>2</v>
      </c>
      <c r="AH3579">
        <v>12000</v>
      </c>
    </row>
    <row r="3580" spans="1:34" ht="15" x14ac:dyDescent="0.25">
      <c r="A3580" t="s">
        <v>7301</v>
      </c>
      <c r="B3580" t="s">
        <v>7302</v>
      </c>
      <c r="C3580" t="s">
        <v>667</v>
      </c>
      <c r="D3580">
        <v>4</v>
      </c>
      <c r="E3580" s="138">
        <v>45643</v>
      </c>
      <c r="F3580" s="138">
        <v>45699</v>
      </c>
      <c r="G3580" t="s">
        <v>69</v>
      </c>
      <c r="H3580" t="s">
        <v>70</v>
      </c>
      <c r="I3580">
        <v>0</v>
      </c>
      <c r="J3580" t="s">
        <v>16229</v>
      </c>
      <c r="K3580">
        <v>0.6</v>
      </c>
      <c r="L3580" t="s">
        <v>71</v>
      </c>
      <c r="M3580"/>
      <c r="N3580"/>
      <c r="O3580"/>
      <c r="P3580"/>
      <c r="Q3580"/>
      <c r="R3580"/>
      <c r="S3580"/>
      <c r="T3580"/>
      <c r="U3580"/>
      <c r="V3580"/>
      <c r="W3580"/>
      <c r="X3580"/>
      <c r="Y3580"/>
      <c r="Z3580"/>
      <c r="AA3580"/>
      <c r="AB3580"/>
      <c r="AC3580"/>
      <c r="AD3580"/>
      <c r="AE3580"/>
      <c r="AF3580"/>
      <c r="AG3580">
        <v>2</v>
      </c>
      <c r="AH3580">
        <v>10000</v>
      </c>
    </row>
    <row r="3581" spans="1:34" ht="15" x14ac:dyDescent="0.25">
      <c r="A3581" t="s">
        <v>7303</v>
      </c>
      <c r="B3581" t="s">
        <v>7304</v>
      </c>
      <c r="C3581" t="s">
        <v>246</v>
      </c>
      <c r="D3581">
        <v>38</v>
      </c>
      <c r="E3581" s="138">
        <v>45649</v>
      </c>
      <c r="F3581" s="138">
        <v>45678</v>
      </c>
      <c r="G3581" t="s">
        <v>69</v>
      </c>
      <c r="H3581" t="s">
        <v>63</v>
      </c>
      <c r="I3581">
        <v>0.8</v>
      </c>
      <c r="J3581" t="s">
        <v>71</v>
      </c>
      <c r="K3581"/>
      <c r="L3581"/>
      <c r="M3581"/>
      <c r="N3581"/>
      <c r="O3581"/>
      <c r="P3581"/>
      <c r="Q3581"/>
      <c r="R3581"/>
      <c r="S3581"/>
      <c r="T3581"/>
      <c r="U3581"/>
      <c r="V3581"/>
      <c r="W3581"/>
      <c r="X3581"/>
      <c r="Y3581"/>
      <c r="Z3581"/>
      <c r="AA3581"/>
      <c r="AB3581"/>
      <c r="AC3581"/>
      <c r="AD3581"/>
      <c r="AE3581"/>
      <c r="AF3581"/>
      <c r="AG3581">
        <v>1</v>
      </c>
      <c r="AH3581">
        <v>0</v>
      </c>
    </row>
    <row r="3582" spans="1:34" ht="15" x14ac:dyDescent="0.25">
      <c r="A3582" t="s">
        <v>7305</v>
      </c>
      <c r="B3582" t="s">
        <v>7306</v>
      </c>
      <c r="C3582" t="s">
        <v>198</v>
      </c>
      <c r="D3582">
        <v>55</v>
      </c>
      <c r="E3582" s="138">
        <v>45623</v>
      </c>
      <c r="F3582" s="138">
        <v>45692</v>
      </c>
      <c r="G3582" t="s">
        <v>69</v>
      </c>
      <c r="H3582" t="s">
        <v>63</v>
      </c>
      <c r="I3582">
        <v>0.8</v>
      </c>
      <c r="J3582" t="s">
        <v>71</v>
      </c>
      <c r="K3582"/>
      <c r="L3582"/>
      <c r="M3582"/>
      <c r="N3582"/>
      <c r="O3582"/>
      <c r="P3582"/>
      <c r="Q3582"/>
      <c r="R3582"/>
      <c r="S3582"/>
      <c r="T3582"/>
      <c r="U3582"/>
      <c r="V3582"/>
      <c r="W3582"/>
      <c r="X3582"/>
      <c r="Y3582"/>
      <c r="Z3582"/>
      <c r="AA3582"/>
      <c r="AB3582"/>
      <c r="AC3582"/>
      <c r="AD3582"/>
      <c r="AE3582"/>
      <c r="AF3582"/>
      <c r="AG3582">
        <v>1</v>
      </c>
      <c r="AH3582">
        <v>0</v>
      </c>
    </row>
    <row r="3583" spans="1:34" ht="15" x14ac:dyDescent="0.25">
      <c r="A3583" t="s">
        <v>7307</v>
      </c>
      <c r="B3583" t="s">
        <v>7308</v>
      </c>
      <c r="C3583" t="s">
        <v>264</v>
      </c>
      <c r="D3583">
        <v>7</v>
      </c>
      <c r="E3583" s="138">
        <v>45699</v>
      </c>
      <c r="F3583" s="138">
        <v>45728</v>
      </c>
      <c r="G3583" t="s">
        <v>69</v>
      </c>
      <c r="H3583" t="s">
        <v>70</v>
      </c>
      <c r="I3583">
        <v>0</v>
      </c>
      <c r="J3583" t="s">
        <v>16269</v>
      </c>
      <c r="K3583">
        <v>0.8</v>
      </c>
      <c r="L3583" t="s">
        <v>71</v>
      </c>
      <c r="M3583"/>
      <c r="N3583"/>
      <c r="O3583"/>
      <c r="P3583"/>
      <c r="Q3583"/>
      <c r="R3583"/>
      <c r="S3583"/>
      <c r="T3583"/>
      <c r="U3583"/>
      <c r="V3583"/>
      <c r="W3583"/>
      <c r="X3583"/>
      <c r="Y3583"/>
      <c r="Z3583"/>
      <c r="AA3583"/>
      <c r="AB3583"/>
      <c r="AC3583"/>
      <c r="AD3583"/>
      <c r="AE3583"/>
      <c r="AF3583"/>
      <c r="AG3583">
        <v>2</v>
      </c>
      <c r="AH3583">
        <v>12500</v>
      </c>
    </row>
    <row r="3584" spans="1:34" ht="15" x14ac:dyDescent="0.25">
      <c r="A3584" t="s">
        <v>7309</v>
      </c>
      <c r="B3584" t="s">
        <v>7310</v>
      </c>
      <c r="C3584" t="s">
        <v>87</v>
      </c>
      <c r="D3584">
        <v>54</v>
      </c>
      <c r="E3584" s="138">
        <v>45628</v>
      </c>
      <c r="F3584" s="138">
        <v>45664</v>
      </c>
      <c r="G3584" t="s">
        <v>69</v>
      </c>
      <c r="H3584" t="s">
        <v>70</v>
      </c>
      <c r="I3584">
        <v>0</v>
      </c>
      <c r="J3584" t="s">
        <v>16287</v>
      </c>
      <c r="K3584">
        <v>0.8</v>
      </c>
      <c r="L3584" t="s">
        <v>71</v>
      </c>
      <c r="M3584"/>
      <c r="N3584"/>
      <c r="O3584"/>
      <c r="P3584"/>
      <c r="Q3584"/>
      <c r="R3584"/>
      <c r="S3584"/>
      <c r="T3584"/>
      <c r="U3584"/>
      <c r="V3584"/>
      <c r="W3584"/>
      <c r="X3584"/>
      <c r="Y3584"/>
      <c r="Z3584"/>
      <c r="AA3584"/>
      <c r="AB3584"/>
      <c r="AC3584"/>
      <c r="AD3584"/>
      <c r="AE3584"/>
      <c r="AF3584"/>
      <c r="AG3584">
        <v>2</v>
      </c>
      <c r="AH3584">
        <v>8499.99</v>
      </c>
    </row>
    <row r="3585" spans="1:34" ht="15" x14ac:dyDescent="0.25">
      <c r="A3585" t="s">
        <v>7311</v>
      </c>
      <c r="B3585" t="s">
        <v>7312</v>
      </c>
      <c r="C3585" t="s">
        <v>521</v>
      </c>
      <c r="D3585">
        <v>2</v>
      </c>
      <c r="E3585" s="138">
        <v>45672</v>
      </c>
      <c r="F3585" s="138">
        <v>45929</v>
      </c>
      <c r="G3585" t="s">
        <v>75</v>
      </c>
      <c r="H3585" t="s">
        <v>70</v>
      </c>
      <c r="I3585">
        <v>0</v>
      </c>
      <c r="J3585" t="s">
        <v>16230</v>
      </c>
      <c r="K3585">
        <v>0.35</v>
      </c>
      <c r="L3585" t="s">
        <v>16270</v>
      </c>
      <c r="M3585">
        <v>0.5</v>
      </c>
      <c r="N3585" t="s">
        <v>78</v>
      </c>
      <c r="O3585">
        <v>0.75</v>
      </c>
      <c r="P3585" t="s">
        <v>79</v>
      </c>
      <c r="Q3585"/>
      <c r="R3585"/>
      <c r="S3585"/>
      <c r="T3585"/>
      <c r="U3585"/>
      <c r="V3585"/>
      <c r="W3585"/>
      <c r="X3585"/>
      <c r="Y3585"/>
      <c r="Z3585"/>
      <c r="AA3585"/>
      <c r="AB3585"/>
      <c r="AC3585"/>
      <c r="AD3585"/>
      <c r="AE3585"/>
      <c r="AF3585"/>
      <c r="AG3585">
        <v>4</v>
      </c>
      <c r="AH3585">
        <v>15000</v>
      </c>
    </row>
    <row r="3586" spans="1:34" ht="15" x14ac:dyDescent="0.25">
      <c r="A3586" t="s">
        <v>7313</v>
      </c>
      <c r="B3586" t="s">
        <v>7314</v>
      </c>
      <c r="C3586" t="s">
        <v>621</v>
      </c>
      <c r="D3586">
        <v>59</v>
      </c>
      <c r="E3586" s="138">
        <v>45657</v>
      </c>
      <c r="F3586" s="138">
        <v>45670</v>
      </c>
      <c r="G3586" t="s">
        <v>69</v>
      </c>
      <c r="H3586" t="s">
        <v>63</v>
      </c>
      <c r="I3586">
        <v>0.8</v>
      </c>
      <c r="J3586" t="s">
        <v>71</v>
      </c>
      <c r="K3586"/>
      <c r="L3586"/>
      <c r="M3586"/>
      <c r="N3586"/>
      <c r="O3586"/>
      <c r="P3586"/>
      <c r="Q3586"/>
      <c r="R3586"/>
      <c r="S3586"/>
      <c r="T3586"/>
      <c r="U3586"/>
      <c r="V3586"/>
      <c r="W3586"/>
      <c r="X3586"/>
      <c r="Y3586"/>
      <c r="Z3586"/>
      <c r="AA3586"/>
      <c r="AB3586"/>
      <c r="AC3586"/>
      <c r="AD3586"/>
      <c r="AE3586"/>
      <c r="AF3586"/>
      <c r="AG3586">
        <v>1</v>
      </c>
      <c r="AH3586">
        <v>0</v>
      </c>
    </row>
    <row r="3587" spans="1:34" ht="15" x14ac:dyDescent="0.25">
      <c r="A3587" t="s">
        <v>7315</v>
      </c>
      <c r="B3587" t="s">
        <v>7316</v>
      </c>
      <c r="C3587" t="s">
        <v>691</v>
      </c>
      <c r="D3587">
        <v>42</v>
      </c>
      <c r="E3587" s="138">
        <v>45647</v>
      </c>
      <c r="F3587" s="138">
        <v>45719</v>
      </c>
      <c r="G3587" t="s">
        <v>69</v>
      </c>
      <c r="H3587" t="s">
        <v>70</v>
      </c>
      <c r="I3587">
        <v>0</v>
      </c>
      <c r="J3587" t="s">
        <v>16229</v>
      </c>
      <c r="K3587">
        <v>0.45</v>
      </c>
      <c r="L3587" t="s">
        <v>16270</v>
      </c>
      <c r="M3587">
        <v>0.6</v>
      </c>
      <c r="N3587" t="s">
        <v>78</v>
      </c>
      <c r="O3587">
        <v>0.8</v>
      </c>
      <c r="P3587" t="s">
        <v>79</v>
      </c>
      <c r="Q3587"/>
      <c r="R3587"/>
      <c r="S3587"/>
      <c r="T3587"/>
      <c r="U3587"/>
      <c r="V3587"/>
      <c r="W3587"/>
      <c r="X3587"/>
      <c r="Y3587"/>
      <c r="Z3587"/>
      <c r="AA3587"/>
      <c r="AB3587"/>
      <c r="AC3587"/>
      <c r="AD3587"/>
      <c r="AE3587"/>
      <c r="AF3587"/>
      <c r="AG3587">
        <v>4</v>
      </c>
      <c r="AH3587">
        <v>10000</v>
      </c>
    </row>
    <row r="3588" spans="1:34" ht="15" x14ac:dyDescent="0.25">
      <c r="A3588" t="s">
        <v>7317</v>
      </c>
      <c r="B3588" t="s">
        <v>7318</v>
      </c>
      <c r="C3588" t="s">
        <v>790</v>
      </c>
      <c r="D3588">
        <v>31</v>
      </c>
      <c r="E3588" s="138">
        <v>45656</v>
      </c>
      <c r="F3588" s="138">
        <v>45664</v>
      </c>
      <c r="G3588" t="s">
        <v>69</v>
      </c>
      <c r="H3588" t="s">
        <v>63</v>
      </c>
      <c r="I3588">
        <v>0.8</v>
      </c>
      <c r="J3588" t="s">
        <v>71</v>
      </c>
      <c r="K3588"/>
      <c r="L3588"/>
      <c r="M3588"/>
      <c r="N3588"/>
      <c r="O3588"/>
      <c r="P3588"/>
      <c r="Q3588"/>
      <c r="R3588"/>
      <c r="S3588"/>
      <c r="T3588"/>
      <c r="U3588"/>
      <c r="V3588"/>
      <c r="W3588"/>
      <c r="X3588"/>
      <c r="Y3588"/>
      <c r="Z3588"/>
      <c r="AA3588"/>
      <c r="AB3588"/>
      <c r="AC3588"/>
      <c r="AD3588"/>
      <c r="AE3588"/>
      <c r="AF3588"/>
      <c r="AG3588">
        <v>1</v>
      </c>
      <c r="AH3588">
        <v>0</v>
      </c>
    </row>
    <row r="3589" spans="1:34" ht="15" x14ac:dyDescent="0.25">
      <c r="A3589" t="s">
        <v>7319</v>
      </c>
      <c r="B3589" t="s">
        <v>7320</v>
      </c>
      <c r="C3589" t="s">
        <v>142</v>
      </c>
      <c r="D3589">
        <v>30</v>
      </c>
      <c r="E3589" s="138">
        <v>44194</v>
      </c>
      <c r="F3589" s="138">
        <v>46011</v>
      </c>
      <c r="G3589" t="s">
        <v>69</v>
      </c>
      <c r="H3589" t="s">
        <v>63</v>
      </c>
      <c r="I3589">
        <v>0.8</v>
      </c>
      <c r="J3589" t="s">
        <v>71</v>
      </c>
      <c r="K3589"/>
      <c r="L3589"/>
      <c r="M3589"/>
      <c r="N3589"/>
      <c r="O3589"/>
      <c r="P3589"/>
      <c r="Q3589"/>
      <c r="R3589"/>
      <c r="S3589"/>
      <c r="T3589"/>
      <c r="U3589"/>
      <c r="V3589"/>
      <c r="W3589"/>
      <c r="X3589"/>
      <c r="Y3589"/>
      <c r="Z3589"/>
      <c r="AA3589"/>
      <c r="AB3589"/>
      <c r="AC3589"/>
      <c r="AD3589"/>
      <c r="AE3589"/>
      <c r="AF3589"/>
      <c r="AG3589">
        <v>1</v>
      </c>
      <c r="AH3589">
        <v>0</v>
      </c>
    </row>
    <row r="3590" spans="1:34" ht="15" x14ac:dyDescent="0.25">
      <c r="A3590" t="s">
        <v>7321</v>
      </c>
      <c r="B3590" t="s">
        <v>7322</v>
      </c>
      <c r="C3590" t="s">
        <v>735</v>
      </c>
      <c r="D3590">
        <v>6</v>
      </c>
      <c r="E3590" s="138">
        <v>43552</v>
      </c>
      <c r="F3590" s="138">
        <v>46011</v>
      </c>
      <c r="G3590" t="s">
        <v>69</v>
      </c>
      <c r="H3590" t="s">
        <v>63</v>
      </c>
      <c r="I3590">
        <v>0.3</v>
      </c>
      <c r="J3590" t="s">
        <v>71</v>
      </c>
      <c r="K3590"/>
      <c r="L3590"/>
      <c r="M3590"/>
      <c r="N3590"/>
      <c r="O3590"/>
      <c r="P3590"/>
      <c r="Q3590"/>
      <c r="R3590"/>
      <c r="S3590"/>
      <c r="T3590"/>
      <c r="U3590"/>
      <c r="V3590"/>
      <c r="W3590"/>
      <c r="X3590"/>
      <c r="Y3590"/>
      <c r="Z3590"/>
      <c r="AA3590"/>
      <c r="AB3590"/>
      <c r="AC3590"/>
      <c r="AD3590"/>
      <c r="AE3590"/>
      <c r="AF3590"/>
      <c r="AG3590">
        <v>1</v>
      </c>
      <c r="AH3590">
        <v>0</v>
      </c>
    </row>
    <row r="3591" spans="1:34" ht="15" x14ac:dyDescent="0.25">
      <c r="A3591" t="s">
        <v>7323</v>
      </c>
      <c r="B3591" t="s">
        <v>7324</v>
      </c>
      <c r="C3591" t="s">
        <v>193</v>
      </c>
      <c r="D3591">
        <v>6</v>
      </c>
      <c r="E3591" s="138">
        <v>44614</v>
      </c>
      <c r="F3591" s="138">
        <v>46011</v>
      </c>
      <c r="G3591" t="s">
        <v>69</v>
      </c>
      <c r="H3591" t="s">
        <v>63</v>
      </c>
      <c r="I3591">
        <v>0.8</v>
      </c>
      <c r="J3591" t="s">
        <v>71</v>
      </c>
      <c r="K3591"/>
      <c r="L3591"/>
      <c r="M3591"/>
      <c r="N3591"/>
      <c r="O3591"/>
      <c r="P3591"/>
      <c r="Q3591"/>
      <c r="R3591"/>
      <c r="S3591"/>
      <c r="T3591"/>
      <c r="U3591"/>
      <c r="V3591"/>
      <c r="W3591"/>
      <c r="X3591"/>
      <c r="Y3591"/>
      <c r="Z3591"/>
      <c r="AA3591"/>
      <c r="AB3591"/>
      <c r="AC3591"/>
      <c r="AD3591"/>
      <c r="AE3591"/>
      <c r="AF3591"/>
      <c r="AG3591">
        <v>1</v>
      </c>
      <c r="AH3591">
        <v>0</v>
      </c>
    </row>
    <row r="3592" spans="1:34" ht="15" x14ac:dyDescent="0.25">
      <c r="A3592" t="s">
        <v>7325</v>
      </c>
      <c r="B3592" t="s">
        <v>7326</v>
      </c>
      <c r="C3592" t="s">
        <v>350</v>
      </c>
      <c r="D3592"/>
      <c r="E3592"/>
      <c r="F3592"/>
      <c r="G3592"/>
      <c r="H3592" t="s">
        <v>63</v>
      </c>
      <c r="I3592" t="s">
        <v>64</v>
      </c>
      <c r="J3592"/>
      <c r="K3592"/>
      <c r="L3592"/>
      <c r="M3592"/>
      <c r="N3592"/>
      <c r="O3592"/>
      <c r="P3592"/>
      <c r="Q3592"/>
      <c r="R3592"/>
      <c r="S3592"/>
      <c r="T3592"/>
      <c r="U3592"/>
      <c r="V3592"/>
      <c r="W3592"/>
      <c r="X3592"/>
      <c r="Y3592"/>
      <c r="Z3592"/>
      <c r="AA3592"/>
      <c r="AB3592"/>
      <c r="AC3592"/>
      <c r="AD3592"/>
      <c r="AE3592"/>
      <c r="AF3592"/>
      <c r="AG3592"/>
      <c r="AH3592">
        <v>0</v>
      </c>
    </row>
    <row r="3593" spans="1:34" ht="15" x14ac:dyDescent="0.25">
      <c r="A3593" t="s">
        <v>7327</v>
      </c>
      <c r="B3593" t="s">
        <v>7328</v>
      </c>
      <c r="C3593" t="s">
        <v>142</v>
      </c>
      <c r="D3593">
        <v>31</v>
      </c>
      <c r="E3593" s="138">
        <v>45281</v>
      </c>
      <c r="F3593" s="138">
        <v>46011</v>
      </c>
      <c r="G3593" t="s">
        <v>69</v>
      </c>
      <c r="H3593" t="s">
        <v>63</v>
      </c>
      <c r="I3593">
        <v>0.8</v>
      </c>
      <c r="J3593" t="s">
        <v>71</v>
      </c>
      <c r="K3593"/>
      <c r="L3593"/>
      <c r="M3593"/>
      <c r="N3593"/>
      <c r="O3593"/>
      <c r="P3593"/>
      <c r="Q3593"/>
      <c r="R3593"/>
      <c r="S3593"/>
      <c r="T3593"/>
      <c r="U3593"/>
      <c r="V3593"/>
      <c r="W3593"/>
      <c r="X3593"/>
      <c r="Y3593"/>
      <c r="Z3593"/>
      <c r="AA3593"/>
      <c r="AB3593"/>
      <c r="AC3593"/>
      <c r="AD3593"/>
      <c r="AE3593"/>
      <c r="AF3593"/>
      <c r="AG3593">
        <v>1</v>
      </c>
      <c r="AH3593">
        <v>0</v>
      </c>
    </row>
    <row r="3594" spans="1:34" ht="15" x14ac:dyDescent="0.25">
      <c r="A3594" t="s">
        <v>7329</v>
      </c>
      <c r="B3594" t="s">
        <v>7330</v>
      </c>
      <c r="C3594" t="s">
        <v>251</v>
      </c>
      <c r="D3594">
        <v>34</v>
      </c>
      <c r="E3594" s="138">
        <v>45639</v>
      </c>
      <c r="F3594" s="138">
        <v>45685</v>
      </c>
      <c r="G3594" t="s">
        <v>75</v>
      </c>
      <c r="H3594" t="s">
        <v>70</v>
      </c>
      <c r="I3594">
        <v>0.7</v>
      </c>
      <c r="J3594" t="s">
        <v>16270</v>
      </c>
      <c r="K3594">
        <v>0.75</v>
      </c>
      <c r="L3594" t="s">
        <v>78</v>
      </c>
      <c r="M3594">
        <v>0.8</v>
      </c>
      <c r="N3594" t="s">
        <v>79</v>
      </c>
      <c r="O3594"/>
      <c r="P3594"/>
      <c r="Q3594"/>
      <c r="R3594"/>
      <c r="S3594"/>
      <c r="T3594"/>
      <c r="U3594"/>
      <c r="V3594"/>
      <c r="W3594"/>
      <c r="X3594"/>
      <c r="Y3594"/>
      <c r="Z3594"/>
      <c r="AA3594"/>
      <c r="AB3594"/>
      <c r="AC3594"/>
      <c r="AD3594"/>
      <c r="AE3594"/>
      <c r="AF3594"/>
      <c r="AG3594">
        <v>3</v>
      </c>
      <c r="AH3594">
        <v>0</v>
      </c>
    </row>
    <row r="3595" spans="1:34" ht="15" x14ac:dyDescent="0.25">
      <c r="A3595" t="s">
        <v>7333</v>
      </c>
      <c r="B3595" t="s">
        <v>7334</v>
      </c>
      <c r="C3595" t="s">
        <v>62</v>
      </c>
      <c r="D3595" t="s">
        <v>16370</v>
      </c>
      <c r="E3595" s="138">
        <v>44954</v>
      </c>
      <c r="F3595" s="138">
        <v>46011</v>
      </c>
      <c r="G3595" t="s">
        <v>69</v>
      </c>
      <c r="H3595" t="s">
        <v>63</v>
      </c>
      <c r="I3595">
        <v>0.8</v>
      </c>
      <c r="J3595" t="s">
        <v>71</v>
      </c>
      <c r="K3595"/>
      <c r="L3595"/>
      <c r="M3595"/>
      <c r="N3595"/>
      <c r="O3595"/>
      <c r="P3595"/>
      <c r="Q3595"/>
      <c r="R3595"/>
      <c r="S3595"/>
      <c r="T3595"/>
      <c r="U3595"/>
      <c r="V3595"/>
      <c r="W3595"/>
      <c r="X3595"/>
      <c r="Y3595"/>
      <c r="Z3595"/>
      <c r="AA3595"/>
      <c r="AB3595"/>
      <c r="AC3595"/>
      <c r="AD3595"/>
      <c r="AE3595"/>
      <c r="AF3595"/>
      <c r="AG3595">
        <v>1</v>
      </c>
      <c r="AH3595">
        <v>0</v>
      </c>
    </row>
    <row r="3596" spans="1:34" ht="15" x14ac:dyDescent="0.25">
      <c r="A3596" t="s">
        <v>7331</v>
      </c>
      <c r="B3596" t="s">
        <v>7332</v>
      </c>
      <c r="C3596" t="s">
        <v>246</v>
      </c>
      <c r="D3596">
        <v>27</v>
      </c>
      <c r="E3596" s="138">
        <v>45644</v>
      </c>
      <c r="F3596" s="138">
        <v>45686</v>
      </c>
      <c r="G3596" t="s">
        <v>69</v>
      </c>
      <c r="H3596" t="s">
        <v>63</v>
      </c>
      <c r="I3596">
        <v>0.8</v>
      </c>
      <c r="J3596" t="s">
        <v>71</v>
      </c>
      <c r="K3596"/>
      <c r="L3596"/>
      <c r="M3596"/>
      <c r="N3596"/>
      <c r="O3596"/>
      <c r="P3596"/>
      <c r="Q3596"/>
      <c r="R3596"/>
      <c r="S3596"/>
      <c r="T3596"/>
      <c r="U3596"/>
      <c r="V3596"/>
      <c r="W3596"/>
      <c r="X3596"/>
      <c r="Y3596"/>
      <c r="Z3596"/>
      <c r="AA3596"/>
      <c r="AB3596"/>
      <c r="AC3596"/>
      <c r="AD3596"/>
      <c r="AE3596"/>
      <c r="AF3596"/>
      <c r="AG3596">
        <v>1</v>
      </c>
      <c r="AH3596">
        <v>0</v>
      </c>
    </row>
    <row r="3597" spans="1:34" ht="15" x14ac:dyDescent="0.25">
      <c r="A3597" t="s">
        <v>7335</v>
      </c>
      <c r="B3597" t="s">
        <v>7336</v>
      </c>
      <c r="C3597" t="s">
        <v>321</v>
      </c>
      <c r="D3597">
        <v>41</v>
      </c>
      <c r="E3597" s="138">
        <v>45653</v>
      </c>
      <c r="F3597" s="138">
        <v>45714</v>
      </c>
      <c r="G3597" t="s">
        <v>69</v>
      </c>
      <c r="H3597" t="s">
        <v>63</v>
      </c>
      <c r="I3597">
        <v>0.6</v>
      </c>
      <c r="J3597" t="s">
        <v>71</v>
      </c>
      <c r="K3597"/>
      <c r="L3597"/>
      <c r="M3597"/>
      <c r="N3597"/>
      <c r="O3597"/>
      <c r="P3597"/>
      <c r="Q3597"/>
      <c r="R3597"/>
      <c r="S3597"/>
      <c r="T3597"/>
      <c r="U3597"/>
      <c r="V3597"/>
      <c r="W3597"/>
      <c r="X3597"/>
      <c r="Y3597"/>
      <c r="Z3597"/>
      <c r="AA3597"/>
      <c r="AB3597"/>
      <c r="AC3597"/>
      <c r="AD3597"/>
      <c r="AE3597"/>
      <c r="AF3597"/>
      <c r="AG3597">
        <v>1</v>
      </c>
      <c r="AH3597">
        <v>0</v>
      </c>
    </row>
    <row r="3598" spans="1:34" ht="15" x14ac:dyDescent="0.25">
      <c r="A3598" t="s">
        <v>15939</v>
      </c>
      <c r="B3598" t="s">
        <v>15940</v>
      </c>
      <c r="C3598" t="s">
        <v>182</v>
      </c>
      <c r="D3598">
        <v>35</v>
      </c>
      <c r="E3598" s="138">
        <v>45654</v>
      </c>
      <c r="F3598" s="138">
        <v>45733</v>
      </c>
      <c r="G3598" t="s">
        <v>16478</v>
      </c>
      <c r="H3598" t="s">
        <v>70</v>
      </c>
      <c r="I3598">
        <v>0.4</v>
      </c>
      <c r="J3598" t="s">
        <v>76</v>
      </c>
      <c r="K3598">
        <v>0.8</v>
      </c>
      <c r="L3598" t="s">
        <v>16517</v>
      </c>
      <c r="M3598">
        <v>0.8</v>
      </c>
      <c r="N3598" t="s">
        <v>78</v>
      </c>
      <c r="O3598">
        <v>0.8</v>
      </c>
      <c r="P3598" t="s">
        <v>79</v>
      </c>
      <c r="Q3598"/>
      <c r="R3598"/>
      <c r="S3598"/>
      <c r="T3598"/>
      <c r="U3598"/>
      <c r="V3598"/>
      <c r="W3598"/>
      <c r="X3598"/>
      <c r="Y3598"/>
      <c r="Z3598"/>
      <c r="AA3598"/>
      <c r="AB3598"/>
      <c r="AC3598"/>
      <c r="AD3598"/>
      <c r="AE3598"/>
      <c r="AF3598"/>
      <c r="AG3598">
        <v>0</v>
      </c>
      <c r="AH3598">
        <v>0</v>
      </c>
    </row>
    <row r="3599" spans="1:34" ht="15" x14ac:dyDescent="0.25">
      <c r="A3599" t="s">
        <v>7337</v>
      </c>
      <c r="B3599" t="s">
        <v>7338</v>
      </c>
      <c r="C3599" t="s">
        <v>154</v>
      </c>
      <c r="D3599">
        <v>9</v>
      </c>
      <c r="E3599" s="138">
        <v>44712</v>
      </c>
      <c r="F3599" s="138">
        <v>46011</v>
      </c>
      <c r="G3599" t="s">
        <v>69</v>
      </c>
      <c r="H3599" t="s">
        <v>63</v>
      </c>
      <c r="I3599">
        <v>0.8</v>
      </c>
      <c r="J3599" t="s">
        <v>71</v>
      </c>
      <c r="K3599"/>
      <c r="L3599"/>
      <c r="M3599"/>
      <c r="N3599"/>
      <c r="O3599"/>
      <c r="P3599"/>
      <c r="Q3599"/>
      <c r="R3599"/>
      <c r="S3599"/>
      <c r="T3599"/>
      <c r="U3599"/>
      <c r="V3599"/>
      <c r="W3599"/>
      <c r="X3599"/>
      <c r="Y3599"/>
      <c r="Z3599"/>
      <c r="AA3599"/>
      <c r="AB3599"/>
      <c r="AC3599"/>
      <c r="AD3599"/>
      <c r="AE3599"/>
      <c r="AF3599"/>
      <c r="AG3599">
        <v>1</v>
      </c>
      <c r="AH3599">
        <v>0</v>
      </c>
    </row>
    <row r="3600" spans="1:34" ht="15" x14ac:dyDescent="0.25">
      <c r="A3600" t="s">
        <v>7341</v>
      </c>
      <c r="B3600" t="s">
        <v>7342</v>
      </c>
      <c r="C3600" t="s">
        <v>530</v>
      </c>
      <c r="D3600">
        <v>30</v>
      </c>
      <c r="E3600" s="138">
        <v>44649</v>
      </c>
      <c r="F3600" s="138">
        <v>46011</v>
      </c>
      <c r="G3600" t="s">
        <v>16478</v>
      </c>
      <c r="H3600" t="s">
        <v>70</v>
      </c>
      <c r="I3600">
        <v>0.57999999999999996</v>
      </c>
      <c r="J3600" t="s">
        <v>76</v>
      </c>
      <c r="K3600">
        <v>0.6</v>
      </c>
      <c r="L3600" t="s">
        <v>77</v>
      </c>
      <c r="M3600">
        <v>0.74</v>
      </c>
      <c r="N3600" t="s">
        <v>78</v>
      </c>
      <c r="O3600">
        <v>0.79</v>
      </c>
      <c r="P3600" t="s">
        <v>79</v>
      </c>
      <c r="Q3600">
        <v>0</v>
      </c>
      <c r="R3600" t="s">
        <v>16314</v>
      </c>
      <c r="S3600"/>
      <c r="T3600"/>
      <c r="U3600"/>
      <c r="V3600"/>
      <c r="W3600"/>
      <c r="X3600"/>
      <c r="Y3600"/>
      <c r="Z3600"/>
      <c r="AA3600"/>
      <c r="AB3600"/>
      <c r="AC3600"/>
      <c r="AD3600"/>
      <c r="AE3600"/>
      <c r="AF3600"/>
      <c r="AG3600">
        <v>0</v>
      </c>
      <c r="AH3600">
        <v>0</v>
      </c>
    </row>
    <row r="3601" spans="1:34" ht="15" x14ac:dyDescent="0.25">
      <c r="A3601" t="s">
        <v>7339</v>
      </c>
      <c r="B3601" t="s">
        <v>7340</v>
      </c>
      <c r="C3601" t="s">
        <v>259</v>
      </c>
      <c r="D3601"/>
      <c r="E3601"/>
      <c r="F3601"/>
      <c r="G3601"/>
      <c r="H3601" t="s">
        <v>63</v>
      </c>
      <c r="I3601" t="s">
        <v>64</v>
      </c>
      <c r="J3601"/>
      <c r="K3601"/>
      <c r="L3601"/>
      <c r="M3601"/>
      <c r="N3601"/>
      <c r="O3601"/>
      <c r="P3601"/>
      <c r="Q3601"/>
      <c r="R3601"/>
      <c r="S3601"/>
      <c r="T3601"/>
      <c r="U3601"/>
      <c r="V3601"/>
      <c r="W3601"/>
      <c r="X3601"/>
      <c r="Y3601"/>
      <c r="Z3601"/>
      <c r="AA3601"/>
      <c r="AB3601"/>
      <c r="AC3601"/>
      <c r="AD3601"/>
      <c r="AE3601"/>
      <c r="AF3601"/>
      <c r="AG3601"/>
      <c r="AH3601">
        <v>0</v>
      </c>
    </row>
    <row r="3602" spans="1:34" ht="15" x14ac:dyDescent="0.25">
      <c r="A3602" t="s">
        <v>7343</v>
      </c>
      <c r="B3602" t="s">
        <v>7344</v>
      </c>
      <c r="C3602" t="s">
        <v>99</v>
      </c>
      <c r="D3602">
        <v>82</v>
      </c>
      <c r="E3602" s="138">
        <v>45281</v>
      </c>
      <c r="F3602" s="138">
        <v>46011</v>
      </c>
      <c r="G3602" t="s">
        <v>69</v>
      </c>
      <c r="H3602" t="s">
        <v>63</v>
      </c>
      <c r="I3602">
        <v>0.8</v>
      </c>
      <c r="J3602" t="s">
        <v>71</v>
      </c>
      <c r="K3602"/>
      <c r="L3602"/>
      <c r="M3602"/>
      <c r="N3602"/>
      <c r="O3602"/>
      <c r="P3602"/>
      <c r="Q3602"/>
      <c r="R3602"/>
      <c r="S3602"/>
      <c r="T3602"/>
      <c r="U3602"/>
      <c r="V3602"/>
      <c r="W3602"/>
      <c r="X3602"/>
      <c r="Y3602"/>
      <c r="Z3602"/>
      <c r="AA3602"/>
      <c r="AB3602"/>
      <c r="AC3602"/>
      <c r="AD3602"/>
      <c r="AE3602"/>
      <c r="AF3602"/>
      <c r="AG3602">
        <v>1</v>
      </c>
      <c r="AH3602">
        <v>0</v>
      </c>
    </row>
    <row r="3603" spans="1:34" ht="15" x14ac:dyDescent="0.25">
      <c r="A3603" t="s">
        <v>7345</v>
      </c>
      <c r="B3603" t="s">
        <v>7346</v>
      </c>
      <c r="C3603" t="s">
        <v>621</v>
      </c>
      <c r="D3603">
        <v>52</v>
      </c>
      <c r="E3603" s="138">
        <v>45647</v>
      </c>
      <c r="F3603" s="138">
        <v>45728</v>
      </c>
      <c r="G3603" t="s">
        <v>75</v>
      </c>
      <c r="H3603" t="s">
        <v>70</v>
      </c>
      <c r="I3603">
        <v>0.6</v>
      </c>
      <c r="J3603" t="s">
        <v>16270</v>
      </c>
      <c r="K3603">
        <v>0.7</v>
      </c>
      <c r="L3603" t="s">
        <v>78</v>
      </c>
      <c r="M3603">
        <v>0.8</v>
      </c>
      <c r="N3603" t="s">
        <v>79</v>
      </c>
      <c r="O3603"/>
      <c r="P3603"/>
      <c r="Q3603"/>
      <c r="R3603"/>
      <c r="S3603"/>
      <c r="T3603"/>
      <c r="U3603"/>
      <c r="V3603"/>
      <c r="W3603"/>
      <c r="X3603"/>
      <c r="Y3603"/>
      <c r="Z3603"/>
      <c r="AA3603"/>
      <c r="AB3603"/>
      <c r="AC3603"/>
      <c r="AD3603"/>
      <c r="AE3603"/>
      <c r="AF3603"/>
      <c r="AG3603">
        <v>3</v>
      </c>
      <c r="AH3603">
        <v>0</v>
      </c>
    </row>
    <row r="3604" spans="1:34" ht="15" x14ac:dyDescent="0.25">
      <c r="A3604" t="s">
        <v>7347</v>
      </c>
      <c r="B3604" t="s">
        <v>7348</v>
      </c>
      <c r="C3604" t="s">
        <v>304</v>
      </c>
      <c r="D3604">
        <v>22</v>
      </c>
      <c r="E3604" s="138">
        <v>45643</v>
      </c>
      <c r="F3604" s="138">
        <v>45667</v>
      </c>
      <c r="G3604" t="s">
        <v>69</v>
      </c>
      <c r="H3604" t="s">
        <v>63</v>
      </c>
      <c r="I3604">
        <v>0.6</v>
      </c>
      <c r="J3604" t="s">
        <v>71</v>
      </c>
      <c r="K3604"/>
      <c r="L3604"/>
      <c r="M3604"/>
      <c r="N3604"/>
      <c r="O3604"/>
      <c r="P3604"/>
      <c r="Q3604"/>
      <c r="R3604"/>
      <c r="S3604"/>
      <c r="T3604"/>
      <c r="U3604"/>
      <c r="V3604"/>
      <c r="W3604"/>
      <c r="X3604"/>
      <c r="Y3604"/>
      <c r="Z3604"/>
      <c r="AA3604"/>
      <c r="AB3604"/>
      <c r="AC3604"/>
      <c r="AD3604"/>
      <c r="AE3604"/>
      <c r="AF3604"/>
      <c r="AG3604">
        <v>1</v>
      </c>
      <c r="AH3604">
        <v>0</v>
      </c>
    </row>
    <row r="3605" spans="1:34" ht="15" x14ac:dyDescent="0.25">
      <c r="A3605" t="s">
        <v>7349</v>
      </c>
      <c r="B3605" t="s">
        <v>7350</v>
      </c>
      <c r="C3605" t="s">
        <v>176</v>
      </c>
      <c r="D3605"/>
      <c r="E3605"/>
      <c r="F3605"/>
      <c r="G3605"/>
      <c r="H3605" t="s">
        <v>63</v>
      </c>
      <c r="I3605" t="s">
        <v>64</v>
      </c>
      <c r="J3605"/>
      <c r="K3605"/>
      <c r="L3605"/>
      <c r="M3605"/>
      <c r="N3605"/>
      <c r="O3605"/>
      <c r="P3605"/>
      <c r="Q3605"/>
      <c r="R3605"/>
      <c r="S3605"/>
      <c r="T3605"/>
      <c r="U3605"/>
      <c r="V3605"/>
      <c r="W3605"/>
      <c r="X3605"/>
      <c r="Y3605"/>
      <c r="Z3605"/>
      <c r="AA3605"/>
      <c r="AB3605"/>
      <c r="AC3605"/>
      <c r="AD3605"/>
      <c r="AE3605"/>
      <c r="AF3605"/>
      <c r="AG3605"/>
      <c r="AH3605">
        <v>0</v>
      </c>
    </row>
    <row r="3606" spans="1:34" ht="15" x14ac:dyDescent="0.25">
      <c r="A3606" t="s">
        <v>7351</v>
      </c>
      <c r="B3606" t="s">
        <v>7352</v>
      </c>
      <c r="C3606" t="s">
        <v>108</v>
      </c>
      <c r="D3606">
        <v>1</v>
      </c>
      <c r="E3606" s="138">
        <v>39593</v>
      </c>
      <c r="F3606" s="138">
        <v>46011</v>
      </c>
      <c r="G3606" t="s">
        <v>69</v>
      </c>
      <c r="H3606" t="s">
        <v>63</v>
      </c>
      <c r="I3606">
        <v>0.5</v>
      </c>
      <c r="J3606" t="s">
        <v>71</v>
      </c>
      <c r="K3606"/>
      <c r="L3606"/>
      <c r="M3606"/>
      <c r="N3606"/>
      <c r="O3606"/>
      <c r="P3606"/>
      <c r="Q3606"/>
      <c r="R3606"/>
      <c r="S3606"/>
      <c r="T3606"/>
      <c r="U3606"/>
      <c r="V3606"/>
      <c r="W3606"/>
      <c r="X3606"/>
      <c r="Y3606"/>
      <c r="Z3606"/>
      <c r="AA3606"/>
      <c r="AB3606"/>
      <c r="AC3606"/>
      <c r="AD3606"/>
      <c r="AE3606"/>
      <c r="AF3606"/>
      <c r="AG3606">
        <v>1</v>
      </c>
      <c r="AH3606">
        <v>0</v>
      </c>
    </row>
    <row r="3607" spans="1:34" ht="15" x14ac:dyDescent="0.25">
      <c r="A3607" t="s">
        <v>7353</v>
      </c>
      <c r="B3607" t="s">
        <v>7354</v>
      </c>
      <c r="C3607" t="s">
        <v>108</v>
      </c>
      <c r="D3607">
        <v>13</v>
      </c>
      <c r="E3607" s="138">
        <v>45649</v>
      </c>
      <c r="F3607" s="138">
        <v>45666</v>
      </c>
      <c r="G3607" t="s">
        <v>69</v>
      </c>
      <c r="H3607" t="s">
        <v>70</v>
      </c>
      <c r="I3607">
        <v>0</v>
      </c>
      <c r="J3607" t="s">
        <v>16229</v>
      </c>
      <c r="K3607">
        <v>0.8</v>
      </c>
      <c r="L3607" t="s">
        <v>71</v>
      </c>
      <c r="M3607"/>
      <c r="N3607"/>
      <c r="O3607"/>
      <c r="P3607"/>
      <c r="Q3607"/>
      <c r="R3607"/>
      <c r="S3607"/>
      <c r="T3607"/>
      <c r="U3607"/>
      <c r="V3607"/>
      <c r="W3607"/>
      <c r="X3607"/>
      <c r="Y3607"/>
      <c r="Z3607"/>
      <c r="AA3607"/>
      <c r="AB3607"/>
      <c r="AC3607"/>
      <c r="AD3607"/>
      <c r="AE3607"/>
      <c r="AF3607"/>
      <c r="AG3607">
        <v>2</v>
      </c>
      <c r="AH3607">
        <v>10000</v>
      </c>
    </row>
    <row r="3608" spans="1:34" ht="15" x14ac:dyDescent="0.25">
      <c r="A3608" t="s">
        <v>7355</v>
      </c>
      <c r="B3608" t="s">
        <v>7356</v>
      </c>
      <c r="C3608" t="s">
        <v>214</v>
      </c>
      <c r="D3608">
        <v>53</v>
      </c>
      <c r="E3608" s="138">
        <v>45646</v>
      </c>
      <c r="F3608" s="138">
        <v>45681</v>
      </c>
      <c r="G3608" t="s">
        <v>69</v>
      </c>
      <c r="H3608" t="s">
        <v>63</v>
      </c>
      <c r="I3608">
        <v>0.8</v>
      </c>
      <c r="J3608" t="s">
        <v>71</v>
      </c>
      <c r="K3608"/>
      <c r="L3608"/>
      <c r="M3608"/>
      <c r="N3608"/>
      <c r="O3608"/>
      <c r="P3608"/>
      <c r="Q3608"/>
      <c r="R3608"/>
      <c r="S3608"/>
      <c r="T3608"/>
      <c r="U3608"/>
      <c r="V3608"/>
      <c r="W3608"/>
      <c r="X3608"/>
      <c r="Y3608"/>
      <c r="Z3608"/>
      <c r="AA3608"/>
      <c r="AB3608"/>
      <c r="AC3608"/>
      <c r="AD3608"/>
      <c r="AE3608"/>
      <c r="AF3608"/>
      <c r="AG3608">
        <v>1</v>
      </c>
      <c r="AH3608">
        <v>0</v>
      </c>
    </row>
    <row r="3609" spans="1:34" ht="15" x14ac:dyDescent="0.25">
      <c r="A3609" t="s">
        <v>7357</v>
      </c>
      <c r="B3609" t="s">
        <v>7358</v>
      </c>
      <c r="C3609" t="s">
        <v>165</v>
      </c>
      <c r="D3609">
        <v>39</v>
      </c>
      <c r="E3609" s="138">
        <v>45622</v>
      </c>
      <c r="F3609" s="138">
        <v>45876</v>
      </c>
      <c r="G3609" t="s">
        <v>69</v>
      </c>
      <c r="H3609" t="s">
        <v>70</v>
      </c>
      <c r="I3609">
        <v>0</v>
      </c>
      <c r="J3609" t="s">
        <v>16371</v>
      </c>
      <c r="K3609">
        <v>0.8</v>
      </c>
      <c r="L3609" t="s">
        <v>71</v>
      </c>
      <c r="M3609"/>
      <c r="N3609"/>
      <c r="O3609"/>
      <c r="P3609"/>
      <c r="Q3609"/>
      <c r="R3609"/>
      <c r="S3609"/>
      <c r="T3609"/>
      <c r="U3609"/>
      <c r="V3609"/>
      <c r="W3609"/>
      <c r="X3609"/>
      <c r="Y3609"/>
      <c r="Z3609"/>
      <c r="AA3609"/>
      <c r="AB3609"/>
      <c r="AC3609"/>
      <c r="AD3609"/>
      <c r="AE3609"/>
      <c r="AF3609"/>
      <c r="AG3609">
        <v>2</v>
      </c>
      <c r="AH3609">
        <v>3500</v>
      </c>
    </row>
    <row r="3610" spans="1:34" ht="15" x14ac:dyDescent="0.25">
      <c r="A3610" t="s">
        <v>7359</v>
      </c>
      <c r="B3610" t="s">
        <v>7360</v>
      </c>
      <c r="C3610" t="s">
        <v>439</v>
      </c>
      <c r="D3610">
        <v>8</v>
      </c>
      <c r="E3610" s="138">
        <v>39114</v>
      </c>
      <c r="F3610" s="138">
        <v>46011</v>
      </c>
      <c r="G3610" t="s">
        <v>69</v>
      </c>
      <c r="H3610" t="s">
        <v>70</v>
      </c>
      <c r="I3610">
        <v>0</v>
      </c>
      <c r="J3610" t="s">
        <v>16281</v>
      </c>
      <c r="K3610">
        <v>0.8</v>
      </c>
      <c r="L3610" t="s">
        <v>71</v>
      </c>
      <c r="M3610"/>
      <c r="N3610"/>
      <c r="O3610"/>
      <c r="P3610"/>
      <c r="Q3610"/>
      <c r="R3610"/>
      <c r="S3610"/>
      <c r="T3610"/>
      <c r="U3610"/>
      <c r="V3610"/>
      <c r="W3610"/>
      <c r="X3610"/>
      <c r="Y3610"/>
      <c r="Z3610"/>
      <c r="AA3610"/>
      <c r="AB3610"/>
      <c r="AC3610"/>
      <c r="AD3610"/>
      <c r="AE3610"/>
      <c r="AF3610"/>
      <c r="AG3610">
        <v>2</v>
      </c>
      <c r="AH3610">
        <v>11500</v>
      </c>
    </row>
    <row r="3611" spans="1:34" ht="15" x14ac:dyDescent="0.25">
      <c r="A3611" t="s">
        <v>7361</v>
      </c>
      <c r="B3611" t="s">
        <v>7362</v>
      </c>
      <c r="C3611" t="s">
        <v>267</v>
      </c>
      <c r="D3611">
        <v>23</v>
      </c>
      <c r="E3611" s="138">
        <v>42108</v>
      </c>
      <c r="F3611" s="138">
        <v>46011</v>
      </c>
      <c r="G3611" t="s">
        <v>69</v>
      </c>
      <c r="H3611" t="s">
        <v>63</v>
      </c>
      <c r="I3611">
        <v>0.8</v>
      </c>
      <c r="J3611" t="s">
        <v>71</v>
      </c>
      <c r="K3611"/>
      <c r="L3611"/>
      <c r="M3611"/>
      <c r="N3611"/>
      <c r="O3611"/>
      <c r="P3611"/>
      <c r="Q3611"/>
      <c r="R3611"/>
      <c r="S3611"/>
      <c r="T3611"/>
      <c r="U3611"/>
      <c r="V3611"/>
      <c r="W3611"/>
      <c r="X3611"/>
      <c r="Y3611"/>
      <c r="Z3611"/>
      <c r="AA3611"/>
      <c r="AB3611"/>
      <c r="AC3611"/>
      <c r="AD3611"/>
      <c r="AE3611"/>
      <c r="AF3611"/>
      <c r="AG3611">
        <v>1</v>
      </c>
      <c r="AH3611">
        <v>0</v>
      </c>
    </row>
    <row r="3612" spans="1:34" ht="15" x14ac:dyDescent="0.25">
      <c r="A3612" t="s">
        <v>7363</v>
      </c>
      <c r="B3612" t="s">
        <v>7364</v>
      </c>
      <c r="C3612" t="s">
        <v>251</v>
      </c>
      <c r="D3612">
        <v>3</v>
      </c>
      <c r="E3612" s="138">
        <v>44964</v>
      </c>
      <c r="F3612" s="138">
        <v>46011</v>
      </c>
      <c r="G3612" t="s">
        <v>69</v>
      </c>
      <c r="H3612" t="s">
        <v>70</v>
      </c>
      <c r="I3612">
        <v>0</v>
      </c>
      <c r="J3612" t="s">
        <v>16230</v>
      </c>
      <c r="K3612">
        <v>0.8</v>
      </c>
      <c r="L3612" t="s">
        <v>71</v>
      </c>
      <c r="M3612"/>
      <c r="N3612"/>
      <c r="O3612"/>
      <c r="P3612"/>
      <c r="Q3612"/>
      <c r="R3612"/>
      <c r="S3612"/>
      <c r="T3612"/>
      <c r="U3612"/>
      <c r="V3612"/>
      <c r="W3612"/>
      <c r="X3612"/>
      <c r="Y3612"/>
      <c r="Z3612"/>
      <c r="AA3612"/>
      <c r="AB3612"/>
      <c r="AC3612"/>
      <c r="AD3612"/>
      <c r="AE3612"/>
      <c r="AF3612"/>
      <c r="AG3612">
        <v>2</v>
      </c>
      <c r="AH3612">
        <v>15000</v>
      </c>
    </row>
    <row r="3613" spans="1:34" ht="15" x14ac:dyDescent="0.25">
      <c r="A3613" t="s">
        <v>7365</v>
      </c>
      <c r="B3613" t="s">
        <v>7366</v>
      </c>
      <c r="C3613" t="s">
        <v>359</v>
      </c>
      <c r="D3613">
        <v>4</v>
      </c>
      <c r="E3613" s="138">
        <v>45712</v>
      </c>
      <c r="F3613" s="138">
        <v>45784</v>
      </c>
      <c r="G3613" t="s">
        <v>69</v>
      </c>
      <c r="H3613" t="s">
        <v>63</v>
      </c>
      <c r="I3613">
        <v>0.8</v>
      </c>
      <c r="J3613" t="s">
        <v>71</v>
      </c>
      <c r="K3613"/>
      <c r="L3613"/>
      <c r="M3613"/>
      <c r="N3613"/>
      <c r="O3613"/>
      <c r="P3613"/>
      <c r="Q3613"/>
      <c r="R3613"/>
      <c r="S3613"/>
      <c r="T3613"/>
      <c r="U3613"/>
      <c r="V3613"/>
      <c r="W3613"/>
      <c r="X3613"/>
      <c r="Y3613"/>
      <c r="Z3613"/>
      <c r="AA3613"/>
      <c r="AB3613"/>
      <c r="AC3613"/>
      <c r="AD3613"/>
      <c r="AE3613"/>
      <c r="AF3613"/>
      <c r="AG3613">
        <v>1</v>
      </c>
      <c r="AH3613">
        <v>0</v>
      </c>
    </row>
    <row r="3614" spans="1:34" ht="15" x14ac:dyDescent="0.25">
      <c r="A3614" t="s">
        <v>7367</v>
      </c>
      <c r="B3614" t="s">
        <v>7368</v>
      </c>
      <c r="C3614" t="s">
        <v>735</v>
      </c>
      <c r="D3614"/>
      <c r="E3614"/>
      <c r="F3614"/>
      <c r="G3614"/>
      <c r="H3614" t="s">
        <v>63</v>
      </c>
      <c r="I3614" t="s">
        <v>64</v>
      </c>
      <c r="J3614"/>
      <c r="K3614"/>
      <c r="L3614"/>
      <c r="M3614"/>
      <c r="N3614"/>
      <c r="O3614"/>
      <c r="P3614"/>
      <c r="Q3614"/>
      <c r="R3614"/>
      <c r="S3614"/>
      <c r="T3614"/>
      <c r="U3614"/>
      <c r="V3614"/>
      <c r="W3614"/>
      <c r="X3614"/>
      <c r="Y3614"/>
      <c r="Z3614"/>
      <c r="AA3614"/>
      <c r="AB3614"/>
      <c r="AC3614"/>
      <c r="AD3614"/>
      <c r="AE3614"/>
      <c r="AF3614"/>
      <c r="AG3614"/>
      <c r="AH3614">
        <v>0</v>
      </c>
    </row>
    <row r="3615" spans="1:34" ht="15" x14ac:dyDescent="0.25">
      <c r="A3615" t="s">
        <v>7369</v>
      </c>
      <c r="B3615" t="s">
        <v>7370</v>
      </c>
      <c r="C3615" t="s">
        <v>790</v>
      </c>
      <c r="D3615">
        <v>7</v>
      </c>
      <c r="E3615" s="138">
        <v>43547</v>
      </c>
      <c r="F3615" s="138">
        <v>46011</v>
      </c>
      <c r="G3615" t="s">
        <v>69</v>
      </c>
      <c r="H3615" t="s">
        <v>63</v>
      </c>
      <c r="I3615">
        <v>0.8</v>
      </c>
      <c r="J3615" t="s">
        <v>71</v>
      </c>
      <c r="K3615"/>
      <c r="L3615"/>
      <c r="M3615"/>
      <c r="N3615"/>
      <c r="O3615"/>
      <c r="P3615"/>
      <c r="Q3615"/>
      <c r="R3615"/>
      <c r="S3615"/>
      <c r="T3615"/>
      <c r="U3615"/>
      <c r="V3615"/>
      <c r="W3615"/>
      <c r="X3615"/>
      <c r="Y3615"/>
      <c r="Z3615"/>
      <c r="AA3615"/>
      <c r="AB3615"/>
      <c r="AC3615"/>
      <c r="AD3615"/>
      <c r="AE3615"/>
      <c r="AF3615"/>
      <c r="AG3615">
        <v>1</v>
      </c>
      <c r="AH3615">
        <v>0</v>
      </c>
    </row>
    <row r="3616" spans="1:34" ht="15" x14ac:dyDescent="0.25">
      <c r="A3616" t="s">
        <v>7371</v>
      </c>
      <c r="B3616" t="s">
        <v>7372</v>
      </c>
      <c r="C3616" t="s">
        <v>142</v>
      </c>
      <c r="D3616">
        <v>42</v>
      </c>
      <c r="E3616" s="138">
        <v>41081</v>
      </c>
      <c r="F3616" s="138">
        <v>46011</v>
      </c>
      <c r="G3616" t="s">
        <v>69</v>
      </c>
      <c r="H3616" t="s">
        <v>70</v>
      </c>
      <c r="I3616">
        <v>0.6</v>
      </c>
      <c r="J3616" t="s">
        <v>71</v>
      </c>
      <c r="K3616">
        <v>0</v>
      </c>
      <c r="L3616" t="s">
        <v>16107</v>
      </c>
      <c r="M3616"/>
      <c r="N3616"/>
      <c r="O3616"/>
      <c r="P3616"/>
      <c r="Q3616"/>
      <c r="R3616"/>
      <c r="S3616"/>
      <c r="T3616"/>
      <c r="U3616"/>
      <c r="V3616"/>
      <c r="W3616"/>
      <c r="X3616"/>
      <c r="Y3616"/>
      <c r="Z3616"/>
      <c r="AA3616"/>
      <c r="AB3616"/>
      <c r="AC3616"/>
      <c r="AD3616"/>
      <c r="AE3616"/>
      <c r="AF3616"/>
      <c r="AG3616">
        <v>5</v>
      </c>
      <c r="AH3616">
        <v>0</v>
      </c>
    </row>
    <row r="3617" spans="1:34" ht="15" x14ac:dyDescent="0.25">
      <c r="A3617" t="s">
        <v>7373</v>
      </c>
      <c r="B3617" t="s">
        <v>7374</v>
      </c>
      <c r="C3617" t="s">
        <v>742</v>
      </c>
      <c r="D3617">
        <v>15</v>
      </c>
      <c r="E3617" s="138">
        <v>40637</v>
      </c>
      <c r="F3617" s="138">
        <v>46011</v>
      </c>
      <c r="G3617" t="s">
        <v>69</v>
      </c>
      <c r="H3617" t="s">
        <v>63</v>
      </c>
      <c r="I3617">
        <v>0.5</v>
      </c>
      <c r="J3617" t="s">
        <v>71</v>
      </c>
      <c r="K3617"/>
      <c r="L3617"/>
      <c r="M3617"/>
      <c r="N3617"/>
      <c r="O3617"/>
      <c r="P3617"/>
      <c r="Q3617"/>
      <c r="R3617"/>
      <c r="S3617"/>
      <c r="T3617"/>
      <c r="U3617"/>
      <c r="V3617"/>
      <c r="W3617"/>
      <c r="X3617"/>
      <c r="Y3617"/>
      <c r="Z3617"/>
      <c r="AA3617"/>
      <c r="AB3617"/>
      <c r="AC3617"/>
      <c r="AD3617"/>
      <c r="AE3617"/>
      <c r="AF3617"/>
      <c r="AG3617">
        <v>1</v>
      </c>
      <c r="AH3617">
        <v>0</v>
      </c>
    </row>
    <row r="3618" spans="1:34" ht="15" x14ac:dyDescent="0.25">
      <c r="A3618" t="s">
        <v>7375</v>
      </c>
      <c r="B3618" t="s">
        <v>7376</v>
      </c>
      <c r="C3618" t="s">
        <v>145</v>
      </c>
      <c r="D3618">
        <v>32</v>
      </c>
      <c r="E3618" s="138">
        <v>45649</v>
      </c>
      <c r="F3618" s="138">
        <v>45664</v>
      </c>
      <c r="G3618" t="s">
        <v>69</v>
      </c>
      <c r="H3618" t="s">
        <v>63</v>
      </c>
      <c r="I3618">
        <v>0.6</v>
      </c>
      <c r="J3618" t="s">
        <v>71</v>
      </c>
      <c r="K3618"/>
      <c r="L3618"/>
      <c r="M3618"/>
      <c r="N3618"/>
      <c r="O3618"/>
      <c r="P3618"/>
      <c r="Q3618"/>
      <c r="R3618"/>
      <c r="S3618"/>
      <c r="T3618"/>
      <c r="U3618"/>
      <c r="V3618"/>
      <c r="W3618"/>
      <c r="X3618"/>
      <c r="Y3618"/>
      <c r="Z3618"/>
      <c r="AA3618"/>
      <c r="AB3618"/>
      <c r="AC3618"/>
      <c r="AD3618"/>
      <c r="AE3618"/>
      <c r="AF3618"/>
      <c r="AG3618">
        <v>1</v>
      </c>
      <c r="AH3618">
        <v>0</v>
      </c>
    </row>
    <row r="3619" spans="1:34" ht="15" x14ac:dyDescent="0.25">
      <c r="A3619" t="s">
        <v>2278</v>
      </c>
      <c r="B3619" t="s">
        <v>2279</v>
      </c>
      <c r="C3619" t="s">
        <v>318</v>
      </c>
      <c r="D3619">
        <v>30</v>
      </c>
      <c r="E3619" s="138">
        <v>45637</v>
      </c>
      <c r="F3619" s="138">
        <v>45687</v>
      </c>
      <c r="G3619" t="s">
        <v>75</v>
      </c>
      <c r="H3619" t="s">
        <v>63</v>
      </c>
      <c r="I3619">
        <v>0.8</v>
      </c>
      <c r="J3619" t="s">
        <v>71</v>
      </c>
      <c r="K3619"/>
      <c r="L3619"/>
      <c r="M3619"/>
      <c r="N3619"/>
      <c r="O3619"/>
      <c r="P3619"/>
      <c r="Q3619"/>
      <c r="R3619"/>
      <c r="S3619"/>
      <c r="T3619"/>
      <c r="U3619"/>
      <c r="V3619"/>
      <c r="W3619"/>
      <c r="X3619"/>
      <c r="Y3619"/>
      <c r="Z3619"/>
      <c r="AA3619"/>
      <c r="AB3619"/>
      <c r="AC3619"/>
      <c r="AD3619"/>
      <c r="AE3619"/>
      <c r="AF3619"/>
      <c r="AG3619">
        <v>1</v>
      </c>
      <c r="AH3619">
        <v>0</v>
      </c>
    </row>
    <row r="3620" spans="1:34" ht="15" x14ac:dyDescent="0.25">
      <c r="A3620" t="s">
        <v>7377</v>
      </c>
      <c r="B3620" t="s">
        <v>7378</v>
      </c>
      <c r="C3620" t="s">
        <v>139</v>
      </c>
      <c r="D3620">
        <v>7</v>
      </c>
      <c r="E3620" s="138">
        <v>44229</v>
      </c>
      <c r="F3620" s="138">
        <v>46011</v>
      </c>
      <c r="G3620" t="s">
        <v>69</v>
      </c>
      <c r="H3620" t="s">
        <v>63</v>
      </c>
      <c r="I3620">
        <v>0.8</v>
      </c>
      <c r="J3620" t="s">
        <v>71</v>
      </c>
      <c r="K3620"/>
      <c r="L3620"/>
      <c r="M3620"/>
      <c r="N3620"/>
      <c r="O3620"/>
      <c r="P3620"/>
      <c r="Q3620"/>
      <c r="R3620"/>
      <c r="S3620"/>
      <c r="T3620"/>
      <c r="U3620"/>
      <c r="V3620"/>
      <c r="W3620"/>
      <c r="X3620"/>
      <c r="Y3620"/>
      <c r="Z3620"/>
      <c r="AA3620"/>
      <c r="AB3620"/>
      <c r="AC3620"/>
      <c r="AD3620"/>
      <c r="AE3620"/>
      <c r="AF3620"/>
      <c r="AG3620">
        <v>1</v>
      </c>
      <c r="AH3620">
        <v>0</v>
      </c>
    </row>
    <row r="3621" spans="1:34" ht="15" x14ac:dyDescent="0.25">
      <c r="A3621" t="s">
        <v>9534</v>
      </c>
      <c r="B3621" t="s">
        <v>9535</v>
      </c>
      <c r="C3621" t="s">
        <v>564</v>
      </c>
      <c r="D3621">
        <v>33</v>
      </c>
      <c r="E3621" s="138">
        <v>45287</v>
      </c>
      <c r="F3621" s="138">
        <v>46011</v>
      </c>
      <c r="G3621" t="s">
        <v>69</v>
      </c>
      <c r="H3621" t="s">
        <v>70</v>
      </c>
      <c r="I3621">
        <v>0</v>
      </c>
      <c r="J3621" t="s">
        <v>16251</v>
      </c>
      <c r="K3621">
        <v>0.7</v>
      </c>
      <c r="L3621" t="s">
        <v>71</v>
      </c>
      <c r="M3621"/>
      <c r="N3621"/>
      <c r="O3621"/>
      <c r="P3621"/>
      <c r="Q3621"/>
      <c r="R3621"/>
      <c r="S3621"/>
      <c r="T3621"/>
      <c r="U3621"/>
      <c r="V3621"/>
      <c r="W3621"/>
      <c r="X3621"/>
      <c r="Y3621"/>
      <c r="Z3621"/>
      <c r="AA3621"/>
      <c r="AB3621"/>
      <c r="AC3621"/>
      <c r="AD3621"/>
      <c r="AE3621"/>
      <c r="AF3621"/>
      <c r="AG3621">
        <v>2</v>
      </c>
      <c r="AH3621">
        <v>10999.99</v>
      </c>
    </row>
    <row r="3622" spans="1:34" ht="15" x14ac:dyDescent="0.25">
      <c r="A3622" t="s">
        <v>7379</v>
      </c>
      <c r="B3622" t="s">
        <v>7380</v>
      </c>
      <c r="C3622" t="s">
        <v>281</v>
      </c>
      <c r="D3622">
        <v>4</v>
      </c>
      <c r="E3622" s="138">
        <v>43963</v>
      </c>
      <c r="F3622" s="138">
        <v>46011</v>
      </c>
      <c r="G3622" t="s">
        <v>69</v>
      </c>
      <c r="H3622" t="s">
        <v>63</v>
      </c>
      <c r="I3622">
        <v>0.8</v>
      </c>
      <c r="J3622" t="s">
        <v>71</v>
      </c>
      <c r="K3622"/>
      <c r="L3622"/>
      <c r="M3622"/>
      <c r="N3622"/>
      <c r="O3622"/>
      <c r="P3622"/>
      <c r="Q3622"/>
      <c r="R3622"/>
      <c r="S3622"/>
      <c r="T3622"/>
      <c r="U3622"/>
      <c r="V3622"/>
      <c r="W3622"/>
      <c r="X3622"/>
      <c r="Y3622"/>
      <c r="Z3622"/>
      <c r="AA3622"/>
      <c r="AB3622"/>
      <c r="AC3622"/>
      <c r="AD3622"/>
      <c r="AE3622"/>
      <c r="AF3622"/>
      <c r="AG3622">
        <v>1</v>
      </c>
      <c r="AH3622">
        <v>0</v>
      </c>
    </row>
    <row r="3623" spans="1:34" ht="15" x14ac:dyDescent="0.25">
      <c r="A3623" t="s">
        <v>7381</v>
      </c>
      <c r="B3623" t="s">
        <v>7382</v>
      </c>
      <c r="C3623" t="s">
        <v>219</v>
      </c>
      <c r="D3623">
        <v>49</v>
      </c>
      <c r="E3623" s="138">
        <v>45289</v>
      </c>
      <c r="F3623" s="138">
        <v>46011</v>
      </c>
      <c r="G3623" t="s">
        <v>69</v>
      </c>
      <c r="H3623" t="s">
        <v>70</v>
      </c>
      <c r="I3623">
        <v>0</v>
      </c>
      <c r="J3623" t="s">
        <v>16229</v>
      </c>
      <c r="K3623">
        <v>0.8</v>
      </c>
      <c r="L3623" t="s">
        <v>71</v>
      </c>
      <c r="M3623"/>
      <c r="N3623"/>
      <c r="O3623"/>
      <c r="P3623"/>
      <c r="Q3623"/>
      <c r="R3623"/>
      <c r="S3623"/>
      <c r="T3623"/>
      <c r="U3623"/>
      <c r="V3623"/>
      <c r="W3623"/>
      <c r="X3623"/>
      <c r="Y3623"/>
      <c r="Z3623"/>
      <c r="AA3623"/>
      <c r="AB3623"/>
      <c r="AC3623"/>
      <c r="AD3623"/>
      <c r="AE3623"/>
      <c r="AF3623"/>
      <c r="AG3623">
        <v>2</v>
      </c>
      <c r="AH3623">
        <v>10000</v>
      </c>
    </row>
    <row r="3624" spans="1:34" ht="15" x14ac:dyDescent="0.25">
      <c r="A3624" t="s">
        <v>7383</v>
      </c>
      <c r="B3624" t="s">
        <v>7384</v>
      </c>
      <c r="C3624" t="s">
        <v>176</v>
      </c>
      <c r="D3624">
        <v>15</v>
      </c>
      <c r="E3624" s="138">
        <v>42455</v>
      </c>
      <c r="F3624" s="138">
        <v>46011</v>
      </c>
      <c r="G3624" t="s">
        <v>69</v>
      </c>
      <c r="H3624" t="s">
        <v>63</v>
      </c>
      <c r="I3624">
        <v>0.2</v>
      </c>
      <c r="J3624" t="s">
        <v>71</v>
      </c>
      <c r="K3624"/>
      <c r="L3624"/>
      <c r="M3624"/>
      <c r="N3624"/>
      <c r="O3624"/>
      <c r="P3624"/>
      <c r="Q3624"/>
      <c r="R3624"/>
      <c r="S3624"/>
      <c r="T3624"/>
      <c r="U3624"/>
      <c r="V3624"/>
      <c r="W3624"/>
      <c r="X3624"/>
      <c r="Y3624"/>
      <c r="Z3624"/>
      <c r="AA3624"/>
      <c r="AB3624"/>
      <c r="AC3624"/>
      <c r="AD3624"/>
      <c r="AE3624"/>
      <c r="AF3624"/>
      <c r="AG3624">
        <v>1</v>
      </c>
      <c r="AH3624">
        <v>0</v>
      </c>
    </row>
    <row r="3625" spans="1:34" ht="15" x14ac:dyDescent="0.25">
      <c r="A3625" t="s">
        <v>7385</v>
      </c>
      <c r="B3625" t="s">
        <v>7386</v>
      </c>
      <c r="C3625" t="s">
        <v>359</v>
      </c>
      <c r="D3625">
        <v>36</v>
      </c>
      <c r="E3625" s="138">
        <v>45615</v>
      </c>
      <c r="F3625" s="138">
        <v>45852</v>
      </c>
      <c r="G3625" t="s">
        <v>69</v>
      </c>
      <c r="H3625" t="s">
        <v>70</v>
      </c>
      <c r="I3625">
        <v>0</v>
      </c>
      <c r="J3625" t="s">
        <v>16229</v>
      </c>
      <c r="K3625">
        <v>0.8</v>
      </c>
      <c r="L3625" t="s">
        <v>71</v>
      </c>
      <c r="M3625"/>
      <c r="N3625"/>
      <c r="O3625"/>
      <c r="P3625"/>
      <c r="Q3625"/>
      <c r="R3625"/>
      <c r="S3625"/>
      <c r="T3625"/>
      <c r="U3625"/>
      <c r="V3625"/>
      <c r="W3625"/>
      <c r="X3625"/>
      <c r="Y3625"/>
      <c r="Z3625"/>
      <c r="AA3625"/>
      <c r="AB3625"/>
      <c r="AC3625"/>
      <c r="AD3625"/>
      <c r="AE3625"/>
      <c r="AF3625"/>
      <c r="AG3625">
        <v>2</v>
      </c>
      <c r="AH3625">
        <v>10000</v>
      </c>
    </row>
    <row r="3626" spans="1:34" ht="15" x14ac:dyDescent="0.25">
      <c r="A3626" t="s">
        <v>7387</v>
      </c>
      <c r="B3626" t="s">
        <v>7388</v>
      </c>
      <c r="C3626" t="s">
        <v>359</v>
      </c>
      <c r="D3626">
        <v>44</v>
      </c>
      <c r="E3626" s="138">
        <v>45649</v>
      </c>
      <c r="F3626" s="138">
        <v>45721</v>
      </c>
      <c r="G3626" t="s">
        <v>69</v>
      </c>
      <c r="H3626" t="s">
        <v>63</v>
      </c>
      <c r="I3626">
        <v>0.48</v>
      </c>
      <c r="J3626" t="s">
        <v>71</v>
      </c>
      <c r="K3626"/>
      <c r="L3626"/>
      <c r="M3626"/>
      <c r="N3626"/>
      <c r="O3626"/>
      <c r="P3626"/>
      <c r="Q3626"/>
      <c r="R3626"/>
      <c r="S3626"/>
      <c r="T3626"/>
      <c r="U3626"/>
      <c r="V3626"/>
      <c r="W3626"/>
      <c r="X3626"/>
      <c r="Y3626"/>
      <c r="Z3626"/>
      <c r="AA3626"/>
      <c r="AB3626"/>
      <c r="AC3626"/>
      <c r="AD3626"/>
      <c r="AE3626"/>
      <c r="AF3626"/>
      <c r="AG3626">
        <v>1</v>
      </c>
      <c r="AH3626">
        <v>0</v>
      </c>
    </row>
    <row r="3627" spans="1:34" ht="15" x14ac:dyDescent="0.25">
      <c r="A3627" t="s">
        <v>7389</v>
      </c>
      <c r="B3627" t="s">
        <v>7390</v>
      </c>
      <c r="C3627" t="s">
        <v>193</v>
      </c>
      <c r="D3627">
        <v>40</v>
      </c>
      <c r="E3627" s="138">
        <v>45656</v>
      </c>
      <c r="F3627" s="138">
        <v>45876</v>
      </c>
      <c r="G3627" t="s">
        <v>16478</v>
      </c>
      <c r="H3627" t="s">
        <v>70</v>
      </c>
      <c r="I3627">
        <v>0.6</v>
      </c>
      <c r="J3627" t="s">
        <v>16623</v>
      </c>
      <c r="K3627">
        <v>0.65</v>
      </c>
      <c r="L3627" t="s">
        <v>16624</v>
      </c>
      <c r="M3627">
        <v>0.7</v>
      </c>
      <c r="N3627" t="s">
        <v>16625</v>
      </c>
      <c r="O3627">
        <v>0.75</v>
      </c>
      <c r="P3627" t="s">
        <v>16626</v>
      </c>
      <c r="Q3627"/>
      <c r="R3627"/>
      <c r="S3627"/>
      <c r="T3627"/>
      <c r="U3627"/>
      <c r="V3627"/>
      <c r="W3627"/>
      <c r="X3627"/>
      <c r="Y3627"/>
      <c r="Z3627"/>
      <c r="AA3627"/>
      <c r="AB3627"/>
      <c r="AC3627"/>
      <c r="AD3627"/>
      <c r="AE3627"/>
      <c r="AF3627"/>
      <c r="AG3627">
        <v>0</v>
      </c>
      <c r="AH3627">
        <v>0</v>
      </c>
    </row>
    <row r="3628" spans="1:34" ht="15" x14ac:dyDescent="0.25">
      <c r="A3628" t="s">
        <v>7391</v>
      </c>
      <c r="B3628" t="s">
        <v>7392</v>
      </c>
      <c r="C3628" t="s">
        <v>219</v>
      </c>
      <c r="D3628">
        <v>5</v>
      </c>
      <c r="E3628" s="138">
        <v>44991</v>
      </c>
      <c r="F3628" s="138">
        <v>46011</v>
      </c>
      <c r="G3628" t="s">
        <v>69</v>
      </c>
      <c r="H3628" t="s">
        <v>63</v>
      </c>
      <c r="I3628">
        <v>0.4</v>
      </c>
      <c r="J3628" t="s">
        <v>71</v>
      </c>
      <c r="K3628"/>
      <c r="L3628"/>
      <c r="M3628"/>
      <c r="N3628"/>
      <c r="O3628"/>
      <c r="P3628"/>
      <c r="Q3628"/>
      <c r="R3628"/>
      <c r="S3628"/>
      <c r="T3628"/>
      <c r="U3628"/>
      <c r="V3628"/>
      <c r="W3628"/>
      <c r="X3628"/>
      <c r="Y3628"/>
      <c r="Z3628"/>
      <c r="AA3628"/>
      <c r="AB3628"/>
      <c r="AC3628"/>
      <c r="AD3628"/>
      <c r="AE3628"/>
      <c r="AF3628"/>
      <c r="AG3628">
        <v>1</v>
      </c>
      <c r="AH3628">
        <v>0</v>
      </c>
    </row>
    <row r="3629" spans="1:34" ht="15" x14ac:dyDescent="0.25">
      <c r="A3629" t="s">
        <v>7393</v>
      </c>
      <c r="B3629" t="s">
        <v>7394</v>
      </c>
      <c r="C3629" t="s">
        <v>359</v>
      </c>
      <c r="D3629">
        <v>50</v>
      </c>
      <c r="E3629" s="138">
        <v>45645</v>
      </c>
      <c r="F3629" s="138">
        <v>45694</v>
      </c>
      <c r="G3629" t="s">
        <v>69</v>
      </c>
      <c r="H3629" t="s">
        <v>70</v>
      </c>
      <c r="I3629">
        <v>0</v>
      </c>
      <c r="J3629" t="s">
        <v>16230</v>
      </c>
      <c r="K3629">
        <v>0.35</v>
      </c>
      <c r="L3629" t="s">
        <v>16270</v>
      </c>
      <c r="M3629">
        <v>0.7</v>
      </c>
      <c r="N3629" t="s">
        <v>78</v>
      </c>
      <c r="O3629">
        <v>0.8</v>
      </c>
      <c r="P3629" t="s">
        <v>79</v>
      </c>
      <c r="Q3629"/>
      <c r="R3629"/>
      <c r="S3629"/>
      <c r="T3629"/>
      <c r="U3629"/>
      <c r="V3629"/>
      <c r="W3629"/>
      <c r="X3629"/>
      <c r="Y3629"/>
      <c r="Z3629"/>
      <c r="AA3629"/>
      <c r="AB3629"/>
      <c r="AC3629"/>
      <c r="AD3629"/>
      <c r="AE3629"/>
      <c r="AF3629"/>
      <c r="AG3629">
        <v>4</v>
      </c>
      <c r="AH3629">
        <v>15000</v>
      </c>
    </row>
    <row r="3630" spans="1:34" ht="15" x14ac:dyDescent="0.25">
      <c r="A3630" t="s">
        <v>7395</v>
      </c>
      <c r="B3630" t="s">
        <v>7396</v>
      </c>
      <c r="C3630" t="s">
        <v>291</v>
      </c>
      <c r="D3630">
        <v>12</v>
      </c>
      <c r="E3630" s="138">
        <v>45769</v>
      </c>
      <c r="F3630" s="138">
        <v>45770</v>
      </c>
      <c r="G3630" t="s">
        <v>573</v>
      </c>
      <c r="H3630" t="s">
        <v>63</v>
      </c>
      <c r="I3630">
        <v>0.8</v>
      </c>
      <c r="J3630" t="s">
        <v>71</v>
      </c>
      <c r="K3630"/>
      <c r="L3630"/>
      <c r="M3630"/>
      <c r="N3630"/>
      <c r="O3630"/>
      <c r="P3630"/>
      <c r="Q3630"/>
      <c r="R3630"/>
      <c r="S3630"/>
      <c r="T3630"/>
      <c r="U3630"/>
      <c r="V3630"/>
      <c r="W3630"/>
      <c r="X3630"/>
      <c r="Y3630"/>
      <c r="Z3630"/>
      <c r="AA3630"/>
      <c r="AB3630"/>
      <c r="AC3630"/>
      <c r="AD3630"/>
      <c r="AE3630"/>
      <c r="AF3630"/>
      <c r="AG3630">
        <v>1</v>
      </c>
      <c r="AH3630">
        <v>0</v>
      </c>
    </row>
    <row r="3631" spans="1:34" ht="15" x14ac:dyDescent="0.25">
      <c r="A3631" t="s">
        <v>7397</v>
      </c>
      <c r="B3631" t="s">
        <v>7398</v>
      </c>
      <c r="C3631" t="s">
        <v>313</v>
      </c>
      <c r="D3631"/>
      <c r="E3631"/>
      <c r="F3631"/>
      <c r="G3631"/>
      <c r="H3631" t="s">
        <v>63</v>
      </c>
      <c r="I3631" t="s">
        <v>64</v>
      </c>
      <c r="J3631"/>
      <c r="K3631"/>
      <c r="L3631"/>
      <c r="M3631"/>
      <c r="N3631"/>
      <c r="O3631"/>
      <c r="P3631"/>
      <c r="Q3631"/>
      <c r="R3631"/>
      <c r="S3631"/>
      <c r="T3631"/>
      <c r="U3631"/>
      <c r="V3631"/>
      <c r="W3631"/>
      <c r="X3631"/>
      <c r="Y3631"/>
      <c r="Z3631"/>
      <c r="AA3631"/>
      <c r="AB3631"/>
      <c r="AC3631"/>
      <c r="AD3631"/>
      <c r="AE3631"/>
      <c r="AF3631"/>
      <c r="AG3631"/>
      <c r="AH3631">
        <v>0</v>
      </c>
    </row>
    <row r="3632" spans="1:34" ht="15" x14ac:dyDescent="0.25">
      <c r="A3632" t="s">
        <v>7399</v>
      </c>
      <c r="B3632" t="s">
        <v>7400</v>
      </c>
      <c r="C3632" t="s">
        <v>231</v>
      </c>
      <c r="D3632">
        <v>63</v>
      </c>
      <c r="E3632" s="138">
        <v>45644</v>
      </c>
      <c r="F3632" s="138">
        <v>45681</v>
      </c>
      <c r="G3632" t="s">
        <v>69</v>
      </c>
      <c r="H3632" t="s">
        <v>63</v>
      </c>
      <c r="I3632">
        <v>0.75</v>
      </c>
      <c r="J3632" t="s">
        <v>71</v>
      </c>
      <c r="K3632"/>
      <c r="L3632"/>
      <c r="M3632"/>
      <c r="N3632"/>
      <c r="O3632"/>
      <c r="P3632"/>
      <c r="Q3632"/>
      <c r="R3632"/>
      <c r="S3632"/>
      <c r="T3632"/>
      <c r="U3632"/>
      <c r="V3632"/>
      <c r="W3632"/>
      <c r="X3632"/>
      <c r="Y3632"/>
      <c r="Z3632"/>
      <c r="AA3632"/>
      <c r="AB3632"/>
      <c r="AC3632"/>
      <c r="AD3632"/>
      <c r="AE3632"/>
      <c r="AF3632"/>
      <c r="AG3632">
        <v>1</v>
      </c>
      <c r="AH3632">
        <v>0</v>
      </c>
    </row>
    <row r="3633" spans="1:34" ht="15" x14ac:dyDescent="0.25">
      <c r="A3633" t="s">
        <v>7401</v>
      </c>
      <c r="B3633" t="s">
        <v>7402</v>
      </c>
      <c r="C3633" t="s">
        <v>231</v>
      </c>
      <c r="D3633">
        <v>5</v>
      </c>
      <c r="E3633" s="138">
        <v>44998</v>
      </c>
      <c r="F3633" s="138">
        <v>46011</v>
      </c>
      <c r="G3633" t="s">
        <v>69</v>
      </c>
      <c r="H3633" t="s">
        <v>63</v>
      </c>
      <c r="I3633">
        <v>0.7</v>
      </c>
      <c r="J3633" t="s">
        <v>71</v>
      </c>
      <c r="K3633"/>
      <c r="L3633"/>
      <c r="M3633"/>
      <c r="N3633"/>
      <c r="O3633"/>
      <c r="P3633"/>
      <c r="Q3633"/>
      <c r="R3633"/>
      <c r="S3633"/>
      <c r="T3633"/>
      <c r="U3633"/>
      <c r="V3633"/>
      <c r="W3633"/>
      <c r="X3633"/>
      <c r="Y3633"/>
      <c r="Z3633"/>
      <c r="AA3633"/>
      <c r="AB3633"/>
      <c r="AC3633"/>
      <c r="AD3633"/>
      <c r="AE3633"/>
      <c r="AF3633"/>
      <c r="AG3633">
        <v>1</v>
      </c>
      <c r="AH3633">
        <v>0</v>
      </c>
    </row>
    <row r="3634" spans="1:34" ht="15" x14ac:dyDescent="0.25">
      <c r="A3634" t="s">
        <v>7403</v>
      </c>
      <c r="B3634" t="s">
        <v>7404</v>
      </c>
      <c r="C3634" t="s">
        <v>286</v>
      </c>
      <c r="D3634">
        <v>16</v>
      </c>
      <c r="E3634" s="138">
        <v>42219</v>
      </c>
      <c r="F3634" s="138">
        <v>46011</v>
      </c>
      <c r="G3634" t="s">
        <v>69</v>
      </c>
      <c r="H3634" t="s">
        <v>63</v>
      </c>
      <c r="I3634">
        <v>0.2</v>
      </c>
      <c r="J3634" t="s">
        <v>71</v>
      </c>
      <c r="K3634"/>
      <c r="L3634"/>
      <c r="M3634"/>
      <c r="N3634"/>
      <c r="O3634"/>
      <c r="P3634"/>
      <c r="Q3634"/>
      <c r="R3634"/>
      <c r="S3634"/>
      <c r="T3634"/>
      <c r="U3634"/>
      <c r="V3634"/>
      <c r="W3634"/>
      <c r="X3634"/>
      <c r="Y3634"/>
      <c r="Z3634"/>
      <c r="AA3634"/>
      <c r="AB3634"/>
      <c r="AC3634"/>
      <c r="AD3634"/>
      <c r="AE3634"/>
      <c r="AF3634"/>
      <c r="AG3634">
        <v>1</v>
      </c>
      <c r="AH3634">
        <v>0</v>
      </c>
    </row>
    <row r="3635" spans="1:34" ht="15" x14ac:dyDescent="0.25">
      <c r="A3635" t="s">
        <v>7405</v>
      </c>
      <c r="B3635" t="s">
        <v>7406</v>
      </c>
      <c r="C3635" t="s">
        <v>198</v>
      </c>
      <c r="D3635">
        <v>30</v>
      </c>
      <c r="E3635" s="138">
        <v>45645</v>
      </c>
      <c r="F3635" s="138">
        <v>45670</v>
      </c>
      <c r="G3635" t="s">
        <v>69</v>
      </c>
      <c r="H3635" t="s">
        <v>63</v>
      </c>
      <c r="I3635">
        <v>0.8</v>
      </c>
      <c r="J3635" t="s">
        <v>71</v>
      </c>
      <c r="K3635"/>
      <c r="L3635"/>
      <c r="M3635"/>
      <c r="N3635"/>
      <c r="O3635"/>
      <c r="P3635"/>
      <c r="Q3635"/>
      <c r="R3635"/>
      <c r="S3635"/>
      <c r="T3635"/>
      <c r="U3635"/>
      <c r="V3635"/>
      <c r="W3635"/>
      <c r="X3635"/>
      <c r="Y3635"/>
      <c r="Z3635"/>
      <c r="AA3635"/>
      <c r="AB3635"/>
      <c r="AC3635"/>
      <c r="AD3635"/>
      <c r="AE3635"/>
      <c r="AF3635"/>
      <c r="AG3635">
        <v>1</v>
      </c>
      <c r="AH3635">
        <v>0</v>
      </c>
    </row>
    <row r="3636" spans="1:34" ht="15" x14ac:dyDescent="0.25">
      <c r="A3636" t="s">
        <v>15953</v>
      </c>
      <c r="B3636" t="s">
        <v>15954</v>
      </c>
      <c r="C3636" t="s">
        <v>267</v>
      </c>
      <c r="D3636">
        <v>49</v>
      </c>
      <c r="E3636" s="138">
        <v>45653</v>
      </c>
      <c r="F3636" s="138">
        <v>45729</v>
      </c>
      <c r="G3636" t="s">
        <v>69</v>
      </c>
      <c r="H3636" t="s">
        <v>63</v>
      </c>
      <c r="I3636">
        <v>0.4</v>
      </c>
      <c r="J3636" t="s">
        <v>71</v>
      </c>
      <c r="K3636"/>
      <c r="L3636"/>
      <c r="M3636"/>
      <c r="N3636"/>
      <c r="O3636"/>
      <c r="P3636"/>
      <c r="Q3636"/>
      <c r="R3636"/>
      <c r="S3636"/>
      <c r="T3636"/>
      <c r="U3636"/>
      <c r="V3636"/>
      <c r="W3636"/>
      <c r="X3636"/>
      <c r="Y3636"/>
      <c r="Z3636"/>
      <c r="AA3636"/>
      <c r="AB3636"/>
      <c r="AC3636"/>
      <c r="AD3636"/>
      <c r="AE3636"/>
      <c r="AF3636"/>
      <c r="AG3636">
        <v>1</v>
      </c>
      <c r="AH3636">
        <v>0</v>
      </c>
    </row>
    <row r="3637" spans="1:34" ht="15" x14ac:dyDescent="0.25">
      <c r="A3637" t="s">
        <v>7407</v>
      </c>
      <c r="B3637" t="s">
        <v>7408</v>
      </c>
      <c r="C3637" t="s">
        <v>231</v>
      </c>
      <c r="D3637">
        <v>29</v>
      </c>
      <c r="E3637" s="138">
        <v>45644</v>
      </c>
      <c r="F3637" s="138">
        <v>45868</v>
      </c>
      <c r="G3637" t="s">
        <v>69</v>
      </c>
      <c r="H3637" t="s">
        <v>63</v>
      </c>
      <c r="I3637">
        <v>0.6</v>
      </c>
      <c r="J3637" t="s">
        <v>71</v>
      </c>
      <c r="K3637"/>
      <c r="L3637"/>
      <c r="M3637"/>
      <c r="N3637"/>
      <c r="O3637"/>
      <c r="P3637"/>
      <c r="Q3637"/>
      <c r="R3637"/>
      <c r="S3637"/>
      <c r="T3637"/>
      <c r="U3637"/>
      <c r="V3637"/>
      <c r="W3637"/>
      <c r="X3637"/>
      <c r="Y3637"/>
      <c r="Z3637"/>
      <c r="AA3637"/>
      <c r="AB3637"/>
      <c r="AC3637"/>
      <c r="AD3637"/>
      <c r="AE3637"/>
      <c r="AF3637"/>
      <c r="AG3637">
        <v>1</v>
      </c>
      <c r="AH3637">
        <v>0</v>
      </c>
    </row>
    <row r="3638" spans="1:34" ht="15" x14ac:dyDescent="0.25">
      <c r="A3638" t="s">
        <v>7409</v>
      </c>
      <c r="B3638" t="s">
        <v>7410</v>
      </c>
      <c r="C3638" t="s">
        <v>116</v>
      </c>
      <c r="D3638"/>
      <c r="E3638"/>
      <c r="F3638"/>
      <c r="G3638"/>
      <c r="H3638" t="s">
        <v>63</v>
      </c>
      <c r="I3638" t="s">
        <v>64</v>
      </c>
      <c r="J3638"/>
      <c r="K3638"/>
      <c r="L3638"/>
      <c r="M3638"/>
      <c r="N3638"/>
      <c r="O3638"/>
      <c r="P3638"/>
      <c r="Q3638"/>
      <c r="R3638"/>
      <c r="S3638"/>
      <c r="T3638"/>
      <c r="U3638"/>
      <c r="V3638"/>
      <c r="W3638"/>
      <c r="X3638"/>
      <c r="Y3638"/>
      <c r="Z3638"/>
      <c r="AA3638"/>
      <c r="AB3638"/>
      <c r="AC3638"/>
      <c r="AD3638"/>
      <c r="AE3638"/>
      <c r="AF3638"/>
      <c r="AG3638"/>
      <c r="AH3638">
        <v>0</v>
      </c>
    </row>
    <row r="3639" spans="1:34" ht="15" x14ac:dyDescent="0.25">
      <c r="A3639" t="s">
        <v>7411</v>
      </c>
      <c r="B3639" t="s">
        <v>7412</v>
      </c>
      <c r="C3639" t="s">
        <v>119</v>
      </c>
      <c r="D3639">
        <v>6</v>
      </c>
      <c r="E3639" s="138">
        <v>45715</v>
      </c>
      <c r="F3639" s="138">
        <v>45876</v>
      </c>
      <c r="G3639" t="s">
        <v>69</v>
      </c>
      <c r="H3639" t="s">
        <v>63</v>
      </c>
      <c r="I3639">
        <v>0.7</v>
      </c>
      <c r="J3639" t="s">
        <v>71</v>
      </c>
      <c r="K3639"/>
      <c r="L3639"/>
      <c r="M3639"/>
      <c r="N3639"/>
      <c r="O3639"/>
      <c r="P3639"/>
      <c r="Q3639"/>
      <c r="R3639"/>
      <c r="S3639"/>
      <c r="T3639"/>
      <c r="U3639"/>
      <c r="V3639"/>
      <c r="W3639"/>
      <c r="X3639"/>
      <c r="Y3639"/>
      <c r="Z3639"/>
      <c r="AA3639"/>
      <c r="AB3639"/>
      <c r="AC3639"/>
      <c r="AD3639"/>
      <c r="AE3639"/>
      <c r="AF3639"/>
      <c r="AG3639">
        <v>1</v>
      </c>
      <c r="AH3639">
        <v>0</v>
      </c>
    </row>
    <row r="3640" spans="1:34" ht="15" x14ac:dyDescent="0.25">
      <c r="A3640" t="s">
        <v>7413</v>
      </c>
      <c r="B3640" t="s">
        <v>7414</v>
      </c>
      <c r="C3640" t="s">
        <v>251</v>
      </c>
      <c r="D3640">
        <v>28</v>
      </c>
      <c r="E3640" s="138">
        <v>45645</v>
      </c>
      <c r="F3640" s="138">
        <v>45666</v>
      </c>
      <c r="G3640" t="s">
        <v>69</v>
      </c>
      <c r="H3640" t="s">
        <v>63</v>
      </c>
      <c r="I3640">
        <v>0.8</v>
      </c>
      <c r="J3640" t="s">
        <v>71</v>
      </c>
      <c r="K3640"/>
      <c r="L3640"/>
      <c r="M3640"/>
      <c r="N3640"/>
      <c r="O3640"/>
      <c r="P3640"/>
      <c r="Q3640"/>
      <c r="R3640"/>
      <c r="S3640"/>
      <c r="T3640"/>
      <c r="U3640"/>
      <c r="V3640"/>
      <c r="W3640"/>
      <c r="X3640"/>
      <c r="Y3640"/>
      <c r="Z3640"/>
      <c r="AA3640"/>
      <c r="AB3640"/>
      <c r="AC3640"/>
      <c r="AD3640"/>
      <c r="AE3640"/>
      <c r="AF3640"/>
      <c r="AG3640">
        <v>1</v>
      </c>
      <c r="AH3640">
        <v>0</v>
      </c>
    </row>
    <row r="3641" spans="1:34" ht="15" x14ac:dyDescent="0.25">
      <c r="A3641" t="s">
        <v>7415</v>
      </c>
      <c r="B3641" t="s">
        <v>7416</v>
      </c>
      <c r="C3641" t="s">
        <v>193</v>
      </c>
      <c r="D3641">
        <v>5</v>
      </c>
      <c r="E3641" s="138">
        <v>45712</v>
      </c>
      <c r="F3641" s="138">
        <v>45728</v>
      </c>
      <c r="G3641" t="s">
        <v>75</v>
      </c>
      <c r="H3641" t="s">
        <v>63</v>
      </c>
      <c r="I3641">
        <v>0.8</v>
      </c>
      <c r="J3641" t="s">
        <v>71</v>
      </c>
      <c r="K3641"/>
      <c r="L3641"/>
      <c r="M3641"/>
      <c r="N3641"/>
      <c r="O3641"/>
      <c r="P3641"/>
      <c r="Q3641"/>
      <c r="R3641"/>
      <c r="S3641"/>
      <c r="T3641"/>
      <c r="U3641"/>
      <c r="V3641"/>
      <c r="W3641"/>
      <c r="X3641"/>
      <c r="Y3641"/>
      <c r="Z3641"/>
      <c r="AA3641"/>
      <c r="AB3641"/>
      <c r="AC3641"/>
      <c r="AD3641"/>
      <c r="AE3641"/>
      <c r="AF3641"/>
      <c r="AG3641">
        <v>1</v>
      </c>
      <c r="AH3641">
        <v>0</v>
      </c>
    </row>
    <row r="3642" spans="1:34" ht="15" x14ac:dyDescent="0.25">
      <c r="A3642" t="s">
        <v>7417</v>
      </c>
      <c r="B3642" t="s">
        <v>7418</v>
      </c>
      <c r="C3642" t="s">
        <v>387</v>
      </c>
      <c r="D3642">
        <v>60</v>
      </c>
      <c r="E3642" s="138">
        <v>45656</v>
      </c>
      <c r="F3642" s="138">
        <v>45679</v>
      </c>
      <c r="G3642" t="s">
        <v>69</v>
      </c>
      <c r="H3642" t="s">
        <v>70</v>
      </c>
      <c r="I3642">
        <v>0</v>
      </c>
      <c r="J3642" t="s">
        <v>16249</v>
      </c>
      <c r="K3642">
        <v>0.8</v>
      </c>
      <c r="L3642" t="s">
        <v>71</v>
      </c>
      <c r="M3642"/>
      <c r="N3642"/>
      <c r="O3642"/>
      <c r="P3642"/>
      <c r="Q3642"/>
      <c r="R3642"/>
      <c r="S3642"/>
      <c r="T3642"/>
      <c r="U3642"/>
      <c r="V3642"/>
      <c r="W3642"/>
      <c r="X3642"/>
      <c r="Y3642"/>
      <c r="Z3642"/>
      <c r="AA3642"/>
      <c r="AB3642"/>
      <c r="AC3642"/>
      <c r="AD3642"/>
      <c r="AE3642"/>
      <c r="AF3642"/>
      <c r="AG3642">
        <v>2</v>
      </c>
      <c r="AH3642">
        <v>8000</v>
      </c>
    </row>
    <row r="3643" spans="1:34" ht="15" x14ac:dyDescent="0.25">
      <c r="A3643" t="s">
        <v>7419</v>
      </c>
      <c r="B3643" t="s">
        <v>7420</v>
      </c>
      <c r="C3643" t="s">
        <v>139</v>
      </c>
      <c r="D3643">
        <v>3</v>
      </c>
      <c r="E3643" s="138">
        <v>45715</v>
      </c>
      <c r="F3643" s="138">
        <v>45747</v>
      </c>
      <c r="G3643" t="s">
        <v>16478</v>
      </c>
      <c r="H3643" t="s">
        <v>70</v>
      </c>
      <c r="I3643">
        <v>0.6</v>
      </c>
      <c r="J3643" t="s">
        <v>76</v>
      </c>
      <c r="K3643">
        <v>0.8</v>
      </c>
      <c r="L3643" t="s">
        <v>77</v>
      </c>
      <c r="M3643">
        <v>0.8</v>
      </c>
      <c r="N3643" t="s">
        <v>78</v>
      </c>
      <c r="O3643">
        <v>0.8</v>
      </c>
      <c r="P3643" t="s">
        <v>79</v>
      </c>
      <c r="Q3643"/>
      <c r="R3643"/>
      <c r="S3643"/>
      <c r="T3643"/>
      <c r="U3643"/>
      <c r="V3643"/>
      <c r="W3643"/>
      <c r="X3643"/>
      <c r="Y3643"/>
      <c r="Z3643"/>
      <c r="AA3643"/>
      <c r="AB3643"/>
      <c r="AC3643"/>
      <c r="AD3643"/>
      <c r="AE3643"/>
      <c r="AF3643"/>
      <c r="AG3643">
        <v>0</v>
      </c>
      <c r="AH3643">
        <v>0</v>
      </c>
    </row>
    <row r="3644" spans="1:34" ht="15" x14ac:dyDescent="0.25">
      <c r="A3644" t="s">
        <v>15777</v>
      </c>
      <c r="B3644" t="s">
        <v>15778</v>
      </c>
      <c r="C3644" t="s">
        <v>251</v>
      </c>
      <c r="D3644"/>
      <c r="E3644"/>
      <c r="F3644"/>
      <c r="G3644"/>
      <c r="H3644" t="s">
        <v>63</v>
      </c>
      <c r="I3644" t="s">
        <v>64</v>
      </c>
      <c r="J3644"/>
      <c r="K3644"/>
      <c r="L3644"/>
      <c r="M3644"/>
      <c r="N3644"/>
      <c r="O3644"/>
      <c r="P3644"/>
      <c r="Q3644"/>
      <c r="R3644"/>
      <c r="S3644"/>
      <c r="T3644"/>
      <c r="U3644"/>
      <c r="V3644"/>
      <c r="W3644"/>
      <c r="X3644"/>
      <c r="Y3644"/>
      <c r="Z3644"/>
      <c r="AA3644"/>
      <c r="AB3644"/>
      <c r="AC3644"/>
      <c r="AD3644"/>
      <c r="AE3644"/>
      <c r="AF3644"/>
      <c r="AG3644"/>
      <c r="AH3644">
        <v>0</v>
      </c>
    </row>
    <row r="3645" spans="1:34" ht="15" x14ac:dyDescent="0.25">
      <c r="A3645" t="s">
        <v>7421</v>
      </c>
      <c r="B3645" t="s">
        <v>7422</v>
      </c>
      <c r="C3645" t="s">
        <v>68</v>
      </c>
      <c r="D3645">
        <v>35</v>
      </c>
      <c r="E3645" s="138">
        <v>45649</v>
      </c>
      <c r="F3645" s="138">
        <v>45698</v>
      </c>
      <c r="G3645" t="s">
        <v>69</v>
      </c>
      <c r="H3645" t="s">
        <v>63</v>
      </c>
      <c r="I3645">
        <v>0.6</v>
      </c>
      <c r="J3645" t="s">
        <v>71</v>
      </c>
      <c r="K3645"/>
      <c r="L3645"/>
      <c r="M3645"/>
      <c r="N3645"/>
      <c r="O3645"/>
      <c r="P3645"/>
      <c r="Q3645"/>
      <c r="R3645"/>
      <c r="S3645"/>
      <c r="T3645"/>
      <c r="U3645"/>
      <c r="V3645"/>
      <c r="W3645"/>
      <c r="X3645"/>
      <c r="Y3645"/>
      <c r="Z3645"/>
      <c r="AA3645"/>
      <c r="AB3645"/>
      <c r="AC3645"/>
      <c r="AD3645"/>
      <c r="AE3645"/>
      <c r="AF3645"/>
      <c r="AG3645">
        <v>1</v>
      </c>
      <c r="AH3645">
        <v>0</v>
      </c>
    </row>
    <row r="3646" spans="1:34" ht="15" x14ac:dyDescent="0.25">
      <c r="A3646" t="s">
        <v>7423</v>
      </c>
      <c r="B3646" t="s">
        <v>7424</v>
      </c>
      <c r="C3646" t="s">
        <v>179</v>
      </c>
      <c r="D3646">
        <v>34</v>
      </c>
      <c r="E3646" s="138">
        <v>45290</v>
      </c>
      <c r="F3646" s="138">
        <v>46011</v>
      </c>
      <c r="G3646" t="s">
        <v>69</v>
      </c>
      <c r="H3646" t="s">
        <v>63</v>
      </c>
      <c r="I3646">
        <v>0.8</v>
      </c>
      <c r="J3646" t="s">
        <v>71</v>
      </c>
      <c r="K3646"/>
      <c r="L3646"/>
      <c r="M3646"/>
      <c r="N3646"/>
      <c r="O3646"/>
      <c r="P3646"/>
      <c r="Q3646"/>
      <c r="R3646"/>
      <c r="S3646"/>
      <c r="T3646"/>
      <c r="U3646"/>
      <c r="V3646"/>
      <c r="W3646"/>
      <c r="X3646"/>
      <c r="Y3646"/>
      <c r="Z3646"/>
      <c r="AA3646"/>
      <c r="AB3646"/>
      <c r="AC3646"/>
      <c r="AD3646"/>
      <c r="AE3646"/>
      <c r="AF3646"/>
      <c r="AG3646">
        <v>1</v>
      </c>
      <c r="AH3646">
        <v>0</v>
      </c>
    </row>
    <row r="3647" spans="1:34" ht="15" x14ac:dyDescent="0.25">
      <c r="A3647" t="s">
        <v>7427</v>
      </c>
      <c r="B3647" t="s">
        <v>7428</v>
      </c>
      <c r="C3647" t="s">
        <v>176</v>
      </c>
      <c r="D3647">
        <v>23</v>
      </c>
      <c r="E3647" s="138">
        <v>45653</v>
      </c>
      <c r="F3647" s="138">
        <v>45719</v>
      </c>
      <c r="G3647" t="s">
        <v>69</v>
      </c>
      <c r="H3647" t="s">
        <v>63</v>
      </c>
      <c r="I3647">
        <v>0.6</v>
      </c>
      <c r="J3647" t="s">
        <v>71</v>
      </c>
      <c r="K3647"/>
      <c r="L3647"/>
      <c r="M3647"/>
      <c r="N3647"/>
      <c r="O3647"/>
      <c r="P3647"/>
      <c r="Q3647"/>
      <c r="R3647"/>
      <c r="S3647"/>
      <c r="T3647"/>
      <c r="U3647"/>
      <c r="V3647"/>
      <c r="W3647"/>
      <c r="X3647"/>
      <c r="Y3647"/>
      <c r="Z3647"/>
      <c r="AA3647"/>
      <c r="AB3647"/>
      <c r="AC3647"/>
      <c r="AD3647"/>
      <c r="AE3647"/>
      <c r="AF3647"/>
      <c r="AG3647">
        <v>1</v>
      </c>
      <c r="AH3647">
        <v>0</v>
      </c>
    </row>
    <row r="3648" spans="1:34" ht="15" x14ac:dyDescent="0.25">
      <c r="A3648" t="s">
        <v>7425</v>
      </c>
      <c r="B3648" t="s">
        <v>7426</v>
      </c>
      <c r="C3648" t="s">
        <v>179</v>
      </c>
      <c r="D3648">
        <v>32</v>
      </c>
      <c r="E3648" s="138">
        <v>45615</v>
      </c>
      <c r="F3648" s="138">
        <v>45954</v>
      </c>
      <c r="G3648" t="s">
        <v>75</v>
      </c>
      <c r="H3648" t="s">
        <v>70</v>
      </c>
      <c r="I3648">
        <v>0.3</v>
      </c>
      <c r="J3648" t="s">
        <v>16270</v>
      </c>
      <c r="K3648">
        <v>0.6</v>
      </c>
      <c r="L3648" t="s">
        <v>78</v>
      </c>
      <c r="M3648">
        <v>0.8</v>
      </c>
      <c r="N3648" t="s">
        <v>79</v>
      </c>
      <c r="O3648"/>
      <c r="P3648"/>
      <c r="Q3648"/>
      <c r="R3648"/>
      <c r="S3648"/>
      <c r="T3648"/>
      <c r="U3648"/>
      <c r="V3648"/>
      <c r="W3648"/>
      <c r="X3648"/>
      <c r="Y3648"/>
      <c r="Z3648"/>
      <c r="AA3648"/>
      <c r="AB3648"/>
      <c r="AC3648"/>
      <c r="AD3648"/>
      <c r="AE3648"/>
      <c r="AF3648"/>
      <c r="AG3648">
        <v>3</v>
      </c>
      <c r="AH3648">
        <v>0</v>
      </c>
    </row>
    <row r="3649" spans="1:34" ht="15" x14ac:dyDescent="0.25">
      <c r="A3649" t="s">
        <v>7429</v>
      </c>
      <c r="B3649" t="s">
        <v>7430</v>
      </c>
      <c r="C3649" t="s">
        <v>231</v>
      </c>
      <c r="D3649">
        <v>32</v>
      </c>
      <c r="E3649" s="138">
        <v>45646</v>
      </c>
      <c r="F3649" s="138">
        <v>45673</v>
      </c>
      <c r="G3649" t="s">
        <v>69</v>
      </c>
      <c r="H3649" t="s">
        <v>63</v>
      </c>
      <c r="I3649">
        <v>0.6</v>
      </c>
      <c r="J3649" t="s">
        <v>71</v>
      </c>
      <c r="K3649"/>
      <c r="L3649"/>
      <c r="M3649"/>
      <c r="N3649"/>
      <c r="O3649"/>
      <c r="P3649"/>
      <c r="Q3649"/>
      <c r="R3649"/>
      <c r="S3649"/>
      <c r="T3649"/>
      <c r="U3649"/>
      <c r="V3649"/>
      <c r="W3649"/>
      <c r="X3649"/>
      <c r="Y3649"/>
      <c r="Z3649"/>
      <c r="AA3649"/>
      <c r="AB3649"/>
      <c r="AC3649"/>
      <c r="AD3649"/>
      <c r="AE3649"/>
      <c r="AF3649"/>
      <c r="AG3649">
        <v>1</v>
      </c>
      <c r="AH3649">
        <v>0</v>
      </c>
    </row>
    <row r="3650" spans="1:34" ht="15" x14ac:dyDescent="0.25">
      <c r="A3650" t="s">
        <v>7431</v>
      </c>
      <c r="B3650" t="s">
        <v>7432</v>
      </c>
      <c r="C3650" t="s">
        <v>691</v>
      </c>
      <c r="D3650">
        <v>151</v>
      </c>
      <c r="E3650" s="138">
        <v>45642</v>
      </c>
      <c r="F3650" s="138">
        <v>45875</v>
      </c>
      <c r="G3650" t="s">
        <v>69</v>
      </c>
      <c r="H3650" t="s">
        <v>70</v>
      </c>
      <c r="I3650">
        <v>0</v>
      </c>
      <c r="J3650" t="s">
        <v>16287</v>
      </c>
      <c r="K3650">
        <v>0.8</v>
      </c>
      <c r="L3650" t="s">
        <v>71</v>
      </c>
      <c r="M3650"/>
      <c r="N3650"/>
      <c r="O3650"/>
      <c r="P3650"/>
      <c r="Q3650"/>
      <c r="R3650"/>
      <c r="S3650"/>
      <c r="T3650"/>
      <c r="U3650"/>
      <c r="V3650"/>
      <c r="W3650"/>
      <c r="X3650"/>
      <c r="Y3650"/>
      <c r="Z3650"/>
      <c r="AA3650"/>
      <c r="AB3650"/>
      <c r="AC3650"/>
      <c r="AD3650"/>
      <c r="AE3650"/>
      <c r="AF3650"/>
      <c r="AG3650">
        <v>2</v>
      </c>
      <c r="AH3650">
        <v>8499.99</v>
      </c>
    </row>
    <row r="3651" spans="1:34" ht="15" x14ac:dyDescent="0.25">
      <c r="A3651" t="s">
        <v>7433</v>
      </c>
      <c r="B3651" t="s">
        <v>7434</v>
      </c>
      <c r="C3651" t="s">
        <v>291</v>
      </c>
      <c r="D3651">
        <v>8</v>
      </c>
      <c r="E3651" s="138">
        <v>45069</v>
      </c>
      <c r="F3651" s="138">
        <v>46011</v>
      </c>
      <c r="G3651" t="s">
        <v>69</v>
      </c>
      <c r="H3651" t="s">
        <v>63</v>
      </c>
      <c r="I3651">
        <v>0.8</v>
      </c>
      <c r="J3651" t="s">
        <v>71</v>
      </c>
      <c r="K3651"/>
      <c r="L3651"/>
      <c r="M3651"/>
      <c r="N3651"/>
      <c r="O3651"/>
      <c r="P3651"/>
      <c r="Q3651"/>
      <c r="R3651"/>
      <c r="S3651"/>
      <c r="T3651"/>
      <c r="U3651"/>
      <c r="V3651"/>
      <c r="W3651"/>
      <c r="X3651"/>
      <c r="Y3651"/>
      <c r="Z3651"/>
      <c r="AA3651"/>
      <c r="AB3651"/>
      <c r="AC3651"/>
      <c r="AD3651"/>
      <c r="AE3651"/>
      <c r="AF3651"/>
      <c r="AG3651">
        <v>1</v>
      </c>
      <c r="AH3651">
        <v>0</v>
      </c>
    </row>
    <row r="3652" spans="1:34" ht="15" x14ac:dyDescent="0.25">
      <c r="A3652" t="s">
        <v>7435</v>
      </c>
      <c r="B3652" t="s">
        <v>7436</v>
      </c>
      <c r="C3652" t="s">
        <v>145</v>
      </c>
      <c r="D3652">
        <v>47</v>
      </c>
      <c r="E3652" s="138">
        <v>45646</v>
      </c>
      <c r="F3652" s="138">
        <v>45691</v>
      </c>
      <c r="G3652" t="s">
        <v>69</v>
      </c>
      <c r="H3652" t="s">
        <v>63</v>
      </c>
      <c r="I3652">
        <v>0.8</v>
      </c>
      <c r="J3652" t="s">
        <v>71</v>
      </c>
      <c r="K3652"/>
      <c r="L3652"/>
      <c r="M3652"/>
      <c r="N3652"/>
      <c r="O3652"/>
      <c r="P3652"/>
      <c r="Q3652"/>
      <c r="R3652"/>
      <c r="S3652"/>
      <c r="T3652"/>
      <c r="U3652"/>
      <c r="V3652"/>
      <c r="W3652"/>
      <c r="X3652"/>
      <c r="Y3652"/>
      <c r="Z3652"/>
      <c r="AA3652"/>
      <c r="AB3652"/>
      <c r="AC3652"/>
      <c r="AD3652"/>
      <c r="AE3652"/>
      <c r="AF3652"/>
      <c r="AG3652">
        <v>1</v>
      </c>
      <c r="AH3652">
        <v>0</v>
      </c>
    </row>
    <row r="3653" spans="1:34" ht="15" x14ac:dyDescent="0.25">
      <c r="A3653" t="s">
        <v>7437</v>
      </c>
      <c r="B3653" t="s">
        <v>7438</v>
      </c>
      <c r="C3653" t="s">
        <v>254</v>
      </c>
      <c r="D3653">
        <v>29</v>
      </c>
      <c r="E3653" s="138">
        <v>45624</v>
      </c>
      <c r="F3653" s="138">
        <v>45679</v>
      </c>
      <c r="G3653" t="s">
        <v>69</v>
      </c>
      <c r="H3653" t="s">
        <v>63</v>
      </c>
      <c r="I3653">
        <v>0.75</v>
      </c>
      <c r="J3653" t="s">
        <v>71</v>
      </c>
      <c r="K3653"/>
      <c r="L3653"/>
      <c r="M3653"/>
      <c r="N3653"/>
      <c r="O3653"/>
      <c r="P3653"/>
      <c r="Q3653"/>
      <c r="R3653"/>
      <c r="S3653"/>
      <c r="T3653"/>
      <c r="U3653"/>
      <c r="V3653"/>
      <c r="W3653"/>
      <c r="X3653"/>
      <c r="Y3653"/>
      <c r="Z3653"/>
      <c r="AA3653"/>
      <c r="AB3653"/>
      <c r="AC3653"/>
      <c r="AD3653"/>
      <c r="AE3653"/>
      <c r="AF3653"/>
      <c r="AG3653">
        <v>1</v>
      </c>
      <c r="AH3653">
        <v>0</v>
      </c>
    </row>
    <row r="3654" spans="1:34" ht="15" x14ac:dyDescent="0.25">
      <c r="A3654" t="s">
        <v>7439</v>
      </c>
      <c r="B3654" t="s">
        <v>7440</v>
      </c>
      <c r="C3654" t="s">
        <v>142</v>
      </c>
      <c r="D3654">
        <v>16</v>
      </c>
      <c r="E3654" s="138">
        <v>44770</v>
      </c>
      <c r="F3654" s="138">
        <v>46011</v>
      </c>
      <c r="G3654" t="s">
        <v>69</v>
      </c>
      <c r="H3654" t="s">
        <v>63</v>
      </c>
      <c r="I3654">
        <v>0.8</v>
      </c>
      <c r="J3654" t="s">
        <v>71</v>
      </c>
      <c r="K3654"/>
      <c r="L3654"/>
      <c r="M3654"/>
      <c r="N3654"/>
      <c r="O3654"/>
      <c r="P3654"/>
      <c r="Q3654"/>
      <c r="R3654"/>
      <c r="S3654"/>
      <c r="T3654"/>
      <c r="U3654"/>
      <c r="V3654"/>
      <c r="W3654"/>
      <c r="X3654"/>
      <c r="Y3654"/>
      <c r="Z3654"/>
      <c r="AA3654"/>
      <c r="AB3654"/>
      <c r="AC3654"/>
      <c r="AD3654"/>
      <c r="AE3654"/>
      <c r="AF3654"/>
      <c r="AG3654">
        <v>1</v>
      </c>
      <c r="AH3654">
        <v>0</v>
      </c>
    </row>
    <row r="3655" spans="1:34" ht="15" x14ac:dyDescent="0.25">
      <c r="A3655" t="s">
        <v>7441</v>
      </c>
      <c r="B3655" t="s">
        <v>7442</v>
      </c>
      <c r="C3655" t="s">
        <v>735</v>
      </c>
      <c r="D3655">
        <v>40</v>
      </c>
      <c r="E3655" s="138">
        <v>45653</v>
      </c>
      <c r="F3655" s="138">
        <v>45665</v>
      </c>
      <c r="G3655" t="s">
        <v>16478</v>
      </c>
      <c r="H3655" t="s">
        <v>70</v>
      </c>
      <c r="I3655">
        <v>0.53</v>
      </c>
      <c r="J3655" t="s">
        <v>76</v>
      </c>
      <c r="K3655">
        <v>0.61</v>
      </c>
      <c r="L3655" t="s">
        <v>77</v>
      </c>
      <c r="M3655">
        <v>0.67</v>
      </c>
      <c r="N3655" t="s">
        <v>78</v>
      </c>
      <c r="O3655">
        <v>0.79</v>
      </c>
      <c r="P3655" t="s">
        <v>79</v>
      </c>
      <c r="Q3655"/>
      <c r="R3655"/>
      <c r="S3655"/>
      <c r="T3655"/>
      <c r="U3655"/>
      <c r="V3655"/>
      <c r="W3655"/>
      <c r="X3655"/>
      <c r="Y3655"/>
      <c r="Z3655"/>
      <c r="AA3655"/>
      <c r="AB3655"/>
      <c r="AC3655"/>
      <c r="AD3655"/>
      <c r="AE3655"/>
      <c r="AF3655"/>
      <c r="AG3655">
        <v>0</v>
      </c>
      <c r="AH3655">
        <v>0</v>
      </c>
    </row>
    <row r="3656" spans="1:34" ht="15" x14ac:dyDescent="0.25">
      <c r="A3656" t="s">
        <v>7443</v>
      </c>
      <c r="B3656" t="s">
        <v>7444</v>
      </c>
      <c r="C3656" t="s">
        <v>102</v>
      </c>
      <c r="D3656">
        <v>30</v>
      </c>
      <c r="E3656" s="138">
        <v>45646</v>
      </c>
      <c r="F3656" s="138">
        <v>45944</v>
      </c>
      <c r="G3656" t="s">
        <v>69</v>
      </c>
      <c r="H3656" t="s">
        <v>63</v>
      </c>
      <c r="I3656">
        <v>0.5</v>
      </c>
      <c r="J3656" t="s">
        <v>71</v>
      </c>
      <c r="K3656"/>
      <c r="L3656"/>
      <c r="M3656"/>
      <c r="N3656"/>
      <c r="O3656"/>
      <c r="P3656"/>
      <c r="Q3656"/>
      <c r="R3656"/>
      <c r="S3656"/>
      <c r="T3656"/>
      <c r="U3656"/>
      <c r="V3656"/>
      <c r="W3656"/>
      <c r="X3656"/>
      <c r="Y3656"/>
      <c r="Z3656"/>
      <c r="AA3656"/>
      <c r="AB3656"/>
      <c r="AC3656"/>
      <c r="AD3656"/>
      <c r="AE3656"/>
      <c r="AF3656"/>
      <c r="AG3656">
        <v>1</v>
      </c>
      <c r="AH3656">
        <v>0</v>
      </c>
    </row>
    <row r="3657" spans="1:34" ht="15" x14ac:dyDescent="0.25">
      <c r="A3657" t="s">
        <v>7445</v>
      </c>
      <c r="B3657" t="s">
        <v>7446</v>
      </c>
      <c r="C3657" t="s">
        <v>667</v>
      </c>
      <c r="D3657">
        <v>44</v>
      </c>
      <c r="E3657" s="138">
        <v>45645</v>
      </c>
      <c r="F3657" s="138">
        <v>45848</v>
      </c>
      <c r="G3657" t="s">
        <v>69</v>
      </c>
      <c r="H3657" t="s">
        <v>70</v>
      </c>
      <c r="I3657">
        <v>0</v>
      </c>
      <c r="J3657" t="s">
        <v>16249</v>
      </c>
      <c r="K3657">
        <v>0.8</v>
      </c>
      <c r="L3657" t="s">
        <v>71</v>
      </c>
      <c r="M3657"/>
      <c r="N3657"/>
      <c r="O3657"/>
      <c r="P3657"/>
      <c r="Q3657"/>
      <c r="R3657"/>
      <c r="S3657"/>
      <c r="T3657"/>
      <c r="U3657"/>
      <c r="V3657"/>
      <c r="W3657"/>
      <c r="X3657"/>
      <c r="Y3657"/>
      <c r="Z3657"/>
      <c r="AA3657"/>
      <c r="AB3657"/>
      <c r="AC3657"/>
      <c r="AD3657"/>
      <c r="AE3657"/>
      <c r="AF3657"/>
      <c r="AG3657">
        <v>2</v>
      </c>
      <c r="AH3657">
        <v>8000</v>
      </c>
    </row>
    <row r="3658" spans="1:34" ht="15" x14ac:dyDescent="0.25">
      <c r="A3658" t="s">
        <v>7447</v>
      </c>
      <c r="B3658" t="s">
        <v>7448</v>
      </c>
      <c r="C3658" t="s">
        <v>291</v>
      </c>
      <c r="D3658">
        <v>39</v>
      </c>
      <c r="E3658" s="138">
        <v>45254</v>
      </c>
      <c r="F3658" s="138">
        <v>46011</v>
      </c>
      <c r="G3658" t="s">
        <v>69</v>
      </c>
      <c r="H3658" t="s">
        <v>63</v>
      </c>
      <c r="I3658">
        <v>0.6</v>
      </c>
      <c r="J3658" t="s">
        <v>71</v>
      </c>
      <c r="K3658"/>
      <c r="L3658"/>
      <c r="M3658"/>
      <c r="N3658"/>
      <c r="O3658"/>
      <c r="P3658"/>
      <c r="Q3658"/>
      <c r="R3658"/>
      <c r="S3658"/>
      <c r="T3658"/>
      <c r="U3658"/>
      <c r="V3658"/>
      <c r="W3658"/>
      <c r="X3658"/>
      <c r="Y3658"/>
      <c r="Z3658"/>
      <c r="AA3658"/>
      <c r="AB3658"/>
      <c r="AC3658"/>
      <c r="AD3658"/>
      <c r="AE3658"/>
      <c r="AF3658"/>
      <c r="AG3658">
        <v>1</v>
      </c>
      <c r="AH3658">
        <v>0</v>
      </c>
    </row>
    <row r="3659" spans="1:34" ht="15" x14ac:dyDescent="0.25">
      <c r="A3659" t="s">
        <v>6785</v>
      </c>
      <c r="B3659" t="s">
        <v>6786</v>
      </c>
      <c r="C3659" t="s">
        <v>350</v>
      </c>
      <c r="D3659" t="s">
        <v>16104</v>
      </c>
      <c r="E3659" s="138">
        <v>38936</v>
      </c>
      <c r="F3659" s="138">
        <v>46011</v>
      </c>
      <c r="G3659" t="s">
        <v>818</v>
      </c>
      <c r="H3659" t="s">
        <v>63</v>
      </c>
      <c r="I3659">
        <v>0</v>
      </c>
      <c r="J3659" t="s">
        <v>71</v>
      </c>
      <c r="K3659"/>
      <c r="L3659"/>
      <c r="M3659"/>
      <c r="N3659"/>
      <c r="O3659"/>
      <c r="P3659"/>
      <c r="Q3659"/>
      <c r="R3659"/>
      <c r="S3659"/>
      <c r="T3659"/>
      <c r="U3659"/>
      <c r="V3659"/>
      <c r="W3659"/>
      <c r="X3659"/>
      <c r="Y3659"/>
      <c r="Z3659"/>
      <c r="AA3659"/>
      <c r="AB3659"/>
      <c r="AC3659"/>
      <c r="AD3659"/>
      <c r="AE3659"/>
      <c r="AF3659"/>
      <c r="AG3659">
        <v>1</v>
      </c>
      <c r="AH3659">
        <v>0</v>
      </c>
    </row>
    <row r="3660" spans="1:34" ht="15" x14ac:dyDescent="0.25">
      <c r="A3660" t="s">
        <v>7449</v>
      </c>
      <c r="B3660" t="s">
        <v>7450</v>
      </c>
      <c r="C3660" t="s">
        <v>151</v>
      </c>
      <c r="D3660">
        <v>49</v>
      </c>
      <c r="E3660" s="138">
        <v>45642</v>
      </c>
      <c r="F3660" s="138">
        <v>45666</v>
      </c>
      <c r="G3660" t="s">
        <v>69</v>
      </c>
      <c r="H3660" t="s">
        <v>70</v>
      </c>
      <c r="I3660">
        <v>0</v>
      </c>
      <c r="J3660" t="s">
        <v>16246</v>
      </c>
      <c r="K3660">
        <v>0.5</v>
      </c>
      <c r="L3660" t="s">
        <v>71</v>
      </c>
      <c r="M3660"/>
      <c r="N3660"/>
      <c r="O3660"/>
      <c r="P3660"/>
      <c r="Q3660"/>
      <c r="R3660"/>
      <c r="S3660"/>
      <c r="T3660"/>
      <c r="U3660"/>
      <c r="V3660"/>
      <c r="W3660"/>
      <c r="X3660"/>
      <c r="Y3660"/>
      <c r="Z3660"/>
      <c r="AA3660"/>
      <c r="AB3660"/>
      <c r="AC3660"/>
      <c r="AD3660"/>
      <c r="AE3660"/>
      <c r="AF3660"/>
      <c r="AG3660">
        <v>2</v>
      </c>
      <c r="AH3660">
        <v>7499.99</v>
      </c>
    </row>
    <row r="3661" spans="1:34" ht="15" x14ac:dyDescent="0.25">
      <c r="A3661" t="s">
        <v>7451</v>
      </c>
      <c r="B3661" t="s">
        <v>7452</v>
      </c>
      <c r="C3661" t="s">
        <v>193</v>
      </c>
      <c r="D3661">
        <v>46</v>
      </c>
      <c r="E3661" s="138">
        <v>45644</v>
      </c>
      <c r="F3661" s="138">
        <v>45720</v>
      </c>
      <c r="G3661" t="s">
        <v>69</v>
      </c>
      <c r="H3661" t="s">
        <v>63</v>
      </c>
      <c r="I3661">
        <v>0.8</v>
      </c>
      <c r="J3661" t="s">
        <v>71</v>
      </c>
      <c r="K3661"/>
      <c r="L3661"/>
      <c r="M3661"/>
      <c r="N3661"/>
      <c r="O3661"/>
      <c r="P3661"/>
      <c r="Q3661"/>
      <c r="R3661"/>
      <c r="S3661"/>
      <c r="T3661"/>
      <c r="U3661"/>
      <c r="V3661"/>
      <c r="W3661"/>
      <c r="X3661"/>
      <c r="Y3661"/>
      <c r="Z3661"/>
      <c r="AA3661"/>
      <c r="AB3661"/>
      <c r="AC3661"/>
      <c r="AD3661"/>
      <c r="AE3661"/>
      <c r="AF3661"/>
      <c r="AG3661">
        <v>1</v>
      </c>
      <c r="AH3661">
        <v>0</v>
      </c>
    </row>
    <row r="3662" spans="1:34" ht="15" x14ac:dyDescent="0.25">
      <c r="A3662" t="s">
        <v>7453</v>
      </c>
      <c r="B3662" t="s">
        <v>7454</v>
      </c>
      <c r="C3662" t="s">
        <v>667</v>
      </c>
      <c r="D3662">
        <v>29</v>
      </c>
      <c r="E3662" s="138">
        <v>45642</v>
      </c>
      <c r="F3662" s="138">
        <v>45672</v>
      </c>
      <c r="G3662" t="s">
        <v>16478</v>
      </c>
      <c r="H3662" t="s">
        <v>70</v>
      </c>
      <c r="I3662">
        <v>0.25</v>
      </c>
      <c r="J3662" t="s">
        <v>76</v>
      </c>
      <c r="K3662">
        <v>0.3</v>
      </c>
      <c r="L3662" t="s">
        <v>77</v>
      </c>
      <c r="M3662">
        <v>0.6</v>
      </c>
      <c r="N3662" t="s">
        <v>78</v>
      </c>
      <c r="O3662">
        <v>0.8</v>
      </c>
      <c r="P3662" t="s">
        <v>79</v>
      </c>
      <c r="Q3662">
        <v>0</v>
      </c>
      <c r="R3662" t="s">
        <v>16313</v>
      </c>
      <c r="S3662"/>
      <c r="T3662"/>
      <c r="U3662"/>
      <c r="V3662"/>
      <c r="W3662"/>
      <c r="X3662"/>
      <c r="Y3662"/>
      <c r="Z3662"/>
      <c r="AA3662"/>
      <c r="AB3662"/>
      <c r="AC3662"/>
      <c r="AD3662"/>
      <c r="AE3662"/>
      <c r="AF3662"/>
      <c r="AG3662">
        <v>0</v>
      </c>
      <c r="AH3662">
        <v>0</v>
      </c>
    </row>
    <row r="3663" spans="1:34" ht="15" x14ac:dyDescent="0.25">
      <c r="A3663" t="s">
        <v>15813</v>
      </c>
      <c r="B3663" t="s">
        <v>15814</v>
      </c>
      <c r="C3663" t="s">
        <v>313</v>
      </c>
      <c r="D3663"/>
      <c r="E3663"/>
      <c r="F3663"/>
      <c r="G3663"/>
      <c r="H3663" t="s">
        <v>63</v>
      </c>
      <c r="I3663" t="s">
        <v>64</v>
      </c>
      <c r="J3663"/>
      <c r="K3663"/>
      <c r="L3663"/>
      <c r="M3663"/>
      <c r="N3663"/>
      <c r="O3663"/>
      <c r="P3663"/>
      <c r="Q3663"/>
      <c r="R3663"/>
      <c r="S3663"/>
      <c r="T3663"/>
      <c r="U3663"/>
      <c r="V3663"/>
      <c r="W3663"/>
      <c r="X3663"/>
      <c r="Y3663"/>
      <c r="Z3663"/>
      <c r="AA3663"/>
      <c r="AB3663"/>
      <c r="AC3663"/>
      <c r="AD3663"/>
      <c r="AE3663"/>
      <c r="AF3663"/>
      <c r="AG3663"/>
      <c r="AH3663">
        <v>0</v>
      </c>
    </row>
    <row r="3664" spans="1:34" ht="15" x14ac:dyDescent="0.25">
      <c r="A3664" t="s">
        <v>7455</v>
      </c>
      <c r="B3664" t="s">
        <v>7456</v>
      </c>
      <c r="C3664" t="s">
        <v>712</v>
      </c>
      <c r="D3664">
        <v>45</v>
      </c>
      <c r="E3664" s="138">
        <v>45644</v>
      </c>
      <c r="F3664" s="138">
        <v>45721</v>
      </c>
      <c r="G3664" t="s">
        <v>69</v>
      </c>
      <c r="H3664" t="s">
        <v>63</v>
      </c>
      <c r="I3664">
        <v>0.8</v>
      </c>
      <c r="J3664" t="s">
        <v>71</v>
      </c>
      <c r="K3664"/>
      <c r="L3664"/>
      <c r="M3664"/>
      <c r="N3664"/>
      <c r="O3664"/>
      <c r="P3664"/>
      <c r="Q3664"/>
      <c r="R3664"/>
      <c r="S3664"/>
      <c r="T3664"/>
      <c r="U3664"/>
      <c r="V3664"/>
      <c r="W3664"/>
      <c r="X3664"/>
      <c r="Y3664"/>
      <c r="Z3664"/>
      <c r="AA3664"/>
      <c r="AB3664"/>
      <c r="AC3664"/>
      <c r="AD3664"/>
      <c r="AE3664"/>
      <c r="AF3664"/>
      <c r="AG3664">
        <v>1</v>
      </c>
      <c r="AH3664">
        <v>0</v>
      </c>
    </row>
    <row r="3665" spans="1:34" ht="15" x14ac:dyDescent="0.25">
      <c r="A3665" t="s">
        <v>7457</v>
      </c>
      <c r="B3665" t="s">
        <v>7458</v>
      </c>
      <c r="C3665" t="s">
        <v>176</v>
      </c>
      <c r="D3665"/>
      <c r="E3665"/>
      <c r="F3665"/>
      <c r="G3665"/>
      <c r="H3665" t="s">
        <v>63</v>
      </c>
      <c r="I3665" t="s">
        <v>64</v>
      </c>
      <c r="J3665"/>
      <c r="K3665"/>
      <c r="L3665"/>
      <c r="M3665"/>
      <c r="N3665"/>
      <c r="O3665"/>
      <c r="P3665"/>
      <c r="Q3665"/>
      <c r="R3665"/>
      <c r="S3665"/>
      <c r="T3665"/>
      <c r="U3665"/>
      <c r="V3665"/>
      <c r="W3665"/>
      <c r="X3665"/>
      <c r="Y3665"/>
      <c r="Z3665"/>
      <c r="AA3665"/>
      <c r="AB3665"/>
      <c r="AC3665"/>
      <c r="AD3665"/>
      <c r="AE3665"/>
      <c r="AF3665"/>
      <c r="AG3665"/>
      <c r="AH3665">
        <v>0</v>
      </c>
    </row>
    <row r="3666" spans="1:34" ht="15" x14ac:dyDescent="0.25">
      <c r="A3666" t="s">
        <v>7459</v>
      </c>
      <c r="B3666" t="s">
        <v>7460</v>
      </c>
      <c r="C3666" t="s">
        <v>142</v>
      </c>
      <c r="D3666">
        <v>3</v>
      </c>
      <c r="E3666" s="138">
        <v>45710</v>
      </c>
      <c r="F3666" s="138">
        <v>45932</v>
      </c>
      <c r="G3666" t="s">
        <v>69</v>
      </c>
      <c r="H3666" t="s">
        <v>63</v>
      </c>
      <c r="I3666">
        <v>0.2</v>
      </c>
      <c r="J3666" t="s">
        <v>71</v>
      </c>
      <c r="K3666"/>
      <c r="L3666"/>
      <c r="M3666"/>
      <c r="N3666"/>
      <c r="O3666"/>
      <c r="P3666"/>
      <c r="Q3666"/>
      <c r="R3666"/>
      <c r="S3666"/>
      <c r="T3666"/>
      <c r="U3666"/>
      <c r="V3666"/>
      <c r="W3666"/>
      <c r="X3666"/>
      <c r="Y3666"/>
      <c r="Z3666"/>
      <c r="AA3666"/>
      <c r="AB3666"/>
      <c r="AC3666"/>
      <c r="AD3666"/>
      <c r="AE3666"/>
      <c r="AF3666"/>
      <c r="AG3666">
        <v>1</v>
      </c>
      <c r="AH3666">
        <v>0</v>
      </c>
    </row>
    <row r="3667" spans="1:34" ht="15" x14ac:dyDescent="0.25">
      <c r="A3667" t="s">
        <v>7461</v>
      </c>
      <c r="B3667" t="s">
        <v>7462</v>
      </c>
      <c r="C3667" t="s">
        <v>90</v>
      </c>
      <c r="D3667">
        <v>51</v>
      </c>
      <c r="E3667" s="138">
        <v>45643</v>
      </c>
      <c r="F3667" s="138">
        <v>45670</v>
      </c>
      <c r="G3667" t="s">
        <v>69</v>
      </c>
      <c r="H3667" t="s">
        <v>70</v>
      </c>
      <c r="I3667">
        <v>0</v>
      </c>
      <c r="J3667" t="s">
        <v>16229</v>
      </c>
      <c r="K3667">
        <v>0.8</v>
      </c>
      <c r="L3667" t="s">
        <v>71</v>
      </c>
      <c r="M3667"/>
      <c r="N3667"/>
      <c r="O3667"/>
      <c r="P3667"/>
      <c r="Q3667"/>
      <c r="R3667"/>
      <c r="S3667"/>
      <c r="T3667"/>
      <c r="U3667"/>
      <c r="V3667"/>
      <c r="W3667"/>
      <c r="X3667"/>
      <c r="Y3667"/>
      <c r="Z3667"/>
      <c r="AA3667"/>
      <c r="AB3667"/>
      <c r="AC3667"/>
      <c r="AD3667"/>
      <c r="AE3667"/>
      <c r="AF3667"/>
      <c r="AG3667">
        <v>2</v>
      </c>
      <c r="AH3667">
        <v>10000</v>
      </c>
    </row>
    <row r="3668" spans="1:34" ht="15" x14ac:dyDescent="0.25">
      <c r="A3668" t="s">
        <v>7463</v>
      </c>
      <c r="B3668" t="s">
        <v>7464</v>
      </c>
      <c r="C3668" t="s">
        <v>63</v>
      </c>
      <c r="D3668">
        <v>3</v>
      </c>
      <c r="E3668" s="138">
        <v>45720</v>
      </c>
      <c r="F3668" s="138">
        <v>45754</v>
      </c>
      <c r="G3668" t="s">
        <v>16478</v>
      </c>
      <c r="H3668" t="s">
        <v>70</v>
      </c>
      <c r="I3668">
        <v>0.3</v>
      </c>
      <c r="J3668" t="s">
        <v>76</v>
      </c>
      <c r="K3668">
        <v>0.45</v>
      </c>
      <c r="L3668" t="s">
        <v>77</v>
      </c>
      <c r="M3668">
        <v>0.5</v>
      </c>
      <c r="N3668" t="s">
        <v>78</v>
      </c>
      <c r="O3668">
        <v>0.55000000000000004</v>
      </c>
      <c r="P3668" t="s">
        <v>79</v>
      </c>
      <c r="Q3668"/>
      <c r="R3668"/>
      <c r="S3668"/>
      <c r="T3668"/>
      <c r="U3668"/>
      <c r="V3668"/>
      <c r="W3668"/>
      <c r="X3668"/>
      <c r="Y3668"/>
      <c r="Z3668"/>
      <c r="AA3668"/>
      <c r="AB3668"/>
      <c r="AC3668"/>
      <c r="AD3668"/>
      <c r="AE3668"/>
      <c r="AF3668"/>
      <c r="AG3668">
        <v>0</v>
      </c>
      <c r="AH3668">
        <v>0</v>
      </c>
    </row>
    <row r="3669" spans="1:34" ht="15" x14ac:dyDescent="0.25">
      <c r="A3669" t="s">
        <v>7465</v>
      </c>
      <c r="B3669" t="s">
        <v>7466</v>
      </c>
      <c r="C3669" t="s">
        <v>318</v>
      </c>
      <c r="D3669">
        <v>39</v>
      </c>
      <c r="E3669" s="138">
        <v>45273</v>
      </c>
      <c r="F3669" s="138">
        <v>46011</v>
      </c>
      <c r="G3669" t="s">
        <v>69</v>
      </c>
      <c r="H3669" t="s">
        <v>70</v>
      </c>
      <c r="I3669">
        <v>0</v>
      </c>
      <c r="J3669" t="s">
        <v>16231</v>
      </c>
      <c r="K3669">
        <v>0.8</v>
      </c>
      <c r="L3669" t="s">
        <v>71</v>
      </c>
      <c r="M3669"/>
      <c r="N3669"/>
      <c r="O3669"/>
      <c r="P3669"/>
      <c r="Q3669"/>
      <c r="R3669"/>
      <c r="S3669"/>
      <c r="T3669"/>
      <c r="U3669"/>
      <c r="V3669"/>
      <c r="W3669"/>
      <c r="X3669"/>
      <c r="Y3669"/>
      <c r="Z3669"/>
      <c r="AA3669"/>
      <c r="AB3669"/>
      <c r="AC3669"/>
      <c r="AD3669"/>
      <c r="AE3669"/>
      <c r="AF3669"/>
      <c r="AG3669">
        <v>2</v>
      </c>
      <c r="AH3669">
        <v>13000</v>
      </c>
    </row>
    <row r="3670" spans="1:34" ht="15" x14ac:dyDescent="0.25">
      <c r="A3670" t="s">
        <v>7467</v>
      </c>
      <c r="B3670" t="s">
        <v>7468</v>
      </c>
      <c r="C3670" t="s">
        <v>935</v>
      </c>
      <c r="D3670">
        <v>59</v>
      </c>
      <c r="E3670" s="138">
        <v>45595</v>
      </c>
      <c r="F3670" s="138">
        <v>45691</v>
      </c>
      <c r="G3670" t="s">
        <v>69</v>
      </c>
      <c r="H3670" t="s">
        <v>70</v>
      </c>
      <c r="I3670">
        <v>0</v>
      </c>
      <c r="J3670" t="s">
        <v>16259</v>
      </c>
      <c r="K3670">
        <v>0.8</v>
      </c>
      <c r="L3670" t="s">
        <v>71</v>
      </c>
      <c r="M3670"/>
      <c r="N3670"/>
      <c r="O3670"/>
      <c r="P3670"/>
      <c r="Q3670"/>
      <c r="R3670"/>
      <c r="S3670"/>
      <c r="T3670"/>
      <c r="U3670"/>
      <c r="V3670"/>
      <c r="W3670"/>
      <c r="X3670"/>
      <c r="Y3670"/>
      <c r="Z3670"/>
      <c r="AA3670"/>
      <c r="AB3670"/>
      <c r="AC3670"/>
      <c r="AD3670"/>
      <c r="AE3670"/>
      <c r="AF3670"/>
      <c r="AG3670">
        <v>2</v>
      </c>
      <c r="AH3670">
        <v>11000</v>
      </c>
    </row>
    <row r="3671" spans="1:34" ht="15" x14ac:dyDescent="0.25">
      <c r="A3671" t="s">
        <v>7469</v>
      </c>
      <c r="B3671" t="s">
        <v>7470</v>
      </c>
      <c r="C3671" t="s">
        <v>374</v>
      </c>
      <c r="D3671">
        <v>7</v>
      </c>
      <c r="E3671" s="138">
        <v>44316</v>
      </c>
      <c r="F3671" s="138">
        <v>46011</v>
      </c>
      <c r="G3671" t="s">
        <v>69</v>
      </c>
      <c r="H3671" t="s">
        <v>70</v>
      </c>
      <c r="I3671">
        <v>0</v>
      </c>
      <c r="J3671" t="s">
        <v>16232</v>
      </c>
      <c r="K3671">
        <v>0.8</v>
      </c>
      <c r="L3671" t="s">
        <v>71</v>
      </c>
      <c r="M3671"/>
      <c r="N3671"/>
      <c r="O3671"/>
      <c r="P3671"/>
      <c r="Q3671"/>
      <c r="R3671"/>
      <c r="S3671"/>
      <c r="T3671"/>
      <c r="U3671"/>
      <c r="V3671"/>
      <c r="W3671"/>
      <c r="X3671"/>
      <c r="Y3671"/>
      <c r="Z3671"/>
      <c r="AA3671"/>
      <c r="AB3671"/>
      <c r="AC3671"/>
      <c r="AD3671"/>
      <c r="AE3671"/>
      <c r="AF3671"/>
      <c r="AG3671">
        <v>2</v>
      </c>
      <c r="AH3671">
        <v>7500</v>
      </c>
    </row>
    <row r="3672" spans="1:34" ht="15" x14ac:dyDescent="0.25">
      <c r="A3672" t="s">
        <v>7475</v>
      </c>
      <c r="B3672" t="s">
        <v>7476</v>
      </c>
      <c r="C3672" t="s">
        <v>102</v>
      </c>
      <c r="D3672">
        <v>54</v>
      </c>
      <c r="E3672" s="138">
        <v>45645</v>
      </c>
      <c r="F3672" s="138">
        <v>45699</v>
      </c>
      <c r="G3672" t="s">
        <v>69</v>
      </c>
      <c r="H3672" t="s">
        <v>63</v>
      </c>
      <c r="I3672">
        <v>0.6</v>
      </c>
      <c r="J3672" t="s">
        <v>71</v>
      </c>
      <c r="K3672"/>
      <c r="L3672"/>
      <c r="M3672"/>
      <c r="N3672"/>
      <c r="O3672"/>
      <c r="P3672"/>
      <c r="Q3672"/>
      <c r="R3672"/>
      <c r="S3672"/>
      <c r="T3672"/>
      <c r="U3672"/>
      <c r="V3672"/>
      <c r="W3672"/>
      <c r="X3672"/>
      <c r="Y3672"/>
      <c r="Z3672"/>
      <c r="AA3672"/>
      <c r="AB3672"/>
      <c r="AC3672"/>
      <c r="AD3672"/>
      <c r="AE3672"/>
      <c r="AF3672"/>
      <c r="AG3672">
        <v>1</v>
      </c>
      <c r="AH3672">
        <v>0</v>
      </c>
    </row>
    <row r="3673" spans="1:34" ht="15" x14ac:dyDescent="0.25">
      <c r="A3673" t="s">
        <v>7473</v>
      </c>
      <c r="B3673" t="s">
        <v>7474</v>
      </c>
      <c r="C3673" t="s">
        <v>102</v>
      </c>
      <c r="D3673">
        <v>42</v>
      </c>
      <c r="E3673" s="138">
        <v>45653</v>
      </c>
      <c r="F3673" s="138">
        <v>45667</v>
      </c>
      <c r="G3673" t="s">
        <v>69</v>
      </c>
      <c r="H3673" t="s">
        <v>63</v>
      </c>
      <c r="I3673">
        <v>0.6</v>
      </c>
      <c r="J3673" t="s">
        <v>71</v>
      </c>
      <c r="K3673"/>
      <c r="L3673"/>
      <c r="M3673"/>
      <c r="N3673"/>
      <c r="O3673"/>
      <c r="P3673"/>
      <c r="Q3673"/>
      <c r="R3673"/>
      <c r="S3673"/>
      <c r="T3673"/>
      <c r="U3673"/>
      <c r="V3673"/>
      <c r="W3673"/>
      <c r="X3673"/>
      <c r="Y3673"/>
      <c r="Z3673"/>
      <c r="AA3673"/>
      <c r="AB3673"/>
      <c r="AC3673"/>
      <c r="AD3673"/>
      <c r="AE3673"/>
      <c r="AF3673"/>
      <c r="AG3673">
        <v>1</v>
      </c>
      <c r="AH3673">
        <v>0</v>
      </c>
    </row>
    <row r="3674" spans="1:34" ht="15" x14ac:dyDescent="0.25">
      <c r="A3674" t="s">
        <v>7479</v>
      </c>
      <c r="B3674" t="s">
        <v>7480</v>
      </c>
      <c r="C3674" t="s">
        <v>108</v>
      </c>
      <c r="D3674">
        <v>35</v>
      </c>
      <c r="E3674" s="138">
        <v>45656</v>
      </c>
      <c r="F3674" s="138">
        <v>45681</v>
      </c>
      <c r="G3674" t="s">
        <v>69</v>
      </c>
      <c r="H3674" t="s">
        <v>63</v>
      </c>
      <c r="I3674">
        <v>0.8</v>
      </c>
      <c r="J3674" t="s">
        <v>71</v>
      </c>
      <c r="K3674"/>
      <c r="L3674"/>
      <c r="M3674"/>
      <c r="N3674"/>
      <c r="O3674"/>
      <c r="P3674"/>
      <c r="Q3674"/>
      <c r="R3674"/>
      <c r="S3674"/>
      <c r="T3674"/>
      <c r="U3674"/>
      <c r="V3674"/>
      <c r="W3674"/>
      <c r="X3674"/>
      <c r="Y3674"/>
      <c r="Z3674"/>
      <c r="AA3674"/>
      <c r="AB3674"/>
      <c r="AC3674"/>
      <c r="AD3674"/>
      <c r="AE3674"/>
      <c r="AF3674"/>
      <c r="AG3674">
        <v>1</v>
      </c>
      <c r="AH3674">
        <v>0</v>
      </c>
    </row>
    <row r="3675" spans="1:34" ht="15" x14ac:dyDescent="0.25">
      <c r="A3675" t="s">
        <v>7471</v>
      </c>
      <c r="B3675" t="s">
        <v>7472</v>
      </c>
      <c r="C3675" t="s">
        <v>511</v>
      </c>
      <c r="D3675">
        <v>8</v>
      </c>
      <c r="E3675" s="138">
        <v>45726</v>
      </c>
      <c r="F3675" s="138">
        <v>45855</v>
      </c>
      <c r="G3675" t="s">
        <v>69</v>
      </c>
      <c r="H3675" t="s">
        <v>70</v>
      </c>
      <c r="I3675">
        <v>0</v>
      </c>
      <c r="J3675" t="s">
        <v>16229</v>
      </c>
      <c r="K3675">
        <v>0.8</v>
      </c>
      <c r="L3675" t="s">
        <v>71</v>
      </c>
      <c r="M3675"/>
      <c r="N3675"/>
      <c r="O3675"/>
      <c r="P3675"/>
      <c r="Q3675"/>
      <c r="R3675"/>
      <c r="S3675"/>
      <c r="T3675"/>
      <c r="U3675"/>
      <c r="V3675"/>
      <c r="W3675"/>
      <c r="X3675"/>
      <c r="Y3675"/>
      <c r="Z3675"/>
      <c r="AA3675"/>
      <c r="AB3675"/>
      <c r="AC3675"/>
      <c r="AD3675"/>
      <c r="AE3675"/>
      <c r="AF3675"/>
      <c r="AG3675">
        <v>2</v>
      </c>
      <c r="AH3675">
        <v>10000</v>
      </c>
    </row>
    <row r="3676" spans="1:34" ht="15" x14ac:dyDescent="0.25">
      <c r="A3676" t="s">
        <v>7477</v>
      </c>
      <c r="B3676" t="s">
        <v>7478</v>
      </c>
      <c r="C3676" t="s">
        <v>757</v>
      </c>
      <c r="D3676">
        <v>9</v>
      </c>
      <c r="E3676" s="138">
        <v>44315</v>
      </c>
      <c r="F3676" s="138">
        <v>46011</v>
      </c>
      <c r="G3676" t="s">
        <v>69</v>
      </c>
      <c r="H3676" t="s">
        <v>70</v>
      </c>
      <c r="I3676">
        <v>0.8</v>
      </c>
      <c r="J3676" t="s">
        <v>71</v>
      </c>
      <c r="K3676">
        <v>0</v>
      </c>
      <c r="L3676" t="s">
        <v>16108</v>
      </c>
      <c r="M3676"/>
      <c r="N3676"/>
      <c r="O3676"/>
      <c r="P3676"/>
      <c r="Q3676"/>
      <c r="R3676"/>
      <c r="S3676"/>
      <c r="T3676"/>
      <c r="U3676"/>
      <c r="V3676"/>
      <c r="W3676"/>
      <c r="X3676"/>
      <c r="Y3676"/>
      <c r="Z3676"/>
      <c r="AA3676"/>
      <c r="AB3676"/>
      <c r="AC3676"/>
      <c r="AD3676"/>
      <c r="AE3676"/>
      <c r="AF3676"/>
      <c r="AG3676">
        <v>5</v>
      </c>
      <c r="AH3676">
        <v>0</v>
      </c>
    </row>
    <row r="3677" spans="1:34" ht="15" x14ac:dyDescent="0.25">
      <c r="A3677" t="s">
        <v>7483</v>
      </c>
      <c r="B3677" t="s">
        <v>7484</v>
      </c>
      <c r="C3677" t="s">
        <v>206</v>
      </c>
      <c r="D3677">
        <v>33</v>
      </c>
      <c r="E3677" s="138">
        <v>45653</v>
      </c>
      <c r="F3677" s="138">
        <v>45670</v>
      </c>
      <c r="G3677" t="s">
        <v>69</v>
      </c>
      <c r="H3677" t="s">
        <v>63</v>
      </c>
      <c r="I3677">
        <v>0.8</v>
      </c>
      <c r="J3677" t="s">
        <v>71</v>
      </c>
      <c r="K3677"/>
      <c r="L3677"/>
      <c r="M3677"/>
      <c r="N3677"/>
      <c r="O3677"/>
      <c r="P3677"/>
      <c r="Q3677"/>
      <c r="R3677"/>
      <c r="S3677"/>
      <c r="T3677"/>
      <c r="U3677"/>
      <c r="V3677"/>
      <c r="W3677"/>
      <c r="X3677"/>
      <c r="Y3677"/>
      <c r="Z3677"/>
      <c r="AA3677"/>
      <c r="AB3677"/>
      <c r="AC3677"/>
      <c r="AD3677"/>
      <c r="AE3677"/>
      <c r="AF3677"/>
      <c r="AG3677">
        <v>1</v>
      </c>
      <c r="AH3677">
        <v>0</v>
      </c>
    </row>
    <row r="3678" spans="1:34" ht="15" x14ac:dyDescent="0.25">
      <c r="A3678" t="s">
        <v>7481</v>
      </c>
      <c r="B3678" t="s">
        <v>7482</v>
      </c>
      <c r="C3678" t="s">
        <v>111</v>
      </c>
      <c r="D3678">
        <v>49</v>
      </c>
      <c r="E3678" s="138">
        <v>45656</v>
      </c>
      <c r="F3678" s="138">
        <v>45681</v>
      </c>
      <c r="G3678" t="s">
        <v>69</v>
      </c>
      <c r="H3678" t="s">
        <v>63</v>
      </c>
      <c r="I3678">
        <v>0.8</v>
      </c>
      <c r="J3678" t="s">
        <v>71</v>
      </c>
      <c r="K3678"/>
      <c r="L3678"/>
      <c r="M3678"/>
      <c r="N3678"/>
      <c r="O3678"/>
      <c r="P3678"/>
      <c r="Q3678"/>
      <c r="R3678"/>
      <c r="S3678"/>
      <c r="T3678"/>
      <c r="U3678"/>
      <c r="V3678"/>
      <c r="W3678"/>
      <c r="X3678"/>
      <c r="Y3678"/>
      <c r="Z3678"/>
      <c r="AA3678"/>
      <c r="AB3678"/>
      <c r="AC3678"/>
      <c r="AD3678"/>
      <c r="AE3678"/>
      <c r="AF3678"/>
      <c r="AG3678">
        <v>1</v>
      </c>
      <c r="AH3678">
        <v>0</v>
      </c>
    </row>
    <row r="3679" spans="1:34" ht="15" x14ac:dyDescent="0.25">
      <c r="A3679" t="s">
        <v>7485</v>
      </c>
      <c r="B3679" t="s">
        <v>7486</v>
      </c>
      <c r="C3679" t="s">
        <v>119</v>
      </c>
      <c r="D3679">
        <v>6</v>
      </c>
      <c r="E3679" s="138">
        <v>45727</v>
      </c>
      <c r="F3679" s="138">
        <v>45957</v>
      </c>
      <c r="G3679" t="s">
        <v>69</v>
      </c>
      <c r="H3679" t="s">
        <v>63</v>
      </c>
      <c r="I3679">
        <v>0.8</v>
      </c>
      <c r="J3679" t="s">
        <v>71</v>
      </c>
      <c r="K3679"/>
      <c r="L3679"/>
      <c r="M3679"/>
      <c r="N3679"/>
      <c r="O3679"/>
      <c r="P3679"/>
      <c r="Q3679"/>
      <c r="R3679"/>
      <c r="S3679"/>
      <c r="T3679"/>
      <c r="U3679"/>
      <c r="V3679"/>
      <c r="W3679"/>
      <c r="X3679"/>
      <c r="Y3679"/>
      <c r="Z3679"/>
      <c r="AA3679"/>
      <c r="AB3679"/>
      <c r="AC3679"/>
      <c r="AD3679"/>
      <c r="AE3679"/>
      <c r="AF3679"/>
      <c r="AG3679">
        <v>1</v>
      </c>
      <c r="AH3679">
        <v>0</v>
      </c>
    </row>
    <row r="3680" spans="1:34" ht="15" x14ac:dyDescent="0.25">
      <c r="A3680" t="s">
        <v>7487</v>
      </c>
      <c r="B3680" t="s">
        <v>7488</v>
      </c>
      <c r="C3680" t="s">
        <v>426</v>
      </c>
      <c r="D3680">
        <v>69</v>
      </c>
      <c r="E3680" s="138">
        <v>45626</v>
      </c>
      <c r="F3680" s="138">
        <v>45824</v>
      </c>
      <c r="G3680" t="s">
        <v>69</v>
      </c>
      <c r="H3680" t="s">
        <v>63</v>
      </c>
      <c r="I3680">
        <v>0.5</v>
      </c>
      <c r="J3680" t="s">
        <v>71</v>
      </c>
      <c r="K3680"/>
      <c r="L3680"/>
      <c r="M3680"/>
      <c r="N3680"/>
      <c r="O3680"/>
      <c r="P3680"/>
      <c r="Q3680"/>
      <c r="R3680"/>
      <c r="S3680"/>
      <c r="T3680"/>
      <c r="U3680"/>
      <c r="V3680"/>
      <c r="W3680"/>
      <c r="X3680"/>
      <c r="Y3680"/>
      <c r="Z3680"/>
      <c r="AA3680"/>
      <c r="AB3680"/>
      <c r="AC3680"/>
      <c r="AD3680"/>
      <c r="AE3680"/>
      <c r="AF3680"/>
      <c r="AG3680">
        <v>1</v>
      </c>
      <c r="AH3680">
        <v>0</v>
      </c>
    </row>
    <row r="3681" spans="1:34" ht="15" x14ac:dyDescent="0.25">
      <c r="A3681" t="s">
        <v>7489</v>
      </c>
      <c r="B3681" t="s">
        <v>7490</v>
      </c>
      <c r="C3681" t="s">
        <v>326</v>
      </c>
      <c r="D3681">
        <v>22</v>
      </c>
      <c r="E3681" s="138">
        <v>45647</v>
      </c>
      <c r="F3681" s="138">
        <v>45758</v>
      </c>
      <c r="G3681" t="s">
        <v>69</v>
      </c>
      <c r="H3681" t="s">
        <v>63</v>
      </c>
      <c r="I3681">
        <v>0.8</v>
      </c>
      <c r="J3681" t="s">
        <v>71</v>
      </c>
      <c r="K3681"/>
      <c r="L3681"/>
      <c r="M3681"/>
      <c r="N3681"/>
      <c r="O3681"/>
      <c r="P3681"/>
      <c r="Q3681"/>
      <c r="R3681"/>
      <c r="S3681"/>
      <c r="T3681"/>
      <c r="U3681"/>
      <c r="V3681"/>
      <c r="W3681"/>
      <c r="X3681"/>
      <c r="Y3681"/>
      <c r="Z3681"/>
      <c r="AA3681"/>
      <c r="AB3681"/>
      <c r="AC3681"/>
      <c r="AD3681"/>
      <c r="AE3681"/>
      <c r="AF3681"/>
      <c r="AG3681">
        <v>1</v>
      </c>
      <c r="AH3681">
        <v>0</v>
      </c>
    </row>
    <row r="3682" spans="1:34" ht="15" x14ac:dyDescent="0.25">
      <c r="A3682" t="s">
        <v>7491</v>
      </c>
      <c r="B3682" t="s">
        <v>7492</v>
      </c>
      <c r="C3682" t="s">
        <v>231</v>
      </c>
      <c r="D3682">
        <v>7</v>
      </c>
      <c r="E3682" s="138">
        <v>43951</v>
      </c>
      <c r="F3682" s="138">
        <v>46011</v>
      </c>
      <c r="G3682" t="s">
        <v>69</v>
      </c>
      <c r="H3682" t="s">
        <v>63</v>
      </c>
      <c r="I3682">
        <v>0.6</v>
      </c>
      <c r="J3682" t="s">
        <v>71</v>
      </c>
      <c r="K3682"/>
      <c r="L3682"/>
      <c r="M3682"/>
      <c r="N3682"/>
      <c r="O3682"/>
      <c r="P3682"/>
      <c r="Q3682"/>
      <c r="R3682"/>
      <c r="S3682"/>
      <c r="T3682"/>
      <c r="U3682"/>
      <c r="V3682"/>
      <c r="W3682"/>
      <c r="X3682"/>
      <c r="Y3682"/>
      <c r="Z3682"/>
      <c r="AA3682"/>
      <c r="AB3682"/>
      <c r="AC3682"/>
      <c r="AD3682"/>
      <c r="AE3682"/>
      <c r="AF3682"/>
      <c r="AG3682">
        <v>1</v>
      </c>
      <c r="AH3682">
        <v>0</v>
      </c>
    </row>
    <row r="3683" spans="1:34" ht="15" x14ac:dyDescent="0.25">
      <c r="A3683" t="s">
        <v>7493</v>
      </c>
      <c r="B3683" t="s">
        <v>7494</v>
      </c>
      <c r="C3683" t="s">
        <v>148</v>
      </c>
      <c r="D3683">
        <v>44</v>
      </c>
      <c r="E3683" s="138">
        <v>45653</v>
      </c>
      <c r="F3683" s="138">
        <v>45812</v>
      </c>
      <c r="G3683" t="s">
        <v>69</v>
      </c>
      <c r="H3683" t="s">
        <v>63</v>
      </c>
      <c r="I3683">
        <v>0.8</v>
      </c>
      <c r="J3683" t="s">
        <v>71</v>
      </c>
      <c r="K3683"/>
      <c r="L3683"/>
      <c r="M3683"/>
      <c r="N3683"/>
      <c r="O3683"/>
      <c r="P3683"/>
      <c r="Q3683"/>
      <c r="R3683"/>
      <c r="S3683"/>
      <c r="T3683"/>
      <c r="U3683"/>
      <c r="V3683"/>
      <c r="W3683"/>
      <c r="X3683"/>
      <c r="Y3683"/>
      <c r="Z3683"/>
      <c r="AA3683"/>
      <c r="AB3683"/>
      <c r="AC3683"/>
      <c r="AD3683"/>
      <c r="AE3683"/>
      <c r="AF3683"/>
      <c r="AG3683">
        <v>1</v>
      </c>
      <c r="AH3683">
        <v>0</v>
      </c>
    </row>
    <row r="3684" spans="1:34" ht="15" x14ac:dyDescent="0.25">
      <c r="A3684" t="s">
        <v>7495</v>
      </c>
      <c r="B3684" t="s">
        <v>7496</v>
      </c>
      <c r="C3684" t="s">
        <v>90</v>
      </c>
      <c r="D3684">
        <v>39</v>
      </c>
      <c r="E3684" s="138">
        <v>45656</v>
      </c>
      <c r="F3684" s="138">
        <v>45848</v>
      </c>
      <c r="G3684" t="s">
        <v>16478</v>
      </c>
      <c r="H3684" t="s">
        <v>70</v>
      </c>
      <c r="I3684">
        <v>0.65</v>
      </c>
      <c r="J3684" t="s">
        <v>16627</v>
      </c>
      <c r="K3684">
        <v>0.7</v>
      </c>
      <c r="L3684" t="s">
        <v>16628</v>
      </c>
      <c r="M3684">
        <v>0.75</v>
      </c>
      <c r="N3684" t="s">
        <v>16629</v>
      </c>
      <c r="O3684">
        <v>0.8</v>
      </c>
      <c r="P3684" t="s">
        <v>79</v>
      </c>
      <c r="Q3684">
        <v>0</v>
      </c>
      <c r="R3684" t="s">
        <v>16630</v>
      </c>
      <c r="S3684"/>
      <c r="T3684"/>
      <c r="U3684"/>
      <c r="V3684"/>
      <c r="W3684"/>
      <c r="X3684"/>
      <c r="Y3684"/>
      <c r="Z3684"/>
      <c r="AA3684"/>
      <c r="AB3684"/>
      <c r="AC3684"/>
      <c r="AD3684"/>
      <c r="AE3684"/>
      <c r="AF3684"/>
      <c r="AG3684">
        <v>0</v>
      </c>
      <c r="AH3684">
        <v>0</v>
      </c>
    </row>
    <row r="3685" spans="1:34" ht="15" x14ac:dyDescent="0.25">
      <c r="A3685" t="s">
        <v>7499</v>
      </c>
      <c r="B3685" t="s">
        <v>7500</v>
      </c>
      <c r="C3685" t="s">
        <v>294</v>
      </c>
      <c r="D3685">
        <v>24</v>
      </c>
      <c r="E3685" s="138">
        <v>45646</v>
      </c>
      <c r="F3685" s="138">
        <v>45940</v>
      </c>
      <c r="G3685" t="s">
        <v>69</v>
      </c>
      <c r="H3685" t="s">
        <v>63</v>
      </c>
      <c r="I3685">
        <v>0.8</v>
      </c>
      <c r="J3685" t="s">
        <v>71</v>
      </c>
      <c r="K3685"/>
      <c r="L3685"/>
      <c r="M3685"/>
      <c r="N3685"/>
      <c r="O3685"/>
      <c r="P3685"/>
      <c r="Q3685"/>
      <c r="R3685"/>
      <c r="S3685"/>
      <c r="T3685"/>
      <c r="U3685"/>
      <c r="V3685"/>
      <c r="W3685"/>
      <c r="X3685"/>
      <c r="Y3685"/>
      <c r="Z3685"/>
      <c r="AA3685"/>
      <c r="AB3685"/>
      <c r="AC3685"/>
      <c r="AD3685"/>
      <c r="AE3685"/>
      <c r="AF3685"/>
      <c r="AG3685">
        <v>1</v>
      </c>
      <c r="AH3685">
        <v>0</v>
      </c>
    </row>
    <row r="3686" spans="1:34" ht="15" x14ac:dyDescent="0.25">
      <c r="A3686" t="s">
        <v>7497</v>
      </c>
      <c r="B3686" t="s">
        <v>7498</v>
      </c>
      <c r="C3686" t="s">
        <v>286</v>
      </c>
      <c r="D3686"/>
      <c r="E3686"/>
      <c r="F3686"/>
      <c r="G3686"/>
      <c r="H3686" t="s">
        <v>63</v>
      </c>
      <c r="I3686" t="s">
        <v>64</v>
      </c>
      <c r="J3686"/>
      <c r="K3686"/>
      <c r="L3686"/>
      <c r="M3686"/>
      <c r="N3686"/>
      <c r="O3686"/>
      <c r="P3686"/>
      <c r="Q3686"/>
      <c r="R3686"/>
      <c r="S3686"/>
      <c r="T3686"/>
      <c r="U3686"/>
      <c r="V3686"/>
      <c r="W3686"/>
      <c r="X3686"/>
      <c r="Y3686"/>
      <c r="Z3686"/>
      <c r="AA3686"/>
      <c r="AB3686"/>
      <c r="AC3686"/>
      <c r="AD3686"/>
      <c r="AE3686"/>
      <c r="AF3686"/>
      <c r="AG3686"/>
      <c r="AH3686">
        <v>0</v>
      </c>
    </row>
    <row r="3687" spans="1:34" ht="15" x14ac:dyDescent="0.25">
      <c r="A3687" t="s">
        <v>7501</v>
      </c>
      <c r="B3687" t="s">
        <v>7502</v>
      </c>
      <c r="C3687" t="s">
        <v>84</v>
      </c>
      <c r="D3687">
        <v>43</v>
      </c>
      <c r="E3687" s="138">
        <v>40154</v>
      </c>
      <c r="F3687" s="138">
        <v>46011</v>
      </c>
      <c r="G3687" t="s">
        <v>818</v>
      </c>
      <c r="H3687" t="s">
        <v>63</v>
      </c>
      <c r="I3687">
        <v>0</v>
      </c>
      <c r="J3687" t="s">
        <v>71</v>
      </c>
      <c r="K3687"/>
      <c r="L3687"/>
      <c r="M3687"/>
      <c r="N3687"/>
      <c r="O3687"/>
      <c r="P3687"/>
      <c r="Q3687"/>
      <c r="R3687"/>
      <c r="S3687"/>
      <c r="T3687"/>
      <c r="U3687"/>
      <c r="V3687"/>
      <c r="W3687"/>
      <c r="X3687"/>
      <c r="Y3687"/>
      <c r="Z3687"/>
      <c r="AA3687"/>
      <c r="AB3687"/>
      <c r="AC3687"/>
      <c r="AD3687"/>
      <c r="AE3687"/>
      <c r="AF3687"/>
      <c r="AG3687">
        <v>1</v>
      </c>
      <c r="AH3687">
        <v>0</v>
      </c>
    </row>
    <row r="3688" spans="1:34" ht="15" x14ac:dyDescent="0.25">
      <c r="A3688" t="s">
        <v>7503</v>
      </c>
      <c r="B3688" t="s">
        <v>7504</v>
      </c>
      <c r="C3688" t="s">
        <v>116</v>
      </c>
      <c r="D3688">
        <v>4</v>
      </c>
      <c r="E3688" s="138">
        <v>45686</v>
      </c>
      <c r="F3688" s="138">
        <v>45707</v>
      </c>
      <c r="G3688" t="s">
        <v>818</v>
      </c>
      <c r="H3688" t="s">
        <v>63</v>
      </c>
      <c r="I3688">
        <v>0</v>
      </c>
      <c r="J3688" t="s">
        <v>71</v>
      </c>
      <c r="K3688"/>
      <c r="L3688"/>
      <c r="M3688"/>
      <c r="N3688"/>
      <c r="O3688"/>
      <c r="P3688"/>
      <c r="Q3688"/>
      <c r="R3688"/>
      <c r="S3688"/>
      <c r="T3688"/>
      <c r="U3688"/>
      <c r="V3688"/>
      <c r="W3688"/>
      <c r="X3688"/>
      <c r="Y3688"/>
      <c r="Z3688"/>
      <c r="AA3688"/>
      <c r="AB3688"/>
      <c r="AC3688"/>
      <c r="AD3688"/>
      <c r="AE3688"/>
      <c r="AF3688"/>
      <c r="AG3688">
        <v>1</v>
      </c>
      <c r="AH3688">
        <v>0</v>
      </c>
    </row>
    <row r="3689" spans="1:34" ht="15" x14ac:dyDescent="0.25">
      <c r="A3689" t="s">
        <v>7505</v>
      </c>
      <c r="B3689" t="s">
        <v>7506</v>
      </c>
      <c r="C3689" t="s">
        <v>359</v>
      </c>
      <c r="D3689">
        <v>42</v>
      </c>
      <c r="E3689" s="138">
        <v>45644</v>
      </c>
      <c r="F3689" s="138">
        <v>45841</v>
      </c>
      <c r="G3689" t="s">
        <v>69</v>
      </c>
      <c r="H3689" t="s">
        <v>70</v>
      </c>
      <c r="I3689">
        <v>0</v>
      </c>
      <c r="J3689" t="s">
        <v>16230</v>
      </c>
      <c r="K3689">
        <v>0.3</v>
      </c>
      <c r="L3689" t="s">
        <v>71</v>
      </c>
      <c r="M3689"/>
      <c r="N3689"/>
      <c r="O3689"/>
      <c r="P3689"/>
      <c r="Q3689"/>
      <c r="R3689"/>
      <c r="S3689"/>
      <c r="T3689"/>
      <c r="U3689"/>
      <c r="V3689"/>
      <c r="W3689"/>
      <c r="X3689"/>
      <c r="Y3689"/>
      <c r="Z3689"/>
      <c r="AA3689"/>
      <c r="AB3689"/>
      <c r="AC3689"/>
      <c r="AD3689"/>
      <c r="AE3689"/>
      <c r="AF3689"/>
      <c r="AG3689">
        <v>2</v>
      </c>
      <c r="AH3689">
        <v>15000</v>
      </c>
    </row>
    <row r="3690" spans="1:34" ht="15" x14ac:dyDescent="0.25">
      <c r="A3690" t="s">
        <v>7509</v>
      </c>
      <c r="B3690" t="s">
        <v>7510</v>
      </c>
      <c r="C3690" t="s">
        <v>374</v>
      </c>
      <c r="D3690">
        <v>4</v>
      </c>
      <c r="E3690" s="138">
        <v>45315</v>
      </c>
      <c r="F3690" s="138">
        <v>46011</v>
      </c>
      <c r="G3690" t="s">
        <v>69</v>
      </c>
      <c r="H3690" t="s">
        <v>63</v>
      </c>
      <c r="I3690">
        <v>0.2</v>
      </c>
      <c r="J3690" t="s">
        <v>71</v>
      </c>
      <c r="K3690"/>
      <c r="L3690"/>
      <c r="M3690"/>
      <c r="N3690"/>
      <c r="O3690"/>
      <c r="P3690"/>
      <c r="Q3690"/>
      <c r="R3690"/>
      <c r="S3690"/>
      <c r="T3690"/>
      <c r="U3690"/>
      <c r="V3690"/>
      <c r="W3690"/>
      <c r="X3690"/>
      <c r="Y3690"/>
      <c r="Z3690"/>
      <c r="AA3690"/>
      <c r="AB3690"/>
      <c r="AC3690"/>
      <c r="AD3690"/>
      <c r="AE3690"/>
      <c r="AF3690"/>
      <c r="AG3690">
        <v>1</v>
      </c>
      <c r="AH3690">
        <v>0</v>
      </c>
    </row>
    <row r="3691" spans="1:34" ht="15" x14ac:dyDescent="0.25">
      <c r="A3691" t="s">
        <v>7511</v>
      </c>
      <c r="B3691" t="s">
        <v>7512</v>
      </c>
      <c r="C3691" t="s">
        <v>139</v>
      </c>
      <c r="D3691">
        <v>14</v>
      </c>
      <c r="E3691" s="138">
        <v>45074</v>
      </c>
      <c r="F3691" s="138">
        <v>46011</v>
      </c>
      <c r="G3691" t="s">
        <v>69</v>
      </c>
      <c r="H3691" t="s">
        <v>63</v>
      </c>
      <c r="I3691">
        <v>0.8</v>
      </c>
      <c r="J3691" t="s">
        <v>71</v>
      </c>
      <c r="K3691"/>
      <c r="L3691"/>
      <c r="M3691"/>
      <c r="N3691"/>
      <c r="O3691"/>
      <c r="P3691"/>
      <c r="Q3691"/>
      <c r="R3691"/>
      <c r="S3691"/>
      <c r="T3691"/>
      <c r="U3691"/>
      <c r="V3691"/>
      <c r="W3691"/>
      <c r="X3691"/>
      <c r="Y3691"/>
      <c r="Z3691"/>
      <c r="AA3691"/>
      <c r="AB3691"/>
      <c r="AC3691"/>
      <c r="AD3691"/>
      <c r="AE3691"/>
      <c r="AF3691"/>
      <c r="AG3691">
        <v>1</v>
      </c>
      <c r="AH3691">
        <v>0</v>
      </c>
    </row>
    <row r="3692" spans="1:34" ht="15" x14ac:dyDescent="0.25">
      <c r="A3692" t="s">
        <v>7513</v>
      </c>
      <c r="B3692" t="s">
        <v>7514</v>
      </c>
      <c r="C3692" t="s">
        <v>159</v>
      </c>
      <c r="D3692">
        <v>7</v>
      </c>
      <c r="E3692" s="138">
        <v>45069</v>
      </c>
      <c r="F3692" s="138">
        <v>46011</v>
      </c>
      <c r="G3692" t="s">
        <v>69</v>
      </c>
      <c r="H3692" t="s">
        <v>63</v>
      </c>
      <c r="I3692">
        <v>0.8</v>
      </c>
      <c r="J3692" t="s">
        <v>71</v>
      </c>
      <c r="K3692"/>
      <c r="L3692"/>
      <c r="M3692"/>
      <c r="N3692"/>
      <c r="O3692"/>
      <c r="P3692"/>
      <c r="Q3692"/>
      <c r="R3692"/>
      <c r="S3692"/>
      <c r="T3692"/>
      <c r="U3692"/>
      <c r="V3692"/>
      <c r="W3692"/>
      <c r="X3692"/>
      <c r="Y3692"/>
      <c r="Z3692"/>
      <c r="AA3692"/>
      <c r="AB3692"/>
      <c r="AC3692"/>
      <c r="AD3692"/>
      <c r="AE3692"/>
      <c r="AF3692"/>
      <c r="AG3692">
        <v>1</v>
      </c>
      <c r="AH3692">
        <v>0</v>
      </c>
    </row>
    <row r="3693" spans="1:34" ht="15" x14ac:dyDescent="0.25">
      <c r="A3693" t="s">
        <v>7515</v>
      </c>
      <c r="B3693" t="s">
        <v>7516</v>
      </c>
      <c r="C3693" t="s">
        <v>264</v>
      </c>
      <c r="D3693">
        <v>65</v>
      </c>
      <c r="E3693" s="138">
        <v>45646</v>
      </c>
      <c r="F3693" s="138">
        <v>45677</v>
      </c>
      <c r="G3693" t="s">
        <v>69</v>
      </c>
      <c r="H3693" t="s">
        <v>70</v>
      </c>
      <c r="I3693">
        <v>0</v>
      </c>
      <c r="J3693" t="s">
        <v>16228</v>
      </c>
      <c r="K3693">
        <v>0.8</v>
      </c>
      <c r="L3693" t="s">
        <v>71</v>
      </c>
      <c r="M3693"/>
      <c r="N3693"/>
      <c r="O3693"/>
      <c r="P3693"/>
      <c r="Q3693"/>
      <c r="R3693"/>
      <c r="S3693"/>
      <c r="T3693"/>
      <c r="U3693"/>
      <c r="V3693"/>
      <c r="W3693"/>
      <c r="X3693"/>
      <c r="Y3693"/>
      <c r="Z3693"/>
      <c r="AA3693"/>
      <c r="AB3693"/>
      <c r="AC3693"/>
      <c r="AD3693"/>
      <c r="AE3693"/>
      <c r="AF3693"/>
      <c r="AG3693">
        <v>2</v>
      </c>
      <c r="AH3693">
        <v>12000</v>
      </c>
    </row>
    <row r="3694" spans="1:34" ht="15" x14ac:dyDescent="0.25">
      <c r="A3694" t="s">
        <v>7517</v>
      </c>
      <c r="B3694" t="s">
        <v>7518</v>
      </c>
      <c r="C3694" t="s">
        <v>1370</v>
      </c>
      <c r="D3694">
        <v>1</v>
      </c>
      <c r="E3694" s="138">
        <v>45716</v>
      </c>
      <c r="F3694" s="138">
        <v>45804</v>
      </c>
      <c r="G3694" t="s">
        <v>69</v>
      </c>
      <c r="H3694" t="s">
        <v>63</v>
      </c>
      <c r="I3694">
        <v>0.8</v>
      </c>
      <c r="J3694" t="s">
        <v>71</v>
      </c>
      <c r="K3694"/>
      <c r="L3694"/>
      <c r="M3694"/>
      <c r="N3694"/>
      <c r="O3694"/>
      <c r="P3694"/>
      <c r="Q3694"/>
      <c r="R3694"/>
      <c r="S3694"/>
      <c r="T3694"/>
      <c r="U3694"/>
      <c r="V3694"/>
      <c r="W3694"/>
      <c r="X3694"/>
      <c r="Y3694"/>
      <c r="Z3694"/>
      <c r="AA3694"/>
      <c r="AB3694"/>
      <c r="AC3694"/>
      <c r="AD3694"/>
      <c r="AE3694"/>
      <c r="AF3694"/>
      <c r="AG3694">
        <v>1</v>
      </c>
      <c r="AH3694">
        <v>0</v>
      </c>
    </row>
    <row r="3695" spans="1:34" ht="15" x14ac:dyDescent="0.25">
      <c r="A3695" t="s">
        <v>7519</v>
      </c>
      <c r="B3695" t="s">
        <v>7520</v>
      </c>
      <c r="C3695" t="s">
        <v>119</v>
      </c>
      <c r="D3695">
        <v>28</v>
      </c>
      <c r="E3695" s="138">
        <v>44249</v>
      </c>
      <c r="F3695" s="138">
        <v>46011</v>
      </c>
      <c r="G3695" t="s">
        <v>69</v>
      </c>
      <c r="H3695" t="s">
        <v>63</v>
      </c>
      <c r="I3695">
        <v>0.7</v>
      </c>
      <c r="J3695" t="s">
        <v>71</v>
      </c>
      <c r="K3695"/>
      <c r="L3695"/>
      <c r="M3695"/>
      <c r="N3695"/>
      <c r="O3695"/>
      <c r="P3695"/>
      <c r="Q3695"/>
      <c r="R3695"/>
      <c r="S3695"/>
      <c r="T3695"/>
      <c r="U3695"/>
      <c r="V3695"/>
      <c r="W3695"/>
      <c r="X3695"/>
      <c r="Y3695"/>
      <c r="Z3695"/>
      <c r="AA3695"/>
      <c r="AB3695"/>
      <c r="AC3695"/>
      <c r="AD3695"/>
      <c r="AE3695"/>
      <c r="AF3695"/>
      <c r="AG3695">
        <v>1</v>
      </c>
      <c r="AH3695">
        <v>0</v>
      </c>
    </row>
    <row r="3696" spans="1:34" ht="15" x14ac:dyDescent="0.25">
      <c r="A3696" t="s">
        <v>7521</v>
      </c>
      <c r="B3696" t="s">
        <v>7522</v>
      </c>
      <c r="C3696" t="s">
        <v>68</v>
      </c>
      <c r="D3696">
        <v>48</v>
      </c>
      <c r="E3696" s="138">
        <v>45649</v>
      </c>
      <c r="F3696" s="138">
        <v>45687</v>
      </c>
      <c r="G3696" t="s">
        <v>69</v>
      </c>
      <c r="H3696" t="s">
        <v>70</v>
      </c>
      <c r="I3696">
        <v>0</v>
      </c>
      <c r="J3696" t="s">
        <v>16229</v>
      </c>
      <c r="K3696">
        <v>0.7</v>
      </c>
      <c r="L3696" t="s">
        <v>71</v>
      </c>
      <c r="M3696"/>
      <c r="N3696"/>
      <c r="O3696"/>
      <c r="P3696"/>
      <c r="Q3696"/>
      <c r="R3696"/>
      <c r="S3696"/>
      <c r="T3696"/>
      <c r="U3696"/>
      <c r="V3696"/>
      <c r="W3696"/>
      <c r="X3696"/>
      <c r="Y3696"/>
      <c r="Z3696"/>
      <c r="AA3696"/>
      <c r="AB3696"/>
      <c r="AC3696"/>
      <c r="AD3696"/>
      <c r="AE3696"/>
      <c r="AF3696"/>
      <c r="AG3696">
        <v>2</v>
      </c>
      <c r="AH3696">
        <v>10000</v>
      </c>
    </row>
    <row r="3697" spans="1:34" ht="15" x14ac:dyDescent="0.25">
      <c r="A3697" t="s">
        <v>7523</v>
      </c>
      <c r="B3697" t="s">
        <v>7524</v>
      </c>
      <c r="C3697" t="s">
        <v>142</v>
      </c>
      <c r="D3697">
        <v>33</v>
      </c>
      <c r="E3697" s="138">
        <v>45637</v>
      </c>
      <c r="F3697" s="138">
        <v>45681</v>
      </c>
      <c r="G3697" t="s">
        <v>69</v>
      </c>
      <c r="H3697" t="s">
        <v>70</v>
      </c>
      <c r="I3697">
        <v>0</v>
      </c>
      <c r="J3697" t="s">
        <v>16249</v>
      </c>
      <c r="K3697">
        <v>0.75</v>
      </c>
      <c r="L3697" t="s">
        <v>71</v>
      </c>
      <c r="M3697"/>
      <c r="N3697"/>
      <c r="O3697"/>
      <c r="P3697"/>
      <c r="Q3697"/>
      <c r="R3697"/>
      <c r="S3697"/>
      <c r="T3697"/>
      <c r="U3697"/>
      <c r="V3697"/>
      <c r="W3697"/>
      <c r="X3697"/>
      <c r="Y3697"/>
      <c r="Z3697"/>
      <c r="AA3697"/>
      <c r="AB3697"/>
      <c r="AC3697"/>
      <c r="AD3697"/>
      <c r="AE3697"/>
      <c r="AF3697"/>
      <c r="AG3697">
        <v>2</v>
      </c>
      <c r="AH3697">
        <v>8000</v>
      </c>
    </row>
    <row r="3698" spans="1:34" ht="15" x14ac:dyDescent="0.25">
      <c r="A3698" t="s">
        <v>7525</v>
      </c>
      <c r="B3698" t="s">
        <v>7526</v>
      </c>
      <c r="C3698" t="s">
        <v>564</v>
      </c>
      <c r="D3698">
        <v>5</v>
      </c>
      <c r="E3698" s="138">
        <v>45044</v>
      </c>
      <c r="F3698" s="138">
        <v>46011</v>
      </c>
      <c r="G3698" t="s">
        <v>69</v>
      </c>
      <c r="H3698" t="s">
        <v>63</v>
      </c>
      <c r="I3698">
        <v>0.8</v>
      </c>
      <c r="J3698" t="s">
        <v>71</v>
      </c>
      <c r="K3698"/>
      <c r="L3698"/>
      <c r="M3698"/>
      <c r="N3698"/>
      <c r="O3698"/>
      <c r="P3698"/>
      <c r="Q3698"/>
      <c r="R3698"/>
      <c r="S3698"/>
      <c r="T3698"/>
      <c r="U3698"/>
      <c r="V3698"/>
      <c r="W3698"/>
      <c r="X3698"/>
      <c r="Y3698"/>
      <c r="Z3698"/>
      <c r="AA3698"/>
      <c r="AB3698"/>
      <c r="AC3698"/>
      <c r="AD3698"/>
      <c r="AE3698"/>
      <c r="AF3698"/>
      <c r="AG3698">
        <v>1</v>
      </c>
      <c r="AH3698">
        <v>0</v>
      </c>
    </row>
    <row r="3699" spans="1:34" ht="15" x14ac:dyDescent="0.25">
      <c r="A3699" t="s">
        <v>7507</v>
      </c>
      <c r="B3699" t="s">
        <v>7508</v>
      </c>
      <c r="C3699" t="s">
        <v>286</v>
      </c>
      <c r="D3699">
        <v>24</v>
      </c>
      <c r="E3699" s="138">
        <v>45656</v>
      </c>
      <c r="F3699" s="138">
        <v>45685</v>
      </c>
      <c r="G3699" t="s">
        <v>69</v>
      </c>
      <c r="H3699" t="s">
        <v>70</v>
      </c>
      <c r="I3699">
        <v>0</v>
      </c>
      <c r="J3699" t="s">
        <v>16232</v>
      </c>
      <c r="K3699">
        <v>0.45</v>
      </c>
      <c r="L3699" t="s">
        <v>71</v>
      </c>
      <c r="M3699"/>
      <c r="N3699"/>
      <c r="O3699"/>
      <c r="P3699"/>
      <c r="Q3699"/>
      <c r="R3699"/>
      <c r="S3699"/>
      <c r="T3699"/>
      <c r="U3699"/>
      <c r="V3699"/>
      <c r="W3699"/>
      <c r="X3699"/>
      <c r="Y3699"/>
      <c r="Z3699"/>
      <c r="AA3699"/>
      <c r="AB3699"/>
      <c r="AC3699"/>
      <c r="AD3699"/>
      <c r="AE3699"/>
      <c r="AF3699"/>
      <c r="AG3699">
        <v>2</v>
      </c>
      <c r="AH3699">
        <v>7500</v>
      </c>
    </row>
    <row r="3700" spans="1:34" ht="15" x14ac:dyDescent="0.25">
      <c r="A3700" t="s">
        <v>7527</v>
      </c>
      <c r="B3700" t="s">
        <v>7528</v>
      </c>
      <c r="C3700" t="s">
        <v>151</v>
      </c>
      <c r="D3700">
        <v>28</v>
      </c>
      <c r="E3700" s="138">
        <v>45646</v>
      </c>
      <c r="F3700" s="138">
        <v>45694</v>
      </c>
      <c r="G3700" t="s">
        <v>75</v>
      </c>
      <c r="H3700" t="s">
        <v>70</v>
      </c>
      <c r="I3700">
        <v>0</v>
      </c>
      <c r="J3700" t="s">
        <v>16301</v>
      </c>
      <c r="K3700">
        <v>0.8</v>
      </c>
      <c r="L3700" t="s">
        <v>71</v>
      </c>
      <c r="M3700"/>
      <c r="N3700"/>
      <c r="O3700"/>
      <c r="P3700"/>
      <c r="Q3700"/>
      <c r="R3700"/>
      <c r="S3700"/>
      <c r="T3700"/>
      <c r="U3700"/>
      <c r="V3700"/>
      <c r="W3700"/>
      <c r="X3700"/>
      <c r="Y3700"/>
      <c r="Z3700"/>
      <c r="AA3700"/>
      <c r="AB3700"/>
      <c r="AC3700"/>
      <c r="AD3700"/>
      <c r="AE3700"/>
      <c r="AF3700"/>
      <c r="AG3700">
        <v>2</v>
      </c>
      <c r="AH3700">
        <v>14000</v>
      </c>
    </row>
    <row r="3701" spans="1:34" ht="15" x14ac:dyDescent="0.25">
      <c r="A3701" t="s">
        <v>7529</v>
      </c>
      <c r="B3701" t="s">
        <v>7530</v>
      </c>
      <c r="C3701" t="s">
        <v>680</v>
      </c>
      <c r="D3701">
        <v>37</v>
      </c>
      <c r="E3701" s="138">
        <v>45645</v>
      </c>
      <c r="F3701" s="138">
        <v>45677</v>
      </c>
      <c r="G3701" t="s">
        <v>16478</v>
      </c>
      <c r="H3701" t="s">
        <v>70</v>
      </c>
      <c r="I3701">
        <v>0.75</v>
      </c>
      <c r="J3701" t="s">
        <v>76</v>
      </c>
      <c r="K3701">
        <v>0.77</v>
      </c>
      <c r="L3701" t="s">
        <v>77</v>
      </c>
      <c r="M3701">
        <v>0.78</v>
      </c>
      <c r="N3701" t="s">
        <v>78</v>
      </c>
      <c r="O3701">
        <v>0.8</v>
      </c>
      <c r="P3701" t="s">
        <v>79</v>
      </c>
      <c r="Q3701">
        <v>0</v>
      </c>
      <c r="R3701" t="s">
        <v>16229</v>
      </c>
      <c r="S3701"/>
      <c r="T3701"/>
      <c r="U3701"/>
      <c r="V3701"/>
      <c r="W3701"/>
      <c r="X3701"/>
      <c r="Y3701"/>
      <c r="Z3701"/>
      <c r="AA3701"/>
      <c r="AB3701"/>
      <c r="AC3701"/>
      <c r="AD3701"/>
      <c r="AE3701"/>
      <c r="AF3701"/>
      <c r="AG3701">
        <v>0</v>
      </c>
      <c r="AH3701">
        <v>0</v>
      </c>
    </row>
    <row r="3702" spans="1:34" ht="15" x14ac:dyDescent="0.25">
      <c r="A3702" t="s">
        <v>7531</v>
      </c>
      <c r="B3702" t="s">
        <v>7532</v>
      </c>
      <c r="C3702" t="s">
        <v>286</v>
      </c>
      <c r="D3702"/>
      <c r="E3702"/>
      <c r="F3702"/>
      <c r="G3702"/>
      <c r="H3702" t="s">
        <v>63</v>
      </c>
      <c r="I3702" t="s">
        <v>64</v>
      </c>
      <c r="J3702"/>
      <c r="K3702"/>
      <c r="L3702"/>
      <c r="M3702"/>
      <c r="N3702"/>
      <c r="O3702"/>
      <c r="P3702"/>
      <c r="Q3702"/>
      <c r="R3702"/>
      <c r="S3702"/>
      <c r="T3702"/>
      <c r="U3702"/>
      <c r="V3702"/>
      <c r="W3702"/>
      <c r="X3702"/>
      <c r="Y3702"/>
      <c r="Z3702"/>
      <c r="AA3702"/>
      <c r="AB3702"/>
      <c r="AC3702"/>
      <c r="AD3702"/>
      <c r="AE3702"/>
      <c r="AF3702"/>
      <c r="AG3702"/>
      <c r="AH3702">
        <v>0</v>
      </c>
    </row>
    <row r="3703" spans="1:34" ht="15" x14ac:dyDescent="0.25">
      <c r="A3703" t="s">
        <v>7533</v>
      </c>
      <c r="B3703" t="s">
        <v>7534</v>
      </c>
      <c r="C3703" t="s">
        <v>203</v>
      </c>
      <c r="D3703"/>
      <c r="E3703"/>
      <c r="F3703"/>
      <c r="G3703"/>
      <c r="H3703" t="s">
        <v>63</v>
      </c>
      <c r="I3703" t="s">
        <v>64</v>
      </c>
      <c r="J3703"/>
      <c r="K3703"/>
      <c r="L3703"/>
      <c r="M3703"/>
      <c r="N3703"/>
      <c r="O3703"/>
      <c r="P3703"/>
      <c r="Q3703"/>
      <c r="R3703"/>
      <c r="S3703"/>
      <c r="T3703"/>
      <c r="U3703"/>
      <c r="V3703"/>
      <c r="W3703"/>
      <c r="X3703"/>
      <c r="Y3703"/>
      <c r="Z3703"/>
      <c r="AA3703"/>
      <c r="AB3703"/>
      <c r="AC3703"/>
      <c r="AD3703"/>
      <c r="AE3703"/>
      <c r="AF3703"/>
      <c r="AG3703"/>
      <c r="AH3703">
        <v>0</v>
      </c>
    </row>
    <row r="3704" spans="1:34" ht="15" x14ac:dyDescent="0.25">
      <c r="A3704" t="s">
        <v>7535</v>
      </c>
      <c r="B3704" t="s">
        <v>7536</v>
      </c>
      <c r="C3704" t="s">
        <v>313</v>
      </c>
      <c r="D3704"/>
      <c r="E3704"/>
      <c r="F3704"/>
      <c r="G3704"/>
      <c r="H3704" t="s">
        <v>63</v>
      </c>
      <c r="I3704" t="s">
        <v>64</v>
      </c>
      <c r="J3704"/>
      <c r="K3704"/>
      <c r="L3704"/>
      <c r="M3704"/>
      <c r="N3704"/>
      <c r="O3704"/>
      <c r="P3704"/>
      <c r="Q3704"/>
      <c r="R3704"/>
      <c r="S3704"/>
      <c r="T3704"/>
      <c r="U3704"/>
      <c r="V3704"/>
      <c r="W3704"/>
      <c r="X3704"/>
      <c r="Y3704"/>
      <c r="Z3704"/>
      <c r="AA3704"/>
      <c r="AB3704"/>
      <c r="AC3704"/>
      <c r="AD3704"/>
      <c r="AE3704"/>
      <c r="AF3704"/>
      <c r="AG3704"/>
      <c r="AH3704">
        <v>0</v>
      </c>
    </row>
    <row r="3705" spans="1:34" ht="15" x14ac:dyDescent="0.25">
      <c r="A3705" t="s">
        <v>7537</v>
      </c>
      <c r="B3705" t="s">
        <v>7538</v>
      </c>
      <c r="C3705" t="s">
        <v>142</v>
      </c>
      <c r="D3705">
        <v>43</v>
      </c>
      <c r="E3705" s="138">
        <v>45649</v>
      </c>
      <c r="F3705" s="138">
        <v>45679</v>
      </c>
      <c r="G3705" t="s">
        <v>69</v>
      </c>
      <c r="H3705" t="s">
        <v>70</v>
      </c>
      <c r="I3705">
        <v>0</v>
      </c>
      <c r="J3705" t="s">
        <v>16228</v>
      </c>
      <c r="K3705">
        <v>0.45</v>
      </c>
      <c r="L3705" t="s">
        <v>71</v>
      </c>
      <c r="M3705"/>
      <c r="N3705"/>
      <c r="O3705"/>
      <c r="P3705"/>
      <c r="Q3705"/>
      <c r="R3705"/>
      <c r="S3705"/>
      <c r="T3705"/>
      <c r="U3705"/>
      <c r="V3705"/>
      <c r="W3705"/>
      <c r="X3705"/>
      <c r="Y3705"/>
      <c r="Z3705"/>
      <c r="AA3705"/>
      <c r="AB3705"/>
      <c r="AC3705"/>
      <c r="AD3705"/>
      <c r="AE3705"/>
      <c r="AF3705"/>
      <c r="AG3705">
        <v>2</v>
      </c>
      <c r="AH3705">
        <v>12000</v>
      </c>
    </row>
    <row r="3706" spans="1:34" ht="15" x14ac:dyDescent="0.25">
      <c r="A3706" t="s">
        <v>7539</v>
      </c>
      <c r="B3706" t="s">
        <v>7540</v>
      </c>
      <c r="C3706" t="s">
        <v>68</v>
      </c>
      <c r="D3706">
        <v>46</v>
      </c>
      <c r="E3706" s="138">
        <v>45643</v>
      </c>
      <c r="F3706" s="138">
        <v>45937</v>
      </c>
      <c r="G3706" t="s">
        <v>16478</v>
      </c>
      <c r="H3706" t="s">
        <v>70</v>
      </c>
      <c r="I3706">
        <v>0.56999999999999995</v>
      </c>
      <c r="J3706" t="s">
        <v>76</v>
      </c>
      <c r="K3706">
        <v>0.68</v>
      </c>
      <c r="L3706" t="s">
        <v>16622</v>
      </c>
      <c r="M3706">
        <v>0.78</v>
      </c>
      <c r="N3706" t="s">
        <v>16631</v>
      </c>
      <c r="O3706">
        <v>0.8</v>
      </c>
      <c r="P3706" t="s">
        <v>79</v>
      </c>
      <c r="Q3706">
        <v>0</v>
      </c>
      <c r="R3706" t="s">
        <v>16229</v>
      </c>
      <c r="S3706"/>
      <c r="T3706"/>
      <c r="U3706"/>
      <c r="V3706"/>
      <c r="W3706"/>
      <c r="X3706"/>
      <c r="Y3706"/>
      <c r="Z3706"/>
      <c r="AA3706"/>
      <c r="AB3706"/>
      <c r="AC3706"/>
      <c r="AD3706"/>
      <c r="AE3706"/>
      <c r="AF3706"/>
      <c r="AG3706">
        <v>0</v>
      </c>
      <c r="AH3706">
        <v>0</v>
      </c>
    </row>
    <row r="3707" spans="1:34" ht="15" x14ac:dyDescent="0.25">
      <c r="A3707" t="s">
        <v>7541</v>
      </c>
      <c r="B3707" t="s">
        <v>7542</v>
      </c>
      <c r="C3707" t="s">
        <v>667</v>
      </c>
      <c r="D3707"/>
      <c r="E3707"/>
      <c r="F3707"/>
      <c r="G3707"/>
      <c r="H3707" t="s">
        <v>63</v>
      </c>
      <c r="I3707" t="s">
        <v>64</v>
      </c>
      <c r="J3707"/>
      <c r="K3707"/>
      <c r="L3707"/>
      <c r="M3707"/>
      <c r="N3707"/>
      <c r="O3707"/>
      <c r="P3707"/>
      <c r="Q3707"/>
      <c r="R3707"/>
      <c r="S3707"/>
      <c r="T3707"/>
      <c r="U3707"/>
      <c r="V3707"/>
      <c r="W3707"/>
      <c r="X3707"/>
      <c r="Y3707"/>
      <c r="Z3707"/>
      <c r="AA3707"/>
      <c r="AB3707"/>
      <c r="AC3707"/>
      <c r="AD3707"/>
      <c r="AE3707"/>
      <c r="AF3707"/>
      <c r="AG3707"/>
      <c r="AH3707">
        <v>0</v>
      </c>
    </row>
    <row r="3708" spans="1:34" ht="15" x14ac:dyDescent="0.25">
      <c r="A3708" t="s">
        <v>7543</v>
      </c>
      <c r="B3708" t="s">
        <v>7544</v>
      </c>
      <c r="C3708" t="s">
        <v>125</v>
      </c>
      <c r="D3708">
        <v>29</v>
      </c>
      <c r="E3708" s="138">
        <v>41584</v>
      </c>
      <c r="F3708" s="138">
        <v>46011</v>
      </c>
      <c r="G3708" t="s">
        <v>69</v>
      </c>
      <c r="H3708" t="s">
        <v>70</v>
      </c>
      <c r="I3708">
        <v>0</v>
      </c>
      <c r="J3708" t="s">
        <v>16229</v>
      </c>
      <c r="K3708">
        <v>0.5</v>
      </c>
      <c r="L3708" t="s">
        <v>71</v>
      </c>
      <c r="M3708"/>
      <c r="N3708"/>
      <c r="O3708"/>
      <c r="P3708"/>
      <c r="Q3708"/>
      <c r="R3708"/>
      <c r="S3708"/>
      <c r="T3708"/>
      <c r="U3708"/>
      <c r="V3708"/>
      <c r="W3708"/>
      <c r="X3708"/>
      <c r="Y3708"/>
      <c r="Z3708"/>
      <c r="AA3708"/>
      <c r="AB3708"/>
      <c r="AC3708"/>
      <c r="AD3708"/>
      <c r="AE3708"/>
      <c r="AF3708"/>
      <c r="AG3708">
        <v>2</v>
      </c>
      <c r="AH3708">
        <v>10000</v>
      </c>
    </row>
    <row r="3709" spans="1:34" ht="15" x14ac:dyDescent="0.25">
      <c r="A3709" t="s">
        <v>7545</v>
      </c>
      <c r="B3709" t="s">
        <v>7546</v>
      </c>
      <c r="C3709" t="s">
        <v>411</v>
      </c>
      <c r="D3709">
        <v>7</v>
      </c>
      <c r="E3709" s="138">
        <v>45670</v>
      </c>
      <c r="F3709" s="138">
        <v>45673</v>
      </c>
      <c r="G3709" t="s">
        <v>69</v>
      </c>
      <c r="H3709" t="s">
        <v>63</v>
      </c>
      <c r="I3709">
        <v>0.3</v>
      </c>
      <c r="J3709" t="s">
        <v>71</v>
      </c>
      <c r="K3709"/>
      <c r="L3709"/>
      <c r="M3709"/>
      <c r="N3709"/>
      <c r="O3709"/>
      <c r="P3709"/>
      <c r="Q3709"/>
      <c r="R3709"/>
      <c r="S3709"/>
      <c r="T3709"/>
      <c r="U3709"/>
      <c r="V3709"/>
      <c r="W3709"/>
      <c r="X3709"/>
      <c r="Y3709"/>
      <c r="Z3709"/>
      <c r="AA3709"/>
      <c r="AB3709"/>
      <c r="AC3709"/>
      <c r="AD3709"/>
      <c r="AE3709"/>
      <c r="AF3709"/>
      <c r="AG3709">
        <v>1</v>
      </c>
      <c r="AH3709">
        <v>0</v>
      </c>
    </row>
    <row r="3710" spans="1:34" ht="15" x14ac:dyDescent="0.25">
      <c r="A3710" t="s">
        <v>7547</v>
      </c>
      <c r="B3710" t="s">
        <v>7548</v>
      </c>
      <c r="C3710" t="s">
        <v>74</v>
      </c>
      <c r="D3710">
        <v>71</v>
      </c>
      <c r="E3710" s="138">
        <v>45645</v>
      </c>
      <c r="F3710" s="138">
        <v>45686</v>
      </c>
      <c r="G3710" t="s">
        <v>75</v>
      </c>
      <c r="H3710" t="s">
        <v>70</v>
      </c>
      <c r="I3710">
        <v>0</v>
      </c>
      <c r="J3710" t="s">
        <v>16230</v>
      </c>
      <c r="K3710">
        <v>0.45</v>
      </c>
      <c r="L3710" t="s">
        <v>16270</v>
      </c>
      <c r="M3710">
        <v>0.65</v>
      </c>
      <c r="N3710" t="s">
        <v>78</v>
      </c>
      <c r="O3710">
        <v>0.8</v>
      </c>
      <c r="P3710" t="s">
        <v>79</v>
      </c>
      <c r="Q3710"/>
      <c r="R3710"/>
      <c r="S3710"/>
      <c r="T3710"/>
      <c r="U3710"/>
      <c r="V3710"/>
      <c r="W3710"/>
      <c r="X3710"/>
      <c r="Y3710"/>
      <c r="Z3710"/>
      <c r="AA3710"/>
      <c r="AB3710"/>
      <c r="AC3710"/>
      <c r="AD3710"/>
      <c r="AE3710"/>
      <c r="AF3710"/>
      <c r="AG3710">
        <v>4</v>
      </c>
      <c r="AH3710">
        <v>15000</v>
      </c>
    </row>
    <row r="3711" spans="1:34" ht="15" x14ac:dyDescent="0.25">
      <c r="A3711" t="s">
        <v>7549</v>
      </c>
      <c r="B3711" t="s">
        <v>7550</v>
      </c>
      <c r="C3711" t="s">
        <v>139</v>
      </c>
      <c r="D3711">
        <v>12</v>
      </c>
      <c r="E3711" s="138">
        <v>45370</v>
      </c>
      <c r="F3711" s="138">
        <v>46011</v>
      </c>
      <c r="G3711" t="s">
        <v>69</v>
      </c>
      <c r="H3711" t="s">
        <v>63</v>
      </c>
      <c r="I3711">
        <v>0.5</v>
      </c>
      <c r="J3711" t="s">
        <v>71</v>
      </c>
      <c r="K3711"/>
      <c r="L3711"/>
      <c r="M3711"/>
      <c r="N3711"/>
      <c r="O3711"/>
      <c r="P3711"/>
      <c r="Q3711"/>
      <c r="R3711"/>
      <c r="S3711"/>
      <c r="T3711"/>
      <c r="U3711"/>
      <c r="V3711"/>
      <c r="W3711"/>
      <c r="X3711"/>
      <c r="Y3711"/>
      <c r="Z3711"/>
      <c r="AA3711"/>
      <c r="AB3711"/>
      <c r="AC3711"/>
      <c r="AD3711"/>
      <c r="AE3711"/>
      <c r="AF3711"/>
      <c r="AG3711">
        <v>1</v>
      </c>
      <c r="AH3711">
        <v>0</v>
      </c>
    </row>
    <row r="3712" spans="1:34" ht="15" x14ac:dyDescent="0.25">
      <c r="A3712" t="s">
        <v>7551</v>
      </c>
      <c r="B3712" t="s">
        <v>7552</v>
      </c>
      <c r="C3712" t="s">
        <v>326</v>
      </c>
      <c r="D3712">
        <v>3</v>
      </c>
      <c r="E3712" s="138">
        <v>44659</v>
      </c>
      <c r="F3712" s="138">
        <v>46011</v>
      </c>
      <c r="G3712" t="s">
        <v>69</v>
      </c>
      <c r="H3712" t="s">
        <v>63</v>
      </c>
      <c r="I3712">
        <v>0.8</v>
      </c>
      <c r="J3712" t="s">
        <v>71</v>
      </c>
      <c r="K3712"/>
      <c r="L3712"/>
      <c r="M3712"/>
      <c r="N3712"/>
      <c r="O3712"/>
      <c r="P3712"/>
      <c r="Q3712"/>
      <c r="R3712"/>
      <c r="S3712"/>
      <c r="T3712"/>
      <c r="U3712"/>
      <c r="V3712"/>
      <c r="W3712"/>
      <c r="X3712"/>
      <c r="Y3712"/>
      <c r="Z3712"/>
      <c r="AA3712"/>
      <c r="AB3712"/>
      <c r="AC3712"/>
      <c r="AD3712"/>
      <c r="AE3712"/>
      <c r="AF3712"/>
      <c r="AG3712">
        <v>1</v>
      </c>
      <c r="AH3712">
        <v>0</v>
      </c>
    </row>
    <row r="3713" spans="1:34" ht="15" x14ac:dyDescent="0.25">
      <c r="A3713" t="s">
        <v>7553</v>
      </c>
      <c r="B3713" t="s">
        <v>7554</v>
      </c>
      <c r="C3713" t="s">
        <v>116</v>
      </c>
      <c r="D3713"/>
      <c r="E3713"/>
      <c r="F3713"/>
      <c r="G3713"/>
      <c r="H3713" t="s">
        <v>63</v>
      </c>
      <c r="I3713" t="s">
        <v>64</v>
      </c>
      <c r="J3713"/>
      <c r="K3713"/>
      <c r="L3713"/>
      <c r="M3713"/>
      <c r="N3713"/>
      <c r="O3713"/>
      <c r="P3713"/>
      <c r="Q3713"/>
      <c r="R3713"/>
      <c r="S3713"/>
      <c r="T3713"/>
      <c r="U3713"/>
      <c r="V3713"/>
      <c r="W3713"/>
      <c r="X3713"/>
      <c r="Y3713"/>
      <c r="Z3713"/>
      <c r="AA3713"/>
      <c r="AB3713"/>
      <c r="AC3713"/>
      <c r="AD3713"/>
      <c r="AE3713"/>
      <c r="AF3713"/>
      <c r="AG3713"/>
      <c r="AH3713">
        <v>0</v>
      </c>
    </row>
    <row r="3714" spans="1:34" ht="15" x14ac:dyDescent="0.25">
      <c r="A3714" t="s">
        <v>7555</v>
      </c>
      <c r="B3714" t="s">
        <v>7556</v>
      </c>
      <c r="C3714" t="s">
        <v>251</v>
      </c>
      <c r="D3714">
        <v>78</v>
      </c>
      <c r="E3714" s="138">
        <v>45649</v>
      </c>
      <c r="F3714" s="138">
        <v>45734</v>
      </c>
      <c r="G3714" t="s">
        <v>69</v>
      </c>
      <c r="H3714" t="s">
        <v>70</v>
      </c>
      <c r="I3714">
        <v>0</v>
      </c>
      <c r="J3714" t="s">
        <v>16230</v>
      </c>
      <c r="K3714">
        <v>0.6</v>
      </c>
      <c r="L3714" t="s">
        <v>71</v>
      </c>
      <c r="M3714"/>
      <c r="N3714"/>
      <c r="O3714"/>
      <c r="P3714"/>
      <c r="Q3714"/>
      <c r="R3714"/>
      <c r="S3714"/>
      <c r="T3714"/>
      <c r="U3714"/>
      <c r="V3714"/>
      <c r="W3714"/>
      <c r="X3714"/>
      <c r="Y3714"/>
      <c r="Z3714"/>
      <c r="AA3714"/>
      <c r="AB3714"/>
      <c r="AC3714"/>
      <c r="AD3714"/>
      <c r="AE3714"/>
      <c r="AF3714"/>
      <c r="AG3714">
        <v>2</v>
      </c>
      <c r="AH3714">
        <v>15000</v>
      </c>
    </row>
    <row r="3715" spans="1:34" ht="15" x14ac:dyDescent="0.25">
      <c r="A3715" t="s">
        <v>7557</v>
      </c>
      <c r="B3715" t="s">
        <v>7558</v>
      </c>
      <c r="C3715" t="s">
        <v>267</v>
      </c>
      <c r="D3715">
        <v>48</v>
      </c>
      <c r="E3715" s="138">
        <v>45646</v>
      </c>
      <c r="F3715" s="138">
        <v>45679</v>
      </c>
      <c r="G3715" t="s">
        <v>69</v>
      </c>
      <c r="H3715" t="s">
        <v>63</v>
      </c>
      <c r="I3715">
        <v>0.8</v>
      </c>
      <c r="J3715" t="s">
        <v>71</v>
      </c>
      <c r="K3715"/>
      <c r="L3715"/>
      <c r="M3715"/>
      <c r="N3715"/>
      <c r="O3715"/>
      <c r="P3715"/>
      <c r="Q3715"/>
      <c r="R3715"/>
      <c r="S3715"/>
      <c r="T3715"/>
      <c r="U3715"/>
      <c r="V3715"/>
      <c r="W3715"/>
      <c r="X3715"/>
      <c r="Y3715"/>
      <c r="Z3715"/>
      <c r="AA3715"/>
      <c r="AB3715"/>
      <c r="AC3715"/>
      <c r="AD3715"/>
      <c r="AE3715"/>
      <c r="AF3715"/>
      <c r="AG3715">
        <v>1</v>
      </c>
      <c r="AH3715">
        <v>0</v>
      </c>
    </row>
    <row r="3716" spans="1:34" ht="15" x14ac:dyDescent="0.25">
      <c r="A3716" t="s">
        <v>7559</v>
      </c>
      <c r="B3716" t="s">
        <v>7560</v>
      </c>
      <c r="C3716" t="s">
        <v>142</v>
      </c>
      <c r="D3716">
        <v>37</v>
      </c>
      <c r="E3716" s="138">
        <v>45656</v>
      </c>
      <c r="F3716" s="138">
        <v>45701</v>
      </c>
      <c r="G3716" t="s">
        <v>69</v>
      </c>
      <c r="H3716" t="s">
        <v>70</v>
      </c>
      <c r="I3716">
        <v>0</v>
      </c>
      <c r="J3716" t="s">
        <v>16230</v>
      </c>
      <c r="K3716">
        <v>0.75</v>
      </c>
      <c r="L3716" t="s">
        <v>71</v>
      </c>
      <c r="M3716"/>
      <c r="N3716"/>
      <c r="O3716"/>
      <c r="P3716"/>
      <c r="Q3716"/>
      <c r="R3716"/>
      <c r="S3716"/>
      <c r="T3716"/>
      <c r="U3716"/>
      <c r="V3716"/>
      <c r="W3716"/>
      <c r="X3716"/>
      <c r="Y3716"/>
      <c r="Z3716"/>
      <c r="AA3716"/>
      <c r="AB3716"/>
      <c r="AC3716"/>
      <c r="AD3716"/>
      <c r="AE3716"/>
      <c r="AF3716"/>
      <c r="AG3716">
        <v>2</v>
      </c>
      <c r="AH3716">
        <v>15000</v>
      </c>
    </row>
    <row r="3717" spans="1:34" ht="15" x14ac:dyDescent="0.25">
      <c r="A3717" t="s">
        <v>7561</v>
      </c>
      <c r="B3717" t="s">
        <v>7562</v>
      </c>
      <c r="C3717" t="s">
        <v>162</v>
      </c>
      <c r="D3717">
        <v>51</v>
      </c>
      <c r="E3717" s="138">
        <v>45656</v>
      </c>
      <c r="F3717" s="138">
        <v>45993</v>
      </c>
      <c r="G3717" t="s">
        <v>69</v>
      </c>
      <c r="H3717" t="s">
        <v>63</v>
      </c>
      <c r="I3717">
        <v>0.8</v>
      </c>
      <c r="J3717" t="s">
        <v>71</v>
      </c>
      <c r="K3717"/>
      <c r="L3717"/>
      <c r="M3717"/>
      <c r="N3717"/>
      <c r="O3717"/>
      <c r="P3717"/>
      <c r="Q3717"/>
      <c r="R3717"/>
      <c r="S3717"/>
      <c r="T3717"/>
      <c r="U3717"/>
      <c r="V3717"/>
      <c r="W3717"/>
      <c r="X3717"/>
      <c r="Y3717"/>
      <c r="Z3717"/>
      <c r="AA3717"/>
      <c r="AB3717"/>
      <c r="AC3717"/>
      <c r="AD3717"/>
      <c r="AE3717"/>
      <c r="AF3717"/>
      <c r="AG3717">
        <v>1</v>
      </c>
      <c r="AH3717">
        <v>0</v>
      </c>
    </row>
    <row r="3718" spans="1:34" ht="15" x14ac:dyDescent="0.25">
      <c r="A3718" t="s">
        <v>7563</v>
      </c>
      <c r="B3718" t="s">
        <v>7564</v>
      </c>
      <c r="C3718" t="s">
        <v>411</v>
      </c>
      <c r="D3718">
        <v>32</v>
      </c>
      <c r="E3718" s="138">
        <v>44832</v>
      </c>
      <c r="F3718" s="138">
        <v>46011</v>
      </c>
      <c r="G3718" t="s">
        <v>69</v>
      </c>
      <c r="H3718" t="s">
        <v>63</v>
      </c>
      <c r="I3718">
        <v>0.8</v>
      </c>
      <c r="J3718" t="s">
        <v>71</v>
      </c>
      <c r="K3718"/>
      <c r="L3718"/>
      <c r="M3718"/>
      <c r="N3718"/>
      <c r="O3718"/>
      <c r="P3718"/>
      <c r="Q3718"/>
      <c r="R3718"/>
      <c r="S3718"/>
      <c r="T3718"/>
      <c r="U3718"/>
      <c r="V3718"/>
      <c r="W3718"/>
      <c r="X3718"/>
      <c r="Y3718"/>
      <c r="Z3718"/>
      <c r="AA3718"/>
      <c r="AB3718"/>
      <c r="AC3718"/>
      <c r="AD3718"/>
      <c r="AE3718"/>
      <c r="AF3718"/>
      <c r="AG3718">
        <v>1</v>
      </c>
      <c r="AH3718">
        <v>0</v>
      </c>
    </row>
    <row r="3719" spans="1:34" ht="15" x14ac:dyDescent="0.25">
      <c r="A3719" t="s">
        <v>7565</v>
      </c>
      <c r="B3719" t="s">
        <v>7566</v>
      </c>
      <c r="C3719" t="s">
        <v>182</v>
      </c>
      <c r="D3719">
        <v>29</v>
      </c>
      <c r="E3719" s="138">
        <v>45653</v>
      </c>
      <c r="F3719" s="138">
        <v>45945</v>
      </c>
      <c r="G3719" t="s">
        <v>69</v>
      </c>
      <c r="H3719" t="s">
        <v>63</v>
      </c>
      <c r="I3719">
        <v>0.4</v>
      </c>
      <c r="J3719" t="s">
        <v>71</v>
      </c>
      <c r="K3719"/>
      <c r="L3719"/>
      <c r="M3719"/>
      <c r="N3719"/>
      <c r="O3719"/>
      <c r="P3719"/>
      <c r="Q3719"/>
      <c r="R3719"/>
      <c r="S3719"/>
      <c r="T3719"/>
      <c r="U3719"/>
      <c r="V3719"/>
      <c r="W3719"/>
      <c r="X3719"/>
      <c r="Y3719"/>
      <c r="Z3719"/>
      <c r="AA3719"/>
      <c r="AB3719"/>
      <c r="AC3719"/>
      <c r="AD3719"/>
      <c r="AE3719"/>
      <c r="AF3719"/>
      <c r="AG3719">
        <v>1</v>
      </c>
      <c r="AH3719">
        <v>0</v>
      </c>
    </row>
    <row r="3720" spans="1:34" ht="15" x14ac:dyDescent="0.25">
      <c r="A3720" t="s">
        <v>7567</v>
      </c>
      <c r="B3720" t="s">
        <v>7568</v>
      </c>
      <c r="C3720" t="s">
        <v>139</v>
      </c>
      <c r="D3720">
        <v>2</v>
      </c>
      <c r="E3720" s="138">
        <v>45715</v>
      </c>
      <c r="F3720" s="138">
        <v>45937</v>
      </c>
      <c r="G3720" t="s">
        <v>69</v>
      </c>
      <c r="H3720" t="s">
        <v>63</v>
      </c>
      <c r="I3720">
        <v>0.8</v>
      </c>
      <c r="J3720" t="s">
        <v>71</v>
      </c>
      <c r="K3720"/>
      <c r="L3720"/>
      <c r="M3720"/>
      <c r="N3720"/>
      <c r="O3720"/>
      <c r="P3720"/>
      <c r="Q3720"/>
      <c r="R3720"/>
      <c r="S3720"/>
      <c r="T3720"/>
      <c r="U3720"/>
      <c r="V3720"/>
      <c r="W3720"/>
      <c r="X3720"/>
      <c r="Y3720"/>
      <c r="Z3720"/>
      <c r="AA3720"/>
      <c r="AB3720"/>
      <c r="AC3720"/>
      <c r="AD3720"/>
      <c r="AE3720"/>
      <c r="AF3720"/>
      <c r="AG3720">
        <v>1</v>
      </c>
      <c r="AH3720">
        <v>0</v>
      </c>
    </row>
    <row r="3721" spans="1:34" ht="15" x14ac:dyDescent="0.25">
      <c r="A3721" t="s">
        <v>7569</v>
      </c>
      <c r="B3721" t="s">
        <v>7570</v>
      </c>
      <c r="C3721" t="s">
        <v>211</v>
      </c>
      <c r="D3721">
        <v>17</v>
      </c>
      <c r="E3721" s="138">
        <v>45625</v>
      </c>
      <c r="F3721" s="138">
        <v>45817</v>
      </c>
      <c r="G3721" t="s">
        <v>69</v>
      </c>
      <c r="H3721" t="s">
        <v>63</v>
      </c>
      <c r="I3721">
        <v>0.8</v>
      </c>
      <c r="J3721" t="s">
        <v>71</v>
      </c>
      <c r="K3721"/>
      <c r="L3721"/>
      <c r="M3721"/>
      <c r="N3721"/>
      <c r="O3721"/>
      <c r="P3721"/>
      <c r="Q3721"/>
      <c r="R3721"/>
      <c r="S3721"/>
      <c r="T3721"/>
      <c r="U3721"/>
      <c r="V3721"/>
      <c r="W3721"/>
      <c r="X3721"/>
      <c r="Y3721"/>
      <c r="Z3721"/>
      <c r="AA3721"/>
      <c r="AB3721"/>
      <c r="AC3721"/>
      <c r="AD3721"/>
      <c r="AE3721"/>
      <c r="AF3721"/>
      <c r="AG3721">
        <v>1</v>
      </c>
      <c r="AH3721">
        <v>0</v>
      </c>
    </row>
    <row r="3722" spans="1:34" ht="15" x14ac:dyDescent="0.25">
      <c r="A3722" t="s">
        <v>7571</v>
      </c>
      <c r="B3722" t="s">
        <v>7572</v>
      </c>
      <c r="C3722" t="s">
        <v>735</v>
      </c>
      <c r="D3722"/>
      <c r="E3722"/>
      <c r="F3722"/>
      <c r="G3722"/>
      <c r="H3722" t="s">
        <v>63</v>
      </c>
      <c r="I3722" t="s">
        <v>64</v>
      </c>
      <c r="J3722"/>
      <c r="K3722"/>
      <c r="L3722"/>
      <c r="M3722"/>
      <c r="N3722"/>
      <c r="O3722"/>
      <c r="P3722"/>
      <c r="Q3722"/>
      <c r="R3722"/>
      <c r="S3722"/>
      <c r="T3722"/>
      <c r="U3722"/>
      <c r="V3722"/>
      <c r="W3722"/>
      <c r="X3722"/>
      <c r="Y3722"/>
      <c r="Z3722"/>
      <c r="AA3722"/>
      <c r="AB3722"/>
      <c r="AC3722"/>
      <c r="AD3722"/>
      <c r="AE3722"/>
      <c r="AF3722"/>
      <c r="AG3722"/>
      <c r="AH3722">
        <v>0</v>
      </c>
    </row>
    <row r="3723" spans="1:34" ht="15" x14ac:dyDescent="0.25">
      <c r="A3723" t="s">
        <v>7573</v>
      </c>
      <c r="B3723" t="s">
        <v>7574</v>
      </c>
      <c r="C3723" t="s">
        <v>757</v>
      </c>
      <c r="D3723">
        <v>8</v>
      </c>
      <c r="E3723" s="138">
        <v>44273</v>
      </c>
      <c r="F3723" s="138">
        <v>46011</v>
      </c>
      <c r="G3723" t="s">
        <v>69</v>
      </c>
      <c r="H3723" t="s">
        <v>70</v>
      </c>
      <c r="I3723">
        <v>0</v>
      </c>
      <c r="J3723" t="s">
        <v>16230</v>
      </c>
      <c r="K3723">
        <v>0.6</v>
      </c>
      <c r="L3723" t="s">
        <v>71</v>
      </c>
      <c r="M3723"/>
      <c r="N3723"/>
      <c r="O3723"/>
      <c r="P3723"/>
      <c r="Q3723"/>
      <c r="R3723"/>
      <c r="S3723"/>
      <c r="T3723"/>
      <c r="U3723"/>
      <c r="V3723"/>
      <c r="W3723"/>
      <c r="X3723"/>
      <c r="Y3723"/>
      <c r="Z3723"/>
      <c r="AA3723"/>
      <c r="AB3723"/>
      <c r="AC3723"/>
      <c r="AD3723"/>
      <c r="AE3723"/>
      <c r="AF3723"/>
      <c r="AG3723">
        <v>2</v>
      </c>
      <c r="AH3723">
        <v>15000</v>
      </c>
    </row>
    <row r="3724" spans="1:34" ht="15" x14ac:dyDescent="0.25">
      <c r="A3724" t="s">
        <v>7575</v>
      </c>
      <c r="B3724" t="s">
        <v>7576</v>
      </c>
      <c r="C3724" t="s">
        <v>411</v>
      </c>
      <c r="D3724">
        <v>14</v>
      </c>
      <c r="E3724" s="138">
        <v>45335</v>
      </c>
      <c r="F3724" s="138">
        <v>46011</v>
      </c>
      <c r="G3724" t="s">
        <v>69</v>
      </c>
      <c r="H3724" t="s">
        <v>63</v>
      </c>
      <c r="I3724">
        <v>0.5</v>
      </c>
      <c r="J3724" t="s">
        <v>71</v>
      </c>
      <c r="K3724"/>
      <c r="L3724"/>
      <c r="M3724"/>
      <c r="N3724"/>
      <c r="O3724"/>
      <c r="P3724"/>
      <c r="Q3724"/>
      <c r="R3724"/>
      <c r="S3724"/>
      <c r="T3724"/>
      <c r="U3724"/>
      <c r="V3724"/>
      <c r="W3724"/>
      <c r="X3724"/>
      <c r="Y3724"/>
      <c r="Z3724"/>
      <c r="AA3724"/>
      <c r="AB3724"/>
      <c r="AC3724"/>
      <c r="AD3724"/>
      <c r="AE3724"/>
      <c r="AF3724"/>
      <c r="AG3724">
        <v>1</v>
      </c>
      <c r="AH3724">
        <v>0</v>
      </c>
    </row>
    <row r="3725" spans="1:34" ht="15" x14ac:dyDescent="0.25">
      <c r="A3725" t="s">
        <v>7577</v>
      </c>
      <c r="B3725" t="s">
        <v>7578</v>
      </c>
      <c r="C3725" t="s">
        <v>742</v>
      </c>
      <c r="D3725">
        <v>12</v>
      </c>
      <c r="E3725" s="138">
        <v>44634</v>
      </c>
      <c r="F3725" s="138">
        <v>46011</v>
      </c>
      <c r="G3725" t="s">
        <v>69</v>
      </c>
      <c r="H3725" t="s">
        <v>63</v>
      </c>
      <c r="I3725">
        <v>0.3</v>
      </c>
      <c r="J3725" t="s">
        <v>71</v>
      </c>
      <c r="K3725"/>
      <c r="L3725"/>
      <c r="M3725"/>
      <c r="N3725"/>
      <c r="O3725"/>
      <c r="P3725"/>
      <c r="Q3725"/>
      <c r="R3725"/>
      <c r="S3725"/>
      <c r="T3725"/>
      <c r="U3725"/>
      <c r="V3725"/>
      <c r="W3725"/>
      <c r="X3725"/>
      <c r="Y3725"/>
      <c r="Z3725"/>
      <c r="AA3725"/>
      <c r="AB3725"/>
      <c r="AC3725"/>
      <c r="AD3725"/>
      <c r="AE3725"/>
      <c r="AF3725"/>
      <c r="AG3725">
        <v>1</v>
      </c>
      <c r="AH3725">
        <v>0</v>
      </c>
    </row>
    <row r="3726" spans="1:34" ht="15" x14ac:dyDescent="0.25">
      <c r="A3726" t="s">
        <v>7579</v>
      </c>
      <c r="B3726" t="s">
        <v>7580</v>
      </c>
      <c r="C3726" t="s">
        <v>139</v>
      </c>
      <c r="D3726">
        <v>7</v>
      </c>
      <c r="E3726" s="138">
        <v>45733</v>
      </c>
      <c r="F3726" s="138">
        <v>45944</v>
      </c>
      <c r="G3726" t="s">
        <v>69</v>
      </c>
      <c r="H3726" t="s">
        <v>63</v>
      </c>
      <c r="I3726">
        <v>0.8</v>
      </c>
      <c r="J3726" t="s">
        <v>71</v>
      </c>
      <c r="K3726"/>
      <c r="L3726"/>
      <c r="M3726"/>
      <c r="N3726"/>
      <c r="O3726"/>
      <c r="P3726"/>
      <c r="Q3726"/>
      <c r="R3726"/>
      <c r="S3726"/>
      <c r="T3726"/>
      <c r="U3726"/>
      <c r="V3726"/>
      <c r="W3726"/>
      <c r="X3726"/>
      <c r="Y3726"/>
      <c r="Z3726"/>
      <c r="AA3726"/>
      <c r="AB3726"/>
      <c r="AC3726"/>
      <c r="AD3726"/>
      <c r="AE3726"/>
      <c r="AF3726"/>
      <c r="AG3726">
        <v>1</v>
      </c>
      <c r="AH3726">
        <v>0</v>
      </c>
    </row>
    <row r="3727" spans="1:34" ht="15" x14ac:dyDescent="0.25">
      <c r="A3727" t="s">
        <v>2674</v>
      </c>
      <c r="B3727" t="s">
        <v>2675</v>
      </c>
      <c r="C3727" t="s">
        <v>206</v>
      </c>
      <c r="D3727">
        <v>4</v>
      </c>
      <c r="E3727" s="138">
        <v>45712</v>
      </c>
      <c r="F3727" s="138">
        <v>45721</v>
      </c>
      <c r="G3727" t="s">
        <v>69</v>
      </c>
      <c r="H3727" t="s">
        <v>63</v>
      </c>
      <c r="I3727">
        <v>0.7</v>
      </c>
      <c r="J3727" t="s">
        <v>71</v>
      </c>
      <c r="K3727"/>
      <c r="L3727"/>
      <c r="M3727"/>
      <c r="N3727"/>
      <c r="O3727"/>
      <c r="P3727"/>
      <c r="Q3727"/>
      <c r="R3727"/>
      <c r="S3727"/>
      <c r="T3727"/>
      <c r="U3727"/>
      <c r="V3727"/>
      <c r="W3727"/>
      <c r="X3727"/>
      <c r="Y3727"/>
      <c r="Z3727"/>
      <c r="AA3727"/>
      <c r="AB3727"/>
      <c r="AC3727"/>
      <c r="AD3727"/>
      <c r="AE3727"/>
      <c r="AF3727"/>
      <c r="AG3727">
        <v>1</v>
      </c>
      <c r="AH3727">
        <v>0</v>
      </c>
    </row>
    <row r="3728" spans="1:34" ht="15" x14ac:dyDescent="0.25">
      <c r="A3728" t="s">
        <v>7581</v>
      </c>
      <c r="B3728" t="s">
        <v>7582</v>
      </c>
      <c r="C3728" t="s">
        <v>74</v>
      </c>
      <c r="D3728">
        <v>7</v>
      </c>
      <c r="E3728" s="138">
        <v>45715</v>
      </c>
      <c r="F3728" s="138">
        <v>45811</v>
      </c>
      <c r="G3728" t="s">
        <v>75</v>
      </c>
      <c r="H3728" t="s">
        <v>70</v>
      </c>
      <c r="I3728">
        <v>0</v>
      </c>
      <c r="J3728" t="s">
        <v>16229</v>
      </c>
      <c r="K3728">
        <v>0.68</v>
      </c>
      <c r="L3728" t="s">
        <v>16270</v>
      </c>
      <c r="M3728">
        <v>0.75</v>
      </c>
      <c r="N3728" t="s">
        <v>78</v>
      </c>
      <c r="O3728">
        <v>0.8</v>
      </c>
      <c r="P3728" t="s">
        <v>79</v>
      </c>
      <c r="Q3728"/>
      <c r="R3728"/>
      <c r="S3728"/>
      <c r="T3728"/>
      <c r="U3728"/>
      <c r="V3728"/>
      <c r="W3728"/>
      <c r="X3728"/>
      <c r="Y3728"/>
      <c r="Z3728"/>
      <c r="AA3728"/>
      <c r="AB3728"/>
      <c r="AC3728"/>
      <c r="AD3728"/>
      <c r="AE3728"/>
      <c r="AF3728"/>
      <c r="AG3728">
        <v>4</v>
      </c>
      <c r="AH3728">
        <v>10000</v>
      </c>
    </row>
    <row r="3729" spans="1:34" ht="15" x14ac:dyDescent="0.25">
      <c r="A3729" t="s">
        <v>7583</v>
      </c>
      <c r="B3729" t="s">
        <v>7584</v>
      </c>
      <c r="C3729" t="s">
        <v>63</v>
      </c>
      <c r="D3729"/>
      <c r="E3729"/>
      <c r="F3729"/>
      <c r="G3729"/>
      <c r="H3729" t="s">
        <v>63</v>
      </c>
      <c r="I3729" t="s">
        <v>64</v>
      </c>
      <c r="J3729"/>
      <c r="K3729"/>
      <c r="L3729"/>
      <c r="M3729"/>
      <c r="N3729"/>
      <c r="O3729"/>
      <c r="P3729"/>
      <c r="Q3729"/>
      <c r="R3729"/>
      <c r="S3729"/>
      <c r="T3729"/>
      <c r="U3729"/>
      <c r="V3729"/>
      <c r="W3729"/>
      <c r="X3729"/>
      <c r="Y3729"/>
      <c r="Z3729"/>
      <c r="AA3729"/>
      <c r="AB3729"/>
      <c r="AC3729"/>
      <c r="AD3729"/>
      <c r="AE3729"/>
      <c r="AF3729"/>
      <c r="AG3729"/>
      <c r="AH3729">
        <v>0</v>
      </c>
    </row>
    <row r="3730" spans="1:34" ht="15" x14ac:dyDescent="0.25">
      <c r="A3730" t="s">
        <v>7585</v>
      </c>
      <c r="B3730" t="s">
        <v>7586</v>
      </c>
      <c r="C3730" t="s">
        <v>1000</v>
      </c>
      <c r="D3730">
        <v>98</v>
      </c>
      <c r="E3730" s="138">
        <v>45645</v>
      </c>
      <c r="F3730" s="138">
        <v>45763</v>
      </c>
      <c r="G3730" t="s">
        <v>69</v>
      </c>
      <c r="H3730" t="s">
        <v>70</v>
      </c>
      <c r="I3730">
        <v>0</v>
      </c>
      <c r="J3730" t="s">
        <v>16282</v>
      </c>
      <c r="K3730">
        <v>0.8</v>
      </c>
      <c r="L3730" t="s">
        <v>71</v>
      </c>
      <c r="M3730"/>
      <c r="N3730"/>
      <c r="O3730"/>
      <c r="P3730"/>
      <c r="Q3730"/>
      <c r="R3730"/>
      <c r="S3730"/>
      <c r="T3730"/>
      <c r="U3730"/>
      <c r="V3730"/>
      <c r="W3730"/>
      <c r="X3730"/>
      <c r="Y3730"/>
      <c r="Z3730"/>
      <c r="AA3730"/>
      <c r="AB3730"/>
      <c r="AC3730"/>
      <c r="AD3730"/>
      <c r="AE3730"/>
      <c r="AF3730"/>
      <c r="AG3730">
        <v>2</v>
      </c>
      <c r="AH3730">
        <v>7000</v>
      </c>
    </row>
    <row r="3731" spans="1:34" ht="15" x14ac:dyDescent="0.25">
      <c r="A3731" t="s">
        <v>7587</v>
      </c>
      <c r="B3731" t="s">
        <v>7588</v>
      </c>
      <c r="C3731" t="s">
        <v>142</v>
      </c>
      <c r="D3731">
        <v>48</v>
      </c>
      <c r="E3731" s="138">
        <v>45646</v>
      </c>
      <c r="F3731" s="138">
        <v>45694</v>
      </c>
      <c r="G3731" t="s">
        <v>16478</v>
      </c>
      <c r="H3731" t="s">
        <v>70</v>
      </c>
      <c r="I3731">
        <v>0.2</v>
      </c>
      <c r="J3731" t="s">
        <v>76</v>
      </c>
      <c r="K3731">
        <v>0.2</v>
      </c>
      <c r="L3731" t="s">
        <v>77</v>
      </c>
      <c r="M3731">
        <v>0.2</v>
      </c>
      <c r="N3731" t="s">
        <v>78</v>
      </c>
      <c r="O3731">
        <v>0.3</v>
      </c>
      <c r="P3731" t="s">
        <v>79</v>
      </c>
      <c r="Q3731">
        <v>0</v>
      </c>
      <c r="R3731" t="s">
        <v>16230</v>
      </c>
      <c r="S3731"/>
      <c r="T3731"/>
      <c r="U3731"/>
      <c r="V3731"/>
      <c r="W3731"/>
      <c r="X3731"/>
      <c r="Y3731"/>
      <c r="Z3731"/>
      <c r="AA3731"/>
      <c r="AB3731"/>
      <c r="AC3731"/>
      <c r="AD3731"/>
      <c r="AE3731"/>
      <c r="AF3731"/>
      <c r="AG3731">
        <v>0</v>
      </c>
      <c r="AH3731">
        <v>0</v>
      </c>
    </row>
    <row r="3732" spans="1:34" ht="15" x14ac:dyDescent="0.25">
      <c r="A3732" t="s">
        <v>7589</v>
      </c>
      <c r="B3732" t="s">
        <v>7590</v>
      </c>
      <c r="C3732" t="s">
        <v>142</v>
      </c>
      <c r="D3732">
        <v>64</v>
      </c>
      <c r="E3732" s="138">
        <v>45625</v>
      </c>
      <c r="F3732" s="138">
        <v>45677</v>
      </c>
      <c r="G3732" t="s">
        <v>69</v>
      </c>
      <c r="H3732" t="s">
        <v>70</v>
      </c>
      <c r="I3732">
        <v>0</v>
      </c>
      <c r="J3732" t="s">
        <v>16269</v>
      </c>
      <c r="K3732">
        <v>0.8</v>
      </c>
      <c r="L3732" t="s">
        <v>71</v>
      </c>
      <c r="M3732"/>
      <c r="N3732"/>
      <c r="O3732"/>
      <c r="P3732"/>
      <c r="Q3732"/>
      <c r="R3732"/>
      <c r="S3732"/>
      <c r="T3732"/>
      <c r="U3732"/>
      <c r="V3732"/>
      <c r="W3732"/>
      <c r="X3732"/>
      <c r="Y3732"/>
      <c r="Z3732"/>
      <c r="AA3732"/>
      <c r="AB3732"/>
      <c r="AC3732"/>
      <c r="AD3732"/>
      <c r="AE3732"/>
      <c r="AF3732"/>
      <c r="AG3732">
        <v>2</v>
      </c>
      <c r="AH3732">
        <v>12500</v>
      </c>
    </row>
    <row r="3733" spans="1:34" ht="15" x14ac:dyDescent="0.25">
      <c r="A3733" t="s">
        <v>7591</v>
      </c>
      <c r="B3733" t="s">
        <v>7592</v>
      </c>
      <c r="C3733" t="s">
        <v>99</v>
      </c>
      <c r="D3733">
        <v>5</v>
      </c>
      <c r="E3733" s="138">
        <v>45719</v>
      </c>
      <c r="F3733" s="138">
        <v>45741</v>
      </c>
      <c r="G3733" t="s">
        <v>69</v>
      </c>
      <c r="H3733" t="s">
        <v>63</v>
      </c>
      <c r="I3733">
        <v>0.8</v>
      </c>
      <c r="J3733" t="s">
        <v>71</v>
      </c>
      <c r="K3733"/>
      <c r="L3733"/>
      <c r="M3733"/>
      <c r="N3733"/>
      <c r="O3733"/>
      <c r="P3733"/>
      <c r="Q3733"/>
      <c r="R3733"/>
      <c r="S3733"/>
      <c r="T3733"/>
      <c r="U3733"/>
      <c r="V3733"/>
      <c r="W3733"/>
      <c r="X3733"/>
      <c r="Y3733"/>
      <c r="Z3733"/>
      <c r="AA3733"/>
      <c r="AB3733"/>
      <c r="AC3733"/>
      <c r="AD3733"/>
      <c r="AE3733"/>
      <c r="AF3733"/>
      <c r="AG3733">
        <v>1</v>
      </c>
      <c r="AH3733">
        <v>0</v>
      </c>
    </row>
    <row r="3734" spans="1:34" ht="15" x14ac:dyDescent="0.25">
      <c r="A3734" t="s">
        <v>7593</v>
      </c>
      <c r="B3734" t="s">
        <v>7594</v>
      </c>
      <c r="C3734" t="s">
        <v>102</v>
      </c>
      <c r="D3734">
        <v>48</v>
      </c>
      <c r="E3734" s="138">
        <v>45650</v>
      </c>
      <c r="F3734" s="138">
        <v>45938</v>
      </c>
      <c r="G3734" t="s">
        <v>75</v>
      </c>
      <c r="H3734" t="s">
        <v>63</v>
      </c>
      <c r="I3734">
        <v>0.8</v>
      </c>
      <c r="J3734" t="s">
        <v>71</v>
      </c>
      <c r="K3734"/>
      <c r="L3734"/>
      <c r="M3734"/>
      <c r="N3734"/>
      <c r="O3734"/>
      <c r="P3734"/>
      <c r="Q3734"/>
      <c r="R3734"/>
      <c r="S3734"/>
      <c r="T3734"/>
      <c r="U3734"/>
      <c r="V3734"/>
      <c r="W3734"/>
      <c r="X3734"/>
      <c r="Y3734"/>
      <c r="Z3734"/>
      <c r="AA3734"/>
      <c r="AB3734"/>
      <c r="AC3734"/>
      <c r="AD3734"/>
      <c r="AE3734"/>
      <c r="AF3734"/>
      <c r="AG3734">
        <v>1</v>
      </c>
      <c r="AH3734">
        <v>0</v>
      </c>
    </row>
    <row r="3735" spans="1:34" ht="15" x14ac:dyDescent="0.25">
      <c r="A3735" t="s">
        <v>7595</v>
      </c>
      <c r="B3735" t="s">
        <v>7596</v>
      </c>
      <c r="C3735" t="s">
        <v>139</v>
      </c>
      <c r="D3735">
        <v>6</v>
      </c>
      <c r="E3735" s="138">
        <v>44712</v>
      </c>
      <c r="F3735" s="138">
        <v>46011</v>
      </c>
      <c r="G3735" t="s">
        <v>69</v>
      </c>
      <c r="H3735" t="s">
        <v>63</v>
      </c>
      <c r="I3735">
        <v>0.4</v>
      </c>
      <c r="J3735" t="s">
        <v>71</v>
      </c>
      <c r="K3735"/>
      <c r="L3735"/>
      <c r="M3735"/>
      <c r="N3735"/>
      <c r="O3735"/>
      <c r="P3735"/>
      <c r="Q3735"/>
      <c r="R3735"/>
      <c r="S3735"/>
      <c r="T3735"/>
      <c r="U3735"/>
      <c r="V3735"/>
      <c r="W3735"/>
      <c r="X3735"/>
      <c r="Y3735"/>
      <c r="Z3735"/>
      <c r="AA3735"/>
      <c r="AB3735"/>
      <c r="AC3735"/>
      <c r="AD3735"/>
      <c r="AE3735"/>
      <c r="AF3735"/>
      <c r="AG3735">
        <v>1</v>
      </c>
      <c r="AH3735">
        <v>0</v>
      </c>
    </row>
    <row r="3736" spans="1:34" ht="15" x14ac:dyDescent="0.25">
      <c r="A3736" t="s">
        <v>15683</v>
      </c>
      <c r="B3736" t="s">
        <v>15684</v>
      </c>
      <c r="C3736" t="s">
        <v>125</v>
      </c>
      <c r="D3736">
        <v>10</v>
      </c>
      <c r="E3736" s="138">
        <v>44284</v>
      </c>
      <c r="F3736" s="138">
        <v>46011</v>
      </c>
      <c r="G3736" t="s">
        <v>69</v>
      </c>
      <c r="H3736" t="s">
        <v>63</v>
      </c>
      <c r="I3736">
        <v>0.8</v>
      </c>
      <c r="J3736" t="s">
        <v>71</v>
      </c>
      <c r="K3736"/>
      <c r="L3736"/>
      <c r="M3736"/>
      <c r="N3736"/>
      <c r="O3736"/>
      <c r="P3736"/>
      <c r="Q3736"/>
      <c r="R3736"/>
      <c r="S3736"/>
      <c r="T3736"/>
      <c r="U3736"/>
      <c r="V3736"/>
      <c r="W3736"/>
      <c r="X3736"/>
      <c r="Y3736"/>
      <c r="Z3736"/>
      <c r="AA3736"/>
      <c r="AB3736"/>
      <c r="AC3736"/>
      <c r="AD3736"/>
      <c r="AE3736"/>
      <c r="AF3736"/>
      <c r="AG3736">
        <v>1</v>
      </c>
      <c r="AH3736">
        <v>0</v>
      </c>
    </row>
    <row r="3737" spans="1:34" ht="15" x14ac:dyDescent="0.25">
      <c r="A3737" t="s">
        <v>7597</v>
      </c>
      <c r="B3737" t="s">
        <v>7598</v>
      </c>
      <c r="C3737" t="s">
        <v>604</v>
      </c>
      <c r="D3737">
        <v>81</v>
      </c>
      <c r="E3737" s="138">
        <v>45645</v>
      </c>
      <c r="F3737" s="138">
        <v>45686</v>
      </c>
      <c r="G3737" t="s">
        <v>69</v>
      </c>
      <c r="H3737" t="s">
        <v>70</v>
      </c>
      <c r="I3737">
        <v>0</v>
      </c>
      <c r="J3737" t="s">
        <v>16230</v>
      </c>
      <c r="K3737">
        <v>0.5</v>
      </c>
      <c r="L3737" t="s">
        <v>16270</v>
      </c>
      <c r="M3737">
        <v>0.7</v>
      </c>
      <c r="N3737" t="s">
        <v>78</v>
      </c>
      <c r="O3737">
        <v>0.8</v>
      </c>
      <c r="P3737" t="s">
        <v>79</v>
      </c>
      <c r="Q3737"/>
      <c r="R3737"/>
      <c r="S3737"/>
      <c r="T3737"/>
      <c r="U3737"/>
      <c r="V3737"/>
      <c r="W3737"/>
      <c r="X3737"/>
      <c r="Y3737"/>
      <c r="Z3737"/>
      <c r="AA3737"/>
      <c r="AB3737"/>
      <c r="AC3737"/>
      <c r="AD3737"/>
      <c r="AE3737"/>
      <c r="AF3737"/>
      <c r="AG3737">
        <v>4</v>
      </c>
      <c r="AH3737">
        <v>15000</v>
      </c>
    </row>
    <row r="3738" spans="1:34" ht="15" x14ac:dyDescent="0.25">
      <c r="A3738" t="s">
        <v>7599</v>
      </c>
      <c r="B3738" t="s">
        <v>7600</v>
      </c>
      <c r="C3738" t="s">
        <v>281</v>
      </c>
      <c r="D3738">
        <v>35</v>
      </c>
      <c r="E3738" s="138">
        <v>45646</v>
      </c>
      <c r="F3738" s="138">
        <v>45691</v>
      </c>
      <c r="G3738" t="s">
        <v>69</v>
      </c>
      <c r="H3738" t="s">
        <v>63</v>
      </c>
      <c r="I3738">
        <v>0.8</v>
      </c>
      <c r="J3738" t="s">
        <v>71</v>
      </c>
      <c r="K3738"/>
      <c r="L3738"/>
      <c r="M3738"/>
      <c r="N3738"/>
      <c r="O3738"/>
      <c r="P3738"/>
      <c r="Q3738"/>
      <c r="R3738"/>
      <c r="S3738"/>
      <c r="T3738"/>
      <c r="U3738"/>
      <c r="V3738"/>
      <c r="W3738"/>
      <c r="X3738"/>
      <c r="Y3738"/>
      <c r="Z3738"/>
      <c r="AA3738"/>
      <c r="AB3738"/>
      <c r="AC3738"/>
      <c r="AD3738"/>
      <c r="AE3738"/>
      <c r="AF3738"/>
      <c r="AG3738">
        <v>1</v>
      </c>
      <c r="AH3738">
        <v>0</v>
      </c>
    </row>
    <row r="3739" spans="1:34" ht="15" x14ac:dyDescent="0.25">
      <c r="A3739" t="s">
        <v>7601</v>
      </c>
      <c r="B3739" t="s">
        <v>7602</v>
      </c>
      <c r="C3739" t="s">
        <v>87</v>
      </c>
      <c r="D3739">
        <v>68</v>
      </c>
      <c r="E3739" s="138">
        <v>45644</v>
      </c>
      <c r="F3739" s="138">
        <v>45693</v>
      </c>
      <c r="G3739" t="s">
        <v>69</v>
      </c>
      <c r="H3739" t="s">
        <v>63</v>
      </c>
      <c r="I3739">
        <v>0.7</v>
      </c>
      <c r="J3739" t="s">
        <v>71</v>
      </c>
      <c r="K3739"/>
      <c r="L3739"/>
      <c r="M3739"/>
      <c r="N3739"/>
      <c r="O3739"/>
      <c r="P3739"/>
      <c r="Q3739"/>
      <c r="R3739"/>
      <c r="S3739"/>
      <c r="T3739"/>
      <c r="U3739"/>
      <c r="V3739"/>
      <c r="W3739"/>
      <c r="X3739"/>
      <c r="Y3739"/>
      <c r="Z3739"/>
      <c r="AA3739"/>
      <c r="AB3739"/>
      <c r="AC3739"/>
      <c r="AD3739"/>
      <c r="AE3739"/>
      <c r="AF3739"/>
      <c r="AG3739">
        <v>1</v>
      </c>
      <c r="AH3739">
        <v>0</v>
      </c>
    </row>
    <row r="3740" spans="1:34" ht="15" x14ac:dyDescent="0.25">
      <c r="A3740" t="s">
        <v>7603</v>
      </c>
      <c r="B3740" t="s">
        <v>7604</v>
      </c>
      <c r="C3740" t="s">
        <v>521</v>
      </c>
      <c r="D3740">
        <v>40</v>
      </c>
      <c r="E3740" s="138">
        <v>45623</v>
      </c>
      <c r="F3740" s="138">
        <v>45737</v>
      </c>
      <c r="G3740" t="s">
        <v>69</v>
      </c>
      <c r="H3740" t="s">
        <v>70</v>
      </c>
      <c r="I3740">
        <v>0</v>
      </c>
      <c r="J3740" t="s">
        <v>16229</v>
      </c>
      <c r="K3740">
        <v>0.5</v>
      </c>
      <c r="L3740" t="s">
        <v>71</v>
      </c>
      <c r="M3740"/>
      <c r="N3740"/>
      <c r="O3740"/>
      <c r="P3740"/>
      <c r="Q3740"/>
      <c r="R3740"/>
      <c r="S3740"/>
      <c r="T3740"/>
      <c r="U3740"/>
      <c r="V3740"/>
      <c r="W3740"/>
      <c r="X3740"/>
      <c r="Y3740"/>
      <c r="Z3740"/>
      <c r="AA3740"/>
      <c r="AB3740"/>
      <c r="AC3740"/>
      <c r="AD3740"/>
      <c r="AE3740"/>
      <c r="AF3740"/>
      <c r="AG3740">
        <v>2</v>
      </c>
      <c r="AH3740">
        <v>10000</v>
      </c>
    </row>
    <row r="3741" spans="1:34" ht="15" x14ac:dyDescent="0.25">
      <c r="A3741" t="s">
        <v>7605</v>
      </c>
      <c r="B3741" t="s">
        <v>7606</v>
      </c>
      <c r="C3741" t="s">
        <v>102</v>
      </c>
      <c r="D3741">
        <v>43</v>
      </c>
      <c r="E3741" s="138">
        <v>45643</v>
      </c>
      <c r="F3741" s="138">
        <v>45678</v>
      </c>
      <c r="G3741" t="s">
        <v>69</v>
      </c>
      <c r="H3741" t="s">
        <v>63</v>
      </c>
      <c r="I3741">
        <v>0.5</v>
      </c>
      <c r="J3741" t="s">
        <v>71</v>
      </c>
      <c r="K3741"/>
      <c r="L3741"/>
      <c r="M3741"/>
      <c r="N3741"/>
      <c r="O3741"/>
      <c r="P3741"/>
      <c r="Q3741"/>
      <c r="R3741"/>
      <c r="S3741"/>
      <c r="T3741"/>
      <c r="U3741"/>
      <c r="V3741"/>
      <c r="W3741"/>
      <c r="X3741"/>
      <c r="Y3741"/>
      <c r="Z3741"/>
      <c r="AA3741"/>
      <c r="AB3741"/>
      <c r="AC3741"/>
      <c r="AD3741"/>
      <c r="AE3741"/>
      <c r="AF3741"/>
      <c r="AG3741">
        <v>1</v>
      </c>
      <c r="AH3741">
        <v>0</v>
      </c>
    </row>
    <row r="3742" spans="1:34" ht="15" x14ac:dyDescent="0.25">
      <c r="A3742" t="s">
        <v>7607</v>
      </c>
      <c r="B3742" t="s">
        <v>7608</v>
      </c>
      <c r="C3742" t="s">
        <v>350</v>
      </c>
      <c r="D3742">
        <v>12</v>
      </c>
      <c r="E3742" s="138">
        <v>41842</v>
      </c>
      <c r="F3742" s="138">
        <v>46011</v>
      </c>
      <c r="G3742" t="s">
        <v>69</v>
      </c>
      <c r="H3742" t="s">
        <v>63</v>
      </c>
      <c r="I3742">
        <v>0.3</v>
      </c>
      <c r="J3742" t="s">
        <v>71</v>
      </c>
      <c r="K3742"/>
      <c r="L3742"/>
      <c r="M3742"/>
      <c r="N3742"/>
      <c r="O3742"/>
      <c r="P3742"/>
      <c r="Q3742"/>
      <c r="R3742"/>
      <c r="S3742"/>
      <c r="T3742"/>
      <c r="U3742"/>
      <c r="V3742"/>
      <c r="W3742"/>
      <c r="X3742"/>
      <c r="Y3742"/>
      <c r="Z3742"/>
      <c r="AA3742"/>
      <c r="AB3742"/>
      <c r="AC3742"/>
      <c r="AD3742"/>
      <c r="AE3742"/>
      <c r="AF3742"/>
      <c r="AG3742">
        <v>1</v>
      </c>
      <c r="AH3742">
        <v>0</v>
      </c>
    </row>
    <row r="3743" spans="1:34" ht="15" x14ac:dyDescent="0.25">
      <c r="A3743" t="s">
        <v>7609</v>
      </c>
      <c r="B3743" t="s">
        <v>7610</v>
      </c>
      <c r="C3743" t="s">
        <v>148</v>
      </c>
      <c r="D3743">
        <v>35</v>
      </c>
      <c r="E3743" s="138">
        <v>44704</v>
      </c>
      <c r="F3743" s="138">
        <v>46011</v>
      </c>
      <c r="G3743" t="s">
        <v>16478</v>
      </c>
      <c r="H3743" t="s">
        <v>70</v>
      </c>
      <c r="I3743">
        <v>0.38</v>
      </c>
      <c r="J3743" t="s">
        <v>76</v>
      </c>
      <c r="K3743">
        <v>0.39</v>
      </c>
      <c r="L3743" t="s">
        <v>77</v>
      </c>
      <c r="M3743">
        <v>0.62</v>
      </c>
      <c r="N3743" t="s">
        <v>78</v>
      </c>
      <c r="O3743">
        <v>0.8</v>
      </c>
      <c r="P3743" t="s">
        <v>79</v>
      </c>
      <c r="Q3743">
        <v>0</v>
      </c>
      <c r="R3743" t="s">
        <v>16347</v>
      </c>
      <c r="S3743"/>
      <c r="T3743"/>
      <c r="U3743"/>
      <c r="V3743"/>
      <c r="W3743"/>
      <c r="X3743"/>
      <c r="Y3743"/>
      <c r="Z3743"/>
      <c r="AA3743"/>
      <c r="AB3743"/>
      <c r="AC3743"/>
      <c r="AD3743"/>
      <c r="AE3743"/>
      <c r="AF3743"/>
      <c r="AG3743">
        <v>0</v>
      </c>
      <c r="AH3743">
        <v>0</v>
      </c>
    </row>
    <row r="3744" spans="1:34" ht="15" x14ac:dyDescent="0.25">
      <c r="A3744" t="s">
        <v>7611</v>
      </c>
      <c r="B3744" t="s">
        <v>7612</v>
      </c>
      <c r="C3744" t="s">
        <v>286</v>
      </c>
      <c r="D3744">
        <v>3</v>
      </c>
      <c r="E3744" s="138">
        <v>45665</v>
      </c>
      <c r="F3744" s="138">
        <v>45672</v>
      </c>
      <c r="G3744" t="s">
        <v>16478</v>
      </c>
      <c r="H3744" t="s">
        <v>70</v>
      </c>
      <c r="I3744">
        <v>0.3</v>
      </c>
      <c r="J3744" t="s">
        <v>76</v>
      </c>
      <c r="K3744">
        <v>0.3</v>
      </c>
      <c r="L3744" t="s">
        <v>77</v>
      </c>
      <c r="M3744">
        <v>0.4</v>
      </c>
      <c r="N3744" t="s">
        <v>78</v>
      </c>
      <c r="O3744">
        <v>0.4</v>
      </c>
      <c r="P3744" t="s">
        <v>79</v>
      </c>
      <c r="Q3744">
        <v>0</v>
      </c>
      <c r="R3744" t="s">
        <v>16271</v>
      </c>
      <c r="S3744"/>
      <c r="T3744"/>
      <c r="U3744"/>
      <c r="V3744"/>
      <c r="W3744"/>
      <c r="X3744"/>
      <c r="Y3744"/>
      <c r="Z3744"/>
      <c r="AA3744"/>
      <c r="AB3744"/>
      <c r="AC3744"/>
      <c r="AD3744"/>
      <c r="AE3744"/>
      <c r="AF3744"/>
      <c r="AG3744">
        <v>0</v>
      </c>
      <c r="AH3744">
        <v>0</v>
      </c>
    </row>
    <row r="3745" spans="1:34" ht="15" x14ac:dyDescent="0.25">
      <c r="A3745" t="s">
        <v>7613</v>
      </c>
      <c r="B3745" t="s">
        <v>7614</v>
      </c>
      <c r="C3745" t="s">
        <v>206</v>
      </c>
      <c r="D3745">
        <v>11</v>
      </c>
      <c r="E3745" s="138">
        <v>45715</v>
      </c>
      <c r="F3745" s="138">
        <v>45756</v>
      </c>
      <c r="G3745" t="s">
        <v>69</v>
      </c>
      <c r="H3745" t="s">
        <v>63</v>
      </c>
      <c r="I3745">
        <v>0.8</v>
      </c>
      <c r="J3745" t="s">
        <v>71</v>
      </c>
      <c r="K3745"/>
      <c r="L3745"/>
      <c r="M3745"/>
      <c r="N3745"/>
      <c r="O3745"/>
      <c r="P3745"/>
      <c r="Q3745"/>
      <c r="R3745"/>
      <c r="S3745"/>
      <c r="T3745"/>
      <c r="U3745"/>
      <c r="V3745"/>
      <c r="W3745"/>
      <c r="X3745"/>
      <c r="Y3745"/>
      <c r="Z3745"/>
      <c r="AA3745"/>
      <c r="AB3745"/>
      <c r="AC3745"/>
      <c r="AD3745"/>
      <c r="AE3745"/>
      <c r="AF3745"/>
      <c r="AG3745">
        <v>1</v>
      </c>
      <c r="AH3745">
        <v>0</v>
      </c>
    </row>
    <row r="3746" spans="1:34" ht="15" x14ac:dyDescent="0.25">
      <c r="A3746" t="s">
        <v>7615</v>
      </c>
      <c r="B3746" t="s">
        <v>7616</v>
      </c>
      <c r="C3746" t="s">
        <v>193</v>
      </c>
      <c r="D3746">
        <v>40</v>
      </c>
      <c r="E3746" s="138">
        <v>45644</v>
      </c>
      <c r="F3746" s="138">
        <v>45670</v>
      </c>
      <c r="G3746" t="s">
        <v>69</v>
      </c>
      <c r="H3746" t="s">
        <v>63</v>
      </c>
      <c r="I3746">
        <v>0.65</v>
      </c>
      <c r="J3746" t="s">
        <v>71</v>
      </c>
      <c r="K3746"/>
      <c r="L3746"/>
      <c r="M3746"/>
      <c r="N3746"/>
      <c r="O3746"/>
      <c r="P3746"/>
      <c r="Q3746"/>
      <c r="R3746"/>
      <c r="S3746"/>
      <c r="T3746"/>
      <c r="U3746"/>
      <c r="V3746"/>
      <c r="W3746"/>
      <c r="X3746"/>
      <c r="Y3746"/>
      <c r="Z3746"/>
      <c r="AA3746"/>
      <c r="AB3746"/>
      <c r="AC3746"/>
      <c r="AD3746"/>
      <c r="AE3746"/>
      <c r="AF3746"/>
      <c r="AG3746">
        <v>1</v>
      </c>
      <c r="AH3746">
        <v>0</v>
      </c>
    </row>
    <row r="3747" spans="1:34" ht="15" x14ac:dyDescent="0.25">
      <c r="A3747" t="s">
        <v>15733</v>
      </c>
      <c r="B3747" t="s">
        <v>15734</v>
      </c>
      <c r="C3747" t="s">
        <v>231</v>
      </c>
      <c r="D3747">
        <v>37</v>
      </c>
      <c r="E3747" s="138">
        <v>43091</v>
      </c>
      <c r="F3747" s="138">
        <v>46011</v>
      </c>
      <c r="G3747" t="s">
        <v>69</v>
      </c>
      <c r="H3747" t="s">
        <v>70</v>
      </c>
      <c r="I3747">
        <v>0</v>
      </c>
      <c r="J3747" t="s">
        <v>16266</v>
      </c>
      <c r="K3747">
        <v>0.7</v>
      </c>
      <c r="L3747" t="s">
        <v>71</v>
      </c>
      <c r="M3747"/>
      <c r="N3747"/>
      <c r="O3747"/>
      <c r="P3747"/>
      <c r="Q3747"/>
      <c r="R3747"/>
      <c r="S3747"/>
      <c r="T3747"/>
      <c r="U3747"/>
      <c r="V3747"/>
      <c r="W3747"/>
      <c r="X3747"/>
      <c r="Y3747"/>
      <c r="Z3747"/>
      <c r="AA3747"/>
      <c r="AB3747"/>
      <c r="AC3747"/>
      <c r="AD3747"/>
      <c r="AE3747"/>
      <c r="AF3747"/>
      <c r="AG3747">
        <v>2</v>
      </c>
      <c r="AH3747">
        <v>16999.990000000002</v>
      </c>
    </row>
    <row r="3748" spans="1:34" ht="15" x14ac:dyDescent="0.25">
      <c r="A3748" t="s">
        <v>7617</v>
      </c>
      <c r="B3748" t="s">
        <v>7618</v>
      </c>
      <c r="C3748" t="s">
        <v>219</v>
      </c>
      <c r="D3748"/>
      <c r="E3748"/>
      <c r="F3748"/>
      <c r="G3748"/>
      <c r="H3748" t="s">
        <v>63</v>
      </c>
      <c r="I3748" t="s">
        <v>64</v>
      </c>
      <c r="J3748"/>
      <c r="K3748"/>
      <c r="L3748"/>
      <c r="M3748"/>
      <c r="N3748"/>
      <c r="O3748"/>
      <c r="P3748"/>
      <c r="Q3748"/>
      <c r="R3748"/>
      <c r="S3748"/>
      <c r="T3748"/>
      <c r="U3748"/>
      <c r="V3748"/>
      <c r="W3748"/>
      <c r="X3748"/>
      <c r="Y3748"/>
      <c r="Z3748"/>
      <c r="AA3748"/>
      <c r="AB3748"/>
      <c r="AC3748"/>
      <c r="AD3748"/>
      <c r="AE3748"/>
      <c r="AF3748"/>
      <c r="AG3748"/>
      <c r="AH3748">
        <v>0</v>
      </c>
    </row>
    <row r="3749" spans="1:34" ht="15" x14ac:dyDescent="0.25">
      <c r="A3749" t="s">
        <v>7619</v>
      </c>
      <c r="B3749" t="s">
        <v>7620</v>
      </c>
      <c r="C3749" t="s">
        <v>932</v>
      </c>
      <c r="D3749">
        <v>41</v>
      </c>
      <c r="E3749" s="138">
        <v>39198</v>
      </c>
      <c r="F3749" s="138">
        <v>46011</v>
      </c>
      <c r="G3749" t="s">
        <v>818</v>
      </c>
      <c r="H3749" t="s">
        <v>63</v>
      </c>
      <c r="I3749">
        <v>0</v>
      </c>
      <c r="J3749" t="s">
        <v>71</v>
      </c>
      <c r="K3749"/>
      <c r="L3749"/>
      <c r="M3749"/>
      <c r="N3749"/>
      <c r="O3749"/>
      <c r="P3749"/>
      <c r="Q3749"/>
      <c r="R3749"/>
      <c r="S3749"/>
      <c r="T3749"/>
      <c r="U3749"/>
      <c r="V3749"/>
      <c r="W3749"/>
      <c r="X3749"/>
      <c r="Y3749"/>
      <c r="Z3749"/>
      <c r="AA3749"/>
      <c r="AB3749"/>
      <c r="AC3749"/>
      <c r="AD3749"/>
      <c r="AE3749"/>
      <c r="AF3749"/>
      <c r="AG3749">
        <v>1</v>
      </c>
      <c r="AH3749">
        <v>0</v>
      </c>
    </row>
    <row r="3750" spans="1:34" ht="15" x14ac:dyDescent="0.25">
      <c r="A3750" t="s">
        <v>7621</v>
      </c>
      <c r="B3750" t="s">
        <v>7622</v>
      </c>
      <c r="C3750" t="s">
        <v>1313</v>
      </c>
      <c r="D3750">
        <v>19</v>
      </c>
      <c r="E3750" s="138">
        <v>42087</v>
      </c>
      <c r="F3750" s="138">
        <v>46011</v>
      </c>
      <c r="G3750" t="s">
        <v>69</v>
      </c>
      <c r="H3750" t="s">
        <v>70</v>
      </c>
      <c r="I3750">
        <v>0</v>
      </c>
      <c r="J3750" t="s">
        <v>16229</v>
      </c>
      <c r="K3750">
        <v>0.7</v>
      </c>
      <c r="L3750" t="s">
        <v>71</v>
      </c>
      <c r="M3750"/>
      <c r="N3750"/>
      <c r="O3750"/>
      <c r="P3750"/>
      <c r="Q3750"/>
      <c r="R3750"/>
      <c r="S3750"/>
      <c r="T3750"/>
      <c r="U3750"/>
      <c r="V3750"/>
      <c r="W3750"/>
      <c r="X3750"/>
      <c r="Y3750"/>
      <c r="Z3750"/>
      <c r="AA3750"/>
      <c r="AB3750"/>
      <c r="AC3750"/>
      <c r="AD3750"/>
      <c r="AE3750"/>
      <c r="AF3750"/>
      <c r="AG3750">
        <v>2</v>
      </c>
      <c r="AH3750">
        <v>10000</v>
      </c>
    </row>
    <row r="3751" spans="1:34" ht="15" x14ac:dyDescent="0.25">
      <c r="A3751" t="s">
        <v>7625</v>
      </c>
      <c r="B3751" t="s">
        <v>7626</v>
      </c>
      <c r="C3751" t="s">
        <v>122</v>
      </c>
      <c r="D3751">
        <v>100</v>
      </c>
      <c r="E3751" s="138">
        <v>45643</v>
      </c>
      <c r="F3751" s="138">
        <v>45700</v>
      </c>
      <c r="G3751" t="s">
        <v>69</v>
      </c>
      <c r="H3751" t="s">
        <v>63</v>
      </c>
      <c r="I3751">
        <v>0.8</v>
      </c>
      <c r="J3751" t="s">
        <v>71</v>
      </c>
      <c r="K3751"/>
      <c r="L3751"/>
      <c r="M3751"/>
      <c r="N3751"/>
      <c r="O3751"/>
      <c r="P3751"/>
      <c r="Q3751"/>
      <c r="R3751"/>
      <c r="S3751"/>
      <c r="T3751"/>
      <c r="U3751"/>
      <c r="V3751"/>
      <c r="W3751"/>
      <c r="X3751"/>
      <c r="Y3751"/>
      <c r="Z3751"/>
      <c r="AA3751"/>
      <c r="AB3751"/>
      <c r="AC3751"/>
      <c r="AD3751"/>
      <c r="AE3751"/>
      <c r="AF3751"/>
      <c r="AG3751">
        <v>1</v>
      </c>
      <c r="AH3751">
        <v>0</v>
      </c>
    </row>
    <row r="3752" spans="1:34" ht="15" x14ac:dyDescent="0.25">
      <c r="A3752" t="s">
        <v>7633</v>
      </c>
      <c r="B3752" t="s">
        <v>7634</v>
      </c>
      <c r="C3752" t="s">
        <v>203</v>
      </c>
      <c r="D3752">
        <v>35</v>
      </c>
      <c r="E3752" s="138">
        <v>45621</v>
      </c>
      <c r="F3752" s="138">
        <v>45944</v>
      </c>
      <c r="G3752" t="s">
        <v>69</v>
      </c>
      <c r="H3752" t="s">
        <v>63</v>
      </c>
      <c r="I3752">
        <v>0.8</v>
      </c>
      <c r="J3752" t="s">
        <v>71</v>
      </c>
      <c r="K3752"/>
      <c r="L3752"/>
      <c r="M3752"/>
      <c r="N3752"/>
      <c r="O3752"/>
      <c r="P3752"/>
      <c r="Q3752"/>
      <c r="R3752"/>
      <c r="S3752"/>
      <c r="T3752"/>
      <c r="U3752"/>
      <c r="V3752"/>
      <c r="W3752"/>
      <c r="X3752"/>
      <c r="Y3752"/>
      <c r="Z3752"/>
      <c r="AA3752"/>
      <c r="AB3752"/>
      <c r="AC3752"/>
      <c r="AD3752"/>
      <c r="AE3752"/>
      <c r="AF3752"/>
      <c r="AG3752">
        <v>1</v>
      </c>
      <c r="AH3752">
        <v>0</v>
      </c>
    </row>
    <row r="3753" spans="1:34" ht="15" x14ac:dyDescent="0.25">
      <c r="A3753" t="s">
        <v>7629</v>
      </c>
      <c r="B3753" t="s">
        <v>7630</v>
      </c>
      <c r="C3753" t="s">
        <v>206</v>
      </c>
      <c r="D3753">
        <v>18</v>
      </c>
      <c r="E3753" s="138">
        <v>45647</v>
      </c>
      <c r="F3753" s="138">
        <v>45701</v>
      </c>
      <c r="G3753" t="s">
        <v>75</v>
      </c>
      <c r="H3753" t="s">
        <v>70</v>
      </c>
      <c r="I3753">
        <v>0.6</v>
      </c>
      <c r="J3753" t="s">
        <v>16270</v>
      </c>
      <c r="K3753">
        <v>0.8</v>
      </c>
      <c r="L3753" t="s">
        <v>78</v>
      </c>
      <c r="M3753">
        <v>0.8</v>
      </c>
      <c r="N3753" t="s">
        <v>79</v>
      </c>
      <c r="O3753"/>
      <c r="P3753"/>
      <c r="Q3753"/>
      <c r="R3753"/>
      <c r="S3753"/>
      <c r="T3753"/>
      <c r="U3753"/>
      <c r="V3753"/>
      <c r="W3753"/>
      <c r="X3753"/>
      <c r="Y3753"/>
      <c r="Z3753"/>
      <c r="AA3753"/>
      <c r="AB3753"/>
      <c r="AC3753"/>
      <c r="AD3753"/>
      <c r="AE3753"/>
      <c r="AF3753"/>
      <c r="AG3753">
        <v>3</v>
      </c>
      <c r="AH3753">
        <v>0</v>
      </c>
    </row>
    <row r="3754" spans="1:34" ht="15" x14ac:dyDescent="0.25">
      <c r="A3754" t="s">
        <v>7631</v>
      </c>
      <c r="B3754" t="s">
        <v>7632</v>
      </c>
      <c r="C3754" t="s">
        <v>286</v>
      </c>
      <c r="D3754"/>
      <c r="E3754"/>
      <c r="F3754"/>
      <c r="G3754"/>
      <c r="H3754" t="s">
        <v>63</v>
      </c>
      <c r="I3754" t="s">
        <v>64</v>
      </c>
      <c r="J3754"/>
      <c r="K3754"/>
      <c r="L3754"/>
      <c r="M3754"/>
      <c r="N3754"/>
      <c r="O3754"/>
      <c r="P3754"/>
      <c r="Q3754"/>
      <c r="R3754"/>
      <c r="S3754"/>
      <c r="T3754"/>
      <c r="U3754"/>
      <c r="V3754"/>
      <c r="W3754"/>
      <c r="X3754"/>
      <c r="Y3754"/>
      <c r="Z3754"/>
      <c r="AA3754"/>
      <c r="AB3754"/>
      <c r="AC3754"/>
      <c r="AD3754"/>
      <c r="AE3754"/>
      <c r="AF3754"/>
      <c r="AG3754"/>
      <c r="AH3754">
        <v>0</v>
      </c>
    </row>
    <row r="3755" spans="1:34" ht="15" x14ac:dyDescent="0.25">
      <c r="A3755" t="s">
        <v>7637</v>
      </c>
      <c r="B3755" t="s">
        <v>7638</v>
      </c>
      <c r="C3755" t="s">
        <v>139</v>
      </c>
      <c r="D3755">
        <v>6</v>
      </c>
      <c r="E3755" s="138">
        <v>45391</v>
      </c>
      <c r="F3755" s="138">
        <v>46011</v>
      </c>
      <c r="G3755" t="s">
        <v>69</v>
      </c>
      <c r="H3755" t="s">
        <v>70</v>
      </c>
      <c r="I3755">
        <v>0</v>
      </c>
      <c r="J3755" t="s">
        <v>16248</v>
      </c>
      <c r="K3755">
        <v>0.75</v>
      </c>
      <c r="L3755" t="s">
        <v>71</v>
      </c>
      <c r="M3755"/>
      <c r="N3755"/>
      <c r="O3755"/>
      <c r="P3755"/>
      <c r="Q3755"/>
      <c r="R3755"/>
      <c r="S3755"/>
      <c r="T3755"/>
      <c r="U3755"/>
      <c r="V3755"/>
      <c r="W3755"/>
      <c r="X3755"/>
      <c r="Y3755"/>
      <c r="Z3755"/>
      <c r="AA3755"/>
      <c r="AB3755"/>
      <c r="AC3755"/>
      <c r="AD3755"/>
      <c r="AE3755"/>
      <c r="AF3755"/>
      <c r="AG3755">
        <v>2</v>
      </c>
      <c r="AH3755">
        <v>8500</v>
      </c>
    </row>
    <row r="3756" spans="1:34" ht="15" x14ac:dyDescent="0.25">
      <c r="A3756" t="s">
        <v>7639</v>
      </c>
      <c r="B3756" t="s">
        <v>7640</v>
      </c>
      <c r="C3756" t="s">
        <v>139</v>
      </c>
      <c r="D3756">
        <v>28</v>
      </c>
      <c r="E3756" s="138">
        <v>45656</v>
      </c>
      <c r="F3756" s="138">
        <v>45687</v>
      </c>
      <c r="G3756" t="s">
        <v>69</v>
      </c>
      <c r="H3756" t="s">
        <v>63</v>
      </c>
      <c r="I3756">
        <v>0.8</v>
      </c>
      <c r="J3756" t="s">
        <v>71</v>
      </c>
      <c r="K3756"/>
      <c r="L3756"/>
      <c r="M3756"/>
      <c r="N3756"/>
      <c r="O3756"/>
      <c r="P3756"/>
      <c r="Q3756"/>
      <c r="R3756"/>
      <c r="S3756"/>
      <c r="T3756"/>
      <c r="U3756"/>
      <c r="V3756"/>
      <c r="W3756"/>
      <c r="X3756"/>
      <c r="Y3756"/>
      <c r="Z3756"/>
      <c r="AA3756"/>
      <c r="AB3756"/>
      <c r="AC3756"/>
      <c r="AD3756"/>
      <c r="AE3756"/>
      <c r="AF3756"/>
      <c r="AG3756">
        <v>1</v>
      </c>
      <c r="AH3756">
        <v>0</v>
      </c>
    </row>
    <row r="3757" spans="1:34" ht="15" x14ac:dyDescent="0.25">
      <c r="A3757" t="s">
        <v>7623</v>
      </c>
      <c r="B3757" t="s">
        <v>7624</v>
      </c>
      <c r="C3757" t="s">
        <v>1313</v>
      </c>
      <c r="D3757">
        <v>55</v>
      </c>
      <c r="E3757" s="138">
        <v>45646</v>
      </c>
      <c r="F3757" s="138">
        <v>45691</v>
      </c>
      <c r="G3757" t="s">
        <v>75</v>
      </c>
      <c r="H3757" t="s">
        <v>70</v>
      </c>
      <c r="I3757">
        <v>0</v>
      </c>
      <c r="J3757" t="s">
        <v>16236</v>
      </c>
      <c r="K3757">
        <v>0.8</v>
      </c>
      <c r="L3757" t="s">
        <v>71</v>
      </c>
      <c r="M3757"/>
      <c r="N3757"/>
      <c r="O3757"/>
      <c r="P3757"/>
      <c r="Q3757"/>
      <c r="R3757"/>
      <c r="S3757"/>
      <c r="T3757"/>
      <c r="U3757"/>
      <c r="V3757"/>
      <c r="W3757"/>
      <c r="X3757"/>
      <c r="Y3757"/>
      <c r="Z3757"/>
      <c r="AA3757"/>
      <c r="AB3757"/>
      <c r="AC3757"/>
      <c r="AD3757"/>
      <c r="AE3757"/>
      <c r="AF3757"/>
      <c r="AG3757">
        <v>2</v>
      </c>
      <c r="AH3757">
        <v>9999.99</v>
      </c>
    </row>
    <row r="3758" spans="1:34" ht="15" x14ac:dyDescent="0.25">
      <c r="A3758" t="s">
        <v>7627</v>
      </c>
      <c r="B3758" t="s">
        <v>7628</v>
      </c>
      <c r="C3758" t="s">
        <v>63</v>
      </c>
      <c r="D3758">
        <v>3</v>
      </c>
      <c r="E3758" s="138">
        <v>45695</v>
      </c>
      <c r="F3758" s="138">
        <v>45712</v>
      </c>
      <c r="G3758" t="s">
        <v>75</v>
      </c>
      <c r="H3758" t="s">
        <v>70</v>
      </c>
      <c r="I3758">
        <v>0</v>
      </c>
      <c r="J3758" t="s">
        <v>16228</v>
      </c>
      <c r="K3758">
        <v>0.6</v>
      </c>
      <c r="L3758" t="s">
        <v>16270</v>
      </c>
      <c r="M3758">
        <v>0.7</v>
      </c>
      <c r="N3758" t="s">
        <v>78</v>
      </c>
      <c r="O3758">
        <v>0.8</v>
      </c>
      <c r="P3758" t="s">
        <v>79</v>
      </c>
      <c r="Q3758"/>
      <c r="R3758"/>
      <c r="S3758"/>
      <c r="T3758"/>
      <c r="U3758"/>
      <c r="V3758"/>
      <c r="W3758"/>
      <c r="X3758"/>
      <c r="Y3758"/>
      <c r="Z3758"/>
      <c r="AA3758"/>
      <c r="AB3758"/>
      <c r="AC3758"/>
      <c r="AD3758"/>
      <c r="AE3758"/>
      <c r="AF3758"/>
      <c r="AG3758">
        <v>4</v>
      </c>
      <c r="AH3758">
        <v>12000</v>
      </c>
    </row>
    <row r="3759" spans="1:34" ht="15" x14ac:dyDescent="0.25">
      <c r="A3759" t="s">
        <v>7635</v>
      </c>
      <c r="B3759" t="s">
        <v>7636</v>
      </c>
      <c r="C3759" t="s">
        <v>267</v>
      </c>
      <c r="D3759">
        <v>73</v>
      </c>
      <c r="E3759" s="138">
        <v>45280</v>
      </c>
      <c r="F3759" s="138">
        <v>46011</v>
      </c>
      <c r="G3759" t="s">
        <v>69</v>
      </c>
      <c r="H3759" t="s">
        <v>70</v>
      </c>
      <c r="I3759">
        <v>0</v>
      </c>
      <c r="J3759" t="s">
        <v>16372</v>
      </c>
      <c r="K3759">
        <v>0.8</v>
      </c>
      <c r="L3759" t="s">
        <v>71</v>
      </c>
      <c r="M3759"/>
      <c r="N3759"/>
      <c r="O3759"/>
      <c r="P3759"/>
      <c r="Q3759"/>
      <c r="R3759"/>
      <c r="S3759"/>
      <c r="T3759"/>
      <c r="U3759"/>
      <c r="V3759"/>
      <c r="W3759"/>
      <c r="X3759"/>
      <c r="Y3759"/>
      <c r="Z3759"/>
      <c r="AA3759"/>
      <c r="AB3759"/>
      <c r="AC3759"/>
      <c r="AD3759"/>
      <c r="AE3759"/>
      <c r="AF3759"/>
      <c r="AG3759">
        <v>2</v>
      </c>
      <c r="AH3759">
        <v>13300</v>
      </c>
    </row>
    <row r="3760" spans="1:34" ht="15" x14ac:dyDescent="0.25">
      <c r="A3760" t="s">
        <v>7641</v>
      </c>
      <c r="B3760" t="s">
        <v>7642</v>
      </c>
      <c r="C3760" t="s">
        <v>228</v>
      </c>
      <c r="D3760">
        <v>15</v>
      </c>
      <c r="E3760" s="138">
        <v>45642</v>
      </c>
      <c r="F3760" s="138">
        <v>45905</v>
      </c>
      <c r="G3760" t="s">
        <v>69</v>
      </c>
      <c r="H3760" t="s">
        <v>63</v>
      </c>
      <c r="I3760">
        <v>0.8</v>
      </c>
      <c r="J3760" t="s">
        <v>71</v>
      </c>
      <c r="K3760"/>
      <c r="L3760"/>
      <c r="M3760"/>
      <c r="N3760"/>
      <c r="O3760"/>
      <c r="P3760"/>
      <c r="Q3760"/>
      <c r="R3760"/>
      <c r="S3760"/>
      <c r="T3760"/>
      <c r="U3760"/>
      <c r="V3760"/>
      <c r="W3760"/>
      <c r="X3760"/>
      <c r="Y3760"/>
      <c r="Z3760"/>
      <c r="AA3760"/>
      <c r="AB3760"/>
      <c r="AC3760"/>
      <c r="AD3760"/>
      <c r="AE3760"/>
      <c r="AF3760"/>
      <c r="AG3760">
        <v>1</v>
      </c>
      <c r="AH3760">
        <v>0</v>
      </c>
    </row>
    <row r="3761" spans="1:34" ht="15" x14ac:dyDescent="0.25">
      <c r="A3761" t="s">
        <v>7643</v>
      </c>
      <c r="B3761" t="s">
        <v>7644</v>
      </c>
      <c r="C3761" t="s">
        <v>93</v>
      </c>
      <c r="D3761">
        <v>4</v>
      </c>
      <c r="E3761" s="138">
        <v>45716</v>
      </c>
      <c r="F3761" s="138">
        <v>45734</v>
      </c>
      <c r="G3761" t="s">
        <v>69</v>
      </c>
      <c r="H3761" t="s">
        <v>70</v>
      </c>
      <c r="I3761">
        <v>0</v>
      </c>
      <c r="J3761" t="s">
        <v>16229</v>
      </c>
      <c r="K3761">
        <v>0.8</v>
      </c>
      <c r="L3761" t="s">
        <v>71</v>
      </c>
      <c r="M3761"/>
      <c r="N3761"/>
      <c r="O3761"/>
      <c r="P3761"/>
      <c r="Q3761"/>
      <c r="R3761"/>
      <c r="S3761"/>
      <c r="T3761"/>
      <c r="U3761"/>
      <c r="V3761"/>
      <c r="W3761"/>
      <c r="X3761"/>
      <c r="Y3761"/>
      <c r="Z3761"/>
      <c r="AA3761"/>
      <c r="AB3761"/>
      <c r="AC3761"/>
      <c r="AD3761"/>
      <c r="AE3761"/>
      <c r="AF3761"/>
      <c r="AG3761">
        <v>2</v>
      </c>
      <c r="AH3761">
        <v>10000</v>
      </c>
    </row>
    <row r="3762" spans="1:34" ht="15" x14ac:dyDescent="0.25">
      <c r="A3762" t="s">
        <v>7645</v>
      </c>
      <c r="B3762" t="s">
        <v>7646</v>
      </c>
      <c r="C3762" t="s">
        <v>90</v>
      </c>
      <c r="D3762">
        <v>8</v>
      </c>
      <c r="E3762" s="138">
        <v>44649</v>
      </c>
      <c r="F3762" s="138">
        <v>46011</v>
      </c>
      <c r="G3762" t="s">
        <v>16478</v>
      </c>
      <c r="H3762" t="s">
        <v>70</v>
      </c>
      <c r="I3762">
        <v>0.6</v>
      </c>
      <c r="J3762" t="s">
        <v>76</v>
      </c>
      <c r="K3762">
        <v>0.77</v>
      </c>
      <c r="L3762" t="s">
        <v>77</v>
      </c>
      <c r="M3762">
        <v>0.78</v>
      </c>
      <c r="N3762" t="s">
        <v>78</v>
      </c>
      <c r="O3762">
        <v>0.8</v>
      </c>
      <c r="P3762" t="s">
        <v>79</v>
      </c>
      <c r="Q3762"/>
      <c r="R3762"/>
      <c r="S3762"/>
      <c r="T3762"/>
      <c r="U3762"/>
      <c r="V3762"/>
      <c r="W3762"/>
      <c r="X3762"/>
      <c r="Y3762"/>
      <c r="Z3762"/>
      <c r="AA3762"/>
      <c r="AB3762"/>
      <c r="AC3762"/>
      <c r="AD3762"/>
      <c r="AE3762"/>
      <c r="AF3762"/>
      <c r="AG3762">
        <v>0</v>
      </c>
      <c r="AH3762">
        <v>0</v>
      </c>
    </row>
    <row r="3763" spans="1:34" ht="15" x14ac:dyDescent="0.25">
      <c r="A3763" t="s">
        <v>7647</v>
      </c>
      <c r="B3763" t="s">
        <v>7648</v>
      </c>
      <c r="C3763" t="s">
        <v>148</v>
      </c>
      <c r="D3763">
        <v>63</v>
      </c>
      <c r="E3763" s="138">
        <v>45279</v>
      </c>
      <c r="F3763" s="138">
        <v>46011</v>
      </c>
      <c r="G3763" t="s">
        <v>69</v>
      </c>
      <c r="H3763" t="s">
        <v>70</v>
      </c>
      <c r="I3763">
        <v>0</v>
      </c>
      <c r="J3763" t="s">
        <v>16228</v>
      </c>
      <c r="K3763">
        <v>0.8</v>
      </c>
      <c r="L3763" t="s">
        <v>71</v>
      </c>
      <c r="M3763"/>
      <c r="N3763"/>
      <c r="O3763"/>
      <c r="P3763"/>
      <c r="Q3763"/>
      <c r="R3763"/>
      <c r="S3763"/>
      <c r="T3763"/>
      <c r="U3763"/>
      <c r="V3763"/>
      <c r="W3763"/>
      <c r="X3763"/>
      <c r="Y3763"/>
      <c r="Z3763"/>
      <c r="AA3763"/>
      <c r="AB3763"/>
      <c r="AC3763"/>
      <c r="AD3763"/>
      <c r="AE3763"/>
      <c r="AF3763"/>
      <c r="AG3763">
        <v>2</v>
      </c>
      <c r="AH3763">
        <v>12000</v>
      </c>
    </row>
    <row r="3764" spans="1:34" ht="15" x14ac:dyDescent="0.25">
      <c r="A3764" t="s">
        <v>7649</v>
      </c>
      <c r="B3764" t="s">
        <v>7650</v>
      </c>
      <c r="C3764" t="s">
        <v>374</v>
      </c>
      <c r="D3764">
        <v>3</v>
      </c>
      <c r="E3764" s="138">
        <v>45016</v>
      </c>
      <c r="F3764" s="138">
        <v>46011</v>
      </c>
      <c r="G3764" t="s">
        <v>69</v>
      </c>
      <c r="H3764" t="s">
        <v>63</v>
      </c>
      <c r="I3764">
        <v>0.8</v>
      </c>
      <c r="J3764" t="s">
        <v>71</v>
      </c>
      <c r="K3764"/>
      <c r="L3764"/>
      <c r="M3764"/>
      <c r="N3764"/>
      <c r="O3764"/>
      <c r="P3764"/>
      <c r="Q3764"/>
      <c r="R3764"/>
      <c r="S3764"/>
      <c r="T3764"/>
      <c r="U3764"/>
      <c r="V3764"/>
      <c r="W3764"/>
      <c r="X3764"/>
      <c r="Y3764"/>
      <c r="Z3764"/>
      <c r="AA3764"/>
      <c r="AB3764"/>
      <c r="AC3764"/>
      <c r="AD3764"/>
      <c r="AE3764"/>
      <c r="AF3764"/>
      <c r="AG3764">
        <v>1</v>
      </c>
      <c r="AH3764">
        <v>0</v>
      </c>
    </row>
    <row r="3765" spans="1:34" ht="15" x14ac:dyDescent="0.25">
      <c r="A3765" t="s">
        <v>7651</v>
      </c>
      <c r="B3765" t="s">
        <v>7652</v>
      </c>
      <c r="C3765" t="s">
        <v>206</v>
      </c>
      <c r="D3765">
        <v>34</v>
      </c>
      <c r="E3765" s="138">
        <v>45645</v>
      </c>
      <c r="F3765" s="138">
        <v>45728</v>
      </c>
      <c r="G3765" t="s">
        <v>69</v>
      </c>
      <c r="H3765" t="s">
        <v>63</v>
      </c>
      <c r="I3765">
        <v>0.8</v>
      </c>
      <c r="J3765" t="s">
        <v>71</v>
      </c>
      <c r="K3765"/>
      <c r="L3765"/>
      <c r="M3765"/>
      <c r="N3765"/>
      <c r="O3765"/>
      <c r="P3765"/>
      <c r="Q3765"/>
      <c r="R3765"/>
      <c r="S3765"/>
      <c r="T3765"/>
      <c r="U3765"/>
      <c r="V3765"/>
      <c r="W3765"/>
      <c r="X3765"/>
      <c r="Y3765"/>
      <c r="Z3765"/>
      <c r="AA3765"/>
      <c r="AB3765"/>
      <c r="AC3765"/>
      <c r="AD3765"/>
      <c r="AE3765"/>
      <c r="AF3765"/>
      <c r="AG3765">
        <v>1</v>
      </c>
      <c r="AH3765">
        <v>0</v>
      </c>
    </row>
    <row r="3766" spans="1:34" ht="15" x14ac:dyDescent="0.25">
      <c r="A3766" t="s">
        <v>7653</v>
      </c>
      <c r="B3766" t="s">
        <v>7654</v>
      </c>
      <c r="C3766" t="s">
        <v>374</v>
      </c>
      <c r="D3766">
        <v>45</v>
      </c>
      <c r="E3766" s="138">
        <v>45621</v>
      </c>
      <c r="F3766" s="138">
        <v>45691</v>
      </c>
      <c r="G3766" t="s">
        <v>69</v>
      </c>
      <c r="H3766" t="s">
        <v>63</v>
      </c>
      <c r="I3766">
        <v>0.6</v>
      </c>
      <c r="J3766" t="s">
        <v>71</v>
      </c>
      <c r="K3766"/>
      <c r="L3766"/>
      <c r="M3766"/>
      <c r="N3766"/>
      <c r="O3766"/>
      <c r="P3766"/>
      <c r="Q3766"/>
      <c r="R3766"/>
      <c r="S3766"/>
      <c r="T3766"/>
      <c r="U3766"/>
      <c r="V3766"/>
      <c r="W3766"/>
      <c r="X3766"/>
      <c r="Y3766"/>
      <c r="Z3766"/>
      <c r="AA3766"/>
      <c r="AB3766"/>
      <c r="AC3766"/>
      <c r="AD3766"/>
      <c r="AE3766"/>
      <c r="AF3766"/>
      <c r="AG3766">
        <v>1</v>
      </c>
      <c r="AH3766">
        <v>0</v>
      </c>
    </row>
    <row r="3767" spans="1:34" ht="15" x14ac:dyDescent="0.25">
      <c r="A3767" t="s">
        <v>7655</v>
      </c>
      <c r="B3767" t="s">
        <v>7656</v>
      </c>
      <c r="C3767" t="s">
        <v>111</v>
      </c>
      <c r="D3767">
        <v>34</v>
      </c>
      <c r="E3767" s="138">
        <v>41586</v>
      </c>
      <c r="F3767" s="138">
        <v>46011</v>
      </c>
      <c r="G3767" t="s">
        <v>69</v>
      </c>
      <c r="H3767" t="s">
        <v>63</v>
      </c>
      <c r="I3767">
        <v>0.5</v>
      </c>
      <c r="J3767" t="s">
        <v>71</v>
      </c>
      <c r="K3767"/>
      <c r="L3767"/>
      <c r="M3767"/>
      <c r="N3767"/>
      <c r="O3767"/>
      <c r="P3767"/>
      <c r="Q3767"/>
      <c r="R3767"/>
      <c r="S3767"/>
      <c r="T3767"/>
      <c r="U3767"/>
      <c r="V3767"/>
      <c r="W3767"/>
      <c r="X3767"/>
      <c r="Y3767"/>
      <c r="Z3767"/>
      <c r="AA3767"/>
      <c r="AB3767"/>
      <c r="AC3767"/>
      <c r="AD3767"/>
      <c r="AE3767"/>
      <c r="AF3767"/>
      <c r="AG3767">
        <v>1</v>
      </c>
      <c r="AH3767">
        <v>0</v>
      </c>
    </row>
    <row r="3768" spans="1:34" ht="15" x14ac:dyDescent="0.25">
      <c r="A3768" t="s">
        <v>7657</v>
      </c>
      <c r="B3768" t="s">
        <v>7658</v>
      </c>
      <c r="C3768" t="s">
        <v>142</v>
      </c>
      <c r="D3768">
        <v>6</v>
      </c>
      <c r="E3768" s="138">
        <v>45698</v>
      </c>
      <c r="F3768" s="138">
        <v>45825</v>
      </c>
      <c r="G3768" t="s">
        <v>69</v>
      </c>
      <c r="H3768" t="s">
        <v>70</v>
      </c>
      <c r="I3768">
        <v>0</v>
      </c>
      <c r="J3768" t="s">
        <v>16231</v>
      </c>
      <c r="K3768">
        <v>0.8</v>
      </c>
      <c r="L3768" t="s">
        <v>71</v>
      </c>
      <c r="M3768"/>
      <c r="N3768"/>
      <c r="O3768"/>
      <c r="P3768"/>
      <c r="Q3768"/>
      <c r="R3768"/>
      <c r="S3768"/>
      <c r="T3768"/>
      <c r="U3768"/>
      <c r="V3768"/>
      <c r="W3768"/>
      <c r="X3768"/>
      <c r="Y3768"/>
      <c r="Z3768"/>
      <c r="AA3768"/>
      <c r="AB3768"/>
      <c r="AC3768"/>
      <c r="AD3768"/>
      <c r="AE3768"/>
      <c r="AF3768"/>
      <c r="AG3768">
        <v>2</v>
      </c>
      <c r="AH3768">
        <v>13000</v>
      </c>
    </row>
    <row r="3769" spans="1:34" ht="15" x14ac:dyDescent="0.25">
      <c r="A3769" t="s">
        <v>7659</v>
      </c>
      <c r="B3769" t="s">
        <v>7660</v>
      </c>
      <c r="C3769" t="s">
        <v>251</v>
      </c>
      <c r="D3769">
        <v>34</v>
      </c>
      <c r="E3769" s="138">
        <v>45624</v>
      </c>
      <c r="F3769" s="138">
        <v>46006</v>
      </c>
      <c r="G3769" t="s">
        <v>69</v>
      </c>
      <c r="H3769" t="s">
        <v>70</v>
      </c>
      <c r="I3769">
        <v>0.55000000000000004</v>
      </c>
      <c r="J3769" t="s">
        <v>16270</v>
      </c>
      <c r="K3769">
        <v>0.78</v>
      </c>
      <c r="L3769" t="s">
        <v>78</v>
      </c>
      <c r="M3769">
        <v>0.8</v>
      </c>
      <c r="N3769" t="s">
        <v>79</v>
      </c>
      <c r="O3769"/>
      <c r="P3769"/>
      <c r="Q3769"/>
      <c r="R3769"/>
      <c r="S3769"/>
      <c r="T3769"/>
      <c r="U3769"/>
      <c r="V3769"/>
      <c r="W3769"/>
      <c r="X3769"/>
      <c r="Y3769"/>
      <c r="Z3769"/>
      <c r="AA3769"/>
      <c r="AB3769"/>
      <c r="AC3769"/>
      <c r="AD3769"/>
      <c r="AE3769"/>
      <c r="AF3769"/>
      <c r="AG3769">
        <v>3</v>
      </c>
      <c r="AH3769">
        <v>0</v>
      </c>
    </row>
    <row r="3770" spans="1:34" ht="15" x14ac:dyDescent="0.25">
      <c r="A3770" t="s">
        <v>7661</v>
      </c>
      <c r="B3770" t="s">
        <v>7662</v>
      </c>
      <c r="C3770" t="s">
        <v>1537</v>
      </c>
      <c r="D3770">
        <v>76</v>
      </c>
      <c r="E3770" s="138">
        <v>45282</v>
      </c>
      <c r="F3770" s="138">
        <v>46011</v>
      </c>
      <c r="G3770" t="s">
        <v>16478</v>
      </c>
      <c r="H3770" t="s">
        <v>70</v>
      </c>
      <c r="I3770">
        <v>0.5</v>
      </c>
      <c r="J3770" t="s">
        <v>76</v>
      </c>
      <c r="K3770">
        <v>0.55000000000000004</v>
      </c>
      <c r="L3770" t="s">
        <v>77</v>
      </c>
      <c r="M3770">
        <v>0.6</v>
      </c>
      <c r="N3770" t="s">
        <v>78</v>
      </c>
      <c r="O3770">
        <v>0.7</v>
      </c>
      <c r="P3770" t="s">
        <v>79</v>
      </c>
      <c r="Q3770">
        <v>0</v>
      </c>
      <c r="R3770" t="s">
        <v>16230</v>
      </c>
      <c r="S3770"/>
      <c r="T3770"/>
      <c r="U3770"/>
      <c r="V3770"/>
      <c r="W3770"/>
      <c r="X3770"/>
      <c r="Y3770"/>
      <c r="Z3770"/>
      <c r="AA3770"/>
      <c r="AB3770"/>
      <c r="AC3770"/>
      <c r="AD3770"/>
      <c r="AE3770"/>
      <c r="AF3770"/>
      <c r="AG3770">
        <v>0</v>
      </c>
      <c r="AH3770">
        <v>0</v>
      </c>
    </row>
    <row r="3771" spans="1:34" ht="15" x14ac:dyDescent="0.25">
      <c r="A3771" t="s">
        <v>7663</v>
      </c>
      <c r="B3771" t="s">
        <v>7664</v>
      </c>
      <c r="C3771" t="s">
        <v>1537</v>
      </c>
      <c r="D3771">
        <v>3</v>
      </c>
      <c r="E3771" s="138">
        <v>39534</v>
      </c>
      <c r="F3771" s="138">
        <v>46011</v>
      </c>
      <c r="G3771" t="s">
        <v>69</v>
      </c>
      <c r="H3771" t="s">
        <v>63</v>
      </c>
      <c r="I3771">
        <v>0.4</v>
      </c>
      <c r="J3771" t="s">
        <v>71</v>
      </c>
      <c r="K3771"/>
      <c r="L3771"/>
      <c r="M3771"/>
      <c r="N3771"/>
      <c r="O3771"/>
      <c r="P3771"/>
      <c r="Q3771"/>
      <c r="R3771"/>
      <c r="S3771"/>
      <c r="T3771"/>
      <c r="U3771"/>
      <c r="V3771"/>
      <c r="W3771"/>
      <c r="X3771"/>
      <c r="Y3771"/>
      <c r="Z3771"/>
      <c r="AA3771"/>
      <c r="AB3771"/>
      <c r="AC3771"/>
      <c r="AD3771"/>
      <c r="AE3771"/>
      <c r="AF3771"/>
      <c r="AG3771">
        <v>1</v>
      </c>
      <c r="AH3771">
        <v>0</v>
      </c>
    </row>
    <row r="3772" spans="1:34" ht="15" x14ac:dyDescent="0.25">
      <c r="A3772" t="s">
        <v>7665</v>
      </c>
      <c r="B3772" t="s">
        <v>7666</v>
      </c>
      <c r="C3772" t="s">
        <v>291</v>
      </c>
      <c r="D3772">
        <v>94</v>
      </c>
      <c r="E3772" s="138">
        <v>45645</v>
      </c>
      <c r="F3772" s="138">
        <v>45754</v>
      </c>
      <c r="G3772" t="s">
        <v>69</v>
      </c>
      <c r="H3772" t="s">
        <v>63</v>
      </c>
      <c r="I3772">
        <v>0.6</v>
      </c>
      <c r="J3772" t="s">
        <v>71</v>
      </c>
      <c r="K3772"/>
      <c r="L3772"/>
      <c r="M3772"/>
      <c r="N3772"/>
      <c r="O3772"/>
      <c r="P3772"/>
      <c r="Q3772"/>
      <c r="R3772"/>
      <c r="S3772"/>
      <c r="T3772"/>
      <c r="U3772"/>
      <c r="V3772"/>
      <c r="W3772"/>
      <c r="X3772"/>
      <c r="Y3772"/>
      <c r="Z3772"/>
      <c r="AA3772"/>
      <c r="AB3772"/>
      <c r="AC3772"/>
      <c r="AD3772"/>
      <c r="AE3772"/>
      <c r="AF3772"/>
      <c r="AG3772">
        <v>1</v>
      </c>
      <c r="AH3772">
        <v>0</v>
      </c>
    </row>
    <row r="3773" spans="1:34" ht="15" x14ac:dyDescent="0.25">
      <c r="A3773" t="s">
        <v>7667</v>
      </c>
      <c r="B3773" t="s">
        <v>7668</v>
      </c>
      <c r="C3773" t="s">
        <v>621</v>
      </c>
      <c r="D3773">
        <v>8</v>
      </c>
      <c r="E3773" s="138">
        <v>45682</v>
      </c>
      <c r="F3773" s="138">
        <v>45798</v>
      </c>
      <c r="G3773" t="s">
        <v>69</v>
      </c>
      <c r="H3773" t="s">
        <v>70</v>
      </c>
      <c r="I3773">
        <v>0</v>
      </c>
      <c r="J3773" t="s">
        <v>16259</v>
      </c>
      <c r="K3773">
        <v>0.8</v>
      </c>
      <c r="L3773" t="s">
        <v>71</v>
      </c>
      <c r="M3773"/>
      <c r="N3773"/>
      <c r="O3773"/>
      <c r="P3773"/>
      <c r="Q3773"/>
      <c r="R3773"/>
      <c r="S3773"/>
      <c r="T3773"/>
      <c r="U3773"/>
      <c r="V3773"/>
      <c r="W3773"/>
      <c r="X3773"/>
      <c r="Y3773"/>
      <c r="Z3773"/>
      <c r="AA3773"/>
      <c r="AB3773"/>
      <c r="AC3773"/>
      <c r="AD3773"/>
      <c r="AE3773"/>
      <c r="AF3773"/>
      <c r="AG3773">
        <v>2</v>
      </c>
      <c r="AH3773">
        <v>11000</v>
      </c>
    </row>
    <row r="3774" spans="1:34" ht="15" x14ac:dyDescent="0.25">
      <c r="A3774" t="s">
        <v>7669</v>
      </c>
      <c r="B3774" t="s">
        <v>7670</v>
      </c>
      <c r="C3774" t="s">
        <v>318</v>
      </c>
      <c r="D3774">
        <v>4</v>
      </c>
      <c r="E3774" s="138">
        <v>45709</v>
      </c>
      <c r="F3774" s="138">
        <v>45721</v>
      </c>
      <c r="G3774" t="s">
        <v>75</v>
      </c>
      <c r="H3774" t="s">
        <v>70</v>
      </c>
      <c r="I3774">
        <v>0</v>
      </c>
      <c r="J3774" t="s">
        <v>16256</v>
      </c>
      <c r="K3774">
        <v>0.5</v>
      </c>
      <c r="L3774" t="s">
        <v>16270</v>
      </c>
      <c r="M3774">
        <v>0.7</v>
      </c>
      <c r="N3774" t="s">
        <v>78</v>
      </c>
      <c r="O3774">
        <v>0.8</v>
      </c>
      <c r="P3774" t="s">
        <v>79</v>
      </c>
      <c r="Q3774"/>
      <c r="R3774"/>
      <c r="S3774"/>
      <c r="T3774"/>
      <c r="U3774"/>
      <c r="V3774"/>
      <c r="W3774"/>
      <c r="X3774"/>
      <c r="Y3774"/>
      <c r="Z3774"/>
      <c r="AA3774"/>
      <c r="AB3774"/>
      <c r="AC3774"/>
      <c r="AD3774"/>
      <c r="AE3774"/>
      <c r="AF3774"/>
      <c r="AG3774">
        <v>4</v>
      </c>
      <c r="AH3774">
        <v>6000</v>
      </c>
    </row>
    <row r="3775" spans="1:34" ht="15" x14ac:dyDescent="0.25">
      <c r="A3775" t="s">
        <v>7671</v>
      </c>
      <c r="B3775" t="s">
        <v>7672</v>
      </c>
      <c r="C3775" t="s">
        <v>642</v>
      </c>
      <c r="D3775">
        <v>91</v>
      </c>
      <c r="E3775" s="138">
        <v>45278</v>
      </c>
      <c r="F3775" s="138">
        <v>46011</v>
      </c>
      <c r="G3775" t="s">
        <v>69</v>
      </c>
      <c r="H3775" t="s">
        <v>70</v>
      </c>
      <c r="I3775">
        <v>0</v>
      </c>
      <c r="J3775" t="s">
        <v>16228</v>
      </c>
      <c r="K3775">
        <v>0.75</v>
      </c>
      <c r="L3775" t="s">
        <v>16238</v>
      </c>
      <c r="M3775"/>
      <c r="N3775"/>
      <c r="O3775"/>
      <c r="P3775"/>
      <c r="Q3775"/>
      <c r="R3775"/>
      <c r="S3775"/>
      <c r="T3775"/>
      <c r="U3775"/>
      <c r="V3775"/>
      <c r="W3775"/>
      <c r="X3775"/>
      <c r="Y3775"/>
      <c r="Z3775"/>
      <c r="AA3775"/>
      <c r="AB3775"/>
      <c r="AC3775"/>
      <c r="AD3775"/>
      <c r="AE3775"/>
      <c r="AF3775"/>
      <c r="AG3775">
        <v>2</v>
      </c>
      <c r="AH3775">
        <v>12000</v>
      </c>
    </row>
    <row r="3776" spans="1:34" ht="15" x14ac:dyDescent="0.25">
      <c r="A3776" t="s">
        <v>7673</v>
      </c>
      <c r="B3776" t="s">
        <v>7674</v>
      </c>
      <c r="C3776" t="s">
        <v>116</v>
      </c>
      <c r="D3776"/>
      <c r="E3776"/>
      <c r="F3776"/>
      <c r="G3776"/>
      <c r="H3776" t="s">
        <v>63</v>
      </c>
      <c r="I3776" t="s">
        <v>64</v>
      </c>
      <c r="J3776"/>
      <c r="K3776"/>
      <c r="L3776"/>
      <c r="M3776"/>
      <c r="N3776"/>
      <c r="O3776"/>
      <c r="P3776"/>
      <c r="Q3776"/>
      <c r="R3776"/>
      <c r="S3776"/>
      <c r="T3776"/>
      <c r="U3776"/>
      <c r="V3776"/>
      <c r="W3776"/>
      <c r="X3776"/>
      <c r="Y3776"/>
      <c r="Z3776"/>
      <c r="AA3776"/>
      <c r="AB3776"/>
      <c r="AC3776"/>
      <c r="AD3776"/>
      <c r="AE3776"/>
      <c r="AF3776"/>
      <c r="AG3776"/>
      <c r="AH3776">
        <v>0</v>
      </c>
    </row>
    <row r="3777" spans="1:34" ht="15" x14ac:dyDescent="0.25">
      <c r="A3777" t="s">
        <v>7675</v>
      </c>
      <c r="B3777" t="s">
        <v>7676</v>
      </c>
      <c r="C3777" t="s">
        <v>102</v>
      </c>
      <c r="D3777">
        <v>33</v>
      </c>
      <c r="E3777" s="138">
        <v>45280</v>
      </c>
      <c r="F3777" s="138">
        <v>46011</v>
      </c>
      <c r="G3777" t="s">
        <v>69</v>
      </c>
      <c r="H3777" t="s">
        <v>63</v>
      </c>
      <c r="I3777">
        <v>0.8</v>
      </c>
      <c r="J3777" t="s">
        <v>71</v>
      </c>
      <c r="K3777"/>
      <c r="L3777"/>
      <c r="M3777"/>
      <c r="N3777"/>
      <c r="O3777"/>
      <c r="P3777"/>
      <c r="Q3777"/>
      <c r="R3777"/>
      <c r="S3777"/>
      <c r="T3777"/>
      <c r="U3777"/>
      <c r="V3777"/>
      <c r="W3777"/>
      <c r="X3777"/>
      <c r="Y3777"/>
      <c r="Z3777"/>
      <c r="AA3777"/>
      <c r="AB3777"/>
      <c r="AC3777"/>
      <c r="AD3777"/>
      <c r="AE3777"/>
      <c r="AF3777"/>
      <c r="AG3777">
        <v>1</v>
      </c>
      <c r="AH3777">
        <v>0</v>
      </c>
    </row>
    <row r="3778" spans="1:34" ht="15" x14ac:dyDescent="0.25">
      <c r="A3778" t="s">
        <v>7677</v>
      </c>
      <c r="B3778" t="s">
        <v>7678</v>
      </c>
      <c r="C3778" t="s">
        <v>521</v>
      </c>
      <c r="D3778">
        <v>31</v>
      </c>
      <c r="E3778" s="138">
        <v>45656</v>
      </c>
      <c r="F3778" s="138">
        <v>45953</v>
      </c>
      <c r="G3778" t="s">
        <v>69</v>
      </c>
      <c r="H3778" t="s">
        <v>70</v>
      </c>
      <c r="I3778">
        <v>0</v>
      </c>
      <c r="J3778" t="s">
        <v>16229</v>
      </c>
      <c r="K3778">
        <v>0.8</v>
      </c>
      <c r="L3778" t="s">
        <v>71</v>
      </c>
      <c r="M3778"/>
      <c r="N3778"/>
      <c r="O3778"/>
      <c r="P3778"/>
      <c r="Q3778"/>
      <c r="R3778"/>
      <c r="S3778"/>
      <c r="T3778"/>
      <c r="U3778"/>
      <c r="V3778"/>
      <c r="W3778"/>
      <c r="X3778"/>
      <c r="Y3778"/>
      <c r="Z3778"/>
      <c r="AA3778"/>
      <c r="AB3778"/>
      <c r="AC3778"/>
      <c r="AD3778"/>
      <c r="AE3778"/>
      <c r="AF3778"/>
      <c r="AG3778">
        <v>2</v>
      </c>
      <c r="AH3778">
        <v>10000</v>
      </c>
    </row>
    <row r="3779" spans="1:34" ht="15" x14ac:dyDescent="0.25">
      <c r="A3779" t="s">
        <v>7679</v>
      </c>
      <c r="B3779" t="s">
        <v>7680</v>
      </c>
      <c r="C3779" t="s">
        <v>231</v>
      </c>
      <c r="D3779">
        <v>45</v>
      </c>
      <c r="E3779" s="138">
        <v>45643</v>
      </c>
      <c r="F3779" s="138">
        <v>45938</v>
      </c>
      <c r="G3779" t="s">
        <v>69</v>
      </c>
      <c r="H3779" t="s">
        <v>70</v>
      </c>
      <c r="I3779">
        <v>0</v>
      </c>
      <c r="J3779" t="s">
        <v>16232</v>
      </c>
      <c r="K3779">
        <v>0.8</v>
      </c>
      <c r="L3779" t="s">
        <v>71</v>
      </c>
      <c r="M3779"/>
      <c r="N3779"/>
      <c r="O3779"/>
      <c r="P3779"/>
      <c r="Q3779"/>
      <c r="R3779"/>
      <c r="S3779"/>
      <c r="T3779"/>
      <c r="U3779"/>
      <c r="V3779"/>
      <c r="W3779"/>
      <c r="X3779"/>
      <c r="Y3779"/>
      <c r="Z3779"/>
      <c r="AA3779"/>
      <c r="AB3779"/>
      <c r="AC3779"/>
      <c r="AD3779"/>
      <c r="AE3779"/>
      <c r="AF3779"/>
      <c r="AG3779">
        <v>2</v>
      </c>
      <c r="AH3779">
        <v>7500</v>
      </c>
    </row>
    <row r="3780" spans="1:34" ht="15" x14ac:dyDescent="0.25">
      <c r="A3780" t="s">
        <v>7681</v>
      </c>
      <c r="B3780" t="s">
        <v>7682</v>
      </c>
      <c r="C3780" t="s">
        <v>228</v>
      </c>
      <c r="D3780">
        <v>26</v>
      </c>
      <c r="E3780" s="138">
        <v>45647</v>
      </c>
      <c r="F3780" s="138">
        <v>45798</v>
      </c>
      <c r="G3780" t="s">
        <v>69</v>
      </c>
      <c r="H3780" t="s">
        <v>63</v>
      </c>
      <c r="I3780">
        <v>0.8</v>
      </c>
      <c r="J3780" t="s">
        <v>71</v>
      </c>
      <c r="K3780"/>
      <c r="L3780"/>
      <c r="M3780"/>
      <c r="N3780"/>
      <c r="O3780"/>
      <c r="P3780"/>
      <c r="Q3780"/>
      <c r="R3780"/>
      <c r="S3780"/>
      <c r="T3780"/>
      <c r="U3780"/>
      <c r="V3780"/>
      <c r="W3780"/>
      <c r="X3780"/>
      <c r="Y3780"/>
      <c r="Z3780"/>
      <c r="AA3780"/>
      <c r="AB3780"/>
      <c r="AC3780"/>
      <c r="AD3780"/>
      <c r="AE3780"/>
      <c r="AF3780"/>
      <c r="AG3780">
        <v>1</v>
      </c>
      <c r="AH3780">
        <v>0</v>
      </c>
    </row>
    <row r="3781" spans="1:34" ht="15" x14ac:dyDescent="0.25">
      <c r="A3781" t="s">
        <v>7683</v>
      </c>
      <c r="B3781" t="s">
        <v>7684</v>
      </c>
      <c r="C3781" t="s">
        <v>102</v>
      </c>
      <c r="D3781">
        <v>34</v>
      </c>
      <c r="E3781" s="138">
        <v>45642</v>
      </c>
      <c r="F3781" s="138">
        <v>45672</v>
      </c>
      <c r="G3781" t="s">
        <v>75</v>
      </c>
      <c r="H3781" t="s">
        <v>70</v>
      </c>
      <c r="I3781">
        <v>0.62</v>
      </c>
      <c r="J3781" t="s">
        <v>16270</v>
      </c>
      <c r="K3781">
        <v>0.75</v>
      </c>
      <c r="L3781" t="s">
        <v>78</v>
      </c>
      <c r="M3781">
        <v>0.8</v>
      </c>
      <c r="N3781" t="s">
        <v>79</v>
      </c>
      <c r="O3781"/>
      <c r="P3781"/>
      <c r="Q3781"/>
      <c r="R3781"/>
      <c r="S3781"/>
      <c r="T3781"/>
      <c r="U3781"/>
      <c r="V3781"/>
      <c r="W3781"/>
      <c r="X3781"/>
      <c r="Y3781"/>
      <c r="Z3781"/>
      <c r="AA3781"/>
      <c r="AB3781"/>
      <c r="AC3781"/>
      <c r="AD3781"/>
      <c r="AE3781"/>
      <c r="AF3781"/>
      <c r="AG3781">
        <v>3</v>
      </c>
      <c r="AH3781">
        <v>0</v>
      </c>
    </row>
    <row r="3782" spans="1:34" ht="15" x14ac:dyDescent="0.25">
      <c r="A3782" t="s">
        <v>7685</v>
      </c>
      <c r="B3782" t="s">
        <v>7686</v>
      </c>
      <c r="C3782" t="s">
        <v>609</v>
      </c>
      <c r="D3782">
        <v>46</v>
      </c>
      <c r="E3782" s="138">
        <v>45643</v>
      </c>
      <c r="F3782" s="138">
        <v>45721</v>
      </c>
      <c r="G3782" t="s">
        <v>69</v>
      </c>
      <c r="H3782" t="s">
        <v>63</v>
      </c>
      <c r="I3782">
        <v>0.8</v>
      </c>
      <c r="J3782" t="s">
        <v>71</v>
      </c>
      <c r="K3782"/>
      <c r="L3782"/>
      <c r="M3782"/>
      <c r="N3782"/>
      <c r="O3782"/>
      <c r="P3782"/>
      <c r="Q3782"/>
      <c r="R3782"/>
      <c r="S3782"/>
      <c r="T3782"/>
      <c r="U3782"/>
      <c r="V3782"/>
      <c r="W3782"/>
      <c r="X3782"/>
      <c r="Y3782"/>
      <c r="Z3782"/>
      <c r="AA3782"/>
      <c r="AB3782"/>
      <c r="AC3782"/>
      <c r="AD3782"/>
      <c r="AE3782"/>
      <c r="AF3782"/>
      <c r="AG3782">
        <v>1</v>
      </c>
      <c r="AH3782">
        <v>0</v>
      </c>
    </row>
    <row r="3783" spans="1:34" ht="15" x14ac:dyDescent="0.25">
      <c r="A3783" t="s">
        <v>7687</v>
      </c>
      <c r="B3783" t="s">
        <v>7688</v>
      </c>
      <c r="C3783" t="s">
        <v>74</v>
      </c>
      <c r="D3783">
        <v>69</v>
      </c>
      <c r="E3783" s="138">
        <v>45653</v>
      </c>
      <c r="F3783" s="138">
        <v>45672</v>
      </c>
      <c r="G3783" t="s">
        <v>75</v>
      </c>
      <c r="H3783" t="s">
        <v>63</v>
      </c>
      <c r="I3783">
        <v>0.55000000000000004</v>
      </c>
      <c r="J3783" t="s">
        <v>71</v>
      </c>
      <c r="K3783"/>
      <c r="L3783"/>
      <c r="M3783"/>
      <c r="N3783"/>
      <c r="O3783"/>
      <c r="P3783"/>
      <c r="Q3783"/>
      <c r="R3783"/>
      <c r="S3783"/>
      <c r="T3783"/>
      <c r="U3783"/>
      <c r="V3783"/>
      <c r="W3783"/>
      <c r="X3783"/>
      <c r="Y3783"/>
      <c r="Z3783"/>
      <c r="AA3783"/>
      <c r="AB3783"/>
      <c r="AC3783"/>
      <c r="AD3783"/>
      <c r="AE3783"/>
      <c r="AF3783"/>
      <c r="AG3783">
        <v>1</v>
      </c>
      <c r="AH3783">
        <v>0</v>
      </c>
    </row>
    <row r="3784" spans="1:34" ht="15" x14ac:dyDescent="0.25">
      <c r="A3784" t="s">
        <v>7689</v>
      </c>
      <c r="B3784" t="s">
        <v>7690</v>
      </c>
      <c r="C3784" t="s">
        <v>148</v>
      </c>
      <c r="D3784"/>
      <c r="E3784"/>
      <c r="F3784"/>
      <c r="G3784"/>
      <c r="H3784" t="s">
        <v>63</v>
      </c>
      <c r="I3784" t="s">
        <v>64</v>
      </c>
      <c r="J3784"/>
      <c r="K3784"/>
      <c r="L3784"/>
      <c r="M3784"/>
      <c r="N3784"/>
      <c r="O3784"/>
      <c r="P3784"/>
      <c r="Q3784"/>
      <c r="R3784"/>
      <c r="S3784"/>
      <c r="T3784"/>
      <c r="U3784"/>
      <c r="V3784"/>
      <c r="W3784"/>
      <c r="X3784"/>
      <c r="Y3784"/>
      <c r="Z3784"/>
      <c r="AA3784"/>
      <c r="AB3784"/>
      <c r="AC3784"/>
      <c r="AD3784"/>
      <c r="AE3784"/>
      <c r="AF3784"/>
      <c r="AG3784"/>
      <c r="AH3784">
        <v>0</v>
      </c>
    </row>
    <row r="3785" spans="1:34" ht="15" x14ac:dyDescent="0.25">
      <c r="A3785" t="s">
        <v>7691</v>
      </c>
      <c r="B3785" t="s">
        <v>7692</v>
      </c>
      <c r="C3785" t="s">
        <v>359</v>
      </c>
      <c r="D3785">
        <v>91</v>
      </c>
      <c r="E3785" s="138">
        <v>45649</v>
      </c>
      <c r="F3785" s="138">
        <v>45687</v>
      </c>
      <c r="G3785" t="s">
        <v>69</v>
      </c>
      <c r="H3785" t="s">
        <v>70</v>
      </c>
      <c r="I3785">
        <v>0</v>
      </c>
      <c r="J3785" t="s">
        <v>16228</v>
      </c>
      <c r="K3785">
        <v>0.8</v>
      </c>
      <c r="L3785" t="s">
        <v>71</v>
      </c>
      <c r="M3785"/>
      <c r="N3785"/>
      <c r="O3785"/>
      <c r="P3785"/>
      <c r="Q3785"/>
      <c r="R3785"/>
      <c r="S3785"/>
      <c r="T3785"/>
      <c r="U3785"/>
      <c r="V3785"/>
      <c r="W3785"/>
      <c r="X3785"/>
      <c r="Y3785"/>
      <c r="Z3785"/>
      <c r="AA3785"/>
      <c r="AB3785"/>
      <c r="AC3785"/>
      <c r="AD3785"/>
      <c r="AE3785"/>
      <c r="AF3785"/>
      <c r="AG3785">
        <v>2</v>
      </c>
      <c r="AH3785">
        <v>12000</v>
      </c>
    </row>
    <row r="3786" spans="1:34" ht="15" x14ac:dyDescent="0.25">
      <c r="A3786" t="s">
        <v>7693</v>
      </c>
      <c r="B3786" t="s">
        <v>7694</v>
      </c>
      <c r="C3786" t="s">
        <v>2812</v>
      </c>
      <c r="D3786">
        <v>38</v>
      </c>
      <c r="E3786" s="138">
        <v>45622</v>
      </c>
      <c r="F3786" s="138">
        <v>45922</v>
      </c>
      <c r="G3786" t="s">
        <v>16478</v>
      </c>
      <c r="H3786" t="s">
        <v>70</v>
      </c>
      <c r="I3786">
        <v>0.6</v>
      </c>
      <c r="J3786" t="s">
        <v>76</v>
      </c>
      <c r="K3786">
        <v>0.6</v>
      </c>
      <c r="L3786" t="s">
        <v>77</v>
      </c>
      <c r="M3786">
        <v>0.7</v>
      </c>
      <c r="N3786" t="s">
        <v>78</v>
      </c>
      <c r="O3786">
        <v>0.8</v>
      </c>
      <c r="P3786" t="s">
        <v>79</v>
      </c>
      <c r="Q3786">
        <v>0</v>
      </c>
      <c r="R3786" t="s">
        <v>16230</v>
      </c>
      <c r="S3786"/>
      <c r="T3786"/>
      <c r="U3786"/>
      <c r="V3786"/>
      <c r="W3786"/>
      <c r="X3786"/>
      <c r="Y3786"/>
      <c r="Z3786"/>
      <c r="AA3786"/>
      <c r="AB3786"/>
      <c r="AC3786"/>
      <c r="AD3786"/>
      <c r="AE3786"/>
      <c r="AF3786"/>
      <c r="AG3786">
        <v>0</v>
      </c>
      <c r="AH3786">
        <v>0</v>
      </c>
    </row>
    <row r="3787" spans="1:34" ht="15" x14ac:dyDescent="0.25">
      <c r="A3787" t="s">
        <v>7695</v>
      </c>
      <c r="B3787" t="s">
        <v>7696</v>
      </c>
      <c r="C3787" t="s">
        <v>173</v>
      </c>
      <c r="D3787">
        <v>3</v>
      </c>
      <c r="E3787" s="138">
        <v>39582</v>
      </c>
      <c r="F3787" s="138">
        <v>46011</v>
      </c>
      <c r="G3787" t="s">
        <v>69</v>
      </c>
      <c r="H3787" t="s">
        <v>63</v>
      </c>
      <c r="I3787">
        <v>0.2</v>
      </c>
      <c r="J3787" t="s">
        <v>71</v>
      </c>
      <c r="K3787"/>
      <c r="L3787"/>
      <c r="M3787"/>
      <c r="N3787"/>
      <c r="O3787"/>
      <c r="P3787"/>
      <c r="Q3787"/>
      <c r="R3787"/>
      <c r="S3787"/>
      <c r="T3787"/>
      <c r="U3787"/>
      <c r="V3787"/>
      <c r="W3787"/>
      <c r="X3787"/>
      <c r="Y3787"/>
      <c r="Z3787"/>
      <c r="AA3787"/>
      <c r="AB3787"/>
      <c r="AC3787"/>
      <c r="AD3787"/>
      <c r="AE3787"/>
      <c r="AF3787"/>
      <c r="AG3787">
        <v>1</v>
      </c>
      <c r="AH3787">
        <v>0</v>
      </c>
    </row>
    <row r="3788" spans="1:34" ht="15" x14ac:dyDescent="0.25">
      <c r="A3788" t="s">
        <v>7697</v>
      </c>
      <c r="B3788" t="s">
        <v>7698</v>
      </c>
      <c r="C3788" t="s">
        <v>122</v>
      </c>
      <c r="D3788">
        <v>4</v>
      </c>
      <c r="E3788" s="138">
        <v>44629</v>
      </c>
      <c r="F3788" s="138">
        <v>46011</v>
      </c>
      <c r="G3788" t="s">
        <v>69</v>
      </c>
      <c r="H3788" t="s">
        <v>63</v>
      </c>
      <c r="I3788">
        <v>0.8</v>
      </c>
      <c r="J3788" t="s">
        <v>71</v>
      </c>
      <c r="K3788"/>
      <c r="L3788"/>
      <c r="M3788"/>
      <c r="N3788"/>
      <c r="O3788"/>
      <c r="P3788"/>
      <c r="Q3788"/>
      <c r="R3788"/>
      <c r="S3788"/>
      <c r="T3788"/>
      <c r="U3788"/>
      <c r="V3788"/>
      <c r="W3788"/>
      <c r="X3788"/>
      <c r="Y3788"/>
      <c r="Z3788"/>
      <c r="AA3788"/>
      <c r="AB3788"/>
      <c r="AC3788"/>
      <c r="AD3788"/>
      <c r="AE3788"/>
      <c r="AF3788"/>
      <c r="AG3788">
        <v>1</v>
      </c>
      <c r="AH3788">
        <v>0</v>
      </c>
    </row>
    <row r="3789" spans="1:34" ht="15" x14ac:dyDescent="0.25">
      <c r="A3789" t="s">
        <v>7699</v>
      </c>
      <c r="B3789" t="s">
        <v>7700</v>
      </c>
      <c r="C3789" t="s">
        <v>122</v>
      </c>
      <c r="D3789">
        <v>15</v>
      </c>
      <c r="E3789" s="138">
        <v>44708</v>
      </c>
      <c r="F3789" s="138">
        <v>46011</v>
      </c>
      <c r="G3789" t="s">
        <v>69</v>
      </c>
      <c r="H3789" t="s">
        <v>70</v>
      </c>
      <c r="I3789">
        <v>0</v>
      </c>
      <c r="J3789" t="s">
        <v>16229</v>
      </c>
      <c r="K3789">
        <v>0.8</v>
      </c>
      <c r="L3789" t="s">
        <v>71</v>
      </c>
      <c r="M3789"/>
      <c r="N3789"/>
      <c r="O3789"/>
      <c r="P3789"/>
      <c r="Q3789"/>
      <c r="R3789"/>
      <c r="S3789"/>
      <c r="T3789"/>
      <c r="U3789"/>
      <c r="V3789"/>
      <c r="W3789"/>
      <c r="X3789"/>
      <c r="Y3789"/>
      <c r="Z3789"/>
      <c r="AA3789"/>
      <c r="AB3789"/>
      <c r="AC3789"/>
      <c r="AD3789"/>
      <c r="AE3789"/>
      <c r="AF3789"/>
      <c r="AG3789">
        <v>2</v>
      </c>
      <c r="AH3789">
        <v>10000</v>
      </c>
    </row>
    <row r="3790" spans="1:34" ht="15" x14ac:dyDescent="0.25">
      <c r="A3790" t="s">
        <v>7701</v>
      </c>
      <c r="B3790" t="s">
        <v>7702</v>
      </c>
      <c r="C3790" t="s">
        <v>211</v>
      </c>
      <c r="D3790">
        <v>72</v>
      </c>
      <c r="E3790" s="138">
        <v>45289</v>
      </c>
      <c r="F3790" s="138">
        <v>46011</v>
      </c>
      <c r="G3790" t="s">
        <v>69</v>
      </c>
      <c r="H3790" t="s">
        <v>63</v>
      </c>
      <c r="I3790">
        <v>0.8</v>
      </c>
      <c r="J3790" t="s">
        <v>71</v>
      </c>
      <c r="K3790"/>
      <c r="L3790"/>
      <c r="M3790"/>
      <c r="N3790"/>
      <c r="O3790"/>
      <c r="P3790"/>
      <c r="Q3790"/>
      <c r="R3790"/>
      <c r="S3790"/>
      <c r="T3790"/>
      <c r="U3790"/>
      <c r="V3790"/>
      <c r="W3790"/>
      <c r="X3790"/>
      <c r="Y3790"/>
      <c r="Z3790"/>
      <c r="AA3790"/>
      <c r="AB3790"/>
      <c r="AC3790"/>
      <c r="AD3790"/>
      <c r="AE3790"/>
      <c r="AF3790"/>
      <c r="AG3790">
        <v>1</v>
      </c>
      <c r="AH3790">
        <v>0</v>
      </c>
    </row>
    <row r="3791" spans="1:34" ht="15" x14ac:dyDescent="0.25">
      <c r="A3791" t="s">
        <v>7703</v>
      </c>
      <c r="B3791" t="s">
        <v>7704</v>
      </c>
      <c r="C3791" t="s">
        <v>448</v>
      </c>
      <c r="D3791">
        <v>40</v>
      </c>
      <c r="E3791" s="138">
        <v>43673</v>
      </c>
      <c r="F3791" s="138">
        <v>46011</v>
      </c>
      <c r="G3791" t="s">
        <v>69</v>
      </c>
      <c r="H3791" t="s">
        <v>70</v>
      </c>
      <c r="I3791">
        <v>0.8</v>
      </c>
      <c r="J3791" t="s">
        <v>71</v>
      </c>
      <c r="K3791">
        <v>0</v>
      </c>
      <c r="L3791" t="s">
        <v>16109</v>
      </c>
      <c r="M3791">
        <v>0</v>
      </c>
      <c r="N3791" t="s">
        <v>16110</v>
      </c>
      <c r="O3791">
        <v>0</v>
      </c>
      <c r="P3791" t="s">
        <v>16111</v>
      </c>
      <c r="Q3791">
        <v>0</v>
      </c>
      <c r="R3791" t="s">
        <v>16112</v>
      </c>
      <c r="S3791">
        <v>0</v>
      </c>
      <c r="T3791" t="s">
        <v>16113</v>
      </c>
      <c r="U3791"/>
      <c r="V3791"/>
      <c r="W3791"/>
      <c r="X3791"/>
      <c r="Y3791"/>
      <c r="Z3791"/>
      <c r="AA3791"/>
      <c r="AB3791"/>
      <c r="AC3791"/>
      <c r="AD3791"/>
      <c r="AE3791"/>
      <c r="AF3791"/>
      <c r="AG3791">
        <v>0</v>
      </c>
      <c r="AH3791">
        <v>0</v>
      </c>
    </row>
    <row r="3792" spans="1:34" ht="15" x14ac:dyDescent="0.25">
      <c r="A3792" t="s">
        <v>7705</v>
      </c>
      <c r="B3792" t="s">
        <v>7706</v>
      </c>
      <c r="C3792" t="s">
        <v>206</v>
      </c>
      <c r="D3792">
        <v>41</v>
      </c>
      <c r="E3792" s="138">
        <v>43462</v>
      </c>
      <c r="F3792" s="138">
        <v>46011</v>
      </c>
      <c r="G3792" t="s">
        <v>69</v>
      </c>
      <c r="H3792" t="s">
        <v>63</v>
      </c>
      <c r="I3792">
        <v>0.8</v>
      </c>
      <c r="J3792" t="s">
        <v>71</v>
      </c>
      <c r="K3792"/>
      <c r="L3792"/>
      <c r="M3792"/>
      <c r="N3792"/>
      <c r="O3792"/>
      <c r="P3792"/>
      <c r="Q3792"/>
      <c r="R3792"/>
      <c r="S3792"/>
      <c r="T3792"/>
      <c r="U3792"/>
      <c r="V3792"/>
      <c r="W3792"/>
      <c r="X3792"/>
      <c r="Y3792"/>
      <c r="Z3792"/>
      <c r="AA3792"/>
      <c r="AB3792"/>
      <c r="AC3792"/>
      <c r="AD3792"/>
      <c r="AE3792"/>
      <c r="AF3792"/>
      <c r="AG3792">
        <v>1</v>
      </c>
      <c r="AH3792">
        <v>0</v>
      </c>
    </row>
    <row r="3793" spans="1:34" ht="15" x14ac:dyDescent="0.25">
      <c r="A3793" t="s">
        <v>7707</v>
      </c>
      <c r="B3793" t="s">
        <v>7708</v>
      </c>
      <c r="C3793" t="s">
        <v>116</v>
      </c>
      <c r="D3793"/>
      <c r="E3793"/>
      <c r="F3793"/>
      <c r="G3793"/>
      <c r="H3793" t="s">
        <v>63</v>
      </c>
      <c r="I3793" t="s">
        <v>64</v>
      </c>
      <c r="J3793"/>
      <c r="K3793"/>
      <c r="L3793"/>
      <c r="M3793"/>
      <c r="N3793"/>
      <c r="O3793"/>
      <c r="P3793"/>
      <c r="Q3793"/>
      <c r="R3793"/>
      <c r="S3793"/>
      <c r="T3793"/>
      <c r="U3793"/>
      <c r="V3793"/>
      <c r="W3793"/>
      <c r="X3793"/>
      <c r="Y3793"/>
      <c r="Z3793"/>
      <c r="AA3793"/>
      <c r="AB3793"/>
      <c r="AC3793"/>
      <c r="AD3793"/>
      <c r="AE3793"/>
      <c r="AF3793"/>
      <c r="AG3793"/>
      <c r="AH3793">
        <v>0</v>
      </c>
    </row>
    <row r="3794" spans="1:34" ht="15" x14ac:dyDescent="0.25">
      <c r="A3794" t="s">
        <v>7709</v>
      </c>
      <c r="B3794" t="s">
        <v>7710</v>
      </c>
      <c r="C3794" t="s">
        <v>225</v>
      </c>
      <c r="D3794">
        <v>7</v>
      </c>
      <c r="E3794" s="138">
        <v>45373</v>
      </c>
      <c r="F3794" s="138">
        <v>46011</v>
      </c>
      <c r="G3794" t="s">
        <v>69</v>
      </c>
      <c r="H3794" t="s">
        <v>63</v>
      </c>
      <c r="I3794">
        <v>0.8</v>
      </c>
      <c r="J3794" t="s">
        <v>71</v>
      </c>
      <c r="K3794"/>
      <c r="L3794"/>
      <c r="M3794"/>
      <c r="N3794"/>
      <c r="O3794"/>
      <c r="P3794"/>
      <c r="Q3794"/>
      <c r="R3794"/>
      <c r="S3794"/>
      <c r="T3794"/>
      <c r="U3794"/>
      <c r="V3794"/>
      <c r="W3794"/>
      <c r="X3794"/>
      <c r="Y3794"/>
      <c r="Z3794"/>
      <c r="AA3794"/>
      <c r="AB3794"/>
      <c r="AC3794"/>
      <c r="AD3794"/>
      <c r="AE3794"/>
      <c r="AF3794"/>
      <c r="AG3794">
        <v>1</v>
      </c>
      <c r="AH3794">
        <v>0</v>
      </c>
    </row>
    <row r="3795" spans="1:34" ht="15" x14ac:dyDescent="0.25">
      <c r="A3795" t="s">
        <v>7711</v>
      </c>
      <c r="B3795" t="s">
        <v>7712</v>
      </c>
      <c r="C3795" t="s">
        <v>142</v>
      </c>
      <c r="D3795">
        <v>38</v>
      </c>
      <c r="E3795" s="138">
        <v>44561</v>
      </c>
      <c r="F3795" s="138">
        <v>46011</v>
      </c>
      <c r="G3795" t="s">
        <v>69</v>
      </c>
      <c r="H3795" t="s">
        <v>63</v>
      </c>
      <c r="I3795">
        <v>0.4</v>
      </c>
      <c r="J3795" t="s">
        <v>71</v>
      </c>
      <c r="K3795"/>
      <c r="L3795"/>
      <c r="M3795"/>
      <c r="N3795"/>
      <c r="O3795"/>
      <c r="P3795"/>
      <c r="Q3795"/>
      <c r="R3795"/>
      <c r="S3795"/>
      <c r="T3795"/>
      <c r="U3795"/>
      <c r="V3795"/>
      <c r="W3795"/>
      <c r="X3795"/>
      <c r="Y3795"/>
      <c r="Z3795"/>
      <c r="AA3795"/>
      <c r="AB3795"/>
      <c r="AC3795"/>
      <c r="AD3795"/>
      <c r="AE3795"/>
      <c r="AF3795"/>
      <c r="AG3795">
        <v>1</v>
      </c>
      <c r="AH3795">
        <v>0</v>
      </c>
    </row>
    <row r="3796" spans="1:34" ht="15" x14ac:dyDescent="0.25">
      <c r="A3796" t="s">
        <v>7713</v>
      </c>
      <c r="B3796" t="s">
        <v>7714</v>
      </c>
      <c r="C3796" t="s">
        <v>148</v>
      </c>
      <c r="D3796">
        <v>71</v>
      </c>
      <c r="E3796" s="138">
        <v>45649</v>
      </c>
      <c r="F3796" s="138">
        <v>45678</v>
      </c>
      <c r="G3796" t="s">
        <v>75</v>
      </c>
      <c r="H3796" t="s">
        <v>70</v>
      </c>
      <c r="I3796">
        <v>0</v>
      </c>
      <c r="J3796" t="s">
        <v>16229</v>
      </c>
      <c r="K3796">
        <v>0.74</v>
      </c>
      <c r="L3796" t="s">
        <v>16270</v>
      </c>
      <c r="M3796">
        <v>0.76</v>
      </c>
      <c r="N3796" t="s">
        <v>78</v>
      </c>
      <c r="O3796">
        <v>0.8</v>
      </c>
      <c r="P3796" t="s">
        <v>79</v>
      </c>
      <c r="Q3796"/>
      <c r="R3796"/>
      <c r="S3796"/>
      <c r="T3796"/>
      <c r="U3796"/>
      <c r="V3796"/>
      <c r="W3796"/>
      <c r="X3796"/>
      <c r="Y3796"/>
      <c r="Z3796"/>
      <c r="AA3796"/>
      <c r="AB3796"/>
      <c r="AC3796"/>
      <c r="AD3796"/>
      <c r="AE3796"/>
      <c r="AF3796"/>
      <c r="AG3796">
        <v>4</v>
      </c>
      <c r="AH3796">
        <v>10000</v>
      </c>
    </row>
    <row r="3797" spans="1:34" ht="15" x14ac:dyDescent="0.25">
      <c r="A3797" t="s">
        <v>7715</v>
      </c>
      <c r="B3797" t="s">
        <v>7716</v>
      </c>
      <c r="C3797" t="s">
        <v>102</v>
      </c>
      <c r="D3797">
        <v>34</v>
      </c>
      <c r="E3797" s="138">
        <v>45640</v>
      </c>
      <c r="F3797" s="138">
        <v>45700</v>
      </c>
      <c r="G3797" t="s">
        <v>69</v>
      </c>
      <c r="H3797" t="s">
        <v>63</v>
      </c>
      <c r="I3797">
        <v>0.3</v>
      </c>
      <c r="J3797" t="s">
        <v>71</v>
      </c>
      <c r="K3797"/>
      <c r="L3797"/>
      <c r="M3797"/>
      <c r="N3797"/>
      <c r="O3797"/>
      <c r="P3797"/>
      <c r="Q3797"/>
      <c r="R3797"/>
      <c r="S3797"/>
      <c r="T3797"/>
      <c r="U3797"/>
      <c r="V3797"/>
      <c r="W3797"/>
      <c r="X3797"/>
      <c r="Y3797"/>
      <c r="Z3797"/>
      <c r="AA3797"/>
      <c r="AB3797"/>
      <c r="AC3797"/>
      <c r="AD3797"/>
      <c r="AE3797"/>
      <c r="AF3797"/>
      <c r="AG3797">
        <v>1</v>
      </c>
      <c r="AH3797">
        <v>0</v>
      </c>
    </row>
    <row r="3798" spans="1:34" ht="15" x14ac:dyDescent="0.25">
      <c r="A3798" t="s">
        <v>7717</v>
      </c>
      <c r="B3798" t="s">
        <v>7718</v>
      </c>
      <c r="C3798" t="s">
        <v>251</v>
      </c>
      <c r="D3798">
        <v>41</v>
      </c>
      <c r="E3798" s="138">
        <v>45647</v>
      </c>
      <c r="F3798" s="138">
        <v>45660</v>
      </c>
      <c r="G3798" t="s">
        <v>69</v>
      </c>
      <c r="H3798" t="s">
        <v>70</v>
      </c>
      <c r="I3798">
        <v>0</v>
      </c>
      <c r="J3798" t="s">
        <v>16228</v>
      </c>
      <c r="K3798">
        <v>0.78</v>
      </c>
      <c r="L3798" t="s">
        <v>71</v>
      </c>
      <c r="M3798"/>
      <c r="N3798"/>
      <c r="O3798"/>
      <c r="P3798"/>
      <c r="Q3798"/>
      <c r="R3798"/>
      <c r="S3798"/>
      <c r="T3798"/>
      <c r="U3798"/>
      <c r="V3798"/>
      <c r="W3798"/>
      <c r="X3798"/>
      <c r="Y3798"/>
      <c r="Z3798"/>
      <c r="AA3798"/>
      <c r="AB3798"/>
      <c r="AC3798"/>
      <c r="AD3798"/>
      <c r="AE3798"/>
      <c r="AF3798"/>
      <c r="AG3798">
        <v>2</v>
      </c>
      <c r="AH3798">
        <v>12000</v>
      </c>
    </row>
    <row r="3799" spans="1:34" ht="15" x14ac:dyDescent="0.25">
      <c r="A3799" t="s">
        <v>7719</v>
      </c>
      <c r="B3799" t="s">
        <v>7720</v>
      </c>
      <c r="C3799" t="s">
        <v>142</v>
      </c>
      <c r="D3799">
        <v>6</v>
      </c>
      <c r="E3799" s="138">
        <v>45716</v>
      </c>
      <c r="F3799" s="138">
        <v>45804</v>
      </c>
      <c r="G3799" t="s">
        <v>69</v>
      </c>
      <c r="H3799" t="s">
        <v>70</v>
      </c>
      <c r="I3799">
        <v>0</v>
      </c>
      <c r="J3799" t="s">
        <v>16249</v>
      </c>
      <c r="K3799">
        <v>0.8</v>
      </c>
      <c r="L3799" t="s">
        <v>71</v>
      </c>
      <c r="M3799"/>
      <c r="N3799"/>
      <c r="O3799"/>
      <c r="P3799"/>
      <c r="Q3799"/>
      <c r="R3799"/>
      <c r="S3799"/>
      <c r="T3799"/>
      <c r="U3799"/>
      <c r="V3799"/>
      <c r="W3799"/>
      <c r="X3799"/>
      <c r="Y3799"/>
      <c r="Z3799"/>
      <c r="AA3799"/>
      <c r="AB3799"/>
      <c r="AC3799"/>
      <c r="AD3799"/>
      <c r="AE3799"/>
      <c r="AF3799"/>
      <c r="AG3799">
        <v>2</v>
      </c>
      <c r="AH3799">
        <v>8000</v>
      </c>
    </row>
    <row r="3800" spans="1:34" ht="15" x14ac:dyDescent="0.25">
      <c r="A3800" t="s">
        <v>7721</v>
      </c>
      <c r="B3800" t="s">
        <v>7722</v>
      </c>
      <c r="C3800" t="s">
        <v>211</v>
      </c>
      <c r="D3800">
        <v>8</v>
      </c>
      <c r="E3800" s="138">
        <v>45726</v>
      </c>
      <c r="F3800" s="138">
        <v>45754</v>
      </c>
      <c r="G3800" t="s">
        <v>69</v>
      </c>
      <c r="H3800" t="s">
        <v>63</v>
      </c>
      <c r="I3800">
        <v>0.4</v>
      </c>
      <c r="J3800" t="s">
        <v>71</v>
      </c>
      <c r="K3800"/>
      <c r="L3800"/>
      <c r="M3800"/>
      <c r="N3800"/>
      <c r="O3800"/>
      <c r="P3800"/>
      <c r="Q3800"/>
      <c r="R3800"/>
      <c r="S3800"/>
      <c r="T3800"/>
      <c r="U3800"/>
      <c r="V3800"/>
      <c r="W3800"/>
      <c r="X3800"/>
      <c r="Y3800"/>
      <c r="Z3800"/>
      <c r="AA3800"/>
      <c r="AB3800"/>
      <c r="AC3800"/>
      <c r="AD3800"/>
      <c r="AE3800"/>
      <c r="AF3800"/>
      <c r="AG3800">
        <v>1</v>
      </c>
      <c r="AH3800">
        <v>0</v>
      </c>
    </row>
    <row r="3801" spans="1:34" ht="15" x14ac:dyDescent="0.25">
      <c r="A3801" t="s">
        <v>7723</v>
      </c>
      <c r="B3801" t="s">
        <v>7724</v>
      </c>
      <c r="C3801" t="s">
        <v>267</v>
      </c>
      <c r="D3801">
        <v>64</v>
      </c>
      <c r="E3801" s="138">
        <v>45653</v>
      </c>
      <c r="F3801" s="138">
        <v>45937</v>
      </c>
      <c r="G3801" t="s">
        <v>75</v>
      </c>
      <c r="H3801" t="s">
        <v>70</v>
      </c>
      <c r="I3801">
        <v>0</v>
      </c>
      <c r="J3801" t="s">
        <v>16228</v>
      </c>
      <c r="K3801">
        <v>0.8</v>
      </c>
      <c r="L3801" t="s">
        <v>71</v>
      </c>
      <c r="M3801"/>
      <c r="N3801"/>
      <c r="O3801"/>
      <c r="P3801"/>
      <c r="Q3801"/>
      <c r="R3801"/>
      <c r="S3801"/>
      <c r="T3801"/>
      <c r="U3801"/>
      <c r="V3801"/>
      <c r="W3801"/>
      <c r="X3801"/>
      <c r="Y3801"/>
      <c r="Z3801"/>
      <c r="AA3801"/>
      <c r="AB3801"/>
      <c r="AC3801"/>
      <c r="AD3801"/>
      <c r="AE3801"/>
      <c r="AF3801"/>
      <c r="AG3801">
        <v>2</v>
      </c>
      <c r="AH3801">
        <v>12000</v>
      </c>
    </row>
    <row r="3802" spans="1:34" ht="15" x14ac:dyDescent="0.25">
      <c r="A3802" t="s">
        <v>7725</v>
      </c>
      <c r="B3802" t="s">
        <v>7726</v>
      </c>
      <c r="C3802" t="s">
        <v>1082</v>
      </c>
      <c r="D3802">
        <v>11</v>
      </c>
      <c r="E3802" s="138">
        <v>45365</v>
      </c>
      <c r="F3802" s="138">
        <v>46011</v>
      </c>
      <c r="G3802" t="s">
        <v>69</v>
      </c>
      <c r="H3802" t="s">
        <v>70</v>
      </c>
      <c r="I3802">
        <v>0.72</v>
      </c>
      <c r="J3802" t="s">
        <v>16270</v>
      </c>
      <c r="K3802">
        <v>0.75</v>
      </c>
      <c r="L3802" t="s">
        <v>78</v>
      </c>
      <c r="M3802">
        <v>0.8</v>
      </c>
      <c r="N3802" t="s">
        <v>79</v>
      </c>
      <c r="O3802"/>
      <c r="P3802"/>
      <c r="Q3802"/>
      <c r="R3802"/>
      <c r="S3802"/>
      <c r="T3802"/>
      <c r="U3802"/>
      <c r="V3802"/>
      <c r="W3802"/>
      <c r="X3802"/>
      <c r="Y3802"/>
      <c r="Z3802"/>
      <c r="AA3802"/>
      <c r="AB3802"/>
      <c r="AC3802"/>
      <c r="AD3802"/>
      <c r="AE3802"/>
      <c r="AF3802"/>
      <c r="AG3802">
        <v>3</v>
      </c>
      <c r="AH3802">
        <v>0</v>
      </c>
    </row>
    <row r="3803" spans="1:34" ht="15" x14ac:dyDescent="0.25">
      <c r="A3803" t="s">
        <v>7727</v>
      </c>
      <c r="B3803" t="s">
        <v>7728</v>
      </c>
      <c r="C3803" t="s">
        <v>84</v>
      </c>
      <c r="D3803">
        <v>11</v>
      </c>
      <c r="E3803" s="138">
        <v>45061</v>
      </c>
      <c r="F3803" s="138">
        <v>46011</v>
      </c>
      <c r="G3803" t="s">
        <v>69</v>
      </c>
      <c r="H3803" t="s">
        <v>63</v>
      </c>
      <c r="I3803">
        <v>0.4</v>
      </c>
      <c r="J3803" t="s">
        <v>71</v>
      </c>
      <c r="K3803"/>
      <c r="L3803"/>
      <c r="M3803"/>
      <c r="N3803"/>
      <c r="O3803"/>
      <c r="P3803"/>
      <c r="Q3803"/>
      <c r="R3803"/>
      <c r="S3803"/>
      <c r="T3803"/>
      <c r="U3803"/>
      <c r="V3803"/>
      <c r="W3803"/>
      <c r="X3803"/>
      <c r="Y3803"/>
      <c r="Z3803"/>
      <c r="AA3803"/>
      <c r="AB3803"/>
      <c r="AC3803"/>
      <c r="AD3803"/>
      <c r="AE3803"/>
      <c r="AF3803"/>
      <c r="AG3803">
        <v>1</v>
      </c>
      <c r="AH3803">
        <v>0</v>
      </c>
    </row>
    <row r="3804" spans="1:34" ht="15" x14ac:dyDescent="0.25">
      <c r="A3804" t="s">
        <v>7729</v>
      </c>
      <c r="B3804" t="s">
        <v>7730</v>
      </c>
      <c r="C3804" t="s">
        <v>102</v>
      </c>
      <c r="D3804"/>
      <c r="E3804"/>
      <c r="F3804"/>
      <c r="G3804"/>
      <c r="H3804" t="s">
        <v>63</v>
      </c>
      <c r="I3804" t="s">
        <v>64</v>
      </c>
      <c r="J3804"/>
      <c r="K3804"/>
      <c r="L3804"/>
      <c r="M3804"/>
      <c r="N3804"/>
      <c r="O3804"/>
      <c r="P3804"/>
      <c r="Q3804"/>
      <c r="R3804"/>
      <c r="S3804"/>
      <c r="T3804"/>
      <c r="U3804"/>
      <c r="V3804"/>
      <c r="W3804"/>
      <c r="X3804"/>
      <c r="Y3804"/>
      <c r="Z3804"/>
      <c r="AA3804"/>
      <c r="AB3804"/>
      <c r="AC3804"/>
      <c r="AD3804"/>
      <c r="AE3804"/>
      <c r="AF3804"/>
      <c r="AG3804"/>
      <c r="AH3804">
        <v>0</v>
      </c>
    </row>
    <row r="3805" spans="1:34" ht="15" x14ac:dyDescent="0.25">
      <c r="A3805" t="s">
        <v>7731</v>
      </c>
      <c r="B3805" t="s">
        <v>7732</v>
      </c>
      <c r="C3805" t="s">
        <v>408</v>
      </c>
      <c r="D3805">
        <v>174</v>
      </c>
      <c r="E3805" s="138">
        <v>41912</v>
      </c>
      <c r="F3805" s="138">
        <v>46011</v>
      </c>
      <c r="G3805" t="s">
        <v>69</v>
      </c>
      <c r="H3805" t="s">
        <v>70</v>
      </c>
      <c r="I3805">
        <v>0</v>
      </c>
      <c r="J3805" t="s">
        <v>16249</v>
      </c>
      <c r="K3805">
        <v>0.8</v>
      </c>
      <c r="L3805" t="s">
        <v>71</v>
      </c>
      <c r="M3805"/>
      <c r="N3805"/>
      <c r="O3805"/>
      <c r="P3805"/>
      <c r="Q3805"/>
      <c r="R3805"/>
      <c r="S3805"/>
      <c r="T3805"/>
      <c r="U3805"/>
      <c r="V3805"/>
      <c r="W3805"/>
      <c r="X3805"/>
      <c r="Y3805"/>
      <c r="Z3805"/>
      <c r="AA3805"/>
      <c r="AB3805"/>
      <c r="AC3805"/>
      <c r="AD3805"/>
      <c r="AE3805"/>
      <c r="AF3805"/>
      <c r="AG3805">
        <v>2</v>
      </c>
      <c r="AH3805">
        <v>8000</v>
      </c>
    </row>
    <row r="3806" spans="1:34" ht="15" x14ac:dyDescent="0.25">
      <c r="A3806" t="s">
        <v>7733</v>
      </c>
      <c r="B3806" t="s">
        <v>7734</v>
      </c>
      <c r="C3806" t="s">
        <v>935</v>
      </c>
      <c r="D3806">
        <v>68</v>
      </c>
      <c r="E3806" s="138">
        <v>45656</v>
      </c>
      <c r="F3806" s="138">
        <v>45825</v>
      </c>
      <c r="G3806" t="s">
        <v>69</v>
      </c>
      <c r="H3806" t="s">
        <v>70</v>
      </c>
      <c r="I3806">
        <v>0</v>
      </c>
      <c r="J3806" t="s">
        <v>16228</v>
      </c>
      <c r="K3806">
        <v>0.8</v>
      </c>
      <c r="L3806" t="s">
        <v>71</v>
      </c>
      <c r="M3806"/>
      <c r="N3806"/>
      <c r="O3806"/>
      <c r="P3806"/>
      <c r="Q3806"/>
      <c r="R3806"/>
      <c r="S3806"/>
      <c r="T3806"/>
      <c r="U3806"/>
      <c r="V3806"/>
      <c r="W3806"/>
      <c r="X3806"/>
      <c r="Y3806"/>
      <c r="Z3806"/>
      <c r="AA3806"/>
      <c r="AB3806"/>
      <c r="AC3806"/>
      <c r="AD3806"/>
      <c r="AE3806"/>
      <c r="AF3806"/>
      <c r="AG3806">
        <v>2</v>
      </c>
      <c r="AH3806">
        <v>12000</v>
      </c>
    </row>
    <row r="3807" spans="1:34" ht="15" x14ac:dyDescent="0.25">
      <c r="A3807" t="s">
        <v>7735</v>
      </c>
      <c r="B3807" t="s">
        <v>7736</v>
      </c>
      <c r="C3807" t="s">
        <v>93</v>
      </c>
      <c r="D3807">
        <v>24</v>
      </c>
      <c r="E3807" s="138">
        <v>45656</v>
      </c>
      <c r="F3807" s="138">
        <v>45975</v>
      </c>
      <c r="G3807" t="s">
        <v>75</v>
      </c>
      <c r="H3807" t="s">
        <v>70</v>
      </c>
      <c r="I3807">
        <v>0</v>
      </c>
      <c r="J3807" t="s">
        <v>16229</v>
      </c>
      <c r="K3807">
        <v>0.2</v>
      </c>
      <c r="L3807" t="s">
        <v>71</v>
      </c>
      <c r="M3807"/>
      <c r="N3807"/>
      <c r="O3807"/>
      <c r="P3807"/>
      <c r="Q3807"/>
      <c r="R3807"/>
      <c r="S3807"/>
      <c r="T3807"/>
      <c r="U3807"/>
      <c r="V3807"/>
      <c r="W3807"/>
      <c r="X3807"/>
      <c r="Y3807"/>
      <c r="Z3807"/>
      <c r="AA3807"/>
      <c r="AB3807"/>
      <c r="AC3807"/>
      <c r="AD3807"/>
      <c r="AE3807"/>
      <c r="AF3807"/>
      <c r="AG3807">
        <v>2</v>
      </c>
      <c r="AH3807">
        <v>10000</v>
      </c>
    </row>
    <row r="3808" spans="1:34" ht="15" x14ac:dyDescent="0.25">
      <c r="A3808" t="s">
        <v>7737</v>
      </c>
      <c r="B3808" t="s">
        <v>7738</v>
      </c>
      <c r="C3808" t="s">
        <v>93</v>
      </c>
      <c r="D3808">
        <v>50</v>
      </c>
      <c r="E3808" s="138">
        <v>45656</v>
      </c>
      <c r="F3808" s="138">
        <v>45728</v>
      </c>
      <c r="G3808" t="s">
        <v>69</v>
      </c>
      <c r="H3808" t="s">
        <v>70</v>
      </c>
      <c r="I3808">
        <v>0</v>
      </c>
      <c r="J3808" t="s">
        <v>16229</v>
      </c>
      <c r="K3808">
        <v>0.6</v>
      </c>
      <c r="L3808" t="s">
        <v>16270</v>
      </c>
      <c r="M3808">
        <v>0.75</v>
      </c>
      <c r="N3808" t="s">
        <v>78</v>
      </c>
      <c r="O3808">
        <v>0.8</v>
      </c>
      <c r="P3808" t="s">
        <v>79</v>
      </c>
      <c r="Q3808"/>
      <c r="R3808"/>
      <c r="S3808"/>
      <c r="T3808"/>
      <c r="U3808"/>
      <c r="V3808"/>
      <c r="W3808"/>
      <c r="X3808"/>
      <c r="Y3808"/>
      <c r="Z3808"/>
      <c r="AA3808"/>
      <c r="AB3808"/>
      <c r="AC3808"/>
      <c r="AD3808"/>
      <c r="AE3808"/>
      <c r="AF3808"/>
      <c r="AG3808">
        <v>4</v>
      </c>
      <c r="AH3808">
        <v>10000</v>
      </c>
    </row>
    <row r="3809" spans="1:34" ht="15" x14ac:dyDescent="0.25">
      <c r="A3809" t="s">
        <v>7739</v>
      </c>
      <c r="B3809" t="s">
        <v>7740</v>
      </c>
      <c r="C3809" t="s">
        <v>154</v>
      </c>
      <c r="D3809">
        <v>35</v>
      </c>
      <c r="E3809" s="138">
        <v>45608</v>
      </c>
      <c r="F3809" s="138">
        <v>45666</v>
      </c>
      <c r="G3809" t="s">
        <v>69</v>
      </c>
      <c r="H3809" t="s">
        <v>63</v>
      </c>
      <c r="I3809">
        <v>0.7</v>
      </c>
      <c r="J3809" t="s">
        <v>71</v>
      </c>
      <c r="K3809"/>
      <c r="L3809"/>
      <c r="M3809"/>
      <c r="N3809"/>
      <c r="O3809"/>
      <c r="P3809"/>
      <c r="Q3809"/>
      <c r="R3809"/>
      <c r="S3809"/>
      <c r="T3809"/>
      <c r="U3809"/>
      <c r="V3809"/>
      <c r="W3809"/>
      <c r="X3809"/>
      <c r="Y3809"/>
      <c r="Z3809"/>
      <c r="AA3809"/>
      <c r="AB3809"/>
      <c r="AC3809"/>
      <c r="AD3809"/>
      <c r="AE3809"/>
      <c r="AF3809"/>
      <c r="AG3809">
        <v>1</v>
      </c>
      <c r="AH3809">
        <v>0</v>
      </c>
    </row>
    <row r="3810" spans="1:34" ht="15" x14ac:dyDescent="0.25">
      <c r="A3810" t="s">
        <v>7741</v>
      </c>
      <c r="B3810" t="s">
        <v>7742</v>
      </c>
      <c r="C3810" t="s">
        <v>426</v>
      </c>
      <c r="D3810">
        <v>46</v>
      </c>
      <c r="E3810" s="138">
        <v>45656</v>
      </c>
      <c r="F3810" s="138">
        <v>45722</v>
      </c>
      <c r="G3810" t="s">
        <v>69</v>
      </c>
      <c r="H3810" t="s">
        <v>63</v>
      </c>
      <c r="I3810">
        <v>0.8</v>
      </c>
      <c r="J3810" t="s">
        <v>71</v>
      </c>
      <c r="K3810"/>
      <c r="L3810"/>
      <c r="M3810"/>
      <c r="N3810"/>
      <c r="O3810"/>
      <c r="P3810"/>
      <c r="Q3810"/>
      <c r="R3810"/>
      <c r="S3810"/>
      <c r="T3810"/>
      <c r="U3810"/>
      <c r="V3810"/>
      <c r="W3810"/>
      <c r="X3810"/>
      <c r="Y3810"/>
      <c r="Z3810"/>
      <c r="AA3810"/>
      <c r="AB3810"/>
      <c r="AC3810"/>
      <c r="AD3810"/>
      <c r="AE3810"/>
      <c r="AF3810"/>
      <c r="AG3810">
        <v>1</v>
      </c>
      <c r="AH3810">
        <v>0</v>
      </c>
    </row>
    <row r="3811" spans="1:34" ht="15" x14ac:dyDescent="0.25">
      <c r="A3811" t="s">
        <v>7743</v>
      </c>
      <c r="B3811" t="s">
        <v>7744</v>
      </c>
      <c r="C3811" t="s">
        <v>642</v>
      </c>
      <c r="D3811">
        <v>58</v>
      </c>
      <c r="E3811" s="138">
        <v>45646</v>
      </c>
      <c r="F3811" s="138">
        <v>45701</v>
      </c>
      <c r="G3811" t="s">
        <v>69</v>
      </c>
      <c r="H3811" t="s">
        <v>70</v>
      </c>
      <c r="I3811">
        <v>0</v>
      </c>
      <c r="J3811" t="s">
        <v>16229</v>
      </c>
      <c r="K3811">
        <v>0.75</v>
      </c>
      <c r="L3811" t="s">
        <v>71</v>
      </c>
      <c r="M3811"/>
      <c r="N3811"/>
      <c r="O3811"/>
      <c r="P3811"/>
      <c r="Q3811"/>
      <c r="R3811"/>
      <c r="S3811"/>
      <c r="T3811"/>
      <c r="U3811"/>
      <c r="V3811"/>
      <c r="W3811"/>
      <c r="X3811"/>
      <c r="Y3811"/>
      <c r="Z3811"/>
      <c r="AA3811"/>
      <c r="AB3811"/>
      <c r="AC3811"/>
      <c r="AD3811"/>
      <c r="AE3811"/>
      <c r="AF3811"/>
      <c r="AG3811">
        <v>2</v>
      </c>
      <c r="AH3811">
        <v>10000</v>
      </c>
    </row>
    <row r="3812" spans="1:34" ht="15" x14ac:dyDescent="0.25">
      <c r="A3812" t="s">
        <v>7745</v>
      </c>
      <c r="B3812" t="s">
        <v>7746</v>
      </c>
      <c r="C3812" t="s">
        <v>116</v>
      </c>
      <c r="D3812"/>
      <c r="E3812"/>
      <c r="F3812"/>
      <c r="G3812"/>
      <c r="H3812" t="s">
        <v>63</v>
      </c>
      <c r="I3812" t="s">
        <v>64</v>
      </c>
      <c r="J3812"/>
      <c r="K3812"/>
      <c r="L3812"/>
      <c r="M3812"/>
      <c r="N3812"/>
      <c r="O3812"/>
      <c r="P3812"/>
      <c r="Q3812"/>
      <c r="R3812"/>
      <c r="S3812"/>
      <c r="T3812"/>
      <c r="U3812"/>
      <c r="V3812"/>
      <c r="W3812"/>
      <c r="X3812"/>
      <c r="Y3812"/>
      <c r="Z3812"/>
      <c r="AA3812"/>
      <c r="AB3812"/>
      <c r="AC3812"/>
      <c r="AD3812"/>
      <c r="AE3812"/>
      <c r="AF3812"/>
      <c r="AG3812"/>
      <c r="AH3812">
        <v>0</v>
      </c>
    </row>
    <row r="3813" spans="1:34" ht="15" x14ac:dyDescent="0.25">
      <c r="A3813" t="s">
        <v>7747</v>
      </c>
      <c r="B3813" t="s">
        <v>7748</v>
      </c>
      <c r="C3813" t="s">
        <v>286</v>
      </c>
      <c r="D3813">
        <v>68</v>
      </c>
      <c r="E3813" s="138">
        <v>45645</v>
      </c>
      <c r="F3813" s="138">
        <v>45688</v>
      </c>
      <c r="G3813" t="s">
        <v>16478</v>
      </c>
      <c r="H3813" t="s">
        <v>70</v>
      </c>
      <c r="I3813">
        <v>0.35</v>
      </c>
      <c r="J3813" t="s">
        <v>76</v>
      </c>
      <c r="K3813">
        <v>0.35</v>
      </c>
      <c r="L3813" t="s">
        <v>77</v>
      </c>
      <c r="M3813">
        <v>0.5</v>
      </c>
      <c r="N3813" t="s">
        <v>78</v>
      </c>
      <c r="O3813">
        <v>0.65</v>
      </c>
      <c r="P3813" t="s">
        <v>79</v>
      </c>
      <c r="Q3813">
        <v>0</v>
      </c>
      <c r="R3813" t="s">
        <v>16230</v>
      </c>
      <c r="S3813"/>
      <c r="T3813"/>
      <c r="U3813"/>
      <c r="V3813"/>
      <c r="W3813"/>
      <c r="X3813"/>
      <c r="Y3813"/>
      <c r="Z3813"/>
      <c r="AA3813"/>
      <c r="AB3813"/>
      <c r="AC3813"/>
      <c r="AD3813"/>
      <c r="AE3813"/>
      <c r="AF3813"/>
      <c r="AG3813">
        <v>0</v>
      </c>
      <c r="AH3813">
        <v>0</v>
      </c>
    </row>
    <row r="3814" spans="1:34" ht="15" x14ac:dyDescent="0.25">
      <c r="A3814" t="s">
        <v>7749</v>
      </c>
      <c r="B3814" t="s">
        <v>7750</v>
      </c>
      <c r="C3814" t="s">
        <v>151</v>
      </c>
      <c r="D3814">
        <v>50</v>
      </c>
      <c r="E3814" s="138">
        <v>45649</v>
      </c>
      <c r="F3814" s="138">
        <v>45687</v>
      </c>
      <c r="G3814" t="s">
        <v>69</v>
      </c>
      <c r="H3814" t="s">
        <v>63</v>
      </c>
      <c r="I3814">
        <v>0.8</v>
      </c>
      <c r="J3814" t="s">
        <v>71</v>
      </c>
      <c r="K3814"/>
      <c r="L3814"/>
      <c r="M3814"/>
      <c r="N3814"/>
      <c r="O3814"/>
      <c r="P3814"/>
      <c r="Q3814"/>
      <c r="R3814"/>
      <c r="S3814"/>
      <c r="T3814"/>
      <c r="U3814"/>
      <c r="V3814"/>
      <c r="W3814"/>
      <c r="X3814"/>
      <c r="Y3814"/>
      <c r="Z3814"/>
      <c r="AA3814"/>
      <c r="AB3814"/>
      <c r="AC3814"/>
      <c r="AD3814"/>
      <c r="AE3814"/>
      <c r="AF3814"/>
      <c r="AG3814">
        <v>1</v>
      </c>
      <c r="AH3814">
        <v>0</v>
      </c>
    </row>
    <row r="3815" spans="1:34" ht="15" x14ac:dyDescent="0.25">
      <c r="A3815" t="s">
        <v>7751</v>
      </c>
      <c r="B3815" t="s">
        <v>7752</v>
      </c>
      <c r="C3815" t="s">
        <v>426</v>
      </c>
      <c r="D3815">
        <v>17</v>
      </c>
      <c r="E3815" s="138">
        <v>41597</v>
      </c>
      <c r="F3815" s="138">
        <v>46011</v>
      </c>
      <c r="G3815" t="s">
        <v>69</v>
      </c>
      <c r="H3815" t="s">
        <v>63</v>
      </c>
      <c r="I3815">
        <v>0.8</v>
      </c>
      <c r="J3815" t="s">
        <v>71</v>
      </c>
      <c r="K3815"/>
      <c r="L3815"/>
      <c r="M3815"/>
      <c r="N3815"/>
      <c r="O3815"/>
      <c r="P3815"/>
      <c r="Q3815"/>
      <c r="R3815"/>
      <c r="S3815"/>
      <c r="T3815"/>
      <c r="U3815"/>
      <c r="V3815"/>
      <c r="W3815"/>
      <c r="X3815"/>
      <c r="Y3815"/>
      <c r="Z3815"/>
      <c r="AA3815"/>
      <c r="AB3815"/>
      <c r="AC3815"/>
      <c r="AD3815"/>
      <c r="AE3815"/>
      <c r="AF3815"/>
      <c r="AG3815">
        <v>1</v>
      </c>
      <c r="AH3815">
        <v>0</v>
      </c>
    </row>
    <row r="3816" spans="1:34" ht="15" x14ac:dyDescent="0.25">
      <c r="A3816" t="s">
        <v>7753</v>
      </c>
      <c r="B3816" t="s">
        <v>7754</v>
      </c>
      <c r="C3816" t="s">
        <v>1000</v>
      </c>
      <c r="D3816">
        <v>5</v>
      </c>
      <c r="E3816" s="138">
        <v>45692</v>
      </c>
      <c r="F3816" s="138">
        <v>45705</v>
      </c>
      <c r="G3816" t="s">
        <v>75</v>
      </c>
      <c r="H3816" t="s">
        <v>70</v>
      </c>
      <c r="I3816">
        <v>0.75</v>
      </c>
      <c r="J3816" t="s">
        <v>16270</v>
      </c>
      <c r="K3816">
        <v>0.79</v>
      </c>
      <c r="L3816" t="s">
        <v>78</v>
      </c>
      <c r="M3816">
        <v>0.8</v>
      </c>
      <c r="N3816" t="s">
        <v>79</v>
      </c>
      <c r="O3816"/>
      <c r="P3816"/>
      <c r="Q3816"/>
      <c r="R3816"/>
      <c r="S3816"/>
      <c r="T3816"/>
      <c r="U3816"/>
      <c r="V3816"/>
      <c r="W3816"/>
      <c r="X3816"/>
      <c r="Y3816"/>
      <c r="Z3816"/>
      <c r="AA3816"/>
      <c r="AB3816"/>
      <c r="AC3816"/>
      <c r="AD3816"/>
      <c r="AE3816"/>
      <c r="AF3816"/>
      <c r="AG3816">
        <v>3</v>
      </c>
      <c r="AH3816">
        <v>0</v>
      </c>
    </row>
    <row r="3817" spans="1:34" ht="15" x14ac:dyDescent="0.25">
      <c r="A3817" t="s">
        <v>7755</v>
      </c>
      <c r="B3817" t="s">
        <v>7756</v>
      </c>
      <c r="C3817" t="s">
        <v>193</v>
      </c>
      <c r="D3817">
        <v>22</v>
      </c>
      <c r="E3817" s="138">
        <v>42095</v>
      </c>
      <c r="F3817" s="138">
        <v>46011</v>
      </c>
      <c r="G3817" t="s">
        <v>69</v>
      </c>
      <c r="H3817" t="s">
        <v>63</v>
      </c>
      <c r="I3817">
        <v>0.8</v>
      </c>
      <c r="J3817" t="s">
        <v>71</v>
      </c>
      <c r="K3817"/>
      <c r="L3817"/>
      <c r="M3817"/>
      <c r="N3817"/>
      <c r="O3817"/>
      <c r="P3817"/>
      <c r="Q3817"/>
      <c r="R3817"/>
      <c r="S3817"/>
      <c r="T3817"/>
      <c r="U3817"/>
      <c r="V3817"/>
      <c r="W3817"/>
      <c r="X3817"/>
      <c r="Y3817"/>
      <c r="Z3817"/>
      <c r="AA3817"/>
      <c r="AB3817"/>
      <c r="AC3817"/>
      <c r="AD3817"/>
      <c r="AE3817"/>
      <c r="AF3817"/>
      <c r="AG3817">
        <v>1</v>
      </c>
      <c r="AH3817">
        <v>0</v>
      </c>
    </row>
    <row r="3818" spans="1:34" ht="15" x14ac:dyDescent="0.25">
      <c r="A3818" t="s">
        <v>7757</v>
      </c>
      <c r="B3818" t="s">
        <v>7758</v>
      </c>
      <c r="C3818" t="s">
        <v>102</v>
      </c>
      <c r="D3818"/>
      <c r="E3818"/>
      <c r="F3818"/>
      <c r="G3818"/>
      <c r="H3818" t="s">
        <v>63</v>
      </c>
      <c r="I3818" t="s">
        <v>64</v>
      </c>
      <c r="J3818"/>
      <c r="K3818"/>
      <c r="L3818"/>
      <c r="M3818"/>
      <c r="N3818"/>
      <c r="O3818"/>
      <c r="P3818"/>
      <c r="Q3818"/>
      <c r="R3818"/>
      <c r="S3818"/>
      <c r="T3818"/>
      <c r="U3818"/>
      <c r="V3818"/>
      <c r="W3818"/>
      <c r="X3818"/>
      <c r="Y3818"/>
      <c r="Z3818"/>
      <c r="AA3818"/>
      <c r="AB3818"/>
      <c r="AC3818"/>
      <c r="AD3818"/>
      <c r="AE3818"/>
      <c r="AF3818"/>
      <c r="AG3818"/>
      <c r="AH3818">
        <v>0</v>
      </c>
    </row>
    <row r="3819" spans="1:34" ht="15" x14ac:dyDescent="0.25">
      <c r="A3819" t="s">
        <v>7759</v>
      </c>
      <c r="B3819" t="s">
        <v>7760</v>
      </c>
      <c r="C3819" t="s">
        <v>333</v>
      </c>
      <c r="D3819">
        <v>10</v>
      </c>
      <c r="E3819" s="138">
        <v>43551</v>
      </c>
      <c r="F3819" s="138">
        <v>46011</v>
      </c>
      <c r="G3819" t="s">
        <v>69</v>
      </c>
      <c r="H3819" t="s">
        <v>63</v>
      </c>
      <c r="I3819">
        <v>0.8</v>
      </c>
      <c r="J3819" t="s">
        <v>71</v>
      </c>
      <c r="K3819"/>
      <c r="L3819"/>
      <c r="M3819"/>
      <c r="N3819"/>
      <c r="O3819"/>
      <c r="P3819"/>
      <c r="Q3819"/>
      <c r="R3819"/>
      <c r="S3819"/>
      <c r="T3819"/>
      <c r="U3819"/>
      <c r="V3819"/>
      <c r="W3819"/>
      <c r="X3819"/>
      <c r="Y3819"/>
      <c r="Z3819"/>
      <c r="AA3819"/>
      <c r="AB3819"/>
      <c r="AC3819"/>
      <c r="AD3819"/>
      <c r="AE3819"/>
      <c r="AF3819"/>
      <c r="AG3819">
        <v>1</v>
      </c>
      <c r="AH3819">
        <v>0</v>
      </c>
    </row>
    <row r="3820" spans="1:34" ht="15" x14ac:dyDescent="0.25">
      <c r="A3820" t="s">
        <v>7761</v>
      </c>
      <c r="B3820" t="s">
        <v>7762</v>
      </c>
      <c r="C3820" t="s">
        <v>374</v>
      </c>
      <c r="D3820">
        <v>2</v>
      </c>
      <c r="E3820" s="138">
        <v>45714</v>
      </c>
      <c r="F3820" s="138">
        <v>45943</v>
      </c>
      <c r="G3820" t="s">
        <v>69</v>
      </c>
      <c r="H3820" t="s">
        <v>70</v>
      </c>
      <c r="I3820">
        <v>0</v>
      </c>
      <c r="J3820" t="s">
        <v>16229</v>
      </c>
      <c r="K3820">
        <v>0.6</v>
      </c>
      <c r="L3820" t="s">
        <v>71</v>
      </c>
      <c r="M3820"/>
      <c r="N3820"/>
      <c r="O3820"/>
      <c r="P3820"/>
      <c r="Q3820"/>
      <c r="R3820"/>
      <c r="S3820"/>
      <c r="T3820"/>
      <c r="U3820"/>
      <c r="V3820"/>
      <c r="W3820"/>
      <c r="X3820"/>
      <c r="Y3820"/>
      <c r="Z3820"/>
      <c r="AA3820"/>
      <c r="AB3820"/>
      <c r="AC3820"/>
      <c r="AD3820"/>
      <c r="AE3820"/>
      <c r="AF3820"/>
      <c r="AG3820">
        <v>2</v>
      </c>
      <c r="AH3820">
        <v>10000</v>
      </c>
    </row>
    <row r="3821" spans="1:34" ht="15" x14ac:dyDescent="0.25">
      <c r="A3821" t="s">
        <v>7763</v>
      </c>
      <c r="B3821" t="s">
        <v>7764</v>
      </c>
      <c r="C3821" t="s">
        <v>374</v>
      </c>
      <c r="D3821">
        <v>12</v>
      </c>
      <c r="E3821" s="138">
        <v>45148</v>
      </c>
      <c r="F3821" s="138">
        <v>46011</v>
      </c>
      <c r="G3821" t="s">
        <v>69</v>
      </c>
      <c r="H3821" t="s">
        <v>63</v>
      </c>
      <c r="I3821">
        <v>0.4</v>
      </c>
      <c r="J3821" t="s">
        <v>71</v>
      </c>
      <c r="K3821"/>
      <c r="L3821"/>
      <c r="M3821"/>
      <c r="N3821"/>
      <c r="O3821"/>
      <c r="P3821"/>
      <c r="Q3821"/>
      <c r="R3821"/>
      <c r="S3821"/>
      <c r="T3821"/>
      <c r="U3821"/>
      <c r="V3821"/>
      <c r="W3821"/>
      <c r="X3821"/>
      <c r="Y3821"/>
      <c r="Z3821"/>
      <c r="AA3821"/>
      <c r="AB3821"/>
      <c r="AC3821"/>
      <c r="AD3821"/>
      <c r="AE3821"/>
      <c r="AF3821"/>
      <c r="AG3821">
        <v>1</v>
      </c>
      <c r="AH3821">
        <v>0</v>
      </c>
    </row>
    <row r="3822" spans="1:34" ht="15" x14ac:dyDescent="0.25">
      <c r="A3822" t="s">
        <v>7765</v>
      </c>
      <c r="B3822" t="s">
        <v>7766</v>
      </c>
      <c r="C3822" t="s">
        <v>219</v>
      </c>
      <c r="D3822"/>
      <c r="E3822"/>
      <c r="F3822"/>
      <c r="G3822"/>
      <c r="H3822" t="s">
        <v>63</v>
      </c>
      <c r="I3822" t="s">
        <v>64</v>
      </c>
      <c r="J3822"/>
      <c r="K3822"/>
      <c r="L3822"/>
      <c r="M3822"/>
      <c r="N3822"/>
      <c r="O3822"/>
      <c r="P3822"/>
      <c r="Q3822"/>
      <c r="R3822"/>
      <c r="S3822"/>
      <c r="T3822"/>
      <c r="U3822"/>
      <c r="V3822"/>
      <c r="W3822"/>
      <c r="X3822"/>
      <c r="Y3822"/>
      <c r="Z3822"/>
      <c r="AA3822"/>
      <c r="AB3822"/>
      <c r="AC3822"/>
      <c r="AD3822"/>
      <c r="AE3822"/>
      <c r="AF3822"/>
      <c r="AG3822"/>
      <c r="AH3822">
        <v>0</v>
      </c>
    </row>
    <row r="3823" spans="1:34" ht="15" x14ac:dyDescent="0.25">
      <c r="A3823" t="s">
        <v>7767</v>
      </c>
      <c r="B3823" t="s">
        <v>7768</v>
      </c>
      <c r="C3823" t="s">
        <v>211</v>
      </c>
      <c r="D3823">
        <v>4</v>
      </c>
      <c r="E3823" s="138">
        <v>45377</v>
      </c>
      <c r="F3823" s="138">
        <v>46011</v>
      </c>
      <c r="G3823" t="s">
        <v>69</v>
      </c>
      <c r="H3823" t="s">
        <v>63</v>
      </c>
      <c r="I3823">
        <v>0.8</v>
      </c>
      <c r="J3823" t="s">
        <v>71</v>
      </c>
      <c r="K3823"/>
      <c r="L3823"/>
      <c r="M3823"/>
      <c r="N3823"/>
      <c r="O3823"/>
      <c r="P3823"/>
      <c r="Q3823"/>
      <c r="R3823"/>
      <c r="S3823"/>
      <c r="T3823"/>
      <c r="U3823"/>
      <c r="V3823"/>
      <c r="W3823"/>
      <c r="X3823"/>
      <c r="Y3823"/>
      <c r="Z3823"/>
      <c r="AA3823"/>
      <c r="AB3823"/>
      <c r="AC3823"/>
      <c r="AD3823"/>
      <c r="AE3823"/>
      <c r="AF3823"/>
      <c r="AG3823">
        <v>1</v>
      </c>
      <c r="AH3823">
        <v>0</v>
      </c>
    </row>
    <row r="3824" spans="1:34" ht="15" x14ac:dyDescent="0.25">
      <c r="A3824" t="s">
        <v>7769</v>
      </c>
      <c r="B3824" t="s">
        <v>7770</v>
      </c>
      <c r="C3824" t="s">
        <v>68</v>
      </c>
      <c r="D3824">
        <v>26</v>
      </c>
      <c r="E3824" s="138">
        <v>45645</v>
      </c>
      <c r="F3824" s="138">
        <v>45679</v>
      </c>
      <c r="G3824" t="s">
        <v>16478</v>
      </c>
      <c r="H3824" t="s">
        <v>70</v>
      </c>
      <c r="I3824">
        <v>0.5</v>
      </c>
      <c r="J3824" t="s">
        <v>76</v>
      </c>
      <c r="K3824">
        <v>0.6</v>
      </c>
      <c r="L3824" t="s">
        <v>77</v>
      </c>
      <c r="M3824">
        <v>0.7</v>
      </c>
      <c r="N3824" t="s">
        <v>78</v>
      </c>
      <c r="O3824">
        <v>0.8</v>
      </c>
      <c r="P3824" t="s">
        <v>79</v>
      </c>
      <c r="Q3824"/>
      <c r="R3824"/>
      <c r="S3824"/>
      <c r="T3824"/>
      <c r="U3824"/>
      <c r="V3824"/>
      <c r="W3824"/>
      <c r="X3824"/>
      <c r="Y3824"/>
      <c r="Z3824"/>
      <c r="AA3824"/>
      <c r="AB3824"/>
      <c r="AC3824"/>
      <c r="AD3824"/>
      <c r="AE3824"/>
      <c r="AF3824"/>
      <c r="AG3824">
        <v>0</v>
      </c>
      <c r="AH3824">
        <v>0</v>
      </c>
    </row>
    <row r="3825" spans="1:34" ht="15" x14ac:dyDescent="0.25">
      <c r="A3825" t="s">
        <v>7771</v>
      </c>
      <c r="B3825" t="s">
        <v>7772</v>
      </c>
      <c r="C3825" t="s">
        <v>1000</v>
      </c>
      <c r="D3825">
        <v>18</v>
      </c>
      <c r="E3825" s="138">
        <v>44709</v>
      </c>
      <c r="F3825" s="138">
        <v>46011</v>
      </c>
      <c r="G3825" t="s">
        <v>16478</v>
      </c>
      <c r="H3825" t="s">
        <v>70</v>
      </c>
      <c r="I3825">
        <v>0.7</v>
      </c>
      <c r="J3825" t="s">
        <v>76</v>
      </c>
      <c r="K3825">
        <v>0.8</v>
      </c>
      <c r="L3825" t="s">
        <v>77</v>
      </c>
      <c r="M3825">
        <v>0.8</v>
      </c>
      <c r="N3825" t="s">
        <v>78</v>
      </c>
      <c r="O3825">
        <v>0.8</v>
      </c>
      <c r="P3825" t="s">
        <v>79</v>
      </c>
      <c r="Q3825"/>
      <c r="R3825"/>
      <c r="S3825"/>
      <c r="T3825"/>
      <c r="U3825"/>
      <c r="V3825"/>
      <c r="W3825"/>
      <c r="X3825"/>
      <c r="Y3825"/>
      <c r="Z3825"/>
      <c r="AA3825"/>
      <c r="AB3825"/>
      <c r="AC3825"/>
      <c r="AD3825"/>
      <c r="AE3825"/>
      <c r="AF3825"/>
      <c r="AG3825">
        <v>0</v>
      </c>
      <c r="AH3825">
        <v>0</v>
      </c>
    </row>
    <row r="3826" spans="1:34" ht="15" x14ac:dyDescent="0.25">
      <c r="A3826" t="s">
        <v>2770</v>
      </c>
      <c r="B3826" t="s">
        <v>2771</v>
      </c>
      <c r="C3826" t="s">
        <v>680</v>
      </c>
      <c r="D3826">
        <v>93</v>
      </c>
      <c r="E3826" s="138">
        <v>45646</v>
      </c>
      <c r="F3826" s="138">
        <v>45659</v>
      </c>
      <c r="G3826" t="s">
        <v>69</v>
      </c>
      <c r="H3826" t="s">
        <v>70</v>
      </c>
      <c r="I3826">
        <v>0</v>
      </c>
      <c r="J3826" t="s">
        <v>16237</v>
      </c>
      <c r="K3826">
        <v>0.8</v>
      </c>
      <c r="L3826" t="s">
        <v>71</v>
      </c>
      <c r="M3826"/>
      <c r="N3826"/>
      <c r="O3826"/>
      <c r="P3826"/>
      <c r="Q3826"/>
      <c r="R3826"/>
      <c r="S3826"/>
      <c r="T3826"/>
      <c r="U3826"/>
      <c r="V3826"/>
      <c r="W3826"/>
      <c r="X3826"/>
      <c r="Y3826"/>
      <c r="Z3826"/>
      <c r="AA3826"/>
      <c r="AB3826"/>
      <c r="AC3826"/>
      <c r="AD3826"/>
      <c r="AE3826"/>
      <c r="AF3826"/>
      <c r="AG3826">
        <v>2</v>
      </c>
      <c r="AH3826">
        <v>9000</v>
      </c>
    </row>
    <row r="3827" spans="1:34" ht="15" x14ac:dyDescent="0.25">
      <c r="A3827" t="s">
        <v>7777</v>
      </c>
      <c r="B3827" t="s">
        <v>7778</v>
      </c>
      <c r="C3827" t="s">
        <v>318</v>
      </c>
      <c r="D3827">
        <v>8</v>
      </c>
      <c r="E3827" s="138">
        <v>45643</v>
      </c>
      <c r="F3827" s="138">
        <v>45786</v>
      </c>
      <c r="G3827" t="s">
        <v>69</v>
      </c>
      <c r="H3827" t="s">
        <v>63</v>
      </c>
      <c r="I3827">
        <v>0.8</v>
      </c>
      <c r="J3827" t="s">
        <v>71</v>
      </c>
      <c r="K3827"/>
      <c r="L3827"/>
      <c r="M3827"/>
      <c r="N3827"/>
      <c r="O3827"/>
      <c r="P3827"/>
      <c r="Q3827"/>
      <c r="R3827"/>
      <c r="S3827"/>
      <c r="T3827"/>
      <c r="U3827"/>
      <c r="V3827"/>
      <c r="W3827"/>
      <c r="X3827"/>
      <c r="Y3827"/>
      <c r="Z3827"/>
      <c r="AA3827"/>
      <c r="AB3827"/>
      <c r="AC3827"/>
      <c r="AD3827"/>
      <c r="AE3827"/>
      <c r="AF3827"/>
      <c r="AG3827">
        <v>1</v>
      </c>
      <c r="AH3827">
        <v>0</v>
      </c>
    </row>
    <row r="3828" spans="1:34" ht="15" x14ac:dyDescent="0.25">
      <c r="A3828" t="s">
        <v>7775</v>
      </c>
      <c r="B3828" t="s">
        <v>7776</v>
      </c>
      <c r="C3828" t="s">
        <v>291</v>
      </c>
      <c r="D3828">
        <v>20</v>
      </c>
      <c r="E3828" s="138">
        <v>45372</v>
      </c>
      <c r="F3828" s="138">
        <v>46011</v>
      </c>
      <c r="G3828" t="s">
        <v>69</v>
      </c>
      <c r="H3828" t="s">
        <v>63</v>
      </c>
      <c r="I3828">
        <v>0.8</v>
      </c>
      <c r="J3828" t="s">
        <v>71</v>
      </c>
      <c r="K3828"/>
      <c r="L3828"/>
      <c r="M3828"/>
      <c r="N3828"/>
      <c r="O3828"/>
      <c r="P3828"/>
      <c r="Q3828"/>
      <c r="R3828"/>
      <c r="S3828"/>
      <c r="T3828"/>
      <c r="U3828"/>
      <c r="V3828"/>
      <c r="W3828"/>
      <c r="X3828"/>
      <c r="Y3828"/>
      <c r="Z3828"/>
      <c r="AA3828"/>
      <c r="AB3828"/>
      <c r="AC3828"/>
      <c r="AD3828"/>
      <c r="AE3828"/>
      <c r="AF3828"/>
      <c r="AG3828">
        <v>1</v>
      </c>
      <c r="AH3828">
        <v>0</v>
      </c>
    </row>
    <row r="3829" spans="1:34" ht="15" x14ac:dyDescent="0.25">
      <c r="A3829" t="s">
        <v>7773</v>
      </c>
      <c r="B3829" t="s">
        <v>7774</v>
      </c>
      <c r="C3829" t="s">
        <v>281</v>
      </c>
      <c r="D3829">
        <v>7</v>
      </c>
      <c r="E3829" s="138">
        <v>44328</v>
      </c>
      <c r="F3829" s="138">
        <v>46011</v>
      </c>
      <c r="G3829" t="s">
        <v>69</v>
      </c>
      <c r="H3829" t="s">
        <v>63</v>
      </c>
      <c r="I3829">
        <v>0.8</v>
      </c>
      <c r="J3829" t="s">
        <v>71</v>
      </c>
      <c r="K3829"/>
      <c r="L3829"/>
      <c r="M3829"/>
      <c r="N3829"/>
      <c r="O3829"/>
      <c r="P3829"/>
      <c r="Q3829"/>
      <c r="R3829"/>
      <c r="S3829"/>
      <c r="T3829"/>
      <c r="U3829"/>
      <c r="V3829"/>
      <c r="W3829"/>
      <c r="X3829"/>
      <c r="Y3829"/>
      <c r="Z3829"/>
      <c r="AA3829"/>
      <c r="AB3829"/>
      <c r="AC3829"/>
      <c r="AD3829"/>
      <c r="AE3829"/>
      <c r="AF3829"/>
      <c r="AG3829">
        <v>1</v>
      </c>
      <c r="AH3829">
        <v>0</v>
      </c>
    </row>
    <row r="3830" spans="1:34" ht="15" x14ac:dyDescent="0.25">
      <c r="A3830" t="s">
        <v>7779</v>
      </c>
      <c r="B3830" t="s">
        <v>7780</v>
      </c>
      <c r="C3830" t="s">
        <v>139</v>
      </c>
      <c r="D3830">
        <v>31</v>
      </c>
      <c r="E3830" s="138">
        <v>45649</v>
      </c>
      <c r="F3830" s="138">
        <v>45715</v>
      </c>
      <c r="G3830" t="s">
        <v>69</v>
      </c>
      <c r="H3830" t="s">
        <v>63</v>
      </c>
      <c r="I3830">
        <v>0.8</v>
      </c>
      <c r="J3830" t="s">
        <v>71</v>
      </c>
      <c r="K3830"/>
      <c r="L3830"/>
      <c r="M3830"/>
      <c r="N3830"/>
      <c r="O3830"/>
      <c r="P3830"/>
      <c r="Q3830"/>
      <c r="R3830"/>
      <c r="S3830"/>
      <c r="T3830"/>
      <c r="U3830"/>
      <c r="V3830"/>
      <c r="W3830"/>
      <c r="X3830"/>
      <c r="Y3830"/>
      <c r="Z3830"/>
      <c r="AA3830"/>
      <c r="AB3830"/>
      <c r="AC3830"/>
      <c r="AD3830"/>
      <c r="AE3830"/>
      <c r="AF3830"/>
      <c r="AG3830">
        <v>1</v>
      </c>
      <c r="AH3830">
        <v>0</v>
      </c>
    </row>
    <row r="3831" spans="1:34" ht="15" x14ac:dyDescent="0.25">
      <c r="A3831" t="s">
        <v>7781</v>
      </c>
      <c r="B3831" t="s">
        <v>7782</v>
      </c>
      <c r="C3831" t="s">
        <v>251</v>
      </c>
      <c r="D3831">
        <v>34</v>
      </c>
      <c r="E3831" s="138">
        <v>45279</v>
      </c>
      <c r="F3831" s="138">
        <v>46011</v>
      </c>
      <c r="G3831" t="s">
        <v>69</v>
      </c>
      <c r="H3831" t="s">
        <v>63</v>
      </c>
      <c r="I3831">
        <v>0.7</v>
      </c>
      <c r="J3831" t="s">
        <v>71</v>
      </c>
      <c r="K3831"/>
      <c r="L3831"/>
      <c r="M3831"/>
      <c r="N3831"/>
      <c r="O3831"/>
      <c r="P3831"/>
      <c r="Q3831"/>
      <c r="R3831"/>
      <c r="S3831"/>
      <c r="T3831"/>
      <c r="U3831"/>
      <c r="V3831"/>
      <c r="W3831"/>
      <c r="X3831"/>
      <c r="Y3831"/>
      <c r="Z3831"/>
      <c r="AA3831"/>
      <c r="AB3831"/>
      <c r="AC3831"/>
      <c r="AD3831"/>
      <c r="AE3831"/>
      <c r="AF3831"/>
      <c r="AG3831">
        <v>1</v>
      </c>
      <c r="AH3831">
        <v>0</v>
      </c>
    </row>
    <row r="3832" spans="1:34" ht="15" x14ac:dyDescent="0.25">
      <c r="A3832" t="s">
        <v>15657</v>
      </c>
      <c r="B3832" t="s">
        <v>15658</v>
      </c>
      <c r="C3832" t="s">
        <v>742</v>
      </c>
      <c r="D3832"/>
      <c r="E3832"/>
      <c r="F3832"/>
      <c r="G3832"/>
      <c r="H3832" t="s">
        <v>63</v>
      </c>
      <c r="I3832" t="s">
        <v>64</v>
      </c>
      <c r="J3832"/>
      <c r="K3832"/>
      <c r="L3832"/>
      <c r="M3832"/>
      <c r="N3832"/>
      <c r="O3832"/>
      <c r="P3832"/>
      <c r="Q3832"/>
      <c r="R3832"/>
      <c r="S3832"/>
      <c r="T3832"/>
      <c r="U3832"/>
      <c r="V3832"/>
      <c r="W3832"/>
      <c r="X3832"/>
      <c r="Y3832"/>
      <c r="Z3832"/>
      <c r="AA3832"/>
      <c r="AB3832"/>
      <c r="AC3832"/>
      <c r="AD3832"/>
      <c r="AE3832"/>
      <c r="AF3832"/>
      <c r="AG3832"/>
      <c r="AH3832">
        <v>0</v>
      </c>
    </row>
    <row r="3833" spans="1:34" ht="15" x14ac:dyDescent="0.25">
      <c r="A3833" t="s">
        <v>7783</v>
      </c>
      <c r="B3833" t="s">
        <v>7784</v>
      </c>
      <c r="C3833" t="s">
        <v>90</v>
      </c>
      <c r="D3833">
        <v>32</v>
      </c>
      <c r="E3833" s="138">
        <v>45644</v>
      </c>
      <c r="F3833" s="138">
        <v>45677</v>
      </c>
      <c r="G3833" t="s">
        <v>16478</v>
      </c>
      <c r="H3833" t="s">
        <v>70</v>
      </c>
      <c r="I3833">
        <v>0.65</v>
      </c>
      <c r="J3833" t="s">
        <v>76</v>
      </c>
      <c r="K3833">
        <v>0.75</v>
      </c>
      <c r="L3833" t="s">
        <v>77</v>
      </c>
      <c r="M3833">
        <v>0.79</v>
      </c>
      <c r="N3833" t="s">
        <v>78</v>
      </c>
      <c r="O3833">
        <v>0.8</v>
      </c>
      <c r="P3833" t="s">
        <v>79</v>
      </c>
      <c r="Q3833">
        <v>0</v>
      </c>
      <c r="R3833" t="s">
        <v>16288</v>
      </c>
      <c r="S3833"/>
      <c r="T3833"/>
      <c r="U3833"/>
      <c r="V3833"/>
      <c r="W3833"/>
      <c r="X3833"/>
      <c r="Y3833"/>
      <c r="Z3833"/>
      <c r="AA3833"/>
      <c r="AB3833"/>
      <c r="AC3833"/>
      <c r="AD3833"/>
      <c r="AE3833"/>
      <c r="AF3833"/>
      <c r="AG3833">
        <v>0</v>
      </c>
      <c r="AH3833">
        <v>0</v>
      </c>
    </row>
    <row r="3834" spans="1:34" ht="15" x14ac:dyDescent="0.25">
      <c r="A3834" t="s">
        <v>7785</v>
      </c>
      <c r="B3834" t="s">
        <v>7786</v>
      </c>
      <c r="C3834" t="s">
        <v>125</v>
      </c>
      <c r="D3834">
        <v>33</v>
      </c>
      <c r="E3834" s="138">
        <v>41470</v>
      </c>
      <c r="F3834" s="138">
        <v>46011</v>
      </c>
      <c r="G3834" t="s">
        <v>16478</v>
      </c>
      <c r="H3834" t="s">
        <v>70</v>
      </c>
      <c r="I3834">
        <v>0.6</v>
      </c>
      <c r="J3834" t="s">
        <v>76</v>
      </c>
      <c r="K3834">
        <v>0.7</v>
      </c>
      <c r="L3834" t="s">
        <v>77</v>
      </c>
      <c r="M3834">
        <v>0.75</v>
      </c>
      <c r="N3834" t="s">
        <v>78</v>
      </c>
      <c r="O3834">
        <v>0.79</v>
      </c>
      <c r="P3834" t="s">
        <v>79</v>
      </c>
      <c r="Q3834"/>
      <c r="R3834"/>
      <c r="S3834"/>
      <c r="T3834"/>
      <c r="U3834"/>
      <c r="V3834"/>
      <c r="W3834"/>
      <c r="X3834"/>
      <c r="Y3834"/>
      <c r="Z3834"/>
      <c r="AA3834"/>
      <c r="AB3834"/>
      <c r="AC3834"/>
      <c r="AD3834"/>
      <c r="AE3834"/>
      <c r="AF3834"/>
      <c r="AG3834">
        <v>0</v>
      </c>
      <c r="AH3834">
        <v>0</v>
      </c>
    </row>
    <row r="3835" spans="1:34" ht="15" x14ac:dyDescent="0.25">
      <c r="A3835" t="s">
        <v>7787</v>
      </c>
      <c r="B3835" t="s">
        <v>7788</v>
      </c>
      <c r="C3835" t="s">
        <v>125</v>
      </c>
      <c r="D3835">
        <v>31</v>
      </c>
      <c r="E3835" s="138">
        <v>43553</v>
      </c>
      <c r="F3835" s="138">
        <v>46011</v>
      </c>
      <c r="G3835" t="s">
        <v>69</v>
      </c>
      <c r="H3835" t="s">
        <v>70</v>
      </c>
      <c r="I3835">
        <v>0</v>
      </c>
      <c r="J3835" t="s">
        <v>16248</v>
      </c>
      <c r="K3835">
        <v>0.8</v>
      </c>
      <c r="L3835" t="s">
        <v>71</v>
      </c>
      <c r="M3835"/>
      <c r="N3835"/>
      <c r="O3835"/>
      <c r="P3835"/>
      <c r="Q3835"/>
      <c r="R3835"/>
      <c r="S3835"/>
      <c r="T3835"/>
      <c r="U3835"/>
      <c r="V3835"/>
      <c r="W3835"/>
      <c r="X3835"/>
      <c r="Y3835"/>
      <c r="Z3835"/>
      <c r="AA3835"/>
      <c r="AB3835"/>
      <c r="AC3835"/>
      <c r="AD3835"/>
      <c r="AE3835"/>
      <c r="AF3835"/>
      <c r="AG3835">
        <v>2</v>
      </c>
      <c r="AH3835">
        <v>8500</v>
      </c>
    </row>
    <row r="3836" spans="1:34" ht="15" x14ac:dyDescent="0.25">
      <c r="A3836" t="s">
        <v>7789</v>
      </c>
      <c r="B3836" t="s">
        <v>7790</v>
      </c>
      <c r="C3836" t="s">
        <v>93</v>
      </c>
      <c r="D3836">
        <v>33</v>
      </c>
      <c r="E3836" s="138">
        <v>45645</v>
      </c>
      <c r="F3836" s="138">
        <v>45733</v>
      </c>
      <c r="G3836" t="s">
        <v>69</v>
      </c>
      <c r="H3836" t="s">
        <v>70</v>
      </c>
      <c r="I3836">
        <v>0</v>
      </c>
      <c r="J3836" t="s">
        <v>16373</v>
      </c>
      <c r="K3836">
        <v>0.8</v>
      </c>
      <c r="L3836" t="s">
        <v>71</v>
      </c>
      <c r="M3836"/>
      <c r="N3836"/>
      <c r="O3836"/>
      <c r="P3836"/>
      <c r="Q3836"/>
      <c r="R3836"/>
      <c r="S3836"/>
      <c r="T3836"/>
      <c r="U3836"/>
      <c r="V3836"/>
      <c r="W3836"/>
      <c r="X3836"/>
      <c r="Y3836"/>
      <c r="Z3836"/>
      <c r="AA3836"/>
      <c r="AB3836"/>
      <c r="AC3836"/>
      <c r="AD3836"/>
      <c r="AE3836"/>
      <c r="AF3836"/>
      <c r="AG3836">
        <v>2</v>
      </c>
      <c r="AH3836">
        <v>1000</v>
      </c>
    </row>
    <row r="3837" spans="1:34" ht="15" x14ac:dyDescent="0.25">
      <c r="A3837" t="s">
        <v>7791</v>
      </c>
      <c r="B3837" t="s">
        <v>7792</v>
      </c>
      <c r="C3837" t="s">
        <v>251</v>
      </c>
      <c r="D3837">
        <v>5</v>
      </c>
      <c r="E3837" s="138">
        <v>45020</v>
      </c>
      <c r="F3837" s="138">
        <v>46011</v>
      </c>
      <c r="G3837" t="s">
        <v>69</v>
      </c>
      <c r="H3837" t="s">
        <v>70</v>
      </c>
      <c r="I3837">
        <v>0</v>
      </c>
      <c r="J3837" t="s">
        <v>16249</v>
      </c>
      <c r="K3837">
        <v>0.7</v>
      </c>
      <c r="L3837" t="s">
        <v>71</v>
      </c>
      <c r="M3837"/>
      <c r="N3837"/>
      <c r="O3837"/>
      <c r="P3837"/>
      <c r="Q3837"/>
      <c r="R3837"/>
      <c r="S3837"/>
      <c r="T3837"/>
      <c r="U3837"/>
      <c r="V3837"/>
      <c r="W3837"/>
      <c r="X3837"/>
      <c r="Y3837"/>
      <c r="Z3837"/>
      <c r="AA3837"/>
      <c r="AB3837"/>
      <c r="AC3837"/>
      <c r="AD3837"/>
      <c r="AE3837"/>
      <c r="AF3837"/>
      <c r="AG3837">
        <v>2</v>
      </c>
      <c r="AH3837">
        <v>8000</v>
      </c>
    </row>
    <row r="3838" spans="1:34" ht="15" x14ac:dyDescent="0.25">
      <c r="A3838" t="s">
        <v>7793</v>
      </c>
      <c r="B3838" t="s">
        <v>7794</v>
      </c>
      <c r="C3838" t="s">
        <v>521</v>
      </c>
      <c r="D3838">
        <v>54</v>
      </c>
      <c r="E3838" s="138">
        <v>45653</v>
      </c>
      <c r="F3838" s="138">
        <v>45776</v>
      </c>
      <c r="G3838" t="s">
        <v>69</v>
      </c>
      <c r="H3838" t="s">
        <v>63</v>
      </c>
      <c r="I3838">
        <v>0.8</v>
      </c>
      <c r="J3838" t="s">
        <v>71</v>
      </c>
      <c r="K3838"/>
      <c r="L3838"/>
      <c r="M3838"/>
      <c r="N3838"/>
      <c r="O3838"/>
      <c r="P3838"/>
      <c r="Q3838"/>
      <c r="R3838"/>
      <c r="S3838"/>
      <c r="T3838"/>
      <c r="U3838"/>
      <c r="V3838"/>
      <c r="W3838"/>
      <c r="X3838"/>
      <c r="Y3838"/>
      <c r="Z3838"/>
      <c r="AA3838"/>
      <c r="AB3838"/>
      <c r="AC3838"/>
      <c r="AD3838"/>
      <c r="AE3838"/>
      <c r="AF3838"/>
      <c r="AG3838">
        <v>1</v>
      </c>
      <c r="AH3838">
        <v>0</v>
      </c>
    </row>
    <row r="3839" spans="1:34" ht="15" x14ac:dyDescent="0.25">
      <c r="A3839" t="s">
        <v>7795</v>
      </c>
      <c r="B3839" t="s">
        <v>7796</v>
      </c>
      <c r="C3839" t="s">
        <v>667</v>
      </c>
      <c r="D3839">
        <v>36</v>
      </c>
      <c r="E3839" s="138">
        <v>45646</v>
      </c>
      <c r="F3839" s="138">
        <v>45953</v>
      </c>
      <c r="G3839" t="s">
        <v>69</v>
      </c>
      <c r="H3839" t="s">
        <v>70</v>
      </c>
      <c r="I3839">
        <v>0</v>
      </c>
      <c r="J3839" t="s">
        <v>16230</v>
      </c>
      <c r="K3839">
        <v>0.5</v>
      </c>
      <c r="L3839" t="s">
        <v>71</v>
      </c>
      <c r="M3839"/>
      <c r="N3839"/>
      <c r="O3839"/>
      <c r="P3839"/>
      <c r="Q3839"/>
      <c r="R3839"/>
      <c r="S3839"/>
      <c r="T3839"/>
      <c r="U3839"/>
      <c r="V3839"/>
      <c r="W3839"/>
      <c r="X3839"/>
      <c r="Y3839"/>
      <c r="Z3839"/>
      <c r="AA3839"/>
      <c r="AB3839"/>
      <c r="AC3839"/>
      <c r="AD3839"/>
      <c r="AE3839"/>
      <c r="AF3839"/>
      <c r="AG3839">
        <v>2</v>
      </c>
      <c r="AH3839">
        <v>15000</v>
      </c>
    </row>
    <row r="3840" spans="1:34" ht="15" x14ac:dyDescent="0.25">
      <c r="A3840" t="s">
        <v>7797</v>
      </c>
      <c r="B3840" t="s">
        <v>7798</v>
      </c>
      <c r="C3840" t="s">
        <v>62</v>
      </c>
      <c r="D3840">
        <v>27</v>
      </c>
      <c r="E3840" s="138">
        <v>45645</v>
      </c>
      <c r="F3840" s="138">
        <v>45693</v>
      </c>
      <c r="G3840" t="s">
        <v>69</v>
      </c>
      <c r="H3840" t="s">
        <v>70</v>
      </c>
      <c r="I3840">
        <v>0</v>
      </c>
      <c r="J3840" t="s">
        <v>16229</v>
      </c>
      <c r="K3840">
        <v>0.7</v>
      </c>
      <c r="L3840" t="s">
        <v>71</v>
      </c>
      <c r="M3840"/>
      <c r="N3840"/>
      <c r="O3840"/>
      <c r="P3840"/>
      <c r="Q3840"/>
      <c r="R3840"/>
      <c r="S3840"/>
      <c r="T3840"/>
      <c r="U3840"/>
      <c r="V3840"/>
      <c r="W3840"/>
      <c r="X3840"/>
      <c r="Y3840"/>
      <c r="Z3840"/>
      <c r="AA3840"/>
      <c r="AB3840"/>
      <c r="AC3840"/>
      <c r="AD3840"/>
      <c r="AE3840"/>
      <c r="AF3840"/>
      <c r="AG3840">
        <v>2</v>
      </c>
      <c r="AH3840">
        <v>10000</v>
      </c>
    </row>
    <row r="3841" spans="1:34" ht="15" x14ac:dyDescent="0.25">
      <c r="A3841" t="s">
        <v>7799</v>
      </c>
      <c r="B3841" t="s">
        <v>7800</v>
      </c>
      <c r="C3841" t="s">
        <v>521</v>
      </c>
      <c r="D3841">
        <v>53</v>
      </c>
      <c r="E3841" s="138">
        <v>45643</v>
      </c>
      <c r="F3841" s="138">
        <v>45678</v>
      </c>
      <c r="G3841" t="s">
        <v>69</v>
      </c>
      <c r="H3841" t="s">
        <v>70</v>
      </c>
      <c r="I3841">
        <v>0</v>
      </c>
      <c r="J3841" t="s">
        <v>16229</v>
      </c>
      <c r="K3841">
        <v>0.8</v>
      </c>
      <c r="L3841" t="s">
        <v>71</v>
      </c>
      <c r="M3841"/>
      <c r="N3841"/>
      <c r="O3841"/>
      <c r="P3841"/>
      <c r="Q3841"/>
      <c r="R3841"/>
      <c r="S3841"/>
      <c r="T3841"/>
      <c r="U3841"/>
      <c r="V3841"/>
      <c r="W3841"/>
      <c r="X3841"/>
      <c r="Y3841"/>
      <c r="Z3841"/>
      <c r="AA3841"/>
      <c r="AB3841"/>
      <c r="AC3841"/>
      <c r="AD3841"/>
      <c r="AE3841"/>
      <c r="AF3841"/>
      <c r="AG3841">
        <v>2</v>
      </c>
      <c r="AH3841">
        <v>10000</v>
      </c>
    </row>
    <row r="3842" spans="1:34" ht="15" x14ac:dyDescent="0.25">
      <c r="A3842" t="s">
        <v>7801</v>
      </c>
      <c r="B3842" t="s">
        <v>7802</v>
      </c>
      <c r="C3842" t="s">
        <v>62</v>
      </c>
      <c r="D3842">
        <v>34</v>
      </c>
      <c r="E3842" s="138">
        <v>45656</v>
      </c>
      <c r="F3842" s="138">
        <v>45695</v>
      </c>
      <c r="G3842" t="s">
        <v>69</v>
      </c>
      <c r="H3842" t="s">
        <v>63</v>
      </c>
      <c r="I3842">
        <v>0.8</v>
      </c>
      <c r="J3842" t="s">
        <v>71</v>
      </c>
      <c r="K3842"/>
      <c r="L3842"/>
      <c r="M3842"/>
      <c r="N3842"/>
      <c r="O3842"/>
      <c r="P3842"/>
      <c r="Q3842"/>
      <c r="R3842"/>
      <c r="S3842"/>
      <c r="T3842"/>
      <c r="U3842"/>
      <c r="V3842"/>
      <c r="W3842"/>
      <c r="X3842"/>
      <c r="Y3842"/>
      <c r="Z3842"/>
      <c r="AA3842"/>
      <c r="AB3842"/>
      <c r="AC3842"/>
      <c r="AD3842"/>
      <c r="AE3842"/>
      <c r="AF3842"/>
      <c r="AG3842">
        <v>1</v>
      </c>
      <c r="AH3842">
        <v>0</v>
      </c>
    </row>
    <row r="3843" spans="1:34" ht="15" x14ac:dyDescent="0.25">
      <c r="A3843" t="s">
        <v>7805</v>
      </c>
      <c r="B3843" t="s">
        <v>7806</v>
      </c>
      <c r="C3843" t="s">
        <v>801</v>
      </c>
      <c r="D3843">
        <v>39</v>
      </c>
      <c r="E3843" s="138">
        <v>45646</v>
      </c>
      <c r="F3843" s="138">
        <v>45692</v>
      </c>
      <c r="G3843" t="s">
        <v>69</v>
      </c>
      <c r="H3843" t="s">
        <v>63</v>
      </c>
      <c r="I3843">
        <v>0.8</v>
      </c>
      <c r="J3843" t="s">
        <v>71</v>
      </c>
      <c r="K3843"/>
      <c r="L3843"/>
      <c r="M3843"/>
      <c r="N3843"/>
      <c r="O3843"/>
      <c r="P3843"/>
      <c r="Q3843"/>
      <c r="R3843"/>
      <c r="S3843"/>
      <c r="T3843"/>
      <c r="U3843"/>
      <c r="V3843"/>
      <c r="W3843"/>
      <c r="X3843"/>
      <c r="Y3843"/>
      <c r="Z3843"/>
      <c r="AA3843"/>
      <c r="AB3843"/>
      <c r="AC3843"/>
      <c r="AD3843"/>
      <c r="AE3843"/>
      <c r="AF3843"/>
      <c r="AG3843">
        <v>1</v>
      </c>
      <c r="AH3843">
        <v>0</v>
      </c>
    </row>
    <row r="3844" spans="1:34" ht="15" x14ac:dyDescent="0.25">
      <c r="A3844" t="s">
        <v>7803</v>
      </c>
      <c r="B3844" t="s">
        <v>7804</v>
      </c>
      <c r="C3844" t="s">
        <v>182</v>
      </c>
      <c r="D3844">
        <v>27</v>
      </c>
      <c r="E3844" s="138">
        <v>45645</v>
      </c>
      <c r="F3844" s="138">
        <v>45933</v>
      </c>
      <c r="G3844" t="s">
        <v>16478</v>
      </c>
      <c r="H3844" t="s">
        <v>70</v>
      </c>
      <c r="I3844">
        <v>0.47</v>
      </c>
      <c r="J3844" t="s">
        <v>76</v>
      </c>
      <c r="K3844">
        <v>0.56999999999999995</v>
      </c>
      <c r="L3844" t="s">
        <v>77</v>
      </c>
      <c r="M3844">
        <v>0.72</v>
      </c>
      <c r="N3844" t="s">
        <v>78</v>
      </c>
      <c r="O3844">
        <v>0.8</v>
      </c>
      <c r="P3844" t="s">
        <v>79</v>
      </c>
      <c r="Q3844"/>
      <c r="R3844"/>
      <c r="S3844"/>
      <c r="T3844"/>
      <c r="U3844"/>
      <c r="V3844"/>
      <c r="W3844"/>
      <c r="X3844"/>
      <c r="Y3844"/>
      <c r="Z3844"/>
      <c r="AA3844"/>
      <c r="AB3844"/>
      <c r="AC3844"/>
      <c r="AD3844"/>
      <c r="AE3844"/>
      <c r="AF3844"/>
      <c r="AG3844">
        <v>0</v>
      </c>
      <c r="AH3844">
        <v>0</v>
      </c>
    </row>
    <row r="3845" spans="1:34" ht="15" x14ac:dyDescent="0.25">
      <c r="A3845" t="s">
        <v>7807</v>
      </c>
      <c r="B3845" t="s">
        <v>7808</v>
      </c>
      <c r="C3845" t="s">
        <v>359</v>
      </c>
      <c r="D3845">
        <v>29</v>
      </c>
      <c r="E3845" s="138">
        <v>45280</v>
      </c>
      <c r="F3845" s="138">
        <v>46011</v>
      </c>
      <c r="G3845" t="s">
        <v>16478</v>
      </c>
      <c r="H3845" t="s">
        <v>70</v>
      </c>
      <c r="I3845">
        <v>0.52</v>
      </c>
      <c r="J3845" t="s">
        <v>76</v>
      </c>
      <c r="K3845">
        <v>0.7</v>
      </c>
      <c r="L3845" t="s">
        <v>77</v>
      </c>
      <c r="M3845">
        <v>0.78</v>
      </c>
      <c r="N3845" t="s">
        <v>78</v>
      </c>
      <c r="O3845">
        <v>0.8</v>
      </c>
      <c r="P3845" t="s">
        <v>79</v>
      </c>
      <c r="Q3845">
        <v>0</v>
      </c>
      <c r="R3845" t="s">
        <v>16232</v>
      </c>
      <c r="S3845"/>
      <c r="T3845"/>
      <c r="U3845"/>
      <c r="V3845"/>
      <c r="W3845"/>
      <c r="X3845"/>
      <c r="Y3845"/>
      <c r="Z3845"/>
      <c r="AA3845"/>
      <c r="AB3845"/>
      <c r="AC3845"/>
      <c r="AD3845"/>
      <c r="AE3845"/>
      <c r="AF3845"/>
      <c r="AG3845">
        <v>0</v>
      </c>
      <c r="AH3845">
        <v>0</v>
      </c>
    </row>
    <row r="3846" spans="1:34" ht="15" x14ac:dyDescent="0.25">
      <c r="A3846" t="s">
        <v>7809</v>
      </c>
      <c r="B3846" t="s">
        <v>7810</v>
      </c>
      <c r="C3846" t="s">
        <v>790</v>
      </c>
      <c r="D3846">
        <v>49</v>
      </c>
      <c r="E3846" s="138">
        <v>45649</v>
      </c>
      <c r="F3846" s="138">
        <v>45692</v>
      </c>
      <c r="G3846" t="s">
        <v>69</v>
      </c>
      <c r="H3846" t="s">
        <v>63</v>
      </c>
      <c r="I3846">
        <v>0.8</v>
      </c>
      <c r="J3846" t="s">
        <v>71</v>
      </c>
      <c r="K3846"/>
      <c r="L3846"/>
      <c r="M3846"/>
      <c r="N3846"/>
      <c r="O3846"/>
      <c r="P3846"/>
      <c r="Q3846"/>
      <c r="R3846"/>
      <c r="S3846"/>
      <c r="T3846"/>
      <c r="U3846"/>
      <c r="V3846"/>
      <c r="W3846"/>
      <c r="X3846"/>
      <c r="Y3846"/>
      <c r="Z3846"/>
      <c r="AA3846"/>
      <c r="AB3846"/>
      <c r="AC3846"/>
      <c r="AD3846"/>
      <c r="AE3846"/>
      <c r="AF3846"/>
      <c r="AG3846">
        <v>1</v>
      </c>
      <c r="AH3846">
        <v>0</v>
      </c>
    </row>
    <row r="3847" spans="1:34" ht="15" x14ac:dyDescent="0.25">
      <c r="A3847" t="s">
        <v>7815</v>
      </c>
      <c r="B3847" t="s">
        <v>7816</v>
      </c>
      <c r="C3847" t="s">
        <v>975</v>
      </c>
      <c r="D3847">
        <v>33</v>
      </c>
      <c r="E3847" s="138">
        <v>44651</v>
      </c>
      <c r="F3847" s="138">
        <v>46011</v>
      </c>
      <c r="G3847" t="s">
        <v>16478</v>
      </c>
      <c r="H3847" t="s">
        <v>70</v>
      </c>
      <c r="I3847">
        <v>0.63</v>
      </c>
      <c r="J3847" t="s">
        <v>76</v>
      </c>
      <c r="K3847">
        <v>0.68</v>
      </c>
      <c r="L3847" t="s">
        <v>77</v>
      </c>
      <c r="M3847">
        <v>0.71</v>
      </c>
      <c r="N3847" t="s">
        <v>78</v>
      </c>
      <c r="O3847">
        <v>0.8</v>
      </c>
      <c r="P3847" t="s">
        <v>79</v>
      </c>
      <c r="Q3847">
        <v>0</v>
      </c>
      <c r="R3847" t="s">
        <v>16289</v>
      </c>
      <c r="S3847"/>
      <c r="T3847"/>
      <c r="U3847"/>
      <c r="V3847"/>
      <c r="W3847"/>
      <c r="X3847"/>
      <c r="Y3847"/>
      <c r="Z3847"/>
      <c r="AA3847"/>
      <c r="AB3847"/>
      <c r="AC3847"/>
      <c r="AD3847"/>
      <c r="AE3847"/>
      <c r="AF3847"/>
      <c r="AG3847">
        <v>0</v>
      </c>
      <c r="AH3847">
        <v>0</v>
      </c>
    </row>
    <row r="3848" spans="1:34" ht="15" x14ac:dyDescent="0.25">
      <c r="A3848" t="s">
        <v>7813</v>
      </c>
      <c r="B3848" t="s">
        <v>7814</v>
      </c>
      <c r="C3848" t="s">
        <v>108</v>
      </c>
      <c r="D3848">
        <v>8</v>
      </c>
      <c r="E3848" s="138">
        <v>45033</v>
      </c>
      <c r="F3848" s="138">
        <v>46011</v>
      </c>
      <c r="G3848" t="s">
        <v>69</v>
      </c>
      <c r="H3848" t="s">
        <v>63</v>
      </c>
      <c r="I3848">
        <v>0.5</v>
      </c>
      <c r="J3848" t="s">
        <v>71</v>
      </c>
      <c r="K3848"/>
      <c r="L3848"/>
      <c r="M3848"/>
      <c r="N3848"/>
      <c r="O3848"/>
      <c r="P3848"/>
      <c r="Q3848"/>
      <c r="R3848"/>
      <c r="S3848"/>
      <c r="T3848"/>
      <c r="U3848"/>
      <c r="V3848"/>
      <c r="W3848"/>
      <c r="X3848"/>
      <c r="Y3848"/>
      <c r="Z3848"/>
      <c r="AA3848"/>
      <c r="AB3848"/>
      <c r="AC3848"/>
      <c r="AD3848"/>
      <c r="AE3848"/>
      <c r="AF3848"/>
      <c r="AG3848">
        <v>1</v>
      </c>
      <c r="AH3848">
        <v>0</v>
      </c>
    </row>
    <row r="3849" spans="1:34" ht="15" x14ac:dyDescent="0.25">
      <c r="A3849" t="s">
        <v>15695</v>
      </c>
      <c r="B3849" t="s">
        <v>15696</v>
      </c>
      <c r="C3849" t="s">
        <v>122</v>
      </c>
      <c r="D3849">
        <v>44</v>
      </c>
      <c r="E3849" s="138">
        <v>45644</v>
      </c>
      <c r="F3849" s="138">
        <v>45684</v>
      </c>
      <c r="G3849" t="s">
        <v>69</v>
      </c>
      <c r="H3849" t="s">
        <v>70</v>
      </c>
      <c r="I3849">
        <v>0</v>
      </c>
      <c r="J3849" t="s">
        <v>16282</v>
      </c>
      <c r="K3849">
        <v>0.8</v>
      </c>
      <c r="L3849" t="s">
        <v>71</v>
      </c>
      <c r="M3849"/>
      <c r="N3849"/>
      <c r="O3849"/>
      <c r="P3849"/>
      <c r="Q3849"/>
      <c r="R3849"/>
      <c r="S3849"/>
      <c r="T3849"/>
      <c r="U3849"/>
      <c r="V3849"/>
      <c r="W3849"/>
      <c r="X3849"/>
      <c r="Y3849"/>
      <c r="Z3849"/>
      <c r="AA3849"/>
      <c r="AB3849"/>
      <c r="AC3849"/>
      <c r="AD3849"/>
      <c r="AE3849"/>
      <c r="AF3849"/>
      <c r="AG3849">
        <v>2</v>
      </c>
      <c r="AH3849">
        <v>7000</v>
      </c>
    </row>
    <row r="3850" spans="1:34" ht="15" x14ac:dyDescent="0.25">
      <c r="A3850" t="s">
        <v>7819</v>
      </c>
      <c r="B3850" t="s">
        <v>7820</v>
      </c>
      <c r="C3850" t="s">
        <v>225</v>
      </c>
      <c r="D3850">
        <v>3</v>
      </c>
      <c r="E3850" s="138">
        <v>45672</v>
      </c>
      <c r="F3850" s="138">
        <v>45873</v>
      </c>
      <c r="G3850" t="s">
        <v>69</v>
      </c>
      <c r="H3850" t="s">
        <v>63</v>
      </c>
      <c r="I3850">
        <v>0.8</v>
      </c>
      <c r="J3850" t="s">
        <v>71</v>
      </c>
      <c r="K3850"/>
      <c r="L3850"/>
      <c r="M3850"/>
      <c r="N3850"/>
      <c r="O3850"/>
      <c r="P3850"/>
      <c r="Q3850"/>
      <c r="R3850"/>
      <c r="S3850"/>
      <c r="T3850"/>
      <c r="U3850"/>
      <c r="V3850"/>
      <c r="W3850"/>
      <c r="X3850"/>
      <c r="Y3850"/>
      <c r="Z3850"/>
      <c r="AA3850"/>
      <c r="AB3850"/>
      <c r="AC3850"/>
      <c r="AD3850"/>
      <c r="AE3850"/>
      <c r="AF3850"/>
      <c r="AG3850">
        <v>1</v>
      </c>
      <c r="AH3850">
        <v>0</v>
      </c>
    </row>
    <row r="3851" spans="1:34" ht="15" x14ac:dyDescent="0.25">
      <c r="A3851" t="s">
        <v>7811</v>
      </c>
      <c r="B3851" t="s">
        <v>7812</v>
      </c>
      <c r="C3851" t="s">
        <v>511</v>
      </c>
      <c r="D3851">
        <v>35</v>
      </c>
      <c r="E3851" s="138">
        <v>45646</v>
      </c>
      <c r="F3851" s="138">
        <v>45912</v>
      </c>
      <c r="G3851" t="s">
        <v>69</v>
      </c>
      <c r="H3851" t="s">
        <v>63</v>
      </c>
      <c r="I3851">
        <v>0.8</v>
      </c>
      <c r="J3851" t="s">
        <v>71</v>
      </c>
      <c r="K3851"/>
      <c r="L3851"/>
      <c r="M3851"/>
      <c r="N3851"/>
      <c r="O3851"/>
      <c r="P3851"/>
      <c r="Q3851"/>
      <c r="R3851"/>
      <c r="S3851"/>
      <c r="T3851"/>
      <c r="U3851"/>
      <c r="V3851"/>
      <c r="W3851"/>
      <c r="X3851"/>
      <c r="Y3851"/>
      <c r="Z3851"/>
      <c r="AA3851"/>
      <c r="AB3851"/>
      <c r="AC3851"/>
      <c r="AD3851"/>
      <c r="AE3851"/>
      <c r="AF3851"/>
      <c r="AG3851">
        <v>1</v>
      </c>
      <c r="AH3851">
        <v>0</v>
      </c>
    </row>
    <row r="3852" spans="1:34" ht="15" x14ac:dyDescent="0.25">
      <c r="A3852" t="s">
        <v>7825</v>
      </c>
      <c r="B3852" t="s">
        <v>7826</v>
      </c>
      <c r="C3852" t="s">
        <v>439</v>
      </c>
      <c r="D3852">
        <v>26</v>
      </c>
      <c r="E3852" s="138">
        <v>42143</v>
      </c>
      <c r="F3852" s="138">
        <v>46011</v>
      </c>
      <c r="G3852" t="s">
        <v>69</v>
      </c>
      <c r="H3852" t="s">
        <v>70</v>
      </c>
      <c r="I3852">
        <v>0</v>
      </c>
      <c r="J3852" t="s">
        <v>16229</v>
      </c>
      <c r="K3852">
        <v>0.8</v>
      </c>
      <c r="L3852" t="s">
        <v>71</v>
      </c>
      <c r="M3852"/>
      <c r="N3852"/>
      <c r="O3852"/>
      <c r="P3852"/>
      <c r="Q3852"/>
      <c r="R3852"/>
      <c r="S3852"/>
      <c r="T3852"/>
      <c r="U3852"/>
      <c r="V3852"/>
      <c r="W3852"/>
      <c r="X3852"/>
      <c r="Y3852"/>
      <c r="Z3852"/>
      <c r="AA3852"/>
      <c r="AB3852"/>
      <c r="AC3852"/>
      <c r="AD3852"/>
      <c r="AE3852"/>
      <c r="AF3852"/>
      <c r="AG3852">
        <v>2</v>
      </c>
      <c r="AH3852">
        <v>10000</v>
      </c>
    </row>
    <row r="3853" spans="1:34" ht="15" x14ac:dyDescent="0.25">
      <c r="A3853" t="s">
        <v>7827</v>
      </c>
      <c r="B3853" t="s">
        <v>7828</v>
      </c>
      <c r="C3853" t="s">
        <v>122</v>
      </c>
      <c r="D3853">
        <v>23</v>
      </c>
      <c r="E3853" s="138">
        <v>39199</v>
      </c>
      <c r="F3853" s="138">
        <v>46011</v>
      </c>
      <c r="G3853" t="s">
        <v>69</v>
      </c>
      <c r="H3853" t="s">
        <v>63</v>
      </c>
      <c r="I3853">
        <v>0.8</v>
      </c>
      <c r="J3853" t="s">
        <v>71</v>
      </c>
      <c r="K3853"/>
      <c r="L3853"/>
      <c r="M3853"/>
      <c r="N3853"/>
      <c r="O3853"/>
      <c r="P3853"/>
      <c r="Q3853"/>
      <c r="R3853"/>
      <c r="S3853"/>
      <c r="T3853"/>
      <c r="U3853"/>
      <c r="V3853"/>
      <c r="W3853"/>
      <c r="X3853"/>
      <c r="Y3853"/>
      <c r="Z3853"/>
      <c r="AA3853"/>
      <c r="AB3853"/>
      <c r="AC3853"/>
      <c r="AD3853"/>
      <c r="AE3853"/>
      <c r="AF3853"/>
      <c r="AG3853">
        <v>1</v>
      </c>
      <c r="AH3853">
        <v>0</v>
      </c>
    </row>
    <row r="3854" spans="1:34" ht="15" x14ac:dyDescent="0.25">
      <c r="A3854" t="s">
        <v>7829</v>
      </c>
      <c r="B3854" t="s">
        <v>7830</v>
      </c>
      <c r="C3854" t="s">
        <v>757</v>
      </c>
      <c r="D3854">
        <v>71</v>
      </c>
      <c r="E3854" s="138">
        <v>42215</v>
      </c>
      <c r="F3854" s="138">
        <v>46011</v>
      </c>
      <c r="G3854" t="s">
        <v>69</v>
      </c>
      <c r="H3854" t="s">
        <v>70</v>
      </c>
      <c r="I3854">
        <v>0</v>
      </c>
      <c r="J3854" t="s">
        <v>16263</v>
      </c>
      <c r="K3854">
        <v>0.8</v>
      </c>
      <c r="L3854" t="s">
        <v>71</v>
      </c>
      <c r="M3854"/>
      <c r="N3854"/>
      <c r="O3854"/>
      <c r="P3854"/>
      <c r="Q3854"/>
      <c r="R3854"/>
      <c r="S3854"/>
      <c r="T3854"/>
      <c r="U3854"/>
      <c r="V3854"/>
      <c r="W3854"/>
      <c r="X3854"/>
      <c r="Y3854"/>
      <c r="Z3854"/>
      <c r="AA3854"/>
      <c r="AB3854"/>
      <c r="AC3854"/>
      <c r="AD3854"/>
      <c r="AE3854"/>
      <c r="AF3854"/>
      <c r="AG3854">
        <v>2</v>
      </c>
      <c r="AH3854">
        <v>6500</v>
      </c>
    </row>
    <row r="3855" spans="1:34" ht="15" x14ac:dyDescent="0.25">
      <c r="A3855" t="s">
        <v>7817</v>
      </c>
      <c r="B3855" t="s">
        <v>7818</v>
      </c>
      <c r="C3855" t="s">
        <v>935</v>
      </c>
      <c r="D3855">
        <v>53</v>
      </c>
      <c r="E3855" s="138">
        <v>45649</v>
      </c>
      <c r="F3855" s="138">
        <v>45677</v>
      </c>
      <c r="G3855" t="s">
        <v>69</v>
      </c>
      <c r="H3855" t="s">
        <v>70</v>
      </c>
      <c r="I3855">
        <v>0</v>
      </c>
      <c r="J3855" t="s">
        <v>16229</v>
      </c>
      <c r="K3855">
        <v>0.8</v>
      </c>
      <c r="L3855" t="s">
        <v>71</v>
      </c>
      <c r="M3855"/>
      <c r="N3855"/>
      <c r="O3855"/>
      <c r="P3855"/>
      <c r="Q3855"/>
      <c r="R3855"/>
      <c r="S3855"/>
      <c r="T3855"/>
      <c r="U3855"/>
      <c r="V3855"/>
      <c r="W3855"/>
      <c r="X3855"/>
      <c r="Y3855"/>
      <c r="Z3855"/>
      <c r="AA3855"/>
      <c r="AB3855"/>
      <c r="AC3855"/>
      <c r="AD3855"/>
      <c r="AE3855"/>
      <c r="AF3855"/>
      <c r="AG3855">
        <v>2</v>
      </c>
      <c r="AH3855">
        <v>10000</v>
      </c>
    </row>
    <row r="3856" spans="1:34" ht="15" x14ac:dyDescent="0.25">
      <c r="A3856" t="s">
        <v>7821</v>
      </c>
      <c r="B3856" t="s">
        <v>7822</v>
      </c>
      <c r="C3856" t="s">
        <v>1000</v>
      </c>
      <c r="D3856">
        <v>5</v>
      </c>
      <c r="E3856" s="138">
        <v>43880</v>
      </c>
      <c r="F3856" s="138">
        <v>46011</v>
      </c>
      <c r="G3856" t="s">
        <v>69</v>
      </c>
      <c r="H3856" t="s">
        <v>70</v>
      </c>
      <c r="I3856">
        <v>0</v>
      </c>
      <c r="J3856" t="s">
        <v>16249</v>
      </c>
      <c r="K3856">
        <v>0.8</v>
      </c>
      <c r="L3856" t="s">
        <v>71</v>
      </c>
      <c r="M3856"/>
      <c r="N3856"/>
      <c r="O3856"/>
      <c r="P3856"/>
      <c r="Q3856"/>
      <c r="R3856"/>
      <c r="S3856"/>
      <c r="T3856"/>
      <c r="U3856"/>
      <c r="V3856"/>
      <c r="W3856"/>
      <c r="X3856"/>
      <c r="Y3856"/>
      <c r="Z3856"/>
      <c r="AA3856"/>
      <c r="AB3856"/>
      <c r="AC3856"/>
      <c r="AD3856"/>
      <c r="AE3856"/>
      <c r="AF3856"/>
      <c r="AG3856">
        <v>2</v>
      </c>
      <c r="AH3856">
        <v>8000</v>
      </c>
    </row>
    <row r="3857" spans="1:34" ht="15" x14ac:dyDescent="0.25">
      <c r="A3857" t="s">
        <v>7823</v>
      </c>
      <c r="B3857" t="s">
        <v>7824</v>
      </c>
      <c r="C3857" t="s">
        <v>68</v>
      </c>
      <c r="D3857">
        <v>28</v>
      </c>
      <c r="E3857" s="138">
        <v>45646</v>
      </c>
      <c r="F3857" s="138">
        <v>45792</v>
      </c>
      <c r="G3857" t="s">
        <v>16478</v>
      </c>
      <c r="H3857" t="s">
        <v>70</v>
      </c>
      <c r="I3857">
        <v>0.6</v>
      </c>
      <c r="J3857" t="s">
        <v>76</v>
      </c>
      <c r="K3857">
        <v>0.65</v>
      </c>
      <c r="L3857" t="s">
        <v>77</v>
      </c>
      <c r="M3857">
        <v>0.7</v>
      </c>
      <c r="N3857" t="s">
        <v>78</v>
      </c>
      <c r="O3857">
        <v>0.75</v>
      </c>
      <c r="P3857" t="s">
        <v>79</v>
      </c>
      <c r="Q3857">
        <v>0</v>
      </c>
      <c r="R3857" t="s">
        <v>16228</v>
      </c>
      <c r="S3857"/>
      <c r="T3857"/>
      <c r="U3857"/>
      <c r="V3857"/>
      <c r="W3857"/>
      <c r="X3857"/>
      <c r="Y3857"/>
      <c r="Z3857"/>
      <c r="AA3857"/>
      <c r="AB3857"/>
      <c r="AC3857"/>
      <c r="AD3857"/>
      <c r="AE3857"/>
      <c r="AF3857"/>
      <c r="AG3857">
        <v>0</v>
      </c>
      <c r="AH3857">
        <v>0</v>
      </c>
    </row>
    <row r="3858" spans="1:34" ht="15" x14ac:dyDescent="0.25">
      <c r="A3858" t="s">
        <v>7831</v>
      </c>
      <c r="B3858" t="s">
        <v>7832</v>
      </c>
      <c r="C3858" t="s">
        <v>62</v>
      </c>
      <c r="D3858">
        <v>77</v>
      </c>
      <c r="E3858" s="138">
        <v>45643</v>
      </c>
      <c r="F3858" s="138">
        <v>45742</v>
      </c>
      <c r="G3858" t="s">
        <v>69</v>
      </c>
      <c r="H3858" t="s">
        <v>63</v>
      </c>
      <c r="I3858">
        <v>0.8</v>
      </c>
      <c r="J3858" t="s">
        <v>71</v>
      </c>
      <c r="K3858"/>
      <c r="L3858"/>
      <c r="M3858"/>
      <c r="N3858"/>
      <c r="O3858"/>
      <c r="P3858"/>
      <c r="Q3858"/>
      <c r="R3858"/>
      <c r="S3858"/>
      <c r="T3858"/>
      <c r="U3858"/>
      <c r="V3858"/>
      <c r="W3858"/>
      <c r="X3858"/>
      <c r="Y3858"/>
      <c r="Z3858"/>
      <c r="AA3858"/>
      <c r="AB3858"/>
      <c r="AC3858"/>
      <c r="AD3858"/>
      <c r="AE3858"/>
      <c r="AF3858"/>
      <c r="AG3858">
        <v>1</v>
      </c>
      <c r="AH3858">
        <v>0</v>
      </c>
    </row>
    <row r="3859" spans="1:34" ht="15" x14ac:dyDescent="0.25">
      <c r="A3859" t="s">
        <v>7833</v>
      </c>
      <c r="B3859" t="s">
        <v>7834</v>
      </c>
      <c r="C3859" t="s">
        <v>530</v>
      </c>
      <c r="D3859">
        <v>55</v>
      </c>
      <c r="E3859" s="138">
        <v>45133</v>
      </c>
      <c r="F3859" s="138">
        <v>46011</v>
      </c>
      <c r="G3859" t="s">
        <v>69</v>
      </c>
      <c r="H3859" t="s">
        <v>70</v>
      </c>
      <c r="I3859">
        <v>0</v>
      </c>
      <c r="J3859" t="s">
        <v>16229</v>
      </c>
      <c r="K3859">
        <v>0.8</v>
      </c>
      <c r="L3859" t="s">
        <v>71</v>
      </c>
      <c r="M3859"/>
      <c r="N3859"/>
      <c r="O3859"/>
      <c r="P3859"/>
      <c r="Q3859"/>
      <c r="R3859"/>
      <c r="S3859"/>
      <c r="T3859"/>
      <c r="U3859"/>
      <c r="V3859"/>
      <c r="W3859"/>
      <c r="X3859"/>
      <c r="Y3859"/>
      <c r="Z3859"/>
      <c r="AA3859"/>
      <c r="AB3859"/>
      <c r="AC3859"/>
      <c r="AD3859"/>
      <c r="AE3859"/>
      <c r="AF3859"/>
      <c r="AG3859">
        <v>2</v>
      </c>
      <c r="AH3859">
        <v>10000</v>
      </c>
    </row>
    <row r="3860" spans="1:34" ht="15" x14ac:dyDescent="0.25">
      <c r="A3860" t="s">
        <v>7835</v>
      </c>
      <c r="B3860" t="s">
        <v>7836</v>
      </c>
      <c r="C3860" t="s">
        <v>294</v>
      </c>
      <c r="D3860">
        <v>27</v>
      </c>
      <c r="E3860" s="138">
        <v>45643</v>
      </c>
      <c r="F3860" s="138">
        <v>45677</v>
      </c>
      <c r="G3860" t="s">
        <v>69</v>
      </c>
      <c r="H3860" t="s">
        <v>63</v>
      </c>
      <c r="I3860">
        <v>0.4</v>
      </c>
      <c r="J3860" t="s">
        <v>71</v>
      </c>
      <c r="K3860"/>
      <c r="L3860"/>
      <c r="M3860"/>
      <c r="N3860"/>
      <c r="O3860"/>
      <c r="P3860"/>
      <c r="Q3860"/>
      <c r="R3860"/>
      <c r="S3860"/>
      <c r="T3860"/>
      <c r="U3860"/>
      <c r="V3860"/>
      <c r="W3860"/>
      <c r="X3860"/>
      <c r="Y3860"/>
      <c r="Z3860"/>
      <c r="AA3860"/>
      <c r="AB3860"/>
      <c r="AC3860"/>
      <c r="AD3860"/>
      <c r="AE3860"/>
      <c r="AF3860"/>
      <c r="AG3860">
        <v>1</v>
      </c>
      <c r="AH3860">
        <v>0</v>
      </c>
    </row>
    <row r="3861" spans="1:34" ht="15" x14ac:dyDescent="0.25">
      <c r="A3861" t="s">
        <v>7837</v>
      </c>
      <c r="B3861" t="s">
        <v>7838</v>
      </c>
      <c r="C3861" t="s">
        <v>231</v>
      </c>
      <c r="D3861">
        <v>28</v>
      </c>
      <c r="E3861" s="138">
        <v>45649</v>
      </c>
      <c r="F3861" s="138">
        <v>45664</v>
      </c>
      <c r="G3861" t="s">
        <v>69</v>
      </c>
      <c r="H3861" t="s">
        <v>63</v>
      </c>
      <c r="I3861">
        <v>0.8</v>
      </c>
      <c r="J3861" t="s">
        <v>71</v>
      </c>
      <c r="K3861"/>
      <c r="L3861"/>
      <c r="M3861"/>
      <c r="N3861"/>
      <c r="O3861"/>
      <c r="P3861"/>
      <c r="Q3861"/>
      <c r="R3861"/>
      <c r="S3861"/>
      <c r="T3861"/>
      <c r="U3861"/>
      <c r="V3861"/>
      <c r="W3861"/>
      <c r="X3861"/>
      <c r="Y3861"/>
      <c r="Z3861"/>
      <c r="AA3861"/>
      <c r="AB3861"/>
      <c r="AC3861"/>
      <c r="AD3861"/>
      <c r="AE3861"/>
      <c r="AF3861"/>
      <c r="AG3861">
        <v>1</v>
      </c>
      <c r="AH3861">
        <v>0</v>
      </c>
    </row>
    <row r="3862" spans="1:34" ht="15" x14ac:dyDescent="0.25">
      <c r="A3862" t="s">
        <v>7839</v>
      </c>
      <c r="B3862" t="s">
        <v>7840</v>
      </c>
      <c r="C3862" t="s">
        <v>294</v>
      </c>
      <c r="D3862">
        <v>23</v>
      </c>
      <c r="E3862" s="138">
        <v>41605</v>
      </c>
      <c r="F3862" s="138">
        <v>46011</v>
      </c>
      <c r="G3862" t="s">
        <v>69</v>
      </c>
      <c r="H3862" t="s">
        <v>63</v>
      </c>
      <c r="I3862">
        <v>0.8</v>
      </c>
      <c r="J3862" t="s">
        <v>71</v>
      </c>
      <c r="K3862"/>
      <c r="L3862"/>
      <c r="M3862"/>
      <c r="N3862"/>
      <c r="O3862"/>
      <c r="P3862"/>
      <c r="Q3862"/>
      <c r="R3862"/>
      <c r="S3862"/>
      <c r="T3862"/>
      <c r="U3862"/>
      <c r="V3862"/>
      <c r="W3862"/>
      <c r="X3862"/>
      <c r="Y3862"/>
      <c r="Z3862"/>
      <c r="AA3862"/>
      <c r="AB3862"/>
      <c r="AC3862"/>
      <c r="AD3862"/>
      <c r="AE3862"/>
      <c r="AF3862"/>
      <c r="AG3862">
        <v>1</v>
      </c>
      <c r="AH3862">
        <v>0</v>
      </c>
    </row>
    <row r="3863" spans="1:34" ht="15" x14ac:dyDescent="0.25">
      <c r="A3863" t="s">
        <v>7843</v>
      </c>
      <c r="B3863" t="s">
        <v>7844</v>
      </c>
      <c r="C3863" t="s">
        <v>162</v>
      </c>
      <c r="D3863">
        <v>5</v>
      </c>
      <c r="E3863" s="138">
        <v>45706</v>
      </c>
      <c r="F3863" s="138">
        <v>45712</v>
      </c>
      <c r="G3863" t="s">
        <v>75</v>
      </c>
      <c r="H3863" t="s">
        <v>63</v>
      </c>
      <c r="I3863">
        <v>0.8</v>
      </c>
      <c r="J3863" t="s">
        <v>71</v>
      </c>
      <c r="K3863"/>
      <c r="L3863"/>
      <c r="M3863"/>
      <c r="N3863"/>
      <c r="O3863"/>
      <c r="P3863"/>
      <c r="Q3863"/>
      <c r="R3863"/>
      <c r="S3863"/>
      <c r="T3863"/>
      <c r="U3863"/>
      <c r="V3863"/>
      <c r="W3863"/>
      <c r="X3863"/>
      <c r="Y3863"/>
      <c r="Z3863"/>
      <c r="AA3863"/>
      <c r="AB3863"/>
      <c r="AC3863"/>
      <c r="AD3863"/>
      <c r="AE3863"/>
      <c r="AF3863"/>
      <c r="AG3863">
        <v>1</v>
      </c>
      <c r="AH3863">
        <v>0</v>
      </c>
    </row>
    <row r="3864" spans="1:34" ht="15" x14ac:dyDescent="0.25">
      <c r="A3864" t="s">
        <v>7845</v>
      </c>
      <c r="B3864" t="s">
        <v>7846</v>
      </c>
      <c r="C3864" t="s">
        <v>313</v>
      </c>
      <c r="D3864"/>
      <c r="E3864"/>
      <c r="F3864"/>
      <c r="G3864"/>
      <c r="H3864" t="s">
        <v>63</v>
      </c>
      <c r="I3864" t="s">
        <v>64</v>
      </c>
      <c r="J3864"/>
      <c r="K3864"/>
      <c r="L3864"/>
      <c r="M3864"/>
      <c r="N3864"/>
      <c r="O3864"/>
      <c r="P3864"/>
      <c r="Q3864"/>
      <c r="R3864"/>
      <c r="S3864"/>
      <c r="T3864"/>
      <c r="U3864"/>
      <c r="V3864"/>
      <c r="W3864"/>
      <c r="X3864"/>
      <c r="Y3864"/>
      <c r="Z3864"/>
      <c r="AA3864"/>
      <c r="AB3864"/>
      <c r="AC3864"/>
      <c r="AD3864"/>
      <c r="AE3864"/>
      <c r="AF3864"/>
      <c r="AG3864"/>
      <c r="AH3864">
        <v>0</v>
      </c>
    </row>
    <row r="3865" spans="1:34" ht="15" x14ac:dyDescent="0.25">
      <c r="A3865" t="s">
        <v>7847</v>
      </c>
      <c r="B3865" t="s">
        <v>7848</v>
      </c>
      <c r="C3865" t="s">
        <v>326</v>
      </c>
      <c r="D3865">
        <v>6</v>
      </c>
      <c r="E3865" s="138">
        <v>43553</v>
      </c>
      <c r="F3865" s="138">
        <v>46011</v>
      </c>
      <c r="G3865" t="s">
        <v>69</v>
      </c>
      <c r="H3865" t="s">
        <v>63</v>
      </c>
      <c r="I3865">
        <v>0.8</v>
      </c>
      <c r="J3865" t="s">
        <v>71</v>
      </c>
      <c r="K3865"/>
      <c r="L3865"/>
      <c r="M3865"/>
      <c r="N3865"/>
      <c r="O3865"/>
      <c r="P3865"/>
      <c r="Q3865"/>
      <c r="R3865"/>
      <c r="S3865"/>
      <c r="T3865"/>
      <c r="U3865"/>
      <c r="V3865"/>
      <c r="W3865"/>
      <c r="X3865"/>
      <c r="Y3865"/>
      <c r="Z3865"/>
      <c r="AA3865"/>
      <c r="AB3865"/>
      <c r="AC3865"/>
      <c r="AD3865"/>
      <c r="AE3865"/>
      <c r="AF3865"/>
      <c r="AG3865">
        <v>1</v>
      </c>
      <c r="AH3865">
        <v>0</v>
      </c>
    </row>
    <row r="3866" spans="1:34" ht="15" x14ac:dyDescent="0.25">
      <c r="A3866" t="s">
        <v>7849</v>
      </c>
      <c r="B3866" t="s">
        <v>7850</v>
      </c>
      <c r="C3866" t="s">
        <v>63</v>
      </c>
      <c r="D3866">
        <v>6</v>
      </c>
      <c r="E3866" s="138">
        <v>45720</v>
      </c>
      <c r="F3866" s="138">
        <v>45743</v>
      </c>
      <c r="G3866" t="s">
        <v>75</v>
      </c>
      <c r="H3866" t="s">
        <v>70</v>
      </c>
      <c r="I3866">
        <v>0</v>
      </c>
      <c r="J3866" t="s">
        <v>16230</v>
      </c>
      <c r="K3866">
        <v>0.3</v>
      </c>
      <c r="L3866" t="s">
        <v>16270</v>
      </c>
      <c r="M3866">
        <v>0.3</v>
      </c>
      <c r="N3866" t="s">
        <v>78</v>
      </c>
      <c r="O3866">
        <v>0.5</v>
      </c>
      <c r="P3866" t="s">
        <v>79</v>
      </c>
      <c r="Q3866"/>
      <c r="R3866"/>
      <c r="S3866"/>
      <c r="T3866"/>
      <c r="U3866"/>
      <c r="V3866"/>
      <c r="W3866"/>
      <c r="X3866"/>
      <c r="Y3866"/>
      <c r="Z3866"/>
      <c r="AA3866"/>
      <c r="AB3866"/>
      <c r="AC3866"/>
      <c r="AD3866"/>
      <c r="AE3866"/>
      <c r="AF3866"/>
      <c r="AG3866">
        <v>4</v>
      </c>
      <c r="AH3866">
        <v>15000</v>
      </c>
    </row>
    <row r="3867" spans="1:34" ht="15" x14ac:dyDescent="0.25">
      <c r="A3867" t="s">
        <v>7851</v>
      </c>
      <c r="B3867" t="s">
        <v>7852</v>
      </c>
      <c r="C3867" t="s">
        <v>667</v>
      </c>
      <c r="D3867">
        <v>21</v>
      </c>
      <c r="E3867" s="138">
        <v>45644</v>
      </c>
      <c r="F3867" s="138">
        <v>45649</v>
      </c>
      <c r="G3867" t="s">
        <v>616</v>
      </c>
      <c r="H3867" t="s">
        <v>70</v>
      </c>
      <c r="I3867">
        <v>0</v>
      </c>
      <c r="J3867" t="s">
        <v>16248</v>
      </c>
      <c r="K3867">
        <v>0.6</v>
      </c>
      <c r="L3867" t="s">
        <v>71</v>
      </c>
      <c r="M3867"/>
      <c r="N3867"/>
      <c r="O3867"/>
      <c r="P3867"/>
      <c r="Q3867"/>
      <c r="R3867"/>
      <c r="S3867"/>
      <c r="T3867"/>
      <c r="U3867"/>
      <c r="V3867"/>
      <c r="W3867"/>
      <c r="X3867"/>
      <c r="Y3867"/>
      <c r="Z3867"/>
      <c r="AA3867"/>
      <c r="AB3867"/>
      <c r="AC3867"/>
      <c r="AD3867"/>
      <c r="AE3867"/>
      <c r="AF3867"/>
      <c r="AG3867">
        <v>2</v>
      </c>
      <c r="AH3867">
        <v>8500</v>
      </c>
    </row>
    <row r="3868" spans="1:34" ht="15" x14ac:dyDescent="0.25">
      <c r="A3868" t="s">
        <v>7853</v>
      </c>
      <c r="B3868" t="s">
        <v>7854</v>
      </c>
      <c r="C3868" t="s">
        <v>84</v>
      </c>
      <c r="D3868">
        <v>34</v>
      </c>
      <c r="E3868" s="138">
        <v>45243</v>
      </c>
      <c r="F3868" s="138">
        <v>46011</v>
      </c>
      <c r="G3868" t="s">
        <v>69</v>
      </c>
      <c r="H3868" t="s">
        <v>63</v>
      </c>
      <c r="I3868">
        <v>0.5</v>
      </c>
      <c r="J3868" t="s">
        <v>71</v>
      </c>
      <c r="K3868"/>
      <c r="L3868"/>
      <c r="M3868"/>
      <c r="N3868"/>
      <c r="O3868"/>
      <c r="P3868"/>
      <c r="Q3868"/>
      <c r="R3868"/>
      <c r="S3868"/>
      <c r="T3868"/>
      <c r="U3868"/>
      <c r="V3868"/>
      <c r="W3868"/>
      <c r="X3868"/>
      <c r="Y3868"/>
      <c r="Z3868"/>
      <c r="AA3868"/>
      <c r="AB3868"/>
      <c r="AC3868"/>
      <c r="AD3868"/>
      <c r="AE3868"/>
      <c r="AF3868"/>
      <c r="AG3868">
        <v>1</v>
      </c>
      <c r="AH3868">
        <v>0</v>
      </c>
    </row>
    <row r="3869" spans="1:34" ht="15" x14ac:dyDescent="0.25">
      <c r="A3869" t="s">
        <v>7855</v>
      </c>
      <c r="B3869" t="s">
        <v>7856</v>
      </c>
      <c r="C3869" t="s">
        <v>691</v>
      </c>
      <c r="D3869">
        <v>81</v>
      </c>
      <c r="E3869" s="138">
        <v>45622</v>
      </c>
      <c r="F3869" s="138">
        <v>45996</v>
      </c>
      <c r="G3869" t="s">
        <v>69</v>
      </c>
      <c r="H3869" t="s">
        <v>70</v>
      </c>
      <c r="I3869">
        <v>0.8</v>
      </c>
      <c r="J3869" t="s">
        <v>71</v>
      </c>
      <c r="K3869">
        <v>0</v>
      </c>
      <c r="L3869" t="s">
        <v>16632</v>
      </c>
      <c r="M3869"/>
      <c r="N3869"/>
      <c r="O3869"/>
      <c r="P3869"/>
      <c r="Q3869"/>
      <c r="R3869"/>
      <c r="S3869"/>
      <c r="T3869"/>
      <c r="U3869"/>
      <c r="V3869"/>
      <c r="W3869"/>
      <c r="X3869"/>
      <c r="Y3869"/>
      <c r="Z3869"/>
      <c r="AA3869"/>
      <c r="AB3869"/>
      <c r="AC3869"/>
      <c r="AD3869"/>
      <c r="AE3869"/>
      <c r="AF3869"/>
      <c r="AG3869">
        <v>5</v>
      </c>
      <c r="AH3869">
        <v>0</v>
      </c>
    </row>
    <row r="3870" spans="1:34" ht="15" x14ac:dyDescent="0.25">
      <c r="A3870" t="s">
        <v>7857</v>
      </c>
      <c r="B3870" t="s">
        <v>7858</v>
      </c>
      <c r="C3870" t="s">
        <v>105</v>
      </c>
      <c r="D3870">
        <v>90</v>
      </c>
      <c r="E3870" s="138">
        <v>45636</v>
      </c>
      <c r="F3870" s="138">
        <v>45667</v>
      </c>
      <c r="G3870" t="s">
        <v>69</v>
      </c>
      <c r="H3870" t="s">
        <v>70</v>
      </c>
      <c r="I3870">
        <v>0</v>
      </c>
      <c r="J3870" t="s">
        <v>16229</v>
      </c>
      <c r="K3870">
        <v>0.8</v>
      </c>
      <c r="L3870" t="s">
        <v>71</v>
      </c>
      <c r="M3870"/>
      <c r="N3870"/>
      <c r="O3870"/>
      <c r="P3870"/>
      <c r="Q3870"/>
      <c r="R3870"/>
      <c r="S3870"/>
      <c r="T3870"/>
      <c r="U3870"/>
      <c r="V3870"/>
      <c r="W3870"/>
      <c r="X3870"/>
      <c r="Y3870"/>
      <c r="Z3870"/>
      <c r="AA3870"/>
      <c r="AB3870"/>
      <c r="AC3870"/>
      <c r="AD3870"/>
      <c r="AE3870"/>
      <c r="AF3870"/>
      <c r="AG3870">
        <v>2</v>
      </c>
      <c r="AH3870">
        <v>10000</v>
      </c>
    </row>
    <row r="3871" spans="1:34" ht="15" x14ac:dyDescent="0.25">
      <c r="A3871" t="s">
        <v>7859</v>
      </c>
      <c r="B3871" t="s">
        <v>7860</v>
      </c>
      <c r="C3871" t="s">
        <v>231</v>
      </c>
      <c r="D3871">
        <v>42</v>
      </c>
      <c r="E3871" s="138">
        <v>45656</v>
      </c>
      <c r="F3871" s="138">
        <v>45945</v>
      </c>
      <c r="G3871" t="s">
        <v>69</v>
      </c>
      <c r="H3871" t="s">
        <v>63</v>
      </c>
      <c r="I3871">
        <v>0.6</v>
      </c>
      <c r="J3871" t="s">
        <v>71</v>
      </c>
      <c r="K3871"/>
      <c r="L3871"/>
      <c r="M3871"/>
      <c r="N3871"/>
      <c r="O3871"/>
      <c r="P3871"/>
      <c r="Q3871"/>
      <c r="R3871"/>
      <c r="S3871"/>
      <c r="T3871"/>
      <c r="U3871"/>
      <c r="V3871"/>
      <c r="W3871"/>
      <c r="X3871"/>
      <c r="Y3871"/>
      <c r="Z3871"/>
      <c r="AA3871"/>
      <c r="AB3871"/>
      <c r="AC3871"/>
      <c r="AD3871"/>
      <c r="AE3871"/>
      <c r="AF3871"/>
      <c r="AG3871">
        <v>1</v>
      </c>
      <c r="AH3871">
        <v>0</v>
      </c>
    </row>
    <row r="3872" spans="1:34" ht="15" x14ac:dyDescent="0.25">
      <c r="A3872" t="s">
        <v>7861</v>
      </c>
      <c r="B3872" t="s">
        <v>7862</v>
      </c>
      <c r="C3872" t="s">
        <v>426</v>
      </c>
      <c r="D3872">
        <v>52</v>
      </c>
      <c r="E3872" s="138">
        <v>45656</v>
      </c>
      <c r="F3872" s="138">
        <v>45681</v>
      </c>
      <c r="G3872" t="s">
        <v>75</v>
      </c>
      <c r="H3872" t="s">
        <v>70</v>
      </c>
      <c r="I3872">
        <v>0</v>
      </c>
      <c r="J3872" t="s">
        <v>16269</v>
      </c>
      <c r="K3872">
        <v>0.8</v>
      </c>
      <c r="L3872" t="s">
        <v>71</v>
      </c>
      <c r="M3872"/>
      <c r="N3872"/>
      <c r="O3872"/>
      <c r="P3872"/>
      <c r="Q3872"/>
      <c r="R3872"/>
      <c r="S3872"/>
      <c r="T3872"/>
      <c r="U3872"/>
      <c r="V3872"/>
      <c r="W3872"/>
      <c r="X3872"/>
      <c r="Y3872"/>
      <c r="Z3872"/>
      <c r="AA3872"/>
      <c r="AB3872"/>
      <c r="AC3872"/>
      <c r="AD3872"/>
      <c r="AE3872"/>
      <c r="AF3872"/>
      <c r="AG3872">
        <v>2</v>
      </c>
      <c r="AH3872">
        <v>12500</v>
      </c>
    </row>
    <row r="3873" spans="1:34" ht="15" x14ac:dyDescent="0.25">
      <c r="A3873" t="s">
        <v>7863</v>
      </c>
      <c r="B3873" t="s">
        <v>7864</v>
      </c>
      <c r="C3873" t="s">
        <v>176</v>
      </c>
      <c r="D3873">
        <v>23</v>
      </c>
      <c r="E3873" s="138">
        <v>45636</v>
      </c>
      <c r="F3873" s="138">
        <v>45649</v>
      </c>
      <c r="G3873" t="s">
        <v>69</v>
      </c>
      <c r="H3873" t="s">
        <v>70</v>
      </c>
      <c r="I3873">
        <v>0</v>
      </c>
      <c r="J3873" t="s">
        <v>16246</v>
      </c>
      <c r="K3873">
        <v>0.8</v>
      </c>
      <c r="L3873" t="s">
        <v>71</v>
      </c>
      <c r="M3873"/>
      <c r="N3873"/>
      <c r="O3873"/>
      <c r="P3873"/>
      <c r="Q3873"/>
      <c r="R3873"/>
      <c r="S3873"/>
      <c r="T3873"/>
      <c r="U3873"/>
      <c r="V3873"/>
      <c r="W3873"/>
      <c r="X3873"/>
      <c r="Y3873"/>
      <c r="Z3873"/>
      <c r="AA3873"/>
      <c r="AB3873"/>
      <c r="AC3873"/>
      <c r="AD3873"/>
      <c r="AE3873"/>
      <c r="AF3873"/>
      <c r="AG3873">
        <v>2</v>
      </c>
      <c r="AH3873">
        <v>7499.99</v>
      </c>
    </row>
    <row r="3874" spans="1:34" ht="15" x14ac:dyDescent="0.25">
      <c r="A3874" t="s">
        <v>7865</v>
      </c>
      <c r="B3874" t="s">
        <v>7866</v>
      </c>
      <c r="C3874" t="s">
        <v>231</v>
      </c>
      <c r="D3874">
        <v>7</v>
      </c>
      <c r="E3874" s="138">
        <v>43550</v>
      </c>
      <c r="F3874" s="138">
        <v>46011</v>
      </c>
      <c r="G3874" t="s">
        <v>69</v>
      </c>
      <c r="H3874" t="s">
        <v>63</v>
      </c>
      <c r="I3874">
        <v>0.75</v>
      </c>
      <c r="J3874" t="s">
        <v>71</v>
      </c>
      <c r="K3874"/>
      <c r="L3874"/>
      <c r="M3874"/>
      <c r="N3874"/>
      <c r="O3874"/>
      <c r="P3874"/>
      <c r="Q3874"/>
      <c r="R3874"/>
      <c r="S3874"/>
      <c r="T3874"/>
      <c r="U3874"/>
      <c r="V3874"/>
      <c r="W3874"/>
      <c r="X3874"/>
      <c r="Y3874"/>
      <c r="Z3874"/>
      <c r="AA3874"/>
      <c r="AB3874"/>
      <c r="AC3874"/>
      <c r="AD3874"/>
      <c r="AE3874"/>
      <c r="AF3874"/>
      <c r="AG3874">
        <v>1</v>
      </c>
      <c r="AH3874">
        <v>0</v>
      </c>
    </row>
    <row r="3875" spans="1:34" ht="15" x14ac:dyDescent="0.25">
      <c r="A3875" t="s">
        <v>7867</v>
      </c>
      <c r="B3875" t="s">
        <v>7868</v>
      </c>
      <c r="C3875" t="s">
        <v>99</v>
      </c>
      <c r="D3875">
        <v>33</v>
      </c>
      <c r="E3875" s="138">
        <v>45656</v>
      </c>
      <c r="F3875" s="138">
        <v>45709</v>
      </c>
      <c r="G3875" t="s">
        <v>69</v>
      </c>
      <c r="H3875" t="s">
        <v>63</v>
      </c>
      <c r="I3875">
        <v>0.8</v>
      </c>
      <c r="J3875" t="s">
        <v>71</v>
      </c>
      <c r="K3875"/>
      <c r="L3875"/>
      <c r="M3875"/>
      <c r="N3875"/>
      <c r="O3875"/>
      <c r="P3875"/>
      <c r="Q3875"/>
      <c r="R3875"/>
      <c r="S3875"/>
      <c r="T3875"/>
      <c r="U3875"/>
      <c r="V3875"/>
      <c r="W3875"/>
      <c r="X3875"/>
      <c r="Y3875"/>
      <c r="Z3875"/>
      <c r="AA3875"/>
      <c r="AB3875"/>
      <c r="AC3875"/>
      <c r="AD3875"/>
      <c r="AE3875"/>
      <c r="AF3875"/>
      <c r="AG3875">
        <v>1</v>
      </c>
      <c r="AH3875">
        <v>0</v>
      </c>
    </row>
    <row r="3876" spans="1:34" ht="15" x14ac:dyDescent="0.25">
      <c r="A3876" t="s">
        <v>7869</v>
      </c>
      <c r="B3876" t="s">
        <v>7870</v>
      </c>
      <c r="C3876" t="s">
        <v>408</v>
      </c>
      <c r="D3876">
        <v>92</v>
      </c>
      <c r="E3876" s="138">
        <v>45637</v>
      </c>
      <c r="F3876" s="138">
        <v>45831</v>
      </c>
      <c r="G3876" t="s">
        <v>69</v>
      </c>
      <c r="H3876" t="s">
        <v>63</v>
      </c>
      <c r="I3876">
        <v>0.8</v>
      </c>
      <c r="J3876" t="s">
        <v>71</v>
      </c>
      <c r="K3876"/>
      <c r="L3876"/>
      <c r="M3876"/>
      <c r="N3876"/>
      <c r="O3876"/>
      <c r="P3876"/>
      <c r="Q3876"/>
      <c r="R3876"/>
      <c r="S3876"/>
      <c r="T3876"/>
      <c r="U3876"/>
      <c r="V3876"/>
      <c r="W3876"/>
      <c r="X3876"/>
      <c r="Y3876"/>
      <c r="Z3876"/>
      <c r="AA3876"/>
      <c r="AB3876"/>
      <c r="AC3876"/>
      <c r="AD3876"/>
      <c r="AE3876"/>
      <c r="AF3876"/>
      <c r="AG3876">
        <v>1</v>
      </c>
      <c r="AH3876">
        <v>0</v>
      </c>
    </row>
    <row r="3877" spans="1:34" ht="15" x14ac:dyDescent="0.25">
      <c r="A3877" t="s">
        <v>7871</v>
      </c>
      <c r="B3877" t="s">
        <v>7872</v>
      </c>
      <c r="C3877" t="s">
        <v>142</v>
      </c>
      <c r="D3877">
        <v>87</v>
      </c>
      <c r="E3877" s="138">
        <v>45656</v>
      </c>
      <c r="F3877" s="138">
        <v>45699</v>
      </c>
      <c r="G3877" t="s">
        <v>75</v>
      </c>
      <c r="H3877" t="s">
        <v>70</v>
      </c>
      <c r="I3877">
        <v>0</v>
      </c>
      <c r="J3877" t="s">
        <v>16228</v>
      </c>
      <c r="K3877">
        <v>0.65</v>
      </c>
      <c r="L3877" t="s">
        <v>71</v>
      </c>
      <c r="M3877"/>
      <c r="N3877"/>
      <c r="O3877"/>
      <c r="P3877"/>
      <c r="Q3877"/>
      <c r="R3877"/>
      <c r="S3877"/>
      <c r="T3877"/>
      <c r="U3877"/>
      <c r="V3877"/>
      <c r="W3877"/>
      <c r="X3877"/>
      <c r="Y3877"/>
      <c r="Z3877"/>
      <c r="AA3877"/>
      <c r="AB3877"/>
      <c r="AC3877"/>
      <c r="AD3877"/>
      <c r="AE3877"/>
      <c r="AF3877"/>
      <c r="AG3877">
        <v>2</v>
      </c>
      <c r="AH3877">
        <v>12000</v>
      </c>
    </row>
    <row r="3878" spans="1:34" ht="15" x14ac:dyDescent="0.25">
      <c r="A3878" t="s">
        <v>7873</v>
      </c>
      <c r="B3878" t="s">
        <v>7874</v>
      </c>
      <c r="C3878" t="s">
        <v>206</v>
      </c>
      <c r="D3878">
        <v>32</v>
      </c>
      <c r="E3878" s="138">
        <v>45653</v>
      </c>
      <c r="F3878" s="138">
        <v>45867</v>
      </c>
      <c r="G3878" t="s">
        <v>69</v>
      </c>
      <c r="H3878" t="s">
        <v>63</v>
      </c>
      <c r="I3878">
        <v>0.8</v>
      </c>
      <c r="J3878" t="s">
        <v>71</v>
      </c>
      <c r="K3878"/>
      <c r="L3878"/>
      <c r="M3878"/>
      <c r="N3878"/>
      <c r="O3878"/>
      <c r="P3878"/>
      <c r="Q3878"/>
      <c r="R3878"/>
      <c r="S3878"/>
      <c r="T3878"/>
      <c r="U3878"/>
      <c r="V3878"/>
      <c r="W3878"/>
      <c r="X3878"/>
      <c r="Y3878"/>
      <c r="Z3878"/>
      <c r="AA3878"/>
      <c r="AB3878"/>
      <c r="AC3878"/>
      <c r="AD3878"/>
      <c r="AE3878"/>
      <c r="AF3878"/>
      <c r="AG3878">
        <v>1</v>
      </c>
      <c r="AH3878">
        <v>0</v>
      </c>
    </row>
    <row r="3879" spans="1:34" ht="15" x14ac:dyDescent="0.25">
      <c r="A3879" t="s">
        <v>7875</v>
      </c>
      <c r="B3879" t="s">
        <v>7876</v>
      </c>
      <c r="C3879" t="s">
        <v>173</v>
      </c>
      <c r="D3879">
        <v>36</v>
      </c>
      <c r="E3879" s="138">
        <v>45091</v>
      </c>
      <c r="F3879" s="138">
        <v>46011</v>
      </c>
      <c r="G3879" t="s">
        <v>69</v>
      </c>
      <c r="H3879" t="s">
        <v>63</v>
      </c>
      <c r="I3879">
        <v>0.8</v>
      </c>
      <c r="J3879" t="s">
        <v>71</v>
      </c>
      <c r="K3879"/>
      <c r="L3879"/>
      <c r="M3879"/>
      <c r="N3879"/>
      <c r="O3879"/>
      <c r="P3879"/>
      <c r="Q3879"/>
      <c r="R3879"/>
      <c r="S3879"/>
      <c r="T3879"/>
      <c r="U3879"/>
      <c r="V3879"/>
      <c r="W3879"/>
      <c r="X3879"/>
      <c r="Y3879"/>
      <c r="Z3879"/>
      <c r="AA3879"/>
      <c r="AB3879"/>
      <c r="AC3879"/>
      <c r="AD3879"/>
      <c r="AE3879"/>
      <c r="AF3879"/>
      <c r="AG3879">
        <v>1</v>
      </c>
      <c r="AH3879">
        <v>0</v>
      </c>
    </row>
    <row r="3880" spans="1:34" ht="15" x14ac:dyDescent="0.25">
      <c r="A3880" t="s">
        <v>7877</v>
      </c>
      <c r="B3880" t="s">
        <v>7878</v>
      </c>
      <c r="C3880" t="s">
        <v>411</v>
      </c>
      <c r="D3880">
        <v>6</v>
      </c>
      <c r="E3880" s="138">
        <v>42870</v>
      </c>
      <c r="F3880" s="138">
        <v>46011</v>
      </c>
      <c r="G3880" t="s">
        <v>69</v>
      </c>
      <c r="H3880" t="s">
        <v>63</v>
      </c>
      <c r="I3880">
        <v>0.8</v>
      </c>
      <c r="J3880" t="s">
        <v>71</v>
      </c>
      <c r="K3880"/>
      <c r="L3880"/>
      <c r="M3880"/>
      <c r="N3880"/>
      <c r="O3880"/>
      <c r="P3880"/>
      <c r="Q3880"/>
      <c r="R3880"/>
      <c r="S3880"/>
      <c r="T3880"/>
      <c r="U3880"/>
      <c r="V3880"/>
      <c r="W3880"/>
      <c r="X3880"/>
      <c r="Y3880"/>
      <c r="Z3880"/>
      <c r="AA3880"/>
      <c r="AB3880"/>
      <c r="AC3880"/>
      <c r="AD3880"/>
      <c r="AE3880"/>
      <c r="AF3880"/>
      <c r="AG3880">
        <v>1</v>
      </c>
      <c r="AH3880">
        <v>0</v>
      </c>
    </row>
    <row r="3881" spans="1:34" ht="15" x14ac:dyDescent="0.25">
      <c r="A3881" t="s">
        <v>15659</v>
      </c>
      <c r="B3881" t="s">
        <v>15660</v>
      </c>
      <c r="C3881" t="s">
        <v>125</v>
      </c>
      <c r="D3881">
        <v>29</v>
      </c>
      <c r="E3881" s="138">
        <v>42682</v>
      </c>
      <c r="F3881" s="138">
        <v>46011</v>
      </c>
      <c r="G3881" t="s">
        <v>69</v>
      </c>
      <c r="H3881" t="s">
        <v>63</v>
      </c>
      <c r="I3881">
        <v>0.8</v>
      </c>
      <c r="J3881" t="s">
        <v>71</v>
      </c>
      <c r="K3881"/>
      <c r="L3881"/>
      <c r="M3881"/>
      <c r="N3881"/>
      <c r="O3881"/>
      <c r="P3881"/>
      <c r="Q3881"/>
      <c r="R3881"/>
      <c r="S3881"/>
      <c r="T3881"/>
      <c r="U3881"/>
      <c r="V3881"/>
      <c r="W3881"/>
      <c r="X3881"/>
      <c r="Y3881"/>
      <c r="Z3881"/>
      <c r="AA3881"/>
      <c r="AB3881"/>
      <c r="AC3881"/>
      <c r="AD3881"/>
      <c r="AE3881"/>
      <c r="AF3881"/>
      <c r="AG3881">
        <v>1</v>
      </c>
      <c r="AH3881">
        <v>0</v>
      </c>
    </row>
    <row r="3882" spans="1:34" ht="15" x14ac:dyDescent="0.25">
      <c r="A3882" t="s">
        <v>7879</v>
      </c>
      <c r="B3882" t="s">
        <v>7880</v>
      </c>
      <c r="C3882" t="s">
        <v>231</v>
      </c>
      <c r="D3882">
        <v>39</v>
      </c>
      <c r="E3882" s="138">
        <v>45281</v>
      </c>
      <c r="F3882" s="138">
        <v>46011</v>
      </c>
      <c r="G3882" t="s">
        <v>69</v>
      </c>
      <c r="H3882" t="s">
        <v>70</v>
      </c>
      <c r="I3882">
        <v>0</v>
      </c>
      <c r="J3882" t="s">
        <v>16249</v>
      </c>
      <c r="K3882">
        <v>0.8</v>
      </c>
      <c r="L3882" t="s">
        <v>71</v>
      </c>
      <c r="M3882"/>
      <c r="N3882"/>
      <c r="O3882"/>
      <c r="P3882"/>
      <c r="Q3882"/>
      <c r="R3882"/>
      <c r="S3882"/>
      <c r="T3882"/>
      <c r="U3882"/>
      <c r="V3882"/>
      <c r="W3882"/>
      <c r="X3882"/>
      <c r="Y3882"/>
      <c r="Z3882"/>
      <c r="AA3882"/>
      <c r="AB3882"/>
      <c r="AC3882"/>
      <c r="AD3882"/>
      <c r="AE3882"/>
      <c r="AF3882"/>
      <c r="AG3882">
        <v>2</v>
      </c>
      <c r="AH3882">
        <v>8000</v>
      </c>
    </row>
    <row r="3883" spans="1:34" ht="15" x14ac:dyDescent="0.25">
      <c r="A3883" t="s">
        <v>7881</v>
      </c>
      <c r="B3883" t="s">
        <v>7882</v>
      </c>
      <c r="C3883" t="s">
        <v>313</v>
      </c>
      <c r="D3883"/>
      <c r="E3883"/>
      <c r="F3883"/>
      <c r="G3883"/>
      <c r="H3883" t="s">
        <v>63</v>
      </c>
      <c r="I3883" t="s">
        <v>64</v>
      </c>
      <c r="J3883"/>
      <c r="K3883"/>
      <c r="L3883"/>
      <c r="M3883"/>
      <c r="N3883"/>
      <c r="O3883"/>
      <c r="P3883"/>
      <c r="Q3883"/>
      <c r="R3883"/>
      <c r="S3883"/>
      <c r="T3883"/>
      <c r="U3883"/>
      <c r="V3883"/>
      <c r="W3883"/>
      <c r="X3883"/>
      <c r="Y3883"/>
      <c r="Z3883"/>
      <c r="AA3883"/>
      <c r="AB3883"/>
      <c r="AC3883"/>
      <c r="AD3883"/>
      <c r="AE3883"/>
      <c r="AF3883"/>
      <c r="AG3883"/>
      <c r="AH3883">
        <v>0</v>
      </c>
    </row>
    <row r="3884" spans="1:34" ht="15" x14ac:dyDescent="0.25">
      <c r="A3884" t="s">
        <v>7883</v>
      </c>
      <c r="B3884" t="s">
        <v>7884</v>
      </c>
      <c r="C3884" t="s">
        <v>350</v>
      </c>
      <c r="D3884">
        <v>22</v>
      </c>
      <c r="E3884" s="138">
        <v>45646</v>
      </c>
      <c r="F3884" s="138">
        <v>45672</v>
      </c>
      <c r="G3884" t="s">
        <v>69</v>
      </c>
      <c r="H3884" t="s">
        <v>63</v>
      </c>
      <c r="I3884">
        <v>0.1</v>
      </c>
      <c r="J3884" t="s">
        <v>71</v>
      </c>
      <c r="K3884"/>
      <c r="L3884"/>
      <c r="M3884"/>
      <c r="N3884"/>
      <c r="O3884"/>
      <c r="P3884"/>
      <c r="Q3884"/>
      <c r="R3884"/>
      <c r="S3884"/>
      <c r="T3884"/>
      <c r="U3884"/>
      <c r="V3884"/>
      <c r="W3884"/>
      <c r="X3884"/>
      <c r="Y3884"/>
      <c r="Z3884"/>
      <c r="AA3884"/>
      <c r="AB3884"/>
      <c r="AC3884"/>
      <c r="AD3884"/>
      <c r="AE3884"/>
      <c r="AF3884"/>
      <c r="AG3884">
        <v>1</v>
      </c>
      <c r="AH3884">
        <v>0</v>
      </c>
    </row>
    <row r="3885" spans="1:34" ht="15" x14ac:dyDescent="0.25">
      <c r="A3885" t="s">
        <v>7887</v>
      </c>
      <c r="B3885" t="s">
        <v>7888</v>
      </c>
      <c r="C3885" t="s">
        <v>231</v>
      </c>
      <c r="D3885">
        <v>15</v>
      </c>
      <c r="E3885" s="138">
        <v>41081</v>
      </c>
      <c r="F3885" s="138">
        <v>46011</v>
      </c>
      <c r="G3885" t="s">
        <v>69</v>
      </c>
      <c r="H3885" t="s">
        <v>63</v>
      </c>
      <c r="I3885">
        <v>0.7</v>
      </c>
      <c r="J3885" t="s">
        <v>71</v>
      </c>
      <c r="K3885"/>
      <c r="L3885"/>
      <c r="M3885"/>
      <c r="N3885"/>
      <c r="O3885"/>
      <c r="P3885"/>
      <c r="Q3885"/>
      <c r="R3885"/>
      <c r="S3885"/>
      <c r="T3885"/>
      <c r="U3885"/>
      <c r="V3885"/>
      <c r="W3885"/>
      <c r="X3885"/>
      <c r="Y3885"/>
      <c r="Z3885"/>
      <c r="AA3885"/>
      <c r="AB3885"/>
      <c r="AC3885"/>
      <c r="AD3885"/>
      <c r="AE3885"/>
      <c r="AF3885"/>
      <c r="AG3885">
        <v>1</v>
      </c>
      <c r="AH3885">
        <v>0</v>
      </c>
    </row>
    <row r="3886" spans="1:34" ht="15" x14ac:dyDescent="0.25">
      <c r="A3886" t="s">
        <v>7885</v>
      </c>
      <c r="B3886" t="s">
        <v>7886</v>
      </c>
      <c r="C3886" t="s">
        <v>735</v>
      </c>
      <c r="D3886"/>
      <c r="E3886"/>
      <c r="F3886"/>
      <c r="G3886"/>
      <c r="H3886" t="s">
        <v>63</v>
      </c>
      <c r="I3886" t="s">
        <v>64</v>
      </c>
      <c r="J3886"/>
      <c r="K3886"/>
      <c r="L3886"/>
      <c r="M3886"/>
      <c r="N3886"/>
      <c r="O3886"/>
      <c r="P3886"/>
      <c r="Q3886"/>
      <c r="R3886"/>
      <c r="S3886"/>
      <c r="T3886"/>
      <c r="U3886"/>
      <c r="V3886"/>
      <c r="W3886"/>
      <c r="X3886"/>
      <c r="Y3886"/>
      <c r="Z3886"/>
      <c r="AA3886"/>
      <c r="AB3886"/>
      <c r="AC3886"/>
      <c r="AD3886"/>
      <c r="AE3886"/>
      <c r="AF3886"/>
      <c r="AG3886"/>
      <c r="AH3886">
        <v>0</v>
      </c>
    </row>
    <row r="3887" spans="1:34" ht="15" x14ac:dyDescent="0.25">
      <c r="A3887" t="s">
        <v>7889</v>
      </c>
      <c r="B3887" t="s">
        <v>7890</v>
      </c>
      <c r="C3887" t="s">
        <v>254</v>
      </c>
      <c r="D3887">
        <v>2</v>
      </c>
      <c r="E3887" s="138">
        <v>45722</v>
      </c>
      <c r="F3887" s="138">
        <v>45807</v>
      </c>
      <c r="G3887" t="s">
        <v>75</v>
      </c>
      <c r="H3887" t="s">
        <v>70</v>
      </c>
      <c r="I3887">
        <v>0</v>
      </c>
      <c r="J3887" t="s">
        <v>16374</v>
      </c>
      <c r="K3887">
        <v>0.56999999999999995</v>
      </c>
      <c r="L3887" t="s">
        <v>16270</v>
      </c>
      <c r="M3887">
        <v>0.7</v>
      </c>
      <c r="N3887" t="s">
        <v>78</v>
      </c>
      <c r="O3887">
        <v>0.8</v>
      </c>
      <c r="P3887" t="s">
        <v>79</v>
      </c>
      <c r="Q3887"/>
      <c r="R3887"/>
      <c r="S3887"/>
      <c r="T3887"/>
      <c r="U3887"/>
      <c r="V3887"/>
      <c r="W3887"/>
      <c r="X3887"/>
      <c r="Y3887"/>
      <c r="Z3887"/>
      <c r="AA3887"/>
      <c r="AB3887"/>
      <c r="AC3887"/>
      <c r="AD3887"/>
      <c r="AE3887"/>
      <c r="AF3887"/>
      <c r="AG3887">
        <v>4</v>
      </c>
      <c r="AH3887">
        <v>17500</v>
      </c>
    </row>
    <row r="3888" spans="1:34" ht="15" x14ac:dyDescent="0.25">
      <c r="A3888" t="s">
        <v>7891</v>
      </c>
      <c r="B3888" t="s">
        <v>7892</v>
      </c>
      <c r="C3888" t="s">
        <v>318</v>
      </c>
      <c r="D3888">
        <v>99</v>
      </c>
      <c r="E3888" s="138">
        <v>45645</v>
      </c>
      <c r="F3888" s="138">
        <v>45719</v>
      </c>
      <c r="G3888" t="s">
        <v>69</v>
      </c>
      <c r="H3888" t="s">
        <v>70</v>
      </c>
      <c r="I3888">
        <v>0</v>
      </c>
      <c r="J3888" t="s">
        <v>16229</v>
      </c>
      <c r="K3888">
        <v>0.8</v>
      </c>
      <c r="L3888" t="s">
        <v>71</v>
      </c>
      <c r="M3888"/>
      <c r="N3888"/>
      <c r="O3888"/>
      <c r="P3888"/>
      <c r="Q3888"/>
      <c r="R3888"/>
      <c r="S3888"/>
      <c r="T3888"/>
      <c r="U3888"/>
      <c r="V3888"/>
      <c r="W3888"/>
      <c r="X3888"/>
      <c r="Y3888"/>
      <c r="Z3888"/>
      <c r="AA3888"/>
      <c r="AB3888"/>
      <c r="AC3888"/>
      <c r="AD3888"/>
      <c r="AE3888"/>
      <c r="AF3888"/>
      <c r="AG3888">
        <v>2</v>
      </c>
      <c r="AH3888">
        <v>10000</v>
      </c>
    </row>
    <row r="3889" spans="1:34" ht="15" x14ac:dyDescent="0.25">
      <c r="A3889" t="s">
        <v>7893</v>
      </c>
      <c r="B3889" t="s">
        <v>7894</v>
      </c>
      <c r="C3889" t="s">
        <v>2812</v>
      </c>
      <c r="D3889">
        <v>28</v>
      </c>
      <c r="E3889" s="138">
        <v>45628</v>
      </c>
      <c r="F3889" s="138">
        <v>45649</v>
      </c>
      <c r="G3889" t="s">
        <v>75</v>
      </c>
      <c r="H3889" t="s">
        <v>63</v>
      </c>
      <c r="I3889">
        <v>0.6</v>
      </c>
      <c r="J3889" t="s">
        <v>71</v>
      </c>
      <c r="K3889"/>
      <c r="L3889"/>
      <c r="M3889"/>
      <c r="N3889"/>
      <c r="O3889"/>
      <c r="P3889"/>
      <c r="Q3889"/>
      <c r="R3889"/>
      <c r="S3889"/>
      <c r="T3889"/>
      <c r="U3889"/>
      <c r="V3889"/>
      <c r="W3889"/>
      <c r="X3889"/>
      <c r="Y3889"/>
      <c r="Z3889"/>
      <c r="AA3889"/>
      <c r="AB3889"/>
      <c r="AC3889"/>
      <c r="AD3889"/>
      <c r="AE3889"/>
      <c r="AF3889"/>
      <c r="AG3889">
        <v>1</v>
      </c>
      <c r="AH3889">
        <v>0</v>
      </c>
    </row>
    <row r="3890" spans="1:34" ht="15" x14ac:dyDescent="0.25">
      <c r="A3890" t="s">
        <v>7895</v>
      </c>
      <c r="B3890" t="s">
        <v>7896</v>
      </c>
      <c r="C3890" t="s">
        <v>29</v>
      </c>
      <c r="D3890">
        <v>63</v>
      </c>
      <c r="E3890" s="138">
        <v>45649</v>
      </c>
      <c r="F3890" s="138">
        <v>45940</v>
      </c>
      <c r="G3890" t="s">
        <v>69</v>
      </c>
      <c r="H3890" t="s">
        <v>70</v>
      </c>
      <c r="I3890">
        <v>0</v>
      </c>
      <c r="J3890" t="s">
        <v>16229</v>
      </c>
      <c r="K3890">
        <v>0.8</v>
      </c>
      <c r="L3890" t="s">
        <v>71</v>
      </c>
      <c r="M3890"/>
      <c r="N3890"/>
      <c r="O3890"/>
      <c r="P3890"/>
      <c r="Q3890"/>
      <c r="R3890"/>
      <c r="S3890"/>
      <c r="T3890"/>
      <c r="U3890"/>
      <c r="V3890"/>
      <c r="W3890"/>
      <c r="X3890"/>
      <c r="Y3890"/>
      <c r="Z3890"/>
      <c r="AA3890"/>
      <c r="AB3890"/>
      <c r="AC3890"/>
      <c r="AD3890"/>
      <c r="AE3890"/>
      <c r="AF3890"/>
      <c r="AG3890">
        <v>2</v>
      </c>
      <c r="AH3890">
        <v>10000</v>
      </c>
    </row>
    <row r="3891" spans="1:34" ht="15" x14ac:dyDescent="0.25">
      <c r="A3891" t="s">
        <v>7897</v>
      </c>
      <c r="B3891" t="s">
        <v>7898</v>
      </c>
      <c r="C3891" t="s">
        <v>680</v>
      </c>
      <c r="D3891">
        <v>78</v>
      </c>
      <c r="E3891" s="138">
        <v>42153</v>
      </c>
      <c r="F3891" s="138">
        <v>46011</v>
      </c>
      <c r="G3891" t="s">
        <v>69</v>
      </c>
      <c r="H3891" t="s">
        <v>70</v>
      </c>
      <c r="I3891">
        <v>0</v>
      </c>
      <c r="J3891" t="s">
        <v>16229</v>
      </c>
      <c r="K3891">
        <v>0.8</v>
      </c>
      <c r="L3891" t="s">
        <v>71</v>
      </c>
      <c r="M3891"/>
      <c r="N3891"/>
      <c r="O3891"/>
      <c r="P3891"/>
      <c r="Q3891"/>
      <c r="R3891"/>
      <c r="S3891"/>
      <c r="T3891"/>
      <c r="U3891"/>
      <c r="V3891"/>
      <c r="W3891"/>
      <c r="X3891"/>
      <c r="Y3891"/>
      <c r="Z3891"/>
      <c r="AA3891"/>
      <c r="AB3891"/>
      <c r="AC3891"/>
      <c r="AD3891"/>
      <c r="AE3891"/>
      <c r="AF3891"/>
      <c r="AG3891">
        <v>2</v>
      </c>
      <c r="AH3891">
        <v>10000</v>
      </c>
    </row>
    <row r="3892" spans="1:34" ht="15" x14ac:dyDescent="0.25">
      <c r="A3892" t="s">
        <v>7899</v>
      </c>
      <c r="B3892" t="s">
        <v>7900</v>
      </c>
      <c r="C3892" t="s">
        <v>90</v>
      </c>
      <c r="D3892">
        <v>56</v>
      </c>
      <c r="E3892" s="138">
        <v>45622</v>
      </c>
      <c r="F3892" s="138">
        <v>45698</v>
      </c>
      <c r="G3892" t="s">
        <v>69</v>
      </c>
      <c r="H3892" t="s">
        <v>63</v>
      </c>
      <c r="I3892">
        <v>0.8</v>
      </c>
      <c r="J3892" t="s">
        <v>71</v>
      </c>
      <c r="K3892"/>
      <c r="L3892"/>
      <c r="M3892"/>
      <c r="N3892"/>
      <c r="O3892"/>
      <c r="P3892"/>
      <c r="Q3892"/>
      <c r="R3892"/>
      <c r="S3892"/>
      <c r="T3892"/>
      <c r="U3892"/>
      <c r="V3892"/>
      <c r="W3892"/>
      <c r="X3892"/>
      <c r="Y3892"/>
      <c r="Z3892"/>
      <c r="AA3892"/>
      <c r="AB3892"/>
      <c r="AC3892"/>
      <c r="AD3892"/>
      <c r="AE3892"/>
      <c r="AF3892"/>
      <c r="AG3892">
        <v>1</v>
      </c>
      <c r="AH3892">
        <v>0</v>
      </c>
    </row>
    <row r="3893" spans="1:34" ht="15" x14ac:dyDescent="0.25">
      <c r="A3893" t="s">
        <v>7901</v>
      </c>
      <c r="B3893" t="s">
        <v>7902</v>
      </c>
      <c r="C3893" t="s">
        <v>193</v>
      </c>
      <c r="D3893">
        <v>5</v>
      </c>
      <c r="E3893" s="138">
        <v>45675</v>
      </c>
      <c r="F3893" s="138">
        <v>45686</v>
      </c>
      <c r="G3893" t="s">
        <v>16478</v>
      </c>
      <c r="H3893" t="s">
        <v>63</v>
      </c>
      <c r="I3893">
        <v>0.45</v>
      </c>
      <c r="J3893" t="s">
        <v>71</v>
      </c>
      <c r="K3893"/>
      <c r="L3893"/>
      <c r="M3893"/>
      <c r="N3893"/>
      <c r="O3893"/>
      <c r="P3893"/>
      <c r="Q3893"/>
      <c r="R3893"/>
      <c r="S3893"/>
      <c r="T3893"/>
      <c r="U3893"/>
      <c r="V3893"/>
      <c r="W3893"/>
      <c r="X3893"/>
      <c r="Y3893"/>
      <c r="Z3893"/>
      <c r="AA3893"/>
      <c r="AB3893"/>
      <c r="AC3893"/>
      <c r="AD3893"/>
      <c r="AE3893"/>
      <c r="AF3893"/>
      <c r="AG3893">
        <v>1</v>
      </c>
      <c r="AH3893">
        <v>0</v>
      </c>
    </row>
    <row r="3894" spans="1:34" ht="15" x14ac:dyDescent="0.25">
      <c r="A3894" t="s">
        <v>7903</v>
      </c>
      <c r="B3894" t="s">
        <v>7904</v>
      </c>
      <c r="C3894" t="s">
        <v>148</v>
      </c>
      <c r="D3894">
        <v>24</v>
      </c>
      <c r="E3894" s="138">
        <v>45861</v>
      </c>
      <c r="F3894" s="138">
        <v>46008</v>
      </c>
      <c r="G3894" t="s">
        <v>16533</v>
      </c>
      <c r="H3894" t="s">
        <v>70</v>
      </c>
      <c r="I3894">
        <v>0</v>
      </c>
      <c r="J3894" t="s">
        <v>16271</v>
      </c>
      <c r="K3894">
        <v>0.7</v>
      </c>
      <c r="L3894" t="s">
        <v>71</v>
      </c>
      <c r="M3894"/>
      <c r="N3894"/>
      <c r="O3894"/>
      <c r="P3894"/>
      <c r="Q3894"/>
      <c r="R3894"/>
      <c r="S3894"/>
      <c r="T3894"/>
      <c r="U3894"/>
      <c r="V3894"/>
      <c r="W3894"/>
      <c r="X3894"/>
      <c r="Y3894"/>
      <c r="Z3894"/>
      <c r="AA3894"/>
      <c r="AB3894"/>
      <c r="AC3894"/>
      <c r="AD3894"/>
      <c r="AE3894"/>
      <c r="AF3894"/>
      <c r="AG3894">
        <v>2</v>
      </c>
      <c r="AH3894">
        <v>20000</v>
      </c>
    </row>
    <row r="3895" spans="1:34" ht="15" x14ac:dyDescent="0.25">
      <c r="A3895" t="s">
        <v>7905</v>
      </c>
      <c r="B3895" t="s">
        <v>7906</v>
      </c>
      <c r="C3895" t="s">
        <v>1313</v>
      </c>
      <c r="D3895">
        <v>21</v>
      </c>
      <c r="E3895" s="138">
        <v>44286</v>
      </c>
      <c r="F3895" s="138">
        <v>46011</v>
      </c>
      <c r="G3895" t="s">
        <v>69</v>
      </c>
      <c r="H3895" t="s">
        <v>70</v>
      </c>
      <c r="I3895">
        <v>0</v>
      </c>
      <c r="J3895" t="s">
        <v>16229</v>
      </c>
      <c r="K3895">
        <v>0.8</v>
      </c>
      <c r="L3895" t="s">
        <v>71</v>
      </c>
      <c r="M3895"/>
      <c r="N3895"/>
      <c r="O3895"/>
      <c r="P3895"/>
      <c r="Q3895"/>
      <c r="R3895"/>
      <c r="S3895"/>
      <c r="T3895"/>
      <c r="U3895"/>
      <c r="V3895"/>
      <c r="W3895"/>
      <c r="X3895"/>
      <c r="Y3895"/>
      <c r="Z3895"/>
      <c r="AA3895"/>
      <c r="AB3895"/>
      <c r="AC3895"/>
      <c r="AD3895"/>
      <c r="AE3895"/>
      <c r="AF3895"/>
      <c r="AG3895">
        <v>2</v>
      </c>
      <c r="AH3895">
        <v>10000</v>
      </c>
    </row>
    <row r="3896" spans="1:34" ht="15" x14ac:dyDescent="0.25">
      <c r="A3896" t="s">
        <v>7907</v>
      </c>
      <c r="B3896" t="s">
        <v>7908</v>
      </c>
      <c r="C3896" t="s">
        <v>521</v>
      </c>
      <c r="D3896">
        <v>47</v>
      </c>
      <c r="E3896" s="138">
        <v>45623</v>
      </c>
      <c r="F3896" s="138">
        <v>45775</v>
      </c>
      <c r="G3896" t="s">
        <v>75</v>
      </c>
      <c r="H3896" t="s">
        <v>70</v>
      </c>
      <c r="I3896">
        <v>0</v>
      </c>
      <c r="J3896" t="s">
        <v>16229</v>
      </c>
      <c r="K3896">
        <v>0.55000000000000004</v>
      </c>
      <c r="L3896" t="s">
        <v>16270</v>
      </c>
      <c r="M3896">
        <v>0.6</v>
      </c>
      <c r="N3896" t="s">
        <v>78</v>
      </c>
      <c r="O3896">
        <v>0.8</v>
      </c>
      <c r="P3896" t="s">
        <v>79</v>
      </c>
      <c r="Q3896"/>
      <c r="R3896"/>
      <c r="S3896"/>
      <c r="T3896"/>
      <c r="U3896"/>
      <c r="V3896"/>
      <c r="W3896"/>
      <c r="X3896"/>
      <c r="Y3896"/>
      <c r="Z3896"/>
      <c r="AA3896"/>
      <c r="AB3896"/>
      <c r="AC3896"/>
      <c r="AD3896"/>
      <c r="AE3896"/>
      <c r="AF3896"/>
      <c r="AG3896">
        <v>4</v>
      </c>
      <c r="AH3896">
        <v>10000</v>
      </c>
    </row>
    <row r="3897" spans="1:34" ht="15" x14ac:dyDescent="0.25">
      <c r="A3897" t="s">
        <v>7909</v>
      </c>
      <c r="B3897" t="s">
        <v>7910</v>
      </c>
      <c r="C3897" t="s">
        <v>604</v>
      </c>
      <c r="D3897"/>
      <c r="E3897"/>
      <c r="F3897"/>
      <c r="G3897"/>
      <c r="H3897" t="s">
        <v>63</v>
      </c>
      <c r="I3897" t="s">
        <v>64</v>
      </c>
      <c r="J3897"/>
      <c r="K3897"/>
      <c r="L3897"/>
      <c r="M3897"/>
      <c r="N3897"/>
      <c r="O3897"/>
      <c r="P3897"/>
      <c r="Q3897"/>
      <c r="R3897"/>
      <c r="S3897"/>
      <c r="T3897"/>
      <c r="U3897"/>
      <c r="V3897"/>
      <c r="W3897"/>
      <c r="X3897"/>
      <c r="Y3897"/>
      <c r="Z3897"/>
      <c r="AA3897"/>
      <c r="AB3897"/>
      <c r="AC3897"/>
      <c r="AD3897"/>
      <c r="AE3897"/>
      <c r="AF3897"/>
      <c r="AG3897"/>
      <c r="AH3897">
        <v>0</v>
      </c>
    </row>
    <row r="3898" spans="1:34" ht="15" x14ac:dyDescent="0.25">
      <c r="A3898" t="s">
        <v>7911</v>
      </c>
      <c r="B3898" t="s">
        <v>7912</v>
      </c>
      <c r="C3898" t="s">
        <v>62</v>
      </c>
      <c r="D3898">
        <v>37</v>
      </c>
      <c r="E3898" s="138">
        <v>45649</v>
      </c>
      <c r="F3898" s="138">
        <v>45673</v>
      </c>
      <c r="G3898" t="s">
        <v>75</v>
      </c>
      <c r="H3898" t="s">
        <v>70</v>
      </c>
      <c r="I3898">
        <v>0</v>
      </c>
      <c r="J3898" t="s">
        <v>16229</v>
      </c>
      <c r="K3898">
        <v>0.6</v>
      </c>
      <c r="L3898" t="s">
        <v>16270</v>
      </c>
      <c r="M3898">
        <v>0.7</v>
      </c>
      <c r="N3898" t="s">
        <v>78</v>
      </c>
      <c r="O3898">
        <v>0.8</v>
      </c>
      <c r="P3898" t="s">
        <v>79</v>
      </c>
      <c r="Q3898"/>
      <c r="R3898"/>
      <c r="S3898"/>
      <c r="T3898"/>
      <c r="U3898"/>
      <c r="V3898"/>
      <c r="W3898"/>
      <c r="X3898"/>
      <c r="Y3898"/>
      <c r="Z3898"/>
      <c r="AA3898"/>
      <c r="AB3898"/>
      <c r="AC3898"/>
      <c r="AD3898"/>
      <c r="AE3898"/>
      <c r="AF3898"/>
      <c r="AG3898">
        <v>4</v>
      </c>
      <c r="AH3898">
        <v>10000</v>
      </c>
    </row>
    <row r="3899" spans="1:34" ht="15" x14ac:dyDescent="0.25">
      <c r="A3899" t="s">
        <v>7913</v>
      </c>
      <c r="B3899" t="s">
        <v>7914</v>
      </c>
      <c r="C3899" t="s">
        <v>63</v>
      </c>
      <c r="D3899">
        <v>2</v>
      </c>
      <c r="E3899" s="138">
        <v>45714</v>
      </c>
      <c r="F3899" s="138">
        <v>45736</v>
      </c>
      <c r="G3899" t="s">
        <v>75</v>
      </c>
      <c r="H3899" t="s">
        <v>70</v>
      </c>
      <c r="I3899">
        <v>0</v>
      </c>
      <c r="J3899" t="s">
        <v>16327</v>
      </c>
      <c r="K3899">
        <v>0.4</v>
      </c>
      <c r="L3899" t="s">
        <v>16270</v>
      </c>
      <c r="M3899">
        <v>0.6</v>
      </c>
      <c r="N3899" t="s">
        <v>78</v>
      </c>
      <c r="O3899">
        <v>0.8</v>
      </c>
      <c r="P3899" t="s">
        <v>79</v>
      </c>
      <c r="Q3899"/>
      <c r="R3899"/>
      <c r="S3899"/>
      <c r="T3899"/>
      <c r="U3899"/>
      <c r="V3899"/>
      <c r="W3899"/>
      <c r="X3899"/>
      <c r="Y3899"/>
      <c r="Z3899"/>
      <c r="AA3899"/>
      <c r="AB3899"/>
      <c r="AC3899"/>
      <c r="AD3899"/>
      <c r="AE3899"/>
      <c r="AF3899"/>
      <c r="AG3899">
        <v>4</v>
      </c>
      <c r="AH3899">
        <v>28000</v>
      </c>
    </row>
    <row r="3900" spans="1:34" ht="15" x14ac:dyDescent="0.25">
      <c r="A3900" t="s">
        <v>7915</v>
      </c>
      <c r="B3900" t="s">
        <v>7916</v>
      </c>
      <c r="C3900" t="s">
        <v>198</v>
      </c>
      <c r="D3900">
        <v>43</v>
      </c>
      <c r="E3900" s="138">
        <v>44917</v>
      </c>
      <c r="F3900" s="138">
        <v>46011</v>
      </c>
      <c r="G3900" t="s">
        <v>69</v>
      </c>
      <c r="H3900" t="s">
        <v>63</v>
      </c>
      <c r="I3900">
        <v>0.7</v>
      </c>
      <c r="J3900" t="s">
        <v>71</v>
      </c>
      <c r="K3900"/>
      <c r="L3900"/>
      <c r="M3900"/>
      <c r="N3900"/>
      <c r="O3900"/>
      <c r="P3900"/>
      <c r="Q3900"/>
      <c r="R3900"/>
      <c r="S3900"/>
      <c r="T3900"/>
      <c r="U3900"/>
      <c r="V3900"/>
      <c r="W3900"/>
      <c r="X3900"/>
      <c r="Y3900"/>
      <c r="Z3900"/>
      <c r="AA3900"/>
      <c r="AB3900"/>
      <c r="AC3900"/>
      <c r="AD3900"/>
      <c r="AE3900"/>
      <c r="AF3900"/>
      <c r="AG3900">
        <v>1</v>
      </c>
      <c r="AH3900">
        <v>0</v>
      </c>
    </row>
    <row r="3901" spans="1:34" ht="15" x14ac:dyDescent="0.25">
      <c r="A3901" t="s">
        <v>7917</v>
      </c>
      <c r="B3901" t="s">
        <v>7918</v>
      </c>
      <c r="C3901" t="s">
        <v>182</v>
      </c>
      <c r="D3901">
        <v>3</v>
      </c>
      <c r="E3901" s="138">
        <v>40627</v>
      </c>
      <c r="F3901" s="138">
        <v>46011</v>
      </c>
      <c r="G3901" t="s">
        <v>69</v>
      </c>
      <c r="H3901" t="s">
        <v>63</v>
      </c>
      <c r="I3901">
        <v>0.3</v>
      </c>
      <c r="J3901" t="s">
        <v>71</v>
      </c>
      <c r="K3901"/>
      <c r="L3901"/>
      <c r="M3901"/>
      <c r="N3901"/>
      <c r="O3901"/>
      <c r="P3901"/>
      <c r="Q3901"/>
      <c r="R3901"/>
      <c r="S3901"/>
      <c r="T3901"/>
      <c r="U3901"/>
      <c r="V3901"/>
      <c r="W3901"/>
      <c r="X3901"/>
      <c r="Y3901"/>
      <c r="Z3901"/>
      <c r="AA3901"/>
      <c r="AB3901"/>
      <c r="AC3901"/>
      <c r="AD3901"/>
      <c r="AE3901"/>
      <c r="AF3901"/>
      <c r="AG3901">
        <v>1</v>
      </c>
      <c r="AH3901">
        <v>0</v>
      </c>
    </row>
    <row r="3902" spans="1:34" ht="15" x14ac:dyDescent="0.25">
      <c r="A3902" t="s">
        <v>7919</v>
      </c>
      <c r="B3902" t="s">
        <v>7920</v>
      </c>
      <c r="C3902" t="s">
        <v>1085</v>
      </c>
      <c r="D3902">
        <v>5</v>
      </c>
      <c r="E3902" s="138">
        <v>45692</v>
      </c>
      <c r="F3902" s="138">
        <v>45742</v>
      </c>
      <c r="G3902" t="s">
        <v>75</v>
      </c>
      <c r="H3902" t="s">
        <v>70</v>
      </c>
      <c r="I3902">
        <v>0</v>
      </c>
      <c r="J3902" t="s">
        <v>16231</v>
      </c>
      <c r="K3902">
        <v>0.5</v>
      </c>
      <c r="L3902" t="s">
        <v>16270</v>
      </c>
      <c r="M3902">
        <v>0.6</v>
      </c>
      <c r="N3902" t="s">
        <v>78</v>
      </c>
      <c r="O3902">
        <v>0.8</v>
      </c>
      <c r="P3902" t="s">
        <v>79</v>
      </c>
      <c r="Q3902"/>
      <c r="R3902"/>
      <c r="S3902"/>
      <c r="T3902"/>
      <c r="U3902"/>
      <c r="V3902"/>
      <c r="W3902"/>
      <c r="X3902"/>
      <c r="Y3902"/>
      <c r="Z3902"/>
      <c r="AA3902"/>
      <c r="AB3902"/>
      <c r="AC3902"/>
      <c r="AD3902"/>
      <c r="AE3902"/>
      <c r="AF3902"/>
      <c r="AG3902">
        <v>4</v>
      </c>
      <c r="AH3902">
        <v>13000</v>
      </c>
    </row>
    <row r="3903" spans="1:34" ht="15" x14ac:dyDescent="0.25">
      <c r="A3903" t="s">
        <v>7921</v>
      </c>
      <c r="B3903" t="s">
        <v>7922</v>
      </c>
      <c r="C3903" t="s">
        <v>790</v>
      </c>
      <c r="D3903">
        <v>41</v>
      </c>
      <c r="E3903" s="138">
        <v>45656</v>
      </c>
      <c r="F3903" s="138">
        <v>45728</v>
      </c>
      <c r="G3903" t="s">
        <v>69</v>
      </c>
      <c r="H3903" t="s">
        <v>63</v>
      </c>
      <c r="I3903">
        <v>0.8</v>
      </c>
      <c r="J3903" t="s">
        <v>71</v>
      </c>
      <c r="K3903"/>
      <c r="L3903"/>
      <c r="M3903"/>
      <c r="N3903"/>
      <c r="O3903"/>
      <c r="P3903"/>
      <c r="Q3903"/>
      <c r="R3903"/>
      <c r="S3903"/>
      <c r="T3903"/>
      <c r="U3903"/>
      <c r="V3903"/>
      <c r="W3903"/>
      <c r="X3903"/>
      <c r="Y3903"/>
      <c r="Z3903"/>
      <c r="AA3903"/>
      <c r="AB3903"/>
      <c r="AC3903"/>
      <c r="AD3903"/>
      <c r="AE3903"/>
      <c r="AF3903"/>
      <c r="AG3903">
        <v>1</v>
      </c>
      <c r="AH3903">
        <v>0</v>
      </c>
    </row>
    <row r="3904" spans="1:34" ht="15" x14ac:dyDescent="0.25">
      <c r="A3904" t="s">
        <v>7923</v>
      </c>
      <c r="B3904" t="s">
        <v>7924</v>
      </c>
      <c r="C3904" t="s">
        <v>90</v>
      </c>
      <c r="D3904">
        <v>90</v>
      </c>
      <c r="E3904" s="138">
        <v>45646</v>
      </c>
      <c r="F3904" s="138">
        <v>45659</v>
      </c>
      <c r="G3904" t="s">
        <v>69</v>
      </c>
      <c r="H3904" t="s">
        <v>70</v>
      </c>
      <c r="I3904">
        <v>0</v>
      </c>
      <c r="J3904" t="s">
        <v>16228</v>
      </c>
      <c r="K3904">
        <v>0.8</v>
      </c>
      <c r="L3904" t="s">
        <v>71</v>
      </c>
      <c r="M3904"/>
      <c r="N3904"/>
      <c r="O3904"/>
      <c r="P3904"/>
      <c r="Q3904"/>
      <c r="R3904"/>
      <c r="S3904"/>
      <c r="T3904"/>
      <c r="U3904"/>
      <c r="V3904"/>
      <c r="W3904"/>
      <c r="X3904"/>
      <c r="Y3904"/>
      <c r="Z3904"/>
      <c r="AA3904"/>
      <c r="AB3904"/>
      <c r="AC3904"/>
      <c r="AD3904"/>
      <c r="AE3904"/>
      <c r="AF3904"/>
      <c r="AG3904">
        <v>2</v>
      </c>
      <c r="AH3904">
        <v>12000</v>
      </c>
    </row>
    <row r="3905" spans="1:34" ht="15" x14ac:dyDescent="0.25">
      <c r="A3905" t="s">
        <v>7925</v>
      </c>
      <c r="B3905" t="s">
        <v>7926</v>
      </c>
      <c r="C3905" t="s">
        <v>426</v>
      </c>
      <c r="D3905">
        <v>6</v>
      </c>
      <c r="E3905" s="138">
        <v>45365</v>
      </c>
      <c r="F3905" s="138">
        <v>46011</v>
      </c>
      <c r="G3905" t="s">
        <v>69</v>
      </c>
      <c r="H3905" t="s">
        <v>70</v>
      </c>
      <c r="I3905">
        <v>0</v>
      </c>
      <c r="J3905" t="s">
        <v>16327</v>
      </c>
      <c r="K3905">
        <v>0.6</v>
      </c>
      <c r="L3905" t="s">
        <v>71</v>
      </c>
      <c r="M3905"/>
      <c r="N3905"/>
      <c r="O3905"/>
      <c r="P3905"/>
      <c r="Q3905"/>
      <c r="R3905"/>
      <c r="S3905"/>
      <c r="T3905"/>
      <c r="U3905"/>
      <c r="V3905"/>
      <c r="W3905"/>
      <c r="X3905"/>
      <c r="Y3905"/>
      <c r="Z3905"/>
      <c r="AA3905"/>
      <c r="AB3905"/>
      <c r="AC3905"/>
      <c r="AD3905"/>
      <c r="AE3905"/>
      <c r="AF3905"/>
      <c r="AG3905">
        <v>2</v>
      </c>
      <c r="AH3905">
        <v>28000</v>
      </c>
    </row>
    <row r="3906" spans="1:34" ht="15" x14ac:dyDescent="0.25">
      <c r="A3906" t="s">
        <v>7927</v>
      </c>
      <c r="B3906" t="s">
        <v>7928</v>
      </c>
      <c r="C3906" t="s">
        <v>68</v>
      </c>
      <c r="D3906">
        <v>36</v>
      </c>
      <c r="E3906" s="138">
        <v>45656</v>
      </c>
      <c r="F3906" s="138">
        <v>45699</v>
      </c>
      <c r="G3906" t="s">
        <v>75</v>
      </c>
      <c r="H3906" t="s">
        <v>63</v>
      </c>
      <c r="I3906">
        <v>0.65</v>
      </c>
      <c r="J3906" t="s">
        <v>71</v>
      </c>
      <c r="K3906"/>
      <c r="L3906"/>
      <c r="M3906"/>
      <c r="N3906"/>
      <c r="O3906"/>
      <c r="P3906"/>
      <c r="Q3906"/>
      <c r="R3906"/>
      <c r="S3906"/>
      <c r="T3906"/>
      <c r="U3906"/>
      <c r="V3906"/>
      <c r="W3906"/>
      <c r="X3906"/>
      <c r="Y3906"/>
      <c r="Z3906"/>
      <c r="AA3906"/>
      <c r="AB3906"/>
      <c r="AC3906"/>
      <c r="AD3906"/>
      <c r="AE3906"/>
      <c r="AF3906"/>
      <c r="AG3906">
        <v>1</v>
      </c>
      <c r="AH3906">
        <v>0</v>
      </c>
    </row>
    <row r="3907" spans="1:34" ht="15" x14ac:dyDescent="0.25">
      <c r="A3907" t="s">
        <v>7929</v>
      </c>
      <c r="B3907" t="s">
        <v>7930</v>
      </c>
      <c r="C3907" t="s">
        <v>93</v>
      </c>
      <c r="D3907">
        <v>19</v>
      </c>
      <c r="E3907" s="138">
        <v>40995</v>
      </c>
      <c r="F3907" s="138">
        <v>46011</v>
      </c>
      <c r="G3907" t="s">
        <v>69</v>
      </c>
      <c r="H3907" t="s">
        <v>70</v>
      </c>
      <c r="I3907">
        <v>0</v>
      </c>
      <c r="J3907" t="s">
        <v>16230</v>
      </c>
      <c r="K3907">
        <v>0.8</v>
      </c>
      <c r="L3907" t="s">
        <v>71</v>
      </c>
      <c r="M3907"/>
      <c r="N3907"/>
      <c r="O3907"/>
      <c r="P3907"/>
      <c r="Q3907"/>
      <c r="R3907"/>
      <c r="S3907"/>
      <c r="T3907"/>
      <c r="U3907"/>
      <c r="V3907"/>
      <c r="W3907"/>
      <c r="X3907"/>
      <c r="Y3907"/>
      <c r="Z3907"/>
      <c r="AA3907"/>
      <c r="AB3907"/>
      <c r="AC3907"/>
      <c r="AD3907"/>
      <c r="AE3907"/>
      <c r="AF3907"/>
      <c r="AG3907">
        <v>2</v>
      </c>
      <c r="AH3907">
        <v>15000</v>
      </c>
    </row>
    <row r="3908" spans="1:34" ht="15" x14ac:dyDescent="0.25">
      <c r="A3908" t="s">
        <v>7931</v>
      </c>
      <c r="B3908" t="s">
        <v>7932</v>
      </c>
      <c r="C3908" t="s">
        <v>211</v>
      </c>
      <c r="D3908">
        <v>33</v>
      </c>
      <c r="E3908" s="138">
        <v>45217</v>
      </c>
      <c r="F3908" s="138">
        <v>46011</v>
      </c>
      <c r="G3908" t="s">
        <v>69</v>
      </c>
      <c r="H3908" t="s">
        <v>63</v>
      </c>
      <c r="I3908">
        <v>0.8</v>
      </c>
      <c r="J3908" t="s">
        <v>71</v>
      </c>
      <c r="K3908"/>
      <c r="L3908"/>
      <c r="M3908"/>
      <c r="N3908"/>
      <c r="O3908"/>
      <c r="P3908"/>
      <c r="Q3908"/>
      <c r="R3908"/>
      <c r="S3908"/>
      <c r="T3908"/>
      <c r="U3908"/>
      <c r="V3908"/>
      <c r="W3908"/>
      <c r="X3908"/>
      <c r="Y3908"/>
      <c r="Z3908"/>
      <c r="AA3908"/>
      <c r="AB3908"/>
      <c r="AC3908"/>
      <c r="AD3908"/>
      <c r="AE3908"/>
      <c r="AF3908"/>
      <c r="AG3908">
        <v>1</v>
      </c>
      <c r="AH3908">
        <v>0</v>
      </c>
    </row>
    <row r="3909" spans="1:34" ht="15" x14ac:dyDescent="0.25">
      <c r="A3909" t="s">
        <v>7933</v>
      </c>
      <c r="B3909" t="s">
        <v>7934</v>
      </c>
      <c r="C3909" t="s">
        <v>211</v>
      </c>
      <c r="D3909">
        <v>12</v>
      </c>
      <c r="E3909" s="138">
        <v>45075</v>
      </c>
      <c r="F3909" s="138">
        <v>46011</v>
      </c>
      <c r="G3909" t="s">
        <v>69</v>
      </c>
      <c r="H3909" t="s">
        <v>63</v>
      </c>
      <c r="I3909">
        <v>0.6</v>
      </c>
      <c r="J3909" t="s">
        <v>71</v>
      </c>
      <c r="K3909"/>
      <c r="L3909"/>
      <c r="M3909"/>
      <c r="N3909"/>
      <c r="O3909"/>
      <c r="P3909"/>
      <c r="Q3909"/>
      <c r="R3909"/>
      <c r="S3909"/>
      <c r="T3909"/>
      <c r="U3909"/>
      <c r="V3909"/>
      <c r="W3909"/>
      <c r="X3909"/>
      <c r="Y3909"/>
      <c r="Z3909"/>
      <c r="AA3909"/>
      <c r="AB3909"/>
      <c r="AC3909"/>
      <c r="AD3909"/>
      <c r="AE3909"/>
      <c r="AF3909"/>
      <c r="AG3909">
        <v>1</v>
      </c>
      <c r="AH3909">
        <v>0</v>
      </c>
    </row>
    <row r="3910" spans="1:34" ht="15" x14ac:dyDescent="0.25">
      <c r="A3910" t="s">
        <v>7935</v>
      </c>
      <c r="B3910" t="s">
        <v>7936</v>
      </c>
      <c r="C3910" t="s">
        <v>970</v>
      </c>
      <c r="D3910"/>
      <c r="E3910"/>
      <c r="F3910"/>
      <c r="G3910"/>
      <c r="H3910" t="s">
        <v>63</v>
      </c>
      <c r="I3910" t="s">
        <v>64</v>
      </c>
      <c r="J3910"/>
      <c r="K3910"/>
      <c r="L3910"/>
      <c r="M3910"/>
      <c r="N3910"/>
      <c r="O3910"/>
      <c r="P3910"/>
      <c r="Q3910"/>
      <c r="R3910"/>
      <c r="S3910"/>
      <c r="T3910"/>
      <c r="U3910"/>
      <c r="V3910"/>
      <c r="W3910"/>
      <c r="X3910"/>
      <c r="Y3910"/>
      <c r="Z3910"/>
      <c r="AA3910"/>
      <c r="AB3910"/>
      <c r="AC3910"/>
      <c r="AD3910"/>
      <c r="AE3910"/>
      <c r="AF3910"/>
      <c r="AG3910"/>
      <c r="AH3910">
        <v>0</v>
      </c>
    </row>
    <row r="3911" spans="1:34" ht="15" x14ac:dyDescent="0.25">
      <c r="A3911" t="s">
        <v>7937</v>
      </c>
      <c r="B3911" t="s">
        <v>7938</v>
      </c>
      <c r="C3911" t="s">
        <v>1411</v>
      </c>
      <c r="D3911">
        <v>11</v>
      </c>
      <c r="E3911" s="138">
        <v>45027</v>
      </c>
      <c r="F3911" s="138">
        <v>46011</v>
      </c>
      <c r="G3911" t="s">
        <v>69</v>
      </c>
      <c r="H3911" t="s">
        <v>63</v>
      </c>
      <c r="I3911">
        <v>0.6</v>
      </c>
      <c r="J3911" t="s">
        <v>71</v>
      </c>
      <c r="K3911"/>
      <c r="L3911"/>
      <c r="M3911"/>
      <c r="N3911"/>
      <c r="O3911"/>
      <c r="P3911"/>
      <c r="Q3911"/>
      <c r="R3911"/>
      <c r="S3911"/>
      <c r="T3911"/>
      <c r="U3911"/>
      <c r="V3911"/>
      <c r="W3911"/>
      <c r="X3911"/>
      <c r="Y3911"/>
      <c r="Z3911"/>
      <c r="AA3911"/>
      <c r="AB3911"/>
      <c r="AC3911"/>
      <c r="AD3911"/>
      <c r="AE3911"/>
      <c r="AF3911"/>
      <c r="AG3911">
        <v>1</v>
      </c>
      <c r="AH3911">
        <v>0</v>
      </c>
    </row>
    <row r="3912" spans="1:34" ht="15" x14ac:dyDescent="0.25">
      <c r="A3912" t="s">
        <v>7939</v>
      </c>
      <c r="B3912" t="s">
        <v>7940</v>
      </c>
      <c r="C3912" t="s">
        <v>426</v>
      </c>
      <c r="D3912">
        <v>46</v>
      </c>
      <c r="E3912" s="138">
        <v>45657</v>
      </c>
      <c r="F3912" s="138">
        <v>45943</v>
      </c>
      <c r="G3912" t="s">
        <v>69</v>
      </c>
      <c r="H3912" t="s">
        <v>63</v>
      </c>
      <c r="I3912">
        <v>0.8</v>
      </c>
      <c r="J3912" t="s">
        <v>71</v>
      </c>
      <c r="K3912"/>
      <c r="L3912"/>
      <c r="M3912"/>
      <c r="N3912"/>
      <c r="O3912"/>
      <c r="P3912"/>
      <c r="Q3912"/>
      <c r="R3912"/>
      <c r="S3912"/>
      <c r="T3912"/>
      <c r="U3912"/>
      <c r="V3912"/>
      <c r="W3912"/>
      <c r="X3912"/>
      <c r="Y3912"/>
      <c r="Z3912"/>
      <c r="AA3912"/>
      <c r="AB3912"/>
      <c r="AC3912"/>
      <c r="AD3912"/>
      <c r="AE3912"/>
      <c r="AF3912"/>
      <c r="AG3912">
        <v>1</v>
      </c>
      <c r="AH3912">
        <v>0</v>
      </c>
    </row>
    <row r="3913" spans="1:34" ht="15" x14ac:dyDescent="0.25">
      <c r="A3913" t="s">
        <v>7943</v>
      </c>
      <c r="B3913" t="s">
        <v>7944</v>
      </c>
      <c r="C3913" t="s">
        <v>122</v>
      </c>
      <c r="D3913">
        <v>1</v>
      </c>
      <c r="E3913" s="138">
        <v>45671</v>
      </c>
      <c r="F3913" s="138">
        <v>45706</v>
      </c>
      <c r="G3913" t="s">
        <v>69</v>
      </c>
      <c r="H3913" t="s">
        <v>63</v>
      </c>
      <c r="I3913">
        <v>0.8</v>
      </c>
      <c r="J3913" t="s">
        <v>71</v>
      </c>
      <c r="K3913"/>
      <c r="L3913"/>
      <c r="M3913"/>
      <c r="N3913"/>
      <c r="O3913"/>
      <c r="P3913"/>
      <c r="Q3913"/>
      <c r="R3913"/>
      <c r="S3913"/>
      <c r="T3913"/>
      <c r="U3913"/>
      <c r="V3913"/>
      <c r="W3913"/>
      <c r="X3913"/>
      <c r="Y3913"/>
      <c r="Z3913"/>
      <c r="AA3913"/>
      <c r="AB3913"/>
      <c r="AC3913"/>
      <c r="AD3913"/>
      <c r="AE3913"/>
      <c r="AF3913"/>
      <c r="AG3913">
        <v>1</v>
      </c>
      <c r="AH3913">
        <v>0</v>
      </c>
    </row>
    <row r="3914" spans="1:34" ht="15" x14ac:dyDescent="0.25">
      <c r="A3914" t="s">
        <v>7945</v>
      </c>
      <c r="B3914" t="s">
        <v>7946</v>
      </c>
      <c r="C3914" t="s">
        <v>211</v>
      </c>
      <c r="D3914">
        <v>15</v>
      </c>
      <c r="E3914" s="138">
        <v>45014</v>
      </c>
      <c r="F3914" s="138">
        <v>46011</v>
      </c>
      <c r="G3914" t="s">
        <v>69</v>
      </c>
      <c r="H3914" t="s">
        <v>63</v>
      </c>
      <c r="I3914">
        <v>0.8</v>
      </c>
      <c r="J3914" t="s">
        <v>71</v>
      </c>
      <c r="K3914"/>
      <c r="L3914"/>
      <c r="M3914"/>
      <c r="N3914"/>
      <c r="O3914"/>
      <c r="P3914"/>
      <c r="Q3914"/>
      <c r="R3914"/>
      <c r="S3914"/>
      <c r="T3914"/>
      <c r="U3914"/>
      <c r="V3914"/>
      <c r="W3914"/>
      <c r="X3914"/>
      <c r="Y3914"/>
      <c r="Z3914"/>
      <c r="AA3914"/>
      <c r="AB3914"/>
      <c r="AC3914"/>
      <c r="AD3914"/>
      <c r="AE3914"/>
      <c r="AF3914"/>
      <c r="AG3914">
        <v>1</v>
      </c>
      <c r="AH3914">
        <v>0</v>
      </c>
    </row>
    <row r="3915" spans="1:34" ht="15" x14ac:dyDescent="0.25">
      <c r="A3915" t="s">
        <v>7941</v>
      </c>
      <c r="B3915" t="s">
        <v>7942</v>
      </c>
      <c r="C3915" t="s">
        <v>281</v>
      </c>
      <c r="D3915">
        <v>9</v>
      </c>
      <c r="E3915" s="138">
        <v>44784</v>
      </c>
      <c r="F3915" s="138">
        <v>46011</v>
      </c>
      <c r="G3915" t="s">
        <v>69</v>
      </c>
      <c r="H3915" t="s">
        <v>63</v>
      </c>
      <c r="I3915">
        <v>0.8</v>
      </c>
      <c r="J3915" t="s">
        <v>71</v>
      </c>
      <c r="K3915"/>
      <c r="L3915"/>
      <c r="M3915"/>
      <c r="N3915"/>
      <c r="O3915"/>
      <c r="P3915"/>
      <c r="Q3915"/>
      <c r="R3915"/>
      <c r="S3915"/>
      <c r="T3915"/>
      <c r="U3915"/>
      <c r="V3915"/>
      <c r="W3915"/>
      <c r="X3915"/>
      <c r="Y3915"/>
      <c r="Z3915"/>
      <c r="AA3915"/>
      <c r="AB3915"/>
      <c r="AC3915"/>
      <c r="AD3915"/>
      <c r="AE3915"/>
      <c r="AF3915"/>
      <c r="AG3915">
        <v>1</v>
      </c>
      <c r="AH3915">
        <v>0</v>
      </c>
    </row>
    <row r="3916" spans="1:34" ht="15" x14ac:dyDescent="0.25">
      <c r="A3916" t="s">
        <v>7947</v>
      </c>
      <c r="B3916" t="s">
        <v>7948</v>
      </c>
      <c r="C3916" t="s">
        <v>301</v>
      </c>
      <c r="D3916">
        <v>31</v>
      </c>
      <c r="E3916" s="138">
        <v>45243</v>
      </c>
      <c r="F3916" s="138">
        <v>46011</v>
      </c>
      <c r="G3916" t="s">
        <v>16478</v>
      </c>
      <c r="H3916" t="s">
        <v>70</v>
      </c>
      <c r="I3916">
        <v>0.3</v>
      </c>
      <c r="J3916" t="s">
        <v>76</v>
      </c>
      <c r="K3916">
        <v>0.39</v>
      </c>
      <c r="L3916" t="s">
        <v>77</v>
      </c>
      <c r="M3916">
        <v>0.4</v>
      </c>
      <c r="N3916" t="s">
        <v>78</v>
      </c>
      <c r="O3916">
        <v>0.5</v>
      </c>
      <c r="P3916" t="s">
        <v>79</v>
      </c>
      <c r="Q3916">
        <v>0</v>
      </c>
      <c r="R3916" t="s">
        <v>16229</v>
      </c>
      <c r="S3916"/>
      <c r="T3916"/>
      <c r="U3916"/>
      <c r="V3916"/>
      <c r="W3916"/>
      <c r="X3916"/>
      <c r="Y3916"/>
      <c r="Z3916"/>
      <c r="AA3916"/>
      <c r="AB3916"/>
      <c r="AC3916"/>
      <c r="AD3916"/>
      <c r="AE3916"/>
      <c r="AF3916"/>
      <c r="AG3916">
        <v>0</v>
      </c>
      <c r="AH3916">
        <v>0</v>
      </c>
    </row>
    <row r="3917" spans="1:34" ht="15" x14ac:dyDescent="0.25">
      <c r="A3917" t="s">
        <v>7949</v>
      </c>
      <c r="B3917" t="s">
        <v>7950</v>
      </c>
      <c r="C3917" t="s">
        <v>102</v>
      </c>
      <c r="D3917">
        <v>35</v>
      </c>
      <c r="E3917" s="138">
        <v>45278</v>
      </c>
      <c r="F3917" s="138">
        <v>46011</v>
      </c>
      <c r="G3917" t="s">
        <v>69</v>
      </c>
      <c r="H3917" t="s">
        <v>63</v>
      </c>
      <c r="I3917">
        <v>0.7</v>
      </c>
      <c r="J3917" t="s">
        <v>71</v>
      </c>
      <c r="K3917"/>
      <c r="L3917"/>
      <c r="M3917"/>
      <c r="N3917"/>
      <c r="O3917"/>
      <c r="P3917"/>
      <c r="Q3917"/>
      <c r="R3917"/>
      <c r="S3917"/>
      <c r="T3917"/>
      <c r="U3917"/>
      <c r="V3917"/>
      <c r="W3917"/>
      <c r="X3917"/>
      <c r="Y3917"/>
      <c r="Z3917"/>
      <c r="AA3917"/>
      <c r="AB3917"/>
      <c r="AC3917"/>
      <c r="AD3917"/>
      <c r="AE3917"/>
      <c r="AF3917"/>
      <c r="AG3917">
        <v>1</v>
      </c>
      <c r="AH3917">
        <v>0</v>
      </c>
    </row>
    <row r="3918" spans="1:34" ht="15" x14ac:dyDescent="0.25">
      <c r="A3918" t="s">
        <v>7951</v>
      </c>
      <c r="B3918" t="s">
        <v>7952</v>
      </c>
      <c r="C3918" t="s">
        <v>350</v>
      </c>
      <c r="D3918"/>
      <c r="E3918"/>
      <c r="F3918"/>
      <c r="G3918"/>
      <c r="H3918" t="s">
        <v>63</v>
      </c>
      <c r="I3918" t="s">
        <v>64</v>
      </c>
      <c r="J3918"/>
      <c r="K3918"/>
      <c r="L3918"/>
      <c r="M3918"/>
      <c r="N3918"/>
      <c r="O3918"/>
      <c r="P3918"/>
      <c r="Q3918"/>
      <c r="R3918"/>
      <c r="S3918"/>
      <c r="T3918"/>
      <c r="U3918"/>
      <c r="V3918"/>
      <c r="W3918"/>
      <c r="X3918"/>
      <c r="Y3918"/>
      <c r="Z3918"/>
      <c r="AA3918"/>
      <c r="AB3918"/>
      <c r="AC3918"/>
      <c r="AD3918"/>
      <c r="AE3918"/>
      <c r="AF3918"/>
      <c r="AG3918"/>
      <c r="AH3918">
        <v>0</v>
      </c>
    </row>
    <row r="3919" spans="1:34" ht="15" x14ac:dyDescent="0.25">
      <c r="A3919" t="s">
        <v>7955</v>
      </c>
      <c r="B3919" t="s">
        <v>7956</v>
      </c>
      <c r="C3919" t="s">
        <v>426</v>
      </c>
      <c r="D3919"/>
      <c r="E3919"/>
      <c r="F3919"/>
      <c r="G3919"/>
      <c r="H3919" t="s">
        <v>63</v>
      </c>
      <c r="I3919" t="s">
        <v>64</v>
      </c>
      <c r="J3919"/>
      <c r="K3919"/>
      <c r="L3919"/>
      <c r="M3919"/>
      <c r="N3919"/>
      <c r="O3919"/>
      <c r="P3919"/>
      <c r="Q3919"/>
      <c r="R3919"/>
      <c r="S3919"/>
      <c r="T3919"/>
      <c r="U3919"/>
      <c r="V3919"/>
      <c r="W3919"/>
      <c r="X3919"/>
      <c r="Y3919"/>
      <c r="Z3919"/>
      <c r="AA3919"/>
      <c r="AB3919"/>
      <c r="AC3919"/>
      <c r="AD3919"/>
      <c r="AE3919"/>
      <c r="AF3919"/>
      <c r="AG3919"/>
      <c r="AH3919">
        <v>0</v>
      </c>
    </row>
    <row r="3920" spans="1:34" ht="15" x14ac:dyDescent="0.25">
      <c r="A3920" t="s">
        <v>7957</v>
      </c>
      <c r="B3920" t="s">
        <v>7958</v>
      </c>
      <c r="C3920" t="s">
        <v>116</v>
      </c>
      <c r="D3920"/>
      <c r="E3920"/>
      <c r="F3920"/>
      <c r="G3920"/>
      <c r="H3920" t="s">
        <v>63</v>
      </c>
      <c r="I3920" t="s">
        <v>64</v>
      </c>
      <c r="J3920"/>
      <c r="K3920"/>
      <c r="L3920"/>
      <c r="M3920"/>
      <c r="N3920"/>
      <c r="O3920"/>
      <c r="P3920"/>
      <c r="Q3920"/>
      <c r="R3920"/>
      <c r="S3920"/>
      <c r="T3920"/>
      <c r="U3920"/>
      <c r="V3920"/>
      <c r="W3920"/>
      <c r="X3920"/>
      <c r="Y3920"/>
      <c r="Z3920"/>
      <c r="AA3920"/>
      <c r="AB3920"/>
      <c r="AC3920"/>
      <c r="AD3920"/>
      <c r="AE3920"/>
      <c r="AF3920"/>
      <c r="AG3920"/>
      <c r="AH3920">
        <v>0</v>
      </c>
    </row>
    <row r="3921" spans="1:34" ht="15" x14ac:dyDescent="0.25">
      <c r="A3921" t="s">
        <v>7959</v>
      </c>
      <c r="B3921" t="s">
        <v>7960</v>
      </c>
      <c r="C3921" t="s">
        <v>90</v>
      </c>
      <c r="D3921">
        <v>81</v>
      </c>
      <c r="E3921" s="138">
        <v>40896</v>
      </c>
      <c r="F3921" s="138">
        <v>46011</v>
      </c>
      <c r="G3921" t="s">
        <v>69</v>
      </c>
      <c r="H3921" t="s">
        <v>70</v>
      </c>
      <c r="I3921">
        <v>0</v>
      </c>
      <c r="J3921" t="s">
        <v>16251</v>
      </c>
      <c r="K3921">
        <v>0.8</v>
      </c>
      <c r="L3921" t="s">
        <v>71</v>
      </c>
      <c r="M3921"/>
      <c r="N3921"/>
      <c r="O3921"/>
      <c r="P3921"/>
      <c r="Q3921"/>
      <c r="R3921"/>
      <c r="S3921"/>
      <c r="T3921"/>
      <c r="U3921"/>
      <c r="V3921"/>
      <c r="W3921"/>
      <c r="X3921"/>
      <c r="Y3921"/>
      <c r="Z3921"/>
      <c r="AA3921"/>
      <c r="AB3921"/>
      <c r="AC3921"/>
      <c r="AD3921"/>
      <c r="AE3921"/>
      <c r="AF3921"/>
      <c r="AG3921">
        <v>2</v>
      </c>
      <c r="AH3921">
        <v>10999.99</v>
      </c>
    </row>
    <row r="3922" spans="1:34" ht="15" x14ac:dyDescent="0.25">
      <c r="A3922" t="s">
        <v>7961</v>
      </c>
      <c r="B3922" t="s">
        <v>7962</v>
      </c>
      <c r="C3922" t="s">
        <v>359</v>
      </c>
      <c r="D3922">
        <v>51</v>
      </c>
      <c r="E3922" s="138">
        <v>41037</v>
      </c>
      <c r="F3922" s="138">
        <v>46011</v>
      </c>
      <c r="G3922" t="s">
        <v>69</v>
      </c>
      <c r="H3922" t="s">
        <v>70</v>
      </c>
      <c r="I3922">
        <v>0</v>
      </c>
      <c r="J3922" t="s">
        <v>16230</v>
      </c>
      <c r="K3922">
        <v>0.7</v>
      </c>
      <c r="L3922" t="s">
        <v>71</v>
      </c>
      <c r="M3922"/>
      <c r="N3922"/>
      <c r="O3922"/>
      <c r="P3922"/>
      <c r="Q3922"/>
      <c r="R3922"/>
      <c r="S3922"/>
      <c r="T3922"/>
      <c r="U3922"/>
      <c r="V3922"/>
      <c r="W3922"/>
      <c r="X3922"/>
      <c r="Y3922"/>
      <c r="Z3922"/>
      <c r="AA3922"/>
      <c r="AB3922"/>
      <c r="AC3922"/>
      <c r="AD3922"/>
      <c r="AE3922"/>
      <c r="AF3922"/>
      <c r="AG3922">
        <v>2</v>
      </c>
      <c r="AH3922">
        <v>15000</v>
      </c>
    </row>
    <row r="3923" spans="1:34" ht="15" x14ac:dyDescent="0.25">
      <c r="A3923" t="s">
        <v>7963</v>
      </c>
      <c r="B3923" t="s">
        <v>7964</v>
      </c>
      <c r="C3923" t="s">
        <v>318</v>
      </c>
      <c r="D3923">
        <v>33</v>
      </c>
      <c r="E3923" s="138">
        <v>45647</v>
      </c>
      <c r="F3923" s="138">
        <v>45730</v>
      </c>
      <c r="G3923" t="s">
        <v>69</v>
      </c>
      <c r="H3923" t="s">
        <v>63</v>
      </c>
      <c r="I3923">
        <v>0.7</v>
      </c>
      <c r="J3923" t="s">
        <v>71</v>
      </c>
      <c r="K3923"/>
      <c r="L3923"/>
      <c r="M3923"/>
      <c r="N3923"/>
      <c r="O3923"/>
      <c r="P3923"/>
      <c r="Q3923"/>
      <c r="R3923"/>
      <c r="S3923"/>
      <c r="T3923"/>
      <c r="U3923"/>
      <c r="V3923"/>
      <c r="W3923"/>
      <c r="X3923"/>
      <c r="Y3923"/>
      <c r="Z3923"/>
      <c r="AA3923"/>
      <c r="AB3923"/>
      <c r="AC3923"/>
      <c r="AD3923"/>
      <c r="AE3923"/>
      <c r="AF3923"/>
      <c r="AG3923">
        <v>1</v>
      </c>
      <c r="AH3923">
        <v>0</v>
      </c>
    </row>
    <row r="3924" spans="1:34" ht="15" x14ac:dyDescent="0.25">
      <c r="A3924" t="s">
        <v>7965</v>
      </c>
      <c r="B3924" t="s">
        <v>7966</v>
      </c>
      <c r="C3924" t="s">
        <v>304</v>
      </c>
      <c r="D3924">
        <v>1</v>
      </c>
      <c r="E3924" s="138">
        <v>45346</v>
      </c>
      <c r="F3924" s="138">
        <v>46011</v>
      </c>
      <c r="G3924" t="s">
        <v>818</v>
      </c>
      <c r="H3924" t="s">
        <v>63</v>
      </c>
      <c r="I3924">
        <v>0</v>
      </c>
      <c r="J3924" t="s">
        <v>71</v>
      </c>
      <c r="K3924"/>
      <c r="L3924"/>
      <c r="M3924"/>
      <c r="N3924"/>
      <c r="O3924"/>
      <c r="P3924"/>
      <c r="Q3924"/>
      <c r="R3924"/>
      <c r="S3924"/>
      <c r="T3924"/>
      <c r="U3924"/>
      <c r="V3924"/>
      <c r="W3924"/>
      <c r="X3924"/>
      <c r="Y3924"/>
      <c r="Z3924"/>
      <c r="AA3924"/>
      <c r="AB3924"/>
      <c r="AC3924"/>
      <c r="AD3924"/>
      <c r="AE3924"/>
      <c r="AF3924"/>
      <c r="AG3924">
        <v>1</v>
      </c>
      <c r="AH3924">
        <v>0</v>
      </c>
    </row>
    <row r="3925" spans="1:34" ht="15" x14ac:dyDescent="0.25">
      <c r="A3925" t="s">
        <v>7967</v>
      </c>
      <c r="B3925" t="s">
        <v>7968</v>
      </c>
      <c r="C3925" t="s">
        <v>139</v>
      </c>
      <c r="D3925">
        <v>8</v>
      </c>
      <c r="E3925" s="138">
        <v>45442</v>
      </c>
      <c r="F3925" s="138">
        <v>46011</v>
      </c>
      <c r="G3925" t="s">
        <v>69</v>
      </c>
      <c r="H3925" t="s">
        <v>63</v>
      </c>
      <c r="I3925">
        <v>0.8</v>
      </c>
      <c r="J3925" t="s">
        <v>71</v>
      </c>
      <c r="K3925"/>
      <c r="L3925"/>
      <c r="M3925"/>
      <c r="N3925"/>
      <c r="O3925"/>
      <c r="P3925"/>
      <c r="Q3925"/>
      <c r="R3925"/>
      <c r="S3925"/>
      <c r="T3925"/>
      <c r="U3925"/>
      <c r="V3925"/>
      <c r="W3925"/>
      <c r="X3925"/>
      <c r="Y3925"/>
      <c r="Z3925"/>
      <c r="AA3925"/>
      <c r="AB3925"/>
      <c r="AC3925"/>
      <c r="AD3925"/>
      <c r="AE3925"/>
      <c r="AF3925"/>
      <c r="AG3925">
        <v>1</v>
      </c>
      <c r="AH3925">
        <v>0</v>
      </c>
    </row>
    <row r="3926" spans="1:34" ht="15" x14ac:dyDescent="0.25">
      <c r="A3926" t="s">
        <v>7969</v>
      </c>
      <c r="B3926" t="s">
        <v>7970</v>
      </c>
      <c r="C3926" t="s">
        <v>259</v>
      </c>
      <c r="D3926">
        <v>20</v>
      </c>
      <c r="E3926" s="138">
        <v>45432</v>
      </c>
      <c r="F3926" s="138">
        <v>46011</v>
      </c>
      <c r="G3926" t="s">
        <v>69</v>
      </c>
      <c r="H3926" t="s">
        <v>70</v>
      </c>
      <c r="I3926">
        <v>0</v>
      </c>
      <c r="J3926" t="s">
        <v>16246</v>
      </c>
      <c r="K3926">
        <v>0.8</v>
      </c>
      <c r="L3926" t="s">
        <v>71</v>
      </c>
      <c r="M3926"/>
      <c r="N3926"/>
      <c r="O3926"/>
      <c r="P3926"/>
      <c r="Q3926"/>
      <c r="R3926"/>
      <c r="S3926"/>
      <c r="T3926"/>
      <c r="U3926"/>
      <c r="V3926"/>
      <c r="W3926"/>
      <c r="X3926"/>
      <c r="Y3926"/>
      <c r="Z3926"/>
      <c r="AA3926"/>
      <c r="AB3926"/>
      <c r="AC3926"/>
      <c r="AD3926"/>
      <c r="AE3926"/>
      <c r="AF3926"/>
      <c r="AG3926">
        <v>2</v>
      </c>
      <c r="AH3926">
        <v>7499.99</v>
      </c>
    </row>
    <row r="3927" spans="1:34" ht="15" x14ac:dyDescent="0.25">
      <c r="A3927" t="s">
        <v>7971</v>
      </c>
      <c r="B3927" t="s">
        <v>7972</v>
      </c>
      <c r="C3927" t="s">
        <v>206</v>
      </c>
      <c r="D3927">
        <v>82</v>
      </c>
      <c r="E3927" s="138">
        <v>45653</v>
      </c>
      <c r="F3927" s="138">
        <v>45762</v>
      </c>
      <c r="G3927" t="s">
        <v>69</v>
      </c>
      <c r="H3927" t="s">
        <v>63</v>
      </c>
      <c r="I3927">
        <v>0.8</v>
      </c>
      <c r="J3927" t="s">
        <v>71</v>
      </c>
      <c r="K3927"/>
      <c r="L3927"/>
      <c r="M3927"/>
      <c r="N3927"/>
      <c r="O3927"/>
      <c r="P3927"/>
      <c r="Q3927"/>
      <c r="R3927"/>
      <c r="S3927"/>
      <c r="T3927"/>
      <c r="U3927"/>
      <c r="V3927"/>
      <c r="W3927"/>
      <c r="X3927"/>
      <c r="Y3927"/>
      <c r="Z3927"/>
      <c r="AA3927"/>
      <c r="AB3927"/>
      <c r="AC3927"/>
      <c r="AD3927"/>
      <c r="AE3927"/>
      <c r="AF3927"/>
      <c r="AG3927">
        <v>1</v>
      </c>
      <c r="AH3927">
        <v>0</v>
      </c>
    </row>
    <row r="3928" spans="1:34" ht="15" x14ac:dyDescent="0.25">
      <c r="A3928" t="s">
        <v>7973</v>
      </c>
      <c r="B3928" t="s">
        <v>7974</v>
      </c>
      <c r="C3928" t="s">
        <v>642</v>
      </c>
      <c r="D3928">
        <v>64</v>
      </c>
      <c r="E3928" s="138">
        <v>45644</v>
      </c>
      <c r="F3928" s="138">
        <v>45660</v>
      </c>
      <c r="G3928" t="s">
        <v>69</v>
      </c>
      <c r="H3928" t="s">
        <v>63</v>
      </c>
      <c r="I3928">
        <v>0.8</v>
      </c>
      <c r="J3928" t="s">
        <v>71</v>
      </c>
      <c r="K3928"/>
      <c r="L3928"/>
      <c r="M3928"/>
      <c r="N3928"/>
      <c r="O3928"/>
      <c r="P3928"/>
      <c r="Q3928"/>
      <c r="R3928"/>
      <c r="S3928"/>
      <c r="T3928"/>
      <c r="U3928"/>
      <c r="V3928"/>
      <c r="W3928"/>
      <c r="X3928"/>
      <c r="Y3928"/>
      <c r="Z3928"/>
      <c r="AA3928"/>
      <c r="AB3928"/>
      <c r="AC3928"/>
      <c r="AD3928"/>
      <c r="AE3928"/>
      <c r="AF3928"/>
      <c r="AG3928">
        <v>1</v>
      </c>
      <c r="AH3928">
        <v>0</v>
      </c>
    </row>
    <row r="3929" spans="1:34" ht="15" x14ac:dyDescent="0.25">
      <c r="A3929" t="s">
        <v>7975</v>
      </c>
      <c r="B3929" t="s">
        <v>7976</v>
      </c>
      <c r="C3929" t="s">
        <v>182</v>
      </c>
      <c r="D3929">
        <v>15</v>
      </c>
      <c r="E3929" s="138">
        <v>45649</v>
      </c>
      <c r="F3929" s="138">
        <v>45944</v>
      </c>
      <c r="G3929" t="s">
        <v>69</v>
      </c>
      <c r="H3929" t="s">
        <v>63</v>
      </c>
      <c r="I3929">
        <v>0.6</v>
      </c>
      <c r="J3929" t="s">
        <v>71</v>
      </c>
      <c r="K3929"/>
      <c r="L3929"/>
      <c r="M3929"/>
      <c r="N3929"/>
      <c r="O3929"/>
      <c r="P3929"/>
      <c r="Q3929"/>
      <c r="R3929"/>
      <c r="S3929"/>
      <c r="T3929"/>
      <c r="U3929"/>
      <c r="V3929"/>
      <c r="W3929"/>
      <c r="X3929"/>
      <c r="Y3929"/>
      <c r="Z3929"/>
      <c r="AA3929"/>
      <c r="AB3929"/>
      <c r="AC3929"/>
      <c r="AD3929"/>
      <c r="AE3929"/>
      <c r="AF3929"/>
      <c r="AG3929">
        <v>1</v>
      </c>
      <c r="AH3929">
        <v>0</v>
      </c>
    </row>
    <row r="3930" spans="1:34" ht="15" x14ac:dyDescent="0.25">
      <c r="A3930" t="s">
        <v>7977</v>
      </c>
      <c r="B3930" t="s">
        <v>7978</v>
      </c>
      <c r="C3930" t="s">
        <v>116</v>
      </c>
      <c r="D3930">
        <v>102</v>
      </c>
      <c r="E3930" s="138">
        <v>44916</v>
      </c>
      <c r="F3930" s="138">
        <v>46011</v>
      </c>
      <c r="G3930" t="s">
        <v>69</v>
      </c>
      <c r="H3930" t="s">
        <v>70</v>
      </c>
      <c r="I3930">
        <v>0</v>
      </c>
      <c r="J3930" t="s">
        <v>16327</v>
      </c>
      <c r="K3930">
        <v>0.1</v>
      </c>
      <c r="L3930" t="s">
        <v>71</v>
      </c>
      <c r="M3930"/>
      <c r="N3930"/>
      <c r="O3930"/>
      <c r="P3930"/>
      <c r="Q3930"/>
      <c r="R3930"/>
      <c r="S3930"/>
      <c r="T3930"/>
      <c r="U3930"/>
      <c r="V3930"/>
      <c r="W3930"/>
      <c r="X3930"/>
      <c r="Y3930"/>
      <c r="Z3930"/>
      <c r="AA3930"/>
      <c r="AB3930"/>
      <c r="AC3930"/>
      <c r="AD3930"/>
      <c r="AE3930"/>
      <c r="AF3930"/>
      <c r="AG3930">
        <v>2</v>
      </c>
      <c r="AH3930">
        <v>28000</v>
      </c>
    </row>
    <row r="3931" spans="1:34" ht="15" x14ac:dyDescent="0.25">
      <c r="A3931" t="s">
        <v>7979</v>
      </c>
      <c r="B3931" t="s">
        <v>7980</v>
      </c>
      <c r="C3931" t="s">
        <v>74</v>
      </c>
      <c r="D3931">
        <v>11</v>
      </c>
      <c r="E3931" s="138">
        <v>44630</v>
      </c>
      <c r="F3931" s="138">
        <v>46011</v>
      </c>
      <c r="G3931" t="s">
        <v>16478</v>
      </c>
      <c r="H3931" t="s">
        <v>70</v>
      </c>
      <c r="I3931">
        <v>0.64</v>
      </c>
      <c r="J3931" t="s">
        <v>76</v>
      </c>
      <c r="K3931">
        <v>0.69</v>
      </c>
      <c r="L3931" t="s">
        <v>77</v>
      </c>
      <c r="M3931">
        <v>0.77</v>
      </c>
      <c r="N3931" t="s">
        <v>78</v>
      </c>
      <c r="O3931">
        <v>0.78</v>
      </c>
      <c r="P3931" t="s">
        <v>79</v>
      </c>
      <c r="Q3931">
        <v>0</v>
      </c>
      <c r="R3931" t="s">
        <v>16230</v>
      </c>
      <c r="S3931"/>
      <c r="T3931"/>
      <c r="U3931"/>
      <c r="V3931"/>
      <c r="W3931"/>
      <c r="X3931"/>
      <c r="Y3931"/>
      <c r="Z3931"/>
      <c r="AA3931"/>
      <c r="AB3931"/>
      <c r="AC3931"/>
      <c r="AD3931"/>
      <c r="AE3931"/>
      <c r="AF3931"/>
      <c r="AG3931">
        <v>0</v>
      </c>
      <c r="AH3931">
        <v>0</v>
      </c>
    </row>
    <row r="3932" spans="1:34" ht="15" x14ac:dyDescent="0.25">
      <c r="A3932" t="s">
        <v>7981</v>
      </c>
      <c r="B3932" t="s">
        <v>7982</v>
      </c>
      <c r="C3932" t="s">
        <v>251</v>
      </c>
      <c r="D3932">
        <v>59</v>
      </c>
      <c r="E3932" s="138">
        <v>45644</v>
      </c>
      <c r="F3932" s="138">
        <v>45700</v>
      </c>
      <c r="G3932" t="s">
        <v>16478</v>
      </c>
      <c r="H3932" t="s">
        <v>70</v>
      </c>
      <c r="I3932">
        <v>0.5</v>
      </c>
      <c r="J3932" t="s">
        <v>76</v>
      </c>
      <c r="K3932">
        <v>0.55000000000000004</v>
      </c>
      <c r="L3932" t="s">
        <v>77</v>
      </c>
      <c r="M3932">
        <v>0.65</v>
      </c>
      <c r="N3932" t="s">
        <v>78</v>
      </c>
      <c r="O3932">
        <v>0.8</v>
      </c>
      <c r="P3932" t="s">
        <v>79</v>
      </c>
      <c r="Q3932">
        <v>0</v>
      </c>
      <c r="R3932" t="s">
        <v>16230</v>
      </c>
      <c r="S3932"/>
      <c r="T3932"/>
      <c r="U3932"/>
      <c r="V3932"/>
      <c r="W3932"/>
      <c r="X3932"/>
      <c r="Y3932"/>
      <c r="Z3932"/>
      <c r="AA3932"/>
      <c r="AB3932"/>
      <c r="AC3932"/>
      <c r="AD3932"/>
      <c r="AE3932"/>
      <c r="AF3932"/>
      <c r="AG3932">
        <v>0</v>
      </c>
      <c r="AH3932">
        <v>0</v>
      </c>
    </row>
    <row r="3933" spans="1:34" ht="15" x14ac:dyDescent="0.25">
      <c r="A3933" t="s">
        <v>7983</v>
      </c>
      <c r="B3933" t="s">
        <v>7984</v>
      </c>
      <c r="C3933" t="s">
        <v>145</v>
      </c>
      <c r="D3933">
        <v>5</v>
      </c>
      <c r="E3933" s="138">
        <v>45713</v>
      </c>
      <c r="F3933" s="138">
        <v>45719</v>
      </c>
      <c r="G3933" t="s">
        <v>69</v>
      </c>
      <c r="H3933" t="s">
        <v>63</v>
      </c>
      <c r="I3933">
        <v>0.8</v>
      </c>
      <c r="J3933" t="s">
        <v>71</v>
      </c>
      <c r="K3933"/>
      <c r="L3933"/>
      <c r="M3933"/>
      <c r="N3933"/>
      <c r="O3933"/>
      <c r="P3933"/>
      <c r="Q3933"/>
      <c r="R3933"/>
      <c r="S3933"/>
      <c r="T3933"/>
      <c r="U3933"/>
      <c r="V3933"/>
      <c r="W3933"/>
      <c r="X3933"/>
      <c r="Y3933"/>
      <c r="Z3933"/>
      <c r="AA3933"/>
      <c r="AB3933"/>
      <c r="AC3933"/>
      <c r="AD3933"/>
      <c r="AE3933"/>
      <c r="AF3933"/>
      <c r="AG3933">
        <v>1</v>
      </c>
      <c r="AH3933">
        <v>0</v>
      </c>
    </row>
    <row r="3934" spans="1:34" ht="15" x14ac:dyDescent="0.25">
      <c r="A3934" t="s">
        <v>7985</v>
      </c>
      <c r="B3934" t="s">
        <v>7986</v>
      </c>
      <c r="C3934" t="s">
        <v>145</v>
      </c>
      <c r="D3934">
        <v>5</v>
      </c>
      <c r="E3934" s="138">
        <v>42823</v>
      </c>
      <c r="F3934" s="138">
        <v>46011</v>
      </c>
      <c r="G3934" t="s">
        <v>69</v>
      </c>
      <c r="H3934" t="s">
        <v>63</v>
      </c>
      <c r="I3934">
        <v>0.8</v>
      </c>
      <c r="J3934" t="s">
        <v>71</v>
      </c>
      <c r="K3934"/>
      <c r="L3934"/>
      <c r="M3934"/>
      <c r="N3934"/>
      <c r="O3934"/>
      <c r="P3934"/>
      <c r="Q3934"/>
      <c r="R3934"/>
      <c r="S3934"/>
      <c r="T3934"/>
      <c r="U3934"/>
      <c r="V3934"/>
      <c r="W3934"/>
      <c r="X3934"/>
      <c r="Y3934"/>
      <c r="Z3934"/>
      <c r="AA3934"/>
      <c r="AB3934"/>
      <c r="AC3934"/>
      <c r="AD3934"/>
      <c r="AE3934"/>
      <c r="AF3934"/>
      <c r="AG3934">
        <v>1</v>
      </c>
      <c r="AH3934">
        <v>0</v>
      </c>
    </row>
    <row r="3935" spans="1:34" ht="15" x14ac:dyDescent="0.25">
      <c r="A3935" t="s">
        <v>7989</v>
      </c>
      <c r="B3935" t="s">
        <v>7990</v>
      </c>
      <c r="C3935" t="s">
        <v>119</v>
      </c>
      <c r="D3935">
        <v>63</v>
      </c>
      <c r="E3935" s="138">
        <v>43546</v>
      </c>
      <c r="F3935" s="138">
        <v>46011</v>
      </c>
      <c r="G3935" t="s">
        <v>69</v>
      </c>
      <c r="H3935" t="s">
        <v>70</v>
      </c>
      <c r="I3935">
        <v>0</v>
      </c>
      <c r="J3935" t="s">
        <v>16236</v>
      </c>
      <c r="K3935">
        <v>0.8</v>
      </c>
      <c r="L3935" t="s">
        <v>71</v>
      </c>
      <c r="M3935"/>
      <c r="N3935"/>
      <c r="O3935"/>
      <c r="P3935"/>
      <c r="Q3935"/>
      <c r="R3935"/>
      <c r="S3935"/>
      <c r="T3935"/>
      <c r="U3935"/>
      <c r="V3935"/>
      <c r="W3935"/>
      <c r="X3935"/>
      <c r="Y3935"/>
      <c r="Z3935"/>
      <c r="AA3935"/>
      <c r="AB3935"/>
      <c r="AC3935"/>
      <c r="AD3935"/>
      <c r="AE3935"/>
      <c r="AF3935"/>
      <c r="AG3935">
        <v>2</v>
      </c>
      <c r="AH3935">
        <v>9999.99</v>
      </c>
    </row>
    <row r="3936" spans="1:34" ht="15" x14ac:dyDescent="0.25">
      <c r="A3936" t="s">
        <v>7991</v>
      </c>
      <c r="B3936" t="s">
        <v>7992</v>
      </c>
      <c r="C3936" t="s">
        <v>1085</v>
      </c>
      <c r="D3936">
        <v>63</v>
      </c>
      <c r="E3936" s="138">
        <v>43817</v>
      </c>
      <c r="F3936" s="138">
        <v>46011</v>
      </c>
      <c r="G3936" t="s">
        <v>69</v>
      </c>
      <c r="H3936" t="s">
        <v>70</v>
      </c>
      <c r="I3936">
        <v>0</v>
      </c>
      <c r="J3936" t="s">
        <v>16229</v>
      </c>
      <c r="K3936">
        <v>0.8</v>
      </c>
      <c r="L3936" t="s">
        <v>71</v>
      </c>
      <c r="M3936"/>
      <c r="N3936"/>
      <c r="O3936"/>
      <c r="P3936"/>
      <c r="Q3936"/>
      <c r="R3936"/>
      <c r="S3936"/>
      <c r="T3936"/>
      <c r="U3936"/>
      <c r="V3936"/>
      <c r="W3936"/>
      <c r="X3936"/>
      <c r="Y3936"/>
      <c r="Z3936"/>
      <c r="AA3936"/>
      <c r="AB3936"/>
      <c r="AC3936"/>
      <c r="AD3936"/>
      <c r="AE3936"/>
      <c r="AF3936"/>
      <c r="AG3936">
        <v>2</v>
      </c>
      <c r="AH3936">
        <v>10000</v>
      </c>
    </row>
    <row r="3937" spans="1:34" ht="15" x14ac:dyDescent="0.25">
      <c r="A3937" t="s">
        <v>7993</v>
      </c>
      <c r="B3937" t="s">
        <v>7994</v>
      </c>
      <c r="C3937" t="s">
        <v>231</v>
      </c>
      <c r="D3937" s="139">
        <v>41244</v>
      </c>
      <c r="E3937" s="138">
        <v>41178</v>
      </c>
      <c r="F3937" s="138">
        <v>46011</v>
      </c>
      <c r="G3937" t="s">
        <v>69</v>
      </c>
      <c r="H3937" t="s">
        <v>63</v>
      </c>
      <c r="I3937">
        <v>0.8</v>
      </c>
      <c r="J3937" t="s">
        <v>71</v>
      </c>
      <c r="K3937"/>
      <c r="L3937"/>
      <c r="M3937"/>
      <c r="N3937"/>
      <c r="O3937"/>
      <c r="P3937"/>
      <c r="Q3937"/>
      <c r="R3937"/>
      <c r="S3937"/>
      <c r="T3937"/>
      <c r="U3937"/>
      <c r="V3937"/>
      <c r="W3937"/>
      <c r="X3937"/>
      <c r="Y3937"/>
      <c r="Z3937"/>
      <c r="AA3937"/>
      <c r="AB3937"/>
      <c r="AC3937"/>
      <c r="AD3937"/>
      <c r="AE3937"/>
      <c r="AF3937"/>
      <c r="AG3937">
        <v>1</v>
      </c>
      <c r="AH3937">
        <v>0</v>
      </c>
    </row>
    <row r="3938" spans="1:34" ht="15" x14ac:dyDescent="0.25">
      <c r="A3938" t="s">
        <v>7995</v>
      </c>
      <c r="B3938" t="s">
        <v>7996</v>
      </c>
      <c r="C3938" t="s">
        <v>281</v>
      </c>
      <c r="D3938">
        <v>5</v>
      </c>
      <c r="E3938" s="138">
        <v>45713</v>
      </c>
      <c r="F3938" s="138">
        <v>45716</v>
      </c>
      <c r="G3938" t="s">
        <v>16398</v>
      </c>
      <c r="H3938" t="s">
        <v>70</v>
      </c>
      <c r="I3938">
        <v>0.6</v>
      </c>
      <c r="J3938" t="s">
        <v>16270</v>
      </c>
      <c r="K3938">
        <v>0.7</v>
      </c>
      <c r="L3938" t="s">
        <v>78</v>
      </c>
      <c r="M3938">
        <v>0.8</v>
      </c>
      <c r="N3938" t="s">
        <v>79</v>
      </c>
      <c r="O3938"/>
      <c r="P3938"/>
      <c r="Q3938"/>
      <c r="R3938"/>
      <c r="S3938"/>
      <c r="T3938"/>
      <c r="U3938"/>
      <c r="V3938"/>
      <c r="W3938"/>
      <c r="X3938"/>
      <c r="Y3938"/>
      <c r="Z3938"/>
      <c r="AA3938"/>
      <c r="AB3938"/>
      <c r="AC3938"/>
      <c r="AD3938"/>
      <c r="AE3938"/>
      <c r="AF3938"/>
      <c r="AG3938">
        <v>3</v>
      </c>
      <c r="AH3938">
        <v>0</v>
      </c>
    </row>
    <row r="3939" spans="1:34" ht="15" x14ac:dyDescent="0.25">
      <c r="A3939" t="s">
        <v>7997</v>
      </c>
      <c r="B3939" t="s">
        <v>7998</v>
      </c>
      <c r="C3939" t="s">
        <v>286</v>
      </c>
      <c r="D3939">
        <v>3</v>
      </c>
      <c r="E3939" s="138">
        <v>45705</v>
      </c>
      <c r="F3939" s="138">
        <v>45736</v>
      </c>
      <c r="G3939" t="s">
        <v>75</v>
      </c>
      <c r="H3939" t="s">
        <v>70</v>
      </c>
      <c r="I3939">
        <v>0</v>
      </c>
      <c r="J3939" t="s">
        <v>16229</v>
      </c>
      <c r="K3939">
        <v>0.6</v>
      </c>
      <c r="L3939" t="s">
        <v>16270</v>
      </c>
      <c r="M3939">
        <v>0.7</v>
      </c>
      <c r="N3939" t="s">
        <v>78</v>
      </c>
      <c r="O3939">
        <v>0.8</v>
      </c>
      <c r="P3939" t="s">
        <v>79</v>
      </c>
      <c r="Q3939"/>
      <c r="R3939"/>
      <c r="S3939"/>
      <c r="T3939"/>
      <c r="U3939"/>
      <c r="V3939"/>
      <c r="W3939"/>
      <c r="X3939"/>
      <c r="Y3939"/>
      <c r="Z3939"/>
      <c r="AA3939"/>
      <c r="AB3939"/>
      <c r="AC3939"/>
      <c r="AD3939"/>
      <c r="AE3939"/>
      <c r="AF3939"/>
      <c r="AG3939">
        <v>4</v>
      </c>
      <c r="AH3939">
        <v>10000</v>
      </c>
    </row>
    <row r="3940" spans="1:34" ht="15" x14ac:dyDescent="0.25">
      <c r="A3940" t="s">
        <v>7999</v>
      </c>
      <c r="B3940" t="s">
        <v>8000</v>
      </c>
      <c r="C3940" t="s">
        <v>264</v>
      </c>
      <c r="D3940">
        <v>47</v>
      </c>
      <c r="E3940" s="138">
        <v>45653</v>
      </c>
      <c r="F3940" s="138">
        <v>45695</v>
      </c>
      <c r="G3940" t="s">
        <v>75</v>
      </c>
      <c r="H3940" t="s">
        <v>70</v>
      </c>
      <c r="I3940">
        <v>0</v>
      </c>
      <c r="J3940" t="s">
        <v>16229</v>
      </c>
      <c r="K3940">
        <v>0.8</v>
      </c>
      <c r="L3940" t="s">
        <v>71</v>
      </c>
      <c r="M3940"/>
      <c r="N3940"/>
      <c r="O3940"/>
      <c r="P3940"/>
      <c r="Q3940"/>
      <c r="R3940"/>
      <c r="S3940"/>
      <c r="T3940"/>
      <c r="U3940"/>
      <c r="V3940"/>
      <c r="W3940"/>
      <c r="X3940"/>
      <c r="Y3940"/>
      <c r="Z3940"/>
      <c r="AA3940"/>
      <c r="AB3940"/>
      <c r="AC3940"/>
      <c r="AD3940"/>
      <c r="AE3940"/>
      <c r="AF3940"/>
      <c r="AG3940">
        <v>2</v>
      </c>
      <c r="AH3940">
        <v>10000</v>
      </c>
    </row>
    <row r="3941" spans="1:34" ht="15" x14ac:dyDescent="0.25">
      <c r="A3941" t="s">
        <v>8001</v>
      </c>
      <c r="B3941" t="s">
        <v>8002</v>
      </c>
      <c r="C3941" t="s">
        <v>667</v>
      </c>
      <c r="D3941">
        <v>12</v>
      </c>
      <c r="E3941" s="138">
        <v>45716</v>
      </c>
      <c r="F3941" s="138">
        <v>45944</v>
      </c>
      <c r="G3941" t="s">
        <v>69</v>
      </c>
      <c r="H3941" t="s">
        <v>63</v>
      </c>
      <c r="I3941">
        <v>0.8</v>
      </c>
      <c r="J3941" t="s">
        <v>71</v>
      </c>
      <c r="K3941"/>
      <c r="L3941"/>
      <c r="M3941"/>
      <c r="N3941"/>
      <c r="O3941"/>
      <c r="P3941"/>
      <c r="Q3941"/>
      <c r="R3941"/>
      <c r="S3941"/>
      <c r="T3941"/>
      <c r="U3941"/>
      <c r="V3941"/>
      <c r="W3941"/>
      <c r="X3941"/>
      <c r="Y3941"/>
      <c r="Z3941"/>
      <c r="AA3941"/>
      <c r="AB3941"/>
      <c r="AC3941"/>
      <c r="AD3941"/>
      <c r="AE3941"/>
      <c r="AF3941"/>
      <c r="AG3941">
        <v>1</v>
      </c>
      <c r="AH3941">
        <v>0</v>
      </c>
    </row>
    <row r="3942" spans="1:34" ht="15" x14ac:dyDescent="0.25">
      <c r="A3942" t="s">
        <v>8003</v>
      </c>
      <c r="B3942" t="s">
        <v>8004</v>
      </c>
      <c r="C3942" t="s">
        <v>411</v>
      </c>
      <c r="D3942">
        <v>16</v>
      </c>
      <c r="E3942" s="138">
        <v>41891</v>
      </c>
      <c r="F3942" s="138">
        <v>46011</v>
      </c>
      <c r="G3942" t="s">
        <v>69</v>
      </c>
      <c r="H3942" t="s">
        <v>63</v>
      </c>
      <c r="I3942">
        <v>0.7</v>
      </c>
      <c r="J3942" t="s">
        <v>71</v>
      </c>
      <c r="K3942"/>
      <c r="L3942"/>
      <c r="M3942"/>
      <c r="N3942"/>
      <c r="O3942"/>
      <c r="P3942"/>
      <c r="Q3942"/>
      <c r="R3942"/>
      <c r="S3942"/>
      <c r="T3942"/>
      <c r="U3942"/>
      <c r="V3942"/>
      <c r="W3942"/>
      <c r="X3942"/>
      <c r="Y3942"/>
      <c r="Z3942"/>
      <c r="AA3942"/>
      <c r="AB3942"/>
      <c r="AC3942"/>
      <c r="AD3942"/>
      <c r="AE3942"/>
      <c r="AF3942"/>
      <c r="AG3942">
        <v>1</v>
      </c>
      <c r="AH3942">
        <v>0</v>
      </c>
    </row>
    <row r="3943" spans="1:34" ht="15" x14ac:dyDescent="0.25">
      <c r="A3943" t="s">
        <v>8005</v>
      </c>
      <c r="B3943" t="s">
        <v>8006</v>
      </c>
      <c r="C3943" t="s">
        <v>62</v>
      </c>
      <c r="D3943">
        <v>26</v>
      </c>
      <c r="E3943" s="138">
        <v>45653</v>
      </c>
      <c r="F3943" s="138">
        <v>45700</v>
      </c>
      <c r="G3943" t="s">
        <v>75</v>
      </c>
      <c r="H3943" t="s">
        <v>70</v>
      </c>
      <c r="I3943">
        <v>0</v>
      </c>
      <c r="J3943" t="s">
        <v>16269</v>
      </c>
      <c r="K3943">
        <v>0.8</v>
      </c>
      <c r="L3943" t="s">
        <v>71</v>
      </c>
      <c r="M3943"/>
      <c r="N3943"/>
      <c r="O3943"/>
      <c r="P3943"/>
      <c r="Q3943"/>
      <c r="R3943"/>
      <c r="S3943"/>
      <c r="T3943"/>
      <c r="U3943"/>
      <c r="V3943"/>
      <c r="W3943"/>
      <c r="X3943"/>
      <c r="Y3943"/>
      <c r="Z3943"/>
      <c r="AA3943"/>
      <c r="AB3943"/>
      <c r="AC3943"/>
      <c r="AD3943"/>
      <c r="AE3943"/>
      <c r="AF3943"/>
      <c r="AG3943">
        <v>2</v>
      </c>
      <c r="AH3943">
        <v>12500</v>
      </c>
    </row>
    <row r="3944" spans="1:34" ht="15" x14ac:dyDescent="0.25">
      <c r="A3944" t="s">
        <v>8007</v>
      </c>
      <c r="B3944" t="s">
        <v>8008</v>
      </c>
      <c r="C3944" t="s">
        <v>68</v>
      </c>
      <c r="D3944">
        <v>19</v>
      </c>
      <c r="E3944" s="138">
        <v>45649</v>
      </c>
      <c r="F3944" s="138">
        <v>45944</v>
      </c>
      <c r="G3944" t="s">
        <v>75</v>
      </c>
      <c r="H3944" t="s">
        <v>70</v>
      </c>
      <c r="I3944">
        <v>0</v>
      </c>
      <c r="J3944" t="s">
        <v>16236</v>
      </c>
      <c r="K3944">
        <v>0.65</v>
      </c>
      <c r="L3944" t="s">
        <v>71</v>
      </c>
      <c r="M3944"/>
      <c r="N3944"/>
      <c r="O3944"/>
      <c r="P3944"/>
      <c r="Q3944"/>
      <c r="R3944"/>
      <c r="S3944"/>
      <c r="T3944"/>
      <c r="U3944"/>
      <c r="V3944"/>
      <c r="W3944"/>
      <c r="X3944"/>
      <c r="Y3944"/>
      <c r="Z3944"/>
      <c r="AA3944"/>
      <c r="AB3944"/>
      <c r="AC3944"/>
      <c r="AD3944"/>
      <c r="AE3944"/>
      <c r="AF3944"/>
      <c r="AG3944">
        <v>2</v>
      </c>
      <c r="AH3944">
        <v>9999.99</v>
      </c>
    </row>
    <row r="3945" spans="1:34" ht="15" x14ac:dyDescent="0.25">
      <c r="A3945" t="s">
        <v>8009</v>
      </c>
      <c r="B3945" t="s">
        <v>8010</v>
      </c>
      <c r="C3945" t="s">
        <v>359</v>
      </c>
      <c r="D3945">
        <v>52</v>
      </c>
      <c r="E3945" s="138">
        <v>45635</v>
      </c>
      <c r="F3945" s="138">
        <v>45915</v>
      </c>
      <c r="G3945" t="s">
        <v>75</v>
      </c>
      <c r="H3945" t="s">
        <v>70</v>
      </c>
      <c r="I3945">
        <v>0</v>
      </c>
      <c r="J3945" t="s">
        <v>16286</v>
      </c>
      <c r="K3945">
        <v>0.75</v>
      </c>
      <c r="L3945" t="s">
        <v>16270</v>
      </c>
      <c r="M3945">
        <v>0.78</v>
      </c>
      <c r="N3945" t="s">
        <v>78</v>
      </c>
      <c r="O3945">
        <v>0.8</v>
      </c>
      <c r="P3945" t="s">
        <v>79</v>
      </c>
      <c r="Q3945"/>
      <c r="R3945"/>
      <c r="S3945"/>
      <c r="T3945"/>
      <c r="U3945"/>
      <c r="V3945"/>
      <c r="W3945"/>
      <c r="X3945"/>
      <c r="Y3945"/>
      <c r="Z3945"/>
      <c r="AA3945"/>
      <c r="AB3945"/>
      <c r="AC3945"/>
      <c r="AD3945"/>
      <c r="AE3945"/>
      <c r="AF3945"/>
      <c r="AG3945">
        <v>4</v>
      </c>
      <c r="AH3945">
        <v>5000</v>
      </c>
    </row>
    <row r="3946" spans="1:34" ht="15" x14ac:dyDescent="0.25">
      <c r="A3946" t="s">
        <v>8011</v>
      </c>
      <c r="B3946" t="s">
        <v>8012</v>
      </c>
      <c r="C3946" t="s">
        <v>1999</v>
      </c>
      <c r="D3946">
        <v>87</v>
      </c>
      <c r="E3946" s="138">
        <v>45289</v>
      </c>
      <c r="F3946" s="138">
        <v>46011</v>
      </c>
      <c r="G3946" t="s">
        <v>69</v>
      </c>
      <c r="H3946" t="s">
        <v>70</v>
      </c>
      <c r="I3946">
        <v>0</v>
      </c>
      <c r="J3946" t="s">
        <v>16229</v>
      </c>
      <c r="K3946">
        <v>0.8</v>
      </c>
      <c r="L3946" t="s">
        <v>71</v>
      </c>
      <c r="M3946"/>
      <c r="N3946"/>
      <c r="O3946"/>
      <c r="P3946"/>
      <c r="Q3946"/>
      <c r="R3946"/>
      <c r="S3946"/>
      <c r="T3946"/>
      <c r="U3946"/>
      <c r="V3946"/>
      <c r="W3946"/>
      <c r="X3946"/>
      <c r="Y3946"/>
      <c r="Z3946"/>
      <c r="AA3946"/>
      <c r="AB3946"/>
      <c r="AC3946"/>
      <c r="AD3946"/>
      <c r="AE3946"/>
      <c r="AF3946"/>
      <c r="AG3946">
        <v>2</v>
      </c>
      <c r="AH3946">
        <v>10000</v>
      </c>
    </row>
    <row r="3947" spans="1:34" ht="15" x14ac:dyDescent="0.25">
      <c r="A3947" t="s">
        <v>8013</v>
      </c>
      <c r="B3947" t="s">
        <v>8014</v>
      </c>
      <c r="C3947" t="s">
        <v>350</v>
      </c>
      <c r="D3947">
        <v>45</v>
      </c>
      <c r="E3947" s="138">
        <v>45646</v>
      </c>
      <c r="F3947" s="138">
        <v>45672</v>
      </c>
      <c r="G3947" t="s">
        <v>69</v>
      </c>
      <c r="H3947" t="s">
        <v>63</v>
      </c>
      <c r="I3947">
        <v>0.2</v>
      </c>
      <c r="J3947" t="s">
        <v>71</v>
      </c>
      <c r="K3947"/>
      <c r="L3947"/>
      <c r="M3947"/>
      <c r="N3947"/>
      <c r="O3947"/>
      <c r="P3947"/>
      <c r="Q3947"/>
      <c r="R3947"/>
      <c r="S3947"/>
      <c r="T3947"/>
      <c r="U3947"/>
      <c r="V3947"/>
      <c r="W3947"/>
      <c r="X3947"/>
      <c r="Y3947"/>
      <c r="Z3947"/>
      <c r="AA3947"/>
      <c r="AB3947"/>
      <c r="AC3947"/>
      <c r="AD3947"/>
      <c r="AE3947"/>
      <c r="AF3947"/>
      <c r="AG3947">
        <v>1</v>
      </c>
      <c r="AH3947">
        <v>0</v>
      </c>
    </row>
    <row r="3948" spans="1:34" ht="15" x14ac:dyDescent="0.25">
      <c r="A3948" t="s">
        <v>8015</v>
      </c>
      <c r="B3948" t="s">
        <v>8016</v>
      </c>
      <c r="C3948" t="s">
        <v>251</v>
      </c>
      <c r="D3948">
        <v>38</v>
      </c>
      <c r="E3948" s="138">
        <v>45614</v>
      </c>
      <c r="F3948" s="138">
        <v>45678</v>
      </c>
      <c r="G3948" t="s">
        <v>69</v>
      </c>
      <c r="H3948" t="s">
        <v>70</v>
      </c>
      <c r="I3948">
        <v>0</v>
      </c>
      <c r="J3948" t="s">
        <v>16236</v>
      </c>
      <c r="K3948">
        <v>0.8</v>
      </c>
      <c r="L3948" t="s">
        <v>71</v>
      </c>
      <c r="M3948"/>
      <c r="N3948"/>
      <c r="O3948"/>
      <c r="P3948"/>
      <c r="Q3948"/>
      <c r="R3948"/>
      <c r="S3948"/>
      <c r="T3948"/>
      <c r="U3948"/>
      <c r="V3948"/>
      <c r="W3948"/>
      <c r="X3948"/>
      <c r="Y3948"/>
      <c r="Z3948"/>
      <c r="AA3948"/>
      <c r="AB3948"/>
      <c r="AC3948"/>
      <c r="AD3948"/>
      <c r="AE3948"/>
      <c r="AF3948"/>
      <c r="AG3948">
        <v>2</v>
      </c>
      <c r="AH3948">
        <v>9999.99</v>
      </c>
    </row>
    <row r="3949" spans="1:34" ht="15" x14ac:dyDescent="0.25">
      <c r="A3949" t="s">
        <v>8017</v>
      </c>
      <c r="B3949" t="s">
        <v>8018</v>
      </c>
      <c r="C3949" t="s">
        <v>90</v>
      </c>
      <c r="D3949">
        <v>33</v>
      </c>
      <c r="E3949" s="138">
        <v>45642</v>
      </c>
      <c r="F3949" s="138">
        <v>45670</v>
      </c>
      <c r="G3949" t="s">
        <v>69</v>
      </c>
      <c r="H3949" t="s">
        <v>70</v>
      </c>
      <c r="I3949">
        <v>0</v>
      </c>
      <c r="J3949" t="s">
        <v>16228</v>
      </c>
      <c r="K3949">
        <v>0.8</v>
      </c>
      <c r="L3949" t="s">
        <v>71</v>
      </c>
      <c r="M3949"/>
      <c r="N3949"/>
      <c r="O3949"/>
      <c r="P3949"/>
      <c r="Q3949"/>
      <c r="R3949"/>
      <c r="S3949"/>
      <c r="T3949"/>
      <c r="U3949"/>
      <c r="V3949"/>
      <c r="W3949"/>
      <c r="X3949"/>
      <c r="Y3949"/>
      <c r="Z3949"/>
      <c r="AA3949"/>
      <c r="AB3949"/>
      <c r="AC3949"/>
      <c r="AD3949"/>
      <c r="AE3949"/>
      <c r="AF3949"/>
      <c r="AG3949">
        <v>2</v>
      </c>
      <c r="AH3949">
        <v>12000</v>
      </c>
    </row>
    <row r="3950" spans="1:34" ht="15" x14ac:dyDescent="0.25">
      <c r="A3950" t="s">
        <v>8019</v>
      </c>
      <c r="B3950" t="s">
        <v>8020</v>
      </c>
      <c r="C3950" t="s">
        <v>801</v>
      </c>
      <c r="D3950">
        <v>68</v>
      </c>
      <c r="E3950" s="138">
        <v>45645</v>
      </c>
      <c r="F3950" s="138">
        <v>45714</v>
      </c>
      <c r="G3950" t="s">
        <v>69</v>
      </c>
      <c r="H3950" t="s">
        <v>63</v>
      </c>
      <c r="I3950">
        <v>0.8</v>
      </c>
      <c r="J3950" t="s">
        <v>71</v>
      </c>
      <c r="K3950"/>
      <c r="L3950"/>
      <c r="M3950"/>
      <c r="N3950"/>
      <c r="O3950"/>
      <c r="P3950"/>
      <c r="Q3950"/>
      <c r="R3950"/>
      <c r="S3950"/>
      <c r="T3950"/>
      <c r="U3950"/>
      <c r="V3950"/>
      <c r="W3950"/>
      <c r="X3950"/>
      <c r="Y3950"/>
      <c r="Z3950"/>
      <c r="AA3950"/>
      <c r="AB3950"/>
      <c r="AC3950"/>
      <c r="AD3950"/>
      <c r="AE3950"/>
      <c r="AF3950"/>
      <c r="AG3950">
        <v>1</v>
      </c>
      <c r="AH3950">
        <v>0</v>
      </c>
    </row>
    <row r="3951" spans="1:34" ht="15" x14ac:dyDescent="0.25">
      <c r="A3951" t="s">
        <v>8021</v>
      </c>
      <c r="B3951" t="s">
        <v>8022</v>
      </c>
      <c r="C3951" t="s">
        <v>1411</v>
      </c>
      <c r="D3951">
        <v>3</v>
      </c>
      <c r="E3951" s="138">
        <v>45688</v>
      </c>
      <c r="F3951" s="138">
        <v>45707</v>
      </c>
      <c r="G3951" t="s">
        <v>69</v>
      </c>
      <c r="H3951" t="s">
        <v>70</v>
      </c>
      <c r="I3951">
        <v>0</v>
      </c>
      <c r="J3951" t="s">
        <v>16243</v>
      </c>
      <c r="K3951">
        <v>0.8</v>
      </c>
      <c r="L3951" t="s">
        <v>71</v>
      </c>
      <c r="M3951"/>
      <c r="N3951"/>
      <c r="O3951"/>
      <c r="P3951"/>
      <c r="Q3951"/>
      <c r="R3951"/>
      <c r="S3951"/>
      <c r="T3951"/>
      <c r="U3951"/>
      <c r="V3951"/>
      <c r="W3951"/>
      <c r="X3951"/>
      <c r="Y3951"/>
      <c r="Z3951"/>
      <c r="AA3951"/>
      <c r="AB3951"/>
      <c r="AC3951"/>
      <c r="AD3951"/>
      <c r="AE3951"/>
      <c r="AF3951"/>
      <c r="AG3951">
        <v>2</v>
      </c>
      <c r="AH3951">
        <v>7999.99</v>
      </c>
    </row>
    <row r="3952" spans="1:34" ht="15" x14ac:dyDescent="0.25">
      <c r="A3952" t="s">
        <v>8023</v>
      </c>
      <c r="B3952" t="s">
        <v>8024</v>
      </c>
      <c r="C3952" t="s">
        <v>411</v>
      </c>
      <c r="D3952">
        <v>63</v>
      </c>
      <c r="E3952" s="138">
        <v>41297</v>
      </c>
      <c r="F3952" s="138">
        <v>46011</v>
      </c>
      <c r="G3952" t="s">
        <v>69</v>
      </c>
      <c r="H3952" t="s">
        <v>63</v>
      </c>
      <c r="I3952">
        <v>0.8</v>
      </c>
      <c r="J3952" t="s">
        <v>71</v>
      </c>
      <c r="K3952"/>
      <c r="L3952"/>
      <c r="M3952"/>
      <c r="N3952"/>
      <c r="O3952"/>
      <c r="P3952"/>
      <c r="Q3952"/>
      <c r="R3952"/>
      <c r="S3952"/>
      <c r="T3952"/>
      <c r="U3952"/>
      <c r="V3952"/>
      <c r="W3952"/>
      <c r="X3952"/>
      <c r="Y3952"/>
      <c r="Z3952"/>
      <c r="AA3952"/>
      <c r="AB3952"/>
      <c r="AC3952"/>
      <c r="AD3952"/>
      <c r="AE3952"/>
      <c r="AF3952"/>
      <c r="AG3952">
        <v>1</v>
      </c>
      <c r="AH3952">
        <v>0</v>
      </c>
    </row>
    <row r="3953" spans="1:34" ht="15" x14ac:dyDescent="0.25">
      <c r="A3953" t="s">
        <v>8025</v>
      </c>
      <c r="B3953" t="s">
        <v>8026</v>
      </c>
      <c r="C3953" t="s">
        <v>62</v>
      </c>
      <c r="D3953">
        <v>35</v>
      </c>
      <c r="E3953" s="138">
        <v>42220</v>
      </c>
      <c r="F3953" s="138">
        <v>46011</v>
      </c>
      <c r="G3953" t="s">
        <v>69</v>
      </c>
      <c r="H3953" t="s">
        <v>70</v>
      </c>
      <c r="I3953">
        <v>0</v>
      </c>
      <c r="J3953" t="s">
        <v>16230</v>
      </c>
      <c r="K3953">
        <v>0.8</v>
      </c>
      <c r="L3953" t="s">
        <v>71</v>
      </c>
      <c r="M3953"/>
      <c r="N3953"/>
      <c r="O3953"/>
      <c r="P3953"/>
      <c r="Q3953"/>
      <c r="R3953"/>
      <c r="S3953"/>
      <c r="T3953"/>
      <c r="U3953"/>
      <c r="V3953"/>
      <c r="W3953"/>
      <c r="X3953"/>
      <c r="Y3953"/>
      <c r="Z3953"/>
      <c r="AA3953"/>
      <c r="AB3953"/>
      <c r="AC3953"/>
      <c r="AD3953"/>
      <c r="AE3953"/>
      <c r="AF3953"/>
      <c r="AG3953">
        <v>2</v>
      </c>
      <c r="AH3953">
        <v>15000</v>
      </c>
    </row>
    <row r="3954" spans="1:34" ht="15" x14ac:dyDescent="0.25">
      <c r="A3954" t="s">
        <v>8027</v>
      </c>
      <c r="B3954" t="s">
        <v>8028</v>
      </c>
      <c r="C3954" t="s">
        <v>122</v>
      </c>
      <c r="D3954">
        <v>61</v>
      </c>
      <c r="E3954" s="138">
        <v>45616</v>
      </c>
      <c r="F3954" s="138">
        <v>45673</v>
      </c>
      <c r="G3954" t="s">
        <v>69</v>
      </c>
      <c r="H3954" t="s">
        <v>63</v>
      </c>
      <c r="I3954">
        <v>0.8</v>
      </c>
      <c r="J3954" t="s">
        <v>71</v>
      </c>
      <c r="K3954"/>
      <c r="L3954"/>
      <c r="M3954"/>
      <c r="N3954"/>
      <c r="O3954"/>
      <c r="P3954"/>
      <c r="Q3954"/>
      <c r="R3954"/>
      <c r="S3954"/>
      <c r="T3954"/>
      <c r="U3954"/>
      <c r="V3954"/>
      <c r="W3954"/>
      <c r="X3954"/>
      <c r="Y3954"/>
      <c r="Z3954"/>
      <c r="AA3954"/>
      <c r="AB3954"/>
      <c r="AC3954"/>
      <c r="AD3954"/>
      <c r="AE3954"/>
      <c r="AF3954"/>
      <c r="AG3954">
        <v>1</v>
      </c>
      <c r="AH3954">
        <v>0</v>
      </c>
    </row>
    <row r="3955" spans="1:34" ht="15" x14ac:dyDescent="0.25">
      <c r="A3955" t="s">
        <v>8029</v>
      </c>
      <c r="B3955" t="s">
        <v>8030</v>
      </c>
      <c r="C3955" t="s">
        <v>254</v>
      </c>
      <c r="D3955">
        <v>60</v>
      </c>
      <c r="E3955" s="138">
        <v>45645</v>
      </c>
      <c r="F3955" s="138">
        <v>45677</v>
      </c>
      <c r="G3955" t="s">
        <v>69</v>
      </c>
      <c r="H3955" t="s">
        <v>70</v>
      </c>
      <c r="I3955">
        <v>0</v>
      </c>
      <c r="J3955" t="s">
        <v>16301</v>
      </c>
      <c r="K3955">
        <v>0.7</v>
      </c>
      <c r="L3955" t="s">
        <v>16270</v>
      </c>
      <c r="M3955">
        <v>0.79</v>
      </c>
      <c r="N3955" t="s">
        <v>78</v>
      </c>
      <c r="O3955">
        <v>0.8</v>
      </c>
      <c r="P3955" t="s">
        <v>79</v>
      </c>
      <c r="Q3955"/>
      <c r="R3955"/>
      <c r="S3955"/>
      <c r="T3955"/>
      <c r="U3955"/>
      <c r="V3955"/>
      <c r="W3955"/>
      <c r="X3955"/>
      <c r="Y3955"/>
      <c r="Z3955"/>
      <c r="AA3955"/>
      <c r="AB3955"/>
      <c r="AC3955"/>
      <c r="AD3955"/>
      <c r="AE3955"/>
      <c r="AF3955"/>
      <c r="AG3955">
        <v>4</v>
      </c>
      <c r="AH3955">
        <v>14000</v>
      </c>
    </row>
    <row r="3956" spans="1:34" ht="15" x14ac:dyDescent="0.25">
      <c r="A3956" t="s">
        <v>8033</v>
      </c>
      <c r="B3956" t="s">
        <v>8034</v>
      </c>
      <c r="C3956" t="s">
        <v>313</v>
      </c>
      <c r="D3956"/>
      <c r="E3956"/>
      <c r="F3956"/>
      <c r="G3956"/>
      <c r="H3956" t="s">
        <v>63</v>
      </c>
      <c r="I3956" t="s">
        <v>64</v>
      </c>
      <c r="J3956"/>
      <c r="K3956"/>
      <c r="L3956"/>
      <c r="M3956"/>
      <c r="N3956"/>
      <c r="O3956"/>
      <c r="P3956"/>
      <c r="Q3956"/>
      <c r="R3956"/>
      <c r="S3956"/>
      <c r="T3956"/>
      <c r="U3956"/>
      <c r="V3956"/>
      <c r="W3956"/>
      <c r="X3956"/>
      <c r="Y3956"/>
      <c r="Z3956"/>
      <c r="AA3956"/>
      <c r="AB3956"/>
      <c r="AC3956"/>
      <c r="AD3956"/>
      <c r="AE3956"/>
      <c r="AF3956"/>
      <c r="AG3956"/>
      <c r="AH3956">
        <v>0</v>
      </c>
    </row>
    <row r="3957" spans="1:34" ht="15" x14ac:dyDescent="0.25">
      <c r="A3957" t="s">
        <v>8035</v>
      </c>
      <c r="B3957" t="s">
        <v>8036</v>
      </c>
      <c r="C3957" t="s">
        <v>318</v>
      </c>
      <c r="D3957">
        <v>16</v>
      </c>
      <c r="E3957" s="138">
        <v>45646</v>
      </c>
      <c r="F3957" s="138">
        <v>45677</v>
      </c>
      <c r="G3957" t="s">
        <v>69</v>
      </c>
      <c r="H3957" t="s">
        <v>70</v>
      </c>
      <c r="I3957">
        <v>0</v>
      </c>
      <c r="J3957" t="s">
        <v>16229</v>
      </c>
      <c r="K3957">
        <v>0.75</v>
      </c>
      <c r="L3957" t="s">
        <v>71</v>
      </c>
      <c r="M3957"/>
      <c r="N3957"/>
      <c r="O3957"/>
      <c r="P3957"/>
      <c r="Q3957"/>
      <c r="R3957"/>
      <c r="S3957"/>
      <c r="T3957"/>
      <c r="U3957"/>
      <c r="V3957"/>
      <c r="W3957"/>
      <c r="X3957"/>
      <c r="Y3957"/>
      <c r="Z3957"/>
      <c r="AA3957"/>
      <c r="AB3957"/>
      <c r="AC3957"/>
      <c r="AD3957"/>
      <c r="AE3957"/>
      <c r="AF3957"/>
      <c r="AG3957">
        <v>2</v>
      </c>
      <c r="AH3957">
        <v>10000</v>
      </c>
    </row>
    <row r="3958" spans="1:34" ht="15" x14ac:dyDescent="0.25">
      <c r="A3958" t="s">
        <v>8031</v>
      </c>
      <c r="B3958" t="s">
        <v>8032</v>
      </c>
      <c r="C3958" t="s">
        <v>294</v>
      </c>
      <c r="D3958">
        <v>20</v>
      </c>
      <c r="E3958" s="138">
        <v>45640</v>
      </c>
      <c r="F3958" s="138">
        <v>45874</v>
      </c>
      <c r="G3958" t="s">
        <v>69</v>
      </c>
      <c r="H3958" t="s">
        <v>63</v>
      </c>
      <c r="I3958">
        <v>0.8</v>
      </c>
      <c r="J3958" t="s">
        <v>71</v>
      </c>
      <c r="K3958"/>
      <c r="L3958"/>
      <c r="M3958"/>
      <c r="N3958"/>
      <c r="O3958"/>
      <c r="P3958"/>
      <c r="Q3958"/>
      <c r="R3958"/>
      <c r="S3958"/>
      <c r="T3958"/>
      <c r="U3958"/>
      <c r="V3958"/>
      <c r="W3958"/>
      <c r="X3958"/>
      <c r="Y3958"/>
      <c r="Z3958"/>
      <c r="AA3958"/>
      <c r="AB3958"/>
      <c r="AC3958"/>
      <c r="AD3958"/>
      <c r="AE3958"/>
      <c r="AF3958"/>
      <c r="AG3958">
        <v>1</v>
      </c>
      <c r="AH3958">
        <v>0</v>
      </c>
    </row>
    <row r="3959" spans="1:34" ht="15" x14ac:dyDescent="0.25">
      <c r="A3959" t="s">
        <v>8037</v>
      </c>
      <c r="B3959" t="s">
        <v>8038</v>
      </c>
      <c r="C3959" t="s">
        <v>318</v>
      </c>
      <c r="D3959">
        <v>26</v>
      </c>
      <c r="E3959" s="138">
        <v>45622</v>
      </c>
      <c r="F3959" s="138">
        <v>45763</v>
      </c>
      <c r="G3959" t="s">
        <v>69</v>
      </c>
      <c r="H3959" t="s">
        <v>70</v>
      </c>
      <c r="I3959">
        <v>0</v>
      </c>
      <c r="J3959" t="s">
        <v>16256</v>
      </c>
      <c r="K3959">
        <v>0.6</v>
      </c>
      <c r="L3959" t="s">
        <v>71</v>
      </c>
      <c r="M3959"/>
      <c r="N3959"/>
      <c r="O3959"/>
      <c r="P3959"/>
      <c r="Q3959"/>
      <c r="R3959"/>
      <c r="S3959"/>
      <c r="T3959"/>
      <c r="U3959"/>
      <c r="V3959"/>
      <c r="W3959"/>
      <c r="X3959"/>
      <c r="Y3959"/>
      <c r="Z3959"/>
      <c r="AA3959"/>
      <c r="AB3959"/>
      <c r="AC3959"/>
      <c r="AD3959"/>
      <c r="AE3959"/>
      <c r="AF3959"/>
      <c r="AG3959">
        <v>2</v>
      </c>
      <c r="AH3959">
        <v>6000</v>
      </c>
    </row>
    <row r="3960" spans="1:34" ht="15" x14ac:dyDescent="0.25">
      <c r="A3960" t="s">
        <v>8039</v>
      </c>
      <c r="B3960" t="s">
        <v>8040</v>
      </c>
      <c r="C3960" t="s">
        <v>203</v>
      </c>
      <c r="D3960">
        <v>43</v>
      </c>
      <c r="E3960" s="138">
        <v>45656</v>
      </c>
      <c r="F3960" s="138">
        <v>45706</v>
      </c>
      <c r="G3960" t="s">
        <v>69</v>
      </c>
      <c r="H3960" t="s">
        <v>63</v>
      </c>
      <c r="I3960">
        <v>0.8</v>
      </c>
      <c r="J3960" t="s">
        <v>71</v>
      </c>
      <c r="K3960"/>
      <c r="L3960"/>
      <c r="M3960"/>
      <c r="N3960"/>
      <c r="O3960"/>
      <c r="P3960"/>
      <c r="Q3960"/>
      <c r="R3960"/>
      <c r="S3960"/>
      <c r="T3960"/>
      <c r="U3960"/>
      <c r="V3960"/>
      <c r="W3960"/>
      <c r="X3960"/>
      <c r="Y3960"/>
      <c r="Z3960"/>
      <c r="AA3960"/>
      <c r="AB3960"/>
      <c r="AC3960"/>
      <c r="AD3960"/>
      <c r="AE3960"/>
      <c r="AF3960"/>
      <c r="AG3960">
        <v>1</v>
      </c>
      <c r="AH3960">
        <v>0</v>
      </c>
    </row>
    <row r="3961" spans="1:34" ht="15" x14ac:dyDescent="0.25">
      <c r="A3961" t="s">
        <v>8041</v>
      </c>
      <c r="B3961" t="s">
        <v>8042</v>
      </c>
      <c r="C3961" t="s">
        <v>790</v>
      </c>
      <c r="D3961">
        <v>39</v>
      </c>
      <c r="E3961" s="138">
        <v>45645</v>
      </c>
      <c r="F3961" s="138">
        <v>45706</v>
      </c>
      <c r="G3961" t="s">
        <v>75</v>
      </c>
      <c r="H3961" t="s">
        <v>63</v>
      </c>
      <c r="I3961">
        <v>0.8</v>
      </c>
      <c r="J3961" t="s">
        <v>71</v>
      </c>
      <c r="K3961"/>
      <c r="L3961"/>
      <c r="M3961"/>
      <c r="N3961"/>
      <c r="O3961"/>
      <c r="P3961"/>
      <c r="Q3961"/>
      <c r="R3961"/>
      <c r="S3961"/>
      <c r="T3961"/>
      <c r="U3961"/>
      <c r="V3961"/>
      <c r="W3961"/>
      <c r="X3961"/>
      <c r="Y3961"/>
      <c r="Z3961"/>
      <c r="AA3961"/>
      <c r="AB3961"/>
      <c r="AC3961"/>
      <c r="AD3961"/>
      <c r="AE3961"/>
      <c r="AF3961"/>
      <c r="AG3961">
        <v>1</v>
      </c>
      <c r="AH3961">
        <v>0</v>
      </c>
    </row>
    <row r="3962" spans="1:34" ht="15" x14ac:dyDescent="0.25">
      <c r="A3962" t="s">
        <v>8043</v>
      </c>
      <c r="B3962" t="s">
        <v>8044</v>
      </c>
      <c r="C3962" t="s">
        <v>318</v>
      </c>
      <c r="D3962">
        <v>4</v>
      </c>
      <c r="E3962" s="138">
        <v>44641</v>
      </c>
      <c r="F3962" s="138">
        <v>46011</v>
      </c>
      <c r="G3962" t="s">
        <v>69</v>
      </c>
      <c r="H3962" t="s">
        <v>70</v>
      </c>
      <c r="I3962">
        <v>0</v>
      </c>
      <c r="J3962" t="s">
        <v>16230</v>
      </c>
      <c r="K3962">
        <v>0.5</v>
      </c>
      <c r="L3962" t="s">
        <v>71</v>
      </c>
      <c r="M3962"/>
      <c r="N3962"/>
      <c r="O3962"/>
      <c r="P3962"/>
      <c r="Q3962"/>
      <c r="R3962"/>
      <c r="S3962"/>
      <c r="T3962"/>
      <c r="U3962"/>
      <c r="V3962"/>
      <c r="W3962"/>
      <c r="X3962"/>
      <c r="Y3962"/>
      <c r="Z3962"/>
      <c r="AA3962"/>
      <c r="AB3962"/>
      <c r="AC3962"/>
      <c r="AD3962"/>
      <c r="AE3962"/>
      <c r="AF3962"/>
      <c r="AG3962">
        <v>2</v>
      </c>
      <c r="AH3962">
        <v>15000</v>
      </c>
    </row>
    <row r="3963" spans="1:34" ht="15" x14ac:dyDescent="0.25">
      <c r="A3963" t="s">
        <v>8045</v>
      </c>
      <c r="B3963" t="s">
        <v>8046</v>
      </c>
      <c r="C3963" t="s">
        <v>313</v>
      </c>
      <c r="D3963"/>
      <c r="E3963"/>
      <c r="F3963"/>
      <c r="G3963"/>
      <c r="H3963" t="s">
        <v>63</v>
      </c>
      <c r="I3963" t="s">
        <v>64</v>
      </c>
      <c r="J3963"/>
      <c r="K3963"/>
      <c r="L3963"/>
      <c r="M3963"/>
      <c r="N3963"/>
      <c r="O3963"/>
      <c r="P3963"/>
      <c r="Q3963"/>
      <c r="R3963"/>
      <c r="S3963"/>
      <c r="T3963"/>
      <c r="U3963"/>
      <c r="V3963"/>
      <c r="W3963"/>
      <c r="X3963"/>
      <c r="Y3963"/>
      <c r="Z3963"/>
      <c r="AA3963"/>
      <c r="AB3963"/>
      <c r="AC3963"/>
      <c r="AD3963"/>
      <c r="AE3963"/>
      <c r="AF3963"/>
      <c r="AG3963"/>
      <c r="AH3963">
        <v>0</v>
      </c>
    </row>
    <row r="3964" spans="1:34" ht="15" x14ac:dyDescent="0.25">
      <c r="A3964" t="s">
        <v>8047</v>
      </c>
      <c r="B3964" t="s">
        <v>8048</v>
      </c>
      <c r="C3964" t="s">
        <v>231</v>
      </c>
      <c r="D3964">
        <v>7</v>
      </c>
      <c r="E3964" s="138">
        <v>44225</v>
      </c>
      <c r="F3964" s="138">
        <v>46011</v>
      </c>
      <c r="G3964" t="s">
        <v>69</v>
      </c>
      <c r="H3964" t="s">
        <v>63</v>
      </c>
      <c r="I3964">
        <v>0.8</v>
      </c>
      <c r="J3964" t="s">
        <v>71</v>
      </c>
      <c r="K3964"/>
      <c r="L3964"/>
      <c r="M3964"/>
      <c r="N3964"/>
      <c r="O3964"/>
      <c r="P3964"/>
      <c r="Q3964"/>
      <c r="R3964"/>
      <c r="S3964"/>
      <c r="T3964"/>
      <c r="U3964"/>
      <c r="V3964"/>
      <c r="W3964"/>
      <c r="X3964"/>
      <c r="Y3964"/>
      <c r="Z3964"/>
      <c r="AA3964"/>
      <c r="AB3964"/>
      <c r="AC3964"/>
      <c r="AD3964"/>
      <c r="AE3964"/>
      <c r="AF3964"/>
      <c r="AG3964">
        <v>1</v>
      </c>
      <c r="AH3964">
        <v>0</v>
      </c>
    </row>
    <row r="3965" spans="1:34" ht="15" x14ac:dyDescent="0.25">
      <c r="A3965" t="s">
        <v>8049</v>
      </c>
      <c r="B3965" t="s">
        <v>8050</v>
      </c>
      <c r="C3965" t="s">
        <v>313</v>
      </c>
      <c r="D3965"/>
      <c r="E3965"/>
      <c r="F3965"/>
      <c r="G3965"/>
      <c r="H3965" t="s">
        <v>63</v>
      </c>
      <c r="I3965" t="s">
        <v>64</v>
      </c>
      <c r="J3965"/>
      <c r="K3965"/>
      <c r="L3965"/>
      <c r="M3965"/>
      <c r="N3965"/>
      <c r="O3965"/>
      <c r="P3965"/>
      <c r="Q3965"/>
      <c r="R3965"/>
      <c r="S3965"/>
      <c r="T3965"/>
      <c r="U3965"/>
      <c r="V3965"/>
      <c r="W3965"/>
      <c r="X3965"/>
      <c r="Y3965"/>
      <c r="Z3965"/>
      <c r="AA3965"/>
      <c r="AB3965"/>
      <c r="AC3965"/>
      <c r="AD3965"/>
      <c r="AE3965"/>
      <c r="AF3965"/>
      <c r="AG3965"/>
      <c r="AH3965">
        <v>0</v>
      </c>
    </row>
    <row r="3966" spans="1:34" ht="15" x14ac:dyDescent="0.25">
      <c r="A3966" t="s">
        <v>8051</v>
      </c>
      <c r="B3966" t="s">
        <v>8052</v>
      </c>
      <c r="C3966" t="s">
        <v>448</v>
      </c>
      <c r="D3966">
        <v>11</v>
      </c>
      <c r="E3966" s="138">
        <v>45065</v>
      </c>
      <c r="F3966" s="138">
        <v>46011</v>
      </c>
      <c r="G3966" t="s">
        <v>69</v>
      </c>
      <c r="H3966" t="s">
        <v>63</v>
      </c>
      <c r="I3966">
        <v>0.7</v>
      </c>
      <c r="J3966" t="s">
        <v>71</v>
      </c>
      <c r="K3966"/>
      <c r="L3966"/>
      <c r="M3966"/>
      <c r="N3966"/>
      <c r="O3966"/>
      <c r="P3966"/>
      <c r="Q3966"/>
      <c r="R3966"/>
      <c r="S3966"/>
      <c r="T3966"/>
      <c r="U3966"/>
      <c r="V3966"/>
      <c r="W3966"/>
      <c r="X3966"/>
      <c r="Y3966"/>
      <c r="Z3966"/>
      <c r="AA3966"/>
      <c r="AB3966"/>
      <c r="AC3966"/>
      <c r="AD3966"/>
      <c r="AE3966"/>
      <c r="AF3966"/>
      <c r="AG3966">
        <v>1</v>
      </c>
      <c r="AH3966">
        <v>0</v>
      </c>
    </row>
    <row r="3967" spans="1:34" ht="15" x14ac:dyDescent="0.25">
      <c r="A3967" t="s">
        <v>8053</v>
      </c>
      <c r="B3967" t="s">
        <v>8054</v>
      </c>
      <c r="C3967" t="s">
        <v>193</v>
      </c>
      <c r="D3967"/>
      <c r="E3967"/>
      <c r="F3967"/>
      <c r="G3967"/>
      <c r="H3967" t="s">
        <v>63</v>
      </c>
      <c r="I3967" t="s">
        <v>64</v>
      </c>
      <c r="J3967"/>
      <c r="K3967"/>
      <c r="L3967"/>
      <c r="M3967"/>
      <c r="N3967"/>
      <c r="O3967"/>
      <c r="P3967"/>
      <c r="Q3967"/>
      <c r="R3967"/>
      <c r="S3967"/>
      <c r="T3967"/>
      <c r="U3967"/>
      <c r="V3967"/>
      <c r="W3967"/>
      <c r="X3967"/>
      <c r="Y3967"/>
      <c r="Z3967"/>
      <c r="AA3967"/>
      <c r="AB3967"/>
      <c r="AC3967"/>
      <c r="AD3967"/>
      <c r="AE3967"/>
      <c r="AF3967"/>
      <c r="AG3967"/>
      <c r="AH3967">
        <v>0</v>
      </c>
    </row>
    <row r="3968" spans="1:34" ht="15" x14ac:dyDescent="0.25">
      <c r="A3968" t="s">
        <v>8055</v>
      </c>
      <c r="B3968" t="s">
        <v>8056</v>
      </c>
      <c r="C3968" t="s">
        <v>313</v>
      </c>
      <c r="D3968"/>
      <c r="E3968"/>
      <c r="F3968"/>
      <c r="G3968"/>
      <c r="H3968" t="s">
        <v>63</v>
      </c>
      <c r="I3968" t="s">
        <v>64</v>
      </c>
      <c r="J3968"/>
      <c r="K3968"/>
      <c r="L3968"/>
      <c r="M3968"/>
      <c r="N3968"/>
      <c r="O3968"/>
      <c r="P3968"/>
      <c r="Q3968"/>
      <c r="R3968"/>
      <c r="S3968"/>
      <c r="T3968"/>
      <c r="U3968"/>
      <c r="V3968"/>
      <c r="W3968"/>
      <c r="X3968"/>
      <c r="Y3968"/>
      <c r="Z3968"/>
      <c r="AA3968"/>
      <c r="AB3968"/>
      <c r="AC3968"/>
      <c r="AD3968"/>
      <c r="AE3968"/>
      <c r="AF3968"/>
      <c r="AG3968"/>
      <c r="AH3968">
        <v>0</v>
      </c>
    </row>
    <row r="3969" spans="1:34" ht="15" x14ac:dyDescent="0.25">
      <c r="A3969" t="s">
        <v>8057</v>
      </c>
      <c r="B3969" t="s">
        <v>8058</v>
      </c>
      <c r="C3969" t="s">
        <v>63</v>
      </c>
      <c r="D3969">
        <v>30</v>
      </c>
      <c r="E3969" s="138">
        <v>45645</v>
      </c>
      <c r="F3969" s="138">
        <v>45687</v>
      </c>
      <c r="G3969" t="s">
        <v>69</v>
      </c>
      <c r="H3969" t="s">
        <v>63</v>
      </c>
      <c r="I3969">
        <v>0.7</v>
      </c>
      <c r="J3969" t="s">
        <v>71</v>
      </c>
      <c r="K3969"/>
      <c r="L3969"/>
      <c r="M3969"/>
      <c r="N3969"/>
      <c r="O3969"/>
      <c r="P3969"/>
      <c r="Q3969"/>
      <c r="R3969"/>
      <c r="S3969"/>
      <c r="T3969"/>
      <c r="U3969"/>
      <c r="V3969"/>
      <c r="W3969"/>
      <c r="X3969"/>
      <c r="Y3969"/>
      <c r="Z3969"/>
      <c r="AA3969"/>
      <c r="AB3969"/>
      <c r="AC3969"/>
      <c r="AD3969"/>
      <c r="AE3969"/>
      <c r="AF3969"/>
      <c r="AG3969">
        <v>1</v>
      </c>
      <c r="AH3969">
        <v>0</v>
      </c>
    </row>
    <row r="3970" spans="1:34" ht="15" x14ac:dyDescent="0.25">
      <c r="A3970" t="s">
        <v>8059</v>
      </c>
      <c r="B3970" t="s">
        <v>8060</v>
      </c>
      <c r="C3970" t="s">
        <v>294</v>
      </c>
      <c r="D3970">
        <v>15</v>
      </c>
      <c r="E3970" s="138">
        <v>45274</v>
      </c>
      <c r="F3970" s="138">
        <v>46011</v>
      </c>
      <c r="G3970" t="s">
        <v>69</v>
      </c>
      <c r="H3970" t="s">
        <v>63</v>
      </c>
      <c r="I3970">
        <v>0.8</v>
      </c>
      <c r="J3970" t="s">
        <v>71</v>
      </c>
      <c r="K3970"/>
      <c r="L3970"/>
      <c r="M3970"/>
      <c r="N3970"/>
      <c r="O3970"/>
      <c r="P3970"/>
      <c r="Q3970"/>
      <c r="R3970"/>
      <c r="S3970"/>
      <c r="T3970"/>
      <c r="U3970"/>
      <c r="V3970"/>
      <c r="W3970"/>
      <c r="X3970"/>
      <c r="Y3970"/>
      <c r="Z3970"/>
      <c r="AA3970"/>
      <c r="AB3970"/>
      <c r="AC3970"/>
      <c r="AD3970"/>
      <c r="AE3970"/>
      <c r="AF3970"/>
      <c r="AG3970">
        <v>1</v>
      </c>
      <c r="AH3970">
        <v>0</v>
      </c>
    </row>
    <row r="3971" spans="1:34" ht="15" x14ac:dyDescent="0.25">
      <c r="A3971" t="s">
        <v>8061</v>
      </c>
      <c r="B3971" t="s">
        <v>8062</v>
      </c>
      <c r="C3971" t="s">
        <v>521</v>
      </c>
      <c r="D3971">
        <v>35</v>
      </c>
      <c r="E3971" s="138">
        <v>43461</v>
      </c>
      <c r="F3971" s="138">
        <v>46011</v>
      </c>
      <c r="G3971" t="s">
        <v>69</v>
      </c>
      <c r="H3971" t="s">
        <v>63</v>
      </c>
      <c r="I3971">
        <v>0.6</v>
      </c>
      <c r="J3971" t="s">
        <v>71</v>
      </c>
      <c r="K3971"/>
      <c r="L3971"/>
      <c r="M3971"/>
      <c r="N3971"/>
      <c r="O3971"/>
      <c r="P3971"/>
      <c r="Q3971"/>
      <c r="R3971"/>
      <c r="S3971"/>
      <c r="T3971"/>
      <c r="U3971"/>
      <c r="V3971"/>
      <c r="W3971"/>
      <c r="X3971"/>
      <c r="Y3971"/>
      <c r="Z3971"/>
      <c r="AA3971"/>
      <c r="AB3971"/>
      <c r="AC3971"/>
      <c r="AD3971"/>
      <c r="AE3971"/>
      <c r="AF3971"/>
      <c r="AG3971">
        <v>1</v>
      </c>
      <c r="AH3971">
        <v>0</v>
      </c>
    </row>
    <row r="3972" spans="1:34" ht="15" x14ac:dyDescent="0.25">
      <c r="A3972" t="s">
        <v>8063</v>
      </c>
      <c r="B3972" t="s">
        <v>8064</v>
      </c>
      <c r="C3972" t="s">
        <v>63</v>
      </c>
      <c r="D3972">
        <v>5</v>
      </c>
      <c r="E3972" s="138">
        <v>45743</v>
      </c>
      <c r="F3972" s="138">
        <v>45762</v>
      </c>
      <c r="G3972" t="s">
        <v>69</v>
      </c>
      <c r="H3972" t="s">
        <v>70</v>
      </c>
      <c r="I3972">
        <v>0</v>
      </c>
      <c r="J3972" t="s">
        <v>16230</v>
      </c>
      <c r="K3972">
        <v>0.3</v>
      </c>
      <c r="L3972" t="s">
        <v>16270</v>
      </c>
      <c r="M3972">
        <v>0.6</v>
      </c>
      <c r="N3972" t="s">
        <v>78</v>
      </c>
      <c r="O3972">
        <v>0.8</v>
      </c>
      <c r="P3972" t="s">
        <v>79</v>
      </c>
      <c r="Q3972"/>
      <c r="R3972"/>
      <c r="S3972"/>
      <c r="T3972"/>
      <c r="U3972"/>
      <c r="V3972"/>
      <c r="W3972"/>
      <c r="X3972"/>
      <c r="Y3972"/>
      <c r="Z3972"/>
      <c r="AA3972"/>
      <c r="AB3972"/>
      <c r="AC3972"/>
      <c r="AD3972"/>
      <c r="AE3972"/>
      <c r="AF3972"/>
      <c r="AG3972">
        <v>4</v>
      </c>
      <c r="AH3972">
        <v>15000</v>
      </c>
    </row>
    <row r="3973" spans="1:34" ht="15" x14ac:dyDescent="0.25">
      <c r="A3973" t="s">
        <v>8065</v>
      </c>
      <c r="B3973" t="s">
        <v>8066</v>
      </c>
      <c r="C3973" t="s">
        <v>667</v>
      </c>
      <c r="D3973">
        <v>9</v>
      </c>
      <c r="E3973" s="138">
        <v>43987</v>
      </c>
      <c r="F3973" s="138">
        <v>46011</v>
      </c>
      <c r="G3973" t="s">
        <v>69</v>
      </c>
      <c r="H3973" t="s">
        <v>70</v>
      </c>
      <c r="I3973">
        <v>0</v>
      </c>
      <c r="J3973" t="s">
        <v>16269</v>
      </c>
      <c r="K3973">
        <v>0.4</v>
      </c>
      <c r="L3973" t="s">
        <v>71</v>
      </c>
      <c r="M3973"/>
      <c r="N3973"/>
      <c r="O3973"/>
      <c r="P3973"/>
      <c r="Q3973"/>
      <c r="R3973"/>
      <c r="S3973"/>
      <c r="T3973"/>
      <c r="U3973"/>
      <c r="V3973"/>
      <c r="W3973"/>
      <c r="X3973"/>
      <c r="Y3973"/>
      <c r="Z3973"/>
      <c r="AA3973"/>
      <c r="AB3973"/>
      <c r="AC3973"/>
      <c r="AD3973"/>
      <c r="AE3973"/>
      <c r="AF3973"/>
      <c r="AG3973">
        <v>2</v>
      </c>
      <c r="AH3973">
        <v>12500</v>
      </c>
    </row>
    <row r="3974" spans="1:34" ht="15" x14ac:dyDescent="0.25">
      <c r="A3974" t="s">
        <v>8067</v>
      </c>
      <c r="B3974" t="s">
        <v>8068</v>
      </c>
      <c r="C3974" t="s">
        <v>111</v>
      </c>
      <c r="D3974">
        <v>3</v>
      </c>
      <c r="E3974" s="138">
        <v>45752</v>
      </c>
      <c r="F3974" s="138">
        <v>45813</v>
      </c>
      <c r="G3974" t="s">
        <v>16478</v>
      </c>
      <c r="H3974" t="s">
        <v>70</v>
      </c>
      <c r="I3974">
        <v>0.5</v>
      </c>
      <c r="J3974" t="s">
        <v>76</v>
      </c>
      <c r="K3974">
        <v>0.6</v>
      </c>
      <c r="L3974" t="s">
        <v>77</v>
      </c>
      <c r="M3974">
        <v>0.7</v>
      </c>
      <c r="N3974" t="s">
        <v>78</v>
      </c>
      <c r="O3974">
        <v>0.8</v>
      </c>
      <c r="P3974" t="s">
        <v>79</v>
      </c>
      <c r="Q3974">
        <v>0</v>
      </c>
      <c r="R3974" t="s">
        <v>16269</v>
      </c>
      <c r="S3974"/>
      <c r="T3974"/>
      <c r="U3974"/>
      <c r="V3974"/>
      <c r="W3974"/>
      <c r="X3974"/>
      <c r="Y3974"/>
      <c r="Z3974"/>
      <c r="AA3974"/>
      <c r="AB3974"/>
      <c r="AC3974"/>
      <c r="AD3974"/>
      <c r="AE3974"/>
      <c r="AF3974"/>
      <c r="AG3974">
        <v>0</v>
      </c>
      <c r="AH3974">
        <v>0</v>
      </c>
    </row>
    <row r="3975" spans="1:34" ht="15" x14ac:dyDescent="0.25">
      <c r="A3975" t="s">
        <v>8069</v>
      </c>
      <c r="B3975" t="s">
        <v>8070</v>
      </c>
      <c r="C3975" t="s">
        <v>426</v>
      </c>
      <c r="D3975">
        <v>21</v>
      </c>
      <c r="E3975" s="138">
        <v>44306</v>
      </c>
      <c r="F3975" s="138">
        <v>46011</v>
      </c>
      <c r="G3975" t="s">
        <v>69</v>
      </c>
      <c r="H3975" t="s">
        <v>63</v>
      </c>
      <c r="I3975">
        <v>0.7</v>
      </c>
      <c r="J3975" t="s">
        <v>71</v>
      </c>
      <c r="K3975"/>
      <c r="L3975"/>
      <c r="M3975"/>
      <c r="N3975"/>
      <c r="O3975"/>
      <c r="P3975"/>
      <c r="Q3975"/>
      <c r="R3975"/>
      <c r="S3975"/>
      <c r="T3975"/>
      <c r="U3975"/>
      <c r="V3975"/>
      <c r="W3975"/>
      <c r="X3975"/>
      <c r="Y3975"/>
      <c r="Z3975"/>
      <c r="AA3975"/>
      <c r="AB3975"/>
      <c r="AC3975"/>
      <c r="AD3975"/>
      <c r="AE3975"/>
      <c r="AF3975"/>
      <c r="AG3975">
        <v>1</v>
      </c>
      <c r="AH3975">
        <v>0</v>
      </c>
    </row>
    <row r="3976" spans="1:34" ht="15" x14ac:dyDescent="0.25">
      <c r="A3976" t="s">
        <v>8071</v>
      </c>
      <c r="B3976" t="s">
        <v>8072</v>
      </c>
      <c r="C3976" t="s">
        <v>516</v>
      </c>
      <c r="D3976">
        <v>5</v>
      </c>
      <c r="E3976" s="138">
        <v>39156</v>
      </c>
      <c r="F3976" s="138">
        <v>46011</v>
      </c>
      <c r="G3976" t="s">
        <v>69</v>
      </c>
      <c r="H3976" t="s">
        <v>63</v>
      </c>
      <c r="I3976">
        <v>0.6</v>
      </c>
      <c r="J3976" t="s">
        <v>71</v>
      </c>
      <c r="K3976"/>
      <c r="L3976"/>
      <c r="M3976"/>
      <c r="N3976"/>
      <c r="O3976"/>
      <c r="P3976"/>
      <c r="Q3976"/>
      <c r="R3976"/>
      <c r="S3976"/>
      <c r="T3976"/>
      <c r="U3976"/>
      <c r="V3976"/>
      <c r="W3976"/>
      <c r="X3976"/>
      <c r="Y3976"/>
      <c r="Z3976"/>
      <c r="AA3976"/>
      <c r="AB3976"/>
      <c r="AC3976"/>
      <c r="AD3976"/>
      <c r="AE3976"/>
      <c r="AF3976"/>
      <c r="AG3976">
        <v>1</v>
      </c>
      <c r="AH3976">
        <v>0</v>
      </c>
    </row>
    <row r="3977" spans="1:34" ht="15" x14ac:dyDescent="0.25">
      <c r="A3977" t="s">
        <v>8073</v>
      </c>
      <c r="B3977" t="s">
        <v>8074</v>
      </c>
      <c r="C3977" t="s">
        <v>374</v>
      </c>
      <c r="D3977">
        <v>3</v>
      </c>
      <c r="E3977" s="138">
        <v>45743</v>
      </c>
      <c r="F3977" s="138">
        <v>45777</v>
      </c>
      <c r="G3977" t="s">
        <v>69</v>
      </c>
      <c r="H3977" t="s">
        <v>63</v>
      </c>
      <c r="I3977">
        <v>0.4</v>
      </c>
      <c r="J3977" t="s">
        <v>71</v>
      </c>
      <c r="K3977"/>
      <c r="L3977"/>
      <c r="M3977"/>
      <c r="N3977"/>
      <c r="O3977"/>
      <c r="P3977"/>
      <c r="Q3977"/>
      <c r="R3977"/>
      <c r="S3977"/>
      <c r="T3977"/>
      <c r="U3977"/>
      <c r="V3977"/>
      <c r="W3977"/>
      <c r="X3977"/>
      <c r="Y3977"/>
      <c r="Z3977"/>
      <c r="AA3977"/>
      <c r="AB3977"/>
      <c r="AC3977"/>
      <c r="AD3977"/>
      <c r="AE3977"/>
      <c r="AF3977"/>
      <c r="AG3977">
        <v>1</v>
      </c>
      <c r="AH3977">
        <v>0</v>
      </c>
    </row>
    <row r="3978" spans="1:34" ht="15" x14ac:dyDescent="0.25">
      <c r="A3978" t="s">
        <v>8075</v>
      </c>
      <c r="B3978" t="s">
        <v>8076</v>
      </c>
      <c r="C3978" t="s">
        <v>105</v>
      </c>
      <c r="D3978">
        <v>7</v>
      </c>
      <c r="E3978" s="138">
        <v>39559</v>
      </c>
      <c r="F3978" s="138">
        <v>46011</v>
      </c>
      <c r="G3978" t="s">
        <v>69</v>
      </c>
      <c r="H3978" t="s">
        <v>63</v>
      </c>
      <c r="I3978">
        <v>0.8</v>
      </c>
      <c r="J3978" t="s">
        <v>71</v>
      </c>
      <c r="K3978"/>
      <c r="L3978"/>
      <c r="M3978"/>
      <c r="N3978"/>
      <c r="O3978"/>
      <c r="P3978"/>
      <c r="Q3978"/>
      <c r="R3978"/>
      <c r="S3978"/>
      <c r="T3978"/>
      <c r="U3978"/>
      <c r="V3978"/>
      <c r="W3978"/>
      <c r="X3978"/>
      <c r="Y3978"/>
      <c r="Z3978"/>
      <c r="AA3978"/>
      <c r="AB3978"/>
      <c r="AC3978"/>
      <c r="AD3978"/>
      <c r="AE3978"/>
      <c r="AF3978"/>
      <c r="AG3978">
        <v>1</v>
      </c>
      <c r="AH3978">
        <v>0</v>
      </c>
    </row>
    <row r="3979" spans="1:34" ht="15" x14ac:dyDescent="0.25">
      <c r="A3979" t="s">
        <v>8077</v>
      </c>
      <c r="B3979" t="s">
        <v>8078</v>
      </c>
      <c r="C3979" t="s">
        <v>790</v>
      </c>
      <c r="D3979">
        <v>37</v>
      </c>
      <c r="E3979" s="138">
        <v>45656</v>
      </c>
      <c r="F3979" s="138">
        <v>45712</v>
      </c>
      <c r="G3979" t="s">
        <v>69</v>
      </c>
      <c r="H3979" t="s">
        <v>70</v>
      </c>
      <c r="I3979">
        <v>0</v>
      </c>
      <c r="J3979" t="s">
        <v>16229</v>
      </c>
      <c r="K3979">
        <v>0.8</v>
      </c>
      <c r="L3979" t="s">
        <v>71</v>
      </c>
      <c r="M3979"/>
      <c r="N3979"/>
      <c r="O3979"/>
      <c r="P3979"/>
      <c r="Q3979"/>
      <c r="R3979"/>
      <c r="S3979"/>
      <c r="T3979"/>
      <c r="U3979"/>
      <c r="V3979"/>
      <c r="W3979"/>
      <c r="X3979"/>
      <c r="Y3979"/>
      <c r="Z3979"/>
      <c r="AA3979"/>
      <c r="AB3979"/>
      <c r="AC3979"/>
      <c r="AD3979"/>
      <c r="AE3979"/>
      <c r="AF3979"/>
      <c r="AG3979">
        <v>2</v>
      </c>
      <c r="AH3979">
        <v>10000</v>
      </c>
    </row>
    <row r="3980" spans="1:34" ht="15" x14ac:dyDescent="0.25">
      <c r="A3980" t="s">
        <v>8079</v>
      </c>
      <c r="B3980" t="s">
        <v>8080</v>
      </c>
      <c r="C3980" t="s">
        <v>291</v>
      </c>
      <c r="D3980">
        <v>4</v>
      </c>
      <c r="E3980" s="138">
        <v>45692</v>
      </c>
      <c r="F3980" s="138">
        <v>45695</v>
      </c>
      <c r="G3980" t="s">
        <v>69</v>
      </c>
      <c r="H3980" t="s">
        <v>63</v>
      </c>
      <c r="I3980">
        <v>0.6</v>
      </c>
      <c r="J3980" t="s">
        <v>71</v>
      </c>
      <c r="K3980"/>
      <c r="L3980"/>
      <c r="M3980"/>
      <c r="N3980"/>
      <c r="O3980"/>
      <c r="P3980"/>
      <c r="Q3980"/>
      <c r="R3980"/>
      <c r="S3980"/>
      <c r="T3980"/>
      <c r="U3980"/>
      <c r="V3980"/>
      <c r="W3980"/>
      <c r="X3980"/>
      <c r="Y3980"/>
      <c r="Z3980"/>
      <c r="AA3980"/>
      <c r="AB3980"/>
      <c r="AC3980"/>
      <c r="AD3980"/>
      <c r="AE3980"/>
      <c r="AF3980"/>
      <c r="AG3980">
        <v>1</v>
      </c>
      <c r="AH3980">
        <v>0</v>
      </c>
    </row>
    <row r="3981" spans="1:34" ht="15" x14ac:dyDescent="0.25">
      <c r="A3981" t="s">
        <v>8081</v>
      </c>
      <c r="B3981" t="s">
        <v>8082</v>
      </c>
      <c r="C3981" t="s">
        <v>90</v>
      </c>
      <c r="D3981">
        <v>46</v>
      </c>
      <c r="E3981" s="138">
        <v>44102</v>
      </c>
      <c r="F3981" s="138">
        <v>46011</v>
      </c>
      <c r="G3981" t="s">
        <v>69</v>
      </c>
      <c r="H3981" t="s">
        <v>70</v>
      </c>
      <c r="I3981">
        <v>0</v>
      </c>
      <c r="J3981" t="s">
        <v>16375</v>
      </c>
      <c r="K3981">
        <v>0.8</v>
      </c>
      <c r="L3981" t="s">
        <v>71</v>
      </c>
      <c r="M3981"/>
      <c r="N3981"/>
      <c r="O3981"/>
      <c r="P3981"/>
      <c r="Q3981"/>
      <c r="R3981"/>
      <c r="S3981"/>
      <c r="T3981"/>
      <c r="U3981"/>
      <c r="V3981"/>
      <c r="W3981"/>
      <c r="X3981"/>
      <c r="Y3981"/>
      <c r="Z3981"/>
      <c r="AA3981"/>
      <c r="AB3981"/>
      <c r="AC3981"/>
      <c r="AD3981"/>
      <c r="AE3981"/>
      <c r="AF3981"/>
      <c r="AG3981">
        <v>2</v>
      </c>
      <c r="AH3981">
        <v>23000</v>
      </c>
    </row>
    <row r="3982" spans="1:34" ht="15" x14ac:dyDescent="0.25">
      <c r="A3982" t="s">
        <v>8083</v>
      </c>
      <c r="B3982" t="s">
        <v>8084</v>
      </c>
      <c r="C3982" t="s">
        <v>411</v>
      </c>
      <c r="D3982">
        <v>10</v>
      </c>
      <c r="E3982" s="138">
        <v>42775</v>
      </c>
      <c r="F3982" s="138">
        <v>46011</v>
      </c>
      <c r="G3982" t="s">
        <v>69</v>
      </c>
      <c r="H3982" t="s">
        <v>63</v>
      </c>
      <c r="I3982">
        <v>0.8</v>
      </c>
      <c r="J3982" t="s">
        <v>71</v>
      </c>
      <c r="K3982"/>
      <c r="L3982"/>
      <c r="M3982"/>
      <c r="N3982"/>
      <c r="O3982"/>
      <c r="P3982"/>
      <c r="Q3982"/>
      <c r="R3982"/>
      <c r="S3982"/>
      <c r="T3982"/>
      <c r="U3982"/>
      <c r="V3982"/>
      <c r="W3982"/>
      <c r="X3982"/>
      <c r="Y3982"/>
      <c r="Z3982"/>
      <c r="AA3982"/>
      <c r="AB3982"/>
      <c r="AC3982"/>
      <c r="AD3982"/>
      <c r="AE3982"/>
      <c r="AF3982"/>
      <c r="AG3982">
        <v>1</v>
      </c>
      <c r="AH3982">
        <v>0</v>
      </c>
    </row>
    <row r="3983" spans="1:34" ht="15" x14ac:dyDescent="0.25">
      <c r="A3983" t="s">
        <v>7203</v>
      </c>
      <c r="B3983" t="s">
        <v>7204</v>
      </c>
      <c r="C3983" t="s">
        <v>173</v>
      </c>
      <c r="D3983">
        <v>14</v>
      </c>
      <c r="E3983" s="138">
        <v>39561</v>
      </c>
      <c r="F3983" s="138">
        <v>46011</v>
      </c>
      <c r="G3983" t="s">
        <v>69</v>
      </c>
      <c r="H3983" t="s">
        <v>63</v>
      </c>
      <c r="I3983">
        <v>0.5</v>
      </c>
      <c r="J3983" t="s">
        <v>71</v>
      </c>
      <c r="K3983"/>
      <c r="L3983"/>
      <c r="M3983"/>
      <c r="N3983"/>
      <c r="O3983"/>
      <c r="P3983"/>
      <c r="Q3983"/>
      <c r="R3983"/>
      <c r="S3983"/>
      <c r="T3983"/>
      <c r="U3983"/>
      <c r="V3983"/>
      <c r="W3983"/>
      <c r="X3983"/>
      <c r="Y3983"/>
      <c r="Z3983"/>
      <c r="AA3983"/>
      <c r="AB3983"/>
      <c r="AC3983"/>
      <c r="AD3983"/>
      <c r="AE3983"/>
      <c r="AF3983"/>
      <c r="AG3983">
        <v>1</v>
      </c>
      <c r="AH3983">
        <v>0</v>
      </c>
    </row>
    <row r="3984" spans="1:34" ht="15" x14ac:dyDescent="0.25">
      <c r="A3984" t="s">
        <v>8085</v>
      </c>
      <c r="B3984" t="s">
        <v>8086</v>
      </c>
      <c r="C3984" t="s">
        <v>159</v>
      </c>
      <c r="D3984">
        <v>2</v>
      </c>
      <c r="E3984" s="138">
        <v>45716</v>
      </c>
      <c r="F3984" s="138">
        <v>45940</v>
      </c>
      <c r="G3984" t="s">
        <v>69</v>
      </c>
      <c r="H3984" t="s">
        <v>63</v>
      </c>
      <c r="I3984">
        <v>0.8</v>
      </c>
      <c r="J3984" t="s">
        <v>71</v>
      </c>
      <c r="K3984"/>
      <c r="L3984"/>
      <c r="M3984"/>
      <c r="N3984"/>
      <c r="O3984"/>
      <c r="P3984"/>
      <c r="Q3984"/>
      <c r="R3984"/>
      <c r="S3984"/>
      <c r="T3984"/>
      <c r="U3984"/>
      <c r="V3984"/>
      <c r="W3984"/>
      <c r="X3984"/>
      <c r="Y3984"/>
      <c r="Z3984"/>
      <c r="AA3984"/>
      <c r="AB3984"/>
      <c r="AC3984"/>
      <c r="AD3984"/>
      <c r="AE3984"/>
      <c r="AF3984"/>
      <c r="AG3984">
        <v>1</v>
      </c>
      <c r="AH3984">
        <v>0</v>
      </c>
    </row>
    <row r="3985" spans="1:34" ht="15" x14ac:dyDescent="0.25">
      <c r="A3985" t="s">
        <v>8087</v>
      </c>
      <c r="B3985" t="s">
        <v>8088</v>
      </c>
      <c r="C3985" t="s">
        <v>84</v>
      </c>
      <c r="D3985">
        <v>35</v>
      </c>
      <c r="E3985" s="138">
        <v>45645</v>
      </c>
      <c r="F3985" s="138">
        <v>45660</v>
      </c>
      <c r="G3985" t="s">
        <v>69</v>
      </c>
      <c r="H3985" t="s">
        <v>63</v>
      </c>
      <c r="I3985">
        <v>0.5</v>
      </c>
      <c r="J3985" t="s">
        <v>71</v>
      </c>
      <c r="K3985"/>
      <c r="L3985"/>
      <c r="M3985"/>
      <c r="N3985"/>
      <c r="O3985"/>
      <c r="P3985"/>
      <c r="Q3985"/>
      <c r="R3985"/>
      <c r="S3985"/>
      <c r="T3985"/>
      <c r="U3985"/>
      <c r="V3985"/>
      <c r="W3985"/>
      <c r="X3985"/>
      <c r="Y3985"/>
      <c r="Z3985"/>
      <c r="AA3985"/>
      <c r="AB3985"/>
      <c r="AC3985"/>
      <c r="AD3985"/>
      <c r="AE3985"/>
      <c r="AF3985"/>
      <c r="AG3985">
        <v>1</v>
      </c>
      <c r="AH3985">
        <v>0</v>
      </c>
    </row>
    <row r="3986" spans="1:34" ht="15" x14ac:dyDescent="0.25">
      <c r="A3986" t="s">
        <v>8089</v>
      </c>
      <c r="B3986" t="s">
        <v>8090</v>
      </c>
      <c r="C3986" t="s">
        <v>125</v>
      </c>
      <c r="D3986">
        <v>42</v>
      </c>
      <c r="E3986" s="138">
        <v>41508</v>
      </c>
      <c r="F3986" s="138">
        <v>46011</v>
      </c>
      <c r="G3986" t="s">
        <v>69</v>
      </c>
      <c r="H3986" t="s">
        <v>70</v>
      </c>
      <c r="I3986">
        <v>0</v>
      </c>
      <c r="J3986" t="s">
        <v>16232</v>
      </c>
      <c r="K3986">
        <v>0.8</v>
      </c>
      <c r="L3986" t="s">
        <v>71</v>
      </c>
      <c r="M3986"/>
      <c r="N3986"/>
      <c r="O3986"/>
      <c r="P3986"/>
      <c r="Q3986"/>
      <c r="R3986"/>
      <c r="S3986"/>
      <c r="T3986"/>
      <c r="U3986"/>
      <c r="V3986"/>
      <c r="W3986"/>
      <c r="X3986"/>
      <c r="Y3986"/>
      <c r="Z3986"/>
      <c r="AA3986"/>
      <c r="AB3986"/>
      <c r="AC3986"/>
      <c r="AD3986"/>
      <c r="AE3986"/>
      <c r="AF3986"/>
      <c r="AG3986">
        <v>2</v>
      </c>
      <c r="AH3986">
        <v>7500</v>
      </c>
    </row>
    <row r="3987" spans="1:34" ht="15" x14ac:dyDescent="0.25">
      <c r="A3987" t="s">
        <v>8091</v>
      </c>
      <c r="B3987" t="s">
        <v>8092</v>
      </c>
      <c r="C3987" t="s">
        <v>411</v>
      </c>
      <c r="D3987">
        <v>10</v>
      </c>
      <c r="E3987" s="138">
        <v>39133</v>
      </c>
      <c r="F3987" s="138">
        <v>46011</v>
      </c>
      <c r="G3987" t="s">
        <v>69</v>
      </c>
      <c r="H3987" t="s">
        <v>63</v>
      </c>
      <c r="I3987">
        <v>0.5</v>
      </c>
      <c r="J3987" t="s">
        <v>71</v>
      </c>
      <c r="K3987"/>
      <c r="L3987"/>
      <c r="M3987"/>
      <c r="N3987"/>
      <c r="O3987"/>
      <c r="P3987"/>
      <c r="Q3987"/>
      <c r="R3987"/>
      <c r="S3987"/>
      <c r="T3987"/>
      <c r="U3987"/>
      <c r="V3987"/>
      <c r="W3987"/>
      <c r="X3987"/>
      <c r="Y3987"/>
      <c r="Z3987"/>
      <c r="AA3987"/>
      <c r="AB3987"/>
      <c r="AC3987"/>
      <c r="AD3987"/>
      <c r="AE3987"/>
      <c r="AF3987"/>
      <c r="AG3987">
        <v>1</v>
      </c>
      <c r="AH3987">
        <v>0</v>
      </c>
    </row>
    <row r="3988" spans="1:34" ht="15" x14ac:dyDescent="0.25">
      <c r="A3988" t="s">
        <v>8093</v>
      </c>
      <c r="B3988" t="s">
        <v>8094</v>
      </c>
      <c r="C3988" t="s">
        <v>326</v>
      </c>
      <c r="D3988">
        <v>6</v>
      </c>
      <c r="E3988" s="138">
        <v>44675</v>
      </c>
      <c r="F3988" s="138">
        <v>46011</v>
      </c>
      <c r="G3988" t="s">
        <v>69</v>
      </c>
      <c r="H3988" t="s">
        <v>63</v>
      </c>
      <c r="I3988">
        <v>0.8</v>
      </c>
      <c r="J3988" t="s">
        <v>71</v>
      </c>
      <c r="K3988"/>
      <c r="L3988"/>
      <c r="M3988"/>
      <c r="N3988"/>
      <c r="O3988"/>
      <c r="P3988"/>
      <c r="Q3988"/>
      <c r="R3988"/>
      <c r="S3988"/>
      <c r="T3988"/>
      <c r="U3988"/>
      <c r="V3988"/>
      <c r="W3988"/>
      <c r="X3988"/>
      <c r="Y3988"/>
      <c r="Z3988"/>
      <c r="AA3988"/>
      <c r="AB3988"/>
      <c r="AC3988"/>
      <c r="AD3988"/>
      <c r="AE3988"/>
      <c r="AF3988"/>
      <c r="AG3988">
        <v>1</v>
      </c>
      <c r="AH3988">
        <v>0</v>
      </c>
    </row>
    <row r="3989" spans="1:34" ht="15" x14ac:dyDescent="0.25">
      <c r="A3989" t="s">
        <v>8095</v>
      </c>
      <c r="B3989" t="s">
        <v>8096</v>
      </c>
      <c r="C3989" t="s">
        <v>125</v>
      </c>
      <c r="D3989">
        <v>29</v>
      </c>
      <c r="E3989" s="138">
        <v>44708</v>
      </c>
      <c r="F3989" s="138">
        <v>46011</v>
      </c>
      <c r="G3989" t="s">
        <v>69</v>
      </c>
      <c r="H3989" t="s">
        <v>70</v>
      </c>
      <c r="I3989">
        <v>0</v>
      </c>
      <c r="J3989" t="s">
        <v>16236</v>
      </c>
      <c r="K3989">
        <v>0.8</v>
      </c>
      <c r="L3989" t="s">
        <v>71</v>
      </c>
      <c r="M3989"/>
      <c r="N3989"/>
      <c r="O3989"/>
      <c r="P3989"/>
      <c r="Q3989"/>
      <c r="R3989"/>
      <c r="S3989"/>
      <c r="T3989"/>
      <c r="U3989"/>
      <c r="V3989"/>
      <c r="W3989"/>
      <c r="X3989"/>
      <c r="Y3989"/>
      <c r="Z3989"/>
      <c r="AA3989"/>
      <c r="AB3989"/>
      <c r="AC3989"/>
      <c r="AD3989"/>
      <c r="AE3989"/>
      <c r="AF3989"/>
      <c r="AG3989">
        <v>2</v>
      </c>
      <c r="AH3989">
        <v>9999.99</v>
      </c>
    </row>
    <row r="3990" spans="1:34" ht="15" x14ac:dyDescent="0.25">
      <c r="A3990" t="s">
        <v>8097</v>
      </c>
      <c r="B3990" t="s">
        <v>8098</v>
      </c>
      <c r="C3990" t="s">
        <v>142</v>
      </c>
      <c r="D3990">
        <v>34</v>
      </c>
      <c r="E3990" s="138">
        <v>45644</v>
      </c>
      <c r="F3990" s="138">
        <v>45803</v>
      </c>
      <c r="G3990" t="s">
        <v>69</v>
      </c>
      <c r="H3990" t="s">
        <v>63</v>
      </c>
      <c r="I3990">
        <v>0.8</v>
      </c>
      <c r="J3990" t="s">
        <v>71</v>
      </c>
      <c r="K3990"/>
      <c r="L3990"/>
      <c r="M3990"/>
      <c r="N3990"/>
      <c r="O3990"/>
      <c r="P3990"/>
      <c r="Q3990"/>
      <c r="R3990"/>
      <c r="S3990"/>
      <c r="T3990"/>
      <c r="U3990"/>
      <c r="V3990"/>
      <c r="W3990"/>
      <c r="X3990"/>
      <c r="Y3990"/>
      <c r="Z3990"/>
      <c r="AA3990"/>
      <c r="AB3990"/>
      <c r="AC3990"/>
      <c r="AD3990"/>
      <c r="AE3990"/>
      <c r="AF3990"/>
      <c r="AG3990">
        <v>1</v>
      </c>
      <c r="AH3990">
        <v>0</v>
      </c>
    </row>
    <row r="3991" spans="1:34" ht="15" x14ac:dyDescent="0.25">
      <c r="A3991" t="s">
        <v>8099</v>
      </c>
      <c r="B3991" t="s">
        <v>8100</v>
      </c>
      <c r="C3991" t="s">
        <v>125</v>
      </c>
      <c r="D3991">
        <v>30</v>
      </c>
      <c r="E3991" s="138">
        <v>44711</v>
      </c>
      <c r="F3991" s="138">
        <v>46011</v>
      </c>
      <c r="G3991" t="s">
        <v>16478</v>
      </c>
      <c r="H3991" t="s">
        <v>70</v>
      </c>
      <c r="I3991">
        <v>0.3</v>
      </c>
      <c r="J3991" t="s">
        <v>76</v>
      </c>
      <c r="K3991">
        <v>0.5</v>
      </c>
      <c r="L3991" t="s">
        <v>77</v>
      </c>
      <c r="M3991">
        <v>0.7</v>
      </c>
      <c r="N3991" t="s">
        <v>78</v>
      </c>
      <c r="O3991">
        <v>0.75</v>
      </c>
      <c r="P3991" t="s">
        <v>79</v>
      </c>
      <c r="Q3991"/>
      <c r="R3991"/>
      <c r="S3991"/>
      <c r="T3991"/>
      <c r="U3991"/>
      <c r="V3991"/>
      <c r="W3991"/>
      <c r="X3991"/>
      <c r="Y3991"/>
      <c r="Z3991"/>
      <c r="AA3991"/>
      <c r="AB3991"/>
      <c r="AC3991"/>
      <c r="AD3991"/>
      <c r="AE3991"/>
      <c r="AF3991"/>
      <c r="AG3991">
        <v>0</v>
      </c>
      <c r="AH3991">
        <v>0</v>
      </c>
    </row>
    <row r="3992" spans="1:34" ht="15" x14ac:dyDescent="0.25">
      <c r="A3992" t="s">
        <v>8101</v>
      </c>
      <c r="B3992" t="s">
        <v>8102</v>
      </c>
      <c r="C3992" t="s">
        <v>203</v>
      </c>
      <c r="D3992">
        <v>38</v>
      </c>
      <c r="E3992" s="138">
        <v>45624</v>
      </c>
      <c r="F3992" s="138">
        <v>45708</v>
      </c>
      <c r="G3992" t="s">
        <v>69</v>
      </c>
      <c r="H3992" t="s">
        <v>70</v>
      </c>
      <c r="I3992">
        <v>0</v>
      </c>
      <c r="J3992" t="s">
        <v>16228</v>
      </c>
      <c r="K3992">
        <v>0.8</v>
      </c>
      <c r="L3992" t="s">
        <v>71</v>
      </c>
      <c r="M3992"/>
      <c r="N3992"/>
      <c r="O3992"/>
      <c r="P3992"/>
      <c r="Q3992"/>
      <c r="R3992"/>
      <c r="S3992"/>
      <c r="T3992"/>
      <c r="U3992"/>
      <c r="V3992"/>
      <c r="W3992"/>
      <c r="X3992"/>
      <c r="Y3992"/>
      <c r="Z3992"/>
      <c r="AA3992"/>
      <c r="AB3992"/>
      <c r="AC3992"/>
      <c r="AD3992"/>
      <c r="AE3992"/>
      <c r="AF3992"/>
      <c r="AG3992">
        <v>2</v>
      </c>
      <c r="AH3992">
        <v>12000</v>
      </c>
    </row>
    <row r="3993" spans="1:34" ht="15" x14ac:dyDescent="0.25">
      <c r="A3993" t="s">
        <v>8103</v>
      </c>
      <c r="B3993" t="s">
        <v>8104</v>
      </c>
      <c r="C3993" t="s">
        <v>680</v>
      </c>
      <c r="D3993">
        <v>7</v>
      </c>
      <c r="E3993" s="138">
        <v>45376</v>
      </c>
      <c r="F3993" s="138">
        <v>46011</v>
      </c>
      <c r="G3993" t="s">
        <v>69</v>
      </c>
      <c r="H3993" t="s">
        <v>70</v>
      </c>
      <c r="I3993">
        <v>0</v>
      </c>
      <c r="J3993" t="s">
        <v>16230</v>
      </c>
      <c r="K3993">
        <v>0.64</v>
      </c>
      <c r="L3993" t="s">
        <v>16270</v>
      </c>
      <c r="M3993">
        <v>0.78</v>
      </c>
      <c r="N3993" t="s">
        <v>78</v>
      </c>
      <c r="O3993">
        <v>0.8</v>
      </c>
      <c r="P3993" t="s">
        <v>79</v>
      </c>
      <c r="Q3993"/>
      <c r="R3993"/>
      <c r="S3993"/>
      <c r="T3993"/>
      <c r="U3993"/>
      <c r="V3993"/>
      <c r="W3993"/>
      <c r="X3993"/>
      <c r="Y3993"/>
      <c r="Z3993"/>
      <c r="AA3993"/>
      <c r="AB3993"/>
      <c r="AC3993"/>
      <c r="AD3993"/>
      <c r="AE3993"/>
      <c r="AF3993"/>
      <c r="AG3993">
        <v>4</v>
      </c>
      <c r="AH3993">
        <v>15000</v>
      </c>
    </row>
    <row r="3994" spans="1:34" ht="15" x14ac:dyDescent="0.25">
      <c r="A3994" t="s">
        <v>8107</v>
      </c>
      <c r="B3994" t="s">
        <v>8108</v>
      </c>
      <c r="C3994" t="s">
        <v>426</v>
      </c>
      <c r="D3994">
        <v>11</v>
      </c>
      <c r="E3994" s="138">
        <v>45762</v>
      </c>
      <c r="F3994" s="138">
        <v>45887</v>
      </c>
      <c r="G3994" t="s">
        <v>69</v>
      </c>
      <c r="H3994" t="s">
        <v>63</v>
      </c>
      <c r="I3994">
        <v>0.8</v>
      </c>
      <c r="J3994" t="s">
        <v>71</v>
      </c>
      <c r="K3994"/>
      <c r="L3994"/>
      <c r="M3994"/>
      <c r="N3994"/>
      <c r="O3994"/>
      <c r="P3994"/>
      <c r="Q3994"/>
      <c r="R3994"/>
      <c r="S3994"/>
      <c r="T3994"/>
      <c r="U3994"/>
      <c r="V3994"/>
      <c r="W3994"/>
      <c r="X3994"/>
      <c r="Y3994"/>
      <c r="Z3994"/>
      <c r="AA3994"/>
      <c r="AB3994"/>
      <c r="AC3994"/>
      <c r="AD3994"/>
      <c r="AE3994"/>
      <c r="AF3994"/>
      <c r="AG3994">
        <v>1</v>
      </c>
      <c r="AH3994">
        <v>0</v>
      </c>
    </row>
    <row r="3995" spans="1:34" ht="15" x14ac:dyDescent="0.25">
      <c r="A3995" t="s">
        <v>8105</v>
      </c>
      <c r="B3995" t="s">
        <v>8106</v>
      </c>
      <c r="C3995" t="s">
        <v>609</v>
      </c>
      <c r="D3995">
        <v>9</v>
      </c>
      <c r="E3995" s="138">
        <v>45713</v>
      </c>
      <c r="F3995" s="138">
        <v>45868</v>
      </c>
      <c r="G3995" t="s">
        <v>69</v>
      </c>
      <c r="H3995" t="s">
        <v>63</v>
      </c>
      <c r="I3995">
        <v>0.7</v>
      </c>
      <c r="J3995" t="s">
        <v>71</v>
      </c>
      <c r="K3995"/>
      <c r="L3995"/>
      <c r="M3995"/>
      <c r="N3995"/>
      <c r="O3995"/>
      <c r="P3995"/>
      <c r="Q3995"/>
      <c r="R3995"/>
      <c r="S3995"/>
      <c r="T3995"/>
      <c r="U3995"/>
      <c r="V3995"/>
      <c r="W3995"/>
      <c r="X3995"/>
      <c r="Y3995"/>
      <c r="Z3995"/>
      <c r="AA3995"/>
      <c r="AB3995"/>
      <c r="AC3995"/>
      <c r="AD3995"/>
      <c r="AE3995"/>
      <c r="AF3995"/>
      <c r="AG3995">
        <v>1</v>
      </c>
      <c r="AH3995">
        <v>0</v>
      </c>
    </row>
    <row r="3996" spans="1:34" ht="15" x14ac:dyDescent="0.25">
      <c r="A3996" t="s">
        <v>8109</v>
      </c>
      <c r="B3996" t="s">
        <v>8110</v>
      </c>
      <c r="C3996" t="s">
        <v>119</v>
      </c>
      <c r="D3996">
        <v>11</v>
      </c>
      <c r="E3996" s="138">
        <v>43545</v>
      </c>
      <c r="F3996" s="138">
        <v>46011</v>
      </c>
      <c r="G3996" t="s">
        <v>69</v>
      </c>
      <c r="H3996" t="s">
        <v>63</v>
      </c>
      <c r="I3996">
        <v>0.6</v>
      </c>
      <c r="J3996" t="s">
        <v>71</v>
      </c>
      <c r="K3996"/>
      <c r="L3996"/>
      <c r="M3996"/>
      <c r="N3996"/>
      <c r="O3996"/>
      <c r="P3996"/>
      <c r="Q3996"/>
      <c r="R3996"/>
      <c r="S3996"/>
      <c r="T3996"/>
      <c r="U3996"/>
      <c r="V3996"/>
      <c r="W3996"/>
      <c r="X3996"/>
      <c r="Y3996"/>
      <c r="Z3996"/>
      <c r="AA3996"/>
      <c r="AB3996"/>
      <c r="AC3996"/>
      <c r="AD3996"/>
      <c r="AE3996"/>
      <c r="AF3996"/>
      <c r="AG3996">
        <v>1</v>
      </c>
      <c r="AH3996">
        <v>0</v>
      </c>
    </row>
    <row r="3997" spans="1:34" ht="15" x14ac:dyDescent="0.25">
      <c r="A3997" t="s">
        <v>8111</v>
      </c>
      <c r="B3997" t="s">
        <v>8112</v>
      </c>
      <c r="C3997" t="s">
        <v>712</v>
      </c>
      <c r="D3997">
        <v>208</v>
      </c>
      <c r="E3997" s="138">
        <v>45602</v>
      </c>
      <c r="F3997" s="138">
        <v>45761</v>
      </c>
      <c r="G3997" t="s">
        <v>69</v>
      </c>
      <c r="H3997" t="s">
        <v>63</v>
      </c>
      <c r="I3997">
        <v>0.8</v>
      </c>
      <c r="J3997" t="s">
        <v>71</v>
      </c>
      <c r="K3997"/>
      <c r="L3997"/>
      <c r="M3997"/>
      <c r="N3997"/>
      <c r="O3997"/>
      <c r="P3997"/>
      <c r="Q3997"/>
      <c r="R3997"/>
      <c r="S3997"/>
      <c r="T3997"/>
      <c r="U3997"/>
      <c r="V3997"/>
      <c r="W3997"/>
      <c r="X3997"/>
      <c r="Y3997"/>
      <c r="Z3997"/>
      <c r="AA3997"/>
      <c r="AB3997"/>
      <c r="AC3997"/>
      <c r="AD3997"/>
      <c r="AE3997"/>
      <c r="AF3997"/>
      <c r="AG3997">
        <v>1</v>
      </c>
      <c r="AH3997">
        <v>0</v>
      </c>
    </row>
    <row r="3998" spans="1:34" ht="15" x14ac:dyDescent="0.25">
      <c r="A3998" t="s">
        <v>8113</v>
      </c>
      <c r="B3998" t="s">
        <v>8114</v>
      </c>
      <c r="C3998" t="s">
        <v>530</v>
      </c>
      <c r="D3998">
        <v>47</v>
      </c>
      <c r="E3998" s="138">
        <v>45646</v>
      </c>
      <c r="F3998" s="138">
        <v>45660</v>
      </c>
      <c r="G3998" t="s">
        <v>69</v>
      </c>
      <c r="H3998" t="s">
        <v>63</v>
      </c>
      <c r="I3998">
        <v>0.3</v>
      </c>
      <c r="J3998" t="s">
        <v>71</v>
      </c>
      <c r="K3998"/>
      <c r="L3998"/>
      <c r="M3998"/>
      <c r="N3998"/>
      <c r="O3998"/>
      <c r="P3998"/>
      <c r="Q3998"/>
      <c r="R3998"/>
      <c r="S3998"/>
      <c r="T3998"/>
      <c r="U3998"/>
      <c r="V3998"/>
      <c r="W3998"/>
      <c r="X3998"/>
      <c r="Y3998"/>
      <c r="Z3998"/>
      <c r="AA3998"/>
      <c r="AB3998"/>
      <c r="AC3998"/>
      <c r="AD3998"/>
      <c r="AE3998"/>
      <c r="AF3998"/>
      <c r="AG3998">
        <v>1</v>
      </c>
      <c r="AH3998">
        <v>0</v>
      </c>
    </row>
    <row r="3999" spans="1:34" ht="15" x14ac:dyDescent="0.25">
      <c r="A3999" t="s">
        <v>8115</v>
      </c>
      <c r="B3999" t="s">
        <v>8116</v>
      </c>
      <c r="C3999" t="s">
        <v>326</v>
      </c>
      <c r="D3999">
        <v>2</v>
      </c>
      <c r="E3999" s="138">
        <v>45689</v>
      </c>
      <c r="F3999" s="138">
        <v>45783</v>
      </c>
      <c r="G3999" t="s">
        <v>69</v>
      </c>
      <c r="H3999" t="s">
        <v>63</v>
      </c>
      <c r="I3999">
        <v>0.4</v>
      </c>
      <c r="J3999" t="s">
        <v>71</v>
      </c>
      <c r="K3999"/>
      <c r="L3999"/>
      <c r="M3999"/>
      <c r="N3999"/>
      <c r="O3999"/>
      <c r="P3999"/>
      <c r="Q3999"/>
      <c r="R3999"/>
      <c r="S3999"/>
      <c r="T3999"/>
      <c r="U3999"/>
      <c r="V3999"/>
      <c r="W3999"/>
      <c r="X3999"/>
      <c r="Y3999"/>
      <c r="Z3999"/>
      <c r="AA3999"/>
      <c r="AB3999"/>
      <c r="AC3999"/>
      <c r="AD3999"/>
      <c r="AE3999"/>
      <c r="AF3999"/>
      <c r="AG3999">
        <v>1</v>
      </c>
      <c r="AH3999">
        <v>0</v>
      </c>
    </row>
    <row r="4000" spans="1:34" ht="15" x14ac:dyDescent="0.25">
      <c r="A4000" t="s">
        <v>8117</v>
      </c>
      <c r="B4000" t="s">
        <v>8118</v>
      </c>
      <c r="C4000" t="s">
        <v>642</v>
      </c>
      <c r="D4000">
        <v>68</v>
      </c>
      <c r="E4000" s="138">
        <v>45656</v>
      </c>
      <c r="F4000" s="138">
        <v>45670</v>
      </c>
      <c r="G4000" t="s">
        <v>69</v>
      </c>
      <c r="H4000" t="s">
        <v>70</v>
      </c>
      <c r="I4000">
        <v>0</v>
      </c>
      <c r="J4000" t="s">
        <v>16229</v>
      </c>
      <c r="K4000">
        <v>0.8</v>
      </c>
      <c r="L4000" t="s">
        <v>71</v>
      </c>
      <c r="M4000"/>
      <c r="N4000"/>
      <c r="O4000"/>
      <c r="P4000"/>
      <c r="Q4000"/>
      <c r="R4000"/>
      <c r="S4000"/>
      <c r="T4000"/>
      <c r="U4000"/>
      <c r="V4000"/>
      <c r="W4000"/>
      <c r="X4000"/>
      <c r="Y4000"/>
      <c r="Z4000"/>
      <c r="AA4000"/>
      <c r="AB4000"/>
      <c r="AC4000"/>
      <c r="AD4000"/>
      <c r="AE4000"/>
      <c r="AF4000"/>
      <c r="AG4000">
        <v>2</v>
      </c>
      <c r="AH4000">
        <v>10000</v>
      </c>
    </row>
    <row r="4001" spans="1:34" ht="15" x14ac:dyDescent="0.25">
      <c r="A4001" t="s">
        <v>8119</v>
      </c>
      <c r="B4001" t="s">
        <v>8120</v>
      </c>
      <c r="C4001" t="s">
        <v>281</v>
      </c>
      <c r="D4001">
        <v>57</v>
      </c>
      <c r="E4001" s="138">
        <v>45630</v>
      </c>
      <c r="F4001" s="138">
        <v>45761</v>
      </c>
      <c r="G4001" t="s">
        <v>69</v>
      </c>
      <c r="H4001" t="s">
        <v>63</v>
      </c>
      <c r="I4001">
        <v>0.8</v>
      </c>
      <c r="J4001" t="s">
        <v>71</v>
      </c>
      <c r="K4001"/>
      <c r="L4001"/>
      <c r="M4001"/>
      <c r="N4001"/>
      <c r="O4001"/>
      <c r="P4001"/>
      <c r="Q4001"/>
      <c r="R4001"/>
      <c r="S4001"/>
      <c r="T4001"/>
      <c r="U4001"/>
      <c r="V4001"/>
      <c r="W4001"/>
      <c r="X4001"/>
      <c r="Y4001"/>
      <c r="Z4001"/>
      <c r="AA4001"/>
      <c r="AB4001"/>
      <c r="AC4001"/>
      <c r="AD4001"/>
      <c r="AE4001"/>
      <c r="AF4001"/>
      <c r="AG4001">
        <v>1</v>
      </c>
      <c r="AH4001">
        <v>0</v>
      </c>
    </row>
    <row r="4002" spans="1:34" ht="15" x14ac:dyDescent="0.25">
      <c r="A4002" t="s">
        <v>8121</v>
      </c>
      <c r="B4002" t="s">
        <v>8122</v>
      </c>
      <c r="C4002" t="s">
        <v>125</v>
      </c>
      <c r="D4002">
        <v>56</v>
      </c>
      <c r="E4002" s="138">
        <v>44768</v>
      </c>
      <c r="F4002" s="138">
        <v>46011</v>
      </c>
      <c r="G4002" t="s">
        <v>69</v>
      </c>
      <c r="H4002" t="s">
        <v>70</v>
      </c>
      <c r="I4002">
        <v>0</v>
      </c>
      <c r="J4002" t="s">
        <v>16232</v>
      </c>
      <c r="K4002">
        <v>0.8</v>
      </c>
      <c r="L4002" t="s">
        <v>71</v>
      </c>
      <c r="M4002"/>
      <c r="N4002"/>
      <c r="O4002"/>
      <c r="P4002"/>
      <c r="Q4002"/>
      <c r="R4002"/>
      <c r="S4002"/>
      <c r="T4002"/>
      <c r="U4002"/>
      <c r="V4002"/>
      <c r="W4002"/>
      <c r="X4002"/>
      <c r="Y4002"/>
      <c r="Z4002"/>
      <c r="AA4002"/>
      <c r="AB4002"/>
      <c r="AC4002"/>
      <c r="AD4002"/>
      <c r="AE4002"/>
      <c r="AF4002"/>
      <c r="AG4002">
        <v>2</v>
      </c>
      <c r="AH4002">
        <v>7500</v>
      </c>
    </row>
    <row r="4003" spans="1:34" ht="15" x14ac:dyDescent="0.25">
      <c r="A4003" t="s">
        <v>8123</v>
      </c>
      <c r="B4003" t="s">
        <v>8124</v>
      </c>
      <c r="C4003" t="s">
        <v>182</v>
      </c>
      <c r="D4003">
        <v>55</v>
      </c>
      <c r="E4003" s="138">
        <v>45276</v>
      </c>
      <c r="F4003" s="138">
        <v>46011</v>
      </c>
      <c r="G4003" t="s">
        <v>69</v>
      </c>
      <c r="H4003" t="s">
        <v>63</v>
      </c>
      <c r="I4003">
        <v>0.74</v>
      </c>
      <c r="J4003" t="s">
        <v>71</v>
      </c>
      <c r="K4003"/>
      <c r="L4003"/>
      <c r="M4003"/>
      <c r="N4003"/>
      <c r="O4003"/>
      <c r="P4003"/>
      <c r="Q4003"/>
      <c r="R4003"/>
      <c r="S4003"/>
      <c r="T4003"/>
      <c r="U4003"/>
      <c r="V4003"/>
      <c r="W4003"/>
      <c r="X4003"/>
      <c r="Y4003"/>
      <c r="Z4003"/>
      <c r="AA4003"/>
      <c r="AB4003"/>
      <c r="AC4003"/>
      <c r="AD4003"/>
      <c r="AE4003"/>
      <c r="AF4003"/>
      <c r="AG4003">
        <v>1</v>
      </c>
      <c r="AH4003">
        <v>0</v>
      </c>
    </row>
    <row r="4004" spans="1:34" ht="15" x14ac:dyDescent="0.25">
      <c r="A4004" t="s">
        <v>8125</v>
      </c>
      <c r="B4004" t="s">
        <v>8126</v>
      </c>
      <c r="C4004" t="s">
        <v>176</v>
      </c>
      <c r="D4004">
        <v>34</v>
      </c>
      <c r="E4004" s="138">
        <v>45260</v>
      </c>
      <c r="F4004" s="138">
        <v>46011</v>
      </c>
      <c r="G4004" t="s">
        <v>69</v>
      </c>
      <c r="H4004" t="s">
        <v>63</v>
      </c>
      <c r="I4004">
        <v>0.6</v>
      </c>
      <c r="J4004" t="s">
        <v>71</v>
      </c>
      <c r="K4004"/>
      <c r="L4004"/>
      <c r="M4004"/>
      <c r="N4004"/>
      <c r="O4004"/>
      <c r="P4004"/>
      <c r="Q4004"/>
      <c r="R4004"/>
      <c r="S4004"/>
      <c r="T4004"/>
      <c r="U4004"/>
      <c r="V4004"/>
      <c r="W4004"/>
      <c r="X4004"/>
      <c r="Y4004"/>
      <c r="Z4004"/>
      <c r="AA4004"/>
      <c r="AB4004"/>
      <c r="AC4004"/>
      <c r="AD4004"/>
      <c r="AE4004"/>
      <c r="AF4004"/>
      <c r="AG4004">
        <v>1</v>
      </c>
      <c r="AH4004">
        <v>0</v>
      </c>
    </row>
    <row r="4005" spans="1:34" ht="15" x14ac:dyDescent="0.25">
      <c r="A4005" t="s">
        <v>8127</v>
      </c>
      <c r="B4005" t="s">
        <v>8128</v>
      </c>
      <c r="C4005" t="s">
        <v>318</v>
      </c>
      <c r="D4005">
        <v>42</v>
      </c>
      <c r="E4005" s="138">
        <v>45649</v>
      </c>
      <c r="F4005" s="138">
        <v>45740</v>
      </c>
      <c r="G4005" t="s">
        <v>69</v>
      </c>
      <c r="H4005" t="s">
        <v>70</v>
      </c>
      <c r="I4005">
        <v>0.75</v>
      </c>
      <c r="J4005" t="s">
        <v>16270</v>
      </c>
      <c r="K4005">
        <v>0.78</v>
      </c>
      <c r="L4005" t="s">
        <v>78</v>
      </c>
      <c r="M4005">
        <v>0.8</v>
      </c>
      <c r="N4005" t="s">
        <v>79</v>
      </c>
      <c r="O4005">
        <v>0</v>
      </c>
      <c r="P4005" t="s">
        <v>16376</v>
      </c>
      <c r="Q4005"/>
      <c r="R4005"/>
      <c r="S4005"/>
      <c r="T4005"/>
      <c r="U4005"/>
      <c r="V4005"/>
      <c r="W4005"/>
      <c r="X4005"/>
      <c r="Y4005"/>
      <c r="Z4005"/>
      <c r="AA4005"/>
      <c r="AB4005"/>
      <c r="AC4005"/>
      <c r="AD4005"/>
      <c r="AE4005"/>
      <c r="AF4005"/>
      <c r="AG4005">
        <v>6</v>
      </c>
      <c r="AH4005">
        <v>0</v>
      </c>
    </row>
    <row r="4006" spans="1:34" ht="15" x14ac:dyDescent="0.25">
      <c r="A4006" t="s">
        <v>8129</v>
      </c>
      <c r="B4006" t="s">
        <v>8130</v>
      </c>
      <c r="C4006" t="s">
        <v>179</v>
      </c>
      <c r="D4006">
        <v>5</v>
      </c>
      <c r="E4006" s="138">
        <v>43182</v>
      </c>
      <c r="F4006" s="138">
        <v>46011</v>
      </c>
      <c r="G4006" t="s">
        <v>69</v>
      </c>
      <c r="H4006" t="s">
        <v>63</v>
      </c>
      <c r="I4006">
        <v>0.8</v>
      </c>
      <c r="J4006" t="s">
        <v>71</v>
      </c>
      <c r="K4006"/>
      <c r="L4006"/>
      <c r="M4006"/>
      <c r="N4006"/>
      <c r="O4006"/>
      <c r="P4006"/>
      <c r="Q4006"/>
      <c r="R4006"/>
      <c r="S4006"/>
      <c r="T4006"/>
      <c r="U4006"/>
      <c r="V4006"/>
      <c r="W4006"/>
      <c r="X4006"/>
      <c r="Y4006"/>
      <c r="Z4006"/>
      <c r="AA4006"/>
      <c r="AB4006"/>
      <c r="AC4006"/>
      <c r="AD4006"/>
      <c r="AE4006"/>
      <c r="AF4006"/>
      <c r="AG4006">
        <v>1</v>
      </c>
      <c r="AH4006">
        <v>0</v>
      </c>
    </row>
    <row r="4007" spans="1:34" ht="15" x14ac:dyDescent="0.25">
      <c r="A4007" t="s">
        <v>8131</v>
      </c>
      <c r="B4007" t="s">
        <v>8132</v>
      </c>
      <c r="C4007" t="s">
        <v>1313</v>
      </c>
      <c r="D4007">
        <v>113</v>
      </c>
      <c r="E4007" s="138">
        <v>45645</v>
      </c>
      <c r="F4007" s="138">
        <v>45685</v>
      </c>
      <c r="G4007" t="s">
        <v>75</v>
      </c>
      <c r="H4007" t="s">
        <v>70</v>
      </c>
      <c r="I4007">
        <v>0</v>
      </c>
      <c r="J4007" t="s">
        <v>16228</v>
      </c>
      <c r="K4007">
        <v>0.8</v>
      </c>
      <c r="L4007" t="s">
        <v>71</v>
      </c>
      <c r="M4007"/>
      <c r="N4007"/>
      <c r="O4007"/>
      <c r="P4007"/>
      <c r="Q4007"/>
      <c r="R4007"/>
      <c r="S4007"/>
      <c r="T4007"/>
      <c r="U4007"/>
      <c r="V4007"/>
      <c r="W4007"/>
      <c r="X4007"/>
      <c r="Y4007"/>
      <c r="Z4007"/>
      <c r="AA4007"/>
      <c r="AB4007"/>
      <c r="AC4007"/>
      <c r="AD4007"/>
      <c r="AE4007"/>
      <c r="AF4007"/>
      <c r="AG4007">
        <v>2</v>
      </c>
      <c r="AH4007">
        <v>12000</v>
      </c>
    </row>
    <row r="4008" spans="1:34" ht="15" x14ac:dyDescent="0.25">
      <c r="A4008" t="s">
        <v>8133</v>
      </c>
      <c r="B4008" t="s">
        <v>8134</v>
      </c>
      <c r="C4008" t="s">
        <v>642</v>
      </c>
      <c r="D4008">
        <v>84</v>
      </c>
      <c r="E4008" s="138">
        <v>45644</v>
      </c>
      <c r="F4008" s="138">
        <v>45791</v>
      </c>
      <c r="G4008" t="s">
        <v>69</v>
      </c>
      <c r="H4008" t="s">
        <v>70</v>
      </c>
      <c r="I4008">
        <v>0</v>
      </c>
      <c r="J4008" t="s">
        <v>16249</v>
      </c>
      <c r="K4008">
        <v>0.8</v>
      </c>
      <c r="L4008" t="s">
        <v>71</v>
      </c>
      <c r="M4008"/>
      <c r="N4008"/>
      <c r="O4008"/>
      <c r="P4008"/>
      <c r="Q4008"/>
      <c r="R4008"/>
      <c r="S4008"/>
      <c r="T4008"/>
      <c r="U4008"/>
      <c r="V4008"/>
      <c r="W4008"/>
      <c r="X4008"/>
      <c r="Y4008"/>
      <c r="Z4008"/>
      <c r="AA4008"/>
      <c r="AB4008"/>
      <c r="AC4008"/>
      <c r="AD4008"/>
      <c r="AE4008"/>
      <c r="AF4008"/>
      <c r="AG4008">
        <v>2</v>
      </c>
      <c r="AH4008">
        <v>8000</v>
      </c>
    </row>
    <row r="4009" spans="1:34" ht="15" x14ac:dyDescent="0.25">
      <c r="A4009" t="s">
        <v>8135</v>
      </c>
      <c r="B4009" t="s">
        <v>8136</v>
      </c>
      <c r="C4009" t="s">
        <v>411</v>
      </c>
      <c r="D4009">
        <v>40</v>
      </c>
      <c r="E4009" s="138">
        <v>41179</v>
      </c>
      <c r="F4009" s="138">
        <v>46011</v>
      </c>
      <c r="G4009" t="s">
        <v>69</v>
      </c>
      <c r="H4009" t="s">
        <v>70</v>
      </c>
      <c r="I4009">
        <v>0</v>
      </c>
      <c r="J4009" t="s">
        <v>16377</v>
      </c>
      <c r="K4009">
        <v>0.8</v>
      </c>
      <c r="L4009" t="s">
        <v>71</v>
      </c>
      <c r="M4009"/>
      <c r="N4009"/>
      <c r="O4009"/>
      <c r="P4009"/>
      <c r="Q4009"/>
      <c r="R4009"/>
      <c r="S4009"/>
      <c r="T4009"/>
      <c r="U4009"/>
      <c r="V4009"/>
      <c r="W4009"/>
      <c r="X4009"/>
      <c r="Y4009"/>
      <c r="Z4009"/>
      <c r="AA4009"/>
      <c r="AB4009"/>
      <c r="AC4009"/>
      <c r="AD4009"/>
      <c r="AE4009"/>
      <c r="AF4009"/>
      <c r="AG4009">
        <v>2</v>
      </c>
      <c r="AH4009">
        <v>10750</v>
      </c>
    </row>
    <row r="4010" spans="1:34" ht="15" x14ac:dyDescent="0.25">
      <c r="A4010" t="s">
        <v>8139</v>
      </c>
      <c r="B4010" t="s">
        <v>8140</v>
      </c>
      <c r="C4010" t="s">
        <v>1370</v>
      </c>
      <c r="D4010">
        <v>6</v>
      </c>
      <c r="E4010" s="138">
        <v>45365</v>
      </c>
      <c r="F4010" s="138">
        <v>46011</v>
      </c>
      <c r="G4010" t="s">
        <v>16478</v>
      </c>
      <c r="H4010" t="s">
        <v>70</v>
      </c>
      <c r="I4010">
        <v>0.25</v>
      </c>
      <c r="J4010" t="s">
        <v>76</v>
      </c>
      <c r="K4010">
        <v>0.35</v>
      </c>
      <c r="L4010" t="s">
        <v>77</v>
      </c>
      <c r="M4010">
        <v>0.7</v>
      </c>
      <c r="N4010" t="s">
        <v>78</v>
      </c>
      <c r="O4010">
        <v>0.8</v>
      </c>
      <c r="P4010" t="s">
        <v>79</v>
      </c>
      <c r="Q4010">
        <v>0</v>
      </c>
      <c r="R4010" t="s">
        <v>16228</v>
      </c>
      <c r="S4010"/>
      <c r="T4010"/>
      <c r="U4010"/>
      <c r="V4010"/>
      <c r="W4010"/>
      <c r="X4010"/>
      <c r="Y4010"/>
      <c r="Z4010"/>
      <c r="AA4010"/>
      <c r="AB4010"/>
      <c r="AC4010"/>
      <c r="AD4010"/>
      <c r="AE4010"/>
      <c r="AF4010"/>
      <c r="AG4010">
        <v>0</v>
      </c>
      <c r="AH4010">
        <v>0</v>
      </c>
    </row>
    <row r="4011" spans="1:34" ht="15" x14ac:dyDescent="0.25">
      <c r="A4011" t="s">
        <v>8137</v>
      </c>
      <c r="B4011" t="s">
        <v>8138</v>
      </c>
      <c r="C4011" t="s">
        <v>193</v>
      </c>
      <c r="D4011">
        <v>5</v>
      </c>
      <c r="E4011" s="138">
        <v>45714</v>
      </c>
      <c r="F4011" s="138">
        <v>45826</v>
      </c>
      <c r="G4011" t="s">
        <v>75</v>
      </c>
      <c r="H4011" t="s">
        <v>70</v>
      </c>
      <c r="I4011">
        <v>0</v>
      </c>
      <c r="J4011" t="s">
        <v>16228</v>
      </c>
      <c r="K4011">
        <v>0.8</v>
      </c>
      <c r="L4011" t="s">
        <v>71</v>
      </c>
      <c r="M4011"/>
      <c r="N4011"/>
      <c r="O4011"/>
      <c r="P4011"/>
      <c r="Q4011"/>
      <c r="R4011"/>
      <c r="S4011"/>
      <c r="T4011"/>
      <c r="U4011"/>
      <c r="V4011"/>
      <c r="W4011"/>
      <c r="X4011"/>
      <c r="Y4011"/>
      <c r="Z4011"/>
      <c r="AA4011"/>
      <c r="AB4011"/>
      <c r="AC4011"/>
      <c r="AD4011"/>
      <c r="AE4011"/>
      <c r="AF4011"/>
      <c r="AG4011">
        <v>2</v>
      </c>
      <c r="AH4011">
        <v>12000</v>
      </c>
    </row>
    <row r="4012" spans="1:34" ht="15" x14ac:dyDescent="0.25">
      <c r="A4012" t="s">
        <v>15963</v>
      </c>
      <c r="B4012" t="s">
        <v>15964</v>
      </c>
      <c r="C4012" t="s">
        <v>408</v>
      </c>
      <c r="D4012">
        <v>3</v>
      </c>
      <c r="E4012" s="138">
        <v>44347</v>
      </c>
      <c r="F4012" s="138">
        <v>46011</v>
      </c>
      <c r="G4012" t="s">
        <v>69</v>
      </c>
      <c r="H4012" t="s">
        <v>70</v>
      </c>
      <c r="I4012">
        <v>0</v>
      </c>
      <c r="J4012" t="s">
        <v>16229</v>
      </c>
      <c r="K4012">
        <v>0.8</v>
      </c>
      <c r="L4012" t="s">
        <v>71</v>
      </c>
      <c r="M4012"/>
      <c r="N4012"/>
      <c r="O4012"/>
      <c r="P4012"/>
      <c r="Q4012"/>
      <c r="R4012"/>
      <c r="S4012"/>
      <c r="T4012"/>
      <c r="U4012"/>
      <c r="V4012"/>
      <c r="W4012"/>
      <c r="X4012"/>
      <c r="Y4012"/>
      <c r="Z4012"/>
      <c r="AA4012"/>
      <c r="AB4012"/>
      <c r="AC4012"/>
      <c r="AD4012"/>
      <c r="AE4012"/>
      <c r="AF4012"/>
      <c r="AG4012">
        <v>2</v>
      </c>
      <c r="AH4012">
        <v>10000</v>
      </c>
    </row>
    <row r="4013" spans="1:34" ht="15" x14ac:dyDescent="0.25">
      <c r="A4013" t="s">
        <v>8141</v>
      </c>
      <c r="B4013" t="s">
        <v>8142</v>
      </c>
      <c r="C4013" t="s">
        <v>448</v>
      </c>
      <c r="D4013">
        <v>16</v>
      </c>
      <c r="E4013" s="138">
        <v>41591</v>
      </c>
      <c r="F4013" s="138">
        <v>46011</v>
      </c>
      <c r="G4013" t="s">
        <v>69</v>
      </c>
      <c r="H4013" t="s">
        <v>70</v>
      </c>
      <c r="I4013">
        <v>0</v>
      </c>
      <c r="J4013" t="s">
        <v>16229</v>
      </c>
      <c r="K4013">
        <v>0.8</v>
      </c>
      <c r="L4013" t="s">
        <v>71</v>
      </c>
      <c r="M4013"/>
      <c r="N4013"/>
      <c r="O4013"/>
      <c r="P4013"/>
      <c r="Q4013"/>
      <c r="R4013"/>
      <c r="S4013"/>
      <c r="T4013"/>
      <c r="U4013"/>
      <c r="V4013"/>
      <c r="W4013"/>
      <c r="X4013"/>
      <c r="Y4013"/>
      <c r="Z4013"/>
      <c r="AA4013"/>
      <c r="AB4013"/>
      <c r="AC4013"/>
      <c r="AD4013"/>
      <c r="AE4013"/>
      <c r="AF4013"/>
      <c r="AG4013">
        <v>2</v>
      </c>
      <c r="AH4013">
        <v>10000</v>
      </c>
    </row>
    <row r="4014" spans="1:34" ht="15" x14ac:dyDescent="0.25">
      <c r="A4014" t="s">
        <v>8143</v>
      </c>
      <c r="B4014" t="s">
        <v>8144</v>
      </c>
      <c r="C4014" t="s">
        <v>254</v>
      </c>
      <c r="D4014">
        <v>9</v>
      </c>
      <c r="E4014" s="138">
        <v>45733</v>
      </c>
      <c r="F4014" s="138">
        <v>45800</v>
      </c>
      <c r="G4014" t="s">
        <v>75</v>
      </c>
      <c r="H4014" t="s">
        <v>70</v>
      </c>
      <c r="I4014">
        <v>0</v>
      </c>
      <c r="J4014" t="s">
        <v>16230</v>
      </c>
      <c r="K4014">
        <v>0.8</v>
      </c>
      <c r="L4014" t="s">
        <v>71</v>
      </c>
      <c r="M4014"/>
      <c r="N4014"/>
      <c r="O4014"/>
      <c r="P4014"/>
      <c r="Q4014"/>
      <c r="R4014"/>
      <c r="S4014"/>
      <c r="T4014"/>
      <c r="U4014"/>
      <c r="V4014"/>
      <c r="W4014"/>
      <c r="X4014"/>
      <c r="Y4014"/>
      <c r="Z4014"/>
      <c r="AA4014"/>
      <c r="AB4014"/>
      <c r="AC4014"/>
      <c r="AD4014"/>
      <c r="AE4014"/>
      <c r="AF4014"/>
      <c r="AG4014">
        <v>2</v>
      </c>
      <c r="AH4014">
        <v>15000</v>
      </c>
    </row>
    <row r="4015" spans="1:34" ht="15" x14ac:dyDescent="0.25">
      <c r="A4015" t="s">
        <v>8145</v>
      </c>
      <c r="B4015" t="s">
        <v>8146</v>
      </c>
      <c r="C4015" t="s">
        <v>74</v>
      </c>
      <c r="D4015">
        <v>2</v>
      </c>
      <c r="E4015" s="138">
        <v>45680</v>
      </c>
      <c r="F4015" s="138">
        <v>45714</v>
      </c>
      <c r="G4015" t="s">
        <v>75</v>
      </c>
      <c r="H4015" t="s">
        <v>70</v>
      </c>
      <c r="I4015">
        <v>0</v>
      </c>
      <c r="J4015" t="s">
        <v>16228</v>
      </c>
      <c r="K4015">
        <v>0.8</v>
      </c>
      <c r="L4015" t="s">
        <v>71</v>
      </c>
      <c r="M4015"/>
      <c r="N4015"/>
      <c r="O4015"/>
      <c r="P4015"/>
      <c r="Q4015"/>
      <c r="R4015"/>
      <c r="S4015"/>
      <c r="T4015"/>
      <c r="U4015"/>
      <c r="V4015"/>
      <c r="W4015"/>
      <c r="X4015"/>
      <c r="Y4015"/>
      <c r="Z4015"/>
      <c r="AA4015"/>
      <c r="AB4015"/>
      <c r="AC4015"/>
      <c r="AD4015"/>
      <c r="AE4015"/>
      <c r="AF4015"/>
      <c r="AG4015">
        <v>2</v>
      </c>
      <c r="AH4015">
        <v>12000</v>
      </c>
    </row>
    <row r="4016" spans="1:34" ht="15" x14ac:dyDescent="0.25">
      <c r="A4016" t="s">
        <v>8147</v>
      </c>
      <c r="B4016" t="s">
        <v>8148</v>
      </c>
      <c r="C4016" t="s">
        <v>93</v>
      </c>
      <c r="D4016"/>
      <c r="E4016"/>
      <c r="F4016"/>
      <c r="G4016"/>
      <c r="H4016" t="s">
        <v>63</v>
      </c>
      <c r="I4016" t="s">
        <v>64</v>
      </c>
      <c r="J4016"/>
      <c r="K4016"/>
      <c r="L4016"/>
      <c r="M4016"/>
      <c r="N4016"/>
      <c r="O4016"/>
      <c r="P4016"/>
      <c r="Q4016"/>
      <c r="R4016"/>
      <c r="S4016"/>
      <c r="T4016"/>
      <c r="U4016"/>
      <c r="V4016"/>
      <c r="W4016"/>
      <c r="X4016"/>
      <c r="Y4016"/>
      <c r="Z4016"/>
      <c r="AA4016"/>
      <c r="AB4016"/>
      <c r="AC4016"/>
      <c r="AD4016"/>
      <c r="AE4016"/>
      <c r="AF4016"/>
      <c r="AG4016"/>
      <c r="AH4016">
        <v>0</v>
      </c>
    </row>
    <row r="4017" spans="1:34" ht="15" x14ac:dyDescent="0.25">
      <c r="A4017" t="s">
        <v>8149</v>
      </c>
      <c r="B4017" t="s">
        <v>8150</v>
      </c>
      <c r="C4017" t="s">
        <v>125</v>
      </c>
      <c r="D4017">
        <v>15</v>
      </c>
      <c r="E4017" s="138">
        <v>42824</v>
      </c>
      <c r="F4017" s="138">
        <v>46011</v>
      </c>
      <c r="G4017" t="s">
        <v>69</v>
      </c>
      <c r="H4017" t="s">
        <v>70</v>
      </c>
      <c r="I4017">
        <v>0</v>
      </c>
      <c r="J4017" t="s">
        <v>16265</v>
      </c>
      <c r="K4017">
        <v>0.8</v>
      </c>
      <c r="L4017" t="s">
        <v>71</v>
      </c>
      <c r="M4017"/>
      <c r="N4017"/>
      <c r="O4017"/>
      <c r="P4017"/>
      <c r="Q4017"/>
      <c r="R4017"/>
      <c r="S4017"/>
      <c r="T4017"/>
      <c r="U4017"/>
      <c r="V4017"/>
      <c r="W4017"/>
      <c r="X4017"/>
      <c r="Y4017"/>
      <c r="Z4017"/>
      <c r="AA4017"/>
      <c r="AB4017"/>
      <c r="AC4017"/>
      <c r="AD4017"/>
      <c r="AE4017"/>
      <c r="AF4017"/>
      <c r="AG4017">
        <v>2</v>
      </c>
      <c r="AH4017">
        <v>10500</v>
      </c>
    </row>
    <row r="4018" spans="1:34" ht="15" x14ac:dyDescent="0.25">
      <c r="A4018" t="s">
        <v>8151</v>
      </c>
      <c r="B4018" t="s">
        <v>8152</v>
      </c>
      <c r="C4018" t="s">
        <v>411</v>
      </c>
      <c r="D4018">
        <v>68</v>
      </c>
      <c r="E4018" s="138">
        <v>41607</v>
      </c>
      <c r="F4018" s="138">
        <v>46011</v>
      </c>
      <c r="G4018" t="s">
        <v>69</v>
      </c>
      <c r="H4018" t="s">
        <v>63</v>
      </c>
      <c r="I4018">
        <v>0.8</v>
      </c>
      <c r="J4018" t="s">
        <v>71</v>
      </c>
      <c r="K4018"/>
      <c r="L4018"/>
      <c r="M4018"/>
      <c r="N4018"/>
      <c r="O4018"/>
      <c r="P4018"/>
      <c r="Q4018"/>
      <c r="R4018"/>
      <c r="S4018"/>
      <c r="T4018"/>
      <c r="U4018"/>
      <c r="V4018"/>
      <c r="W4018"/>
      <c r="X4018"/>
      <c r="Y4018"/>
      <c r="Z4018"/>
      <c r="AA4018"/>
      <c r="AB4018"/>
      <c r="AC4018"/>
      <c r="AD4018"/>
      <c r="AE4018"/>
      <c r="AF4018"/>
      <c r="AG4018">
        <v>1</v>
      </c>
      <c r="AH4018">
        <v>0</v>
      </c>
    </row>
    <row r="4019" spans="1:34" ht="15" x14ac:dyDescent="0.25">
      <c r="A4019" t="s">
        <v>8153</v>
      </c>
      <c r="B4019" t="s">
        <v>8154</v>
      </c>
      <c r="C4019" t="s">
        <v>228</v>
      </c>
      <c r="D4019">
        <v>27</v>
      </c>
      <c r="E4019" s="138">
        <v>45653</v>
      </c>
      <c r="F4019" s="138">
        <v>45897</v>
      </c>
      <c r="G4019" t="s">
        <v>69</v>
      </c>
      <c r="H4019" t="s">
        <v>70</v>
      </c>
      <c r="I4019">
        <v>0</v>
      </c>
      <c r="J4019" t="s">
        <v>16378</v>
      </c>
      <c r="K4019">
        <v>0.6</v>
      </c>
      <c r="L4019" t="s">
        <v>71</v>
      </c>
      <c r="M4019"/>
      <c r="N4019"/>
      <c r="O4019"/>
      <c r="P4019"/>
      <c r="Q4019"/>
      <c r="R4019"/>
      <c r="S4019"/>
      <c r="T4019"/>
      <c r="U4019"/>
      <c r="V4019"/>
      <c r="W4019"/>
      <c r="X4019"/>
      <c r="Y4019"/>
      <c r="Z4019"/>
      <c r="AA4019"/>
      <c r="AB4019"/>
      <c r="AC4019"/>
      <c r="AD4019"/>
      <c r="AE4019"/>
      <c r="AF4019"/>
      <c r="AG4019">
        <v>2</v>
      </c>
      <c r="AH4019">
        <v>6499.99</v>
      </c>
    </row>
    <row r="4020" spans="1:34" ht="15" x14ac:dyDescent="0.25">
      <c r="A4020" t="s">
        <v>8155</v>
      </c>
      <c r="B4020" t="s">
        <v>8156</v>
      </c>
      <c r="C4020" t="s">
        <v>790</v>
      </c>
      <c r="D4020">
        <v>8</v>
      </c>
      <c r="E4020" s="138">
        <v>45043</v>
      </c>
      <c r="F4020" s="138">
        <v>46011</v>
      </c>
      <c r="G4020" t="s">
        <v>69</v>
      </c>
      <c r="H4020" t="s">
        <v>63</v>
      </c>
      <c r="I4020">
        <v>0.8</v>
      </c>
      <c r="J4020" t="s">
        <v>71</v>
      </c>
      <c r="K4020"/>
      <c r="L4020"/>
      <c r="M4020"/>
      <c r="N4020"/>
      <c r="O4020"/>
      <c r="P4020"/>
      <c r="Q4020"/>
      <c r="R4020"/>
      <c r="S4020"/>
      <c r="T4020"/>
      <c r="U4020"/>
      <c r="V4020"/>
      <c r="W4020"/>
      <c r="X4020"/>
      <c r="Y4020"/>
      <c r="Z4020"/>
      <c r="AA4020"/>
      <c r="AB4020"/>
      <c r="AC4020"/>
      <c r="AD4020"/>
      <c r="AE4020"/>
      <c r="AF4020"/>
      <c r="AG4020">
        <v>1</v>
      </c>
      <c r="AH4020">
        <v>0</v>
      </c>
    </row>
    <row r="4021" spans="1:34" ht="15" x14ac:dyDescent="0.25">
      <c r="A4021" t="s">
        <v>8157</v>
      </c>
      <c r="B4021" t="s">
        <v>8158</v>
      </c>
      <c r="C4021" t="s">
        <v>1313</v>
      </c>
      <c r="D4021">
        <v>13</v>
      </c>
      <c r="E4021" s="138">
        <v>45716</v>
      </c>
      <c r="F4021" s="138">
        <v>45743</v>
      </c>
      <c r="G4021" t="s">
        <v>75</v>
      </c>
      <c r="H4021" t="s">
        <v>70</v>
      </c>
      <c r="I4021">
        <v>0</v>
      </c>
      <c r="J4021" t="s">
        <v>16230</v>
      </c>
      <c r="K4021">
        <v>0.8</v>
      </c>
      <c r="L4021" t="s">
        <v>71</v>
      </c>
      <c r="M4021"/>
      <c r="N4021"/>
      <c r="O4021"/>
      <c r="P4021"/>
      <c r="Q4021"/>
      <c r="R4021"/>
      <c r="S4021"/>
      <c r="T4021"/>
      <c r="U4021"/>
      <c r="V4021"/>
      <c r="W4021"/>
      <c r="X4021"/>
      <c r="Y4021"/>
      <c r="Z4021"/>
      <c r="AA4021"/>
      <c r="AB4021"/>
      <c r="AC4021"/>
      <c r="AD4021"/>
      <c r="AE4021"/>
      <c r="AF4021"/>
      <c r="AG4021">
        <v>2</v>
      </c>
      <c r="AH4021">
        <v>15000</v>
      </c>
    </row>
    <row r="4022" spans="1:34" ht="15" x14ac:dyDescent="0.25">
      <c r="A4022" t="s">
        <v>8159</v>
      </c>
      <c r="B4022" t="s">
        <v>8160</v>
      </c>
      <c r="C4022" t="s">
        <v>96</v>
      </c>
      <c r="D4022">
        <v>14</v>
      </c>
      <c r="E4022" s="138">
        <v>45740</v>
      </c>
      <c r="F4022" s="138">
        <v>45749</v>
      </c>
      <c r="G4022" t="s">
        <v>573</v>
      </c>
      <c r="H4022" t="s">
        <v>63</v>
      </c>
      <c r="I4022">
        <v>0.8</v>
      </c>
      <c r="J4022" t="s">
        <v>71</v>
      </c>
      <c r="K4022"/>
      <c r="L4022"/>
      <c r="M4022"/>
      <c r="N4022"/>
      <c r="O4022"/>
      <c r="P4022"/>
      <c r="Q4022"/>
      <c r="R4022"/>
      <c r="S4022"/>
      <c r="T4022"/>
      <c r="U4022"/>
      <c r="V4022"/>
      <c r="W4022"/>
      <c r="X4022"/>
      <c r="Y4022"/>
      <c r="Z4022"/>
      <c r="AA4022"/>
      <c r="AB4022"/>
      <c r="AC4022"/>
      <c r="AD4022"/>
      <c r="AE4022"/>
      <c r="AF4022"/>
      <c r="AG4022">
        <v>1</v>
      </c>
      <c r="AH4022">
        <v>0</v>
      </c>
    </row>
    <row r="4023" spans="1:34" ht="15" x14ac:dyDescent="0.25">
      <c r="A4023" t="s">
        <v>8161</v>
      </c>
      <c r="B4023" t="s">
        <v>8162</v>
      </c>
      <c r="C4023" t="s">
        <v>1085</v>
      </c>
      <c r="D4023">
        <v>7</v>
      </c>
      <c r="E4023" s="138">
        <v>45714</v>
      </c>
      <c r="F4023" s="138">
        <v>45887</v>
      </c>
      <c r="G4023" t="s">
        <v>69</v>
      </c>
      <c r="H4023" t="s">
        <v>70</v>
      </c>
      <c r="I4023">
        <v>0</v>
      </c>
      <c r="J4023" t="s">
        <v>16229</v>
      </c>
      <c r="K4023">
        <v>0.8</v>
      </c>
      <c r="L4023" t="s">
        <v>71</v>
      </c>
      <c r="M4023"/>
      <c r="N4023"/>
      <c r="O4023"/>
      <c r="P4023"/>
      <c r="Q4023"/>
      <c r="R4023"/>
      <c r="S4023"/>
      <c r="T4023"/>
      <c r="U4023"/>
      <c r="V4023"/>
      <c r="W4023"/>
      <c r="X4023"/>
      <c r="Y4023"/>
      <c r="Z4023"/>
      <c r="AA4023"/>
      <c r="AB4023"/>
      <c r="AC4023"/>
      <c r="AD4023"/>
      <c r="AE4023"/>
      <c r="AF4023"/>
      <c r="AG4023">
        <v>2</v>
      </c>
      <c r="AH4023">
        <v>10000</v>
      </c>
    </row>
    <row r="4024" spans="1:34" ht="15" x14ac:dyDescent="0.25">
      <c r="A4024" t="s">
        <v>8165</v>
      </c>
      <c r="B4024" t="s">
        <v>8166</v>
      </c>
      <c r="C4024" t="s">
        <v>84</v>
      </c>
      <c r="D4024"/>
      <c r="E4024"/>
      <c r="F4024"/>
      <c r="G4024"/>
      <c r="H4024" t="s">
        <v>63</v>
      </c>
      <c r="I4024" t="s">
        <v>64</v>
      </c>
      <c r="J4024"/>
      <c r="K4024"/>
      <c r="L4024"/>
      <c r="M4024"/>
      <c r="N4024"/>
      <c r="O4024"/>
      <c r="P4024"/>
      <c r="Q4024"/>
      <c r="R4024"/>
      <c r="S4024"/>
      <c r="T4024"/>
      <c r="U4024"/>
      <c r="V4024"/>
      <c r="W4024"/>
      <c r="X4024"/>
      <c r="Y4024"/>
      <c r="Z4024"/>
      <c r="AA4024"/>
      <c r="AB4024"/>
      <c r="AC4024"/>
      <c r="AD4024"/>
      <c r="AE4024"/>
      <c r="AF4024"/>
      <c r="AG4024"/>
      <c r="AH4024">
        <v>0</v>
      </c>
    </row>
    <row r="4025" spans="1:34" ht="15" x14ac:dyDescent="0.25">
      <c r="A4025" t="s">
        <v>8167</v>
      </c>
      <c r="B4025" t="s">
        <v>8168</v>
      </c>
      <c r="C4025" t="s">
        <v>170</v>
      </c>
      <c r="D4025">
        <v>6</v>
      </c>
      <c r="E4025" s="138">
        <v>43546</v>
      </c>
      <c r="F4025" s="138">
        <v>46011</v>
      </c>
      <c r="G4025" t="s">
        <v>69</v>
      </c>
      <c r="H4025" t="s">
        <v>70</v>
      </c>
      <c r="I4025">
        <v>0</v>
      </c>
      <c r="J4025" t="s">
        <v>16276</v>
      </c>
      <c r="K4025">
        <v>0.8</v>
      </c>
      <c r="L4025" t="s">
        <v>71</v>
      </c>
      <c r="M4025"/>
      <c r="N4025"/>
      <c r="O4025"/>
      <c r="P4025"/>
      <c r="Q4025"/>
      <c r="R4025"/>
      <c r="S4025"/>
      <c r="T4025"/>
      <c r="U4025"/>
      <c r="V4025"/>
      <c r="W4025"/>
      <c r="X4025"/>
      <c r="Y4025"/>
      <c r="Z4025"/>
      <c r="AA4025"/>
      <c r="AB4025"/>
      <c r="AC4025"/>
      <c r="AD4025"/>
      <c r="AE4025"/>
      <c r="AF4025"/>
      <c r="AG4025">
        <v>2</v>
      </c>
      <c r="AH4025">
        <v>18000</v>
      </c>
    </row>
    <row r="4026" spans="1:34" ht="15" x14ac:dyDescent="0.25">
      <c r="A4026" t="s">
        <v>8169</v>
      </c>
      <c r="B4026" t="s">
        <v>8170</v>
      </c>
      <c r="C4026" t="s">
        <v>313</v>
      </c>
      <c r="D4026"/>
      <c r="E4026"/>
      <c r="F4026"/>
      <c r="G4026"/>
      <c r="H4026" t="s">
        <v>63</v>
      </c>
      <c r="I4026" t="s">
        <v>64</v>
      </c>
      <c r="J4026"/>
      <c r="K4026"/>
      <c r="L4026"/>
      <c r="M4026"/>
      <c r="N4026"/>
      <c r="O4026"/>
      <c r="P4026"/>
      <c r="Q4026"/>
      <c r="R4026"/>
      <c r="S4026"/>
      <c r="T4026"/>
      <c r="U4026"/>
      <c r="V4026"/>
      <c r="W4026"/>
      <c r="X4026"/>
      <c r="Y4026"/>
      <c r="Z4026"/>
      <c r="AA4026"/>
      <c r="AB4026"/>
      <c r="AC4026"/>
      <c r="AD4026"/>
      <c r="AE4026"/>
      <c r="AF4026"/>
      <c r="AG4026"/>
      <c r="AH4026">
        <v>0</v>
      </c>
    </row>
    <row r="4027" spans="1:34" ht="15" x14ac:dyDescent="0.25">
      <c r="A4027" t="s">
        <v>8171</v>
      </c>
      <c r="B4027" t="s">
        <v>8172</v>
      </c>
      <c r="C4027" t="s">
        <v>74</v>
      </c>
      <c r="D4027">
        <v>3</v>
      </c>
      <c r="E4027" s="138">
        <v>45709</v>
      </c>
      <c r="F4027" s="138">
        <v>45793</v>
      </c>
      <c r="G4027" t="s">
        <v>69</v>
      </c>
      <c r="H4027" t="s">
        <v>63</v>
      </c>
      <c r="I4027">
        <v>0.3</v>
      </c>
      <c r="J4027" t="s">
        <v>71</v>
      </c>
      <c r="K4027"/>
      <c r="L4027"/>
      <c r="M4027"/>
      <c r="N4027"/>
      <c r="O4027"/>
      <c r="P4027"/>
      <c r="Q4027"/>
      <c r="R4027"/>
      <c r="S4027"/>
      <c r="T4027"/>
      <c r="U4027"/>
      <c r="V4027"/>
      <c r="W4027"/>
      <c r="X4027"/>
      <c r="Y4027"/>
      <c r="Z4027"/>
      <c r="AA4027"/>
      <c r="AB4027"/>
      <c r="AC4027"/>
      <c r="AD4027"/>
      <c r="AE4027"/>
      <c r="AF4027"/>
      <c r="AG4027">
        <v>1</v>
      </c>
      <c r="AH4027">
        <v>0</v>
      </c>
    </row>
    <row r="4028" spans="1:34" ht="15" x14ac:dyDescent="0.25">
      <c r="A4028" t="s">
        <v>8173</v>
      </c>
      <c r="B4028" t="s">
        <v>8174</v>
      </c>
      <c r="C4028" t="s">
        <v>286</v>
      </c>
      <c r="D4028">
        <v>7</v>
      </c>
      <c r="E4028" s="138">
        <v>45343</v>
      </c>
      <c r="F4028" s="138">
        <v>46011</v>
      </c>
      <c r="G4028" t="s">
        <v>69</v>
      </c>
      <c r="H4028" t="s">
        <v>70</v>
      </c>
      <c r="I4028">
        <v>0.2</v>
      </c>
      <c r="J4028" t="s">
        <v>16380</v>
      </c>
      <c r="K4028">
        <v>0.4</v>
      </c>
      <c r="L4028" t="s">
        <v>16381</v>
      </c>
      <c r="M4028">
        <v>0.5</v>
      </c>
      <c r="N4028" t="s">
        <v>16382</v>
      </c>
      <c r="O4028">
        <v>0</v>
      </c>
      <c r="P4028" t="s">
        <v>16229</v>
      </c>
      <c r="Q4028"/>
      <c r="R4028"/>
      <c r="S4028"/>
      <c r="T4028"/>
      <c r="U4028"/>
      <c r="V4028"/>
      <c r="W4028"/>
      <c r="X4028"/>
      <c r="Y4028"/>
      <c r="Z4028"/>
      <c r="AA4028"/>
      <c r="AB4028"/>
      <c r="AC4028"/>
      <c r="AD4028"/>
      <c r="AE4028"/>
      <c r="AF4028"/>
      <c r="AG4028">
        <v>0</v>
      </c>
      <c r="AH4028">
        <v>0</v>
      </c>
    </row>
    <row r="4029" spans="1:34" ht="15" x14ac:dyDescent="0.25">
      <c r="A4029" t="s">
        <v>8175</v>
      </c>
      <c r="B4029" t="s">
        <v>8176</v>
      </c>
      <c r="C4029" t="s">
        <v>148</v>
      </c>
      <c r="D4029">
        <v>2</v>
      </c>
      <c r="E4029" s="138">
        <v>45696</v>
      </c>
      <c r="F4029" s="138">
        <v>45818</v>
      </c>
      <c r="G4029" t="s">
        <v>75</v>
      </c>
      <c r="H4029" t="s">
        <v>70</v>
      </c>
      <c r="I4029">
        <v>0</v>
      </c>
      <c r="J4029" t="s">
        <v>16228</v>
      </c>
      <c r="K4029">
        <v>0.78</v>
      </c>
      <c r="L4029" t="s">
        <v>71</v>
      </c>
      <c r="M4029"/>
      <c r="N4029"/>
      <c r="O4029"/>
      <c r="P4029"/>
      <c r="Q4029"/>
      <c r="R4029"/>
      <c r="S4029"/>
      <c r="T4029"/>
      <c r="U4029"/>
      <c r="V4029"/>
      <c r="W4029"/>
      <c r="X4029"/>
      <c r="Y4029"/>
      <c r="Z4029"/>
      <c r="AA4029"/>
      <c r="AB4029"/>
      <c r="AC4029"/>
      <c r="AD4029"/>
      <c r="AE4029"/>
      <c r="AF4029"/>
      <c r="AG4029">
        <v>2</v>
      </c>
      <c r="AH4029">
        <v>12000</v>
      </c>
    </row>
    <row r="4030" spans="1:34" ht="15" x14ac:dyDescent="0.25">
      <c r="A4030" t="s">
        <v>8177</v>
      </c>
      <c r="B4030" t="s">
        <v>8178</v>
      </c>
      <c r="C4030" t="s">
        <v>691</v>
      </c>
      <c r="D4030">
        <v>52</v>
      </c>
      <c r="E4030" s="138">
        <v>45645</v>
      </c>
      <c r="F4030" s="138">
        <v>45691</v>
      </c>
      <c r="G4030" t="s">
        <v>75</v>
      </c>
      <c r="H4030" t="s">
        <v>70</v>
      </c>
      <c r="I4030">
        <v>0.6</v>
      </c>
      <c r="J4030" t="s">
        <v>16270</v>
      </c>
      <c r="K4030">
        <v>0.7</v>
      </c>
      <c r="L4030" t="s">
        <v>78</v>
      </c>
      <c r="M4030">
        <v>0.8</v>
      </c>
      <c r="N4030" t="s">
        <v>79</v>
      </c>
      <c r="O4030"/>
      <c r="P4030"/>
      <c r="Q4030"/>
      <c r="R4030"/>
      <c r="S4030"/>
      <c r="T4030"/>
      <c r="U4030"/>
      <c r="V4030"/>
      <c r="W4030"/>
      <c r="X4030"/>
      <c r="Y4030"/>
      <c r="Z4030"/>
      <c r="AA4030"/>
      <c r="AB4030"/>
      <c r="AC4030"/>
      <c r="AD4030"/>
      <c r="AE4030"/>
      <c r="AF4030"/>
      <c r="AG4030">
        <v>3</v>
      </c>
      <c r="AH4030">
        <v>0</v>
      </c>
    </row>
    <row r="4031" spans="1:34" ht="15" x14ac:dyDescent="0.25">
      <c r="A4031" t="s">
        <v>8179</v>
      </c>
      <c r="B4031" t="s">
        <v>8180</v>
      </c>
      <c r="C4031" t="s">
        <v>521</v>
      </c>
      <c r="D4031">
        <v>7</v>
      </c>
      <c r="E4031" s="138">
        <v>45680</v>
      </c>
      <c r="F4031" s="138">
        <v>45804</v>
      </c>
      <c r="G4031" t="s">
        <v>75</v>
      </c>
      <c r="H4031" t="s">
        <v>70</v>
      </c>
      <c r="I4031">
        <v>0</v>
      </c>
      <c r="J4031" t="s">
        <v>16230</v>
      </c>
      <c r="K4031">
        <v>0.77</v>
      </c>
      <c r="L4031" t="s">
        <v>16270</v>
      </c>
      <c r="M4031">
        <v>0.8</v>
      </c>
      <c r="N4031" t="s">
        <v>78</v>
      </c>
      <c r="O4031">
        <v>0.8</v>
      </c>
      <c r="P4031" t="s">
        <v>79</v>
      </c>
      <c r="Q4031"/>
      <c r="R4031"/>
      <c r="S4031"/>
      <c r="T4031"/>
      <c r="U4031"/>
      <c r="V4031"/>
      <c r="W4031"/>
      <c r="X4031"/>
      <c r="Y4031"/>
      <c r="Z4031"/>
      <c r="AA4031"/>
      <c r="AB4031"/>
      <c r="AC4031"/>
      <c r="AD4031"/>
      <c r="AE4031"/>
      <c r="AF4031"/>
      <c r="AG4031">
        <v>4</v>
      </c>
      <c r="AH4031">
        <v>15000</v>
      </c>
    </row>
    <row r="4032" spans="1:34" ht="15" x14ac:dyDescent="0.25">
      <c r="A4032" t="s">
        <v>8181</v>
      </c>
      <c r="B4032" t="s">
        <v>8182</v>
      </c>
      <c r="C4032" t="s">
        <v>84</v>
      </c>
      <c r="D4032">
        <v>5</v>
      </c>
      <c r="E4032" s="138">
        <v>40217</v>
      </c>
      <c r="F4032" s="138">
        <v>46011</v>
      </c>
      <c r="G4032" t="s">
        <v>818</v>
      </c>
      <c r="H4032" t="s">
        <v>63</v>
      </c>
      <c r="I4032">
        <v>0</v>
      </c>
      <c r="J4032" t="s">
        <v>71</v>
      </c>
      <c r="K4032"/>
      <c r="L4032"/>
      <c r="M4032"/>
      <c r="N4032"/>
      <c r="O4032"/>
      <c r="P4032"/>
      <c r="Q4032"/>
      <c r="R4032"/>
      <c r="S4032"/>
      <c r="T4032"/>
      <c r="U4032"/>
      <c r="V4032"/>
      <c r="W4032"/>
      <c r="X4032"/>
      <c r="Y4032"/>
      <c r="Z4032"/>
      <c r="AA4032"/>
      <c r="AB4032"/>
      <c r="AC4032"/>
      <c r="AD4032"/>
      <c r="AE4032"/>
      <c r="AF4032"/>
      <c r="AG4032">
        <v>1</v>
      </c>
      <c r="AH4032">
        <v>0</v>
      </c>
    </row>
    <row r="4033" spans="1:34" ht="15" x14ac:dyDescent="0.25">
      <c r="A4033" t="s">
        <v>8185</v>
      </c>
      <c r="B4033" t="s">
        <v>8186</v>
      </c>
      <c r="C4033" t="s">
        <v>84</v>
      </c>
      <c r="D4033">
        <v>43</v>
      </c>
      <c r="E4033" s="138">
        <v>45624</v>
      </c>
      <c r="F4033" s="138">
        <v>45678</v>
      </c>
      <c r="G4033" t="s">
        <v>69</v>
      </c>
      <c r="H4033" t="s">
        <v>63</v>
      </c>
      <c r="I4033">
        <v>0.2</v>
      </c>
      <c r="J4033" t="s">
        <v>71</v>
      </c>
      <c r="K4033"/>
      <c r="L4033"/>
      <c r="M4033"/>
      <c r="N4033"/>
      <c r="O4033"/>
      <c r="P4033"/>
      <c r="Q4033"/>
      <c r="R4033"/>
      <c r="S4033"/>
      <c r="T4033"/>
      <c r="U4033"/>
      <c r="V4033"/>
      <c r="W4033"/>
      <c r="X4033"/>
      <c r="Y4033"/>
      <c r="Z4033"/>
      <c r="AA4033"/>
      <c r="AB4033"/>
      <c r="AC4033"/>
      <c r="AD4033"/>
      <c r="AE4033"/>
      <c r="AF4033"/>
      <c r="AG4033">
        <v>1</v>
      </c>
      <c r="AH4033">
        <v>0</v>
      </c>
    </row>
    <row r="4034" spans="1:34" ht="15" x14ac:dyDescent="0.25">
      <c r="A4034" t="s">
        <v>8187</v>
      </c>
      <c r="B4034" t="s">
        <v>8188</v>
      </c>
      <c r="C4034" t="s">
        <v>301</v>
      </c>
      <c r="D4034">
        <v>7</v>
      </c>
      <c r="E4034" s="138">
        <v>45077</v>
      </c>
      <c r="F4034" s="138">
        <v>46011</v>
      </c>
      <c r="G4034" t="s">
        <v>69</v>
      </c>
      <c r="H4034" t="s">
        <v>63</v>
      </c>
      <c r="I4034">
        <v>0.8</v>
      </c>
      <c r="J4034" t="s">
        <v>71</v>
      </c>
      <c r="K4034"/>
      <c r="L4034"/>
      <c r="M4034"/>
      <c r="N4034"/>
      <c r="O4034"/>
      <c r="P4034"/>
      <c r="Q4034"/>
      <c r="R4034"/>
      <c r="S4034"/>
      <c r="T4034"/>
      <c r="U4034"/>
      <c r="V4034"/>
      <c r="W4034"/>
      <c r="X4034"/>
      <c r="Y4034"/>
      <c r="Z4034"/>
      <c r="AA4034"/>
      <c r="AB4034"/>
      <c r="AC4034"/>
      <c r="AD4034"/>
      <c r="AE4034"/>
      <c r="AF4034"/>
      <c r="AG4034">
        <v>1</v>
      </c>
      <c r="AH4034">
        <v>0</v>
      </c>
    </row>
    <row r="4035" spans="1:34" ht="15" x14ac:dyDescent="0.25">
      <c r="A4035" t="s">
        <v>8189</v>
      </c>
      <c r="B4035" t="s">
        <v>8190</v>
      </c>
      <c r="C4035" t="s">
        <v>286</v>
      </c>
      <c r="D4035">
        <v>33</v>
      </c>
      <c r="E4035" s="138">
        <v>45272</v>
      </c>
      <c r="F4035" s="138">
        <v>46011</v>
      </c>
      <c r="G4035" t="s">
        <v>16478</v>
      </c>
      <c r="H4035" t="s">
        <v>70</v>
      </c>
      <c r="I4035">
        <v>0.65</v>
      </c>
      <c r="J4035" t="s">
        <v>76</v>
      </c>
      <c r="K4035">
        <v>0.7</v>
      </c>
      <c r="L4035" t="s">
        <v>77</v>
      </c>
      <c r="M4035">
        <v>0.75</v>
      </c>
      <c r="N4035" t="s">
        <v>78</v>
      </c>
      <c r="O4035">
        <v>0.8</v>
      </c>
      <c r="P4035" t="s">
        <v>79</v>
      </c>
      <c r="Q4035">
        <v>0</v>
      </c>
      <c r="R4035" t="s">
        <v>16228</v>
      </c>
      <c r="S4035"/>
      <c r="T4035"/>
      <c r="U4035"/>
      <c r="V4035"/>
      <c r="W4035"/>
      <c r="X4035"/>
      <c r="Y4035"/>
      <c r="Z4035"/>
      <c r="AA4035"/>
      <c r="AB4035"/>
      <c r="AC4035"/>
      <c r="AD4035"/>
      <c r="AE4035"/>
      <c r="AF4035"/>
      <c r="AG4035">
        <v>0</v>
      </c>
      <c r="AH4035">
        <v>0</v>
      </c>
    </row>
    <row r="4036" spans="1:34" ht="15" x14ac:dyDescent="0.25">
      <c r="A4036" t="s">
        <v>8193</v>
      </c>
      <c r="B4036" t="s">
        <v>8194</v>
      </c>
      <c r="C4036" t="s">
        <v>411</v>
      </c>
      <c r="D4036">
        <v>33</v>
      </c>
      <c r="E4036" s="138">
        <v>45232</v>
      </c>
      <c r="F4036" s="138">
        <v>46011</v>
      </c>
      <c r="G4036" t="s">
        <v>69</v>
      </c>
      <c r="H4036" t="s">
        <v>63</v>
      </c>
      <c r="I4036">
        <v>0.8</v>
      </c>
      <c r="J4036" t="s">
        <v>71</v>
      </c>
      <c r="K4036"/>
      <c r="L4036"/>
      <c r="M4036"/>
      <c r="N4036"/>
      <c r="O4036"/>
      <c r="P4036"/>
      <c r="Q4036"/>
      <c r="R4036"/>
      <c r="S4036"/>
      <c r="T4036"/>
      <c r="U4036"/>
      <c r="V4036"/>
      <c r="W4036"/>
      <c r="X4036"/>
      <c r="Y4036"/>
      <c r="Z4036"/>
      <c r="AA4036"/>
      <c r="AB4036"/>
      <c r="AC4036"/>
      <c r="AD4036"/>
      <c r="AE4036"/>
      <c r="AF4036"/>
      <c r="AG4036">
        <v>1</v>
      </c>
      <c r="AH4036">
        <v>0</v>
      </c>
    </row>
    <row r="4037" spans="1:34" ht="15" x14ac:dyDescent="0.25">
      <c r="A4037" t="s">
        <v>8191</v>
      </c>
      <c r="B4037" t="s">
        <v>8192</v>
      </c>
      <c r="C4037" t="s">
        <v>193</v>
      </c>
      <c r="D4037">
        <v>2</v>
      </c>
      <c r="E4037" s="138">
        <v>45695</v>
      </c>
      <c r="F4037" s="138">
        <v>45700</v>
      </c>
      <c r="G4037" t="s">
        <v>75</v>
      </c>
      <c r="H4037" t="s">
        <v>63</v>
      </c>
      <c r="I4037">
        <v>0.65</v>
      </c>
      <c r="J4037" t="s">
        <v>71</v>
      </c>
      <c r="K4037"/>
      <c r="L4037"/>
      <c r="M4037"/>
      <c r="N4037"/>
      <c r="O4037"/>
      <c r="P4037"/>
      <c r="Q4037"/>
      <c r="R4037"/>
      <c r="S4037"/>
      <c r="T4037"/>
      <c r="U4037"/>
      <c r="V4037"/>
      <c r="W4037"/>
      <c r="X4037"/>
      <c r="Y4037"/>
      <c r="Z4037"/>
      <c r="AA4037"/>
      <c r="AB4037"/>
      <c r="AC4037"/>
      <c r="AD4037"/>
      <c r="AE4037"/>
      <c r="AF4037"/>
      <c r="AG4037">
        <v>1</v>
      </c>
      <c r="AH4037">
        <v>0</v>
      </c>
    </row>
    <row r="4038" spans="1:34" ht="15" x14ac:dyDescent="0.25">
      <c r="A4038" t="s">
        <v>8195</v>
      </c>
      <c r="B4038" t="s">
        <v>8196</v>
      </c>
      <c r="C4038" t="s">
        <v>119</v>
      </c>
      <c r="D4038">
        <v>9</v>
      </c>
      <c r="E4038" s="138">
        <v>45356</v>
      </c>
      <c r="F4038" s="138">
        <v>46011</v>
      </c>
      <c r="G4038" t="s">
        <v>69</v>
      </c>
      <c r="H4038" t="s">
        <v>63</v>
      </c>
      <c r="I4038">
        <v>0.6</v>
      </c>
      <c r="J4038" t="s">
        <v>71</v>
      </c>
      <c r="K4038"/>
      <c r="L4038"/>
      <c r="M4038"/>
      <c r="N4038"/>
      <c r="O4038"/>
      <c r="P4038"/>
      <c r="Q4038"/>
      <c r="R4038"/>
      <c r="S4038"/>
      <c r="T4038"/>
      <c r="U4038"/>
      <c r="V4038"/>
      <c r="W4038"/>
      <c r="X4038"/>
      <c r="Y4038"/>
      <c r="Z4038"/>
      <c r="AA4038"/>
      <c r="AB4038"/>
      <c r="AC4038"/>
      <c r="AD4038"/>
      <c r="AE4038"/>
      <c r="AF4038"/>
      <c r="AG4038">
        <v>1</v>
      </c>
      <c r="AH4038">
        <v>0</v>
      </c>
    </row>
    <row r="4039" spans="1:34" ht="15" x14ac:dyDescent="0.25">
      <c r="A4039" t="s">
        <v>8197</v>
      </c>
      <c r="B4039" t="s">
        <v>8198</v>
      </c>
      <c r="C4039" t="s">
        <v>102</v>
      </c>
      <c r="D4039">
        <v>31</v>
      </c>
      <c r="E4039" s="138">
        <v>45275</v>
      </c>
      <c r="F4039" s="138">
        <v>46011</v>
      </c>
      <c r="G4039" t="s">
        <v>69</v>
      </c>
      <c r="H4039" t="s">
        <v>63</v>
      </c>
      <c r="I4039">
        <v>0.8</v>
      </c>
      <c r="J4039" t="s">
        <v>71</v>
      </c>
      <c r="K4039"/>
      <c r="L4039"/>
      <c r="M4039"/>
      <c r="N4039"/>
      <c r="O4039"/>
      <c r="P4039"/>
      <c r="Q4039"/>
      <c r="R4039"/>
      <c r="S4039"/>
      <c r="T4039"/>
      <c r="U4039"/>
      <c r="V4039"/>
      <c r="W4039"/>
      <c r="X4039"/>
      <c r="Y4039"/>
      <c r="Z4039"/>
      <c r="AA4039"/>
      <c r="AB4039"/>
      <c r="AC4039"/>
      <c r="AD4039"/>
      <c r="AE4039"/>
      <c r="AF4039"/>
      <c r="AG4039">
        <v>1</v>
      </c>
      <c r="AH4039">
        <v>0</v>
      </c>
    </row>
    <row r="4040" spans="1:34" ht="15" x14ac:dyDescent="0.25">
      <c r="A4040" t="s">
        <v>8199</v>
      </c>
      <c r="B4040" t="s">
        <v>8200</v>
      </c>
      <c r="C4040" t="s">
        <v>170</v>
      </c>
      <c r="D4040">
        <v>36</v>
      </c>
      <c r="E4040" s="138">
        <v>41166</v>
      </c>
      <c r="F4040" s="138">
        <v>46011</v>
      </c>
      <c r="G4040" t="s">
        <v>69</v>
      </c>
      <c r="H4040" t="s">
        <v>70</v>
      </c>
      <c r="I4040">
        <v>0</v>
      </c>
      <c r="J4040" t="s">
        <v>16228</v>
      </c>
      <c r="K4040">
        <v>0.8</v>
      </c>
      <c r="L4040" t="s">
        <v>71</v>
      </c>
      <c r="M4040"/>
      <c r="N4040"/>
      <c r="O4040"/>
      <c r="P4040"/>
      <c r="Q4040"/>
      <c r="R4040"/>
      <c r="S4040"/>
      <c r="T4040"/>
      <c r="U4040"/>
      <c r="V4040"/>
      <c r="W4040"/>
      <c r="X4040"/>
      <c r="Y4040"/>
      <c r="Z4040"/>
      <c r="AA4040"/>
      <c r="AB4040"/>
      <c r="AC4040"/>
      <c r="AD4040"/>
      <c r="AE4040"/>
      <c r="AF4040"/>
      <c r="AG4040">
        <v>2</v>
      </c>
      <c r="AH4040">
        <v>12000</v>
      </c>
    </row>
    <row r="4041" spans="1:34" ht="15" x14ac:dyDescent="0.25">
      <c r="A4041" t="s">
        <v>8201</v>
      </c>
      <c r="B4041" t="s">
        <v>8202</v>
      </c>
      <c r="C4041" t="s">
        <v>182</v>
      </c>
      <c r="D4041">
        <v>4</v>
      </c>
      <c r="E4041" s="138">
        <v>45371</v>
      </c>
      <c r="F4041" s="138">
        <v>46011</v>
      </c>
      <c r="G4041" t="s">
        <v>69</v>
      </c>
      <c r="H4041" t="s">
        <v>70</v>
      </c>
      <c r="I4041">
        <v>0</v>
      </c>
      <c r="J4041" t="s">
        <v>16248</v>
      </c>
      <c r="K4041">
        <v>0.6</v>
      </c>
      <c r="L4041" t="s">
        <v>16270</v>
      </c>
      <c r="M4041">
        <v>0.71</v>
      </c>
      <c r="N4041" t="s">
        <v>78</v>
      </c>
      <c r="O4041">
        <v>0.8</v>
      </c>
      <c r="P4041" t="s">
        <v>79</v>
      </c>
      <c r="Q4041"/>
      <c r="R4041"/>
      <c r="S4041"/>
      <c r="T4041"/>
      <c r="U4041"/>
      <c r="V4041"/>
      <c r="W4041"/>
      <c r="X4041"/>
      <c r="Y4041"/>
      <c r="Z4041"/>
      <c r="AA4041"/>
      <c r="AB4041"/>
      <c r="AC4041"/>
      <c r="AD4041"/>
      <c r="AE4041"/>
      <c r="AF4041"/>
      <c r="AG4041">
        <v>4</v>
      </c>
      <c r="AH4041">
        <v>8500</v>
      </c>
    </row>
    <row r="4042" spans="1:34" ht="15" x14ac:dyDescent="0.25">
      <c r="A4042" t="s">
        <v>8203</v>
      </c>
      <c r="B4042" t="s">
        <v>8204</v>
      </c>
      <c r="C4042" t="s">
        <v>530</v>
      </c>
      <c r="D4042">
        <v>47</v>
      </c>
      <c r="E4042" s="138">
        <v>45287</v>
      </c>
      <c r="F4042" s="138">
        <v>46011</v>
      </c>
      <c r="G4042" t="s">
        <v>69</v>
      </c>
      <c r="H4042" t="s">
        <v>70</v>
      </c>
      <c r="I4042">
        <v>0</v>
      </c>
      <c r="J4042" t="s">
        <v>16259</v>
      </c>
      <c r="K4042">
        <v>0.8</v>
      </c>
      <c r="L4042" t="s">
        <v>71</v>
      </c>
      <c r="M4042"/>
      <c r="N4042"/>
      <c r="O4042"/>
      <c r="P4042"/>
      <c r="Q4042"/>
      <c r="R4042"/>
      <c r="S4042"/>
      <c r="T4042"/>
      <c r="U4042"/>
      <c r="V4042"/>
      <c r="W4042"/>
      <c r="X4042"/>
      <c r="Y4042"/>
      <c r="Z4042"/>
      <c r="AA4042"/>
      <c r="AB4042"/>
      <c r="AC4042"/>
      <c r="AD4042"/>
      <c r="AE4042"/>
      <c r="AF4042"/>
      <c r="AG4042">
        <v>2</v>
      </c>
      <c r="AH4042">
        <v>11000</v>
      </c>
    </row>
    <row r="4043" spans="1:34" ht="15" x14ac:dyDescent="0.25">
      <c r="A4043" t="s">
        <v>8205</v>
      </c>
      <c r="B4043" t="s">
        <v>8206</v>
      </c>
      <c r="C4043" t="s">
        <v>170</v>
      </c>
      <c r="D4043">
        <v>40</v>
      </c>
      <c r="E4043" s="138">
        <v>45635</v>
      </c>
      <c r="F4043" s="138">
        <v>45677</v>
      </c>
      <c r="G4043" t="s">
        <v>16478</v>
      </c>
      <c r="H4043" t="s">
        <v>70</v>
      </c>
      <c r="I4043">
        <v>0.6</v>
      </c>
      <c r="J4043" t="s">
        <v>76</v>
      </c>
      <c r="K4043">
        <v>0.65</v>
      </c>
      <c r="L4043" t="s">
        <v>77</v>
      </c>
      <c r="M4043">
        <v>0.73</v>
      </c>
      <c r="N4043" t="s">
        <v>78</v>
      </c>
      <c r="O4043">
        <v>0.8</v>
      </c>
      <c r="P4043" t="s">
        <v>79</v>
      </c>
      <c r="Q4043">
        <v>0</v>
      </c>
      <c r="R4043" t="s">
        <v>16229</v>
      </c>
      <c r="S4043"/>
      <c r="T4043"/>
      <c r="U4043"/>
      <c r="V4043"/>
      <c r="W4043"/>
      <c r="X4043"/>
      <c r="Y4043"/>
      <c r="Z4043"/>
      <c r="AA4043"/>
      <c r="AB4043"/>
      <c r="AC4043"/>
      <c r="AD4043"/>
      <c r="AE4043"/>
      <c r="AF4043"/>
      <c r="AG4043">
        <v>0</v>
      </c>
      <c r="AH4043">
        <v>0</v>
      </c>
    </row>
    <row r="4044" spans="1:34" ht="15" x14ac:dyDescent="0.25">
      <c r="A4044" t="s">
        <v>15628</v>
      </c>
      <c r="B4044" t="s">
        <v>15629</v>
      </c>
      <c r="C4044" t="s">
        <v>108</v>
      </c>
      <c r="D4044">
        <v>64</v>
      </c>
      <c r="E4044" s="138">
        <v>45610</v>
      </c>
      <c r="F4044" s="138">
        <v>45708</v>
      </c>
      <c r="G4044" t="s">
        <v>69</v>
      </c>
      <c r="H4044" t="s">
        <v>63</v>
      </c>
      <c r="I4044">
        <v>0.2</v>
      </c>
      <c r="J4044" t="s">
        <v>71</v>
      </c>
      <c r="K4044"/>
      <c r="L4044"/>
      <c r="M4044"/>
      <c r="N4044"/>
      <c r="O4044"/>
      <c r="P4044"/>
      <c r="Q4044"/>
      <c r="R4044"/>
      <c r="S4044"/>
      <c r="T4044"/>
      <c r="U4044"/>
      <c r="V4044"/>
      <c r="W4044"/>
      <c r="X4044"/>
      <c r="Y4044"/>
      <c r="Z4044"/>
      <c r="AA4044"/>
      <c r="AB4044"/>
      <c r="AC4044"/>
      <c r="AD4044"/>
      <c r="AE4044"/>
      <c r="AF4044"/>
      <c r="AG4044">
        <v>1</v>
      </c>
      <c r="AH4044">
        <v>0</v>
      </c>
    </row>
    <row r="4045" spans="1:34" ht="15" x14ac:dyDescent="0.25">
      <c r="A4045" t="s">
        <v>8207</v>
      </c>
      <c r="B4045" t="s">
        <v>8208</v>
      </c>
      <c r="C4045" t="s">
        <v>301</v>
      </c>
      <c r="D4045">
        <v>33</v>
      </c>
      <c r="E4045" s="138">
        <v>45653</v>
      </c>
      <c r="F4045" s="138">
        <v>45728</v>
      </c>
      <c r="G4045" t="s">
        <v>69</v>
      </c>
      <c r="H4045" t="s">
        <v>63</v>
      </c>
      <c r="I4045">
        <v>0.8</v>
      </c>
      <c r="J4045" t="s">
        <v>71</v>
      </c>
      <c r="K4045"/>
      <c r="L4045"/>
      <c r="M4045"/>
      <c r="N4045"/>
      <c r="O4045"/>
      <c r="P4045"/>
      <c r="Q4045"/>
      <c r="R4045"/>
      <c r="S4045"/>
      <c r="T4045"/>
      <c r="U4045"/>
      <c r="V4045"/>
      <c r="W4045"/>
      <c r="X4045"/>
      <c r="Y4045"/>
      <c r="Z4045"/>
      <c r="AA4045"/>
      <c r="AB4045"/>
      <c r="AC4045"/>
      <c r="AD4045"/>
      <c r="AE4045"/>
      <c r="AF4045"/>
      <c r="AG4045">
        <v>1</v>
      </c>
      <c r="AH4045">
        <v>0</v>
      </c>
    </row>
    <row r="4046" spans="1:34" ht="15" x14ac:dyDescent="0.25">
      <c r="A4046" t="s">
        <v>8209</v>
      </c>
      <c r="B4046" t="s">
        <v>8210</v>
      </c>
      <c r="C4046" t="s">
        <v>680</v>
      </c>
      <c r="D4046">
        <v>66</v>
      </c>
      <c r="E4046" s="138">
        <v>45637</v>
      </c>
      <c r="F4046" s="138">
        <v>45670</v>
      </c>
      <c r="G4046" t="s">
        <v>69</v>
      </c>
      <c r="H4046" t="s">
        <v>63</v>
      </c>
      <c r="I4046">
        <v>0.8</v>
      </c>
      <c r="J4046" t="s">
        <v>71</v>
      </c>
      <c r="K4046"/>
      <c r="L4046"/>
      <c r="M4046"/>
      <c r="N4046"/>
      <c r="O4046"/>
      <c r="P4046"/>
      <c r="Q4046"/>
      <c r="R4046"/>
      <c r="S4046"/>
      <c r="T4046"/>
      <c r="U4046"/>
      <c r="V4046"/>
      <c r="W4046"/>
      <c r="X4046"/>
      <c r="Y4046"/>
      <c r="Z4046"/>
      <c r="AA4046"/>
      <c r="AB4046"/>
      <c r="AC4046"/>
      <c r="AD4046"/>
      <c r="AE4046"/>
      <c r="AF4046"/>
      <c r="AG4046">
        <v>1</v>
      </c>
      <c r="AH4046">
        <v>0</v>
      </c>
    </row>
    <row r="4047" spans="1:34" ht="15" x14ac:dyDescent="0.25">
      <c r="A4047" t="s">
        <v>8211</v>
      </c>
      <c r="B4047" t="s">
        <v>8212</v>
      </c>
      <c r="C4047" t="s">
        <v>304</v>
      </c>
      <c r="D4047">
        <v>27</v>
      </c>
      <c r="E4047" s="138">
        <v>42206</v>
      </c>
      <c r="F4047" s="138">
        <v>46011</v>
      </c>
      <c r="G4047" t="s">
        <v>69</v>
      </c>
      <c r="H4047" t="s">
        <v>63</v>
      </c>
      <c r="I4047">
        <v>0.8</v>
      </c>
      <c r="J4047" t="s">
        <v>71</v>
      </c>
      <c r="K4047"/>
      <c r="L4047"/>
      <c r="M4047"/>
      <c r="N4047"/>
      <c r="O4047"/>
      <c r="P4047"/>
      <c r="Q4047"/>
      <c r="R4047"/>
      <c r="S4047"/>
      <c r="T4047"/>
      <c r="U4047"/>
      <c r="V4047"/>
      <c r="W4047"/>
      <c r="X4047"/>
      <c r="Y4047"/>
      <c r="Z4047"/>
      <c r="AA4047"/>
      <c r="AB4047"/>
      <c r="AC4047"/>
      <c r="AD4047"/>
      <c r="AE4047"/>
      <c r="AF4047"/>
      <c r="AG4047">
        <v>1</v>
      </c>
      <c r="AH4047">
        <v>0</v>
      </c>
    </row>
    <row r="4048" spans="1:34" ht="15" x14ac:dyDescent="0.25">
      <c r="A4048" t="s">
        <v>8213</v>
      </c>
      <c r="B4048" t="s">
        <v>8214</v>
      </c>
      <c r="C4048" t="s">
        <v>182</v>
      </c>
      <c r="D4048">
        <v>19</v>
      </c>
      <c r="E4048" s="138">
        <v>45647</v>
      </c>
      <c r="F4048" s="138">
        <v>45912</v>
      </c>
      <c r="G4048" t="s">
        <v>75</v>
      </c>
      <c r="H4048" t="s">
        <v>63</v>
      </c>
      <c r="I4048">
        <v>0.6</v>
      </c>
      <c r="J4048" t="s">
        <v>71</v>
      </c>
      <c r="K4048"/>
      <c r="L4048"/>
      <c r="M4048"/>
      <c r="N4048"/>
      <c r="O4048"/>
      <c r="P4048"/>
      <c r="Q4048"/>
      <c r="R4048"/>
      <c r="S4048"/>
      <c r="T4048"/>
      <c r="U4048"/>
      <c r="V4048"/>
      <c r="W4048"/>
      <c r="X4048"/>
      <c r="Y4048"/>
      <c r="Z4048"/>
      <c r="AA4048"/>
      <c r="AB4048"/>
      <c r="AC4048"/>
      <c r="AD4048"/>
      <c r="AE4048"/>
      <c r="AF4048"/>
      <c r="AG4048">
        <v>1</v>
      </c>
      <c r="AH4048">
        <v>0</v>
      </c>
    </row>
    <row r="4049" spans="1:34" ht="15" x14ac:dyDescent="0.25">
      <c r="A4049" t="s">
        <v>8215</v>
      </c>
      <c r="B4049" t="s">
        <v>8216</v>
      </c>
      <c r="C4049" t="s">
        <v>176</v>
      </c>
      <c r="D4049">
        <v>28</v>
      </c>
      <c r="E4049" s="138">
        <v>45656</v>
      </c>
      <c r="F4049" s="138">
        <v>45708</v>
      </c>
      <c r="G4049" t="s">
        <v>69</v>
      </c>
      <c r="H4049" t="s">
        <v>63</v>
      </c>
      <c r="I4049">
        <v>0.8</v>
      </c>
      <c r="J4049" t="s">
        <v>71</v>
      </c>
      <c r="K4049"/>
      <c r="L4049"/>
      <c r="M4049"/>
      <c r="N4049"/>
      <c r="O4049"/>
      <c r="P4049"/>
      <c r="Q4049"/>
      <c r="R4049"/>
      <c r="S4049"/>
      <c r="T4049"/>
      <c r="U4049"/>
      <c r="V4049"/>
      <c r="W4049"/>
      <c r="X4049"/>
      <c r="Y4049"/>
      <c r="Z4049"/>
      <c r="AA4049"/>
      <c r="AB4049"/>
      <c r="AC4049"/>
      <c r="AD4049"/>
      <c r="AE4049"/>
      <c r="AF4049"/>
      <c r="AG4049">
        <v>1</v>
      </c>
      <c r="AH4049">
        <v>0</v>
      </c>
    </row>
    <row r="4050" spans="1:34" ht="15" x14ac:dyDescent="0.25">
      <c r="A4050" t="s">
        <v>8217</v>
      </c>
      <c r="B4050" t="s">
        <v>8218</v>
      </c>
      <c r="C4050" t="s">
        <v>93</v>
      </c>
      <c r="D4050">
        <v>34</v>
      </c>
      <c r="E4050" s="138">
        <v>45656</v>
      </c>
      <c r="F4050" s="138">
        <v>45667</v>
      </c>
      <c r="G4050" t="s">
        <v>69</v>
      </c>
      <c r="H4050" t="s">
        <v>63</v>
      </c>
      <c r="I4050">
        <v>0.4</v>
      </c>
      <c r="J4050" t="s">
        <v>71</v>
      </c>
      <c r="K4050"/>
      <c r="L4050"/>
      <c r="M4050"/>
      <c r="N4050"/>
      <c r="O4050"/>
      <c r="P4050"/>
      <c r="Q4050"/>
      <c r="R4050"/>
      <c r="S4050"/>
      <c r="T4050"/>
      <c r="U4050"/>
      <c r="V4050"/>
      <c r="W4050"/>
      <c r="X4050"/>
      <c r="Y4050"/>
      <c r="Z4050"/>
      <c r="AA4050"/>
      <c r="AB4050"/>
      <c r="AC4050"/>
      <c r="AD4050"/>
      <c r="AE4050"/>
      <c r="AF4050"/>
      <c r="AG4050">
        <v>1</v>
      </c>
      <c r="AH4050">
        <v>0</v>
      </c>
    </row>
    <row r="4051" spans="1:34" ht="15" x14ac:dyDescent="0.25">
      <c r="A4051" t="s">
        <v>8219</v>
      </c>
      <c r="B4051" t="s">
        <v>8220</v>
      </c>
      <c r="C4051" t="s">
        <v>321</v>
      </c>
      <c r="D4051">
        <v>43</v>
      </c>
      <c r="E4051" s="138">
        <v>45646</v>
      </c>
      <c r="F4051" s="138">
        <v>45666</v>
      </c>
      <c r="G4051" t="s">
        <v>69</v>
      </c>
      <c r="H4051" t="s">
        <v>63</v>
      </c>
      <c r="I4051">
        <v>0.5</v>
      </c>
      <c r="J4051" t="s">
        <v>71</v>
      </c>
      <c r="K4051"/>
      <c r="L4051"/>
      <c r="M4051"/>
      <c r="N4051"/>
      <c r="O4051"/>
      <c r="P4051"/>
      <c r="Q4051"/>
      <c r="R4051"/>
      <c r="S4051"/>
      <c r="T4051"/>
      <c r="U4051"/>
      <c r="V4051"/>
      <c r="W4051"/>
      <c r="X4051"/>
      <c r="Y4051"/>
      <c r="Z4051"/>
      <c r="AA4051"/>
      <c r="AB4051"/>
      <c r="AC4051"/>
      <c r="AD4051"/>
      <c r="AE4051"/>
      <c r="AF4051"/>
      <c r="AG4051">
        <v>1</v>
      </c>
      <c r="AH4051">
        <v>0</v>
      </c>
    </row>
    <row r="4052" spans="1:34" ht="15" x14ac:dyDescent="0.25">
      <c r="A4052" t="s">
        <v>8223</v>
      </c>
      <c r="B4052" t="s">
        <v>8224</v>
      </c>
      <c r="C4052" t="s">
        <v>211</v>
      </c>
      <c r="D4052">
        <v>55</v>
      </c>
      <c r="E4052" s="138">
        <v>45656</v>
      </c>
      <c r="F4052" s="138">
        <v>45943</v>
      </c>
      <c r="G4052" t="s">
        <v>69</v>
      </c>
      <c r="H4052" t="s">
        <v>63</v>
      </c>
      <c r="I4052">
        <v>0.8</v>
      </c>
      <c r="J4052" t="s">
        <v>71</v>
      </c>
      <c r="K4052"/>
      <c r="L4052"/>
      <c r="M4052"/>
      <c r="N4052"/>
      <c r="O4052"/>
      <c r="P4052"/>
      <c r="Q4052"/>
      <c r="R4052"/>
      <c r="S4052"/>
      <c r="T4052"/>
      <c r="U4052"/>
      <c r="V4052"/>
      <c r="W4052"/>
      <c r="X4052"/>
      <c r="Y4052"/>
      <c r="Z4052"/>
      <c r="AA4052"/>
      <c r="AB4052"/>
      <c r="AC4052"/>
      <c r="AD4052"/>
      <c r="AE4052"/>
      <c r="AF4052"/>
      <c r="AG4052">
        <v>1</v>
      </c>
      <c r="AH4052">
        <v>0</v>
      </c>
    </row>
    <row r="4053" spans="1:34" ht="15" x14ac:dyDescent="0.25">
      <c r="A4053" t="s">
        <v>8225</v>
      </c>
      <c r="B4053" t="s">
        <v>8226</v>
      </c>
      <c r="C4053" t="s">
        <v>74</v>
      </c>
      <c r="D4053">
        <v>40</v>
      </c>
      <c r="E4053" s="138">
        <v>45623</v>
      </c>
      <c r="F4053" s="138">
        <v>45691</v>
      </c>
      <c r="G4053" t="s">
        <v>75</v>
      </c>
      <c r="H4053" t="s">
        <v>70</v>
      </c>
      <c r="I4053">
        <v>0</v>
      </c>
      <c r="J4053" t="s">
        <v>16231</v>
      </c>
      <c r="K4053">
        <v>0.45</v>
      </c>
      <c r="L4053" t="s">
        <v>16270</v>
      </c>
      <c r="M4053">
        <v>0.7</v>
      </c>
      <c r="N4053" t="s">
        <v>78</v>
      </c>
      <c r="O4053">
        <v>0.8</v>
      </c>
      <c r="P4053" t="s">
        <v>79</v>
      </c>
      <c r="Q4053"/>
      <c r="R4053"/>
      <c r="S4053"/>
      <c r="T4053"/>
      <c r="U4053"/>
      <c r="V4053"/>
      <c r="W4053"/>
      <c r="X4053"/>
      <c r="Y4053"/>
      <c r="Z4053"/>
      <c r="AA4053"/>
      <c r="AB4053"/>
      <c r="AC4053"/>
      <c r="AD4053"/>
      <c r="AE4053"/>
      <c r="AF4053"/>
      <c r="AG4053">
        <v>4</v>
      </c>
      <c r="AH4053">
        <v>13000</v>
      </c>
    </row>
    <row r="4054" spans="1:34" ht="15" x14ac:dyDescent="0.25">
      <c r="A4054" t="s">
        <v>8227</v>
      </c>
      <c r="B4054" t="s">
        <v>8228</v>
      </c>
      <c r="C4054" t="s">
        <v>359</v>
      </c>
      <c r="D4054">
        <v>26</v>
      </c>
      <c r="E4054" s="138">
        <v>45645</v>
      </c>
      <c r="F4054" s="138">
        <v>45720</v>
      </c>
      <c r="G4054" t="s">
        <v>69</v>
      </c>
      <c r="H4054" t="s">
        <v>63</v>
      </c>
      <c r="I4054">
        <v>0.5</v>
      </c>
      <c r="J4054" t="s">
        <v>71</v>
      </c>
      <c r="K4054"/>
      <c r="L4054"/>
      <c r="M4054"/>
      <c r="N4054"/>
      <c r="O4054"/>
      <c r="P4054"/>
      <c r="Q4054"/>
      <c r="R4054"/>
      <c r="S4054"/>
      <c r="T4054"/>
      <c r="U4054"/>
      <c r="V4054"/>
      <c r="W4054"/>
      <c r="X4054"/>
      <c r="Y4054"/>
      <c r="Z4054"/>
      <c r="AA4054"/>
      <c r="AB4054"/>
      <c r="AC4054"/>
      <c r="AD4054"/>
      <c r="AE4054"/>
      <c r="AF4054"/>
      <c r="AG4054">
        <v>1</v>
      </c>
      <c r="AH4054">
        <v>0</v>
      </c>
    </row>
    <row r="4055" spans="1:34" ht="15" x14ac:dyDescent="0.25">
      <c r="A4055" t="s">
        <v>8229</v>
      </c>
      <c r="B4055" t="s">
        <v>8230</v>
      </c>
      <c r="C4055" t="s">
        <v>313</v>
      </c>
      <c r="D4055"/>
      <c r="E4055"/>
      <c r="F4055"/>
      <c r="G4055"/>
      <c r="H4055" t="s">
        <v>63</v>
      </c>
      <c r="I4055" t="s">
        <v>64</v>
      </c>
      <c r="J4055"/>
      <c r="K4055"/>
      <c r="L4055"/>
      <c r="M4055"/>
      <c r="N4055"/>
      <c r="O4055"/>
      <c r="P4055"/>
      <c r="Q4055"/>
      <c r="R4055"/>
      <c r="S4055"/>
      <c r="T4055"/>
      <c r="U4055"/>
      <c r="V4055"/>
      <c r="W4055"/>
      <c r="X4055"/>
      <c r="Y4055"/>
      <c r="Z4055"/>
      <c r="AA4055"/>
      <c r="AB4055"/>
      <c r="AC4055"/>
      <c r="AD4055"/>
      <c r="AE4055"/>
      <c r="AF4055"/>
      <c r="AG4055"/>
      <c r="AH4055">
        <v>0</v>
      </c>
    </row>
    <row r="4056" spans="1:34" ht="15" x14ac:dyDescent="0.25">
      <c r="A4056" t="s">
        <v>8231</v>
      </c>
      <c r="B4056" t="s">
        <v>8232</v>
      </c>
      <c r="C4056" t="s">
        <v>228</v>
      </c>
      <c r="D4056">
        <v>30</v>
      </c>
      <c r="E4056" s="138">
        <v>45653</v>
      </c>
      <c r="F4056" s="138">
        <v>45712</v>
      </c>
      <c r="G4056" t="s">
        <v>75</v>
      </c>
      <c r="H4056" t="s">
        <v>63</v>
      </c>
      <c r="I4056">
        <v>0.8</v>
      </c>
      <c r="J4056" t="s">
        <v>71</v>
      </c>
      <c r="K4056"/>
      <c r="L4056"/>
      <c r="M4056"/>
      <c r="N4056"/>
      <c r="O4056"/>
      <c r="P4056"/>
      <c r="Q4056"/>
      <c r="R4056"/>
      <c r="S4056"/>
      <c r="T4056"/>
      <c r="U4056"/>
      <c r="V4056"/>
      <c r="W4056"/>
      <c r="X4056"/>
      <c r="Y4056"/>
      <c r="Z4056"/>
      <c r="AA4056"/>
      <c r="AB4056"/>
      <c r="AC4056"/>
      <c r="AD4056"/>
      <c r="AE4056"/>
      <c r="AF4056"/>
      <c r="AG4056">
        <v>1</v>
      </c>
      <c r="AH4056">
        <v>0</v>
      </c>
    </row>
    <row r="4057" spans="1:34" ht="15" x14ac:dyDescent="0.25">
      <c r="A4057" t="s">
        <v>8233</v>
      </c>
      <c r="B4057" t="s">
        <v>8234</v>
      </c>
      <c r="C4057" t="s">
        <v>102</v>
      </c>
      <c r="D4057">
        <v>29</v>
      </c>
      <c r="E4057" s="138">
        <v>45629</v>
      </c>
      <c r="F4057" s="138">
        <v>45944</v>
      </c>
      <c r="G4057" t="s">
        <v>69</v>
      </c>
      <c r="H4057" t="s">
        <v>63</v>
      </c>
      <c r="I4057">
        <v>0.5</v>
      </c>
      <c r="J4057" t="s">
        <v>71</v>
      </c>
      <c r="K4057"/>
      <c r="L4057"/>
      <c r="M4057"/>
      <c r="N4057"/>
      <c r="O4057"/>
      <c r="P4057"/>
      <c r="Q4057"/>
      <c r="R4057"/>
      <c r="S4057"/>
      <c r="T4057"/>
      <c r="U4057"/>
      <c r="V4057"/>
      <c r="W4057"/>
      <c r="X4057"/>
      <c r="Y4057"/>
      <c r="Z4057"/>
      <c r="AA4057"/>
      <c r="AB4057"/>
      <c r="AC4057"/>
      <c r="AD4057"/>
      <c r="AE4057"/>
      <c r="AF4057"/>
      <c r="AG4057">
        <v>1</v>
      </c>
      <c r="AH4057">
        <v>0</v>
      </c>
    </row>
    <row r="4058" spans="1:34" ht="15" x14ac:dyDescent="0.25">
      <c r="A4058" t="s">
        <v>8235</v>
      </c>
      <c r="B4058" t="s">
        <v>8236</v>
      </c>
      <c r="C4058" t="s">
        <v>145</v>
      </c>
      <c r="D4058">
        <v>39</v>
      </c>
      <c r="E4058" s="138">
        <v>45643</v>
      </c>
      <c r="F4058" s="138">
        <v>45667</v>
      </c>
      <c r="G4058" t="s">
        <v>69</v>
      </c>
      <c r="H4058" t="s">
        <v>70</v>
      </c>
      <c r="I4058">
        <v>0</v>
      </c>
      <c r="J4058" t="s">
        <v>16229</v>
      </c>
      <c r="K4058">
        <v>0.8</v>
      </c>
      <c r="L4058" t="s">
        <v>71</v>
      </c>
      <c r="M4058"/>
      <c r="N4058"/>
      <c r="O4058"/>
      <c r="P4058"/>
      <c r="Q4058"/>
      <c r="R4058"/>
      <c r="S4058"/>
      <c r="T4058"/>
      <c r="U4058"/>
      <c r="V4058"/>
      <c r="W4058"/>
      <c r="X4058"/>
      <c r="Y4058"/>
      <c r="Z4058"/>
      <c r="AA4058"/>
      <c r="AB4058"/>
      <c r="AC4058"/>
      <c r="AD4058"/>
      <c r="AE4058"/>
      <c r="AF4058"/>
      <c r="AG4058">
        <v>2</v>
      </c>
      <c r="AH4058">
        <v>10000</v>
      </c>
    </row>
    <row r="4059" spans="1:34" ht="15" x14ac:dyDescent="0.25">
      <c r="A4059" t="s">
        <v>8237</v>
      </c>
      <c r="B4059" t="s">
        <v>8238</v>
      </c>
      <c r="C4059" t="s">
        <v>228</v>
      </c>
      <c r="D4059">
        <v>40</v>
      </c>
      <c r="E4059" s="138">
        <v>45644</v>
      </c>
      <c r="F4059" s="138">
        <v>45664</v>
      </c>
      <c r="G4059" t="s">
        <v>69</v>
      </c>
      <c r="H4059" t="s">
        <v>63</v>
      </c>
      <c r="I4059">
        <v>0.8</v>
      </c>
      <c r="J4059" t="s">
        <v>71</v>
      </c>
      <c r="K4059"/>
      <c r="L4059"/>
      <c r="M4059"/>
      <c r="N4059"/>
      <c r="O4059"/>
      <c r="P4059"/>
      <c r="Q4059"/>
      <c r="R4059"/>
      <c r="S4059"/>
      <c r="T4059"/>
      <c r="U4059"/>
      <c r="V4059"/>
      <c r="W4059"/>
      <c r="X4059"/>
      <c r="Y4059"/>
      <c r="Z4059"/>
      <c r="AA4059"/>
      <c r="AB4059"/>
      <c r="AC4059"/>
      <c r="AD4059"/>
      <c r="AE4059"/>
      <c r="AF4059"/>
      <c r="AG4059">
        <v>1</v>
      </c>
      <c r="AH4059">
        <v>0</v>
      </c>
    </row>
    <row r="4060" spans="1:34" ht="15" x14ac:dyDescent="0.25">
      <c r="A4060" t="s">
        <v>8239</v>
      </c>
      <c r="B4060" t="s">
        <v>8240</v>
      </c>
      <c r="C4060" t="s">
        <v>102</v>
      </c>
      <c r="D4060">
        <v>28</v>
      </c>
      <c r="E4060" s="138">
        <v>45644</v>
      </c>
      <c r="F4060" s="138">
        <v>45910</v>
      </c>
      <c r="G4060" t="s">
        <v>69</v>
      </c>
      <c r="H4060" t="s">
        <v>63</v>
      </c>
      <c r="I4060">
        <v>0.7</v>
      </c>
      <c r="J4060" t="s">
        <v>71</v>
      </c>
      <c r="K4060"/>
      <c r="L4060"/>
      <c r="M4060"/>
      <c r="N4060"/>
      <c r="O4060"/>
      <c r="P4060"/>
      <c r="Q4060"/>
      <c r="R4060"/>
      <c r="S4060"/>
      <c r="T4060"/>
      <c r="U4060"/>
      <c r="V4060"/>
      <c r="W4060"/>
      <c r="X4060"/>
      <c r="Y4060"/>
      <c r="Z4060"/>
      <c r="AA4060"/>
      <c r="AB4060"/>
      <c r="AC4060"/>
      <c r="AD4060"/>
      <c r="AE4060"/>
      <c r="AF4060"/>
      <c r="AG4060">
        <v>1</v>
      </c>
      <c r="AH4060">
        <v>0</v>
      </c>
    </row>
    <row r="4061" spans="1:34" ht="15" x14ac:dyDescent="0.25">
      <c r="A4061" t="s">
        <v>8243</v>
      </c>
      <c r="B4061" t="s">
        <v>8244</v>
      </c>
      <c r="C4061" t="s">
        <v>231</v>
      </c>
      <c r="D4061">
        <v>32</v>
      </c>
      <c r="E4061" s="138">
        <v>45643</v>
      </c>
      <c r="F4061" s="138">
        <v>45706</v>
      </c>
      <c r="G4061" t="s">
        <v>69</v>
      </c>
      <c r="H4061" t="s">
        <v>70</v>
      </c>
      <c r="I4061">
        <v>0</v>
      </c>
      <c r="J4061" t="s">
        <v>16229</v>
      </c>
      <c r="K4061">
        <v>0.5</v>
      </c>
      <c r="L4061" t="s">
        <v>71</v>
      </c>
      <c r="M4061"/>
      <c r="N4061"/>
      <c r="O4061"/>
      <c r="P4061"/>
      <c r="Q4061"/>
      <c r="R4061"/>
      <c r="S4061"/>
      <c r="T4061"/>
      <c r="U4061"/>
      <c r="V4061"/>
      <c r="W4061"/>
      <c r="X4061"/>
      <c r="Y4061"/>
      <c r="Z4061"/>
      <c r="AA4061"/>
      <c r="AB4061"/>
      <c r="AC4061"/>
      <c r="AD4061"/>
      <c r="AE4061"/>
      <c r="AF4061"/>
      <c r="AG4061">
        <v>2</v>
      </c>
      <c r="AH4061">
        <v>10000</v>
      </c>
    </row>
    <row r="4062" spans="1:34" ht="15" x14ac:dyDescent="0.25">
      <c r="A4062" t="s">
        <v>8241</v>
      </c>
      <c r="B4062" t="s">
        <v>8242</v>
      </c>
      <c r="C4062" t="s">
        <v>182</v>
      </c>
      <c r="D4062">
        <v>34</v>
      </c>
      <c r="E4062" s="138">
        <v>45636</v>
      </c>
      <c r="F4062" s="138">
        <v>45845</v>
      </c>
      <c r="G4062" t="s">
        <v>69</v>
      </c>
      <c r="H4062" t="s">
        <v>63</v>
      </c>
      <c r="I4062">
        <v>0.8</v>
      </c>
      <c r="J4062" t="s">
        <v>71</v>
      </c>
      <c r="K4062"/>
      <c r="L4062"/>
      <c r="M4062"/>
      <c r="N4062"/>
      <c r="O4062"/>
      <c r="P4062"/>
      <c r="Q4062"/>
      <c r="R4062"/>
      <c r="S4062"/>
      <c r="T4062"/>
      <c r="U4062"/>
      <c r="V4062"/>
      <c r="W4062"/>
      <c r="X4062"/>
      <c r="Y4062"/>
      <c r="Z4062"/>
      <c r="AA4062"/>
      <c r="AB4062"/>
      <c r="AC4062"/>
      <c r="AD4062"/>
      <c r="AE4062"/>
      <c r="AF4062"/>
      <c r="AG4062">
        <v>1</v>
      </c>
      <c r="AH4062">
        <v>0</v>
      </c>
    </row>
    <row r="4063" spans="1:34" ht="15" x14ac:dyDescent="0.25">
      <c r="A4063" t="s">
        <v>8245</v>
      </c>
      <c r="B4063" t="s">
        <v>8246</v>
      </c>
      <c r="C4063" t="s">
        <v>228</v>
      </c>
      <c r="D4063">
        <v>16</v>
      </c>
      <c r="E4063" s="138">
        <v>45632</v>
      </c>
      <c r="F4063" s="138">
        <v>45709</v>
      </c>
      <c r="G4063" t="s">
        <v>69</v>
      </c>
      <c r="H4063" t="s">
        <v>63</v>
      </c>
      <c r="I4063">
        <v>0.75</v>
      </c>
      <c r="J4063" t="s">
        <v>71</v>
      </c>
      <c r="K4063"/>
      <c r="L4063"/>
      <c r="M4063"/>
      <c r="N4063"/>
      <c r="O4063"/>
      <c r="P4063"/>
      <c r="Q4063"/>
      <c r="R4063"/>
      <c r="S4063"/>
      <c r="T4063"/>
      <c r="U4063"/>
      <c r="V4063"/>
      <c r="W4063"/>
      <c r="X4063"/>
      <c r="Y4063"/>
      <c r="Z4063"/>
      <c r="AA4063"/>
      <c r="AB4063"/>
      <c r="AC4063"/>
      <c r="AD4063"/>
      <c r="AE4063"/>
      <c r="AF4063"/>
      <c r="AG4063">
        <v>1</v>
      </c>
      <c r="AH4063">
        <v>0</v>
      </c>
    </row>
    <row r="4064" spans="1:34" ht="15" x14ac:dyDescent="0.25">
      <c r="A4064" t="s">
        <v>8247</v>
      </c>
      <c r="B4064" t="s">
        <v>8248</v>
      </c>
      <c r="C4064" t="s">
        <v>63</v>
      </c>
      <c r="D4064">
        <v>4</v>
      </c>
      <c r="E4064" s="138">
        <v>45761</v>
      </c>
      <c r="F4064" s="138">
        <v>45897</v>
      </c>
      <c r="G4064" t="s">
        <v>16478</v>
      </c>
      <c r="H4064" t="s">
        <v>70</v>
      </c>
      <c r="I4064">
        <v>0.35</v>
      </c>
      <c r="J4064" t="s">
        <v>16507</v>
      </c>
      <c r="K4064">
        <v>0.45</v>
      </c>
      <c r="L4064" t="s">
        <v>77</v>
      </c>
      <c r="M4064">
        <v>0.55000000000000004</v>
      </c>
      <c r="N4064" t="s">
        <v>78</v>
      </c>
      <c r="O4064">
        <v>0.75</v>
      </c>
      <c r="P4064" t="s">
        <v>79</v>
      </c>
      <c r="Q4064"/>
      <c r="R4064"/>
      <c r="S4064"/>
      <c r="T4064"/>
      <c r="U4064"/>
      <c r="V4064"/>
      <c r="W4064"/>
      <c r="X4064"/>
      <c r="Y4064"/>
      <c r="Z4064"/>
      <c r="AA4064"/>
      <c r="AB4064"/>
      <c r="AC4064"/>
      <c r="AD4064"/>
      <c r="AE4064"/>
      <c r="AF4064"/>
      <c r="AG4064">
        <v>0</v>
      </c>
      <c r="AH4064">
        <v>0</v>
      </c>
    </row>
    <row r="4065" spans="1:34" ht="15" x14ac:dyDescent="0.25">
      <c r="A4065" t="s">
        <v>8249</v>
      </c>
      <c r="B4065" t="s">
        <v>8250</v>
      </c>
      <c r="C4065" t="s">
        <v>231</v>
      </c>
      <c r="D4065">
        <v>9</v>
      </c>
      <c r="E4065" s="138">
        <v>43542</v>
      </c>
      <c r="F4065" s="138">
        <v>46011</v>
      </c>
      <c r="G4065" t="s">
        <v>69</v>
      </c>
      <c r="H4065" t="s">
        <v>63</v>
      </c>
      <c r="I4065">
        <v>0.8</v>
      </c>
      <c r="J4065" t="s">
        <v>71</v>
      </c>
      <c r="K4065"/>
      <c r="L4065"/>
      <c r="M4065"/>
      <c r="N4065"/>
      <c r="O4065"/>
      <c r="P4065"/>
      <c r="Q4065"/>
      <c r="R4065"/>
      <c r="S4065"/>
      <c r="T4065"/>
      <c r="U4065"/>
      <c r="V4065"/>
      <c r="W4065"/>
      <c r="X4065"/>
      <c r="Y4065"/>
      <c r="Z4065"/>
      <c r="AA4065"/>
      <c r="AB4065"/>
      <c r="AC4065"/>
      <c r="AD4065"/>
      <c r="AE4065"/>
      <c r="AF4065"/>
      <c r="AG4065">
        <v>1</v>
      </c>
      <c r="AH4065">
        <v>0</v>
      </c>
    </row>
    <row r="4066" spans="1:34" ht="15" x14ac:dyDescent="0.25">
      <c r="A4066" t="s">
        <v>8251</v>
      </c>
      <c r="B4066" t="s">
        <v>8252</v>
      </c>
      <c r="C4066" t="s">
        <v>111</v>
      </c>
      <c r="D4066">
        <v>9</v>
      </c>
      <c r="E4066" s="138">
        <v>44316</v>
      </c>
      <c r="F4066" s="138">
        <v>46011</v>
      </c>
      <c r="G4066" t="s">
        <v>69</v>
      </c>
      <c r="H4066" t="s">
        <v>63</v>
      </c>
      <c r="I4066">
        <v>0.8</v>
      </c>
      <c r="J4066" t="s">
        <v>71</v>
      </c>
      <c r="K4066"/>
      <c r="L4066"/>
      <c r="M4066"/>
      <c r="N4066"/>
      <c r="O4066"/>
      <c r="P4066"/>
      <c r="Q4066"/>
      <c r="R4066"/>
      <c r="S4066"/>
      <c r="T4066"/>
      <c r="U4066"/>
      <c r="V4066"/>
      <c r="W4066"/>
      <c r="X4066"/>
      <c r="Y4066"/>
      <c r="Z4066"/>
      <c r="AA4066"/>
      <c r="AB4066"/>
      <c r="AC4066"/>
      <c r="AD4066"/>
      <c r="AE4066"/>
      <c r="AF4066"/>
      <c r="AG4066">
        <v>1</v>
      </c>
      <c r="AH4066">
        <v>0</v>
      </c>
    </row>
    <row r="4067" spans="1:34" ht="15" x14ac:dyDescent="0.25">
      <c r="A4067" t="s">
        <v>8253</v>
      </c>
      <c r="B4067" t="s">
        <v>8254</v>
      </c>
      <c r="C4067" t="s">
        <v>182</v>
      </c>
      <c r="D4067">
        <v>5</v>
      </c>
      <c r="E4067" s="138">
        <v>45747</v>
      </c>
      <c r="F4067" s="138">
        <v>45750</v>
      </c>
      <c r="G4067" t="s">
        <v>69</v>
      </c>
      <c r="H4067" t="s">
        <v>70</v>
      </c>
      <c r="I4067">
        <v>0</v>
      </c>
      <c r="J4067" t="s">
        <v>16228</v>
      </c>
      <c r="K4067">
        <v>0.4</v>
      </c>
      <c r="L4067" t="s">
        <v>71</v>
      </c>
      <c r="M4067"/>
      <c r="N4067"/>
      <c r="O4067"/>
      <c r="P4067"/>
      <c r="Q4067"/>
      <c r="R4067"/>
      <c r="S4067"/>
      <c r="T4067"/>
      <c r="U4067"/>
      <c r="V4067"/>
      <c r="W4067"/>
      <c r="X4067"/>
      <c r="Y4067"/>
      <c r="Z4067"/>
      <c r="AA4067"/>
      <c r="AB4067"/>
      <c r="AC4067"/>
      <c r="AD4067"/>
      <c r="AE4067"/>
      <c r="AF4067"/>
      <c r="AG4067">
        <v>2</v>
      </c>
      <c r="AH4067">
        <v>12000</v>
      </c>
    </row>
    <row r="4068" spans="1:34" ht="15" x14ac:dyDescent="0.25">
      <c r="A4068" t="s">
        <v>8255</v>
      </c>
      <c r="B4068" t="s">
        <v>8256</v>
      </c>
      <c r="C4068" t="s">
        <v>176</v>
      </c>
      <c r="D4068">
        <v>43</v>
      </c>
      <c r="E4068" s="138">
        <v>45640</v>
      </c>
      <c r="F4068" s="138">
        <v>45898</v>
      </c>
      <c r="G4068" t="s">
        <v>69</v>
      </c>
      <c r="H4068" t="s">
        <v>63</v>
      </c>
      <c r="I4068">
        <v>0.6</v>
      </c>
      <c r="J4068" t="s">
        <v>71</v>
      </c>
      <c r="K4068"/>
      <c r="L4068"/>
      <c r="M4068"/>
      <c r="N4068"/>
      <c r="O4068"/>
      <c r="P4068"/>
      <c r="Q4068"/>
      <c r="R4068"/>
      <c r="S4068"/>
      <c r="T4068"/>
      <c r="U4068"/>
      <c r="V4068"/>
      <c r="W4068"/>
      <c r="X4068"/>
      <c r="Y4068"/>
      <c r="Z4068"/>
      <c r="AA4068"/>
      <c r="AB4068"/>
      <c r="AC4068"/>
      <c r="AD4068"/>
      <c r="AE4068"/>
      <c r="AF4068"/>
      <c r="AG4068">
        <v>1</v>
      </c>
      <c r="AH4068">
        <v>0</v>
      </c>
    </row>
    <row r="4069" spans="1:34" ht="15" x14ac:dyDescent="0.25">
      <c r="A4069" t="s">
        <v>8257</v>
      </c>
      <c r="B4069" t="s">
        <v>8258</v>
      </c>
      <c r="C4069" t="s">
        <v>228</v>
      </c>
      <c r="D4069">
        <v>28</v>
      </c>
      <c r="E4069" s="138">
        <v>45647</v>
      </c>
      <c r="F4069" s="138">
        <v>45798</v>
      </c>
      <c r="G4069" t="s">
        <v>69</v>
      </c>
      <c r="H4069" t="s">
        <v>63</v>
      </c>
      <c r="I4069">
        <v>0.55000000000000004</v>
      </c>
      <c r="J4069" t="s">
        <v>71</v>
      </c>
      <c r="K4069"/>
      <c r="L4069"/>
      <c r="M4069"/>
      <c r="N4069"/>
      <c r="O4069"/>
      <c r="P4069"/>
      <c r="Q4069"/>
      <c r="R4069"/>
      <c r="S4069"/>
      <c r="T4069"/>
      <c r="U4069"/>
      <c r="V4069"/>
      <c r="W4069"/>
      <c r="X4069"/>
      <c r="Y4069"/>
      <c r="Z4069"/>
      <c r="AA4069"/>
      <c r="AB4069"/>
      <c r="AC4069"/>
      <c r="AD4069"/>
      <c r="AE4069"/>
      <c r="AF4069"/>
      <c r="AG4069">
        <v>1</v>
      </c>
      <c r="AH4069">
        <v>0</v>
      </c>
    </row>
    <row r="4070" spans="1:34" ht="15" x14ac:dyDescent="0.25">
      <c r="A4070" t="s">
        <v>8259</v>
      </c>
      <c r="B4070" t="s">
        <v>8260</v>
      </c>
      <c r="C4070" t="s">
        <v>211</v>
      </c>
      <c r="D4070">
        <v>53</v>
      </c>
      <c r="E4070" s="138">
        <v>45656</v>
      </c>
      <c r="F4070" s="138">
        <v>45860</v>
      </c>
      <c r="G4070" t="s">
        <v>69</v>
      </c>
      <c r="H4070" t="s">
        <v>63</v>
      </c>
      <c r="I4070">
        <v>0.8</v>
      </c>
      <c r="J4070" t="s">
        <v>71</v>
      </c>
      <c r="K4070"/>
      <c r="L4070"/>
      <c r="M4070"/>
      <c r="N4070"/>
      <c r="O4070"/>
      <c r="P4070"/>
      <c r="Q4070"/>
      <c r="R4070"/>
      <c r="S4070"/>
      <c r="T4070"/>
      <c r="U4070"/>
      <c r="V4070"/>
      <c r="W4070"/>
      <c r="X4070"/>
      <c r="Y4070"/>
      <c r="Z4070"/>
      <c r="AA4070"/>
      <c r="AB4070"/>
      <c r="AC4070"/>
      <c r="AD4070"/>
      <c r="AE4070"/>
      <c r="AF4070"/>
      <c r="AG4070">
        <v>1</v>
      </c>
      <c r="AH4070">
        <v>0</v>
      </c>
    </row>
    <row r="4071" spans="1:34" ht="15" x14ac:dyDescent="0.25">
      <c r="A4071" t="s">
        <v>8261</v>
      </c>
      <c r="B4071" t="s">
        <v>8262</v>
      </c>
      <c r="C4071" t="s">
        <v>228</v>
      </c>
      <c r="D4071">
        <v>20</v>
      </c>
      <c r="E4071" s="138">
        <v>45646</v>
      </c>
      <c r="F4071" s="138">
        <v>45944</v>
      </c>
      <c r="G4071" t="s">
        <v>69</v>
      </c>
      <c r="H4071" t="s">
        <v>63</v>
      </c>
      <c r="I4071">
        <v>0.7</v>
      </c>
      <c r="J4071" t="s">
        <v>71</v>
      </c>
      <c r="K4071"/>
      <c r="L4071"/>
      <c r="M4071"/>
      <c r="N4071"/>
      <c r="O4071"/>
      <c r="P4071"/>
      <c r="Q4071"/>
      <c r="R4071"/>
      <c r="S4071"/>
      <c r="T4071"/>
      <c r="U4071"/>
      <c r="V4071"/>
      <c r="W4071"/>
      <c r="X4071"/>
      <c r="Y4071"/>
      <c r="Z4071"/>
      <c r="AA4071"/>
      <c r="AB4071"/>
      <c r="AC4071"/>
      <c r="AD4071"/>
      <c r="AE4071"/>
      <c r="AF4071"/>
      <c r="AG4071">
        <v>1</v>
      </c>
      <c r="AH4071">
        <v>0</v>
      </c>
    </row>
    <row r="4072" spans="1:34" ht="15" x14ac:dyDescent="0.25">
      <c r="A4072" t="s">
        <v>8265</v>
      </c>
      <c r="B4072" t="s">
        <v>8266</v>
      </c>
      <c r="C4072" t="s">
        <v>231</v>
      </c>
      <c r="D4072">
        <v>33</v>
      </c>
      <c r="E4072" s="138">
        <v>45637</v>
      </c>
      <c r="F4072" s="138">
        <v>45687</v>
      </c>
      <c r="G4072" t="s">
        <v>69</v>
      </c>
      <c r="H4072" t="s">
        <v>63</v>
      </c>
      <c r="I4072">
        <v>0.6</v>
      </c>
      <c r="J4072" t="s">
        <v>71</v>
      </c>
      <c r="K4072"/>
      <c r="L4072"/>
      <c r="M4072"/>
      <c r="N4072"/>
      <c r="O4072"/>
      <c r="P4072"/>
      <c r="Q4072"/>
      <c r="R4072"/>
      <c r="S4072"/>
      <c r="T4072"/>
      <c r="U4072"/>
      <c r="V4072"/>
      <c r="W4072"/>
      <c r="X4072"/>
      <c r="Y4072"/>
      <c r="Z4072"/>
      <c r="AA4072"/>
      <c r="AB4072"/>
      <c r="AC4072"/>
      <c r="AD4072"/>
      <c r="AE4072"/>
      <c r="AF4072"/>
      <c r="AG4072">
        <v>1</v>
      </c>
      <c r="AH4072">
        <v>0</v>
      </c>
    </row>
    <row r="4073" spans="1:34" ht="15" x14ac:dyDescent="0.25">
      <c r="A4073" t="s">
        <v>8263</v>
      </c>
      <c r="B4073" t="s">
        <v>8264</v>
      </c>
      <c r="C4073" t="s">
        <v>102</v>
      </c>
      <c r="D4073">
        <v>23</v>
      </c>
      <c r="E4073" s="138">
        <v>45649</v>
      </c>
      <c r="F4073" s="138">
        <v>45910</v>
      </c>
      <c r="G4073" t="s">
        <v>69</v>
      </c>
      <c r="H4073" t="s">
        <v>63</v>
      </c>
      <c r="I4073">
        <v>0.7</v>
      </c>
      <c r="J4073" t="s">
        <v>71</v>
      </c>
      <c r="K4073"/>
      <c r="L4073"/>
      <c r="M4073"/>
      <c r="N4073"/>
      <c r="O4073"/>
      <c r="P4073"/>
      <c r="Q4073"/>
      <c r="R4073"/>
      <c r="S4073"/>
      <c r="T4073"/>
      <c r="U4073"/>
      <c r="V4073"/>
      <c r="W4073"/>
      <c r="X4073"/>
      <c r="Y4073"/>
      <c r="Z4073"/>
      <c r="AA4073"/>
      <c r="AB4073"/>
      <c r="AC4073"/>
      <c r="AD4073"/>
      <c r="AE4073"/>
      <c r="AF4073"/>
      <c r="AG4073">
        <v>1</v>
      </c>
      <c r="AH4073">
        <v>0</v>
      </c>
    </row>
    <row r="4074" spans="1:34" ht="15" x14ac:dyDescent="0.25">
      <c r="A4074" t="s">
        <v>8269</v>
      </c>
      <c r="B4074" t="s">
        <v>8270</v>
      </c>
      <c r="C4074" t="s">
        <v>102</v>
      </c>
      <c r="D4074">
        <v>38</v>
      </c>
      <c r="E4074" s="138">
        <v>45653</v>
      </c>
      <c r="F4074" s="138">
        <v>45681</v>
      </c>
      <c r="G4074" t="s">
        <v>69</v>
      </c>
      <c r="H4074" t="s">
        <v>63</v>
      </c>
      <c r="I4074">
        <v>0.6</v>
      </c>
      <c r="J4074" t="s">
        <v>71</v>
      </c>
      <c r="K4074"/>
      <c r="L4074"/>
      <c r="M4074"/>
      <c r="N4074"/>
      <c r="O4074"/>
      <c r="P4074"/>
      <c r="Q4074"/>
      <c r="R4074"/>
      <c r="S4074"/>
      <c r="T4074"/>
      <c r="U4074"/>
      <c r="V4074"/>
      <c r="W4074"/>
      <c r="X4074"/>
      <c r="Y4074"/>
      <c r="Z4074"/>
      <c r="AA4074"/>
      <c r="AB4074"/>
      <c r="AC4074"/>
      <c r="AD4074"/>
      <c r="AE4074"/>
      <c r="AF4074"/>
      <c r="AG4074">
        <v>1</v>
      </c>
      <c r="AH4074">
        <v>0</v>
      </c>
    </row>
    <row r="4075" spans="1:34" ht="15" x14ac:dyDescent="0.25">
      <c r="A4075" t="s">
        <v>8267</v>
      </c>
      <c r="B4075" t="s">
        <v>8268</v>
      </c>
      <c r="C4075" t="s">
        <v>193</v>
      </c>
      <c r="D4075">
        <v>29</v>
      </c>
      <c r="E4075" s="138">
        <v>45656</v>
      </c>
      <c r="F4075" s="138">
        <v>45860</v>
      </c>
      <c r="G4075" t="s">
        <v>69</v>
      </c>
      <c r="H4075" t="s">
        <v>63</v>
      </c>
      <c r="I4075">
        <v>0.8</v>
      </c>
      <c r="J4075" t="s">
        <v>71</v>
      </c>
      <c r="K4075"/>
      <c r="L4075"/>
      <c r="M4075"/>
      <c r="N4075"/>
      <c r="O4075"/>
      <c r="P4075"/>
      <c r="Q4075"/>
      <c r="R4075"/>
      <c r="S4075"/>
      <c r="T4075"/>
      <c r="U4075"/>
      <c r="V4075"/>
      <c r="W4075"/>
      <c r="X4075"/>
      <c r="Y4075"/>
      <c r="Z4075"/>
      <c r="AA4075"/>
      <c r="AB4075"/>
      <c r="AC4075"/>
      <c r="AD4075"/>
      <c r="AE4075"/>
      <c r="AF4075"/>
      <c r="AG4075">
        <v>1</v>
      </c>
      <c r="AH4075">
        <v>0</v>
      </c>
    </row>
    <row r="4076" spans="1:34" ht="15" x14ac:dyDescent="0.25">
      <c r="A4076" t="s">
        <v>8271</v>
      </c>
      <c r="B4076" t="s">
        <v>8272</v>
      </c>
      <c r="C4076" t="s">
        <v>102</v>
      </c>
      <c r="D4076">
        <v>40</v>
      </c>
      <c r="E4076" s="138">
        <v>45646</v>
      </c>
      <c r="F4076" s="138">
        <v>45667</v>
      </c>
      <c r="G4076" t="s">
        <v>69</v>
      </c>
      <c r="H4076" t="s">
        <v>63</v>
      </c>
      <c r="I4076">
        <v>0.8</v>
      </c>
      <c r="J4076" t="s">
        <v>71</v>
      </c>
      <c r="K4076"/>
      <c r="L4076"/>
      <c r="M4076"/>
      <c r="N4076"/>
      <c r="O4076"/>
      <c r="P4076"/>
      <c r="Q4076"/>
      <c r="R4076"/>
      <c r="S4076"/>
      <c r="T4076"/>
      <c r="U4076"/>
      <c r="V4076"/>
      <c r="W4076"/>
      <c r="X4076"/>
      <c r="Y4076"/>
      <c r="Z4076"/>
      <c r="AA4076"/>
      <c r="AB4076"/>
      <c r="AC4076"/>
      <c r="AD4076"/>
      <c r="AE4076"/>
      <c r="AF4076"/>
      <c r="AG4076">
        <v>1</v>
      </c>
      <c r="AH4076">
        <v>0</v>
      </c>
    </row>
    <row r="4077" spans="1:34" ht="15" x14ac:dyDescent="0.25">
      <c r="A4077" t="s">
        <v>8273</v>
      </c>
      <c r="B4077" t="s">
        <v>8274</v>
      </c>
      <c r="C4077" t="s">
        <v>521</v>
      </c>
      <c r="D4077">
        <v>32</v>
      </c>
      <c r="E4077" s="138">
        <v>45645</v>
      </c>
      <c r="F4077" s="138">
        <v>45929</v>
      </c>
      <c r="G4077" t="s">
        <v>69</v>
      </c>
      <c r="H4077" t="s">
        <v>70</v>
      </c>
      <c r="I4077">
        <v>0</v>
      </c>
      <c r="J4077" t="s">
        <v>16245</v>
      </c>
      <c r="K4077">
        <v>0.75</v>
      </c>
      <c r="L4077" t="s">
        <v>71</v>
      </c>
      <c r="M4077"/>
      <c r="N4077"/>
      <c r="O4077"/>
      <c r="P4077"/>
      <c r="Q4077"/>
      <c r="R4077"/>
      <c r="S4077"/>
      <c r="T4077"/>
      <c r="U4077"/>
      <c r="V4077"/>
      <c r="W4077"/>
      <c r="X4077"/>
      <c r="Y4077"/>
      <c r="Z4077"/>
      <c r="AA4077"/>
      <c r="AB4077"/>
      <c r="AC4077"/>
      <c r="AD4077"/>
      <c r="AE4077"/>
      <c r="AF4077"/>
      <c r="AG4077">
        <v>2</v>
      </c>
      <c r="AH4077">
        <v>16000</v>
      </c>
    </row>
    <row r="4078" spans="1:34" ht="15" x14ac:dyDescent="0.25">
      <c r="A4078" t="s">
        <v>8275</v>
      </c>
      <c r="B4078" t="s">
        <v>8276</v>
      </c>
      <c r="C4078" t="s">
        <v>742</v>
      </c>
      <c r="D4078">
        <v>13</v>
      </c>
      <c r="E4078" s="138">
        <v>45695</v>
      </c>
      <c r="F4078" s="138">
        <v>45714</v>
      </c>
      <c r="G4078" t="s">
        <v>69</v>
      </c>
      <c r="H4078" t="s">
        <v>63</v>
      </c>
      <c r="I4078">
        <v>0.6</v>
      </c>
      <c r="J4078" t="s">
        <v>71</v>
      </c>
      <c r="K4078"/>
      <c r="L4078"/>
      <c r="M4078"/>
      <c r="N4078"/>
      <c r="O4078"/>
      <c r="P4078"/>
      <c r="Q4078"/>
      <c r="R4078"/>
      <c r="S4078"/>
      <c r="T4078"/>
      <c r="U4078"/>
      <c r="V4078"/>
      <c r="W4078"/>
      <c r="X4078"/>
      <c r="Y4078"/>
      <c r="Z4078"/>
      <c r="AA4078"/>
      <c r="AB4078"/>
      <c r="AC4078"/>
      <c r="AD4078"/>
      <c r="AE4078"/>
      <c r="AF4078"/>
      <c r="AG4078">
        <v>1</v>
      </c>
      <c r="AH4078">
        <v>0</v>
      </c>
    </row>
    <row r="4079" spans="1:34" ht="15" x14ac:dyDescent="0.25">
      <c r="A4079" t="s">
        <v>8277</v>
      </c>
      <c r="B4079" t="s">
        <v>8278</v>
      </c>
      <c r="C4079" t="s">
        <v>231</v>
      </c>
      <c r="D4079">
        <v>30</v>
      </c>
      <c r="E4079" s="138">
        <v>44651</v>
      </c>
      <c r="F4079" s="138">
        <v>46011</v>
      </c>
      <c r="G4079" t="s">
        <v>16478</v>
      </c>
      <c r="H4079" t="s">
        <v>70</v>
      </c>
      <c r="I4079">
        <v>0.46</v>
      </c>
      <c r="J4079" t="s">
        <v>76</v>
      </c>
      <c r="K4079">
        <v>0.56000000000000005</v>
      </c>
      <c r="L4079" t="s">
        <v>77</v>
      </c>
      <c r="M4079">
        <v>0.66</v>
      </c>
      <c r="N4079" t="s">
        <v>78</v>
      </c>
      <c r="O4079">
        <v>0.8</v>
      </c>
      <c r="P4079" t="s">
        <v>79</v>
      </c>
      <c r="Q4079"/>
      <c r="R4079"/>
      <c r="S4079"/>
      <c r="T4079"/>
      <c r="U4079"/>
      <c r="V4079"/>
      <c r="W4079"/>
      <c r="X4079"/>
      <c r="Y4079"/>
      <c r="Z4079"/>
      <c r="AA4079"/>
      <c r="AB4079"/>
      <c r="AC4079"/>
      <c r="AD4079"/>
      <c r="AE4079"/>
      <c r="AF4079"/>
      <c r="AG4079">
        <v>0</v>
      </c>
      <c r="AH4079">
        <v>0</v>
      </c>
    </row>
    <row r="4080" spans="1:34" ht="15" x14ac:dyDescent="0.25">
      <c r="A4080" t="s">
        <v>8279</v>
      </c>
      <c r="B4080" t="s">
        <v>8280</v>
      </c>
      <c r="C4080" t="s">
        <v>228</v>
      </c>
      <c r="D4080">
        <v>6</v>
      </c>
      <c r="E4080" s="138">
        <v>43517</v>
      </c>
      <c r="F4080" s="138">
        <v>46011</v>
      </c>
      <c r="G4080" t="s">
        <v>69</v>
      </c>
      <c r="H4080" t="s">
        <v>63</v>
      </c>
      <c r="I4080">
        <v>0.8</v>
      </c>
      <c r="J4080" t="s">
        <v>71</v>
      </c>
      <c r="K4080"/>
      <c r="L4080"/>
      <c r="M4080"/>
      <c r="N4080"/>
      <c r="O4080"/>
      <c r="P4080"/>
      <c r="Q4080"/>
      <c r="R4080"/>
      <c r="S4080"/>
      <c r="T4080"/>
      <c r="U4080"/>
      <c r="V4080"/>
      <c r="W4080"/>
      <c r="X4080"/>
      <c r="Y4080"/>
      <c r="Z4080"/>
      <c r="AA4080"/>
      <c r="AB4080"/>
      <c r="AC4080"/>
      <c r="AD4080"/>
      <c r="AE4080"/>
      <c r="AF4080"/>
      <c r="AG4080">
        <v>1</v>
      </c>
      <c r="AH4080">
        <v>0</v>
      </c>
    </row>
    <row r="4081" spans="1:34" ht="15" x14ac:dyDescent="0.25">
      <c r="A4081" t="s">
        <v>5560</v>
      </c>
      <c r="B4081" t="s">
        <v>5561</v>
      </c>
      <c r="C4081" t="s">
        <v>231</v>
      </c>
      <c r="D4081"/>
      <c r="E4081"/>
      <c r="F4081"/>
      <c r="G4081"/>
      <c r="H4081" t="s">
        <v>63</v>
      </c>
      <c r="I4081" t="s">
        <v>64</v>
      </c>
      <c r="J4081"/>
      <c r="K4081"/>
      <c r="L4081"/>
      <c r="M4081"/>
      <c r="N4081"/>
      <c r="O4081"/>
      <c r="P4081"/>
      <c r="Q4081"/>
      <c r="R4081"/>
      <c r="S4081"/>
      <c r="T4081"/>
      <c r="U4081"/>
      <c r="V4081"/>
      <c r="W4081"/>
      <c r="X4081"/>
      <c r="Y4081"/>
      <c r="Z4081"/>
      <c r="AA4081"/>
      <c r="AB4081"/>
      <c r="AC4081"/>
      <c r="AD4081"/>
      <c r="AE4081"/>
      <c r="AF4081"/>
      <c r="AG4081"/>
      <c r="AH4081">
        <v>0</v>
      </c>
    </row>
    <row r="4082" spans="1:34" ht="15" x14ac:dyDescent="0.25">
      <c r="A4082" t="s">
        <v>8281</v>
      </c>
      <c r="B4082" t="s">
        <v>8282</v>
      </c>
      <c r="C4082" t="s">
        <v>182</v>
      </c>
      <c r="D4082">
        <v>30</v>
      </c>
      <c r="E4082" s="138">
        <v>45647</v>
      </c>
      <c r="F4082" s="138">
        <v>45951</v>
      </c>
      <c r="G4082" t="s">
        <v>69</v>
      </c>
      <c r="H4082" t="s">
        <v>63</v>
      </c>
      <c r="I4082">
        <v>0.8</v>
      </c>
      <c r="J4082" t="s">
        <v>71</v>
      </c>
      <c r="K4082"/>
      <c r="L4082"/>
      <c r="M4082"/>
      <c r="N4082"/>
      <c r="O4082"/>
      <c r="P4082"/>
      <c r="Q4082"/>
      <c r="R4082"/>
      <c r="S4082"/>
      <c r="T4082"/>
      <c r="U4082"/>
      <c r="V4082"/>
      <c r="W4082"/>
      <c r="X4082"/>
      <c r="Y4082"/>
      <c r="Z4082"/>
      <c r="AA4082"/>
      <c r="AB4082"/>
      <c r="AC4082"/>
      <c r="AD4082"/>
      <c r="AE4082"/>
      <c r="AF4082"/>
      <c r="AG4082">
        <v>1</v>
      </c>
      <c r="AH4082">
        <v>0</v>
      </c>
    </row>
    <row r="4083" spans="1:34" ht="15" x14ac:dyDescent="0.25">
      <c r="A4083" t="s">
        <v>8283</v>
      </c>
      <c r="B4083" t="s">
        <v>8284</v>
      </c>
      <c r="C4083" t="s">
        <v>102</v>
      </c>
      <c r="D4083">
        <v>50</v>
      </c>
      <c r="E4083" s="138">
        <v>45229</v>
      </c>
      <c r="F4083" s="138">
        <v>46011</v>
      </c>
      <c r="G4083" t="s">
        <v>69</v>
      </c>
      <c r="H4083" t="s">
        <v>63</v>
      </c>
      <c r="I4083">
        <v>0.6</v>
      </c>
      <c r="J4083" t="s">
        <v>71</v>
      </c>
      <c r="K4083"/>
      <c r="L4083"/>
      <c r="M4083"/>
      <c r="N4083"/>
      <c r="O4083"/>
      <c r="P4083"/>
      <c r="Q4083"/>
      <c r="R4083"/>
      <c r="S4083"/>
      <c r="T4083"/>
      <c r="U4083"/>
      <c r="V4083"/>
      <c r="W4083"/>
      <c r="X4083"/>
      <c r="Y4083"/>
      <c r="Z4083"/>
      <c r="AA4083"/>
      <c r="AB4083"/>
      <c r="AC4083"/>
      <c r="AD4083"/>
      <c r="AE4083"/>
      <c r="AF4083"/>
      <c r="AG4083">
        <v>1</v>
      </c>
      <c r="AH4083">
        <v>0</v>
      </c>
    </row>
    <row r="4084" spans="1:34" ht="15" x14ac:dyDescent="0.25">
      <c r="A4084" t="s">
        <v>8285</v>
      </c>
      <c r="B4084" t="s">
        <v>8286</v>
      </c>
      <c r="C4084" t="s">
        <v>29</v>
      </c>
      <c r="D4084">
        <v>35</v>
      </c>
      <c r="E4084" s="138">
        <v>45656</v>
      </c>
      <c r="F4084" s="138">
        <v>45744</v>
      </c>
      <c r="G4084" t="s">
        <v>69</v>
      </c>
      <c r="H4084" t="s">
        <v>63</v>
      </c>
      <c r="I4084">
        <v>0.8</v>
      </c>
      <c r="J4084" t="s">
        <v>71</v>
      </c>
      <c r="K4084"/>
      <c r="L4084"/>
      <c r="M4084"/>
      <c r="N4084"/>
      <c r="O4084"/>
      <c r="P4084"/>
      <c r="Q4084"/>
      <c r="R4084"/>
      <c r="S4084"/>
      <c r="T4084"/>
      <c r="U4084"/>
      <c r="V4084"/>
      <c r="W4084"/>
      <c r="X4084"/>
      <c r="Y4084"/>
      <c r="Z4084"/>
      <c r="AA4084"/>
      <c r="AB4084"/>
      <c r="AC4084"/>
      <c r="AD4084"/>
      <c r="AE4084"/>
      <c r="AF4084"/>
      <c r="AG4084">
        <v>1</v>
      </c>
      <c r="AH4084">
        <v>0</v>
      </c>
    </row>
    <row r="4085" spans="1:34" ht="15" x14ac:dyDescent="0.25">
      <c r="A4085" t="s">
        <v>8287</v>
      </c>
      <c r="B4085" t="s">
        <v>8288</v>
      </c>
      <c r="C4085" t="s">
        <v>321</v>
      </c>
      <c r="D4085">
        <v>25</v>
      </c>
      <c r="E4085" s="138">
        <v>45868</v>
      </c>
      <c r="F4085" s="138">
        <v>45922</v>
      </c>
      <c r="G4085" t="s">
        <v>16083</v>
      </c>
      <c r="H4085" t="s">
        <v>63</v>
      </c>
      <c r="I4085">
        <v>0.8</v>
      </c>
      <c r="J4085" t="s">
        <v>71</v>
      </c>
      <c r="K4085"/>
      <c r="L4085"/>
      <c r="M4085"/>
      <c r="N4085"/>
      <c r="O4085"/>
      <c r="P4085"/>
      <c r="Q4085"/>
      <c r="R4085"/>
      <c r="S4085"/>
      <c r="T4085"/>
      <c r="U4085"/>
      <c r="V4085"/>
      <c r="W4085"/>
      <c r="X4085"/>
      <c r="Y4085"/>
      <c r="Z4085"/>
      <c r="AA4085"/>
      <c r="AB4085"/>
      <c r="AC4085"/>
      <c r="AD4085"/>
      <c r="AE4085"/>
      <c r="AF4085"/>
      <c r="AG4085">
        <v>1</v>
      </c>
      <c r="AH4085">
        <v>0</v>
      </c>
    </row>
    <row r="4086" spans="1:34" ht="15" x14ac:dyDescent="0.25">
      <c r="A4086" t="s">
        <v>8289</v>
      </c>
      <c r="B4086" t="s">
        <v>8290</v>
      </c>
      <c r="C4086" t="s">
        <v>228</v>
      </c>
      <c r="D4086">
        <v>25</v>
      </c>
      <c r="E4086" s="138">
        <v>45632</v>
      </c>
      <c r="F4086" s="138">
        <v>45791</v>
      </c>
      <c r="G4086" t="s">
        <v>69</v>
      </c>
      <c r="H4086" t="s">
        <v>70</v>
      </c>
      <c r="I4086">
        <v>0</v>
      </c>
      <c r="J4086" t="s">
        <v>16232</v>
      </c>
      <c r="K4086">
        <v>0.6</v>
      </c>
      <c r="L4086" t="s">
        <v>71</v>
      </c>
      <c r="M4086"/>
      <c r="N4086"/>
      <c r="O4086"/>
      <c r="P4086"/>
      <c r="Q4086"/>
      <c r="R4086"/>
      <c r="S4086"/>
      <c r="T4086"/>
      <c r="U4086"/>
      <c r="V4086"/>
      <c r="W4086"/>
      <c r="X4086"/>
      <c r="Y4086"/>
      <c r="Z4086"/>
      <c r="AA4086"/>
      <c r="AB4086"/>
      <c r="AC4086"/>
      <c r="AD4086"/>
      <c r="AE4086"/>
      <c r="AF4086"/>
      <c r="AG4086">
        <v>2</v>
      </c>
      <c r="AH4086">
        <v>7500</v>
      </c>
    </row>
    <row r="4087" spans="1:34" ht="15" x14ac:dyDescent="0.25">
      <c r="A4087" t="s">
        <v>8291</v>
      </c>
      <c r="B4087" t="s">
        <v>8292</v>
      </c>
      <c r="C4087" t="s">
        <v>1370</v>
      </c>
      <c r="D4087">
        <v>52</v>
      </c>
      <c r="E4087" s="138">
        <v>45656</v>
      </c>
      <c r="F4087" s="138">
        <v>45938</v>
      </c>
      <c r="G4087" t="s">
        <v>69</v>
      </c>
      <c r="H4087" t="s">
        <v>63</v>
      </c>
      <c r="I4087">
        <v>0.8</v>
      </c>
      <c r="J4087" t="s">
        <v>71</v>
      </c>
      <c r="K4087"/>
      <c r="L4087"/>
      <c r="M4087"/>
      <c r="N4087"/>
      <c r="O4087"/>
      <c r="P4087"/>
      <c r="Q4087"/>
      <c r="R4087"/>
      <c r="S4087"/>
      <c r="T4087"/>
      <c r="U4087"/>
      <c r="V4087"/>
      <c r="W4087"/>
      <c r="X4087"/>
      <c r="Y4087"/>
      <c r="Z4087"/>
      <c r="AA4087"/>
      <c r="AB4087"/>
      <c r="AC4087"/>
      <c r="AD4087"/>
      <c r="AE4087"/>
      <c r="AF4087"/>
      <c r="AG4087">
        <v>1</v>
      </c>
      <c r="AH4087">
        <v>0</v>
      </c>
    </row>
    <row r="4088" spans="1:34" ht="15" x14ac:dyDescent="0.25">
      <c r="A4088" t="s">
        <v>8293</v>
      </c>
      <c r="B4088" t="s">
        <v>8294</v>
      </c>
      <c r="C4088" t="s">
        <v>145</v>
      </c>
      <c r="D4088">
        <v>39</v>
      </c>
      <c r="E4088" s="138">
        <v>45644</v>
      </c>
      <c r="F4088" s="138">
        <v>45660</v>
      </c>
      <c r="G4088" t="s">
        <v>69</v>
      </c>
      <c r="H4088" t="s">
        <v>63</v>
      </c>
      <c r="I4088">
        <v>0.8</v>
      </c>
      <c r="J4088" t="s">
        <v>71</v>
      </c>
      <c r="K4088"/>
      <c r="L4088"/>
      <c r="M4088"/>
      <c r="N4088"/>
      <c r="O4088"/>
      <c r="P4088"/>
      <c r="Q4088"/>
      <c r="R4088"/>
      <c r="S4088"/>
      <c r="T4088"/>
      <c r="U4088"/>
      <c r="V4088"/>
      <c r="W4088"/>
      <c r="X4088"/>
      <c r="Y4088"/>
      <c r="Z4088"/>
      <c r="AA4088"/>
      <c r="AB4088"/>
      <c r="AC4088"/>
      <c r="AD4088"/>
      <c r="AE4088"/>
      <c r="AF4088"/>
      <c r="AG4088">
        <v>1</v>
      </c>
      <c r="AH4088">
        <v>0</v>
      </c>
    </row>
    <row r="4089" spans="1:34" ht="15" x14ac:dyDescent="0.25">
      <c r="A4089" t="s">
        <v>8295</v>
      </c>
      <c r="B4089" t="s">
        <v>8296</v>
      </c>
      <c r="C4089" t="s">
        <v>145</v>
      </c>
      <c r="D4089">
        <v>11</v>
      </c>
      <c r="E4089" s="138">
        <v>43501</v>
      </c>
      <c r="F4089" s="138">
        <v>46011</v>
      </c>
      <c r="G4089" t="s">
        <v>69</v>
      </c>
      <c r="H4089" t="s">
        <v>63</v>
      </c>
      <c r="I4089">
        <v>0.8</v>
      </c>
      <c r="J4089" t="s">
        <v>71</v>
      </c>
      <c r="K4089"/>
      <c r="L4089"/>
      <c r="M4089"/>
      <c r="N4089"/>
      <c r="O4089"/>
      <c r="P4089"/>
      <c r="Q4089"/>
      <c r="R4089"/>
      <c r="S4089"/>
      <c r="T4089"/>
      <c r="U4089"/>
      <c r="V4089"/>
      <c r="W4089"/>
      <c r="X4089"/>
      <c r="Y4089"/>
      <c r="Z4089"/>
      <c r="AA4089"/>
      <c r="AB4089"/>
      <c r="AC4089"/>
      <c r="AD4089"/>
      <c r="AE4089"/>
      <c r="AF4089"/>
      <c r="AG4089">
        <v>1</v>
      </c>
      <c r="AH4089">
        <v>0</v>
      </c>
    </row>
    <row r="4090" spans="1:34" ht="15" x14ac:dyDescent="0.25">
      <c r="A4090" t="s">
        <v>8297</v>
      </c>
      <c r="B4090" t="s">
        <v>8298</v>
      </c>
      <c r="C4090" t="s">
        <v>102</v>
      </c>
      <c r="D4090">
        <v>68</v>
      </c>
      <c r="E4090" s="138">
        <v>45654</v>
      </c>
      <c r="F4090" s="138">
        <v>45678</v>
      </c>
      <c r="G4090" t="s">
        <v>75</v>
      </c>
      <c r="H4090" t="s">
        <v>70</v>
      </c>
      <c r="I4090">
        <v>0</v>
      </c>
      <c r="J4090" t="s">
        <v>16228</v>
      </c>
      <c r="K4090">
        <v>0.8</v>
      </c>
      <c r="L4090" t="s">
        <v>71</v>
      </c>
      <c r="M4090"/>
      <c r="N4090"/>
      <c r="O4090"/>
      <c r="P4090"/>
      <c r="Q4090"/>
      <c r="R4090"/>
      <c r="S4090"/>
      <c r="T4090"/>
      <c r="U4090"/>
      <c r="V4090"/>
      <c r="W4090"/>
      <c r="X4090"/>
      <c r="Y4090"/>
      <c r="Z4090"/>
      <c r="AA4090"/>
      <c r="AB4090"/>
      <c r="AC4090"/>
      <c r="AD4090"/>
      <c r="AE4090"/>
      <c r="AF4090"/>
      <c r="AG4090">
        <v>2</v>
      </c>
      <c r="AH4090">
        <v>12000</v>
      </c>
    </row>
    <row r="4091" spans="1:34" ht="15" x14ac:dyDescent="0.25">
      <c r="A4091" t="s">
        <v>8299</v>
      </c>
      <c r="B4091" t="s">
        <v>8300</v>
      </c>
      <c r="C4091" t="s">
        <v>291</v>
      </c>
      <c r="D4091">
        <v>31</v>
      </c>
      <c r="E4091" s="138">
        <v>45644</v>
      </c>
      <c r="F4091" s="138">
        <v>45862</v>
      </c>
      <c r="G4091" t="s">
        <v>69</v>
      </c>
      <c r="H4091" t="s">
        <v>63</v>
      </c>
      <c r="I4091">
        <v>0.8</v>
      </c>
      <c r="J4091" t="s">
        <v>71</v>
      </c>
      <c r="K4091"/>
      <c r="L4091"/>
      <c r="M4091"/>
      <c r="N4091"/>
      <c r="O4091"/>
      <c r="P4091"/>
      <c r="Q4091"/>
      <c r="R4091"/>
      <c r="S4091"/>
      <c r="T4091"/>
      <c r="U4091"/>
      <c r="V4091"/>
      <c r="W4091"/>
      <c r="X4091"/>
      <c r="Y4091"/>
      <c r="Z4091"/>
      <c r="AA4091"/>
      <c r="AB4091"/>
      <c r="AC4091"/>
      <c r="AD4091"/>
      <c r="AE4091"/>
      <c r="AF4091"/>
      <c r="AG4091">
        <v>1</v>
      </c>
      <c r="AH4091">
        <v>0</v>
      </c>
    </row>
    <row r="4092" spans="1:34" ht="15" x14ac:dyDescent="0.25">
      <c r="A4092" t="s">
        <v>8301</v>
      </c>
      <c r="B4092" t="s">
        <v>8302</v>
      </c>
      <c r="C4092" t="s">
        <v>790</v>
      </c>
      <c r="D4092">
        <v>56</v>
      </c>
      <c r="E4092" s="138">
        <v>45656</v>
      </c>
      <c r="F4092" s="138">
        <v>45901</v>
      </c>
      <c r="G4092" t="s">
        <v>75</v>
      </c>
      <c r="H4092" t="s">
        <v>63</v>
      </c>
      <c r="I4092">
        <v>0.39</v>
      </c>
      <c r="J4092" t="s">
        <v>71</v>
      </c>
      <c r="K4092"/>
      <c r="L4092"/>
      <c r="M4092"/>
      <c r="N4092"/>
      <c r="O4092"/>
      <c r="P4092"/>
      <c r="Q4092"/>
      <c r="R4092"/>
      <c r="S4092"/>
      <c r="T4092"/>
      <c r="U4092"/>
      <c r="V4092"/>
      <c r="W4092"/>
      <c r="X4092"/>
      <c r="Y4092"/>
      <c r="Z4092"/>
      <c r="AA4092"/>
      <c r="AB4092"/>
      <c r="AC4092"/>
      <c r="AD4092"/>
      <c r="AE4092"/>
      <c r="AF4092"/>
      <c r="AG4092">
        <v>1</v>
      </c>
      <c r="AH4092">
        <v>0</v>
      </c>
    </row>
    <row r="4093" spans="1:34" ht="15" x14ac:dyDescent="0.25">
      <c r="A4093" t="s">
        <v>8303</v>
      </c>
      <c r="B4093" t="s">
        <v>8304</v>
      </c>
      <c r="C4093" t="s">
        <v>102</v>
      </c>
      <c r="D4093">
        <v>42</v>
      </c>
      <c r="E4093" s="138">
        <v>45280</v>
      </c>
      <c r="F4093" s="138">
        <v>46011</v>
      </c>
      <c r="G4093" t="s">
        <v>69</v>
      </c>
      <c r="H4093" t="s">
        <v>63</v>
      </c>
      <c r="I4093">
        <v>0.8</v>
      </c>
      <c r="J4093" t="s">
        <v>71</v>
      </c>
      <c r="K4093"/>
      <c r="L4093"/>
      <c r="M4093"/>
      <c r="N4093"/>
      <c r="O4093"/>
      <c r="P4093"/>
      <c r="Q4093"/>
      <c r="R4093"/>
      <c r="S4093"/>
      <c r="T4093"/>
      <c r="U4093"/>
      <c r="V4093"/>
      <c r="W4093"/>
      <c r="X4093"/>
      <c r="Y4093"/>
      <c r="Z4093"/>
      <c r="AA4093"/>
      <c r="AB4093"/>
      <c r="AC4093"/>
      <c r="AD4093"/>
      <c r="AE4093"/>
      <c r="AF4093"/>
      <c r="AG4093">
        <v>1</v>
      </c>
      <c r="AH4093">
        <v>0</v>
      </c>
    </row>
    <row r="4094" spans="1:34" ht="15" x14ac:dyDescent="0.25">
      <c r="A4094" t="s">
        <v>8305</v>
      </c>
      <c r="B4094" t="s">
        <v>8306</v>
      </c>
      <c r="C4094" t="s">
        <v>2812</v>
      </c>
      <c r="D4094">
        <v>2</v>
      </c>
      <c r="E4094" s="138">
        <v>44578</v>
      </c>
      <c r="F4094" s="138">
        <v>46011</v>
      </c>
      <c r="G4094" t="s">
        <v>16478</v>
      </c>
      <c r="H4094" t="s">
        <v>70</v>
      </c>
      <c r="I4094">
        <v>0.4</v>
      </c>
      <c r="J4094" t="s">
        <v>76</v>
      </c>
      <c r="K4094">
        <v>0.45</v>
      </c>
      <c r="L4094" t="s">
        <v>77</v>
      </c>
      <c r="M4094">
        <v>0.55000000000000004</v>
      </c>
      <c r="N4094" t="s">
        <v>78</v>
      </c>
      <c r="O4094">
        <v>0.7</v>
      </c>
      <c r="P4094" t="s">
        <v>79</v>
      </c>
      <c r="Q4094">
        <v>0</v>
      </c>
      <c r="R4094" t="s">
        <v>16271</v>
      </c>
      <c r="S4094"/>
      <c r="T4094"/>
      <c r="U4094"/>
      <c r="V4094"/>
      <c r="W4094"/>
      <c r="X4094"/>
      <c r="Y4094"/>
      <c r="Z4094"/>
      <c r="AA4094"/>
      <c r="AB4094"/>
      <c r="AC4094"/>
      <c r="AD4094"/>
      <c r="AE4094"/>
      <c r="AF4094"/>
      <c r="AG4094">
        <v>0</v>
      </c>
      <c r="AH4094">
        <v>0</v>
      </c>
    </row>
    <row r="4095" spans="1:34" ht="15" x14ac:dyDescent="0.25">
      <c r="A4095" t="s">
        <v>8309</v>
      </c>
      <c r="B4095" t="s">
        <v>8310</v>
      </c>
      <c r="C4095" t="s">
        <v>102</v>
      </c>
      <c r="D4095">
        <v>129</v>
      </c>
      <c r="E4095" s="138">
        <v>44860</v>
      </c>
      <c r="F4095" s="138">
        <v>46011</v>
      </c>
      <c r="G4095" t="s">
        <v>69</v>
      </c>
      <c r="H4095" t="s">
        <v>63</v>
      </c>
      <c r="I4095">
        <v>0.6</v>
      </c>
      <c r="J4095" t="s">
        <v>71</v>
      </c>
      <c r="K4095"/>
      <c r="L4095"/>
      <c r="M4095"/>
      <c r="N4095"/>
      <c r="O4095"/>
      <c r="P4095"/>
      <c r="Q4095"/>
      <c r="R4095"/>
      <c r="S4095"/>
      <c r="T4095"/>
      <c r="U4095"/>
      <c r="V4095"/>
      <c r="W4095"/>
      <c r="X4095"/>
      <c r="Y4095"/>
      <c r="Z4095"/>
      <c r="AA4095"/>
      <c r="AB4095"/>
      <c r="AC4095"/>
      <c r="AD4095"/>
      <c r="AE4095"/>
      <c r="AF4095"/>
      <c r="AG4095">
        <v>1</v>
      </c>
      <c r="AH4095">
        <v>0</v>
      </c>
    </row>
    <row r="4096" spans="1:34" ht="15" x14ac:dyDescent="0.25">
      <c r="A4096" t="s">
        <v>8311</v>
      </c>
      <c r="B4096" t="s">
        <v>8312</v>
      </c>
      <c r="C4096" t="s">
        <v>411</v>
      </c>
      <c r="D4096">
        <v>6</v>
      </c>
      <c r="E4096" s="138">
        <v>45378</v>
      </c>
      <c r="F4096" s="138">
        <v>46011</v>
      </c>
      <c r="G4096" t="s">
        <v>69</v>
      </c>
      <c r="H4096" t="s">
        <v>63</v>
      </c>
      <c r="I4096">
        <v>0.8</v>
      </c>
      <c r="J4096" t="s">
        <v>71</v>
      </c>
      <c r="K4096"/>
      <c r="L4096"/>
      <c r="M4096"/>
      <c r="N4096"/>
      <c r="O4096"/>
      <c r="P4096"/>
      <c r="Q4096"/>
      <c r="R4096"/>
      <c r="S4096"/>
      <c r="T4096"/>
      <c r="U4096"/>
      <c r="V4096"/>
      <c r="W4096"/>
      <c r="X4096"/>
      <c r="Y4096"/>
      <c r="Z4096"/>
      <c r="AA4096"/>
      <c r="AB4096"/>
      <c r="AC4096"/>
      <c r="AD4096"/>
      <c r="AE4096"/>
      <c r="AF4096"/>
      <c r="AG4096">
        <v>1</v>
      </c>
      <c r="AH4096">
        <v>0</v>
      </c>
    </row>
    <row r="4097" spans="1:34" ht="15" x14ac:dyDescent="0.25">
      <c r="A4097" t="s">
        <v>8313</v>
      </c>
      <c r="B4097" t="s">
        <v>8314</v>
      </c>
      <c r="C4097" t="s">
        <v>521</v>
      </c>
      <c r="D4097">
        <v>3</v>
      </c>
      <c r="E4097" s="138">
        <v>45707</v>
      </c>
      <c r="F4097" s="138">
        <v>45721</v>
      </c>
      <c r="G4097" t="s">
        <v>69</v>
      </c>
      <c r="H4097" t="s">
        <v>70</v>
      </c>
      <c r="I4097">
        <v>0.5</v>
      </c>
      <c r="J4097" t="s">
        <v>16270</v>
      </c>
      <c r="K4097">
        <v>0.6</v>
      </c>
      <c r="L4097" t="s">
        <v>78</v>
      </c>
      <c r="M4097">
        <v>0.75</v>
      </c>
      <c r="N4097" t="s">
        <v>79</v>
      </c>
      <c r="O4097"/>
      <c r="P4097"/>
      <c r="Q4097"/>
      <c r="R4097"/>
      <c r="S4097"/>
      <c r="T4097"/>
      <c r="U4097"/>
      <c r="V4097"/>
      <c r="W4097"/>
      <c r="X4097"/>
      <c r="Y4097"/>
      <c r="Z4097"/>
      <c r="AA4097"/>
      <c r="AB4097"/>
      <c r="AC4097"/>
      <c r="AD4097"/>
      <c r="AE4097"/>
      <c r="AF4097"/>
      <c r="AG4097">
        <v>3</v>
      </c>
      <c r="AH4097">
        <v>0</v>
      </c>
    </row>
    <row r="4098" spans="1:34" ht="15" x14ac:dyDescent="0.25">
      <c r="A4098" t="s">
        <v>8315</v>
      </c>
      <c r="B4098" t="s">
        <v>8316</v>
      </c>
      <c r="C4098" t="s">
        <v>228</v>
      </c>
      <c r="D4098">
        <v>22</v>
      </c>
      <c r="E4098" s="138">
        <v>45280</v>
      </c>
      <c r="F4098" s="138">
        <v>46011</v>
      </c>
      <c r="G4098" t="s">
        <v>69</v>
      </c>
      <c r="H4098" t="s">
        <v>70</v>
      </c>
      <c r="I4098">
        <v>0</v>
      </c>
      <c r="J4098" t="s">
        <v>16286</v>
      </c>
      <c r="K4098">
        <v>0.7</v>
      </c>
      <c r="L4098" t="s">
        <v>71</v>
      </c>
      <c r="M4098"/>
      <c r="N4098"/>
      <c r="O4098"/>
      <c r="P4098"/>
      <c r="Q4098"/>
      <c r="R4098"/>
      <c r="S4098"/>
      <c r="T4098"/>
      <c r="U4098"/>
      <c r="V4098"/>
      <c r="W4098"/>
      <c r="X4098"/>
      <c r="Y4098"/>
      <c r="Z4098"/>
      <c r="AA4098"/>
      <c r="AB4098"/>
      <c r="AC4098"/>
      <c r="AD4098"/>
      <c r="AE4098"/>
      <c r="AF4098"/>
      <c r="AG4098">
        <v>2</v>
      </c>
      <c r="AH4098">
        <v>5000</v>
      </c>
    </row>
    <row r="4099" spans="1:34" ht="15" x14ac:dyDescent="0.25">
      <c r="A4099" t="s">
        <v>8317</v>
      </c>
      <c r="B4099" t="s">
        <v>8318</v>
      </c>
      <c r="C4099" t="s">
        <v>680</v>
      </c>
      <c r="D4099">
        <v>2</v>
      </c>
      <c r="E4099" s="138">
        <v>44974</v>
      </c>
      <c r="F4099" s="138">
        <v>46011</v>
      </c>
      <c r="G4099" t="s">
        <v>69</v>
      </c>
      <c r="H4099" t="s">
        <v>63</v>
      </c>
      <c r="I4099">
        <v>0.8</v>
      </c>
      <c r="J4099" t="s">
        <v>71</v>
      </c>
      <c r="K4099"/>
      <c r="L4099"/>
      <c r="M4099"/>
      <c r="N4099"/>
      <c r="O4099"/>
      <c r="P4099"/>
      <c r="Q4099"/>
      <c r="R4099"/>
      <c r="S4099"/>
      <c r="T4099"/>
      <c r="U4099"/>
      <c r="V4099"/>
      <c r="W4099"/>
      <c r="X4099"/>
      <c r="Y4099"/>
      <c r="Z4099"/>
      <c r="AA4099"/>
      <c r="AB4099"/>
      <c r="AC4099"/>
      <c r="AD4099"/>
      <c r="AE4099"/>
      <c r="AF4099"/>
      <c r="AG4099">
        <v>1</v>
      </c>
      <c r="AH4099">
        <v>0</v>
      </c>
    </row>
    <row r="4100" spans="1:34" ht="15" x14ac:dyDescent="0.25">
      <c r="A4100" t="s">
        <v>8319</v>
      </c>
      <c r="B4100" t="s">
        <v>8320</v>
      </c>
      <c r="C4100" t="s">
        <v>159</v>
      </c>
      <c r="D4100"/>
      <c r="E4100"/>
      <c r="F4100"/>
      <c r="G4100"/>
      <c r="H4100" t="s">
        <v>63</v>
      </c>
      <c r="I4100" t="s">
        <v>64</v>
      </c>
      <c r="J4100"/>
      <c r="K4100"/>
      <c r="L4100"/>
      <c r="M4100"/>
      <c r="N4100"/>
      <c r="O4100"/>
      <c r="P4100"/>
      <c r="Q4100"/>
      <c r="R4100"/>
      <c r="S4100"/>
      <c r="T4100"/>
      <c r="U4100"/>
      <c r="V4100"/>
      <c r="W4100"/>
      <c r="X4100"/>
      <c r="Y4100"/>
      <c r="Z4100"/>
      <c r="AA4100"/>
      <c r="AB4100"/>
      <c r="AC4100"/>
      <c r="AD4100"/>
      <c r="AE4100"/>
      <c r="AF4100"/>
      <c r="AG4100"/>
      <c r="AH4100">
        <v>0</v>
      </c>
    </row>
    <row r="4101" spans="1:34" ht="15" x14ac:dyDescent="0.25">
      <c r="A4101" t="s">
        <v>8321</v>
      </c>
      <c r="B4101" t="s">
        <v>8322</v>
      </c>
      <c r="C4101" t="s">
        <v>182</v>
      </c>
      <c r="D4101">
        <v>15</v>
      </c>
      <c r="E4101" s="138">
        <v>45653</v>
      </c>
      <c r="F4101" s="138">
        <v>45909</v>
      </c>
      <c r="G4101" t="s">
        <v>69</v>
      </c>
      <c r="H4101" t="s">
        <v>63</v>
      </c>
      <c r="I4101">
        <v>0.8</v>
      </c>
      <c r="J4101" t="s">
        <v>71</v>
      </c>
      <c r="K4101"/>
      <c r="L4101"/>
      <c r="M4101"/>
      <c r="N4101"/>
      <c r="O4101"/>
      <c r="P4101"/>
      <c r="Q4101"/>
      <c r="R4101"/>
      <c r="S4101"/>
      <c r="T4101"/>
      <c r="U4101"/>
      <c r="V4101"/>
      <c r="W4101"/>
      <c r="X4101"/>
      <c r="Y4101"/>
      <c r="Z4101"/>
      <c r="AA4101"/>
      <c r="AB4101"/>
      <c r="AC4101"/>
      <c r="AD4101"/>
      <c r="AE4101"/>
      <c r="AF4101"/>
      <c r="AG4101">
        <v>1</v>
      </c>
      <c r="AH4101">
        <v>0</v>
      </c>
    </row>
    <row r="4102" spans="1:34" ht="15" x14ac:dyDescent="0.25">
      <c r="A4102" t="s">
        <v>8325</v>
      </c>
      <c r="B4102" t="s">
        <v>8326</v>
      </c>
      <c r="C4102" t="s">
        <v>411</v>
      </c>
      <c r="D4102">
        <v>9</v>
      </c>
      <c r="E4102" s="138">
        <v>40666</v>
      </c>
      <c r="F4102" s="138">
        <v>46011</v>
      </c>
      <c r="G4102" t="s">
        <v>69</v>
      </c>
      <c r="H4102" t="s">
        <v>70</v>
      </c>
      <c r="I4102">
        <v>0</v>
      </c>
      <c r="J4102" t="s">
        <v>16249</v>
      </c>
      <c r="K4102">
        <v>0.2</v>
      </c>
      <c r="L4102" t="s">
        <v>71</v>
      </c>
      <c r="M4102"/>
      <c r="N4102"/>
      <c r="O4102"/>
      <c r="P4102"/>
      <c r="Q4102"/>
      <c r="R4102"/>
      <c r="S4102"/>
      <c r="T4102"/>
      <c r="U4102"/>
      <c r="V4102"/>
      <c r="W4102"/>
      <c r="X4102"/>
      <c r="Y4102"/>
      <c r="Z4102"/>
      <c r="AA4102"/>
      <c r="AB4102"/>
      <c r="AC4102"/>
      <c r="AD4102"/>
      <c r="AE4102"/>
      <c r="AF4102"/>
      <c r="AG4102">
        <v>2</v>
      </c>
      <c r="AH4102">
        <v>8000</v>
      </c>
    </row>
    <row r="4103" spans="1:34" ht="15" x14ac:dyDescent="0.25">
      <c r="A4103" t="s">
        <v>8327</v>
      </c>
      <c r="B4103" t="s">
        <v>8328</v>
      </c>
      <c r="C4103" t="s">
        <v>294</v>
      </c>
      <c r="D4103">
        <v>48</v>
      </c>
      <c r="E4103" s="138">
        <v>45645</v>
      </c>
      <c r="F4103" s="138">
        <v>45940</v>
      </c>
      <c r="G4103" t="s">
        <v>69</v>
      </c>
      <c r="H4103" t="s">
        <v>63</v>
      </c>
      <c r="I4103">
        <v>0.8</v>
      </c>
      <c r="J4103" t="s">
        <v>71</v>
      </c>
      <c r="K4103"/>
      <c r="L4103"/>
      <c r="M4103"/>
      <c r="N4103"/>
      <c r="O4103"/>
      <c r="P4103"/>
      <c r="Q4103"/>
      <c r="R4103"/>
      <c r="S4103"/>
      <c r="T4103"/>
      <c r="U4103"/>
      <c r="V4103"/>
      <c r="W4103"/>
      <c r="X4103"/>
      <c r="Y4103"/>
      <c r="Z4103"/>
      <c r="AA4103"/>
      <c r="AB4103"/>
      <c r="AC4103"/>
      <c r="AD4103"/>
      <c r="AE4103"/>
      <c r="AF4103"/>
      <c r="AG4103">
        <v>1</v>
      </c>
      <c r="AH4103">
        <v>0</v>
      </c>
    </row>
    <row r="4104" spans="1:34" ht="15" x14ac:dyDescent="0.25">
      <c r="A4104" t="s">
        <v>8329</v>
      </c>
      <c r="B4104" t="s">
        <v>8330</v>
      </c>
      <c r="C4104" t="s">
        <v>139</v>
      </c>
      <c r="D4104">
        <v>36</v>
      </c>
      <c r="E4104" s="138">
        <v>45653</v>
      </c>
      <c r="F4104" s="138">
        <v>45713</v>
      </c>
      <c r="G4104" t="s">
        <v>69</v>
      </c>
      <c r="H4104" t="s">
        <v>70</v>
      </c>
      <c r="I4104">
        <v>0.4</v>
      </c>
      <c r="J4104" t="s">
        <v>71</v>
      </c>
      <c r="K4104">
        <v>0</v>
      </c>
      <c r="L4104" t="s">
        <v>16633</v>
      </c>
      <c r="M4104"/>
      <c r="N4104"/>
      <c r="O4104"/>
      <c r="P4104"/>
      <c r="Q4104"/>
      <c r="R4104"/>
      <c r="S4104"/>
      <c r="T4104"/>
      <c r="U4104"/>
      <c r="V4104"/>
      <c r="W4104"/>
      <c r="X4104"/>
      <c r="Y4104"/>
      <c r="Z4104"/>
      <c r="AA4104"/>
      <c r="AB4104"/>
      <c r="AC4104"/>
      <c r="AD4104"/>
      <c r="AE4104"/>
      <c r="AF4104"/>
      <c r="AG4104">
        <v>5</v>
      </c>
      <c r="AH4104">
        <v>0</v>
      </c>
    </row>
    <row r="4105" spans="1:34" ht="15" x14ac:dyDescent="0.25">
      <c r="A4105" t="s">
        <v>8331</v>
      </c>
      <c r="B4105" t="s">
        <v>8332</v>
      </c>
      <c r="C4105" t="s">
        <v>116</v>
      </c>
      <c r="D4105"/>
      <c r="E4105"/>
      <c r="F4105"/>
      <c r="G4105"/>
      <c r="H4105" t="s">
        <v>63</v>
      </c>
      <c r="I4105" t="s">
        <v>64</v>
      </c>
      <c r="J4105"/>
      <c r="K4105"/>
      <c r="L4105"/>
      <c r="M4105"/>
      <c r="N4105"/>
      <c r="O4105"/>
      <c r="P4105"/>
      <c r="Q4105"/>
      <c r="R4105"/>
      <c r="S4105"/>
      <c r="T4105"/>
      <c r="U4105"/>
      <c r="V4105"/>
      <c r="W4105"/>
      <c r="X4105"/>
      <c r="Y4105"/>
      <c r="Z4105"/>
      <c r="AA4105"/>
      <c r="AB4105"/>
      <c r="AC4105"/>
      <c r="AD4105"/>
      <c r="AE4105"/>
      <c r="AF4105"/>
      <c r="AG4105"/>
      <c r="AH4105">
        <v>0</v>
      </c>
    </row>
    <row r="4106" spans="1:34" ht="15" x14ac:dyDescent="0.25">
      <c r="A4106" t="s">
        <v>8333</v>
      </c>
      <c r="B4106" t="s">
        <v>8334</v>
      </c>
      <c r="C4106" t="s">
        <v>359</v>
      </c>
      <c r="D4106">
        <v>48</v>
      </c>
      <c r="E4106" s="138">
        <v>45653</v>
      </c>
      <c r="F4106" s="138">
        <v>45679</v>
      </c>
      <c r="G4106" t="s">
        <v>69</v>
      </c>
      <c r="H4106" t="s">
        <v>70</v>
      </c>
      <c r="I4106">
        <v>0</v>
      </c>
      <c r="J4106" t="s">
        <v>16228</v>
      </c>
      <c r="K4106">
        <v>0.8</v>
      </c>
      <c r="L4106" t="s">
        <v>71</v>
      </c>
      <c r="M4106"/>
      <c r="N4106"/>
      <c r="O4106"/>
      <c r="P4106"/>
      <c r="Q4106"/>
      <c r="R4106"/>
      <c r="S4106"/>
      <c r="T4106"/>
      <c r="U4106"/>
      <c r="V4106"/>
      <c r="W4106"/>
      <c r="X4106"/>
      <c r="Y4106"/>
      <c r="Z4106"/>
      <c r="AA4106"/>
      <c r="AB4106"/>
      <c r="AC4106"/>
      <c r="AD4106"/>
      <c r="AE4106"/>
      <c r="AF4106"/>
      <c r="AG4106">
        <v>2</v>
      </c>
      <c r="AH4106">
        <v>12000</v>
      </c>
    </row>
    <row r="4107" spans="1:34" ht="15" x14ac:dyDescent="0.25">
      <c r="A4107" t="s">
        <v>8335</v>
      </c>
      <c r="B4107" t="s">
        <v>8336</v>
      </c>
      <c r="C4107" t="s">
        <v>142</v>
      </c>
      <c r="D4107"/>
      <c r="E4107"/>
      <c r="F4107"/>
      <c r="G4107"/>
      <c r="H4107" t="s">
        <v>63</v>
      </c>
      <c r="I4107" t="s">
        <v>64</v>
      </c>
      <c r="J4107"/>
      <c r="K4107"/>
      <c r="L4107"/>
      <c r="M4107"/>
      <c r="N4107"/>
      <c r="O4107"/>
      <c r="P4107"/>
      <c r="Q4107"/>
      <c r="R4107"/>
      <c r="S4107"/>
      <c r="T4107"/>
      <c r="U4107"/>
      <c r="V4107"/>
      <c r="W4107"/>
      <c r="X4107"/>
      <c r="Y4107"/>
      <c r="Z4107"/>
      <c r="AA4107"/>
      <c r="AB4107"/>
      <c r="AC4107"/>
      <c r="AD4107"/>
      <c r="AE4107"/>
      <c r="AF4107"/>
      <c r="AG4107"/>
      <c r="AH4107">
        <v>0</v>
      </c>
    </row>
    <row r="4108" spans="1:34" ht="15" x14ac:dyDescent="0.25">
      <c r="A4108" t="s">
        <v>8337</v>
      </c>
      <c r="B4108" t="s">
        <v>8338</v>
      </c>
      <c r="C4108" t="s">
        <v>182</v>
      </c>
      <c r="D4108" s="139">
        <v>42309</v>
      </c>
      <c r="E4108" s="138">
        <v>42271</v>
      </c>
      <c r="F4108" s="138">
        <v>46011</v>
      </c>
      <c r="G4108" t="s">
        <v>69</v>
      </c>
      <c r="H4108" t="s">
        <v>70</v>
      </c>
      <c r="I4108">
        <v>0</v>
      </c>
      <c r="J4108" t="s">
        <v>16232</v>
      </c>
      <c r="K4108">
        <v>0.3</v>
      </c>
      <c r="L4108" t="s">
        <v>71</v>
      </c>
      <c r="M4108"/>
      <c r="N4108"/>
      <c r="O4108"/>
      <c r="P4108"/>
      <c r="Q4108"/>
      <c r="R4108"/>
      <c r="S4108"/>
      <c r="T4108"/>
      <c r="U4108"/>
      <c r="V4108"/>
      <c r="W4108"/>
      <c r="X4108"/>
      <c r="Y4108"/>
      <c r="Z4108"/>
      <c r="AA4108"/>
      <c r="AB4108"/>
      <c r="AC4108"/>
      <c r="AD4108"/>
      <c r="AE4108"/>
      <c r="AF4108"/>
      <c r="AG4108">
        <v>2</v>
      </c>
      <c r="AH4108">
        <v>7500</v>
      </c>
    </row>
    <row r="4109" spans="1:34" ht="15" x14ac:dyDescent="0.25">
      <c r="A4109" t="s">
        <v>8339</v>
      </c>
      <c r="B4109" t="s">
        <v>8340</v>
      </c>
      <c r="C4109" t="s">
        <v>142</v>
      </c>
      <c r="D4109"/>
      <c r="E4109"/>
      <c r="F4109"/>
      <c r="G4109"/>
      <c r="H4109" t="s">
        <v>63</v>
      </c>
      <c r="I4109" t="s">
        <v>64</v>
      </c>
      <c r="J4109"/>
      <c r="K4109"/>
      <c r="L4109"/>
      <c r="M4109"/>
      <c r="N4109"/>
      <c r="O4109"/>
      <c r="P4109"/>
      <c r="Q4109"/>
      <c r="R4109"/>
      <c r="S4109"/>
      <c r="T4109"/>
      <c r="U4109"/>
      <c r="V4109"/>
      <c r="W4109"/>
      <c r="X4109"/>
      <c r="Y4109"/>
      <c r="Z4109"/>
      <c r="AA4109"/>
      <c r="AB4109"/>
      <c r="AC4109"/>
      <c r="AD4109"/>
      <c r="AE4109"/>
      <c r="AF4109"/>
      <c r="AG4109"/>
      <c r="AH4109">
        <v>0</v>
      </c>
    </row>
    <row r="4110" spans="1:34" ht="15" x14ac:dyDescent="0.25">
      <c r="A4110" t="s">
        <v>8341</v>
      </c>
      <c r="B4110" t="s">
        <v>8342</v>
      </c>
      <c r="C4110" t="s">
        <v>170</v>
      </c>
      <c r="D4110">
        <v>256</v>
      </c>
      <c r="E4110" s="138">
        <v>45610</v>
      </c>
      <c r="F4110" s="138">
        <v>46010</v>
      </c>
      <c r="G4110" t="s">
        <v>69</v>
      </c>
      <c r="H4110" t="s">
        <v>70</v>
      </c>
      <c r="I4110">
        <v>0</v>
      </c>
      <c r="J4110" t="s">
        <v>16249</v>
      </c>
      <c r="K4110">
        <v>0.8</v>
      </c>
      <c r="L4110" t="s">
        <v>71</v>
      </c>
      <c r="M4110"/>
      <c r="N4110"/>
      <c r="O4110"/>
      <c r="P4110"/>
      <c r="Q4110"/>
      <c r="R4110"/>
      <c r="S4110"/>
      <c r="T4110"/>
      <c r="U4110"/>
      <c r="V4110"/>
      <c r="W4110"/>
      <c r="X4110"/>
      <c r="Y4110"/>
      <c r="Z4110"/>
      <c r="AA4110"/>
      <c r="AB4110"/>
      <c r="AC4110"/>
      <c r="AD4110"/>
      <c r="AE4110"/>
      <c r="AF4110"/>
      <c r="AG4110">
        <v>2</v>
      </c>
      <c r="AH4110">
        <v>8000</v>
      </c>
    </row>
    <row r="4111" spans="1:34" ht="15" x14ac:dyDescent="0.25">
      <c r="A4111" t="s">
        <v>8343</v>
      </c>
      <c r="B4111" t="s">
        <v>8344</v>
      </c>
      <c r="C4111" t="s">
        <v>448</v>
      </c>
      <c r="D4111">
        <v>52</v>
      </c>
      <c r="E4111" s="138">
        <v>45624</v>
      </c>
      <c r="F4111" s="138">
        <v>45649</v>
      </c>
      <c r="G4111" t="s">
        <v>69</v>
      </c>
      <c r="H4111" t="s">
        <v>63</v>
      </c>
      <c r="I4111">
        <v>0.8</v>
      </c>
      <c r="J4111" t="s">
        <v>71</v>
      </c>
      <c r="K4111"/>
      <c r="L4111"/>
      <c r="M4111"/>
      <c r="N4111"/>
      <c r="O4111"/>
      <c r="P4111"/>
      <c r="Q4111"/>
      <c r="R4111"/>
      <c r="S4111"/>
      <c r="T4111"/>
      <c r="U4111"/>
      <c r="V4111"/>
      <c r="W4111"/>
      <c r="X4111"/>
      <c r="Y4111"/>
      <c r="Z4111"/>
      <c r="AA4111"/>
      <c r="AB4111"/>
      <c r="AC4111"/>
      <c r="AD4111"/>
      <c r="AE4111"/>
      <c r="AF4111"/>
      <c r="AG4111">
        <v>1</v>
      </c>
      <c r="AH4111">
        <v>0</v>
      </c>
    </row>
    <row r="4112" spans="1:34" ht="15" x14ac:dyDescent="0.25">
      <c r="A4112" t="s">
        <v>8345</v>
      </c>
      <c r="B4112" t="s">
        <v>8346</v>
      </c>
      <c r="C4112" t="s">
        <v>5232</v>
      </c>
      <c r="D4112">
        <v>9</v>
      </c>
      <c r="E4112" s="138">
        <v>44694</v>
      </c>
      <c r="F4112" s="138">
        <v>46011</v>
      </c>
      <c r="G4112" t="s">
        <v>16478</v>
      </c>
      <c r="H4112" t="s">
        <v>70</v>
      </c>
      <c r="I4112">
        <v>0.69</v>
      </c>
      <c r="J4112" t="s">
        <v>76</v>
      </c>
      <c r="K4112">
        <v>0.73</v>
      </c>
      <c r="L4112" t="s">
        <v>77</v>
      </c>
      <c r="M4112">
        <v>0.77</v>
      </c>
      <c r="N4112" t="s">
        <v>78</v>
      </c>
      <c r="O4112">
        <v>0.8</v>
      </c>
      <c r="P4112" t="s">
        <v>79</v>
      </c>
      <c r="Q4112">
        <v>0</v>
      </c>
      <c r="R4112" t="s">
        <v>16229</v>
      </c>
      <c r="S4112"/>
      <c r="T4112"/>
      <c r="U4112"/>
      <c r="V4112"/>
      <c r="W4112"/>
      <c r="X4112"/>
      <c r="Y4112"/>
      <c r="Z4112"/>
      <c r="AA4112"/>
      <c r="AB4112"/>
      <c r="AC4112"/>
      <c r="AD4112"/>
      <c r="AE4112"/>
      <c r="AF4112"/>
      <c r="AG4112">
        <v>0</v>
      </c>
      <c r="AH4112">
        <v>0</v>
      </c>
    </row>
    <row r="4113" spans="1:34" ht="15" x14ac:dyDescent="0.25">
      <c r="A4113" t="s">
        <v>8347</v>
      </c>
      <c r="B4113" t="s">
        <v>8348</v>
      </c>
      <c r="C4113" t="s">
        <v>511</v>
      </c>
      <c r="D4113">
        <v>29</v>
      </c>
      <c r="E4113" s="138">
        <v>45290</v>
      </c>
      <c r="F4113" s="138">
        <v>46011</v>
      </c>
      <c r="G4113" t="s">
        <v>69</v>
      </c>
      <c r="H4113" t="s">
        <v>63</v>
      </c>
      <c r="I4113">
        <v>0.8</v>
      </c>
      <c r="J4113" t="s">
        <v>71</v>
      </c>
      <c r="K4113"/>
      <c r="L4113"/>
      <c r="M4113"/>
      <c r="N4113"/>
      <c r="O4113"/>
      <c r="P4113"/>
      <c r="Q4113"/>
      <c r="R4113"/>
      <c r="S4113"/>
      <c r="T4113"/>
      <c r="U4113"/>
      <c r="V4113"/>
      <c r="W4113"/>
      <c r="X4113"/>
      <c r="Y4113"/>
      <c r="Z4113"/>
      <c r="AA4113"/>
      <c r="AB4113"/>
      <c r="AC4113"/>
      <c r="AD4113"/>
      <c r="AE4113"/>
      <c r="AF4113"/>
      <c r="AG4113">
        <v>1</v>
      </c>
      <c r="AH4113">
        <v>0</v>
      </c>
    </row>
    <row r="4114" spans="1:34" ht="15" x14ac:dyDescent="0.25">
      <c r="A4114" t="s">
        <v>8349</v>
      </c>
      <c r="B4114" t="s">
        <v>8350</v>
      </c>
      <c r="C4114" t="s">
        <v>162</v>
      </c>
      <c r="D4114">
        <v>5</v>
      </c>
      <c r="E4114" s="138">
        <v>45716</v>
      </c>
      <c r="F4114" s="138">
        <v>45733</v>
      </c>
      <c r="G4114" t="s">
        <v>69</v>
      </c>
      <c r="H4114" t="s">
        <v>70</v>
      </c>
      <c r="I4114">
        <v>0</v>
      </c>
      <c r="J4114" t="s">
        <v>16229</v>
      </c>
      <c r="K4114">
        <v>0.75</v>
      </c>
      <c r="L4114" t="s">
        <v>16270</v>
      </c>
      <c r="M4114">
        <v>0.77</v>
      </c>
      <c r="N4114" t="s">
        <v>78</v>
      </c>
      <c r="O4114">
        <v>0.79</v>
      </c>
      <c r="P4114" t="s">
        <v>79</v>
      </c>
      <c r="Q4114"/>
      <c r="R4114"/>
      <c r="S4114"/>
      <c r="T4114"/>
      <c r="U4114"/>
      <c r="V4114"/>
      <c r="W4114"/>
      <c r="X4114"/>
      <c r="Y4114"/>
      <c r="Z4114"/>
      <c r="AA4114"/>
      <c r="AB4114"/>
      <c r="AC4114"/>
      <c r="AD4114"/>
      <c r="AE4114"/>
      <c r="AF4114"/>
      <c r="AG4114">
        <v>4</v>
      </c>
      <c r="AH4114">
        <v>10000</v>
      </c>
    </row>
    <row r="4115" spans="1:34" ht="15" x14ac:dyDescent="0.25">
      <c r="A4115" t="s">
        <v>8351</v>
      </c>
      <c r="B4115" t="s">
        <v>8352</v>
      </c>
      <c r="C4115" t="s">
        <v>264</v>
      </c>
      <c r="D4115">
        <v>41</v>
      </c>
      <c r="E4115" s="138">
        <v>42216</v>
      </c>
      <c r="F4115" s="138">
        <v>46011</v>
      </c>
      <c r="G4115" t="s">
        <v>69</v>
      </c>
      <c r="H4115" t="s">
        <v>70</v>
      </c>
      <c r="I4115">
        <v>0</v>
      </c>
      <c r="J4115" t="s">
        <v>16229</v>
      </c>
      <c r="K4115">
        <v>0.8</v>
      </c>
      <c r="L4115" t="s">
        <v>71</v>
      </c>
      <c r="M4115"/>
      <c r="N4115"/>
      <c r="O4115"/>
      <c r="P4115"/>
      <c r="Q4115"/>
      <c r="R4115"/>
      <c r="S4115"/>
      <c r="T4115"/>
      <c r="U4115"/>
      <c r="V4115"/>
      <c r="W4115"/>
      <c r="X4115"/>
      <c r="Y4115"/>
      <c r="Z4115"/>
      <c r="AA4115"/>
      <c r="AB4115"/>
      <c r="AC4115"/>
      <c r="AD4115"/>
      <c r="AE4115"/>
      <c r="AF4115"/>
      <c r="AG4115">
        <v>2</v>
      </c>
      <c r="AH4115">
        <v>10000</v>
      </c>
    </row>
    <row r="4116" spans="1:34" ht="15" x14ac:dyDescent="0.25">
      <c r="A4116" t="s">
        <v>8353</v>
      </c>
      <c r="B4116" t="s">
        <v>8354</v>
      </c>
      <c r="C4116" t="s">
        <v>62</v>
      </c>
      <c r="D4116">
        <v>72</v>
      </c>
      <c r="E4116" s="138">
        <v>45644</v>
      </c>
      <c r="F4116" s="138">
        <v>45678</v>
      </c>
      <c r="G4116" t="s">
        <v>75</v>
      </c>
      <c r="H4116" t="s">
        <v>70</v>
      </c>
      <c r="I4116">
        <v>0</v>
      </c>
      <c r="J4116" t="s">
        <v>16259</v>
      </c>
      <c r="K4116">
        <v>0.8</v>
      </c>
      <c r="L4116" t="s">
        <v>71</v>
      </c>
      <c r="M4116"/>
      <c r="N4116"/>
      <c r="O4116"/>
      <c r="P4116"/>
      <c r="Q4116"/>
      <c r="R4116"/>
      <c r="S4116"/>
      <c r="T4116"/>
      <c r="U4116"/>
      <c r="V4116"/>
      <c r="W4116"/>
      <c r="X4116"/>
      <c r="Y4116"/>
      <c r="Z4116"/>
      <c r="AA4116"/>
      <c r="AB4116"/>
      <c r="AC4116"/>
      <c r="AD4116"/>
      <c r="AE4116"/>
      <c r="AF4116"/>
      <c r="AG4116">
        <v>2</v>
      </c>
      <c r="AH4116">
        <v>11000</v>
      </c>
    </row>
    <row r="4117" spans="1:34" ht="15" x14ac:dyDescent="0.25">
      <c r="A4117" t="s">
        <v>8355</v>
      </c>
      <c r="B4117" t="s">
        <v>8356</v>
      </c>
      <c r="C4117" t="s">
        <v>932</v>
      </c>
      <c r="D4117">
        <v>7</v>
      </c>
      <c r="E4117" s="138">
        <v>43531</v>
      </c>
      <c r="F4117" s="138">
        <v>46011</v>
      </c>
      <c r="G4117" t="s">
        <v>69</v>
      </c>
      <c r="H4117" t="s">
        <v>70</v>
      </c>
      <c r="I4117">
        <v>0</v>
      </c>
      <c r="J4117" t="s">
        <v>16229</v>
      </c>
      <c r="K4117">
        <v>0.5</v>
      </c>
      <c r="L4117" t="s">
        <v>71</v>
      </c>
      <c r="M4117"/>
      <c r="N4117"/>
      <c r="O4117"/>
      <c r="P4117"/>
      <c r="Q4117"/>
      <c r="R4117"/>
      <c r="S4117"/>
      <c r="T4117"/>
      <c r="U4117"/>
      <c r="V4117"/>
      <c r="W4117"/>
      <c r="X4117"/>
      <c r="Y4117"/>
      <c r="Z4117"/>
      <c r="AA4117"/>
      <c r="AB4117"/>
      <c r="AC4117"/>
      <c r="AD4117"/>
      <c r="AE4117"/>
      <c r="AF4117"/>
      <c r="AG4117">
        <v>2</v>
      </c>
      <c r="AH4117">
        <v>10000</v>
      </c>
    </row>
    <row r="4118" spans="1:34" ht="15" x14ac:dyDescent="0.25">
      <c r="A4118" t="s">
        <v>8357</v>
      </c>
      <c r="B4118" t="s">
        <v>8358</v>
      </c>
      <c r="C4118" t="s">
        <v>225</v>
      </c>
      <c r="D4118">
        <v>27</v>
      </c>
      <c r="E4118" s="138">
        <v>43930</v>
      </c>
      <c r="F4118" s="138">
        <v>46011</v>
      </c>
      <c r="G4118" t="s">
        <v>69</v>
      </c>
      <c r="H4118" t="s">
        <v>70</v>
      </c>
      <c r="I4118">
        <v>0</v>
      </c>
      <c r="J4118" t="s">
        <v>16229</v>
      </c>
      <c r="K4118">
        <v>0.8</v>
      </c>
      <c r="L4118" t="s">
        <v>71</v>
      </c>
      <c r="M4118"/>
      <c r="N4118"/>
      <c r="O4118"/>
      <c r="P4118"/>
      <c r="Q4118"/>
      <c r="R4118"/>
      <c r="S4118"/>
      <c r="T4118"/>
      <c r="U4118"/>
      <c r="V4118"/>
      <c r="W4118"/>
      <c r="X4118"/>
      <c r="Y4118"/>
      <c r="Z4118"/>
      <c r="AA4118"/>
      <c r="AB4118"/>
      <c r="AC4118"/>
      <c r="AD4118"/>
      <c r="AE4118"/>
      <c r="AF4118"/>
      <c r="AG4118">
        <v>2</v>
      </c>
      <c r="AH4118">
        <v>10000</v>
      </c>
    </row>
    <row r="4119" spans="1:34" ht="15" x14ac:dyDescent="0.25">
      <c r="A4119" t="s">
        <v>8359</v>
      </c>
      <c r="B4119" t="s">
        <v>8360</v>
      </c>
      <c r="C4119" t="s">
        <v>102</v>
      </c>
      <c r="D4119">
        <v>36</v>
      </c>
      <c r="E4119" s="138">
        <v>45644</v>
      </c>
      <c r="F4119" s="138">
        <v>45695</v>
      </c>
      <c r="G4119" t="s">
        <v>75</v>
      </c>
      <c r="H4119" t="s">
        <v>63</v>
      </c>
      <c r="I4119">
        <v>0.7</v>
      </c>
      <c r="J4119" t="s">
        <v>71</v>
      </c>
      <c r="K4119"/>
      <c r="L4119"/>
      <c r="M4119"/>
      <c r="N4119"/>
      <c r="O4119"/>
      <c r="P4119"/>
      <c r="Q4119"/>
      <c r="R4119"/>
      <c r="S4119"/>
      <c r="T4119"/>
      <c r="U4119"/>
      <c r="V4119"/>
      <c r="W4119"/>
      <c r="X4119"/>
      <c r="Y4119"/>
      <c r="Z4119"/>
      <c r="AA4119"/>
      <c r="AB4119"/>
      <c r="AC4119"/>
      <c r="AD4119"/>
      <c r="AE4119"/>
      <c r="AF4119"/>
      <c r="AG4119">
        <v>1</v>
      </c>
      <c r="AH4119">
        <v>0</v>
      </c>
    </row>
    <row r="4120" spans="1:34" ht="15" x14ac:dyDescent="0.25">
      <c r="A4120" t="s">
        <v>8361</v>
      </c>
      <c r="B4120" t="s">
        <v>8362</v>
      </c>
      <c r="C4120" t="s">
        <v>228</v>
      </c>
      <c r="D4120">
        <v>23</v>
      </c>
      <c r="E4120" s="138">
        <v>45637</v>
      </c>
      <c r="F4120" s="138">
        <v>45945</v>
      </c>
      <c r="G4120" t="s">
        <v>69</v>
      </c>
      <c r="H4120" t="s">
        <v>63</v>
      </c>
      <c r="I4120">
        <v>0.7</v>
      </c>
      <c r="J4120" t="s">
        <v>71</v>
      </c>
      <c r="K4120"/>
      <c r="L4120"/>
      <c r="M4120"/>
      <c r="N4120"/>
      <c r="O4120"/>
      <c r="P4120"/>
      <c r="Q4120"/>
      <c r="R4120"/>
      <c r="S4120"/>
      <c r="T4120"/>
      <c r="U4120"/>
      <c r="V4120"/>
      <c r="W4120"/>
      <c r="X4120"/>
      <c r="Y4120"/>
      <c r="Z4120"/>
      <c r="AA4120"/>
      <c r="AB4120"/>
      <c r="AC4120"/>
      <c r="AD4120"/>
      <c r="AE4120"/>
      <c r="AF4120"/>
      <c r="AG4120">
        <v>1</v>
      </c>
      <c r="AH4120">
        <v>0</v>
      </c>
    </row>
    <row r="4121" spans="1:34" ht="15" x14ac:dyDescent="0.25">
      <c r="A4121" t="s">
        <v>8363</v>
      </c>
      <c r="B4121" t="s">
        <v>8364</v>
      </c>
      <c r="C4121" t="s">
        <v>182</v>
      </c>
      <c r="D4121">
        <v>13</v>
      </c>
      <c r="E4121" s="138">
        <v>45647</v>
      </c>
      <c r="F4121" s="138">
        <v>45664</v>
      </c>
      <c r="G4121" t="s">
        <v>69</v>
      </c>
      <c r="H4121" t="s">
        <v>63</v>
      </c>
      <c r="I4121">
        <v>0.6</v>
      </c>
      <c r="J4121" t="s">
        <v>71</v>
      </c>
      <c r="K4121"/>
      <c r="L4121"/>
      <c r="M4121"/>
      <c r="N4121"/>
      <c r="O4121"/>
      <c r="P4121"/>
      <c r="Q4121"/>
      <c r="R4121"/>
      <c r="S4121"/>
      <c r="T4121"/>
      <c r="U4121"/>
      <c r="V4121"/>
      <c r="W4121"/>
      <c r="X4121"/>
      <c r="Y4121"/>
      <c r="Z4121"/>
      <c r="AA4121"/>
      <c r="AB4121"/>
      <c r="AC4121"/>
      <c r="AD4121"/>
      <c r="AE4121"/>
      <c r="AF4121"/>
      <c r="AG4121">
        <v>1</v>
      </c>
      <c r="AH4121">
        <v>0</v>
      </c>
    </row>
    <row r="4122" spans="1:34" ht="15" x14ac:dyDescent="0.25">
      <c r="A4122" t="s">
        <v>8365</v>
      </c>
      <c r="B4122" t="s">
        <v>8366</v>
      </c>
      <c r="C4122" t="s">
        <v>228</v>
      </c>
      <c r="D4122">
        <v>37</v>
      </c>
      <c r="E4122" s="138">
        <v>45642</v>
      </c>
      <c r="F4122" s="138">
        <v>45712</v>
      </c>
      <c r="G4122" t="s">
        <v>69</v>
      </c>
      <c r="H4122" t="s">
        <v>63</v>
      </c>
      <c r="I4122">
        <v>0.7</v>
      </c>
      <c r="J4122" t="s">
        <v>71</v>
      </c>
      <c r="K4122"/>
      <c r="L4122"/>
      <c r="M4122"/>
      <c r="N4122"/>
      <c r="O4122"/>
      <c r="P4122"/>
      <c r="Q4122"/>
      <c r="R4122"/>
      <c r="S4122"/>
      <c r="T4122"/>
      <c r="U4122"/>
      <c r="V4122"/>
      <c r="W4122"/>
      <c r="X4122"/>
      <c r="Y4122"/>
      <c r="Z4122"/>
      <c r="AA4122"/>
      <c r="AB4122"/>
      <c r="AC4122"/>
      <c r="AD4122"/>
      <c r="AE4122"/>
      <c r="AF4122"/>
      <c r="AG4122">
        <v>1</v>
      </c>
      <c r="AH4122">
        <v>0</v>
      </c>
    </row>
    <row r="4123" spans="1:34" ht="15" x14ac:dyDescent="0.25">
      <c r="A4123" t="s">
        <v>8367</v>
      </c>
      <c r="B4123" t="s">
        <v>8368</v>
      </c>
      <c r="C4123" t="s">
        <v>176</v>
      </c>
      <c r="D4123">
        <v>20</v>
      </c>
      <c r="E4123" s="138">
        <v>44735</v>
      </c>
      <c r="F4123" s="138">
        <v>46011</v>
      </c>
      <c r="G4123" t="s">
        <v>69</v>
      </c>
      <c r="H4123" t="s">
        <v>70</v>
      </c>
      <c r="I4123">
        <v>0</v>
      </c>
      <c r="J4123" t="s">
        <v>16230</v>
      </c>
      <c r="K4123">
        <v>0.8</v>
      </c>
      <c r="L4123" t="s">
        <v>71</v>
      </c>
      <c r="M4123"/>
      <c r="N4123"/>
      <c r="O4123"/>
      <c r="P4123"/>
      <c r="Q4123"/>
      <c r="R4123"/>
      <c r="S4123"/>
      <c r="T4123"/>
      <c r="U4123"/>
      <c r="V4123"/>
      <c r="W4123"/>
      <c r="X4123"/>
      <c r="Y4123"/>
      <c r="Z4123"/>
      <c r="AA4123"/>
      <c r="AB4123"/>
      <c r="AC4123"/>
      <c r="AD4123"/>
      <c r="AE4123"/>
      <c r="AF4123"/>
      <c r="AG4123">
        <v>2</v>
      </c>
      <c r="AH4123">
        <v>15000</v>
      </c>
    </row>
    <row r="4124" spans="1:34" ht="15" x14ac:dyDescent="0.25">
      <c r="A4124" t="s">
        <v>8369</v>
      </c>
      <c r="B4124" t="s">
        <v>16384</v>
      </c>
      <c r="C4124" t="s">
        <v>116</v>
      </c>
      <c r="D4124">
        <v>40</v>
      </c>
      <c r="E4124" s="138">
        <v>41256</v>
      </c>
      <c r="F4124" s="138">
        <v>46011</v>
      </c>
      <c r="G4124" t="s">
        <v>818</v>
      </c>
      <c r="H4124" t="s">
        <v>63</v>
      </c>
      <c r="I4124">
        <v>0</v>
      </c>
      <c r="J4124" t="s">
        <v>71</v>
      </c>
      <c r="K4124"/>
      <c r="L4124"/>
      <c r="M4124"/>
      <c r="N4124"/>
      <c r="O4124"/>
      <c r="P4124"/>
      <c r="Q4124"/>
      <c r="R4124"/>
      <c r="S4124"/>
      <c r="T4124"/>
      <c r="U4124"/>
      <c r="V4124"/>
      <c r="W4124"/>
      <c r="X4124"/>
      <c r="Y4124"/>
      <c r="Z4124"/>
      <c r="AA4124"/>
      <c r="AB4124"/>
      <c r="AC4124"/>
      <c r="AD4124"/>
      <c r="AE4124"/>
      <c r="AF4124"/>
      <c r="AG4124">
        <v>1</v>
      </c>
      <c r="AH4124">
        <v>0</v>
      </c>
    </row>
    <row r="4125" spans="1:34" ht="15" x14ac:dyDescent="0.25">
      <c r="A4125" t="s">
        <v>8370</v>
      </c>
      <c r="B4125" t="s">
        <v>8371</v>
      </c>
      <c r="C4125" t="s">
        <v>350</v>
      </c>
      <c r="D4125">
        <v>28</v>
      </c>
      <c r="E4125" s="138">
        <v>40900</v>
      </c>
      <c r="F4125" s="138">
        <v>46011</v>
      </c>
      <c r="G4125" t="s">
        <v>69</v>
      </c>
      <c r="H4125" t="s">
        <v>70</v>
      </c>
      <c r="I4125">
        <v>0</v>
      </c>
      <c r="J4125" t="s">
        <v>16257</v>
      </c>
      <c r="K4125">
        <v>0.5</v>
      </c>
      <c r="L4125" t="s">
        <v>71</v>
      </c>
      <c r="M4125"/>
      <c r="N4125"/>
      <c r="O4125"/>
      <c r="P4125"/>
      <c r="Q4125"/>
      <c r="R4125"/>
      <c r="S4125"/>
      <c r="T4125"/>
      <c r="U4125"/>
      <c r="V4125"/>
      <c r="W4125"/>
      <c r="X4125"/>
      <c r="Y4125"/>
      <c r="Z4125"/>
      <c r="AA4125"/>
      <c r="AB4125"/>
      <c r="AC4125"/>
      <c r="AD4125"/>
      <c r="AE4125"/>
      <c r="AF4125"/>
      <c r="AG4125">
        <v>2</v>
      </c>
      <c r="AH4125">
        <v>14999.99</v>
      </c>
    </row>
    <row r="4126" spans="1:34" ht="15" x14ac:dyDescent="0.25">
      <c r="A4126" t="s">
        <v>8372</v>
      </c>
      <c r="B4126" t="s">
        <v>8373</v>
      </c>
      <c r="C4126" t="s">
        <v>62</v>
      </c>
      <c r="D4126">
        <v>16</v>
      </c>
      <c r="E4126" s="138">
        <v>44644</v>
      </c>
      <c r="F4126" s="138">
        <v>46011</v>
      </c>
      <c r="G4126" t="s">
        <v>16478</v>
      </c>
      <c r="H4126" t="s">
        <v>70</v>
      </c>
      <c r="I4126">
        <v>0.7</v>
      </c>
      <c r="J4126" t="s">
        <v>76</v>
      </c>
      <c r="K4126">
        <v>0.75</v>
      </c>
      <c r="L4126" t="s">
        <v>77</v>
      </c>
      <c r="M4126">
        <v>0.78</v>
      </c>
      <c r="N4126" t="s">
        <v>78</v>
      </c>
      <c r="O4126">
        <v>0.79</v>
      </c>
      <c r="P4126" t="s">
        <v>79</v>
      </c>
      <c r="Q4126">
        <v>0</v>
      </c>
      <c r="R4126" t="s">
        <v>16232</v>
      </c>
      <c r="S4126"/>
      <c r="T4126"/>
      <c r="U4126"/>
      <c r="V4126"/>
      <c r="W4126"/>
      <c r="X4126"/>
      <c r="Y4126"/>
      <c r="Z4126"/>
      <c r="AA4126"/>
      <c r="AB4126"/>
      <c r="AC4126"/>
      <c r="AD4126"/>
      <c r="AE4126"/>
      <c r="AF4126"/>
      <c r="AG4126">
        <v>0</v>
      </c>
      <c r="AH4126">
        <v>0</v>
      </c>
    </row>
    <row r="4127" spans="1:34" ht="15" x14ac:dyDescent="0.25">
      <c r="A4127" t="s">
        <v>8374</v>
      </c>
      <c r="B4127" t="s">
        <v>8375</v>
      </c>
      <c r="C4127" t="s">
        <v>411</v>
      </c>
      <c r="D4127">
        <v>35</v>
      </c>
      <c r="E4127" s="138">
        <v>41599</v>
      </c>
      <c r="F4127" s="138">
        <v>46011</v>
      </c>
      <c r="G4127" t="s">
        <v>69</v>
      </c>
      <c r="H4127" t="s">
        <v>63</v>
      </c>
      <c r="I4127">
        <v>0.8</v>
      </c>
      <c r="J4127" t="s">
        <v>71</v>
      </c>
      <c r="K4127"/>
      <c r="L4127"/>
      <c r="M4127"/>
      <c r="N4127"/>
      <c r="O4127"/>
      <c r="P4127"/>
      <c r="Q4127"/>
      <c r="R4127"/>
      <c r="S4127"/>
      <c r="T4127"/>
      <c r="U4127"/>
      <c r="V4127"/>
      <c r="W4127"/>
      <c r="X4127"/>
      <c r="Y4127"/>
      <c r="Z4127"/>
      <c r="AA4127"/>
      <c r="AB4127"/>
      <c r="AC4127"/>
      <c r="AD4127"/>
      <c r="AE4127"/>
      <c r="AF4127"/>
      <c r="AG4127">
        <v>1</v>
      </c>
      <c r="AH4127">
        <v>0</v>
      </c>
    </row>
    <row r="4128" spans="1:34" ht="15" x14ac:dyDescent="0.25">
      <c r="A4128" t="s">
        <v>8376</v>
      </c>
      <c r="B4128" t="s">
        <v>8377</v>
      </c>
      <c r="C4128" t="s">
        <v>281</v>
      </c>
      <c r="D4128"/>
      <c r="E4128"/>
      <c r="F4128"/>
      <c r="G4128"/>
      <c r="H4128" t="s">
        <v>63</v>
      </c>
      <c r="I4128" t="s">
        <v>64</v>
      </c>
      <c r="J4128"/>
      <c r="K4128"/>
      <c r="L4128"/>
      <c r="M4128"/>
      <c r="N4128"/>
      <c r="O4128"/>
      <c r="P4128"/>
      <c r="Q4128"/>
      <c r="R4128"/>
      <c r="S4128"/>
      <c r="T4128"/>
      <c r="U4128"/>
      <c r="V4128"/>
      <c r="W4128"/>
      <c r="X4128"/>
      <c r="Y4128"/>
      <c r="Z4128"/>
      <c r="AA4128"/>
      <c r="AB4128"/>
      <c r="AC4128"/>
      <c r="AD4128"/>
      <c r="AE4128"/>
      <c r="AF4128"/>
      <c r="AG4128"/>
      <c r="AH4128">
        <v>0</v>
      </c>
    </row>
    <row r="4129" spans="1:34" ht="15" x14ac:dyDescent="0.25">
      <c r="A4129" t="s">
        <v>8378</v>
      </c>
      <c r="B4129" t="s">
        <v>8379</v>
      </c>
      <c r="C4129" t="s">
        <v>1082</v>
      </c>
      <c r="D4129">
        <v>21</v>
      </c>
      <c r="E4129" s="138">
        <v>44712</v>
      </c>
      <c r="F4129" s="138">
        <v>46011</v>
      </c>
      <c r="G4129" t="s">
        <v>16478</v>
      </c>
      <c r="H4129" t="s">
        <v>70</v>
      </c>
      <c r="I4129">
        <v>0.4</v>
      </c>
      <c r="J4129" t="s">
        <v>76</v>
      </c>
      <c r="K4129">
        <v>0.56000000000000005</v>
      </c>
      <c r="L4129" t="s">
        <v>77</v>
      </c>
      <c r="M4129">
        <v>0.67</v>
      </c>
      <c r="N4129" t="s">
        <v>78</v>
      </c>
      <c r="O4129">
        <v>0.8</v>
      </c>
      <c r="P4129" t="s">
        <v>79</v>
      </c>
      <c r="Q4129">
        <v>0</v>
      </c>
      <c r="R4129" t="s">
        <v>16229</v>
      </c>
      <c r="S4129"/>
      <c r="T4129"/>
      <c r="U4129"/>
      <c r="V4129"/>
      <c r="W4129"/>
      <c r="X4129"/>
      <c r="Y4129"/>
      <c r="Z4129"/>
      <c r="AA4129"/>
      <c r="AB4129"/>
      <c r="AC4129"/>
      <c r="AD4129"/>
      <c r="AE4129"/>
      <c r="AF4129"/>
      <c r="AG4129">
        <v>0</v>
      </c>
      <c r="AH4129">
        <v>0</v>
      </c>
    </row>
    <row r="4130" spans="1:34" ht="15" x14ac:dyDescent="0.25">
      <c r="A4130" t="s">
        <v>8382</v>
      </c>
      <c r="B4130" t="s">
        <v>8383</v>
      </c>
      <c r="C4130" t="s">
        <v>411</v>
      </c>
      <c r="D4130">
        <v>23</v>
      </c>
      <c r="E4130" s="138">
        <v>45391</v>
      </c>
      <c r="F4130" s="138">
        <v>46011</v>
      </c>
      <c r="G4130" t="s">
        <v>69</v>
      </c>
      <c r="H4130" t="s">
        <v>63</v>
      </c>
      <c r="I4130">
        <v>0.5</v>
      </c>
      <c r="J4130" t="s">
        <v>71</v>
      </c>
      <c r="K4130"/>
      <c r="L4130"/>
      <c r="M4130"/>
      <c r="N4130"/>
      <c r="O4130"/>
      <c r="P4130"/>
      <c r="Q4130"/>
      <c r="R4130"/>
      <c r="S4130"/>
      <c r="T4130"/>
      <c r="U4130"/>
      <c r="V4130"/>
      <c r="W4130"/>
      <c r="X4130"/>
      <c r="Y4130"/>
      <c r="Z4130"/>
      <c r="AA4130"/>
      <c r="AB4130"/>
      <c r="AC4130"/>
      <c r="AD4130"/>
      <c r="AE4130"/>
      <c r="AF4130"/>
      <c r="AG4130">
        <v>1</v>
      </c>
      <c r="AH4130">
        <v>0</v>
      </c>
    </row>
    <row r="4131" spans="1:34" ht="15" x14ac:dyDescent="0.25">
      <c r="A4131" t="s">
        <v>8380</v>
      </c>
      <c r="B4131" t="s">
        <v>8381</v>
      </c>
      <c r="C4131" t="s">
        <v>105</v>
      </c>
      <c r="D4131">
        <v>43</v>
      </c>
      <c r="E4131" s="138">
        <v>45656</v>
      </c>
      <c r="F4131" s="138">
        <v>45678</v>
      </c>
      <c r="G4131" t="s">
        <v>69</v>
      </c>
      <c r="H4131" t="s">
        <v>63</v>
      </c>
      <c r="I4131">
        <v>0.8</v>
      </c>
      <c r="J4131" t="s">
        <v>71</v>
      </c>
      <c r="K4131"/>
      <c r="L4131"/>
      <c r="M4131"/>
      <c r="N4131"/>
      <c r="O4131"/>
      <c r="P4131"/>
      <c r="Q4131"/>
      <c r="R4131"/>
      <c r="S4131"/>
      <c r="T4131"/>
      <c r="U4131"/>
      <c r="V4131"/>
      <c r="W4131"/>
      <c r="X4131"/>
      <c r="Y4131"/>
      <c r="Z4131"/>
      <c r="AA4131"/>
      <c r="AB4131"/>
      <c r="AC4131"/>
      <c r="AD4131"/>
      <c r="AE4131"/>
      <c r="AF4131"/>
      <c r="AG4131">
        <v>1</v>
      </c>
      <c r="AH4131">
        <v>0</v>
      </c>
    </row>
    <row r="4132" spans="1:34" ht="15" x14ac:dyDescent="0.25">
      <c r="A4132" t="s">
        <v>15855</v>
      </c>
      <c r="B4132" t="s">
        <v>15856</v>
      </c>
      <c r="C4132" t="s">
        <v>70</v>
      </c>
      <c r="D4132">
        <v>88</v>
      </c>
      <c r="E4132" s="138">
        <v>45656</v>
      </c>
      <c r="F4132" s="138">
        <v>45664</v>
      </c>
      <c r="G4132" t="s">
        <v>16478</v>
      </c>
      <c r="H4132" t="s">
        <v>70</v>
      </c>
      <c r="I4132">
        <v>0.4</v>
      </c>
      <c r="J4132" t="s">
        <v>76</v>
      </c>
      <c r="K4132">
        <v>0.45</v>
      </c>
      <c r="L4132" t="s">
        <v>77</v>
      </c>
      <c r="M4132">
        <v>0.65</v>
      </c>
      <c r="N4132" t="s">
        <v>78</v>
      </c>
      <c r="O4132">
        <v>0.8</v>
      </c>
      <c r="P4132" t="s">
        <v>79</v>
      </c>
      <c r="Q4132">
        <v>0</v>
      </c>
      <c r="R4132" t="s">
        <v>16230</v>
      </c>
      <c r="S4132"/>
      <c r="T4132"/>
      <c r="U4132"/>
      <c r="V4132"/>
      <c r="W4132"/>
      <c r="X4132"/>
      <c r="Y4132"/>
      <c r="Z4132"/>
      <c r="AA4132"/>
      <c r="AB4132"/>
      <c r="AC4132"/>
      <c r="AD4132"/>
      <c r="AE4132"/>
      <c r="AF4132"/>
      <c r="AG4132">
        <v>0</v>
      </c>
      <c r="AH4132">
        <v>0</v>
      </c>
    </row>
    <row r="4133" spans="1:34" ht="15" x14ac:dyDescent="0.25">
      <c r="A4133" t="s">
        <v>8386</v>
      </c>
      <c r="B4133" t="s">
        <v>8387</v>
      </c>
      <c r="C4133" t="s">
        <v>182</v>
      </c>
      <c r="D4133">
        <v>20</v>
      </c>
      <c r="E4133" s="138">
        <v>45287</v>
      </c>
      <c r="F4133" s="138">
        <v>46011</v>
      </c>
      <c r="G4133" t="s">
        <v>69</v>
      </c>
      <c r="H4133" t="s">
        <v>63</v>
      </c>
      <c r="I4133">
        <v>0.8</v>
      </c>
      <c r="J4133" t="s">
        <v>71</v>
      </c>
      <c r="K4133"/>
      <c r="L4133"/>
      <c r="M4133"/>
      <c r="N4133"/>
      <c r="O4133"/>
      <c r="P4133"/>
      <c r="Q4133"/>
      <c r="R4133"/>
      <c r="S4133"/>
      <c r="T4133"/>
      <c r="U4133"/>
      <c r="V4133"/>
      <c r="W4133"/>
      <c r="X4133"/>
      <c r="Y4133"/>
      <c r="Z4133"/>
      <c r="AA4133"/>
      <c r="AB4133"/>
      <c r="AC4133"/>
      <c r="AD4133"/>
      <c r="AE4133"/>
      <c r="AF4133"/>
      <c r="AG4133">
        <v>1</v>
      </c>
      <c r="AH4133">
        <v>0</v>
      </c>
    </row>
    <row r="4134" spans="1:34" ht="15" x14ac:dyDescent="0.25">
      <c r="A4134" t="s">
        <v>8388</v>
      </c>
      <c r="B4134" t="s">
        <v>8389</v>
      </c>
      <c r="C4134" t="s">
        <v>182</v>
      </c>
      <c r="D4134">
        <v>12</v>
      </c>
      <c r="E4134" s="138">
        <v>42212</v>
      </c>
      <c r="F4134" s="138">
        <v>46011</v>
      </c>
      <c r="G4134" t="s">
        <v>69</v>
      </c>
      <c r="H4134" t="s">
        <v>63</v>
      </c>
      <c r="I4134">
        <v>0.8</v>
      </c>
      <c r="J4134" t="s">
        <v>71</v>
      </c>
      <c r="K4134"/>
      <c r="L4134"/>
      <c r="M4134"/>
      <c r="N4134"/>
      <c r="O4134"/>
      <c r="P4134"/>
      <c r="Q4134"/>
      <c r="R4134"/>
      <c r="S4134"/>
      <c r="T4134"/>
      <c r="U4134"/>
      <c r="V4134"/>
      <c r="W4134"/>
      <c r="X4134"/>
      <c r="Y4134"/>
      <c r="Z4134"/>
      <c r="AA4134"/>
      <c r="AB4134"/>
      <c r="AC4134"/>
      <c r="AD4134"/>
      <c r="AE4134"/>
      <c r="AF4134"/>
      <c r="AG4134">
        <v>1</v>
      </c>
      <c r="AH4134">
        <v>0</v>
      </c>
    </row>
    <row r="4135" spans="1:34" ht="15" x14ac:dyDescent="0.25">
      <c r="A4135" t="s">
        <v>8390</v>
      </c>
      <c r="B4135" t="s">
        <v>8391</v>
      </c>
      <c r="C4135" t="s">
        <v>102</v>
      </c>
      <c r="D4135">
        <v>34</v>
      </c>
      <c r="E4135" s="138">
        <v>45649</v>
      </c>
      <c r="F4135" s="138">
        <v>45947</v>
      </c>
      <c r="G4135" t="s">
        <v>69</v>
      </c>
      <c r="H4135" t="s">
        <v>63</v>
      </c>
      <c r="I4135">
        <v>0.2</v>
      </c>
      <c r="J4135" t="s">
        <v>71</v>
      </c>
      <c r="K4135"/>
      <c r="L4135"/>
      <c r="M4135"/>
      <c r="N4135"/>
      <c r="O4135"/>
      <c r="P4135"/>
      <c r="Q4135"/>
      <c r="R4135"/>
      <c r="S4135"/>
      <c r="T4135"/>
      <c r="U4135"/>
      <c r="V4135"/>
      <c r="W4135"/>
      <c r="X4135"/>
      <c r="Y4135"/>
      <c r="Z4135"/>
      <c r="AA4135"/>
      <c r="AB4135"/>
      <c r="AC4135"/>
      <c r="AD4135"/>
      <c r="AE4135"/>
      <c r="AF4135"/>
      <c r="AG4135">
        <v>1</v>
      </c>
      <c r="AH4135">
        <v>0</v>
      </c>
    </row>
    <row r="4136" spans="1:34" ht="15" x14ac:dyDescent="0.25">
      <c r="A4136" t="s">
        <v>8394</v>
      </c>
      <c r="B4136" t="s">
        <v>8395</v>
      </c>
      <c r="C4136" t="s">
        <v>102</v>
      </c>
      <c r="D4136">
        <v>30</v>
      </c>
      <c r="E4136" s="138">
        <v>45644</v>
      </c>
      <c r="F4136" s="138">
        <v>45742</v>
      </c>
      <c r="G4136" t="s">
        <v>69</v>
      </c>
      <c r="H4136" t="s">
        <v>63</v>
      </c>
      <c r="I4136">
        <v>0.7</v>
      </c>
      <c r="J4136" t="s">
        <v>71</v>
      </c>
      <c r="K4136"/>
      <c r="L4136"/>
      <c r="M4136"/>
      <c r="N4136"/>
      <c r="O4136"/>
      <c r="P4136"/>
      <c r="Q4136"/>
      <c r="R4136"/>
      <c r="S4136"/>
      <c r="T4136"/>
      <c r="U4136"/>
      <c r="V4136"/>
      <c r="W4136"/>
      <c r="X4136"/>
      <c r="Y4136"/>
      <c r="Z4136"/>
      <c r="AA4136"/>
      <c r="AB4136"/>
      <c r="AC4136"/>
      <c r="AD4136"/>
      <c r="AE4136"/>
      <c r="AF4136"/>
      <c r="AG4136">
        <v>1</v>
      </c>
      <c r="AH4136">
        <v>0</v>
      </c>
    </row>
    <row r="4137" spans="1:34" ht="15" x14ac:dyDescent="0.25">
      <c r="A4137" t="s">
        <v>8396</v>
      </c>
      <c r="B4137" t="s">
        <v>8397</v>
      </c>
      <c r="C4137" t="s">
        <v>228</v>
      </c>
      <c r="D4137">
        <v>27</v>
      </c>
      <c r="E4137" s="138">
        <v>45642</v>
      </c>
      <c r="F4137" s="138">
        <v>45826</v>
      </c>
      <c r="G4137" t="s">
        <v>69</v>
      </c>
      <c r="H4137" t="s">
        <v>63</v>
      </c>
      <c r="I4137">
        <v>0.7</v>
      </c>
      <c r="J4137" t="s">
        <v>71</v>
      </c>
      <c r="K4137"/>
      <c r="L4137"/>
      <c r="M4137"/>
      <c r="N4137"/>
      <c r="O4137"/>
      <c r="P4137"/>
      <c r="Q4137"/>
      <c r="R4137"/>
      <c r="S4137"/>
      <c r="T4137"/>
      <c r="U4137"/>
      <c r="V4137"/>
      <c r="W4137"/>
      <c r="X4137"/>
      <c r="Y4137"/>
      <c r="Z4137"/>
      <c r="AA4137"/>
      <c r="AB4137"/>
      <c r="AC4137"/>
      <c r="AD4137"/>
      <c r="AE4137"/>
      <c r="AF4137"/>
      <c r="AG4137">
        <v>1</v>
      </c>
      <c r="AH4137">
        <v>0</v>
      </c>
    </row>
    <row r="4138" spans="1:34" ht="15" x14ac:dyDescent="0.25">
      <c r="A4138" t="s">
        <v>8392</v>
      </c>
      <c r="B4138" t="s">
        <v>8393</v>
      </c>
      <c r="C4138" t="s">
        <v>231</v>
      </c>
      <c r="D4138">
        <v>29</v>
      </c>
      <c r="E4138" s="138">
        <v>45625</v>
      </c>
      <c r="F4138" s="138">
        <v>45706</v>
      </c>
      <c r="G4138" t="s">
        <v>69</v>
      </c>
      <c r="H4138" t="s">
        <v>63</v>
      </c>
      <c r="I4138">
        <v>0.5</v>
      </c>
      <c r="J4138" t="s">
        <v>71</v>
      </c>
      <c r="K4138"/>
      <c r="L4138"/>
      <c r="M4138"/>
      <c r="N4138"/>
      <c r="O4138"/>
      <c r="P4138"/>
      <c r="Q4138"/>
      <c r="R4138"/>
      <c r="S4138"/>
      <c r="T4138"/>
      <c r="U4138"/>
      <c r="V4138"/>
      <c r="W4138"/>
      <c r="X4138"/>
      <c r="Y4138"/>
      <c r="Z4138"/>
      <c r="AA4138"/>
      <c r="AB4138"/>
      <c r="AC4138"/>
      <c r="AD4138"/>
      <c r="AE4138"/>
      <c r="AF4138"/>
      <c r="AG4138">
        <v>1</v>
      </c>
      <c r="AH4138">
        <v>0</v>
      </c>
    </row>
    <row r="4139" spans="1:34" ht="15" x14ac:dyDescent="0.25">
      <c r="A4139" t="s">
        <v>8398</v>
      </c>
      <c r="B4139" t="s">
        <v>8399</v>
      </c>
      <c r="C4139" t="s">
        <v>225</v>
      </c>
      <c r="D4139">
        <v>92</v>
      </c>
      <c r="E4139" s="138">
        <v>45653</v>
      </c>
      <c r="F4139" s="138">
        <v>45688</v>
      </c>
      <c r="G4139" t="s">
        <v>69</v>
      </c>
      <c r="H4139" t="s">
        <v>70</v>
      </c>
      <c r="I4139">
        <v>0</v>
      </c>
      <c r="J4139" t="s">
        <v>16230</v>
      </c>
      <c r="K4139">
        <v>0.8</v>
      </c>
      <c r="L4139" t="s">
        <v>71</v>
      </c>
      <c r="M4139"/>
      <c r="N4139"/>
      <c r="O4139"/>
      <c r="P4139"/>
      <c r="Q4139"/>
      <c r="R4139"/>
      <c r="S4139"/>
      <c r="T4139"/>
      <c r="U4139"/>
      <c r="V4139"/>
      <c r="W4139"/>
      <c r="X4139"/>
      <c r="Y4139"/>
      <c r="Z4139"/>
      <c r="AA4139"/>
      <c r="AB4139"/>
      <c r="AC4139"/>
      <c r="AD4139"/>
      <c r="AE4139"/>
      <c r="AF4139"/>
      <c r="AG4139">
        <v>2</v>
      </c>
      <c r="AH4139">
        <v>15000</v>
      </c>
    </row>
    <row r="4140" spans="1:34" ht="15" x14ac:dyDescent="0.25">
      <c r="A4140" t="s">
        <v>8400</v>
      </c>
      <c r="B4140" t="s">
        <v>8401</v>
      </c>
      <c r="C4140" t="s">
        <v>231</v>
      </c>
      <c r="D4140">
        <v>8</v>
      </c>
      <c r="E4140" s="138">
        <v>44680</v>
      </c>
      <c r="F4140" s="138">
        <v>46011</v>
      </c>
      <c r="G4140" t="s">
        <v>69</v>
      </c>
      <c r="H4140" t="s">
        <v>63</v>
      </c>
      <c r="I4140">
        <v>0.8</v>
      </c>
      <c r="J4140" t="s">
        <v>71</v>
      </c>
      <c r="K4140"/>
      <c r="L4140"/>
      <c r="M4140"/>
      <c r="N4140"/>
      <c r="O4140"/>
      <c r="P4140"/>
      <c r="Q4140"/>
      <c r="R4140"/>
      <c r="S4140"/>
      <c r="T4140"/>
      <c r="U4140"/>
      <c r="V4140"/>
      <c r="W4140"/>
      <c r="X4140"/>
      <c r="Y4140"/>
      <c r="Z4140"/>
      <c r="AA4140"/>
      <c r="AB4140"/>
      <c r="AC4140"/>
      <c r="AD4140"/>
      <c r="AE4140"/>
      <c r="AF4140"/>
      <c r="AG4140">
        <v>1</v>
      </c>
      <c r="AH4140">
        <v>0</v>
      </c>
    </row>
    <row r="4141" spans="1:34" ht="15" x14ac:dyDescent="0.25">
      <c r="A4141" t="s">
        <v>8402</v>
      </c>
      <c r="B4141" t="s">
        <v>8403</v>
      </c>
      <c r="C4141" t="s">
        <v>259</v>
      </c>
      <c r="D4141">
        <v>50</v>
      </c>
      <c r="E4141" s="138">
        <v>41254</v>
      </c>
      <c r="F4141" s="138">
        <v>46011</v>
      </c>
      <c r="G4141" t="s">
        <v>69</v>
      </c>
      <c r="H4141" t="s">
        <v>63</v>
      </c>
      <c r="I4141">
        <v>0.8</v>
      </c>
      <c r="J4141" t="s">
        <v>71</v>
      </c>
      <c r="K4141"/>
      <c r="L4141"/>
      <c r="M4141"/>
      <c r="N4141"/>
      <c r="O4141"/>
      <c r="P4141"/>
      <c r="Q4141"/>
      <c r="R4141"/>
      <c r="S4141"/>
      <c r="T4141"/>
      <c r="U4141"/>
      <c r="V4141"/>
      <c r="W4141"/>
      <c r="X4141"/>
      <c r="Y4141"/>
      <c r="Z4141"/>
      <c r="AA4141"/>
      <c r="AB4141"/>
      <c r="AC4141"/>
      <c r="AD4141"/>
      <c r="AE4141"/>
      <c r="AF4141"/>
      <c r="AG4141">
        <v>1</v>
      </c>
      <c r="AH4141">
        <v>0</v>
      </c>
    </row>
    <row r="4142" spans="1:34" ht="15" x14ac:dyDescent="0.25">
      <c r="A4142" t="s">
        <v>15873</v>
      </c>
      <c r="B4142" t="s">
        <v>15874</v>
      </c>
      <c r="C4142" t="s">
        <v>304</v>
      </c>
      <c r="D4142">
        <v>5</v>
      </c>
      <c r="E4142" s="138">
        <v>44629</v>
      </c>
      <c r="F4142" s="138">
        <v>46011</v>
      </c>
      <c r="G4142" t="s">
        <v>69</v>
      </c>
      <c r="H4142" t="s">
        <v>63</v>
      </c>
      <c r="I4142">
        <v>0.8</v>
      </c>
      <c r="J4142" t="s">
        <v>71</v>
      </c>
      <c r="K4142"/>
      <c r="L4142"/>
      <c r="M4142"/>
      <c r="N4142"/>
      <c r="O4142"/>
      <c r="P4142"/>
      <c r="Q4142"/>
      <c r="R4142"/>
      <c r="S4142"/>
      <c r="T4142"/>
      <c r="U4142"/>
      <c r="V4142"/>
      <c r="W4142"/>
      <c r="X4142"/>
      <c r="Y4142"/>
      <c r="Z4142"/>
      <c r="AA4142"/>
      <c r="AB4142"/>
      <c r="AC4142"/>
      <c r="AD4142"/>
      <c r="AE4142"/>
      <c r="AF4142"/>
      <c r="AG4142">
        <v>1</v>
      </c>
      <c r="AH4142">
        <v>0</v>
      </c>
    </row>
    <row r="4143" spans="1:34" ht="15" x14ac:dyDescent="0.25">
      <c r="A4143" t="s">
        <v>8404</v>
      </c>
      <c r="B4143" t="s">
        <v>8405</v>
      </c>
      <c r="C4143" t="s">
        <v>162</v>
      </c>
      <c r="D4143">
        <v>7</v>
      </c>
      <c r="E4143" s="138">
        <v>45727</v>
      </c>
      <c r="F4143" s="138">
        <v>45936</v>
      </c>
      <c r="G4143" t="s">
        <v>69</v>
      </c>
      <c r="H4143" t="s">
        <v>63</v>
      </c>
      <c r="I4143">
        <v>0.8</v>
      </c>
      <c r="J4143" t="s">
        <v>71</v>
      </c>
      <c r="K4143"/>
      <c r="L4143"/>
      <c r="M4143"/>
      <c r="N4143"/>
      <c r="O4143"/>
      <c r="P4143"/>
      <c r="Q4143"/>
      <c r="R4143"/>
      <c r="S4143"/>
      <c r="T4143"/>
      <c r="U4143"/>
      <c r="V4143"/>
      <c r="W4143"/>
      <c r="X4143"/>
      <c r="Y4143"/>
      <c r="Z4143"/>
      <c r="AA4143"/>
      <c r="AB4143"/>
      <c r="AC4143"/>
      <c r="AD4143"/>
      <c r="AE4143"/>
      <c r="AF4143"/>
      <c r="AG4143">
        <v>1</v>
      </c>
      <c r="AH4143">
        <v>0</v>
      </c>
    </row>
    <row r="4144" spans="1:34" ht="15" x14ac:dyDescent="0.25">
      <c r="A4144" t="s">
        <v>8410</v>
      </c>
      <c r="B4144" t="s">
        <v>8411</v>
      </c>
      <c r="C4144" t="s">
        <v>154</v>
      </c>
      <c r="D4144">
        <v>66</v>
      </c>
      <c r="E4144" s="138">
        <v>45653</v>
      </c>
      <c r="F4144" s="138">
        <v>45677</v>
      </c>
      <c r="G4144" t="s">
        <v>69</v>
      </c>
      <c r="H4144" t="s">
        <v>70</v>
      </c>
      <c r="I4144">
        <v>0</v>
      </c>
      <c r="J4144" t="s">
        <v>16230</v>
      </c>
      <c r="K4144">
        <v>0.45</v>
      </c>
      <c r="L4144" t="s">
        <v>16270</v>
      </c>
      <c r="M4144">
        <v>0.5</v>
      </c>
      <c r="N4144" t="s">
        <v>78</v>
      </c>
      <c r="O4144">
        <v>0.8</v>
      </c>
      <c r="P4144" t="s">
        <v>79</v>
      </c>
      <c r="Q4144"/>
      <c r="R4144"/>
      <c r="S4144"/>
      <c r="T4144"/>
      <c r="U4144"/>
      <c r="V4144"/>
      <c r="W4144"/>
      <c r="X4144"/>
      <c r="Y4144"/>
      <c r="Z4144"/>
      <c r="AA4144"/>
      <c r="AB4144"/>
      <c r="AC4144"/>
      <c r="AD4144"/>
      <c r="AE4144"/>
      <c r="AF4144"/>
      <c r="AG4144">
        <v>4</v>
      </c>
      <c r="AH4144">
        <v>15000</v>
      </c>
    </row>
    <row r="4145" spans="1:34" ht="15" x14ac:dyDescent="0.25">
      <c r="A4145" t="s">
        <v>8412</v>
      </c>
      <c r="B4145" t="s">
        <v>8413</v>
      </c>
      <c r="C4145" t="s">
        <v>231</v>
      </c>
      <c r="D4145">
        <v>68</v>
      </c>
      <c r="E4145" s="138">
        <v>45250</v>
      </c>
      <c r="F4145" s="138">
        <v>46011</v>
      </c>
      <c r="G4145" t="s">
        <v>69</v>
      </c>
      <c r="H4145" t="s">
        <v>63</v>
      </c>
      <c r="I4145">
        <v>0.8</v>
      </c>
      <c r="J4145" t="s">
        <v>71</v>
      </c>
      <c r="K4145"/>
      <c r="L4145"/>
      <c r="M4145"/>
      <c r="N4145"/>
      <c r="O4145"/>
      <c r="P4145"/>
      <c r="Q4145"/>
      <c r="R4145"/>
      <c r="S4145"/>
      <c r="T4145"/>
      <c r="U4145"/>
      <c r="V4145"/>
      <c r="W4145"/>
      <c r="X4145"/>
      <c r="Y4145"/>
      <c r="Z4145"/>
      <c r="AA4145"/>
      <c r="AB4145"/>
      <c r="AC4145"/>
      <c r="AD4145"/>
      <c r="AE4145"/>
      <c r="AF4145"/>
      <c r="AG4145">
        <v>1</v>
      </c>
      <c r="AH4145">
        <v>0</v>
      </c>
    </row>
    <row r="4146" spans="1:34" ht="15" x14ac:dyDescent="0.25">
      <c r="A4146" t="s">
        <v>8408</v>
      </c>
      <c r="B4146" t="s">
        <v>8409</v>
      </c>
      <c r="C4146" t="s">
        <v>318</v>
      </c>
      <c r="D4146">
        <v>6</v>
      </c>
      <c r="E4146" s="138">
        <v>45406</v>
      </c>
      <c r="F4146" s="138">
        <v>46011</v>
      </c>
      <c r="G4146" t="s">
        <v>16478</v>
      </c>
      <c r="H4146" t="s">
        <v>70</v>
      </c>
      <c r="I4146">
        <v>0.55000000000000004</v>
      </c>
      <c r="J4146" t="s">
        <v>76</v>
      </c>
      <c r="K4146">
        <v>0.65</v>
      </c>
      <c r="L4146" t="s">
        <v>77</v>
      </c>
      <c r="M4146">
        <v>0.75</v>
      </c>
      <c r="N4146" t="s">
        <v>78</v>
      </c>
      <c r="O4146">
        <v>0.8</v>
      </c>
      <c r="P4146" t="s">
        <v>79</v>
      </c>
      <c r="Q4146">
        <v>0</v>
      </c>
      <c r="R4146" t="s">
        <v>16229</v>
      </c>
      <c r="S4146"/>
      <c r="T4146"/>
      <c r="U4146"/>
      <c r="V4146"/>
      <c r="W4146"/>
      <c r="X4146"/>
      <c r="Y4146"/>
      <c r="Z4146"/>
      <c r="AA4146"/>
      <c r="AB4146"/>
      <c r="AC4146"/>
      <c r="AD4146"/>
      <c r="AE4146"/>
      <c r="AF4146"/>
      <c r="AG4146">
        <v>0</v>
      </c>
      <c r="AH4146">
        <v>0</v>
      </c>
    </row>
    <row r="4147" spans="1:34" ht="15" x14ac:dyDescent="0.25">
      <c r="A4147" t="s">
        <v>8406</v>
      </c>
      <c r="B4147" t="s">
        <v>8407</v>
      </c>
      <c r="C4147" t="s">
        <v>139</v>
      </c>
      <c r="D4147">
        <v>45</v>
      </c>
      <c r="E4147" s="138">
        <v>45645</v>
      </c>
      <c r="F4147" s="138">
        <v>45665</v>
      </c>
      <c r="G4147" t="s">
        <v>69</v>
      </c>
      <c r="H4147" t="s">
        <v>63</v>
      </c>
      <c r="I4147">
        <v>0.8</v>
      </c>
      <c r="J4147" t="s">
        <v>71</v>
      </c>
      <c r="K4147"/>
      <c r="L4147"/>
      <c r="M4147"/>
      <c r="N4147"/>
      <c r="O4147"/>
      <c r="P4147"/>
      <c r="Q4147"/>
      <c r="R4147"/>
      <c r="S4147"/>
      <c r="T4147"/>
      <c r="U4147"/>
      <c r="V4147"/>
      <c r="W4147"/>
      <c r="X4147"/>
      <c r="Y4147"/>
      <c r="Z4147"/>
      <c r="AA4147"/>
      <c r="AB4147"/>
      <c r="AC4147"/>
      <c r="AD4147"/>
      <c r="AE4147"/>
      <c r="AF4147"/>
      <c r="AG4147">
        <v>1</v>
      </c>
      <c r="AH4147">
        <v>0</v>
      </c>
    </row>
    <row r="4148" spans="1:34" ht="15" x14ac:dyDescent="0.25">
      <c r="A4148" t="s">
        <v>8414</v>
      </c>
      <c r="B4148" t="s">
        <v>8415</v>
      </c>
      <c r="C4148" t="s">
        <v>231</v>
      </c>
      <c r="D4148">
        <v>5</v>
      </c>
      <c r="E4148" s="138">
        <v>39839</v>
      </c>
      <c r="F4148" s="138">
        <v>46011</v>
      </c>
      <c r="G4148" t="s">
        <v>69</v>
      </c>
      <c r="H4148" t="s">
        <v>63</v>
      </c>
      <c r="I4148">
        <v>0.8</v>
      </c>
      <c r="J4148" t="s">
        <v>71</v>
      </c>
      <c r="K4148"/>
      <c r="L4148"/>
      <c r="M4148"/>
      <c r="N4148"/>
      <c r="O4148"/>
      <c r="P4148"/>
      <c r="Q4148"/>
      <c r="R4148"/>
      <c r="S4148"/>
      <c r="T4148"/>
      <c r="U4148"/>
      <c r="V4148"/>
      <c r="W4148"/>
      <c r="X4148"/>
      <c r="Y4148"/>
      <c r="Z4148"/>
      <c r="AA4148"/>
      <c r="AB4148"/>
      <c r="AC4148"/>
      <c r="AD4148"/>
      <c r="AE4148"/>
      <c r="AF4148"/>
      <c r="AG4148">
        <v>1</v>
      </c>
      <c r="AH4148">
        <v>0</v>
      </c>
    </row>
    <row r="4149" spans="1:34" ht="15" x14ac:dyDescent="0.25">
      <c r="A4149" t="s">
        <v>8416</v>
      </c>
      <c r="B4149" t="s">
        <v>8417</v>
      </c>
      <c r="C4149" t="s">
        <v>68</v>
      </c>
      <c r="D4149"/>
      <c r="E4149"/>
      <c r="F4149"/>
      <c r="G4149"/>
      <c r="H4149" t="s">
        <v>63</v>
      </c>
      <c r="I4149" t="s">
        <v>64</v>
      </c>
      <c r="J4149"/>
      <c r="K4149"/>
      <c r="L4149"/>
      <c r="M4149"/>
      <c r="N4149"/>
      <c r="O4149"/>
      <c r="P4149"/>
      <c r="Q4149"/>
      <c r="R4149"/>
      <c r="S4149"/>
      <c r="T4149"/>
      <c r="U4149"/>
      <c r="V4149"/>
      <c r="W4149"/>
      <c r="X4149"/>
      <c r="Y4149"/>
      <c r="Z4149"/>
      <c r="AA4149"/>
      <c r="AB4149"/>
      <c r="AC4149"/>
      <c r="AD4149"/>
      <c r="AE4149"/>
      <c r="AF4149"/>
      <c r="AG4149"/>
      <c r="AH4149">
        <v>0</v>
      </c>
    </row>
    <row r="4150" spans="1:34" ht="15" x14ac:dyDescent="0.25">
      <c r="A4150" t="s">
        <v>8418</v>
      </c>
      <c r="B4150" t="s">
        <v>8419</v>
      </c>
      <c r="C4150" t="s">
        <v>102</v>
      </c>
      <c r="D4150">
        <v>40</v>
      </c>
      <c r="E4150" s="138">
        <v>45644</v>
      </c>
      <c r="F4150" s="138">
        <v>45861</v>
      </c>
      <c r="G4150" t="s">
        <v>16478</v>
      </c>
      <c r="H4150" t="s">
        <v>70</v>
      </c>
      <c r="I4150">
        <v>0.65</v>
      </c>
      <c r="J4150" t="s">
        <v>76</v>
      </c>
      <c r="K4150">
        <v>0.7</v>
      </c>
      <c r="L4150" t="s">
        <v>77</v>
      </c>
      <c r="M4150">
        <v>0.75</v>
      </c>
      <c r="N4150" t="s">
        <v>78</v>
      </c>
      <c r="O4150">
        <v>0.8</v>
      </c>
      <c r="P4150" t="s">
        <v>79</v>
      </c>
      <c r="Q4150">
        <v>0</v>
      </c>
      <c r="R4150" t="s">
        <v>16232</v>
      </c>
      <c r="S4150"/>
      <c r="T4150"/>
      <c r="U4150"/>
      <c r="V4150"/>
      <c r="W4150"/>
      <c r="X4150"/>
      <c r="Y4150"/>
      <c r="Z4150"/>
      <c r="AA4150"/>
      <c r="AB4150"/>
      <c r="AC4150"/>
      <c r="AD4150"/>
      <c r="AE4150"/>
      <c r="AF4150"/>
      <c r="AG4150">
        <v>0</v>
      </c>
      <c r="AH4150">
        <v>0</v>
      </c>
    </row>
    <row r="4151" spans="1:34" ht="15" x14ac:dyDescent="0.25">
      <c r="A4151" t="s">
        <v>8420</v>
      </c>
      <c r="B4151" t="s">
        <v>8421</v>
      </c>
      <c r="C4151" t="s">
        <v>119</v>
      </c>
      <c r="D4151">
        <v>5</v>
      </c>
      <c r="E4151" s="138">
        <v>45376</v>
      </c>
      <c r="F4151" s="138">
        <v>46011</v>
      </c>
      <c r="G4151" t="s">
        <v>16478</v>
      </c>
      <c r="H4151" t="s">
        <v>70</v>
      </c>
      <c r="I4151">
        <v>0.2</v>
      </c>
      <c r="J4151" t="s">
        <v>76</v>
      </c>
      <c r="K4151">
        <v>0.3</v>
      </c>
      <c r="L4151" t="s">
        <v>77</v>
      </c>
      <c r="M4151">
        <v>0.5</v>
      </c>
      <c r="N4151" t="s">
        <v>78</v>
      </c>
      <c r="O4151">
        <v>0.8</v>
      </c>
      <c r="P4151" t="s">
        <v>79</v>
      </c>
      <c r="Q4151">
        <v>0</v>
      </c>
      <c r="R4151" t="s">
        <v>16229</v>
      </c>
      <c r="S4151"/>
      <c r="T4151"/>
      <c r="U4151"/>
      <c r="V4151"/>
      <c r="W4151"/>
      <c r="X4151"/>
      <c r="Y4151"/>
      <c r="Z4151"/>
      <c r="AA4151"/>
      <c r="AB4151"/>
      <c r="AC4151"/>
      <c r="AD4151"/>
      <c r="AE4151"/>
      <c r="AF4151"/>
      <c r="AG4151">
        <v>0</v>
      </c>
      <c r="AH4151">
        <v>0</v>
      </c>
    </row>
    <row r="4152" spans="1:34" ht="15" x14ac:dyDescent="0.25">
      <c r="A4152" t="s">
        <v>8422</v>
      </c>
      <c r="B4152" t="s">
        <v>8423</v>
      </c>
      <c r="C4152" t="s">
        <v>359</v>
      </c>
      <c r="D4152">
        <v>61</v>
      </c>
      <c r="E4152" s="138">
        <v>45644</v>
      </c>
      <c r="F4152" s="138">
        <v>45678</v>
      </c>
      <c r="G4152" t="s">
        <v>75</v>
      </c>
      <c r="H4152" t="s">
        <v>70</v>
      </c>
      <c r="I4152">
        <v>0</v>
      </c>
      <c r="J4152" t="s">
        <v>16230</v>
      </c>
      <c r="K4152">
        <v>0.48</v>
      </c>
      <c r="L4152" t="s">
        <v>16270</v>
      </c>
      <c r="M4152">
        <v>0.7</v>
      </c>
      <c r="N4152" t="s">
        <v>78</v>
      </c>
      <c r="O4152">
        <v>0.78</v>
      </c>
      <c r="P4152" t="s">
        <v>79</v>
      </c>
      <c r="Q4152"/>
      <c r="R4152"/>
      <c r="S4152"/>
      <c r="T4152"/>
      <c r="U4152"/>
      <c r="V4152"/>
      <c r="W4152"/>
      <c r="X4152"/>
      <c r="Y4152"/>
      <c r="Z4152"/>
      <c r="AA4152"/>
      <c r="AB4152"/>
      <c r="AC4152"/>
      <c r="AD4152"/>
      <c r="AE4152"/>
      <c r="AF4152"/>
      <c r="AG4152">
        <v>4</v>
      </c>
      <c r="AH4152">
        <v>15000</v>
      </c>
    </row>
    <row r="4153" spans="1:34" ht="15" x14ac:dyDescent="0.25">
      <c r="A4153" t="s">
        <v>8424</v>
      </c>
      <c r="B4153" t="s">
        <v>8425</v>
      </c>
      <c r="C4153" t="s">
        <v>511</v>
      </c>
      <c r="D4153">
        <v>7</v>
      </c>
      <c r="E4153" s="138">
        <v>44656</v>
      </c>
      <c r="F4153" s="138">
        <v>46011</v>
      </c>
      <c r="G4153" t="s">
        <v>69</v>
      </c>
      <c r="H4153" t="s">
        <v>63</v>
      </c>
      <c r="I4153">
        <v>0.7</v>
      </c>
      <c r="J4153" t="s">
        <v>71</v>
      </c>
      <c r="K4153"/>
      <c r="L4153"/>
      <c r="M4153"/>
      <c r="N4153"/>
      <c r="O4153"/>
      <c r="P4153"/>
      <c r="Q4153"/>
      <c r="R4153"/>
      <c r="S4153"/>
      <c r="T4153"/>
      <c r="U4153"/>
      <c r="V4153"/>
      <c r="W4153"/>
      <c r="X4153"/>
      <c r="Y4153"/>
      <c r="Z4153"/>
      <c r="AA4153"/>
      <c r="AB4153"/>
      <c r="AC4153"/>
      <c r="AD4153"/>
      <c r="AE4153"/>
      <c r="AF4153"/>
      <c r="AG4153">
        <v>1</v>
      </c>
      <c r="AH4153">
        <v>0</v>
      </c>
    </row>
    <row r="4154" spans="1:34" ht="15" x14ac:dyDescent="0.25">
      <c r="A4154" t="s">
        <v>8426</v>
      </c>
      <c r="B4154" t="s">
        <v>8427</v>
      </c>
      <c r="C4154" t="s">
        <v>179</v>
      </c>
      <c r="D4154">
        <v>26</v>
      </c>
      <c r="E4154" s="138">
        <v>45607</v>
      </c>
      <c r="F4154" s="138">
        <v>45664</v>
      </c>
      <c r="G4154" t="s">
        <v>69</v>
      </c>
      <c r="H4154" t="s">
        <v>63</v>
      </c>
      <c r="I4154">
        <v>0.75</v>
      </c>
      <c r="J4154" t="s">
        <v>71</v>
      </c>
      <c r="K4154"/>
      <c r="L4154"/>
      <c r="M4154"/>
      <c r="N4154"/>
      <c r="O4154"/>
      <c r="P4154"/>
      <c r="Q4154"/>
      <c r="R4154"/>
      <c r="S4154"/>
      <c r="T4154"/>
      <c r="U4154"/>
      <c r="V4154"/>
      <c r="W4154"/>
      <c r="X4154"/>
      <c r="Y4154"/>
      <c r="Z4154"/>
      <c r="AA4154"/>
      <c r="AB4154"/>
      <c r="AC4154"/>
      <c r="AD4154"/>
      <c r="AE4154"/>
      <c r="AF4154"/>
      <c r="AG4154">
        <v>1</v>
      </c>
      <c r="AH4154">
        <v>0</v>
      </c>
    </row>
    <row r="4155" spans="1:34" ht="15" x14ac:dyDescent="0.25">
      <c r="A4155" t="s">
        <v>8428</v>
      </c>
      <c r="B4155" t="s">
        <v>8429</v>
      </c>
      <c r="C4155" t="s">
        <v>111</v>
      </c>
      <c r="D4155">
        <v>39</v>
      </c>
      <c r="E4155" s="138">
        <v>45654</v>
      </c>
      <c r="F4155" s="138">
        <v>45924</v>
      </c>
      <c r="G4155" t="s">
        <v>69</v>
      </c>
      <c r="H4155" t="s">
        <v>63</v>
      </c>
      <c r="I4155">
        <v>0.8</v>
      </c>
      <c r="J4155" t="s">
        <v>71</v>
      </c>
      <c r="K4155"/>
      <c r="L4155"/>
      <c r="M4155"/>
      <c r="N4155"/>
      <c r="O4155"/>
      <c r="P4155"/>
      <c r="Q4155"/>
      <c r="R4155"/>
      <c r="S4155"/>
      <c r="T4155"/>
      <c r="U4155"/>
      <c r="V4155"/>
      <c r="W4155"/>
      <c r="X4155"/>
      <c r="Y4155"/>
      <c r="Z4155"/>
      <c r="AA4155"/>
      <c r="AB4155"/>
      <c r="AC4155"/>
      <c r="AD4155"/>
      <c r="AE4155"/>
      <c r="AF4155"/>
      <c r="AG4155">
        <v>1</v>
      </c>
      <c r="AH4155">
        <v>0</v>
      </c>
    </row>
    <row r="4156" spans="1:34" ht="15" x14ac:dyDescent="0.25">
      <c r="A4156" t="s">
        <v>8430</v>
      </c>
      <c r="B4156" t="s">
        <v>8431</v>
      </c>
      <c r="C4156" t="s">
        <v>374</v>
      </c>
      <c r="D4156">
        <v>2</v>
      </c>
      <c r="E4156" s="138">
        <v>45664</v>
      </c>
      <c r="F4156" s="138">
        <v>45940</v>
      </c>
      <c r="G4156" t="s">
        <v>69</v>
      </c>
      <c r="H4156" t="s">
        <v>70</v>
      </c>
      <c r="I4156">
        <v>0</v>
      </c>
      <c r="J4156" t="s">
        <v>16249</v>
      </c>
      <c r="K4156">
        <v>0.8</v>
      </c>
      <c r="L4156" t="s">
        <v>71</v>
      </c>
      <c r="M4156"/>
      <c r="N4156"/>
      <c r="O4156"/>
      <c r="P4156"/>
      <c r="Q4156"/>
      <c r="R4156"/>
      <c r="S4156"/>
      <c r="T4156"/>
      <c r="U4156"/>
      <c r="V4156"/>
      <c r="W4156"/>
      <c r="X4156"/>
      <c r="Y4156"/>
      <c r="Z4156"/>
      <c r="AA4156"/>
      <c r="AB4156"/>
      <c r="AC4156"/>
      <c r="AD4156"/>
      <c r="AE4156"/>
      <c r="AF4156"/>
      <c r="AG4156">
        <v>2</v>
      </c>
      <c r="AH4156">
        <v>8000</v>
      </c>
    </row>
    <row r="4157" spans="1:34" ht="15" x14ac:dyDescent="0.25">
      <c r="A4157" t="s">
        <v>8432</v>
      </c>
      <c r="B4157" t="s">
        <v>8433</v>
      </c>
      <c r="C4157" t="s">
        <v>516</v>
      </c>
      <c r="D4157">
        <v>34</v>
      </c>
      <c r="E4157" s="138">
        <v>45656</v>
      </c>
      <c r="F4157" s="138">
        <v>45952</v>
      </c>
      <c r="G4157" t="s">
        <v>69</v>
      </c>
      <c r="H4157" t="s">
        <v>63</v>
      </c>
      <c r="I4157">
        <v>0.4</v>
      </c>
      <c r="J4157" t="s">
        <v>71</v>
      </c>
      <c r="K4157"/>
      <c r="L4157"/>
      <c r="M4157"/>
      <c r="N4157"/>
      <c r="O4157"/>
      <c r="P4157"/>
      <c r="Q4157"/>
      <c r="R4157"/>
      <c r="S4157"/>
      <c r="T4157"/>
      <c r="U4157"/>
      <c r="V4157"/>
      <c r="W4157"/>
      <c r="X4157"/>
      <c r="Y4157"/>
      <c r="Z4157"/>
      <c r="AA4157"/>
      <c r="AB4157"/>
      <c r="AC4157"/>
      <c r="AD4157"/>
      <c r="AE4157"/>
      <c r="AF4157"/>
      <c r="AG4157">
        <v>1</v>
      </c>
      <c r="AH4157">
        <v>0</v>
      </c>
    </row>
    <row r="4158" spans="1:34" ht="15" x14ac:dyDescent="0.25">
      <c r="A4158" t="s">
        <v>8436</v>
      </c>
      <c r="B4158" t="s">
        <v>8437</v>
      </c>
      <c r="C4158" t="s">
        <v>757</v>
      </c>
      <c r="D4158">
        <v>120</v>
      </c>
      <c r="E4158" s="138">
        <v>45288</v>
      </c>
      <c r="F4158" s="138">
        <v>46011</v>
      </c>
      <c r="G4158" t="s">
        <v>69</v>
      </c>
      <c r="H4158" t="s">
        <v>70</v>
      </c>
      <c r="I4158">
        <v>0</v>
      </c>
      <c r="J4158" t="s">
        <v>16237</v>
      </c>
      <c r="K4158">
        <v>0.8</v>
      </c>
      <c r="L4158" t="s">
        <v>71</v>
      </c>
      <c r="M4158"/>
      <c r="N4158"/>
      <c r="O4158"/>
      <c r="P4158"/>
      <c r="Q4158"/>
      <c r="R4158"/>
      <c r="S4158"/>
      <c r="T4158"/>
      <c r="U4158"/>
      <c r="V4158"/>
      <c r="W4158"/>
      <c r="X4158"/>
      <c r="Y4158"/>
      <c r="Z4158"/>
      <c r="AA4158"/>
      <c r="AB4158"/>
      <c r="AC4158"/>
      <c r="AD4158"/>
      <c r="AE4158"/>
      <c r="AF4158"/>
      <c r="AG4158">
        <v>2</v>
      </c>
      <c r="AH4158">
        <v>9000</v>
      </c>
    </row>
    <row r="4159" spans="1:34" ht="15" x14ac:dyDescent="0.25">
      <c r="A4159" t="s">
        <v>8464</v>
      </c>
      <c r="B4159" t="s">
        <v>8465</v>
      </c>
      <c r="C4159" t="s">
        <v>935</v>
      </c>
      <c r="D4159">
        <v>54</v>
      </c>
      <c r="E4159" s="138">
        <v>45653</v>
      </c>
      <c r="F4159" s="138">
        <v>45938</v>
      </c>
      <c r="G4159" t="s">
        <v>75</v>
      </c>
      <c r="H4159" t="s">
        <v>70</v>
      </c>
      <c r="I4159">
        <v>0</v>
      </c>
      <c r="J4159" t="s">
        <v>16259</v>
      </c>
      <c r="K4159">
        <v>0.7</v>
      </c>
      <c r="L4159" t="s">
        <v>16270</v>
      </c>
      <c r="M4159">
        <v>0.7</v>
      </c>
      <c r="N4159" t="s">
        <v>78</v>
      </c>
      <c r="O4159">
        <v>0.8</v>
      </c>
      <c r="P4159" t="s">
        <v>79</v>
      </c>
      <c r="Q4159"/>
      <c r="R4159"/>
      <c r="S4159"/>
      <c r="T4159"/>
      <c r="U4159"/>
      <c r="V4159"/>
      <c r="W4159"/>
      <c r="X4159"/>
      <c r="Y4159"/>
      <c r="Z4159"/>
      <c r="AA4159"/>
      <c r="AB4159"/>
      <c r="AC4159"/>
      <c r="AD4159"/>
      <c r="AE4159"/>
      <c r="AF4159"/>
      <c r="AG4159">
        <v>4</v>
      </c>
      <c r="AH4159">
        <v>11000</v>
      </c>
    </row>
    <row r="4160" spans="1:34" ht="15" x14ac:dyDescent="0.25">
      <c r="A4160" t="s">
        <v>8470</v>
      </c>
      <c r="B4160" t="s">
        <v>8471</v>
      </c>
      <c r="C4160" t="s">
        <v>691</v>
      </c>
      <c r="D4160">
        <v>10</v>
      </c>
      <c r="E4160" s="138">
        <v>45035</v>
      </c>
      <c r="F4160" s="138">
        <v>46011</v>
      </c>
      <c r="G4160" t="s">
        <v>69</v>
      </c>
      <c r="H4160" t="s">
        <v>70</v>
      </c>
      <c r="I4160">
        <v>0</v>
      </c>
      <c r="J4160" t="s">
        <v>16243</v>
      </c>
      <c r="K4160">
        <v>0.2</v>
      </c>
      <c r="L4160" t="s">
        <v>71</v>
      </c>
      <c r="M4160"/>
      <c r="N4160"/>
      <c r="O4160"/>
      <c r="P4160"/>
      <c r="Q4160"/>
      <c r="R4160"/>
      <c r="S4160"/>
      <c r="T4160"/>
      <c r="U4160"/>
      <c r="V4160"/>
      <c r="W4160"/>
      <c r="X4160"/>
      <c r="Y4160"/>
      <c r="Z4160"/>
      <c r="AA4160"/>
      <c r="AB4160"/>
      <c r="AC4160"/>
      <c r="AD4160"/>
      <c r="AE4160"/>
      <c r="AF4160"/>
      <c r="AG4160">
        <v>2</v>
      </c>
      <c r="AH4160">
        <v>7999.99</v>
      </c>
    </row>
    <row r="4161" spans="1:34" ht="15" x14ac:dyDescent="0.25">
      <c r="A4161" t="s">
        <v>8482</v>
      </c>
      <c r="B4161" t="s">
        <v>8483</v>
      </c>
      <c r="C4161" t="s">
        <v>145</v>
      </c>
      <c r="D4161">
        <v>25</v>
      </c>
      <c r="E4161" s="138">
        <v>42213</v>
      </c>
      <c r="F4161" s="138">
        <v>46011</v>
      </c>
      <c r="G4161" t="s">
        <v>69</v>
      </c>
      <c r="H4161" t="s">
        <v>63</v>
      </c>
      <c r="I4161">
        <v>0.6</v>
      </c>
      <c r="J4161" t="s">
        <v>71</v>
      </c>
      <c r="K4161"/>
      <c r="L4161"/>
      <c r="M4161"/>
      <c r="N4161"/>
      <c r="O4161"/>
      <c r="P4161"/>
      <c r="Q4161"/>
      <c r="R4161"/>
      <c r="S4161"/>
      <c r="T4161"/>
      <c r="U4161"/>
      <c r="V4161"/>
      <c r="W4161"/>
      <c r="X4161"/>
      <c r="Y4161"/>
      <c r="Z4161"/>
      <c r="AA4161"/>
      <c r="AB4161"/>
      <c r="AC4161"/>
      <c r="AD4161"/>
      <c r="AE4161"/>
      <c r="AF4161"/>
      <c r="AG4161">
        <v>1</v>
      </c>
      <c r="AH4161">
        <v>0</v>
      </c>
    </row>
    <row r="4162" spans="1:34" ht="15" x14ac:dyDescent="0.25">
      <c r="A4162" t="s">
        <v>8494</v>
      </c>
      <c r="B4162" t="s">
        <v>8495</v>
      </c>
      <c r="C4162" t="s">
        <v>206</v>
      </c>
      <c r="D4162">
        <v>13</v>
      </c>
      <c r="E4162" s="138">
        <v>43938</v>
      </c>
      <c r="F4162" s="138">
        <v>46011</v>
      </c>
      <c r="G4162" t="s">
        <v>69</v>
      </c>
      <c r="H4162" t="s">
        <v>63</v>
      </c>
      <c r="I4162">
        <v>0.8</v>
      </c>
      <c r="J4162" t="s">
        <v>71</v>
      </c>
      <c r="K4162"/>
      <c r="L4162"/>
      <c r="M4162"/>
      <c r="N4162"/>
      <c r="O4162"/>
      <c r="P4162"/>
      <c r="Q4162"/>
      <c r="R4162"/>
      <c r="S4162"/>
      <c r="T4162"/>
      <c r="U4162"/>
      <c r="V4162"/>
      <c r="W4162"/>
      <c r="X4162"/>
      <c r="Y4162"/>
      <c r="Z4162"/>
      <c r="AA4162"/>
      <c r="AB4162"/>
      <c r="AC4162"/>
      <c r="AD4162"/>
      <c r="AE4162"/>
      <c r="AF4162"/>
      <c r="AG4162">
        <v>1</v>
      </c>
      <c r="AH4162">
        <v>0</v>
      </c>
    </row>
    <row r="4163" spans="1:34" ht="15" x14ac:dyDescent="0.25">
      <c r="A4163" t="s">
        <v>8434</v>
      </c>
      <c r="B4163" t="s">
        <v>8435</v>
      </c>
      <c r="C4163" t="s">
        <v>151</v>
      </c>
      <c r="D4163">
        <v>36</v>
      </c>
      <c r="E4163" s="138">
        <v>45647</v>
      </c>
      <c r="F4163" s="138">
        <v>45699</v>
      </c>
      <c r="G4163" t="s">
        <v>69</v>
      </c>
      <c r="H4163" t="s">
        <v>70</v>
      </c>
      <c r="I4163">
        <v>0</v>
      </c>
      <c r="J4163" t="s">
        <v>16229</v>
      </c>
      <c r="K4163">
        <v>0.75</v>
      </c>
      <c r="L4163" t="s">
        <v>71</v>
      </c>
      <c r="M4163"/>
      <c r="N4163"/>
      <c r="O4163"/>
      <c r="P4163"/>
      <c r="Q4163"/>
      <c r="R4163"/>
      <c r="S4163"/>
      <c r="T4163"/>
      <c r="U4163"/>
      <c r="V4163"/>
      <c r="W4163"/>
      <c r="X4163"/>
      <c r="Y4163"/>
      <c r="Z4163"/>
      <c r="AA4163"/>
      <c r="AB4163"/>
      <c r="AC4163"/>
      <c r="AD4163"/>
      <c r="AE4163"/>
      <c r="AF4163"/>
      <c r="AG4163">
        <v>2</v>
      </c>
      <c r="AH4163">
        <v>10000</v>
      </c>
    </row>
    <row r="4164" spans="1:34" ht="15" x14ac:dyDescent="0.25">
      <c r="A4164" t="s">
        <v>8510</v>
      </c>
      <c r="B4164" t="s">
        <v>8511</v>
      </c>
      <c r="C4164" t="s">
        <v>267</v>
      </c>
      <c r="D4164">
        <v>52</v>
      </c>
      <c r="E4164" s="138">
        <v>45646</v>
      </c>
      <c r="F4164" s="138">
        <v>45672</v>
      </c>
      <c r="G4164" t="s">
        <v>69</v>
      </c>
      <c r="H4164" t="s">
        <v>63</v>
      </c>
      <c r="I4164">
        <v>0.8</v>
      </c>
      <c r="J4164" t="s">
        <v>71</v>
      </c>
      <c r="K4164"/>
      <c r="L4164"/>
      <c r="M4164"/>
      <c r="N4164"/>
      <c r="O4164"/>
      <c r="P4164"/>
      <c r="Q4164"/>
      <c r="R4164"/>
      <c r="S4164"/>
      <c r="T4164"/>
      <c r="U4164"/>
      <c r="V4164"/>
      <c r="W4164"/>
      <c r="X4164"/>
      <c r="Y4164"/>
      <c r="Z4164"/>
      <c r="AA4164"/>
      <c r="AB4164"/>
      <c r="AC4164"/>
      <c r="AD4164"/>
      <c r="AE4164"/>
      <c r="AF4164"/>
      <c r="AG4164">
        <v>1</v>
      </c>
      <c r="AH4164">
        <v>0</v>
      </c>
    </row>
    <row r="4165" spans="1:34" ht="15" x14ac:dyDescent="0.25">
      <c r="A4165" t="s">
        <v>8514</v>
      </c>
      <c r="B4165" t="s">
        <v>8515</v>
      </c>
      <c r="C4165" t="s">
        <v>122</v>
      </c>
      <c r="D4165">
        <v>30</v>
      </c>
      <c r="E4165" s="138">
        <v>45624</v>
      </c>
      <c r="F4165" s="138">
        <v>45659</v>
      </c>
      <c r="G4165" t="s">
        <v>69</v>
      </c>
      <c r="H4165" t="s">
        <v>70</v>
      </c>
      <c r="I4165">
        <v>0</v>
      </c>
      <c r="J4165" t="s">
        <v>16269</v>
      </c>
      <c r="K4165">
        <v>0.8</v>
      </c>
      <c r="L4165" t="s">
        <v>71</v>
      </c>
      <c r="M4165"/>
      <c r="N4165"/>
      <c r="O4165"/>
      <c r="P4165"/>
      <c r="Q4165"/>
      <c r="R4165"/>
      <c r="S4165"/>
      <c r="T4165"/>
      <c r="U4165"/>
      <c r="V4165"/>
      <c r="W4165"/>
      <c r="X4165"/>
      <c r="Y4165"/>
      <c r="Z4165"/>
      <c r="AA4165"/>
      <c r="AB4165"/>
      <c r="AC4165"/>
      <c r="AD4165"/>
      <c r="AE4165"/>
      <c r="AF4165"/>
      <c r="AG4165">
        <v>2</v>
      </c>
      <c r="AH4165">
        <v>12500</v>
      </c>
    </row>
    <row r="4166" spans="1:34" ht="15" x14ac:dyDescent="0.25">
      <c r="A4166" t="s">
        <v>8568</v>
      </c>
      <c r="B4166" t="s">
        <v>8569</v>
      </c>
      <c r="C4166" t="s">
        <v>511</v>
      </c>
      <c r="D4166">
        <v>7</v>
      </c>
      <c r="E4166" s="138">
        <v>45715</v>
      </c>
      <c r="F4166" s="138">
        <v>45916</v>
      </c>
      <c r="G4166" t="s">
        <v>69</v>
      </c>
      <c r="H4166" t="s">
        <v>63</v>
      </c>
      <c r="I4166">
        <v>0.8</v>
      </c>
      <c r="J4166" t="s">
        <v>71</v>
      </c>
      <c r="K4166"/>
      <c r="L4166"/>
      <c r="M4166"/>
      <c r="N4166"/>
      <c r="O4166"/>
      <c r="P4166"/>
      <c r="Q4166"/>
      <c r="R4166"/>
      <c r="S4166"/>
      <c r="T4166"/>
      <c r="U4166"/>
      <c r="V4166"/>
      <c r="W4166"/>
      <c r="X4166"/>
      <c r="Y4166"/>
      <c r="Z4166"/>
      <c r="AA4166"/>
      <c r="AB4166"/>
      <c r="AC4166"/>
      <c r="AD4166"/>
      <c r="AE4166"/>
      <c r="AF4166"/>
      <c r="AG4166">
        <v>1</v>
      </c>
      <c r="AH4166">
        <v>0</v>
      </c>
    </row>
    <row r="4167" spans="1:34" ht="15" x14ac:dyDescent="0.25">
      <c r="A4167" t="s">
        <v>8580</v>
      </c>
      <c r="B4167" t="s">
        <v>8581</v>
      </c>
      <c r="C4167" t="s">
        <v>145</v>
      </c>
      <c r="D4167">
        <v>106</v>
      </c>
      <c r="E4167" s="138">
        <v>45276</v>
      </c>
      <c r="F4167" s="138">
        <v>46011</v>
      </c>
      <c r="G4167" t="s">
        <v>69</v>
      </c>
      <c r="H4167" t="s">
        <v>63</v>
      </c>
      <c r="I4167">
        <v>0.8</v>
      </c>
      <c r="J4167" t="s">
        <v>71</v>
      </c>
      <c r="K4167"/>
      <c r="L4167"/>
      <c r="M4167"/>
      <c r="N4167"/>
      <c r="O4167"/>
      <c r="P4167"/>
      <c r="Q4167"/>
      <c r="R4167"/>
      <c r="S4167"/>
      <c r="T4167"/>
      <c r="U4167"/>
      <c r="V4167"/>
      <c r="W4167"/>
      <c r="X4167"/>
      <c r="Y4167"/>
      <c r="Z4167"/>
      <c r="AA4167"/>
      <c r="AB4167"/>
      <c r="AC4167"/>
      <c r="AD4167"/>
      <c r="AE4167"/>
      <c r="AF4167"/>
      <c r="AG4167">
        <v>1</v>
      </c>
      <c r="AH4167">
        <v>0</v>
      </c>
    </row>
    <row r="4168" spans="1:34" ht="15" x14ac:dyDescent="0.25">
      <c r="A4168" t="s">
        <v>8592</v>
      </c>
      <c r="B4168" t="s">
        <v>8593</v>
      </c>
      <c r="C4168" t="s">
        <v>142</v>
      </c>
      <c r="D4168">
        <v>4</v>
      </c>
      <c r="E4168" s="138">
        <v>44949</v>
      </c>
      <c r="F4168" s="138">
        <v>46011</v>
      </c>
      <c r="G4168" t="s">
        <v>69</v>
      </c>
      <c r="H4168" t="s">
        <v>70</v>
      </c>
      <c r="I4168">
        <v>0</v>
      </c>
      <c r="J4168" t="s">
        <v>16236</v>
      </c>
      <c r="K4168">
        <v>0.7</v>
      </c>
      <c r="L4168" t="s">
        <v>71</v>
      </c>
      <c r="M4168"/>
      <c r="N4168"/>
      <c r="O4168"/>
      <c r="P4168"/>
      <c r="Q4168"/>
      <c r="R4168"/>
      <c r="S4168"/>
      <c r="T4168"/>
      <c r="U4168"/>
      <c r="V4168"/>
      <c r="W4168"/>
      <c r="X4168"/>
      <c r="Y4168"/>
      <c r="Z4168"/>
      <c r="AA4168"/>
      <c r="AB4168"/>
      <c r="AC4168"/>
      <c r="AD4168"/>
      <c r="AE4168"/>
      <c r="AF4168"/>
      <c r="AG4168">
        <v>2</v>
      </c>
      <c r="AH4168">
        <v>9999.99</v>
      </c>
    </row>
    <row r="4169" spans="1:34" ht="15" x14ac:dyDescent="0.25">
      <c r="A4169" t="s">
        <v>8643</v>
      </c>
      <c r="B4169" t="s">
        <v>8644</v>
      </c>
      <c r="C4169" t="s">
        <v>74</v>
      </c>
      <c r="D4169">
        <v>2</v>
      </c>
      <c r="E4169" s="138">
        <v>45715</v>
      </c>
      <c r="F4169" s="138">
        <v>45728</v>
      </c>
      <c r="G4169" t="s">
        <v>69</v>
      </c>
      <c r="H4169" t="s">
        <v>63</v>
      </c>
      <c r="I4169">
        <v>0.7</v>
      </c>
      <c r="J4169" t="s">
        <v>71</v>
      </c>
      <c r="K4169"/>
      <c r="L4169"/>
      <c r="M4169"/>
      <c r="N4169"/>
      <c r="O4169"/>
      <c r="P4169"/>
      <c r="Q4169"/>
      <c r="R4169"/>
      <c r="S4169"/>
      <c r="T4169"/>
      <c r="U4169"/>
      <c r="V4169"/>
      <c r="W4169"/>
      <c r="X4169"/>
      <c r="Y4169"/>
      <c r="Z4169"/>
      <c r="AA4169"/>
      <c r="AB4169"/>
      <c r="AC4169"/>
      <c r="AD4169"/>
      <c r="AE4169"/>
      <c r="AF4169"/>
      <c r="AG4169">
        <v>1</v>
      </c>
      <c r="AH4169">
        <v>0</v>
      </c>
    </row>
    <row r="4170" spans="1:34" ht="15" x14ac:dyDescent="0.25">
      <c r="A4170" t="s">
        <v>8687</v>
      </c>
      <c r="B4170" t="s">
        <v>8688</v>
      </c>
      <c r="C4170" t="s">
        <v>145</v>
      </c>
      <c r="D4170">
        <v>28</v>
      </c>
      <c r="E4170" s="138">
        <v>45629</v>
      </c>
      <c r="F4170" s="138">
        <v>45729</v>
      </c>
      <c r="G4170" t="s">
        <v>69</v>
      </c>
      <c r="H4170" t="s">
        <v>63</v>
      </c>
      <c r="I4170">
        <v>0.8</v>
      </c>
      <c r="J4170" t="s">
        <v>71</v>
      </c>
      <c r="K4170"/>
      <c r="L4170"/>
      <c r="M4170"/>
      <c r="N4170"/>
      <c r="O4170"/>
      <c r="P4170"/>
      <c r="Q4170"/>
      <c r="R4170"/>
      <c r="S4170"/>
      <c r="T4170"/>
      <c r="U4170"/>
      <c r="V4170"/>
      <c r="W4170"/>
      <c r="X4170"/>
      <c r="Y4170"/>
      <c r="Z4170"/>
      <c r="AA4170"/>
      <c r="AB4170"/>
      <c r="AC4170"/>
      <c r="AD4170"/>
      <c r="AE4170"/>
      <c r="AF4170"/>
      <c r="AG4170">
        <v>1</v>
      </c>
      <c r="AH4170">
        <v>0</v>
      </c>
    </row>
    <row r="4171" spans="1:34" ht="15" x14ac:dyDescent="0.25">
      <c r="A4171" t="s">
        <v>8689</v>
      </c>
      <c r="B4171" t="s">
        <v>8690</v>
      </c>
      <c r="C4171" t="s">
        <v>206</v>
      </c>
      <c r="D4171">
        <v>10</v>
      </c>
      <c r="E4171" s="138">
        <v>43223</v>
      </c>
      <c r="F4171" s="138">
        <v>46011</v>
      </c>
      <c r="G4171" t="s">
        <v>69</v>
      </c>
      <c r="H4171" t="s">
        <v>63</v>
      </c>
      <c r="I4171">
        <v>0.8</v>
      </c>
      <c r="J4171" t="s">
        <v>71</v>
      </c>
      <c r="K4171"/>
      <c r="L4171"/>
      <c r="M4171"/>
      <c r="N4171"/>
      <c r="O4171"/>
      <c r="P4171"/>
      <c r="Q4171"/>
      <c r="R4171"/>
      <c r="S4171"/>
      <c r="T4171"/>
      <c r="U4171"/>
      <c r="V4171"/>
      <c r="W4171"/>
      <c r="X4171"/>
      <c r="Y4171"/>
      <c r="Z4171"/>
      <c r="AA4171"/>
      <c r="AB4171"/>
      <c r="AC4171"/>
      <c r="AD4171"/>
      <c r="AE4171"/>
      <c r="AF4171"/>
      <c r="AG4171">
        <v>1</v>
      </c>
      <c r="AH4171">
        <v>0</v>
      </c>
    </row>
    <row r="4172" spans="1:34" ht="15" x14ac:dyDescent="0.25">
      <c r="A4172" t="s">
        <v>8705</v>
      </c>
      <c r="B4172" t="s">
        <v>8706</v>
      </c>
      <c r="C4172" t="s">
        <v>511</v>
      </c>
      <c r="D4172">
        <v>40</v>
      </c>
      <c r="E4172" s="138">
        <v>41905</v>
      </c>
      <c r="F4172" s="138">
        <v>46011</v>
      </c>
      <c r="G4172" t="s">
        <v>69</v>
      </c>
      <c r="H4172" t="s">
        <v>70</v>
      </c>
      <c r="I4172">
        <v>0</v>
      </c>
      <c r="J4172" t="s">
        <v>16229</v>
      </c>
      <c r="K4172">
        <v>0.8</v>
      </c>
      <c r="L4172" t="s">
        <v>71</v>
      </c>
      <c r="M4172"/>
      <c r="N4172"/>
      <c r="O4172"/>
      <c r="P4172"/>
      <c r="Q4172"/>
      <c r="R4172"/>
      <c r="S4172"/>
      <c r="T4172"/>
      <c r="U4172"/>
      <c r="V4172"/>
      <c r="W4172"/>
      <c r="X4172"/>
      <c r="Y4172"/>
      <c r="Z4172"/>
      <c r="AA4172"/>
      <c r="AB4172"/>
      <c r="AC4172"/>
      <c r="AD4172"/>
      <c r="AE4172"/>
      <c r="AF4172"/>
      <c r="AG4172">
        <v>2</v>
      </c>
      <c r="AH4172">
        <v>10000</v>
      </c>
    </row>
    <row r="4173" spans="1:34" ht="15" x14ac:dyDescent="0.25">
      <c r="A4173" t="s">
        <v>8707</v>
      </c>
      <c r="B4173" t="s">
        <v>8708</v>
      </c>
      <c r="C4173" t="s">
        <v>264</v>
      </c>
      <c r="D4173">
        <v>9</v>
      </c>
      <c r="E4173" s="138">
        <v>45337</v>
      </c>
      <c r="F4173" s="138">
        <v>46011</v>
      </c>
      <c r="G4173" t="s">
        <v>69</v>
      </c>
      <c r="H4173" t="s">
        <v>70</v>
      </c>
      <c r="I4173">
        <v>0</v>
      </c>
      <c r="J4173" t="s">
        <v>16230</v>
      </c>
      <c r="K4173">
        <v>0.8</v>
      </c>
      <c r="L4173" t="s">
        <v>71</v>
      </c>
      <c r="M4173"/>
      <c r="N4173"/>
      <c r="O4173"/>
      <c r="P4173"/>
      <c r="Q4173"/>
      <c r="R4173"/>
      <c r="S4173"/>
      <c r="T4173"/>
      <c r="U4173"/>
      <c r="V4173"/>
      <c r="W4173"/>
      <c r="X4173"/>
      <c r="Y4173"/>
      <c r="Z4173"/>
      <c r="AA4173"/>
      <c r="AB4173"/>
      <c r="AC4173"/>
      <c r="AD4173"/>
      <c r="AE4173"/>
      <c r="AF4173"/>
      <c r="AG4173">
        <v>2</v>
      </c>
      <c r="AH4173">
        <v>15000</v>
      </c>
    </row>
    <row r="4174" spans="1:34" ht="15" x14ac:dyDescent="0.25">
      <c r="A4174" t="s">
        <v>8711</v>
      </c>
      <c r="B4174" t="s">
        <v>8712</v>
      </c>
      <c r="C4174" t="s">
        <v>154</v>
      </c>
      <c r="D4174">
        <v>35</v>
      </c>
      <c r="E4174" s="138">
        <v>45646</v>
      </c>
      <c r="F4174" s="138">
        <v>45679</v>
      </c>
      <c r="G4174" t="s">
        <v>75</v>
      </c>
      <c r="H4174" t="s">
        <v>70</v>
      </c>
      <c r="I4174">
        <v>0</v>
      </c>
      <c r="J4174" t="s">
        <v>16230</v>
      </c>
      <c r="K4174">
        <v>0.6</v>
      </c>
      <c r="L4174" t="s">
        <v>71</v>
      </c>
      <c r="M4174"/>
      <c r="N4174"/>
      <c r="O4174"/>
      <c r="P4174"/>
      <c r="Q4174"/>
      <c r="R4174"/>
      <c r="S4174"/>
      <c r="T4174"/>
      <c r="U4174"/>
      <c r="V4174"/>
      <c r="W4174"/>
      <c r="X4174"/>
      <c r="Y4174"/>
      <c r="Z4174"/>
      <c r="AA4174"/>
      <c r="AB4174"/>
      <c r="AC4174"/>
      <c r="AD4174"/>
      <c r="AE4174"/>
      <c r="AF4174"/>
      <c r="AG4174">
        <v>2</v>
      </c>
      <c r="AH4174">
        <v>15000</v>
      </c>
    </row>
    <row r="4175" spans="1:34" ht="15" x14ac:dyDescent="0.25">
      <c r="A4175" t="s">
        <v>8733</v>
      </c>
      <c r="B4175" t="s">
        <v>8734</v>
      </c>
      <c r="C4175" t="s">
        <v>712</v>
      </c>
      <c r="D4175">
        <v>65</v>
      </c>
      <c r="E4175" s="138">
        <v>45653</v>
      </c>
      <c r="F4175" s="138">
        <v>45677</v>
      </c>
      <c r="G4175" t="s">
        <v>75</v>
      </c>
      <c r="H4175" t="s">
        <v>70</v>
      </c>
      <c r="I4175">
        <v>0.65</v>
      </c>
      <c r="J4175" t="s">
        <v>16270</v>
      </c>
      <c r="K4175">
        <v>0.7</v>
      </c>
      <c r="L4175" t="s">
        <v>78</v>
      </c>
      <c r="M4175">
        <v>0.75</v>
      </c>
      <c r="N4175" t="s">
        <v>79</v>
      </c>
      <c r="O4175"/>
      <c r="P4175"/>
      <c r="Q4175"/>
      <c r="R4175"/>
      <c r="S4175"/>
      <c r="T4175"/>
      <c r="U4175"/>
      <c r="V4175"/>
      <c r="W4175"/>
      <c r="X4175"/>
      <c r="Y4175"/>
      <c r="Z4175"/>
      <c r="AA4175"/>
      <c r="AB4175"/>
      <c r="AC4175"/>
      <c r="AD4175"/>
      <c r="AE4175"/>
      <c r="AF4175"/>
      <c r="AG4175">
        <v>3</v>
      </c>
      <c r="AH4175">
        <v>0</v>
      </c>
    </row>
    <row r="4176" spans="1:34" ht="15" x14ac:dyDescent="0.25">
      <c r="A4176" t="s">
        <v>8735</v>
      </c>
      <c r="B4176" t="s">
        <v>8736</v>
      </c>
      <c r="C4176" t="s">
        <v>119</v>
      </c>
      <c r="D4176">
        <v>35</v>
      </c>
      <c r="E4176" s="138">
        <v>45646</v>
      </c>
      <c r="F4176" s="138">
        <v>45733</v>
      </c>
      <c r="G4176" t="s">
        <v>69</v>
      </c>
      <c r="H4176" t="s">
        <v>63</v>
      </c>
      <c r="I4176">
        <v>0.7</v>
      </c>
      <c r="J4176" t="s">
        <v>71</v>
      </c>
      <c r="K4176"/>
      <c r="L4176"/>
      <c r="M4176"/>
      <c r="N4176"/>
      <c r="O4176"/>
      <c r="P4176"/>
      <c r="Q4176"/>
      <c r="R4176"/>
      <c r="S4176"/>
      <c r="T4176"/>
      <c r="U4176"/>
      <c r="V4176"/>
      <c r="W4176"/>
      <c r="X4176"/>
      <c r="Y4176"/>
      <c r="Z4176"/>
      <c r="AA4176"/>
      <c r="AB4176"/>
      <c r="AC4176"/>
      <c r="AD4176"/>
      <c r="AE4176"/>
      <c r="AF4176"/>
      <c r="AG4176">
        <v>1</v>
      </c>
      <c r="AH4176">
        <v>0</v>
      </c>
    </row>
    <row r="4177" spans="1:34" ht="15" x14ac:dyDescent="0.25">
      <c r="A4177" t="s">
        <v>8739</v>
      </c>
      <c r="B4177" t="s">
        <v>8740</v>
      </c>
      <c r="C4177" t="s">
        <v>136</v>
      </c>
      <c r="D4177">
        <v>14</v>
      </c>
      <c r="E4177" s="138">
        <v>45713</v>
      </c>
      <c r="F4177" s="138">
        <v>45748</v>
      </c>
      <c r="G4177" t="s">
        <v>16398</v>
      </c>
      <c r="H4177" t="s">
        <v>63</v>
      </c>
      <c r="I4177">
        <v>0.8</v>
      </c>
      <c r="J4177" t="s">
        <v>71</v>
      </c>
      <c r="K4177"/>
      <c r="L4177"/>
      <c r="M4177"/>
      <c r="N4177"/>
      <c r="O4177"/>
      <c r="P4177"/>
      <c r="Q4177"/>
      <c r="R4177"/>
      <c r="S4177"/>
      <c r="T4177"/>
      <c r="U4177"/>
      <c r="V4177"/>
      <c r="W4177"/>
      <c r="X4177"/>
      <c r="Y4177"/>
      <c r="Z4177"/>
      <c r="AA4177"/>
      <c r="AB4177"/>
      <c r="AC4177"/>
      <c r="AD4177"/>
      <c r="AE4177"/>
      <c r="AF4177"/>
      <c r="AG4177">
        <v>1</v>
      </c>
      <c r="AH4177">
        <v>0</v>
      </c>
    </row>
    <row r="4178" spans="1:34" ht="15" x14ac:dyDescent="0.25">
      <c r="A4178" t="s">
        <v>8737</v>
      </c>
      <c r="B4178" t="s">
        <v>8738</v>
      </c>
      <c r="C4178" t="s">
        <v>111</v>
      </c>
      <c r="D4178">
        <v>2</v>
      </c>
      <c r="E4178" s="138">
        <v>45716</v>
      </c>
      <c r="F4178" s="138">
        <v>45845</v>
      </c>
      <c r="G4178" t="s">
        <v>69</v>
      </c>
      <c r="H4178" t="s">
        <v>63</v>
      </c>
      <c r="I4178">
        <v>0.6</v>
      </c>
      <c r="J4178" t="s">
        <v>71</v>
      </c>
      <c r="K4178"/>
      <c r="L4178"/>
      <c r="M4178"/>
      <c r="N4178"/>
      <c r="O4178"/>
      <c r="P4178"/>
      <c r="Q4178"/>
      <c r="R4178"/>
      <c r="S4178"/>
      <c r="T4178"/>
      <c r="U4178"/>
      <c r="V4178"/>
      <c r="W4178"/>
      <c r="X4178"/>
      <c r="Y4178"/>
      <c r="Z4178"/>
      <c r="AA4178"/>
      <c r="AB4178"/>
      <c r="AC4178"/>
      <c r="AD4178"/>
      <c r="AE4178"/>
      <c r="AF4178"/>
      <c r="AG4178">
        <v>1</v>
      </c>
      <c r="AH4178">
        <v>0</v>
      </c>
    </row>
    <row r="4179" spans="1:34" ht="15" x14ac:dyDescent="0.25">
      <c r="A4179" t="s">
        <v>8741</v>
      </c>
      <c r="B4179" t="s">
        <v>8742</v>
      </c>
      <c r="C4179" t="s">
        <v>691</v>
      </c>
      <c r="D4179">
        <v>39</v>
      </c>
      <c r="E4179" s="138">
        <v>45656</v>
      </c>
      <c r="F4179" s="138">
        <v>45691</v>
      </c>
      <c r="G4179" t="s">
        <v>69</v>
      </c>
      <c r="H4179" t="s">
        <v>70</v>
      </c>
      <c r="I4179">
        <v>0</v>
      </c>
      <c r="J4179" t="s">
        <v>16229</v>
      </c>
      <c r="K4179">
        <v>0.8</v>
      </c>
      <c r="L4179" t="s">
        <v>71</v>
      </c>
      <c r="M4179"/>
      <c r="N4179"/>
      <c r="O4179"/>
      <c r="P4179"/>
      <c r="Q4179"/>
      <c r="R4179"/>
      <c r="S4179"/>
      <c r="T4179"/>
      <c r="U4179"/>
      <c r="V4179"/>
      <c r="W4179"/>
      <c r="X4179"/>
      <c r="Y4179"/>
      <c r="Z4179"/>
      <c r="AA4179"/>
      <c r="AB4179"/>
      <c r="AC4179"/>
      <c r="AD4179"/>
      <c r="AE4179"/>
      <c r="AF4179"/>
      <c r="AG4179">
        <v>2</v>
      </c>
      <c r="AH4179">
        <v>10000</v>
      </c>
    </row>
    <row r="4180" spans="1:34" ht="15" x14ac:dyDescent="0.25">
      <c r="A4180" t="s">
        <v>8743</v>
      </c>
      <c r="B4180" t="s">
        <v>8744</v>
      </c>
      <c r="C4180" t="s">
        <v>691</v>
      </c>
      <c r="D4180">
        <v>12</v>
      </c>
      <c r="E4180" s="138">
        <v>45022</v>
      </c>
      <c r="F4180" s="138">
        <v>46011</v>
      </c>
      <c r="G4180" t="s">
        <v>69</v>
      </c>
      <c r="H4180" t="s">
        <v>63</v>
      </c>
      <c r="I4180">
        <v>0.6</v>
      </c>
      <c r="J4180" t="s">
        <v>71</v>
      </c>
      <c r="K4180"/>
      <c r="L4180"/>
      <c r="M4180"/>
      <c r="N4180"/>
      <c r="O4180"/>
      <c r="P4180"/>
      <c r="Q4180"/>
      <c r="R4180"/>
      <c r="S4180"/>
      <c r="T4180"/>
      <c r="U4180"/>
      <c r="V4180"/>
      <c r="W4180"/>
      <c r="X4180"/>
      <c r="Y4180"/>
      <c r="Z4180"/>
      <c r="AA4180"/>
      <c r="AB4180"/>
      <c r="AC4180"/>
      <c r="AD4180"/>
      <c r="AE4180"/>
      <c r="AF4180"/>
      <c r="AG4180">
        <v>1</v>
      </c>
      <c r="AH4180">
        <v>0</v>
      </c>
    </row>
    <row r="4181" spans="1:34" ht="15" x14ac:dyDescent="0.25">
      <c r="A4181" t="s">
        <v>8749</v>
      </c>
      <c r="B4181" t="s">
        <v>8750</v>
      </c>
      <c r="C4181" t="s">
        <v>511</v>
      </c>
      <c r="D4181">
        <v>31</v>
      </c>
      <c r="E4181" s="138">
        <v>45653</v>
      </c>
      <c r="F4181" s="138">
        <v>45714</v>
      </c>
      <c r="G4181" t="s">
        <v>69</v>
      </c>
      <c r="H4181" t="s">
        <v>70</v>
      </c>
      <c r="I4181">
        <v>0</v>
      </c>
      <c r="J4181" t="s">
        <v>16246</v>
      </c>
      <c r="K4181">
        <v>0.8</v>
      </c>
      <c r="L4181" t="s">
        <v>71</v>
      </c>
      <c r="M4181"/>
      <c r="N4181"/>
      <c r="O4181"/>
      <c r="P4181"/>
      <c r="Q4181"/>
      <c r="R4181"/>
      <c r="S4181"/>
      <c r="T4181"/>
      <c r="U4181"/>
      <c r="V4181"/>
      <c r="W4181"/>
      <c r="X4181"/>
      <c r="Y4181"/>
      <c r="Z4181"/>
      <c r="AA4181"/>
      <c r="AB4181"/>
      <c r="AC4181"/>
      <c r="AD4181"/>
      <c r="AE4181"/>
      <c r="AF4181"/>
      <c r="AG4181">
        <v>2</v>
      </c>
      <c r="AH4181">
        <v>7499.99</v>
      </c>
    </row>
    <row r="4182" spans="1:34" ht="15" x14ac:dyDescent="0.25">
      <c r="A4182" t="s">
        <v>8751</v>
      </c>
      <c r="B4182" t="s">
        <v>8752</v>
      </c>
      <c r="C4182" t="s">
        <v>680</v>
      </c>
      <c r="D4182">
        <v>84</v>
      </c>
      <c r="E4182" s="138">
        <v>45610</v>
      </c>
      <c r="F4182" s="138">
        <v>45869</v>
      </c>
      <c r="G4182" t="s">
        <v>69</v>
      </c>
      <c r="H4182" t="s">
        <v>63</v>
      </c>
      <c r="I4182">
        <v>0.8</v>
      </c>
      <c r="J4182" t="s">
        <v>71</v>
      </c>
      <c r="K4182"/>
      <c r="L4182"/>
      <c r="M4182"/>
      <c r="N4182"/>
      <c r="O4182"/>
      <c r="P4182"/>
      <c r="Q4182"/>
      <c r="R4182"/>
      <c r="S4182"/>
      <c r="T4182"/>
      <c r="U4182"/>
      <c r="V4182"/>
      <c r="W4182"/>
      <c r="X4182"/>
      <c r="Y4182"/>
      <c r="Z4182"/>
      <c r="AA4182"/>
      <c r="AB4182"/>
      <c r="AC4182"/>
      <c r="AD4182"/>
      <c r="AE4182"/>
      <c r="AF4182"/>
      <c r="AG4182">
        <v>1</v>
      </c>
      <c r="AH4182">
        <v>0</v>
      </c>
    </row>
    <row r="4183" spans="1:34" ht="15" x14ac:dyDescent="0.25">
      <c r="A4183" t="s">
        <v>8753</v>
      </c>
      <c r="B4183" t="s">
        <v>8754</v>
      </c>
      <c r="C4183" t="s">
        <v>621</v>
      </c>
      <c r="D4183">
        <v>94</v>
      </c>
      <c r="E4183" s="138">
        <v>45643</v>
      </c>
      <c r="F4183" s="138">
        <v>45888</v>
      </c>
      <c r="G4183" t="s">
        <v>75</v>
      </c>
      <c r="H4183" t="s">
        <v>70</v>
      </c>
      <c r="I4183">
        <v>0.72</v>
      </c>
      <c r="J4183" t="s">
        <v>16634</v>
      </c>
      <c r="K4183">
        <v>0.79</v>
      </c>
      <c r="L4183" t="s">
        <v>78</v>
      </c>
      <c r="M4183">
        <v>0.8</v>
      </c>
      <c r="N4183" t="s">
        <v>79</v>
      </c>
      <c r="O4183">
        <v>0</v>
      </c>
      <c r="P4183" t="s">
        <v>16237</v>
      </c>
      <c r="Q4183"/>
      <c r="R4183"/>
      <c r="S4183"/>
      <c r="T4183"/>
      <c r="U4183"/>
      <c r="V4183"/>
      <c r="W4183"/>
      <c r="X4183"/>
      <c r="Y4183"/>
      <c r="Z4183"/>
      <c r="AA4183"/>
      <c r="AB4183"/>
      <c r="AC4183"/>
      <c r="AD4183"/>
      <c r="AE4183"/>
      <c r="AF4183"/>
      <c r="AG4183">
        <v>0</v>
      </c>
      <c r="AH4183">
        <v>0</v>
      </c>
    </row>
    <row r="4184" spans="1:34" ht="15" x14ac:dyDescent="0.25">
      <c r="A4184" t="s">
        <v>8761</v>
      </c>
      <c r="B4184" t="s">
        <v>8762</v>
      </c>
      <c r="C4184" t="s">
        <v>264</v>
      </c>
      <c r="D4184">
        <v>67</v>
      </c>
      <c r="E4184" s="138">
        <v>45645</v>
      </c>
      <c r="F4184" s="138">
        <v>45678</v>
      </c>
      <c r="G4184" t="s">
        <v>69</v>
      </c>
      <c r="H4184" t="s">
        <v>70</v>
      </c>
      <c r="I4184">
        <v>0</v>
      </c>
      <c r="J4184" t="s">
        <v>16229</v>
      </c>
      <c r="K4184">
        <v>0.8</v>
      </c>
      <c r="L4184" t="s">
        <v>71</v>
      </c>
      <c r="M4184"/>
      <c r="N4184"/>
      <c r="O4184"/>
      <c r="P4184"/>
      <c r="Q4184"/>
      <c r="R4184"/>
      <c r="S4184"/>
      <c r="T4184"/>
      <c r="U4184"/>
      <c r="V4184"/>
      <c r="W4184"/>
      <c r="X4184"/>
      <c r="Y4184"/>
      <c r="Z4184"/>
      <c r="AA4184"/>
      <c r="AB4184"/>
      <c r="AC4184"/>
      <c r="AD4184"/>
      <c r="AE4184"/>
      <c r="AF4184"/>
      <c r="AG4184">
        <v>2</v>
      </c>
      <c r="AH4184">
        <v>10000</v>
      </c>
    </row>
    <row r="4185" spans="1:34" ht="15" x14ac:dyDescent="0.25">
      <c r="A4185" t="s">
        <v>8755</v>
      </c>
      <c r="B4185" t="s">
        <v>8756</v>
      </c>
      <c r="C4185" t="s">
        <v>935</v>
      </c>
      <c r="D4185">
        <v>2</v>
      </c>
      <c r="E4185" s="138">
        <v>45672</v>
      </c>
      <c r="F4185" s="138">
        <v>45685</v>
      </c>
      <c r="G4185" t="s">
        <v>69</v>
      </c>
      <c r="H4185" t="s">
        <v>63</v>
      </c>
      <c r="I4185">
        <v>0.8</v>
      </c>
      <c r="J4185" t="s">
        <v>71</v>
      </c>
      <c r="K4185"/>
      <c r="L4185"/>
      <c r="M4185"/>
      <c r="N4185"/>
      <c r="O4185"/>
      <c r="P4185"/>
      <c r="Q4185"/>
      <c r="R4185"/>
      <c r="S4185"/>
      <c r="T4185"/>
      <c r="U4185"/>
      <c r="V4185"/>
      <c r="W4185"/>
      <c r="X4185"/>
      <c r="Y4185"/>
      <c r="Z4185"/>
      <c r="AA4185"/>
      <c r="AB4185"/>
      <c r="AC4185"/>
      <c r="AD4185"/>
      <c r="AE4185"/>
      <c r="AF4185"/>
      <c r="AG4185">
        <v>1</v>
      </c>
      <c r="AH4185">
        <v>0</v>
      </c>
    </row>
    <row r="4186" spans="1:34" ht="15" x14ac:dyDescent="0.25">
      <c r="A4186" t="s">
        <v>8757</v>
      </c>
      <c r="B4186" t="s">
        <v>8758</v>
      </c>
      <c r="C4186" t="s">
        <v>99</v>
      </c>
      <c r="D4186">
        <v>5</v>
      </c>
      <c r="E4186" s="138">
        <v>45716</v>
      </c>
      <c r="F4186" s="138">
        <v>45719</v>
      </c>
      <c r="G4186" t="s">
        <v>69</v>
      </c>
      <c r="H4186" t="s">
        <v>63</v>
      </c>
      <c r="I4186">
        <v>0.7</v>
      </c>
      <c r="J4186" t="s">
        <v>71</v>
      </c>
      <c r="K4186"/>
      <c r="L4186"/>
      <c r="M4186"/>
      <c r="N4186"/>
      <c r="O4186"/>
      <c r="P4186"/>
      <c r="Q4186"/>
      <c r="R4186"/>
      <c r="S4186"/>
      <c r="T4186"/>
      <c r="U4186"/>
      <c r="V4186"/>
      <c r="W4186"/>
      <c r="X4186"/>
      <c r="Y4186"/>
      <c r="Z4186"/>
      <c r="AA4186"/>
      <c r="AB4186"/>
      <c r="AC4186"/>
      <c r="AD4186"/>
      <c r="AE4186"/>
      <c r="AF4186"/>
      <c r="AG4186">
        <v>1</v>
      </c>
      <c r="AH4186">
        <v>0</v>
      </c>
    </row>
    <row r="4187" spans="1:34" ht="15" x14ac:dyDescent="0.25">
      <c r="A4187" t="s">
        <v>8783</v>
      </c>
      <c r="B4187" t="s">
        <v>8784</v>
      </c>
      <c r="C4187" t="s">
        <v>511</v>
      </c>
      <c r="D4187">
        <v>44</v>
      </c>
      <c r="E4187" s="138">
        <v>45656</v>
      </c>
      <c r="F4187" s="138">
        <v>45714</v>
      </c>
      <c r="G4187" t="s">
        <v>69</v>
      </c>
      <c r="H4187" t="s">
        <v>70</v>
      </c>
      <c r="I4187">
        <v>0</v>
      </c>
      <c r="J4187" t="s">
        <v>16259</v>
      </c>
      <c r="K4187">
        <v>0.8</v>
      </c>
      <c r="L4187" t="s">
        <v>71</v>
      </c>
      <c r="M4187"/>
      <c r="N4187"/>
      <c r="O4187"/>
      <c r="P4187"/>
      <c r="Q4187"/>
      <c r="R4187"/>
      <c r="S4187"/>
      <c r="T4187"/>
      <c r="U4187"/>
      <c r="V4187"/>
      <c r="W4187"/>
      <c r="X4187"/>
      <c r="Y4187"/>
      <c r="Z4187"/>
      <c r="AA4187"/>
      <c r="AB4187"/>
      <c r="AC4187"/>
      <c r="AD4187"/>
      <c r="AE4187"/>
      <c r="AF4187"/>
      <c r="AG4187">
        <v>2</v>
      </c>
      <c r="AH4187">
        <v>11000</v>
      </c>
    </row>
    <row r="4188" spans="1:34" ht="15" x14ac:dyDescent="0.25">
      <c r="A4188" t="s">
        <v>8799</v>
      </c>
      <c r="B4188" t="s">
        <v>8800</v>
      </c>
      <c r="C4188" t="s">
        <v>511</v>
      </c>
      <c r="D4188">
        <v>5</v>
      </c>
      <c r="E4188" s="138">
        <v>45716</v>
      </c>
      <c r="F4188" s="138">
        <v>45917</v>
      </c>
      <c r="G4188" t="s">
        <v>75</v>
      </c>
      <c r="H4188" t="s">
        <v>63</v>
      </c>
      <c r="I4188">
        <v>0.8</v>
      </c>
      <c r="J4188" t="s">
        <v>71</v>
      </c>
      <c r="K4188"/>
      <c r="L4188"/>
      <c r="M4188"/>
      <c r="N4188"/>
      <c r="O4188"/>
      <c r="P4188"/>
      <c r="Q4188"/>
      <c r="R4188"/>
      <c r="S4188"/>
      <c r="T4188"/>
      <c r="U4188"/>
      <c r="V4188"/>
      <c r="W4188"/>
      <c r="X4188"/>
      <c r="Y4188"/>
      <c r="Z4188"/>
      <c r="AA4188"/>
      <c r="AB4188"/>
      <c r="AC4188"/>
      <c r="AD4188"/>
      <c r="AE4188"/>
      <c r="AF4188"/>
      <c r="AG4188">
        <v>1</v>
      </c>
      <c r="AH4188">
        <v>0</v>
      </c>
    </row>
    <row r="4189" spans="1:34" ht="15" x14ac:dyDescent="0.25">
      <c r="A4189" t="s">
        <v>8801</v>
      </c>
      <c r="B4189" t="s">
        <v>8802</v>
      </c>
      <c r="C4189" t="s">
        <v>511</v>
      </c>
      <c r="D4189">
        <v>36</v>
      </c>
      <c r="E4189" s="138">
        <v>45646</v>
      </c>
      <c r="F4189" s="138">
        <v>45670</v>
      </c>
      <c r="G4189" t="s">
        <v>69</v>
      </c>
      <c r="H4189" t="s">
        <v>63</v>
      </c>
      <c r="I4189">
        <v>0.5</v>
      </c>
      <c r="J4189" t="s">
        <v>71</v>
      </c>
      <c r="K4189"/>
      <c r="L4189"/>
      <c r="M4189"/>
      <c r="N4189"/>
      <c r="O4189"/>
      <c r="P4189"/>
      <c r="Q4189"/>
      <c r="R4189"/>
      <c r="S4189"/>
      <c r="T4189"/>
      <c r="U4189"/>
      <c r="V4189"/>
      <c r="W4189"/>
      <c r="X4189"/>
      <c r="Y4189"/>
      <c r="Z4189"/>
      <c r="AA4189"/>
      <c r="AB4189"/>
      <c r="AC4189"/>
      <c r="AD4189"/>
      <c r="AE4189"/>
      <c r="AF4189"/>
      <c r="AG4189">
        <v>1</v>
      </c>
      <c r="AH4189">
        <v>0</v>
      </c>
    </row>
    <row r="4190" spans="1:34" ht="15" x14ac:dyDescent="0.25">
      <c r="A4190" t="s">
        <v>8438</v>
      </c>
      <c r="B4190" t="s">
        <v>8439</v>
      </c>
      <c r="C4190" t="s">
        <v>318</v>
      </c>
      <c r="D4190">
        <v>2</v>
      </c>
      <c r="E4190" s="138">
        <v>44664</v>
      </c>
      <c r="F4190" s="138">
        <v>46011</v>
      </c>
      <c r="G4190" t="s">
        <v>16478</v>
      </c>
      <c r="H4190" t="s">
        <v>70</v>
      </c>
      <c r="I4190">
        <v>0.15</v>
      </c>
      <c r="J4190" t="s">
        <v>76</v>
      </c>
      <c r="K4190">
        <v>0.3</v>
      </c>
      <c r="L4190" t="s">
        <v>77</v>
      </c>
      <c r="M4190">
        <v>0.5</v>
      </c>
      <c r="N4190" t="s">
        <v>78</v>
      </c>
      <c r="O4190">
        <v>0.8</v>
      </c>
      <c r="P4190" t="s">
        <v>79</v>
      </c>
      <c r="Q4190">
        <v>0</v>
      </c>
      <c r="R4190" t="s">
        <v>16229</v>
      </c>
      <c r="S4190"/>
      <c r="T4190"/>
      <c r="U4190"/>
      <c r="V4190"/>
      <c r="W4190"/>
      <c r="X4190"/>
      <c r="Y4190"/>
      <c r="Z4190"/>
      <c r="AA4190"/>
      <c r="AB4190"/>
      <c r="AC4190"/>
      <c r="AD4190"/>
      <c r="AE4190"/>
      <c r="AF4190"/>
      <c r="AG4190">
        <v>0</v>
      </c>
      <c r="AH4190">
        <v>0</v>
      </c>
    </row>
    <row r="4191" spans="1:34" ht="15" x14ac:dyDescent="0.25">
      <c r="A4191" t="s">
        <v>8440</v>
      </c>
      <c r="B4191" t="s">
        <v>8441</v>
      </c>
      <c r="C4191" t="s">
        <v>87</v>
      </c>
      <c r="D4191">
        <v>42</v>
      </c>
      <c r="E4191" s="138">
        <v>45644</v>
      </c>
      <c r="F4191" s="138">
        <v>45763</v>
      </c>
      <c r="G4191" t="s">
        <v>1464</v>
      </c>
      <c r="H4191" t="s">
        <v>63</v>
      </c>
      <c r="I4191">
        <v>0.5</v>
      </c>
      <c r="J4191" t="s">
        <v>71</v>
      </c>
      <c r="K4191"/>
      <c r="L4191"/>
      <c r="M4191"/>
      <c r="N4191"/>
      <c r="O4191"/>
      <c r="P4191"/>
      <c r="Q4191"/>
      <c r="R4191"/>
      <c r="S4191"/>
      <c r="T4191"/>
      <c r="U4191"/>
      <c r="V4191"/>
      <c r="W4191"/>
      <c r="X4191"/>
      <c r="Y4191"/>
      <c r="Z4191"/>
      <c r="AA4191"/>
      <c r="AB4191"/>
      <c r="AC4191"/>
      <c r="AD4191"/>
      <c r="AE4191"/>
      <c r="AF4191"/>
      <c r="AG4191">
        <v>1</v>
      </c>
      <c r="AH4191">
        <v>0</v>
      </c>
    </row>
    <row r="4192" spans="1:34" ht="15" x14ac:dyDescent="0.25">
      <c r="A4192" t="s">
        <v>5854</v>
      </c>
      <c r="B4192" t="s">
        <v>5855</v>
      </c>
      <c r="C4192" t="s">
        <v>211</v>
      </c>
      <c r="D4192">
        <v>7</v>
      </c>
      <c r="E4192" s="138">
        <v>44315</v>
      </c>
      <c r="F4192" s="138">
        <v>46011</v>
      </c>
      <c r="G4192" t="s">
        <v>69</v>
      </c>
      <c r="H4192" t="s">
        <v>63</v>
      </c>
      <c r="I4192">
        <v>0.8</v>
      </c>
      <c r="J4192" t="s">
        <v>71</v>
      </c>
      <c r="K4192"/>
      <c r="L4192"/>
      <c r="M4192"/>
      <c r="N4192"/>
      <c r="O4192"/>
      <c r="P4192"/>
      <c r="Q4192"/>
      <c r="R4192"/>
      <c r="S4192"/>
      <c r="T4192"/>
      <c r="U4192"/>
      <c r="V4192"/>
      <c r="W4192"/>
      <c r="X4192"/>
      <c r="Y4192"/>
      <c r="Z4192"/>
      <c r="AA4192"/>
      <c r="AB4192"/>
      <c r="AC4192"/>
      <c r="AD4192"/>
      <c r="AE4192"/>
      <c r="AF4192"/>
      <c r="AG4192">
        <v>1</v>
      </c>
      <c r="AH4192">
        <v>0</v>
      </c>
    </row>
    <row r="4193" spans="1:34" ht="15" x14ac:dyDescent="0.25">
      <c r="A4193" t="s">
        <v>2128</v>
      </c>
      <c r="B4193" t="s">
        <v>2129</v>
      </c>
      <c r="C4193" t="s">
        <v>516</v>
      </c>
      <c r="D4193"/>
      <c r="E4193"/>
      <c r="F4193"/>
      <c r="G4193"/>
      <c r="H4193" t="s">
        <v>63</v>
      </c>
      <c r="I4193" t="s">
        <v>64</v>
      </c>
      <c r="J4193"/>
      <c r="K4193"/>
      <c r="L4193"/>
      <c r="M4193"/>
      <c r="N4193"/>
      <c r="O4193"/>
      <c r="P4193"/>
      <c r="Q4193"/>
      <c r="R4193"/>
      <c r="S4193"/>
      <c r="T4193"/>
      <c r="U4193"/>
      <c r="V4193"/>
      <c r="W4193"/>
      <c r="X4193"/>
      <c r="Y4193"/>
      <c r="Z4193"/>
      <c r="AA4193"/>
      <c r="AB4193"/>
      <c r="AC4193"/>
      <c r="AD4193"/>
      <c r="AE4193"/>
      <c r="AF4193"/>
      <c r="AG4193"/>
      <c r="AH4193">
        <v>0</v>
      </c>
    </row>
    <row r="4194" spans="1:34" ht="15" x14ac:dyDescent="0.25">
      <c r="A4194" t="s">
        <v>8442</v>
      </c>
      <c r="B4194" t="s">
        <v>8443</v>
      </c>
      <c r="C4194" t="s">
        <v>267</v>
      </c>
      <c r="D4194">
        <v>57</v>
      </c>
      <c r="E4194" s="138">
        <v>45287</v>
      </c>
      <c r="F4194" s="138">
        <v>46011</v>
      </c>
      <c r="G4194" t="s">
        <v>69</v>
      </c>
      <c r="H4194" t="s">
        <v>63</v>
      </c>
      <c r="I4194">
        <v>0.8</v>
      </c>
      <c r="J4194" t="s">
        <v>71</v>
      </c>
      <c r="K4194"/>
      <c r="L4194"/>
      <c r="M4194"/>
      <c r="N4194"/>
      <c r="O4194"/>
      <c r="P4194"/>
      <c r="Q4194"/>
      <c r="R4194"/>
      <c r="S4194"/>
      <c r="T4194"/>
      <c r="U4194"/>
      <c r="V4194"/>
      <c r="W4194"/>
      <c r="X4194"/>
      <c r="Y4194"/>
      <c r="Z4194"/>
      <c r="AA4194"/>
      <c r="AB4194"/>
      <c r="AC4194"/>
      <c r="AD4194"/>
      <c r="AE4194"/>
      <c r="AF4194"/>
      <c r="AG4194">
        <v>1</v>
      </c>
      <c r="AH4194">
        <v>0</v>
      </c>
    </row>
    <row r="4195" spans="1:34" ht="15" x14ac:dyDescent="0.25">
      <c r="A4195" t="s">
        <v>8444</v>
      </c>
      <c r="B4195" t="s">
        <v>8445</v>
      </c>
      <c r="C4195" t="s">
        <v>521</v>
      </c>
      <c r="D4195">
        <v>68</v>
      </c>
      <c r="E4195" s="138">
        <v>44923</v>
      </c>
      <c r="F4195" s="138">
        <v>46011</v>
      </c>
      <c r="G4195" t="s">
        <v>69</v>
      </c>
      <c r="H4195" t="s">
        <v>63</v>
      </c>
      <c r="I4195">
        <v>0.8</v>
      </c>
      <c r="J4195" t="s">
        <v>71</v>
      </c>
      <c r="K4195"/>
      <c r="L4195"/>
      <c r="M4195"/>
      <c r="N4195"/>
      <c r="O4195"/>
      <c r="P4195"/>
      <c r="Q4195"/>
      <c r="R4195"/>
      <c r="S4195"/>
      <c r="T4195"/>
      <c r="U4195"/>
      <c r="V4195"/>
      <c r="W4195"/>
      <c r="X4195"/>
      <c r="Y4195"/>
      <c r="Z4195"/>
      <c r="AA4195"/>
      <c r="AB4195"/>
      <c r="AC4195"/>
      <c r="AD4195"/>
      <c r="AE4195"/>
      <c r="AF4195"/>
      <c r="AG4195">
        <v>1</v>
      </c>
      <c r="AH4195">
        <v>0</v>
      </c>
    </row>
    <row r="4196" spans="1:34" ht="15" x14ac:dyDescent="0.25">
      <c r="A4196" t="s">
        <v>8446</v>
      </c>
      <c r="B4196" t="s">
        <v>8447</v>
      </c>
      <c r="C4196" t="s">
        <v>790</v>
      </c>
      <c r="D4196">
        <v>36</v>
      </c>
      <c r="E4196" s="138">
        <v>45649</v>
      </c>
      <c r="F4196" s="138">
        <v>45719</v>
      </c>
      <c r="G4196" t="s">
        <v>69</v>
      </c>
      <c r="H4196" t="s">
        <v>63</v>
      </c>
      <c r="I4196">
        <v>0.8</v>
      </c>
      <c r="J4196" t="s">
        <v>71</v>
      </c>
      <c r="K4196"/>
      <c r="L4196"/>
      <c r="M4196"/>
      <c r="N4196"/>
      <c r="O4196"/>
      <c r="P4196"/>
      <c r="Q4196"/>
      <c r="R4196"/>
      <c r="S4196"/>
      <c r="T4196"/>
      <c r="U4196"/>
      <c r="V4196"/>
      <c r="W4196"/>
      <c r="X4196"/>
      <c r="Y4196"/>
      <c r="Z4196"/>
      <c r="AA4196"/>
      <c r="AB4196"/>
      <c r="AC4196"/>
      <c r="AD4196"/>
      <c r="AE4196"/>
      <c r="AF4196"/>
      <c r="AG4196">
        <v>1</v>
      </c>
      <c r="AH4196">
        <v>0</v>
      </c>
    </row>
    <row r="4197" spans="1:34" ht="15" x14ac:dyDescent="0.25">
      <c r="A4197" t="s">
        <v>8448</v>
      </c>
      <c r="B4197" t="s">
        <v>8449</v>
      </c>
      <c r="C4197" t="s">
        <v>111</v>
      </c>
      <c r="D4197">
        <v>23</v>
      </c>
      <c r="E4197" s="138">
        <v>42212</v>
      </c>
      <c r="F4197" s="138">
        <v>46011</v>
      </c>
      <c r="G4197" t="s">
        <v>69</v>
      </c>
      <c r="H4197" t="s">
        <v>63</v>
      </c>
      <c r="I4197">
        <v>0.8</v>
      </c>
      <c r="J4197" t="s">
        <v>71</v>
      </c>
      <c r="K4197"/>
      <c r="L4197"/>
      <c r="M4197"/>
      <c r="N4197"/>
      <c r="O4197"/>
      <c r="P4197"/>
      <c r="Q4197"/>
      <c r="R4197"/>
      <c r="S4197"/>
      <c r="T4197"/>
      <c r="U4197"/>
      <c r="V4197"/>
      <c r="W4197"/>
      <c r="X4197"/>
      <c r="Y4197"/>
      <c r="Z4197"/>
      <c r="AA4197"/>
      <c r="AB4197"/>
      <c r="AC4197"/>
      <c r="AD4197"/>
      <c r="AE4197"/>
      <c r="AF4197"/>
      <c r="AG4197">
        <v>1</v>
      </c>
      <c r="AH4197">
        <v>0</v>
      </c>
    </row>
    <row r="4198" spans="1:34" ht="15" x14ac:dyDescent="0.25">
      <c r="A4198" t="s">
        <v>8454</v>
      </c>
      <c r="B4198" t="s">
        <v>8455</v>
      </c>
      <c r="C4198" t="s">
        <v>145</v>
      </c>
      <c r="D4198">
        <v>5</v>
      </c>
      <c r="E4198" s="138">
        <v>45698</v>
      </c>
      <c r="F4198" s="138">
        <v>45940</v>
      </c>
      <c r="G4198" t="s">
        <v>69</v>
      </c>
      <c r="H4198" t="s">
        <v>70</v>
      </c>
      <c r="I4198">
        <v>0</v>
      </c>
      <c r="J4198" t="s">
        <v>16237</v>
      </c>
      <c r="K4198">
        <v>0.7</v>
      </c>
      <c r="L4198" t="s">
        <v>71</v>
      </c>
      <c r="M4198"/>
      <c r="N4198"/>
      <c r="O4198"/>
      <c r="P4198"/>
      <c r="Q4198"/>
      <c r="R4198"/>
      <c r="S4198"/>
      <c r="T4198"/>
      <c r="U4198"/>
      <c r="V4198"/>
      <c r="W4198"/>
      <c r="X4198"/>
      <c r="Y4198"/>
      <c r="Z4198"/>
      <c r="AA4198"/>
      <c r="AB4198"/>
      <c r="AC4198"/>
      <c r="AD4198"/>
      <c r="AE4198"/>
      <c r="AF4198"/>
      <c r="AG4198">
        <v>2</v>
      </c>
      <c r="AH4198">
        <v>9000</v>
      </c>
    </row>
    <row r="4199" spans="1:34" ht="15" x14ac:dyDescent="0.25">
      <c r="A4199" t="s">
        <v>8450</v>
      </c>
      <c r="B4199" t="s">
        <v>8451</v>
      </c>
      <c r="C4199" t="s">
        <v>281</v>
      </c>
      <c r="D4199">
        <v>37</v>
      </c>
      <c r="E4199" s="138">
        <v>45654</v>
      </c>
      <c r="F4199" s="138">
        <v>45793</v>
      </c>
      <c r="G4199" t="s">
        <v>69</v>
      </c>
      <c r="H4199" t="s">
        <v>63</v>
      </c>
      <c r="I4199">
        <v>0.8</v>
      </c>
      <c r="J4199" t="s">
        <v>71</v>
      </c>
      <c r="K4199"/>
      <c r="L4199"/>
      <c r="M4199"/>
      <c r="N4199"/>
      <c r="O4199"/>
      <c r="P4199"/>
      <c r="Q4199"/>
      <c r="R4199"/>
      <c r="S4199"/>
      <c r="T4199"/>
      <c r="U4199"/>
      <c r="V4199"/>
      <c r="W4199"/>
      <c r="X4199"/>
      <c r="Y4199"/>
      <c r="Z4199"/>
      <c r="AA4199"/>
      <c r="AB4199"/>
      <c r="AC4199"/>
      <c r="AD4199"/>
      <c r="AE4199"/>
      <c r="AF4199"/>
      <c r="AG4199">
        <v>1</v>
      </c>
      <c r="AH4199">
        <v>0</v>
      </c>
    </row>
    <row r="4200" spans="1:34" ht="15" x14ac:dyDescent="0.25">
      <c r="A4200" t="s">
        <v>8452</v>
      </c>
      <c r="B4200" t="s">
        <v>8453</v>
      </c>
      <c r="C4200" t="s">
        <v>318</v>
      </c>
      <c r="D4200">
        <v>14</v>
      </c>
      <c r="E4200" s="138">
        <v>45930</v>
      </c>
      <c r="F4200" s="138">
        <v>45944</v>
      </c>
      <c r="G4200" t="s">
        <v>75</v>
      </c>
      <c r="H4200" t="s">
        <v>70</v>
      </c>
      <c r="I4200">
        <v>0</v>
      </c>
      <c r="J4200" t="s">
        <v>16230</v>
      </c>
      <c r="K4200">
        <v>0.3</v>
      </c>
      <c r="L4200" t="s">
        <v>16270</v>
      </c>
      <c r="M4200">
        <v>0.4</v>
      </c>
      <c r="N4200" t="s">
        <v>78</v>
      </c>
      <c r="O4200">
        <v>0.65</v>
      </c>
      <c r="P4200" t="s">
        <v>79</v>
      </c>
      <c r="Q4200"/>
      <c r="R4200"/>
      <c r="S4200"/>
      <c r="T4200"/>
      <c r="U4200"/>
      <c r="V4200"/>
      <c r="W4200"/>
      <c r="X4200"/>
      <c r="Y4200"/>
      <c r="Z4200"/>
      <c r="AA4200"/>
      <c r="AB4200"/>
      <c r="AC4200"/>
      <c r="AD4200"/>
      <c r="AE4200"/>
      <c r="AF4200"/>
      <c r="AG4200">
        <v>4</v>
      </c>
      <c r="AH4200">
        <v>15000</v>
      </c>
    </row>
    <row r="4201" spans="1:34" ht="15" x14ac:dyDescent="0.25">
      <c r="A4201" t="s">
        <v>8456</v>
      </c>
      <c r="B4201" t="s">
        <v>8457</v>
      </c>
      <c r="C4201" t="s">
        <v>530</v>
      </c>
      <c r="D4201">
        <v>5</v>
      </c>
      <c r="E4201" s="138">
        <v>43172</v>
      </c>
      <c r="F4201" s="138">
        <v>46011</v>
      </c>
      <c r="G4201" t="s">
        <v>69</v>
      </c>
      <c r="H4201" t="s">
        <v>70</v>
      </c>
      <c r="I4201">
        <v>0</v>
      </c>
      <c r="J4201" t="s">
        <v>16257</v>
      </c>
      <c r="K4201">
        <v>0.8</v>
      </c>
      <c r="L4201" t="s">
        <v>71</v>
      </c>
      <c r="M4201"/>
      <c r="N4201"/>
      <c r="O4201"/>
      <c r="P4201"/>
      <c r="Q4201"/>
      <c r="R4201"/>
      <c r="S4201"/>
      <c r="T4201"/>
      <c r="U4201"/>
      <c r="V4201"/>
      <c r="W4201"/>
      <c r="X4201"/>
      <c r="Y4201"/>
      <c r="Z4201"/>
      <c r="AA4201"/>
      <c r="AB4201"/>
      <c r="AC4201"/>
      <c r="AD4201"/>
      <c r="AE4201"/>
      <c r="AF4201"/>
      <c r="AG4201">
        <v>2</v>
      </c>
      <c r="AH4201">
        <v>14999.99</v>
      </c>
    </row>
    <row r="4202" spans="1:34" ht="15" x14ac:dyDescent="0.25">
      <c r="A4202" t="s">
        <v>8458</v>
      </c>
      <c r="B4202" t="s">
        <v>8459</v>
      </c>
      <c r="C4202" t="s">
        <v>264</v>
      </c>
      <c r="D4202">
        <v>7</v>
      </c>
      <c r="E4202" s="138">
        <v>45761</v>
      </c>
      <c r="F4202" s="138">
        <v>45898</v>
      </c>
      <c r="G4202" t="s">
        <v>16478</v>
      </c>
      <c r="H4202" t="s">
        <v>70</v>
      </c>
      <c r="I4202">
        <v>0.65</v>
      </c>
      <c r="J4202" t="s">
        <v>76</v>
      </c>
      <c r="K4202">
        <v>0.7</v>
      </c>
      <c r="L4202" t="s">
        <v>77</v>
      </c>
      <c r="M4202">
        <v>0.75</v>
      </c>
      <c r="N4202" t="s">
        <v>78</v>
      </c>
      <c r="O4202">
        <v>0.8</v>
      </c>
      <c r="P4202" t="s">
        <v>79</v>
      </c>
      <c r="Q4202"/>
      <c r="R4202"/>
      <c r="S4202"/>
      <c r="T4202"/>
      <c r="U4202"/>
      <c r="V4202"/>
      <c r="W4202"/>
      <c r="X4202"/>
      <c r="Y4202"/>
      <c r="Z4202"/>
      <c r="AA4202"/>
      <c r="AB4202"/>
      <c r="AC4202"/>
      <c r="AD4202"/>
      <c r="AE4202"/>
      <c r="AF4202"/>
      <c r="AG4202">
        <v>0</v>
      </c>
      <c r="AH4202">
        <v>0</v>
      </c>
    </row>
    <row r="4203" spans="1:34" ht="15" x14ac:dyDescent="0.25">
      <c r="A4203" t="s">
        <v>8460</v>
      </c>
      <c r="B4203" t="s">
        <v>8461</v>
      </c>
      <c r="C4203" t="s">
        <v>691</v>
      </c>
      <c r="D4203">
        <v>50</v>
      </c>
      <c r="E4203" s="138">
        <v>45645</v>
      </c>
      <c r="F4203" s="138">
        <v>45672</v>
      </c>
      <c r="G4203" t="s">
        <v>69</v>
      </c>
      <c r="H4203" t="s">
        <v>70</v>
      </c>
      <c r="I4203">
        <v>0</v>
      </c>
      <c r="J4203" t="s">
        <v>16248</v>
      </c>
      <c r="K4203">
        <v>0.8</v>
      </c>
      <c r="L4203" t="s">
        <v>71</v>
      </c>
      <c r="M4203"/>
      <c r="N4203"/>
      <c r="O4203"/>
      <c r="P4203"/>
      <c r="Q4203"/>
      <c r="R4203"/>
      <c r="S4203"/>
      <c r="T4203"/>
      <c r="U4203"/>
      <c r="V4203"/>
      <c r="W4203"/>
      <c r="X4203"/>
      <c r="Y4203"/>
      <c r="Z4203"/>
      <c r="AA4203"/>
      <c r="AB4203"/>
      <c r="AC4203"/>
      <c r="AD4203"/>
      <c r="AE4203"/>
      <c r="AF4203"/>
      <c r="AG4203">
        <v>2</v>
      </c>
      <c r="AH4203">
        <v>8500</v>
      </c>
    </row>
    <row r="4204" spans="1:34" ht="15" x14ac:dyDescent="0.25">
      <c r="A4204" t="s">
        <v>8462</v>
      </c>
      <c r="B4204" t="s">
        <v>8463</v>
      </c>
      <c r="C4204" t="s">
        <v>182</v>
      </c>
      <c r="D4204">
        <v>2</v>
      </c>
      <c r="E4204" s="138">
        <v>43545</v>
      </c>
      <c r="F4204" s="138">
        <v>46011</v>
      </c>
      <c r="G4204" t="s">
        <v>69</v>
      </c>
      <c r="H4204" t="s">
        <v>63</v>
      </c>
      <c r="I4204">
        <v>0.7</v>
      </c>
      <c r="J4204" t="s">
        <v>71</v>
      </c>
      <c r="K4204"/>
      <c r="L4204"/>
      <c r="M4204"/>
      <c r="N4204"/>
      <c r="O4204"/>
      <c r="P4204"/>
      <c r="Q4204"/>
      <c r="R4204"/>
      <c r="S4204"/>
      <c r="T4204"/>
      <c r="U4204"/>
      <c r="V4204"/>
      <c r="W4204"/>
      <c r="X4204"/>
      <c r="Y4204"/>
      <c r="Z4204"/>
      <c r="AA4204"/>
      <c r="AB4204"/>
      <c r="AC4204"/>
      <c r="AD4204"/>
      <c r="AE4204"/>
      <c r="AF4204"/>
      <c r="AG4204">
        <v>1</v>
      </c>
      <c r="AH4204">
        <v>0</v>
      </c>
    </row>
    <row r="4205" spans="1:34" ht="15" x14ac:dyDescent="0.25">
      <c r="A4205" t="s">
        <v>8466</v>
      </c>
      <c r="B4205" t="s">
        <v>8467</v>
      </c>
      <c r="C4205" t="s">
        <v>165</v>
      </c>
      <c r="D4205">
        <v>7</v>
      </c>
      <c r="E4205" s="138">
        <v>45736</v>
      </c>
      <c r="F4205" s="138">
        <v>45931</v>
      </c>
      <c r="G4205" t="s">
        <v>16478</v>
      </c>
      <c r="H4205" t="s">
        <v>70</v>
      </c>
      <c r="I4205">
        <v>0.7</v>
      </c>
      <c r="J4205" t="s">
        <v>16507</v>
      </c>
      <c r="K4205">
        <v>0.73</v>
      </c>
      <c r="L4205" t="s">
        <v>77</v>
      </c>
      <c r="M4205">
        <v>0.77</v>
      </c>
      <c r="N4205" t="s">
        <v>78</v>
      </c>
      <c r="O4205">
        <v>0.8</v>
      </c>
      <c r="P4205" t="s">
        <v>79</v>
      </c>
      <c r="Q4205">
        <v>0</v>
      </c>
      <c r="R4205" t="s">
        <v>16248</v>
      </c>
      <c r="S4205"/>
      <c r="T4205"/>
      <c r="U4205"/>
      <c r="V4205"/>
      <c r="W4205"/>
      <c r="X4205"/>
      <c r="Y4205"/>
      <c r="Z4205"/>
      <c r="AA4205"/>
      <c r="AB4205"/>
      <c r="AC4205"/>
      <c r="AD4205"/>
      <c r="AE4205"/>
      <c r="AF4205"/>
      <c r="AG4205">
        <v>0</v>
      </c>
      <c r="AH4205">
        <v>0</v>
      </c>
    </row>
    <row r="4206" spans="1:34" ht="15" x14ac:dyDescent="0.25">
      <c r="A4206" t="s">
        <v>8468</v>
      </c>
      <c r="B4206" t="s">
        <v>8469</v>
      </c>
      <c r="C4206" t="s">
        <v>1079</v>
      </c>
      <c r="D4206">
        <v>50</v>
      </c>
      <c r="E4206" s="138">
        <v>45647</v>
      </c>
      <c r="F4206" s="138">
        <v>45811</v>
      </c>
      <c r="G4206" t="s">
        <v>75</v>
      </c>
      <c r="H4206" t="s">
        <v>63</v>
      </c>
      <c r="I4206">
        <v>0.8</v>
      </c>
      <c r="J4206" t="s">
        <v>71</v>
      </c>
      <c r="K4206"/>
      <c r="L4206"/>
      <c r="M4206"/>
      <c r="N4206"/>
      <c r="O4206"/>
      <c r="P4206"/>
      <c r="Q4206"/>
      <c r="R4206"/>
      <c r="S4206"/>
      <c r="T4206"/>
      <c r="U4206"/>
      <c r="V4206"/>
      <c r="W4206"/>
      <c r="X4206"/>
      <c r="Y4206"/>
      <c r="Z4206"/>
      <c r="AA4206"/>
      <c r="AB4206"/>
      <c r="AC4206"/>
      <c r="AD4206"/>
      <c r="AE4206"/>
      <c r="AF4206"/>
      <c r="AG4206">
        <v>1</v>
      </c>
      <c r="AH4206">
        <v>0</v>
      </c>
    </row>
    <row r="4207" spans="1:34" ht="15" x14ac:dyDescent="0.25">
      <c r="A4207" t="s">
        <v>1075</v>
      </c>
      <c r="B4207" t="s">
        <v>1076</v>
      </c>
      <c r="C4207" t="s">
        <v>225</v>
      </c>
      <c r="D4207">
        <v>51</v>
      </c>
      <c r="E4207" s="138">
        <v>41442</v>
      </c>
      <c r="F4207" s="138">
        <v>46011</v>
      </c>
      <c r="G4207" t="s">
        <v>69</v>
      </c>
      <c r="H4207" t="s">
        <v>63</v>
      </c>
      <c r="I4207">
        <v>0.8</v>
      </c>
      <c r="J4207" t="s">
        <v>71</v>
      </c>
      <c r="K4207"/>
      <c r="L4207"/>
      <c r="M4207"/>
      <c r="N4207"/>
      <c r="O4207"/>
      <c r="P4207"/>
      <c r="Q4207"/>
      <c r="R4207"/>
      <c r="S4207"/>
      <c r="T4207"/>
      <c r="U4207"/>
      <c r="V4207"/>
      <c r="W4207"/>
      <c r="X4207"/>
      <c r="Y4207"/>
      <c r="Z4207"/>
      <c r="AA4207"/>
      <c r="AB4207"/>
      <c r="AC4207"/>
      <c r="AD4207"/>
      <c r="AE4207"/>
      <c r="AF4207"/>
      <c r="AG4207">
        <v>1</v>
      </c>
      <c r="AH4207">
        <v>0</v>
      </c>
    </row>
    <row r="4208" spans="1:34" ht="15" x14ac:dyDescent="0.25">
      <c r="A4208" t="s">
        <v>8472</v>
      </c>
      <c r="B4208" t="s">
        <v>8473</v>
      </c>
      <c r="C4208" t="s">
        <v>203</v>
      </c>
      <c r="D4208">
        <v>4</v>
      </c>
      <c r="E4208" s="138">
        <v>45721</v>
      </c>
      <c r="F4208" s="138">
        <v>45944</v>
      </c>
      <c r="G4208" t="s">
        <v>69</v>
      </c>
      <c r="H4208" t="s">
        <v>63</v>
      </c>
      <c r="I4208">
        <v>0.8</v>
      </c>
      <c r="J4208" t="s">
        <v>71</v>
      </c>
      <c r="K4208"/>
      <c r="L4208"/>
      <c r="M4208"/>
      <c r="N4208"/>
      <c r="O4208"/>
      <c r="P4208"/>
      <c r="Q4208"/>
      <c r="R4208"/>
      <c r="S4208"/>
      <c r="T4208"/>
      <c r="U4208"/>
      <c r="V4208"/>
      <c r="W4208"/>
      <c r="X4208"/>
      <c r="Y4208"/>
      <c r="Z4208"/>
      <c r="AA4208"/>
      <c r="AB4208"/>
      <c r="AC4208"/>
      <c r="AD4208"/>
      <c r="AE4208"/>
      <c r="AF4208"/>
      <c r="AG4208">
        <v>1</v>
      </c>
      <c r="AH4208">
        <v>0</v>
      </c>
    </row>
    <row r="4209" spans="1:34" ht="15" x14ac:dyDescent="0.25">
      <c r="A4209" t="s">
        <v>8474</v>
      </c>
      <c r="B4209" t="s">
        <v>8475</v>
      </c>
      <c r="C4209" t="s">
        <v>165</v>
      </c>
      <c r="D4209">
        <v>5</v>
      </c>
      <c r="E4209" s="138">
        <v>45009</v>
      </c>
      <c r="F4209" s="138">
        <v>46011</v>
      </c>
      <c r="G4209" t="s">
        <v>69</v>
      </c>
      <c r="H4209" t="s">
        <v>63</v>
      </c>
      <c r="I4209">
        <v>0.8</v>
      </c>
      <c r="J4209" t="s">
        <v>71</v>
      </c>
      <c r="K4209"/>
      <c r="L4209"/>
      <c r="M4209"/>
      <c r="N4209"/>
      <c r="O4209"/>
      <c r="P4209"/>
      <c r="Q4209"/>
      <c r="R4209"/>
      <c r="S4209"/>
      <c r="T4209"/>
      <c r="U4209"/>
      <c r="V4209"/>
      <c r="W4209"/>
      <c r="X4209"/>
      <c r="Y4209"/>
      <c r="Z4209"/>
      <c r="AA4209"/>
      <c r="AB4209"/>
      <c r="AC4209"/>
      <c r="AD4209"/>
      <c r="AE4209"/>
      <c r="AF4209"/>
      <c r="AG4209">
        <v>1</v>
      </c>
      <c r="AH4209">
        <v>0</v>
      </c>
    </row>
    <row r="4210" spans="1:34" ht="15" x14ac:dyDescent="0.25">
      <c r="A4210" t="s">
        <v>8476</v>
      </c>
      <c r="B4210" t="s">
        <v>8477</v>
      </c>
      <c r="C4210" t="s">
        <v>387</v>
      </c>
      <c r="D4210">
        <v>1</v>
      </c>
      <c r="E4210" s="138">
        <v>45693</v>
      </c>
      <c r="F4210" s="138">
        <v>45819</v>
      </c>
      <c r="G4210" t="s">
        <v>69</v>
      </c>
      <c r="H4210" t="s">
        <v>70</v>
      </c>
      <c r="I4210">
        <v>0</v>
      </c>
      <c r="J4210" t="s">
        <v>16228</v>
      </c>
      <c r="K4210">
        <v>0.8</v>
      </c>
      <c r="L4210" t="s">
        <v>71</v>
      </c>
      <c r="M4210"/>
      <c r="N4210"/>
      <c r="O4210"/>
      <c r="P4210"/>
      <c r="Q4210"/>
      <c r="R4210"/>
      <c r="S4210"/>
      <c r="T4210"/>
      <c r="U4210"/>
      <c r="V4210"/>
      <c r="W4210"/>
      <c r="X4210"/>
      <c r="Y4210"/>
      <c r="Z4210"/>
      <c r="AA4210"/>
      <c r="AB4210"/>
      <c r="AC4210"/>
      <c r="AD4210"/>
      <c r="AE4210"/>
      <c r="AF4210"/>
      <c r="AG4210">
        <v>2</v>
      </c>
      <c r="AH4210">
        <v>12000</v>
      </c>
    </row>
    <row r="4211" spans="1:34" ht="15" x14ac:dyDescent="0.25">
      <c r="A4211" t="s">
        <v>8478</v>
      </c>
      <c r="B4211" t="s">
        <v>8479</v>
      </c>
      <c r="C4211" t="s">
        <v>267</v>
      </c>
      <c r="D4211">
        <v>14</v>
      </c>
      <c r="E4211" s="138">
        <v>42108</v>
      </c>
      <c r="F4211" s="138">
        <v>46011</v>
      </c>
      <c r="G4211" t="s">
        <v>69</v>
      </c>
      <c r="H4211" t="s">
        <v>70</v>
      </c>
      <c r="I4211">
        <v>0</v>
      </c>
      <c r="J4211" t="s">
        <v>16236</v>
      </c>
      <c r="K4211">
        <v>0.8</v>
      </c>
      <c r="L4211" t="s">
        <v>71</v>
      </c>
      <c r="M4211"/>
      <c r="N4211"/>
      <c r="O4211"/>
      <c r="P4211"/>
      <c r="Q4211"/>
      <c r="R4211"/>
      <c r="S4211"/>
      <c r="T4211"/>
      <c r="U4211"/>
      <c r="V4211"/>
      <c r="W4211"/>
      <c r="X4211"/>
      <c r="Y4211"/>
      <c r="Z4211"/>
      <c r="AA4211"/>
      <c r="AB4211"/>
      <c r="AC4211"/>
      <c r="AD4211"/>
      <c r="AE4211"/>
      <c r="AF4211"/>
      <c r="AG4211">
        <v>2</v>
      </c>
      <c r="AH4211">
        <v>9999.99</v>
      </c>
    </row>
    <row r="4212" spans="1:34" ht="15" x14ac:dyDescent="0.25">
      <c r="A4212" t="s">
        <v>8480</v>
      </c>
      <c r="B4212" t="s">
        <v>8481</v>
      </c>
      <c r="C4212" t="s">
        <v>267</v>
      </c>
      <c r="D4212">
        <v>63</v>
      </c>
      <c r="E4212" s="138">
        <v>45645</v>
      </c>
      <c r="F4212" s="138">
        <v>45701</v>
      </c>
      <c r="G4212" t="s">
        <v>69</v>
      </c>
      <c r="H4212" t="s">
        <v>70</v>
      </c>
      <c r="I4212">
        <v>0</v>
      </c>
      <c r="J4212" t="s">
        <v>16230</v>
      </c>
      <c r="K4212">
        <v>0.6</v>
      </c>
      <c r="L4212" t="s">
        <v>71</v>
      </c>
      <c r="M4212"/>
      <c r="N4212"/>
      <c r="O4212"/>
      <c r="P4212"/>
      <c r="Q4212"/>
      <c r="R4212"/>
      <c r="S4212"/>
      <c r="T4212"/>
      <c r="U4212"/>
      <c r="V4212"/>
      <c r="W4212"/>
      <c r="X4212"/>
      <c r="Y4212"/>
      <c r="Z4212"/>
      <c r="AA4212"/>
      <c r="AB4212"/>
      <c r="AC4212"/>
      <c r="AD4212"/>
      <c r="AE4212"/>
      <c r="AF4212"/>
      <c r="AG4212">
        <v>2</v>
      </c>
      <c r="AH4212">
        <v>15000</v>
      </c>
    </row>
    <row r="4213" spans="1:34" ht="15" x14ac:dyDescent="0.25">
      <c r="A4213" t="s">
        <v>8486</v>
      </c>
      <c r="B4213" t="s">
        <v>8487</v>
      </c>
      <c r="C4213" t="s">
        <v>182</v>
      </c>
      <c r="D4213">
        <v>21</v>
      </c>
      <c r="E4213" s="138">
        <v>45278</v>
      </c>
      <c r="F4213" s="138">
        <v>46011</v>
      </c>
      <c r="G4213" t="s">
        <v>69</v>
      </c>
      <c r="H4213" t="s">
        <v>63</v>
      </c>
      <c r="I4213">
        <v>0.8</v>
      </c>
      <c r="J4213" t="s">
        <v>71</v>
      </c>
      <c r="K4213"/>
      <c r="L4213"/>
      <c r="M4213"/>
      <c r="N4213"/>
      <c r="O4213"/>
      <c r="P4213"/>
      <c r="Q4213"/>
      <c r="R4213"/>
      <c r="S4213"/>
      <c r="T4213"/>
      <c r="U4213"/>
      <c r="V4213"/>
      <c r="W4213"/>
      <c r="X4213"/>
      <c r="Y4213"/>
      <c r="Z4213"/>
      <c r="AA4213"/>
      <c r="AB4213"/>
      <c r="AC4213"/>
      <c r="AD4213"/>
      <c r="AE4213"/>
      <c r="AF4213"/>
      <c r="AG4213">
        <v>1</v>
      </c>
      <c r="AH4213">
        <v>0</v>
      </c>
    </row>
    <row r="4214" spans="1:34" ht="15" x14ac:dyDescent="0.25">
      <c r="A4214" t="s">
        <v>8484</v>
      </c>
      <c r="B4214" t="s">
        <v>8485</v>
      </c>
      <c r="C4214" t="s">
        <v>228</v>
      </c>
      <c r="D4214">
        <v>34</v>
      </c>
      <c r="E4214" s="138">
        <v>45646</v>
      </c>
      <c r="F4214" s="138">
        <v>45695</v>
      </c>
      <c r="G4214" t="s">
        <v>69</v>
      </c>
      <c r="H4214" t="s">
        <v>63</v>
      </c>
      <c r="I4214">
        <v>0.8</v>
      </c>
      <c r="J4214" t="s">
        <v>71</v>
      </c>
      <c r="K4214"/>
      <c r="L4214"/>
      <c r="M4214"/>
      <c r="N4214"/>
      <c r="O4214"/>
      <c r="P4214"/>
      <c r="Q4214"/>
      <c r="R4214"/>
      <c r="S4214"/>
      <c r="T4214"/>
      <c r="U4214"/>
      <c r="V4214"/>
      <c r="W4214"/>
      <c r="X4214"/>
      <c r="Y4214"/>
      <c r="Z4214"/>
      <c r="AA4214"/>
      <c r="AB4214"/>
      <c r="AC4214"/>
      <c r="AD4214"/>
      <c r="AE4214"/>
      <c r="AF4214"/>
      <c r="AG4214">
        <v>1</v>
      </c>
      <c r="AH4214">
        <v>0</v>
      </c>
    </row>
    <row r="4215" spans="1:34" ht="15" x14ac:dyDescent="0.25">
      <c r="A4215" t="s">
        <v>8490</v>
      </c>
      <c r="B4215" t="s">
        <v>8491</v>
      </c>
      <c r="C4215" t="s">
        <v>29</v>
      </c>
      <c r="D4215">
        <v>85</v>
      </c>
      <c r="E4215" s="138">
        <v>45646</v>
      </c>
      <c r="F4215" s="138">
        <v>45677</v>
      </c>
      <c r="G4215" t="s">
        <v>69</v>
      </c>
      <c r="H4215" t="s">
        <v>70</v>
      </c>
      <c r="I4215">
        <v>0</v>
      </c>
      <c r="J4215" t="s">
        <v>16231</v>
      </c>
      <c r="K4215">
        <v>0.8</v>
      </c>
      <c r="L4215" t="s">
        <v>71</v>
      </c>
      <c r="M4215"/>
      <c r="N4215"/>
      <c r="O4215"/>
      <c r="P4215"/>
      <c r="Q4215"/>
      <c r="R4215"/>
      <c r="S4215"/>
      <c r="T4215"/>
      <c r="U4215"/>
      <c r="V4215"/>
      <c r="W4215"/>
      <c r="X4215"/>
      <c r="Y4215"/>
      <c r="Z4215"/>
      <c r="AA4215"/>
      <c r="AB4215"/>
      <c r="AC4215"/>
      <c r="AD4215"/>
      <c r="AE4215"/>
      <c r="AF4215"/>
      <c r="AG4215">
        <v>2</v>
      </c>
      <c r="AH4215">
        <v>13000</v>
      </c>
    </row>
    <row r="4216" spans="1:34" ht="15" x14ac:dyDescent="0.25">
      <c r="A4216" t="s">
        <v>8492</v>
      </c>
      <c r="B4216" t="s">
        <v>8493</v>
      </c>
      <c r="C4216" t="s">
        <v>176</v>
      </c>
      <c r="D4216">
        <v>18</v>
      </c>
      <c r="E4216" s="138">
        <v>42520</v>
      </c>
      <c r="F4216" s="138">
        <v>46011</v>
      </c>
      <c r="G4216" t="s">
        <v>69</v>
      </c>
      <c r="H4216" t="s">
        <v>70</v>
      </c>
      <c r="I4216">
        <v>0</v>
      </c>
      <c r="J4216" t="s">
        <v>16249</v>
      </c>
      <c r="K4216">
        <v>0.7</v>
      </c>
      <c r="L4216" t="s">
        <v>71</v>
      </c>
      <c r="M4216"/>
      <c r="N4216"/>
      <c r="O4216"/>
      <c r="P4216"/>
      <c r="Q4216"/>
      <c r="R4216"/>
      <c r="S4216"/>
      <c r="T4216"/>
      <c r="U4216"/>
      <c r="V4216"/>
      <c r="W4216"/>
      <c r="X4216"/>
      <c r="Y4216"/>
      <c r="Z4216"/>
      <c r="AA4216"/>
      <c r="AB4216"/>
      <c r="AC4216"/>
      <c r="AD4216"/>
      <c r="AE4216"/>
      <c r="AF4216"/>
      <c r="AG4216">
        <v>2</v>
      </c>
      <c r="AH4216">
        <v>8000</v>
      </c>
    </row>
    <row r="4217" spans="1:34" ht="15" x14ac:dyDescent="0.25">
      <c r="A4217" t="s">
        <v>8496</v>
      </c>
      <c r="B4217" t="s">
        <v>8497</v>
      </c>
      <c r="C4217" t="s">
        <v>1370</v>
      </c>
      <c r="D4217">
        <v>28</v>
      </c>
      <c r="E4217" s="138">
        <v>44712</v>
      </c>
      <c r="F4217" s="138">
        <v>46011</v>
      </c>
      <c r="G4217" t="s">
        <v>69</v>
      </c>
      <c r="H4217" t="s">
        <v>63</v>
      </c>
      <c r="I4217">
        <v>0.8</v>
      </c>
      <c r="J4217" t="s">
        <v>71</v>
      </c>
      <c r="K4217"/>
      <c r="L4217"/>
      <c r="M4217"/>
      <c r="N4217"/>
      <c r="O4217"/>
      <c r="P4217"/>
      <c r="Q4217"/>
      <c r="R4217"/>
      <c r="S4217"/>
      <c r="T4217"/>
      <c r="U4217"/>
      <c r="V4217"/>
      <c r="W4217"/>
      <c r="X4217"/>
      <c r="Y4217"/>
      <c r="Z4217"/>
      <c r="AA4217"/>
      <c r="AB4217"/>
      <c r="AC4217"/>
      <c r="AD4217"/>
      <c r="AE4217"/>
      <c r="AF4217"/>
      <c r="AG4217">
        <v>1</v>
      </c>
      <c r="AH4217">
        <v>0</v>
      </c>
    </row>
    <row r="4218" spans="1:34" ht="15" x14ac:dyDescent="0.25">
      <c r="A4218" t="s">
        <v>8498</v>
      </c>
      <c r="B4218" t="s">
        <v>8499</v>
      </c>
      <c r="C4218" t="s">
        <v>119</v>
      </c>
      <c r="D4218">
        <v>7</v>
      </c>
      <c r="E4218" s="138">
        <v>43555</v>
      </c>
      <c r="F4218" s="138">
        <v>46011</v>
      </c>
      <c r="G4218" t="s">
        <v>69</v>
      </c>
      <c r="H4218" t="s">
        <v>63</v>
      </c>
      <c r="I4218">
        <v>0.7</v>
      </c>
      <c r="J4218" t="s">
        <v>71</v>
      </c>
      <c r="K4218"/>
      <c r="L4218"/>
      <c r="M4218"/>
      <c r="N4218"/>
      <c r="O4218"/>
      <c r="P4218"/>
      <c r="Q4218"/>
      <c r="R4218"/>
      <c r="S4218"/>
      <c r="T4218"/>
      <c r="U4218"/>
      <c r="V4218"/>
      <c r="W4218"/>
      <c r="X4218"/>
      <c r="Y4218"/>
      <c r="Z4218"/>
      <c r="AA4218"/>
      <c r="AB4218"/>
      <c r="AC4218"/>
      <c r="AD4218"/>
      <c r="AE4218"/>
      <c r="AF4218"/>
      <c r="AG4218">
        <v>1</v>
      </c>
      <c r="AH4218">
        <v>0</v>
      </c>
    </row>
    <row r="4219" spans="1:34" ht="15" x14ac:dyDescent="0.25">
      <c r="A4219" t="s">
        <v>8500</v>
      </c>
      <c r="B4219" t="s">
        <v>8501</v>
      </c>
      <c r="C4219" t="s">
        <v>119</v>
      </c>
      <c r="D4219">
        <v>37</v>
      </c>
      <c r="E4219" s="138">
        <v>40948</v>
      </c>
      <c r="F4219" s="138">
        <v>46011</v>
      </c>
      <c r="G4219" t="s">
        <v>69</v>
      </c>
      <c r="H4219" t="s">
        <v>63</v>
      </c>
      <c r="I4219">
        <v>0.8</v>
      </c>
      <c r="J4219" t="s">
        <v>71</v>
      </c>
      <c r="K4219"/>
      <c r="L4219"/>
      <c r="M4219"/>
      <c r="N4219"/>
      <c r="O4219"/>
      <c r="P4219"/>
      <c r="Q4219"/>
      <c r="R4219"/>
      <c r="S4219"/>
      <c r="T4219"/>
      <c r="U4219"/>
      <c r="V4219"/>
      <c r="W4219"/>
      <c r="X4219"/>
      <c r="Y4219"/>
      <c r="Z4219"/>
      <c r="AA4219"/>
      <c r="AB4219"/>
      <c r="AC4219"/>
      <c r="AD4219"/>
      <c r="AE4219"/>
      <c r="AF4219"/>
      <c r="AG4219">
        <v>1</v>
      </c>
      <c r="AH4219">
        <v>0</v>
      </c>
    </row>
    <row r="4220" spans="1:34" ht="15" x14ac:dyDescent="0.25">
      <c r="A4220" t="s">
        <v>8502</v>
      </c>
      <c r="B4220" t="s">
        <v>8503</v>
      </c>
      <c r="C4220" t="s">
        <v>119</v>
      </c>
      <c r="D4220">
        <v>49</v>
      </c>
      <c r="E4220" s="138">
        <v>45649</v>
      </c>
      <c r="F4220" s="138">
        <v>45684</v>
      </c>
      <c r="G4220" t="s">
        <v>16478</v>
      </c>
      <c r="H4220" t="s">
        <v>70</v>
      </c>
      <c r="I4220">
        <v>0</v>
      </c>
      <c r="J4220" t="s">
        <v>16232</v>
      </c>
      <c r="K4220">
        <v>0.8</v>
      </c>
      <c r="L4220" t="s">
        <v>71</v>
      </c>
      <c r="M4220"/>
      <c r="N4220"/>
      <c r="O4220"/>
      <c r="P4220"/>
      <c r="Q4220"/>
      <c r="R4220"/>
      <c r="S4220"/>
      <c r="T4220"/>
      <c r="U4220"/>
      <c r="V4220"/>
      <c r="W4220"/>
      <c r="X4220"/>
      <c r="Y4220"/>
      <c r="Z4220"/>
      <c r="AA4220"/>
      <c r="AB4220"/>
      <c r="AC4220"/>
      <c r="AD4220"/>
      <c r="AE4220"/>
      <c r="AF4220"/>
      <c r="AG4220">
        <v>2</v>
      </c>
      <c r="AH4220">
        <v>7500</v>
      </c>
    </row>
    <row r="4221" spans="1:34" ht="15" x14ac:dyDescent="0.25">
      <c r="A4221" t="s">
        <v>8504</v>
      </c>
      <c r="B4221" t="s">
        <v>8505</v>
      </c>
      <c r="C4221" t="s">
        <v>691</v>
      </c>
      <c r="D4221">
        <v>43</v>
      </c>
      <c r="E4221" s="138">
        <v>45656</v>
      </c>
      <c r="F4221" s="138">
        <v>45685</v>
      </c>
      <c r="G4221" t="s">
        <v>69</v>
      </c>
      <c r="H4221" t="s">
        <v>70</v>
      </c>
      <c r="I4221">
        <v>0</v>
      </c>
      <c r="J4221" t="s">
        <v>16248</v>
      </c>
      <c r="K4221">
        <v>0.8</v>
      </c>
      <c r="L4221" t="s">
        <v>71</v>
      </c>
      <c r="M4221"/>
      <c r="N4221"/>
      <c r="O4221"/>
      <c r="P4221"/>
      <c r="Q4221"/>
      <c r="R4221"/>
      <c r="S4221"/>
      <c r="T4221"/>
      <c r="U4221"/>
      <c r="V4221"/>
      <c r="W4221"/>
      <c r="X4221"/>
      <c r="Y4221"/>
      <c r="Z4221"/>
      <c r="AA4221"/>
      <c r="AB4221"/>
      <c r="AC4221"/>
      <c r="AD4221"/>
      <c r="AE4221"/>
      <c r="AF4221"/>
      <c r="AG4221">
        <v>2</v>
      </c>
      <c r="AH4221">
        <v>8500</v>
      </c>
    </row>
    <row r="4222" spans="1:34" ht="15" x14ac:dyDescent="0.25">
      <c r="A4222" t="s">
        <v>8506</v>
      </c>
      <c r="B4222" t="s">
        <v>8507</v>
      </c>
      <c r="C4222" t="s">
        <v>667</v>
      </c>
      <c r="D4222"/>
      <c r="E4222"/>
      <c r="F4222"/>
      <c r="G4222"/>
      <c r="H4222" t="s">
        <v>63</v>
      </c>
      <c r="I4222" t="s">
        <v>64</v>
      </c>
      <c r="J4222"/>
      <c r="K4222"/>
      <c r="L4222"/>
      <c r="M4222"/>
      <c r="N4222"/>
      <c r="O4222"/>
      <c r="P4222"/>
      <c r="Q4222"/>
      <c r="R4222"/>
      <c r="S4222"/>
      <c r="T4222"/>
      <c r="U4222"/>
      <c r="V4222"/>
      <c r="W4222"/>
      <c r="X4222"/>
      <c r="Y4222"/>
      <c r="Z4222"/>
      <c r="AA4222"/>
      <c r="AB4222"/>
      <c r="AC4222"/>
      <c r="AD4222"/>
      <c r="AE4222"/>
      <c r="AF4222"/>
      <c r="AG4222"/>
      <c r="AH4222">
        <v>0</v>
      </c>
    </row>
    <row r="4223" spans="1:34" ht="15" x14ac:dyDescent="0.25">
      <c r="A4223" t="s">
        <v>8508</v>
      </c>
      <c r="B4223" t="s">
        <v>8509</v>
      </c>
      <c r="C4223" t="s">
        <v>1313</v>
      </c>
      <c r="D4223">
        <v>4</v>
      </c>
      <c r="E4223" s="138">
        <v>45716</v>
      </c>
      <c r="F4223" s="138">
        <v>45799</v>
      </c>
      <c r="G4223" t="s">
        <v>69</v>
      </c>
      <c r="H4223" t="s">
        <v>63</v>
      </c>
      <c r="I4223">
        <v>0.5</v>
      </c>
      <c r="J4223" t="s">
        <v>71</v>
      </c>
      <c r="K4223"/>
      <c r="L4223"/>
      <c r="M4223"/>
      <c r="N4223"/>
      <c r="O4223"/>
      <c r="P4223"/>
      <c r="Q4223"/>
      <c r="R4223"/>
      <c r="S4223"/>
      <c r="T4223"/>
      <c r="U4223"/>
      <c r="V4223"/>
      <c r="W4223"/>
      <c r="X4223"/>
      <c r="Y4223"/>
      <c r="Z4223"/>
      <c r="AA4223"/>
      <c r="AB4223"/>
      <c r="AC4223"/>
      <c r="AD4223"/>
      <c r="AE4223"/>
      <c r="AF4223"/>
      <c r="AG4223">
        <v>1</v>
      </c>
      <c r="AH4223">
        <v>0</v>
      </c>
    </row>
    <row r="4224" spans="1:34" ht="15" x14ac:dyDescent="0.25">
      <c r="A4224" t="s">
        <v>8512</v>
      </c>
      <c r="B4224" t="s">
        <v>8513</v>
      </c>
      <c r="C4224" t="s">
        <v>162</v>
      </c>
      <c r="D4224">
        <v>31</v>
      </c>
      <c r="E4224" s="138">
        <v>45644</v>
      </c>
      <c r="F4224" s="138">
        <v>45679</v>
      </c>
      <c r="G4224" t="s">
        <v>69</v>
      </c>
      <c r="H4224" t="s">
        <v>63</v>
      </c>
      <c r="I4224">
        <v>0.8</v>
      </c>
      <c r="J4224" t="s">
        <v>71</v>
      </c>
      <c r="K4224"/>
      <c r="L4224"/>
      <c r="M4224"/>
      <c r="N4224"/>
      <c r="O4224"/>
      <c r="P4224"/>
      <c r="Q4224"/>
      <c r="R4224"/>
      <c r="S4224"/>
      <c r="T4224"/>
      <c r="U4224"/>
      <c r="V4224"/>
      <c r="W4224"/>
      <c r="X4224"/>
      <c r="Y4224"/>
      <c r="Z4224"/>
      <c r="AA4224"/>
      <c r="AB4224"/>
      <c r="AC4224"/>
      <c r="AD4224"/>
      <c r="AE4224"/>
      <c r="AF4224"/>
      <c r="AG4224">
        <v>1</v>
      </c>
      <c r="AH4224">
        <v>0</v>
      </c>
    </row>
    <row r="4225" spans="1:34" ht="15" x14ac:dyDescent="0.25">
      <c r="A4225" t="s">
        <v>8516</v>
      </c>
      <c r="B4225" t="s">
        <v>8517</v>
      </c>
      <c r="C4225" t="s">
        <v>173</v>
      </c>
      <c r="D4225">
        <v>21</v>
      </c>
      <c r="E4225" s="138">
        <v>41233</v>
      </c>
      <c r="F4225" s="138">
        <v>46011</v>
      </c>
      <c r="G4225" t="s">
        <v>69</v>
      </c>
      <c r="H4225" t="s">
        <v>63</v>
      </c>
      <c r="I4225">
        <v>0.4</v>
      </c>
      <c r="J4225" t="s">
        <v>71</v>
      </c>
      <c r="K4225"/>
      <c r="L4225"/>
      <c r="M4225"/>
      <c r="N4225"/>
      <c r="O4225"/>
      <c r="P4225"/>
      <c r="Q4225"/>
      <c r="R4225"/>
      <c r="S4225"/>
      <c r="T4225"/>
      <c r="U4225"/>
      <c r="V4225"/>
      <c r="W4225"/>
      <c r="X4225"/>
      <c r="Y4225"/>
      <c r="Z4225"/>
      <c r="AA4225"/>
      <c r="AB4225"/>
      <c r="AC4225"/>
      <c r="AD4225"/>
      <c r="AE4225"/>
      <c r="AF4225"/>
      <c r="AG4225">
        <v>1</v>
      </c>
      <c r="AH4225">
        <v>0</v>
      </c>
    </row>
    <row r="4226" spans="1:34" ht="15" x14ac:dyDescent="0.25">
      <c r="A4226" t="s">
        <v>8518</v>
      </c>
      <c r="B4226" t="s">
        <v>8519</v>
      </c>
      <c r="C4226" t="s">
        <v>281</v>
      </c>
      <c r="D4226">
        <v>4</v>
      </c>
      <c r="E4226" s="138">
        <v>45715</v>
      </c>
      <c r="F4226" s="138">
        <v>45945</v>
      </c>
      <c r="G4226" t="s">
        <v>69</v>
      </c>
      <c r="H4226" t="s">
        <v>63</v>
      </c>
      <c r="I4226">
        <v>0.4</v>
      </c>
      <c r="J4226" t="s">
        <v>71</v>
      </c>
      <c r="K4226"/>
      <c r="L4226"/>
      <c r="M4226"/>
      <c r="N4226"/>
      <c r="O4226"/>
      <c r="P4226"/>
      <c r="Q4226"/>
      <c r="R4226"/>
      <c r="S4226"/>
      <c r="T4226"/>
      <c r="U4226"/>
      <c r="V4226"/>
      <c r="W4226"/>
      <c r="X4226"/>
      <c r="Y4226"/>
      <c r="Z4226"/>
      <c r="AA4226"/>
      <c r="AB4226"/>
      <c r="AC4226"/>
      <c r="AD4226"/>
      <c r="AE4226"/>
      <c r="AF4226"/>
      <c r="AG4226">
        <v>1</v>
      </c>
      <c r="AH4226">
        <v>0</v>
      </c>
    </row>
    <row r="4227" spans="1:34" ht="15" x14ac:dyDescent="0.25">
      <c r="A4227" t="s">
        <v>8520</v>
      </c>
      <c r="B4227" t="s">
        <v>8521</v>
      </c>
      <c r="C4227" t="s">
        <v>935</v>
      </c>
      <c r="D4227">
        <v>53</v>
      </c>
      <c r="E4227" s="138">
        <v>45656</v>
      </c>
      <c r="F4227" s="138">
        <v>45672</v>
      </c>
      <c r="G4227" t="s">
        <v>69</v>
      </c>
      <c r="H4227" t="s">
        <v>63</v>
      </c>
      <c r="I4227">
        <v>0.8</v>
      </c>
      <c r="J4227" t="s">
        <v>71</v>
      </c>
      <c r="K4227"/>
      <c r="L4227"/>
      <c r="M4227"/>
      <c r="N4227"/>
      <c r="O4227"/>
      <c r="P4227"/>
      <c r="Q4227"/>
      <c r="R4227"/>
      <c r="S4227"/>
      <c r="T4227"/>
      <c r="U4227"/>
      <c r="V4227"/>
      <c r="W4227"/>
      <c r="X4227"/>
      <c r="Y4227"/>
      <c r="Z4227"/>
      <c r="AA4227"/>
      <c r="AB4227"/>
      <c r="AC4227"/>
      <c r="AD4227"/>
      <c r="AE4227"/>
      <c r="AF4227"/>
      <c r="AG4227">
        <v>1</v>
      </c>
      <c r="AH4227">
        <v>0</v>
      </c>
    </row>
    <row r="4228" spans="1:34" ht="15" x14ac:dyDescent="0.25">
      <c r="A4228" t="s">
        <v>8522</v>
      </c>
      <c r="B4228" t="s">
        <v>8523</v>
      </c>
      <c r="C4228" t="s">
        <v>511</v>
      </c>
      <c r="D4228">
        <v>39</v>
      </c>
      <c r="E4228" s="138">
        <v>45654</v>
      </c>
      <c r="F4228" s="138">
        <v>45700</v>
      </c>
      <c r="G4228" t="s">
        <v>69</v>
      </c>
      <c r="H4228" t="s">
        <v>63</v>
      </c>
      <c r="I4228">
        <v>0.8</v>
      </c>
      <c r="J4228" t="s">
        <v>71</v>
      </c>
      <c r="K4228"/>
      <c r="L4228"/>
      <c r="M4228"/>
      <c r="N4228"/>
      <c r="O4228"/>
      <c r="P4228"/>
      <c r="Q4228"/>
      <c r="R4228"/>
      <c r="S4228"/>
      <c r="T4228"/>
      <c r="U4228"/>
      <c r="V4228"/>
      <c r="W4228"/>
      <c r="X4228"/>
      <c r="Y4228"/>
      <c r="Z4228"/>
      <c r="AA4228"/>
      <c r="AB4228"/>
      <c r="AC4228"/>
      <c r="AD4228"/>
      <c r="AE4228"/>
      <c r="AF4228"/>
      <c r="AG4228">
        <v>1</v>
      </c>
      <c r="AH4228">
        <v>0</v>
      </c>
    </row>
    <row r="4229" spans="1:34" ht="15" x14ac:dyDescent="0.25">
      <c r="A4229" t="s">
        <v>8524</v>
      </c>
      <c r="B4229" t="s">
        <v>8525</v>
      </c>
      <c r="C4229" t="s">
        <v>301</v>
      </c>
      <c r="D4229">
        <v>12</v>
      </c>
      <c r="E4229" s="138">
        <v>44034</v>
      </c>
      <c r="F4229" s="138">
        <v>46011</v>
      </c>
      <c r="G4229" t="s">
        <v>69</v>
      </c>
      <c r="H4229" t="s">
        <v>63</v>
      </c>
      <c r="I4229">
        <v>0.8</v>
      </c>
      <c r="J4229" t="s">
        <v>71</v>
      </c>
      <c r="K4229"/>
      <c r="L4229"/>
      <c r="M4229"/>
      <c r="N4229"/>
      <c r="O4229"/>
      <c r="P4229"/>
      <c r="Q4229"/>
      <c r="R4229"/>
      <c r="S4229"/>
      <c r="T4229"/>
      <c r="U4229"/>
      <c r="V4229"/>
      <c r="W4229"/>
      <c r="X4229"/>
      <c r="Y4229"/>
      <c r="Z4229"/>
      <c r="AA4229"/>
      <c r="AB4229"/>
      <c r="AC4229"/>
      <c r="AD4229"/>
      <c r="AE4229"/>
      <c r="AF4229"/>
      <c r="AG4229">
        <v>1</v>
      </c>
      <c r="AH4229">
        <v>0</v>
      </c>
    </row>
    <row r="4230" spans="1:34" ht="15" x14ac:dyDescent="0.25">
      <c r="A4230" t="s">
        <v>8526</v>
      </c>
      <c r="B4230" t="s">
        <v>8527</v>
      </c>
      <c r="C4230" t="s">
        <v>176</v>
      </c>
      <c r="D4230">
        <v>28</v>
      </c>
      <c r="E4230" s="138">
        <v>45653</v>
      </c>
      <c r="F4230" s="138">
        <v>45686</v>
      </c>
      <c r="G4230" t="s">
        <v>69</v>
      </c>
      <c r="H4230" t="s">
        <v>63</v>
      </c>
      <c r="I4230">
        <v>0.4</v>
      </c>
      <c r="J4230" t="s">
        <v>71</v>
      </c>
      <c r="K4230"/>
      <c r="L4230"/>
      <c r="M4230"/>
      <c r="N4230"/>
      <c r="O4230"/>
      <c r="P4230"/>
      <c r="Q4230"/>
      <c r="R4230"/>
      <c r="S4230"/>
      <c r="T4230"/>
      <c r="U4230"/>
      <c r="V4230"/>
      <c r="W4230"/>
      <c r="X4230"/>
      <c r="Y4230"/>
      <c r="Z4230"/>
      <c r="AA4230"/>
      <c r="AB4230"/>
      <c r="AC4230"/>
      <c r="AD4230"/>
      <c r="AE4230"/>
      <c r="AF4230"/>
      <c r="AG4230">
        <v>1</v>
      </c>
      <c r="AH4230">
        <v>0</v>
      </c>
    </row>
    <row r="4231" spans="1:34" ht="15" x14ac:dyDescent="0.25">
      <c r="A4231" t="s">
        <v>8528</v>
      </c>
      <c r="B4231" t="s">
        <v>8529</v>
      </c>
      <c r="C4231" t="s">
        <v>691</v>
      </c>
      <c r="D4231">
        <v>29</v>
      </c>
      <c r="E4231" s="138">
        <v>45656</v>
      </c>
      <c r="F4231" s="138">
        <v>45818</v>
      </c>
      <c r="G4231" t="s">
        <v>69</v>
      </c>
      <c r="H4231" t="s">
        <v>70</v>
      </c>
      <c r="I4231">
        <v>0</v>
      </c>
      <c r="J4231" t="s">
        <v>16248</v>
      </c>
      <c r="K4231">
        <v>0.8</v>
      </c>
      <c r="L4231" t="s">
        <v>71</v>
      </c>
      <c r="M4231"/>
      <c r="N4231"/>
      <c r="O4231"/>
      <c r="P4231"/>
      <c r="Q4231"/>
      <c r="R4231"/>
      <c r="S4231"/>
      <c r="T4231"/>
      <c r="U4231"/>
      <c r="V4231"/>
      <c r="W4231"/>
      <c r="X4231"/>
      <c r="Y4231"/>
      <c r="Z4231"/>
      <c r="AA4231"/>
      <c r="AB4231"/>
      <c r="AC4231"/>
      <c r="AD4231"/>
      <c r="AE4231"/>
      <c r="AF4231"/>
      <c r="AG4231">
        <v>2</v>
      </c>
      <c r="AH4231">
        <v>8500</v>
      </c>
    </row>
    <row r="4232" spans="1:34" ht="15" x14ac:dyDescent="0.25">
      <c r="A4232" t="s">
        <v>8530</v>
      </c>
      <c r="B4232" t="s">
        <v>8531</v>
      </c>
      <c r="C4232" t="s">
        <v>145</v>
      </c>
      <c r="D4232">
        <v>47</v>
      </c>
      <c r="E4232" s="138">
        <v>45656</v>
      </c>
      <c r="F4232" s="138">
        <v>45708</v>
      </c>
      <c r="G4232" t="s">
        <v>69</v>
      </c>
      <c r="H4232" t="s">
        <v>63</v>
      </c>
      <c r="I4232">
        <v>0.8</v>
      </c>
      <c r="J4232" t="s">
        <v>71</v>
      </c>
      <c r="K4232"/>
      <c r="L4232"/>
      <c r="M4232"/>
      <c r="N4232"/>
      <c r="O4232"/>
      <c r="P4232"/>
      <c r="Q4232"/>
      <c r="R4232"/>
      <c r="S4232"/>
      <c r="T4232"/>
      <c r="U4232"/>
      <c r="V4232"/>
      <c r="W4232"/>
      <c r="X4232"/>
      <c r="Y4232"/>
      <c r="Z4232"/>
      <c r="AA4232"/>
      <c r="AB4232"/>
      <c r="AC4232"/>
      <c r="AD4232"/>
      <c r="AE4232"/>
      <c r="AF4232"/>
      <c r="AG4232">
        <v>1</v>
      </c>
      <c r="AH4232">
        <v>0</v>
      </c>
    </row>
    <row r="4233" spans="1:34" ht="15" x14ac:dyDescent="0.25">
      <c r="A4233" t="s">
        <v>8532</v>
      </c>
      <c r="B4233" t="s">
        <v>8533</v>
      </c>
      <c r="C4233" t="s">
        <v>516</v>
      </c>
      <c r="D4233"/>
      <c r="E4233"/>
      <c r="F4233"/>
      <c r="G4233"/>
      <c r="H4233" t="s">
        <v>63</v>
      </c>
      <c r="I4233" t="s">
        <v>64</v>
      </c>
      <c r="J4233"/>
      <c r="K4233"/>
      <c r="L4233"/>
      <c r="M4233"/>
      <c r="N4233"/>
      <c r="O4233"/>
      <c r="P4233"/>
      <c r="Q4233"/>
      <c r="R4233"/>
      <c r="S4233"/>
      <c r="T4233"/>
      <c r="U4233"/>
      <c r="V4233"/>
      <c r="W4233"/>
      <c r="X4233"/>
      <c r="Y4233"/>
      <c r="Z4233"/>
      <c r="AA4233"/>
      <c r="AB4233"/>
      <c r="AC4233"/>
      <c r="AD4233"/>
      <c r="AE4233"/>
      <c r="AF4233"/>
      <c r="AG4233"/>
      <c r="AH4233">
        <v>0</v>
      </c>
    </row>
    <row r="4234" spans="1:34" ht="15" x14ac:dyDescent="0.25">
      <c r="A4234" t="s">
        <v>8534</v>
      </c>
      <c r="B4234" t="s">
        <v>8535</v>
      </c>
      <c r="C4234" t="s">
        <v>154</v>
      </c>
      <c r="D4234">
        <v>4</v>
      </c>
      <c r="E4234" s="138">
        <v>43553</v>
      </c>
      <c r="F4234" s="138">
        <v>46011</v>
      </c>
      <c r="G4234" t="s">
        <v>69</v>
      </c>
      <c r="H4234" t="s">
        <v>63</v>
      </c>
      <c r="I4234">
        <v>0.7</v>
      </c>
      <c r="J4234" t="s">
        <v>71</v>
      </c>
      <c r="K4234"/>
      <c r="L4234"/>
      <c r="M4234"/>
      <c r="N4234"/>
      <c r="O4234"/>
      <c r="P4234"/>
      <c r="Q4234"/>
      <c r="R4234"/>
      <c r="S4234"/>
      <c r="T4234"/>
      <c r="U4234"/>
      <c r="V4234"/>
      <c r="W4234"/>
      <c r="X4234"/>
      <c r="Y4234"/>
      <c r="Z4234"/>
      <c r="AA4234"/>
      <c r="AB4234"/>
      <c r="AC4234"/>
      <c r="AD4234"/>
      <c r="AE4234"/>
      <c r="AF4234"/>
      <c r="AG4234">
        <v>1</v>
      </c>
      <c r="AH4234">
        <v>0</v>
      </c>
    </row>
    <row r="4235" spans="1:34" ht="15" x14ac:dyDescent="0.25">
      <c r="A4235" t="s">
        <v>8536</v>
      </c>
      <c r="B4235" t="s">
        <v>8537</v>
      </c>
      <c r="C4235" t="s">
        <v>333</v>
      </c>
      <c r="D4235">
        <v>7</v>
      </c>
      <c r="E4235" s="138">
        <v>45714</v>
      </c>
      <c r="F4235" s="138">
        <v>45946</v>
      </c>
      <c r="G4235" t="s">
        <v>69</v>
      </c>
      <c r="H4235" t="s">
        <v>70</v>
      </c>
      <c r="I4235">
        <v>0</v>
      </c>
      <c r="J4235" t="s">
        <v>16229</v>
      </c>
      <c r="K4235">
        <v>0.8</v>
      </c>
      <c r="L4235" t="s">
        <v>71</v>
      </c>
      <c r="M4235"/>
      <c r="N4235"/>
      <c r="O4235"/>
      <c r="P4235"/>
      <c r="Q4235"/>
      <c r="R4235"/>
      <c r="S4235"/>
      <c r="T4235"/>
      <c r="U4235"/>
      <c r="V4235"/>
      <c r="W4235"/>
      <c r="X4235"/>
      <c r="Y4235"/>
      <c r="Z4235"/>
      <c r="AA4235"/>
      <c r="AB4235"/>
      <c r="AC4235"/>
      <c r="AD4235"/>
      <c r="AE4235"/>
      <c r="AF4235"/>
      <c r="AG4235">
        <v>2</v>
      </c>
      <c r="AH4235">
        <v>10000</v>
      </c>
    </row>
    <row r="4236" spans="1:34" ht="15" x14ac:dyDescent="0.25">
      <c r="A4236" t="s">
        <v>8540</v>
      </c>
      <c r="B4236" t="s">
        <v>8541</v>
      </c>
      <c r="C4236" t="s">
        <v>1370</v>
      </c>
      <c r="D4236">
        <v>5</v>
      </c>
      <c r="E4236" s="138">
        <v>45714</v>
      </c>
      <c r="F4236" s="138">
        <v>45762</v>
      </c>
      <c r="G4236" t="s">
        <v>69</v>
      </c>
      <c r="H4236" t="s">
        <v>63</v>
      </c>
      <c r="I4236">
        <v>0.4</v>
      </c>
      <c r="J4236" t="s">
        <v>71</v>
      </c>
      <c r="K4236"/>
      <c r="L4236"/>
      <c r="M4236"/>
      <c r="N4236"/>
      <c r="O4236"/>
      <c r="P4236"/>
      <c r="Q4236"/>
      <c r="R4236"/>
      <c r="S4236"/>
      <c r="T4236"/>
      <c r="U4236"/>
      <c r="V4236"/>
      <c r="W4236"/>
      <c r="X4236"/>
      <c r="Y4236"/>
      <c r="Z4236"/>
      <c r="AA4236"/>
      <c r="AB4236"/>
      <c r="AC4236"/>
      <c r="AD4236"/>
      <c r="AE4236"/>
      <c r="AF4236"/>
      <c r="AG4236">
        <v>1</v>
      </c>
      <c r="AH4236">
        <v>0</v>
      </c>
    </row>
    <row r="4237" spans="1:34" ht="15" x14ac:dyDescent="0.25">
      <c r="A4237" t="s">
        <v>8538</v>
      </c>
      <c r="B4237" t="s">
        <v>8539</v>
      </c>
      <c r="C4237" t="s">
        <v>162</v>
      </c>
      <c r="D4237">
        <v>35</v>
      </c>
      <c r="E4237" s="138">
        <v>45656</v>
      </c>
      <c r="F4237" s="138">
        <v>45715</v>
      </c>
      <c r="G4237" t="s">
        <v>69</v>
      </c>
      <c r="H4237" t="s">
        <v>70</v>
      </c>
      <c r="I4237">
        <v>0</v>
      </c>
      <c r="J4237" t="s">
        <v>16243</v>
      </c>
      <c r="K4237">
        <v>0.7</v>
      </c>
      <c r="L4237" t="s">
        <v>71</v>
      </c>
      <c r="M4237"/>
      <c r="N4237"/>
      <c r="O4237"/>
      <c r="P4237"/>
      <c r="Q4237"/>
      <c r="R4237"/>
      <c r="S4237"/>
      <c r="T4237"/>
      <c r="U4237"/>
      <c r="V4237"/>
      <c r="W4237"/>
      <c r="X4237"/>
      <c r="Y4237"/>
      <c r="Z4237"/>
      <c r="AA4237"/>
      <c r="AB4237"/>
      <c r="AC4237"/>
      <c r="AD4237"/>
      <c r="AE4237"/>
      <c r="AF4237"/>
      <c r="AG4237">
        <v>2</v>
      </c>
      <c r="AH4237">
        <v>7999.99</v>
      </c>
    </row>
    <row r="4238" spans="1:34" ht="15" x14ac:dyDescent="0.25">
      <c r="A4238" t="s">
        <v>8542</v>
      </c>
      <c r="B4238" t="s">
        <v>8543</v>
      </c>
      <c r="C4238" t="s">
        <v>1313</v>
      </c>
      <c r="D4238">
        <v>48</v>
      </c>
      <c r="E4238" s="138">
        <v>45289</v>
      </c>
      <c r="F4238" s="138">
        <v>46011</v>
      </c>
      <c r="G4238" t="s">
        <v>69</v>
      </c>
      <c r="H4238" t="s">
        <v>63</v>
      </c>
      <c r="I4238">
        <v>0.7</v>
      </c>
      <c r="J4238" t="s">
        <v>71</v>
      </c>
      <c r="K4238"/>
      <c r="L4238"/>
      <c r="M4238"/>
      <c r="N4238"/>
      <c r="O4238"/>
      <c r="P4238"/>
      <c r="Q4238"/>
      <c r="R4238"/>
      <c r="S4238"/>
      <c r="T4238"/>
      <c r="U4238"/>
      <c r="V4238"/>
      <c r="W4238"/>
      <c r="X4238"/>
      <c r="Y4238"/>
      <c r="Z4238"/>
      <c r="AA4238"/>
      <c r="AB4238"/>
      <c r="AC4238"/>
      <c r="AD4238"/>
      <c r="AE4238"/>
      <c r="AF4238"/>
      <c r="AG4238">
        <v>1</v>
      </c>
      <c r="AH4238">
        <v>0</v>
      </c>
    </row>
    <row r="4239" spans="1:34" ht="15" x14ac:dyDescent="0.25">
      <c r="A4239" t="s">
        <v>8544</v>
      </c>
      <c r="B4239" t="s">
        <v>8545</v>
      </c>
      <c r="C4239" t="s">
        <v>206</v>
      </c>
      <c r="D4239">
        <v>35</v>
      </c>
      <c r="E4239" s="138">
        <v>45646</v>
      </c>
      <c r="F4239" s="138">
        <v>45687</v>
      </c>
      <c r="G4239" t="s">
        <v>69</v>
      </c>
      <c r="H4239" t="s">
        <v>63</v>
      </c>
      <c r="I4239">
        <v>0.8</v>
      </c>
      <c r="J4239" t="s">
        <v>71</v>
      </c>
      <c r="K4239"/>
      <c r="L4239"/>
      <c r="M4239"/>
      <c r="N4239"/>
      <c r="O4239"/>
      <c r="P4239"/>
      <c r="Q4239"/>
      <c r="R4239"/>
      <c r="S4239"/>
      <c r="T4239"/>
      <c r="U4239"/>
      <c r="V4239"/>
      <c r="W4239"/>
      <c r="X4239"/>
      <c r="Y4239"/>
      <c r="Z4239"/>
      <c r="AA4239"/>
      <c r="AB4239"/>
      <c r="AC4239"/>
      <c r="AD4239"/>
      <c r="AE4239"/>
      <c r="AF4239"/>
      <c r="AG4239">
        <v>1</v>
      </c>
      <c r="AH4239">
        <v>0</v>
      </c>
    </row>
    <row r="4240" spans="1:34" ht="15" x14ac:dyDescent="0.25">
      <c r="A4240" t="s">
        <v>8548</v>
      </c>
      <c r="B4240" t="s">
        <v>8549</v>
      </c>
      <c r="C4240" t="s">
        <v>119</v>
      </c>
      <c r="D4240">
        <v>10</v>
      </c>
      <c r="E4240" s="138">
        <v>45181</v>
      </c>
      <c r="F4240" s="138">
        <v>46011</v>
      </c>
      <c r="G4240" t="s">
        <v>69</v>
      </c>
      <c r="H4240" t="s">
        <v>70</v>
      </c>
      <c r="I4240">
        <v>0</v>
      </c>
      <c r="J4240" t="s">
        <v>16281</v>
      </c>
      <c r="K4240">
        <v>0.8</v>
      </c>
      <c r="L4240" t="s">
        <v>71</v>
      </c>
      <c r="M4240"/>
      <c r="N4240"/>
      <c r="O4240"/>
      <c r="P4240"/>
      <c r="Q4240"/>
      <c r="R4240"/>
      <c r="S4240"/>
      <c r="T4240"/>
      <c r="U4240"/>
      <c r="V4240"/>
      <c r="W4240"/>
      <c r="X4240"/>
      <c r="Y4240"/>
      <c r="Z4240"/>
      <c r="AA4240"/>
      <c r="AB4240"/>
      <c r="AC4240"/>
      <c r="AD4240"/>
      <c r="AE4240"/>
      <c r="AF4240"/>
      <c r="AG4240">
        <v>2</v>
      </c>
      <c r="AH4240">
        <v>11500</v>
      </c>
    </row>
    <row r="4241" spans="1:34" ht="15" x14ac:dyDescent="0.25">
      <c r="A4241" t="s">
        <v>8550</v>
      </c>
      <c r="B4241" t="s">
        <v>8551</v>
      </c>
      <c r="C4241" t="s">
        <v>203</v>
      </c>
      <c r="D4241">
        <v>73</v>
      </c>
      <c r="E4241" s="138">
        <v>45656</v>
      </c>
      <c r="F4241" s="138">
        <v>45727</v>
      </c>
      <c r="G4241" t="s">
        <v>69</v>
      </c>
      <c r="H4241" t="s">
        <v>63</v>
      </c>
      <c r="I4241">
        <v>0.7</v>
      </c>
      <c r="J4241" t="s">
        <v>71</v>
      </c>
      <c r="K4241"/>
      <c r="L4241"/>
      <c r="M4241"/>
      <c r="N4241"/>
      <c r="O4241"/>
      <c r="P4241"/>
      <c r="Q4241"/>
      <c r="R4241"/>
      <c r="S4241"/>
      <c r="T4241"/>
      <c r="U4241"/>
      <c r="V4241"/>
      <c r="W4241"/>
      <c r="X4241"/>
      <c r="Y4241"/>
      <c r="Z4241"/>
      <c r="AA4241"/>
      <c r="AB4241"/>
      <c r="AC4241"/>
      <c r="AD4241"/>
      <c r="AE4241"/>
      <c r="AF4241"/>
      <c r="AG4241">
        <v>1</v>
      </c>
      <c r="AH4241">
        <v>0</v>
      </c>
    </row>
    <row r="4242" spans="1:34" ht="15" x14ac:dyDescent="0.25">
      <c r="A4242" t="s">
        <v>8546</v>
      </c>
      <c r="B4242" t="s">
        <v>8547</v>
      </c>
      <c r="C4242" t="s">
        <v>281</v>
      </c>
      <c r="D4242">
        <v>3</v>
      </c>
      <c r="E4242" s="138">
        <v>45686</v>
      </c>
      <c r="F4242" s="138">
        <v>45698</v>
      </c>
      <c r="G4242" t="s">
        <v>16478</v>
      </c>
      <c r="H4242" t="s">
        <v>63</v>
      </c>
      <c r="I4242">
        <v>0.8</v>
      </c>
      <c r="J4242" t="s">
        <v>71</v>
      </c>
      <c r="K4242"/>
      <c r="L4242"/>
      <c r="M4242"/>
      <c r="N4242"/>
      <c r="O4242"/>
      <c r="P4242"/>
      <c r="Q4242"/>
      <c r="R4242"/>
      <c r="S4242"/>
      <c r="T4242"/>
      <c r="U4242"/>
      <c r="V4242"/>
      <c r="W4242"/>
      <c r="X4242"/>
      <c r="Y4242"/>
      <c r="Z4242"/>
      <c r="AA4242"/>
      <c r="AB4242"/>
      <c r="AC4242"/>
      <c r="AD4242"/>
      <c r="AE4242"/>
      <c r="AF4242"/>
      <c r="AG4242">
        <v>1</v>
      </c>
      <c r="AH4242">
        <v>0</v>
      </c>
    </row>
    <row r="4243" spans="1:34" ht="15" x14ac:dyDescent="0.25">
      <c r="A4243" t="s">
        <v>8552</v>
      </c>
      <c r="B4243" t="s">
        <v>8553</v>
      </c>
      <c r="C4243" t="s">
        <v>511</v>
      </c>
      <c r="D4243">
        <v>34</v>
      </c>
      <c r="E4243" s="138">
        <v>45649</v>
      </c>
      <c r="F4243" s="138">
        <v>45800</v>
      </c>
      <c r="G4243" t="s">
        <v>75</v>
      </c>
      <c r="H4243" t="s">
        <v>63</v>
      </c>
      <c r="I4243">
        <v>0.8</v>
      </c>
      <c r="J4243" t="s">
        <v>71</v>
      </c>
      <c r="K4243"/>
      <c r="L4243"/>
      <c r="M4243"/>
      <c r="N4243"/>
      <c r="O4243"/>
      <c r="P4243"/>
      <c r="Q4243"/>
      <c r="R4243"/>
      <c r="S4243"/>
      <c r="T4243"/>
      <c r="U4243"/>
      <c r="V4243"/>
      <c r="W4243"/>
      <c r="X4243"/>
      <c r="Y4243"/>
      <c r="Z4243"/>
      <c r="AA4243"/>
      <c r="AB4243"/>
      <c r="AC4243"/>
      <c r="AD4243"/>
      <c r="AE4243"/>
      <c r="AF4243"/>
      <c r="AG4243">
        <v>1</v>
      </c>
      <c r="AH4243">
        <v>0</v>
      </c>
    </row>
    <row r="4244" spans="1:34" ht="15" x14ac:dyDescent="0.25">
      <c r="A4244" t="s">
        <v>8554</v>
      </c>
      <c r="B4244" t="s">
        <v>8555</v>
      </c>
      <c r="C4244" t="s">
        <v>165</v>
      </c>
      <c r="D4244">
        <v>5</v>
      </c>
      <c r="E4244" s="138">
        <v>45666</v>
      </c>
      <c r="F4244" s="138">
        <v>45673</v>
      </c>
      <c r="G4244" t="s">
        <v>69</v>
      </c>
      <c r="H4244" t="s">
        <v>63</v>
      </c>
      <c r="I4244">
        <v>0.8</v>
      </c>
      <c r="J4244" t="s">
        <v>71</v>
      </c>
      <c r="K4244"/>
      <c r="L4244"/>
      <c r="M4244"/>
      <c r="N4244"/>
      <c r="O4244"/>
      <c r="P4244"/>
      <c r="Q4244"/>
      <c r="R4244"/>
      <c r="S4244"/>
      <c r="T4244"/>
      <c r="U4244"/>
      <c r="V4244"/>
      <c r="W4244"/>
      <c r="X4244"/>
      <c r="Y4244"/>
      <c r="Z4244"/>
      <c r="AA4244"/>
      <c r="AB4244"/>
      <c r="AC4244"/>
      <c r="AD4244"/>
      <c r="AE4244"/>
      <c r="AF4244"/>
      <c r="AG4244">
        <v>1</v>
      </c>
      <c r="AH4244">
        <v>0</v>
      </c>
    </row>
    <row r="4245" spans="1:34" ht="15" x14ac:dyDescent="0.25">
      <c r="A4245" t="s">
        <v>8556</v>
      </c>
      <c r="B4245" t="s">
        <v>8557</v>
      </c>
      <c r="C4245" t="s">
        <v>281</v>
      </c>
      <c r="D4245">
        <v>18</v>
      </c>
      <c r="E4245" s="138">
        <v>45287</v>
      </c>
      <c r="F4245" s="138">
        <v>46011</v>
      </c>
      <c r="G4245" t="s">
        <v>69</v>
      </c>
      <c r="H4245" t="s">
        <v>63</v>
      </c>
      <c r="I4245">
        <v>0.5</v>
      </c>
      <c r="J4245" t="s">
        <v>71</v>
      </c>
      <c r="K4245"/>
      <c r="L4245"/>
      <c r="M4245"/>
      <c r="N4245"/>
      <c r="O4245"/>
      <c r="P4245"/>
      <c r="Q4245"/>
      <c r="R4245"/>
      <c r="S4245"/>
      <c r="T4245"/>
      <c r="U4245"/>
      <c r="V4245"/>
      <c r="W4245"/>
      <c r="X4245"/>
      <c r="Y4245"/>
      <c r="Z4245"/>
      <c r="AA4245"/>
      <c r="AB4245"/>
      <c r="AC4245"/>
      <c r="AD4245"/>
      <c r="AE4245"/>
      <c r="AF4245"/>
      <c r="AG4245">
        <v>1</v>
      </c>
      <c r="AH4245">
        <v>0</v>
      </c>
    </row>
    <row r="4246" spans="1:34" ht="15" x14ac:dyDescent="0.25">
      <c r="A4246" t="s">
        <v>8558</v>
      </c>
      <c r="B4246" t="s">
        <v>8559</v>
      </c>
      <c r="C4246" t="s">
        <v>281</v>
      </c>
      <c r="D4246">
        <v>30</v>
      </c>
      <c r="E4246" s="138">
        <v>45625</v>
      </c>
      <c r="F4246" s="138">
        <v>45679</v>
      </c>
      <c r="G4246" t="s">
        <v>75</v>
      </c>
      <c r="H4246" t="s">
        <v>63</v>
      </c>
      <c r="I4246">
        <v>0.8</v>
      </c>
      <c r="J4246" t="s">
        <v>71</v>
      </c>
      <c r="K4246"/>
      <c r="L4246"/>
      <c r="M4246"/>
      <c r="N4246"/>
      <c r="O4246"/>
      <c r="P4246"/>
      <c r="Q4246"/>
      <c r="R4246"/>
      <c r="S4246"/>
      <c r="T4246"/>
      <c r="U4246"/>
      <c r="V4246"/>
      <c r="W4246"/>
      <c r="X4246"/>
      <c r="Y4246"/>
      <c r="Z4246"/>
      <c r="AA4246"/>
      <c r="AB4246"/>
      <c r="AC4246"/>
      <c r="AD4246"/>
      <c r="AE4246"/>
      <c r="AF4246"/>
      <c r="AG4246">
        <v>1</v>
      </c>
      <c r="AH4246">
        <v>0</v>
      </c>
    </row>
    <row r="4247" spans="1:34" ht="15" x14ac:dyDescent="0.25">
      <c r="A4247" t="s">
        <v>8560</v>
      </c>
      <c r="B4247" t="s">
        <v>8561</v>
      </c>
      <c r="C4247" t="s">
        <v>165</v>
      </c>
      <c r="D4247">
        <v>34</v>
      </c>
      <c r="E4247" s="138">
        <v>45654</v>
      </c>
      <c r="F4247" s="138">
        <v>45685</v>
      </c>
      <c r="G4247" t="s">
        <v>69</v>
      </c>
      <c r="H4247" t="s">
        <v>70</v>
      </c>
      <c r="I4247">
        <v>0</v>
      </c>
      <c r="J4247" t="s">
        <v>16249</v>
      </c>
      <c r="K4247">
        <v>0.8</v>
      </c>
      <c r="L4247" t="s">
        <v>71</v>
      </c>
      <c r="M4247"/>
      <c r="N4247"/>
      <c r="O4247"/>
      <c r="P4247"/>
      <c r="Q4247"/>
      <c r="R4247"/>
      <c r="S4247"/>
      <c r="T4247"/>
      <c r="U4247"/>
      <c r="V4247"/>
      <c r="W4247"/>
      <c r="X4247"/>
      <c r="Y4247"/>
      <c r="Z4247"/>
      <c r="AA4247"/>
      <c r="AB4247"/>
      <c r="AC4247"/>
      <c r="AD4247"/>
      <c r="AE4247"/>
      <c r="AF4247"/>
      <c r="AG4247">
        <v>2</v>
      </c>
      <c r="AH4247">
        <v>8000</v>
      </c>
    </row>
    <row r="4248" spans="1:34" ht="15" x14ac:dyDescent="0.25">
      <c r="A4248" t="s">
        <v>8562</v>
      </c>
      <c r="B4248" t="s">
        <v>8563</v>
      </c>
      <c r="C4248" t="s">
        <v>267</v>
      </c>
      <c r="D4248">
        <v>34</v>
      </c>
      <c r="E4248" s="138">
        <v>45644</v>
      </c>
      <c r="F4248" s="138">
        <v>45664</v>
      </c>
      <c r="G4248" t="s">
        <v>75</v>
      </c>
      <c r="H4248" t="s">
        <v>70</v>
      </c>
      <c r="I4248">
        <v>0.7</v>
      </c>
      <c r="J4248" t="s">
        <v>16270</v>
      </c>
      <c r="K4248">
        <v>0.75</v>
      </c>
      <c r="L4248" t="s">
        <v>78</v>
      </c>
      <c r="M4248">
        <v>0.8</v>
      </c>
      <c r="N4248" t="s">
        <v>79</v>
      </c>
      <c r="O4248"/>
      <c r="P4248"/>
      <c r="Q4248"/>
      <c r="R4248"/>
      <c r="S4248"/>
      <c r="T4248"/>
      <c r="U4248"/>
      <c r="V4248"/>
      <c r="W4248"/>
      <c r="X4248"/>
      <c r="Y4248"/>
      <c r="Z4248"/>
      <c r="AA4248"/>
      <c r="AB4248"/>
      <c r="AC4248"/>
      <c r="AD4248"/>
      <c r="AE4248"/>
      <c r="AF4248"/>
      <c r="AG4248">
        <v>3</v>
      </c>
      <c r="AH4248">
        <v>0</v>
      </c>
    </row>
    <row r="4249" spans="1:34" ht="15" x14ac:dyDescent="0.25">
      <c r="A4249" t="s">
        <v>8564</v>
      </c>
      <c r="B4249" t="s">
        <v>8565</v>
      </c>
      <c r="C4249" t="s">
        <v>267</v>
      </c>
      <c r="D4249">
        <v>44</v>
      </c>
      <c r="E4249" s="138">
        <v>45630</v>
      </c>
      <c r="F4249" s="138">
        <v>45701</v>
      </c>
      <c r="G4249" t="s">
        <v>75</v>
      </c>
      <c r="H4249" t="s">
        <v>63</v>
      </c>
      <c r="I4249">
        <v>0.7</v>
      </c>
      <c r="J4249" t="s">
        <v>71</v>
      </c>
      <c r="K4249"/>
      <c r="L4249"/>
      <c r="M4249"/>
      <c r="N4249"/>
      <c r="O4249"/>
      <c r="P4249"/>
      <c r="Q4249"/>
      <c r="R4249"/>
      <c r="S4249"/>
      <c r="T4249"/>
      <c r="U4249"/>
      <c r="V4249"/>
      <c r="W4249"/>
      <c r="X4249"/>
      <c r="Y4249"/>
      <c r="Z4249"/>
      <c r="AA4249"/>
      <c r="AB4249"/>
      <c r="AC4249"/>
      <c r="AD4249"/>
      <c r="AE4249"/>
      <c r="AF4249"/>
      <c r="AG4249">
        <v>1</v>
      </c>
      <c r="AH4249">
        <v>0</v>
      </c>
    </row>
    <row r="4250" spans="1:34" ht="15" x14ac:dyDescent="0.25">
      <c r="A4250" t="s">
        <v>8566</v>
      </c>
      <c r="B4250" t="s">
        <v>8567</v>
      </c>
      <c r="C4250" t="s">
        <v>162</v>
      </c>
      <c r="D4250">
        <v>34</v>
      </c>
      <c r="E4250" s="138">
        <v>45649</v>
      </c>
      <c r="F4250" s="138">
        <v>45811</v>
      </c>
      <c r="G4250" t="s">
        <v>69</v>
      </c>
      <c r="H4250" t="s">
        <v>70</v>
      </c>
      <c r="I4250">
        <v>0</v>
      </c>
      <c r="J4250" t="s">
        <v>16249</v>
      </c>
      <c r="K4250">
        <v>0.7</v>
      </c>
      <c r="L4250" t="s">
        <v>71</v>
      </c>
      <c r="M4250"/>
      <c r="N4250"/>
      <c r="O4250"/>
      <c r="P4250"/>
      <c r="Q4250"/>
      <c r="R4250"/>
      <c r="S4250"/>
      <c r="T4250"/>
      <c r="U4250"/>
      <c r="V4250"/>
      <c r="W4250"/>
      <c r="X4250"/>
      <c r="Y4250"/>
      <c r="Z4250"/>
      <c r="AA4250"/>
      <c r="AB4250"/>
      <c r="AC4250"/>
      <c r="AD4250"/>
      <c r="AE4250"/>
      <c r="AF4250"/>
      <c r="AG4250">
        <v>2</v>
      </c>
      <c r="AH4250">
        <v>8000</v>
      </c>
    </row>
    <row r="4251" spans="1:34" ht="15" x14ac:dyDescent="0.25">
      <c r="A4251" t="s">
        <v>8570</v>
      </c>
      <c r="B4251" t="s">
        <v>8571</v>
      </c>
      <c r="C4251" t="s">
        <v>182</v>
      </c>
      <c r="D4251">
        <v>4</v>
      </c>
      <c r="E4251" s="138">
        <v>39171</v>
      </c>
      <c r="F4251" s="138">
        <v>46011</v>
      </c>
      <c r="G4251" t="s">
        <v>69</v>
      </c>
      <c r="H4251" t="s">
        <v>63</v>
      </c>
      <c r="I4251">
        <v>0.5</v>
      </c>
      <c r="J4251" t="s">
        <v>71</v>
      </c>
      <c r="K4251"/>
      <c r="L4251"/>
      <c r="M4251"/>
      <c r="N4251"/>
      <c r="O4251"/>
      <c r="P4251"/>
      <c r="Q4251"/>
      <c r="R4251"/>
      <c r="S4251"/>
      <c r="T4251"/>
      <c r="U4251"/>
      <c r="V4251"/>
      <c r="W4251"/>
      <c r="X4251"/>
      <c r="Y4251"/>
      <c r="Z4251"/>
      <c r="AA4251"/>
      <c r="AB4251"/>
      <c r="AC4251"/>
      <c r="AD4251"/>
      <c r="AE4251"/>
      <c r="AF4251"/>
      <c r="AG4251">
        <v>1</v>
      </c>
      <c r="AH4251">
        <v>0</v>
      </c>
    </row>
    <row r="4252" spans="1:34" ht="15" x14ac:dyDescent="0.25">
      <c r="A4252" t="s">
        <v>8572</v>
      </c>
      <c r="B4252" t="s">
        <v>8573</v>
      </c>
      <c r="C4252" t="s">
        <v>139</v>
      </c>
      <c r="D4252">
        <v>10</v>
      </c>
      <c r="E4252" s="138">
        <v>38783</v>
      </c>
      <c r="F4252" s="138">
        <v>46011</v>
      </c>
      <c r="G4252" t="s">
        <v>69</v>
      </c>
      <c r="H4252" t="s">
        <v>63</v>
      </c>
      <c r="I4252">
        <v>0.2</v>
      </c>
      <c r="J4252" t="s">
        <v>71</v>
      </c>
      <c r="K4252"/>
      <c r="L4252"/>
      <c r="M4252"/>
      <c r="N4252"/>
      <c r="O4252"/>
      <c r="P4252"/>
      <c r="Q4252"/>
      <c r="R4252"/>
      <c r="S4252"/>
      <c r="T4252"/>
      <c r="U4252"/>
      <c r="V4252"/>
      <c r="W4252"/>
      <c r="X4252"/>
      <c r="Y4252"/>
      <c r="Z4252"/>
      <c r="AA4252"/>
      <c r="AB4252"/>
      <c r="AC4252"/>
      <c r="AD4252"/>
      <c r="AE4252"/>
      <c r="AF4252"/>
      <c r="AG4252">
        <v>1</v>
      </c>
      <c r="AH4252">
        <v>0</v>
      </c>
    </row>
    <row r="4253" spans="1:34" ht="15" x14ac:dyDescent="0.25">
      <c r="A4253" t="s">
        <v>8574</v>
      </c>
      <c r="B4253" t="s">
        <v>8575</v>
      </c>
      <c r="C4253" t="s">
        <v>511</v>
      </c>
      <c r="D4253">
        <v>3</v>
      </c>
      <c r="E4253" s="138">
        <v>45716</v>
      </c>
      <c r="F4253" s="138">
        <v>45796</v>
      </c>
      <c r="G4253" t="s">
        <v>69</v>
      </c>
      <c r="H4253" t="s">
        <v>70</v>
      </c>
      <c r="I4253">
        <v>0</v>
      </c>
      <c r="J4253" t="s">
        <v>16232</v>
      </c>
      <c r="K4253">
        <v>0.8</v>
      </c>
      <c r="L4253" t="s">
        <v>71</v>
      </c>
      <c r="M4253"/>
      <c r="N4253"/>
      <c r="O4253"/>
      <c r="P4253"/>
      <c r="Q4253"/>
      <c r="R4253"/>
      <c r="S4253"/>
      <c r="T4253"/>
      <c r="U4253"/>
      <c r="V4253"/>
      <c r="W4253"/>
      <c r="X4253"/>
      <c r="Y4253"/>
      <c r="Z4253"/>
      <c r="AA4253"/>
      <c r="AB4253"/>
      <c r="AC4253"/>
      <c r="AD4253"/>
      <c r="AE4253"/>
      <c r="AF4253"/>
      <c r="AG4253">
        <v>2</v>
      </c>
      <c r="AH4253">
        <v>7500</v>
      </c>
    </row>
    <row r="4254" spans="1:34" ht="15" x14ac:dyDescent="0.25">
      <c r="A4254" t="s">
        <v>8576</v>
      </c>
      <c r="B4254" t="s">
        <v>8577</v>
      </c>
      <c r="C4254" t="s">
        <v>511</v>
      </c>
      <c r="D4254">
        <v>45</v>
      </c>
      <c r="E4254" s="138">
        <v>45643</v>
      </c>
      <c r="F4254" s="138">
        <v>45665</v>
      </c>
      <c r="G4254" t="s">
        <v>69</v>
      </c>
      <c r="H4254" t="s">
        <v>70</v>
      </c>
      <c r="I4254">
        <v>0</v>
      </c>
      <c r="J4254" t="s">
        <v>16259</v>
      </c>
      <c r="K4254">
        <v>0.8</v>
      </c>
      <c r="L4254" t="s">
        <v>71</v>
      </c>
      <c r="M4254"/>
      <c r="N4254"/>
      <c r="O4254"/>
      <c r="P4254"/>
      <c r="Q4254"/>
      <c r="R4254"/>
      <c r="S4254"/>
      <c r="T4254"/>
      <c r="U4254"/>
      <c r="V4254"/>
      <c r="W4254"/>
      <c r="X4254"/>
      <c r="Y4254"/>
      <c r="Z4254"/>
      <c r="AA4254"/>
      <c r="AB4254"/>
      <c r="AC4254"/>
      <c r="AD4254"/>
      <c r="AE4254"/>
      <c r="AF4254"/>
      <c r="AG4254">
        <v>2</v>
      </c>
      <c r="AH4254">
        <v>11000</v>
      </c>
    </row>
    <row r="4255" spans="1:34" ht="15" x14ac:dyDescent="0.25">
      <c r="A4255" t="s">
        <v>8578</v>
      </c>
      <c r="B4255" t="s">
        <v>8579</v>
      </c>
      <c r="C4255" t="s">
        <v>1370</v>
      </c>
      <c r="D4255">
        <v>41</v>
      </c>
      <c r="E4255" s="138">
        <v>45653</v>
      </c>
      <c r="F4255" s="138">
        <v>45940</v>
      </c>
      <c r="G4255" t="s">
        <v>69</v>
      </c>
      <c r="H4255" t="s">
        <v>63</v>
      </c>
      <c r="I4255">
        <v>0.8</v>
      </c>
      <c r="J4255" t="s">
        <v>71</v>
      </c>
      <c r="K4255"/>
      <c r="L4255"/>
      <c r="M4255"/>
      <c r="N4255"/>
      <c r="O4255"/>
      <c r="P4255"/>
      <c r="Q4255"/>
      <c r="R4255"/>
      <c r="S4255"/>
      <c r="T4255"/>
      <c r="U4255"/>
      <c r="V4255"/>
      <c r="W4255"/>
      <c r="X4255"/>
      <c r="Y4255"/>
      <c r="Z4255"/>
      <c r="AA4255"/>
      <c r="AB4255"/>
      <c r="AC4255"/>
      <c r="AD4255"/>
      <c r="AE4255"/>
      <c r="AF4255"/>
      <c r="AG4255">
        <v>1</v>
      </c>
      <c r="AH4255">
        <v>0</v>
      </c>
    </row>
    <row r="4256" spans="1:34" ht="15" x14ac:dyDescent="0.25">
      <c r="A4256" t="s">
        <v>8582</v>
      </c>
      <c r="B4256" t="s">
        <v>8583</v>
      </c>
      <c r="C4256" t="s">
        <v>251</v>
      </c>
      <c r="D4256">
        <v>22</v>
      </c>
      <c r="E4256" s="138">
        <v>45636</v>
      </c>
      <c r="F4256" s="138">
        <v>45674</v>
      </c>
      <c r="G4256" t="s">
        <v>75</v>
      </c>
      <c r="H4256" t="s">
        <v>70</v>
      </c>
      <c r="I4256">
        <v>0</v>
      </c>
      <c r="J4256" t="s">
        <v>16635</v>
      </c>
      <c r="K4256">
        <v>0.75</v>
      </c>
      <c r="L4256" t="s">
        <v>16270</v>
      </c>
      <c r="M4256">
        <v>0.78</v>
      </c>
      <c r="N4256" t="s">
        <v>78</v>
      </c>
      <c r="O4256">
        <v>0.8</v>
      </c>
      <c r="P4256" t="s">
        <v>79</v>
      </c>
      <c r="Q4256"/>
      <c r="R4256"/>
      <c r="S4256"/>
      <c r="T4256"/>
      <c r="U4256"/>
      <c r="V4256"/>
      <c r="W4256"/>
      <c r="X4256"/>
      <c r="Y4256"/>
      <c r="Z4256"/>
      <c r="AA4256"/>
      <c r="AB4256"/>
      <c r="AC4256"/>
      <c r="AD4256"/>
      <c r="AE4256"/>
      <c r="AF4256"/>
      <c r="AG4256">
        <v>4</v>
      </c>
      <c r="AH4256">
        <v>84999.99</v>
      </c>
    </row>
    <row r="4257" spans="1:34" ht="15" x14ac:dyDescent="0.25">
      <c r="A4257" t="s">
        <v>8584</v>
      </c>
      <c r="B4257" t="s">
        <v>8585</v>
      </c>
      <c r="C4257" t="s">
        <v>228</v>
      </c>
      <c r="D4257">
        <v>28</v>
      </c>
      <c r="E4257" s="138">
        <v>45642</v>
      </c>
      <c r="F4257" s="138">
        <v>45699</v>
      </c>
      <c r="G4257" t="s">
        <v>75</v>
      </c>
      <c r="H4257" t="s">
        <v>63</v>
      </c>
      <c r="I4257">
        <v>0.52</v>
      </c>
      <c r="J4257" t="s">
        <v>71</v>
      </c>
      <c r="K4257"/>
      <c r="L4257"/>
      <c r="M4257"/>
      <c r="N4257"/>
      <c r="O4257"/>
      <c r="P4257"/>
      <c r="Q4257"/>
      <c r="R4257"/>
      <c r="S4257"/>
      <c r="T4257"/>
      <c r="U4257"/>
      <c r="V4257"/>
      <c r="W4257"/>
      <c r="X4257"/>
      <c r="Y4257"/>
      <c r="Z4257"/>
      <c r="AA4257"/>
      <c r="AB4257"/>
      <c r="AC4257"/>
      <c r="AD4257"/>
      <c r="AE4257"/>
      <c r="AF4257"/>
      <c r="AG4257">
        <v>1</v>
      </c>
      <c r="AH4257">
        <v>0</v>
      </c>
    </row>
    <row r="4258" spans="1:34" ht="15" x14ac:dyDescent="0.25">
      <c r="A4258" t="s">
        <v>8586</v>
      </c>
      <c r="B4258" t="s">
        <v>8587</v>
      </c>
      <c r="C4258" t="s">
        <v>304</v>
      </c>
      <c r="D4258">
        <v>3</v>
      </c>
      <c r="E4258" s="138">
        <v>45684</v>
      </c>
      <c r="F4258" s="138">
        <v>45685</v>
      </c>
      <c r="G4258" t="s">
        <v>69</v>
      </c>
      <c r="H4258" t="s">
        <v>63</v>
      </c>
      <c r="I4258">
        <v>0.8</v>
      </c>
      <c r="J4258" t="s">
        <v>71</v>
      </c>
      <c r="K4258"/>
      <c r="L4258"/>
      <c r="M4258"/>
      <c r="N4258"/>
      <c r="O4258"/>
      <c r="P4258"/>
      <c r="Q4258"/>
      <c r="R4258"/>
      <c r="S4258"/>
      <c r="T4258"/>
      <c r="U4258"/>
      <c r="V4258"/>
      <c r="W4258"/>
      <c r="X4258"/>
      <c r="Y4258"/>
      <c r="Z4258"/>
      <c r="AA4258"/>
      <c r="AB4258"/>
      <c r="AC4258"/>
      <c r="AD4258"/>
      <c r="AE4258"/>
      <c r="AF4258"/>
      <c r="AG4258">
        <v>1</v>
      </c>
      <c r="AH4258">
        <v>0</v>
      </c>
    </row>
    <row r="4259" spans="1:34" ht="15" x14ac:dyDescent="0.25">
      <c r="A4259" t="s">
        <v>8588</v>
      </c>
      <c r="B4259" t="s">
        <v>8589</v>
      </c>
      <c r="C4259" t="s">
        <v>62</v>
      </c>
      <c r="D4259">
        <v>39</v>
      </c>
      <c r="E4259" s="138">
        <v>45622</v>
      </c>
      <c r="F4259" s="138">
        <v>45672</v>
      </c>
      <c r="G4259" t="s">
        <v>16478</v>
      </c>
      <c r="H4259" t="s">
        <v>70</v>
      </c>
      <c r="I4259">
        <v>0.7</v>
      </c>
      <c r="J4259" t="s">
        <v>76</v>
      </c>
      <c r="K4259">
        <v>0.7</v>
      </c>
      <c r="L4259" t="s">
        <v>77</v>
      </c>
      <c r="M4259">
        <v>0.8</v>
      </c>
      <c r="N4259" t="s">
        <v>78</v>
      </c>
      <c r="O4259">
        <v>0.8</v>
      </c>
      <c r="P4259" t="s">
        <v>79</v>
      </c>
      <c r="Q4259">
        <v>0</v>
      </c>
      <c r="R4259" t="s">
        <v>16230</v>
      </c>
      <c r="S4259"/>
      <c r="T4259"/>
      <c r="U4259"/>
      <c r="V4259"/>
      <c r="W4259"/>
      <c r="X4259"/>
      <c r="Y4259"/>
      <c r="Z4259"/>
      <c r="AA4259"/>
      <c r="AB4259"/>
      <c r="AC4259"/>
      <c r="AD4259"/>
      <c r="AE4259"/>
      <c r="AF4259"/>
      <c r="AG4259">
        <v>0</v>
      </c>
      <c r="AH4259">
        <v>0</v>
      </c>
    </row>
    <row r="4260" spans="1:34" ht="15" x14ac:dyDescent="0.25">
      <c r="A4260" t="s">
        <v>8590</v>
      </c>
      <c r="B4260" t="s">
        <v>8591</v>
      </c>
      <c r="C4260" t="s">
        <v>1000</v>
      </c>
      <c r="D4260">
        <v>8</v>
      </c>
      <c r="E4260" s="138">
        <v>45366</v>
      </c>
      <c r="F4260" s="138">
        <v>46011</v>
      </c>
      <c r="G4260" t="s">
        <v>69</v>
      </c>
      <c r="H4260" t="s">
        <v>63</v>
      </c>
      <c r="I4260">
        <v>0.7</v>
      </c>
      <c r="J4260" t="s">
        <v>71</v>
      </c>
      <c r="K4260"/>
      <c r="L4260"/>
      <c r="M4260"/>
      <c r="N4260"/>
      <c r="O4260"/>
      <c r="P4260"/>
      <c r="Q4260"/>
      <c r="R4260"/>
      <c r="S4260"/>
      <c r="T4260"/>
      <c r="U4260"/>
      <c r="V4260"/>
      <c r="W4260"/>
      <c r="X4260"/>
      <c r="Y4260"/>
      <c r="Z4260"/>
      <c r="AA4260"/>
      <c r="AB4260"/>
      <c r="AC4260"/>
      <c r="AD4260"/>
      <c r="AE4260"/>
      <c r="AF4260"/>
      <c r="AG4260">
        <v>1</v>
      </c>
      <c r="AH4260">
        <v>0</v>
      </c>
    </row>
    <row r="4261" spans="1:34" ht="15" x14ac:dyDescent="0.25">
      <c r="A4261" t="s">
        <v>8594</v>
      </c>
      <c r="B4261" t="s">
        <v>8595</v>
      </c>
      <c r="C4261" t="s">
        <v>145</v>
      </c>
      <c r="D4261">
        <v>49</v>
      </c>
      <c r="E4261" s="138">
        <v>45645</v>
      </c>
      <c r="F4261" s="138">
        <v>45671</v>
      </c>
      <c r="G4261" t="s">
        <v>69</v>
      </c>
      <c r="H4261" t="s">
        <v>70</v>
      </c>
      <c r="I4261">
        <v>0</v>
      </c>
      <c r="J4261" t="s">
        <v>16229</v>
      </c>
      <c r="K4261">
        <v>0.8</v>
      </c>
      <c r="L4261" t="s">
        <v>71</v>
      </c>
      <c r="M4261"/>
      <c r="N4261"/>
      <c r="O4261"/>
      <c r="P4261"/>
      <c r="Q4261"/>
      <c r="R4261"/>
      <c r="S4261"/>
      <c r="T4261"/>
      <c r="U4261"/>
      <c r="V4261"/>
      <c r="W4261"/>
      <c r="X4261"/>
      <c r="Y4261"/>
      <c r="Z4261"/>
      <c r="AA4261"/>
      <c r="AB4261"/>
      <c r="AC4261"/>
      <c r="AD4261"/>
      <c r="AE4261"/>
      <c r="AF4261"/>
      <c r="AG4261">
        <v>2</v>
      </c>
      <c r="AH4261">
        <v>10000</v>
      </c>
    </row>
    <row r="4262" spans="1:34" ht="15" x14ac:dyDescent="0.25">
      <c r="A4262" t="s">
        <v>8596</v>
      </c>
      <c r="B4262" t="s">
        <v>8597</v>
      </c>
      <c r="C4262" t="s">
        <v>206</v>
      </c>
      <c r="D4262">
        <v>34</v>
      </c>
      <c r="E4262" s="138">
        <v>45653</v>
      </c>
      <c r="F4262" s="138">
        <v>45666</v>
      </c>
      <c r="G4262" t="s">
        <v>69</v>
      </c>
      <c r="H4262" t="s">
        <v>63</v>
      </c>
      <c r="I4262">
        <v>0.8</v>
      </c>
      <c r="J4262" t="s">
        <v>71</v>
      </c>
      <c r="K4262"/>
      <c r="L4262"/>
      <c r="M4262"/>
      <c r="N4262"/>
      <c r="O4262"/>
      <c r="P4262"/>
      <c r="Q4262"/>
      <c r="R4262"/>
      <c r="S4262"/>
      <c r="T4262"/>
      <c r="U4262"/>
      <c r="V4262"/>
      <c r="W4262"/>
      <c r="X4262"/>
      <c r="Y4262"/>
      <c r="Z4262"/>
      <c r="AA4262"/>
      <c r="AB4262"/>
      <c r="AC4262"/>
      <c r="AD4262"/>
      <c r="AE4262"/>
      <c r="AF4262"/>
      <c r="AG4262">
        <v>1</v>
      </c>
      <c r="AH4262">
        <v>0</v>
      </c>
    </row>
    <row r="4263" spans="1:34" ht="15" x14ac:dyDescent="0.25">
      <c r="A4263" t="s">
        <v>8598</v>
      </c>
      <c r="B4263" t="s">
        <v>8599</v>
      </c>
      <c r="C4263" t="s">
        <v>516</v>
      </c>
      <c r="D4263"/>
      <c r="E4263"/>
      <c r="F4263"/>
      <c r="G4263"/>
      <c r="H4263" t="s">
        <v>63</v>
      </c>
      <c r="I4263" t="s">
        <v>64</v>
      </c>
      <c r="J4263"/>
      <c r="K4263"/>
      <c r="L4263"/>
      <c r="M4263"/>
      <c r="N4263"/>
      <c r="O4263"/>
      <c r="P4263"/>
      <c r="Q4263"/>
      <c r="R4263"/>
      <c r="S4263"/>
      <c r="T4263"/>
      <c r="U4263"/>
      <c r="V4263"/>
      <c r="W4263"/>
      <c r="X4263"/>
      <c r="Y4263"/>
      <c r="Z4263"/>
      <c r="AA4263"/>
      <c r="AB4263"/>
      <c r="AC4263"/>
      <c r="AD4263"/>
      <c r="AE4263"/>
      <c r="AF4263"/>
      <c r="AG4263"/>
      <c r="AH4263">
        <v>0</v>
      </c>
    </row>
    <row r="4264" spans="1:34" ht="15" x14ac:dyDescent="0.25">
      <c r="A4264" t="s">
        <v>8600</v>
      </c>
      <c r="B4264" t="s">
        <v>8601</v>
      </c>
      <c r="C4264" t="s">
        <v>511</v>
      </c>
      <c r="D4264">
        <v>6</v>
      </c>
      <c r="E4264" s="138">
        <v>45714</v>
      </c>
      <c r="F4264" s="138">
        <v>45748</v>
      </c>
      <c r="G4264" t="s">
        <v>69</v>
      </c>
      <c r="H4264" t="s">
        <v>63</v>
      </c>
      <c r="I4264">
        <v>0.5</v>
      </c>
      <c r="J4264" t="s">
        <v>71</v>
      </c>
      <c r="K4264"/>
      <c r="L4264"/>
      <c r="M4264"/>
      <c r="N4264"/>
      <c r="O4264"/>
      <c r="P4264"/>
      <c r="Q4264"/>
      <c r="R4264"/>
      <c r="S4264"/>
      <c r="T4264"/>
      <c r="U4264"/>
      <c r="V4264"/>
      <c r="W4264"/>
      <c r="X4264"/>
      <c r="Y4264"/>
      <c r="Z4264"/>
      <c r="AA4264"/>
      <c r="AB4264"/>
      <c r="AC4264"/>
      <c r="AD4264"/>
      <c r="AE4264"/>
      <c r="AF4264"/>
      <c r="AG4264">
        <v>1</v>
      </c>
      <c r="AH4264">
        <v>0</v>
      </c>
    </row>
    <row r="4265" spans="1:34" ht="15" x14ac:dyDescent="0.25">
      <c r="A4265" t="s">
        <v>8604</v>
      </c>
      <c r="B4265" t="s">
        <v>8605</v>
      </c>
      <c r="C4265" t="s">
        <v>99</v>
      </c>
      <c r="D4265">
        <v>19</v>
      </c>
      <c r="E4265" s="138">
        <v>44135</v>
      </c>
      <c r="F4265" s="138">
        <v>46011</v>
      </c>
      <c r="G4265" t="s">
        <v>69</v>
      </c>
      <c r="H4265" t="s">
        <v>63</v>
      </c>
      <c r="I4265">
        <v>0.5</v>
      </c>
      <c r="J4265" t="s">
        <v>71</v>
      </c>
      <c r="K4265"/>
      <c r="L4265"/>
      <c r="M4265"/>
      <c r="N4265"/>
      <c r="O4265"/>
      <c r="P4265"/>
      <c r="Q4265"/>
      <c r="R4265"/>
      <c r="S4265"/>
      <c r="T4265"/>
      <c r="U4265"/>
      <c r="V4265"/>
      <c r="W4265"/>
      <c r="X4265"/>
      <c r="Y4265"/>
      <c r="Z4265"/>
      <c r="AA4265"/>
      <c r="AB4265"/>
      <c r="AC4265"/>
      <c r="AD4265"/>
      <c r="AE4265"/>
      <c r="AF4265"/>
      <c r="AG4265">
        <v>1</v>
      </c>
      <c r="AH4265">
        <v>0</v>
      </c>
    </row>
    <row r="4266" spans="1:34" ht="15" x14ac:dyDescent="0.25">
      <c r="A4266" t="s">
        <v>8606</v>
      </c>
      <c r="B4266" t="s">
        <v>8607</v>
      </c>
      <c r="C4266" t="s">
        <v>935</v>
      </c>
      <c r="D4266">
        <v>21</v>
      </c>
      <c r="E4266" s="138">
        <v>45138</v>
      </c>
      <c r="F4266" s="138">
        <v>46011</v>
      </c>
      <c r="G4266" t="s">
        <v>69</v>
      </c>
      <c r="H4266" t="s">
        <v>63</v>
      </c>
      <c r="I4266">
        <v>0.8</v>
      </c>
      <c r="J4266" t="s">
        <v>71</v>
      </c>
      <c r="K4266"/>
      <c r="L4266"/>
      <c r="M4266"/>
      <c r="N4266"/>
      <c r="O4266"/>
      <c r="P4266"/>
      <c r="Q4266"/>
      <c r="R4266"/>
      <c r="S4266"/>
      <c r="T4266"/>
      <c r="U4266"/>
      <c r="V4266"/>
      <c r="W4266"/>
      <c r="X4266"/>
      <c r="Y4266"/>
      <c r="Z4266"/>
      <c r="AA4266"/>
      <c r="AB4266"/>
      <c r="AC4266"/>
      <c r="AD4266"/>
      <c r="AE4266"/>
      <c r="AF4266"/>
      <c r="AG4266">
        <v>1</v>
      </c>
      <c r="AH4266">
        <v>0</v>
      </c>
    </row>
    <row r="4267" spans="1:34" ht="15" x14ac:dyDescent="0.25">
      <c r="A4267" t="s">
        <v>8612</v>
      </c>
      <c r="B4267" t="s">
        <v>8613</v>
      </c>
      <c r="C4267" t="s">
        <v>165</v>
      </c>
      <c r="D4267">
        <v>49</v>
      </c>
      <c r="E4267" s="138">
        <v>45653</v>
      </c>
      <c r="F4267" s="138">
        <v>45722</v>
      </c>
      <c r="G4267" t="s">
        <v>69</v>
      </c>
      <c r="H4267" t="s">
        <v>70</v>
      </c>
      <c r="I4267">
        <v>0</v>
      </c>
      <c r="J4267" t="s">
        <v>16232</v>
      </c>
      <c r="K4267">
        <v>0.8</v>
      </c>
      <c r="L4267" t="s">
        <v>71</v>
      </c>
      <c r="M4267"/>
      <c r="N4267"/>
      <c r="O4267"/>
      <c r="P4267"/>
      <c r="Q4267"/>
      <c r="R4267"/>
      <c r="S4267"/>
      <c r="T4267"/>
      <c r="U4267"/>
      <c r="V4267"/>
      <c r="W4267"/>
      <c r="X4267"/>
      <c r="Y4267"/>
      <c r="Z4267"/>
      <c r="AA4267"/>
      <c r="AB4267"/>
      <c r="AC4267"/>
      <c r="AD4267"/>
      <c r="AE4267"/>
      <c r="AF4267"/>
      <c r="AG4267">
        <v>2</v>
      </c>
      <c r="AH4267">
        <v>7500</v>
      </c>
    </row>
    <row r="4268" spans="1:34" ht="15" x14ac:dyDescent="0.25">
      <c r="A4268" t="s">
        <v>8610</v>
      </c>
      <c r="B4268" t="s">
        <v>8611</v>
      </c>
      <c r="C4268" t="s">
        <v>219</v>
      </c>
      <c r="D4268"/>
      <c r="E4268"/>
      <c r="F4268"/>
      <c r="G4268"/>
      <c r="H4268" t="s">
        <v>63</v>
      </c>
      <c r="I4268" t="s">
        <v>64</v>
      </c>
      <c r="J4268"/>
      <c r="K4268"/>
      <c r="L4268"/>
      <c r="M4268"/>
      <c r="N4268"/>
      <c r="O4268"/>
      <c r="P4268"/>
      <c r="Q4268"/>
      <c r="R4268"/>
      <c r="S4268"/>
      <c r="T4268"/>
      <c r="U4268"/>
      <c r="V4268"/>
      <c r="W4268"/>
      <c r="X4268"/>
      <c r="Y4268"/>
      <c r="Z4268"/>
      <c r="AA4268"/>
      <c r="AB4268"/>
      <c r="AC4268"/>
      <c r="AD4268"/>
      <c r="AE4268"/>
      <c r="AF4268"/>
      <c r="AG4268"/>
      <c r="AH4268">
        <v>0</v>
      </c>
    </row>
    <row r="4269" spans="1:34" ht="15" x14ac:dyDescent="0.25">
      <c r="A4269" t="s">
        <v>8608</v>
      </c>
      <c r="B4269" t="s">
        <v>8609</v>
      </c>
      <c r="C4269" t="s">
        <v>111</v>
      </c>
      <c r="D4269">
        <v>78</v>
      </c>
      <c r="E4269" s="138">
        <v>41894</v>
      </c>
      <c r="F4269" s="138">
        <v>46011</v>
      </c>
      <c r="G4269" t="s">
        <v>69</v>
      </c>
      <c r="H4269" t="s">
        <v>63</v>
      </c>
      <c r="I4269">
        <v>0.5</v>
      </c>
      <c r="J4269" t="s">
        <v>71</v>
      </c>
      <c r="K4269"/>
      <c r="L4269"/>
      <c r="M4269"/>
      <c r="N4269"/>
      <c r="O4269"/>
      <c r="P4269"/>
      <c r="Q4269"/>
      <c r="R4269"/>
      <c r="S4269"/>
      <c r="T4269"/>
      <c r="U4269"/>
      <c r="V4269"/>
      <c r="W4269"/>
      <c r="X4269"/>
      <c r="Y4269"/>
      <c r="Z4269"/>
      <c r="AA4269"/>
      <c r="AB4269"/>
      <c r="AC4269"/>
      <c r="AD4269"/>
      <c r="AE4269"/>
      <c r="AF4269"/>
      <c r="AG4269">
        <v>1</v>
      </c>
      <c r="AH4269">
        <v>0</v>
      </c>
    </row>
    <row r="4270" spans="1:34" ht="15" x14ac:dyDescent="0.25">
      <c r="A4270" t="s">
        <v>8614</v>
      </c>
      <c r="B4270" t="s">
        <v>8615</v>
      </c>
      <c r="C4270" t="s">
        <v>448</v>
      </c>
      <c r="D4270">
        <v>20</v>
      </c>
      <c r="E4270" s="138">
        <v>45099</v>
      </c>
      <c r="F4270" s="138">
        <v>46011</v>
      </c>
      <c r="G4270" t="s">
        <v>69</v>
      </c>
      <c r="H4270" t="s">
        <v>63</v>
      </c>
      <c r="I4270">
        <v>0.8</v>
      </c>
      <c r="J4270" t="s">
        <v>71</v>
      </c>
      <c r="K4270"/>
      <c r="L4270"/>
      <c r="M4270"/>
      <c r="N4270"/>
      <c r="O4270"/>
      <c r="P4270"/>
      <c r="Q4270"/>
      <c r="R4270"/>
      <c r="S4270"/>
      <c r="T4270"/>
      <c r="U4270"/>
      <c r="V4270"/>
      <c r="W4270"/>
      <c r="X4270"/>
      <c r="Y4270"/>
      <c r="Z4270"/>
      <c r="AA4270"/>
      <c r="AB4270"/>
      <c r="AC4270"/>
      <c r="AD4270"/>
      <c r="AE4270"/>
      <c r="AF4270"/>
      <c r="AG4270">
        <v>1</v>
      </c>
      <c r="AH4270">
        <v>0</v>
      </c>
    </row>
    <row r="4271" spans="1:34" ht="15" x14ac:dyDescent="0.25">
      <c r="A4271" t="s">
        <v>8616</v>
      </c>
      <c r="B4271" t="s">
        <v>8617</v>
      </c>
      <c r="C4271" t="s">
        <v>206</v>
      </c>
      <c r="D4271">
        <v>39</v>
      </c>
      <c r="E4271" s="138">
        <v>45246</v>
      </c>
      <c r="F4271" s="138">
        <v>46011</v>
      </c>
      <c r="G4271" t="s">
        <v>69</v>
      </c>
      <c r="H4271" t="s">
        <v>63</v>
      </c>
      <c r="I4271">
        <v>0.6</v>
      </c>
      <c r="J4271" t="s">
        <v>71</v>
      </c>
      <c r="K4271"/>
      <c r="L4271"/>
      <c r="M4271"/>
      <c r="N4271"/>
      <c r="O4271"/>
      <c r="P4271"/>
      <c r="Q4271"/>
      <c r="R4271"/>
      <c r="S4271"/>
      <c r="T4271"/>
      <c r="U4271"/>
      <c r="V4271"/>
      <c r="W4271"/>
      <c r="X4271"/>
      <c r="Y4271"/>
      <c r="Z4271"/>
      <c r="AA4271"/>
      <c r="AB4271"/>
      <c r="AC4271"/>
      <c r="AD4271"/>
      <c r="AE4271"/>
      <c r="AF4271"/>
      <c r="AG4271">
        <v>1</v>
      </c>
      <c r="AH4271">
        <v>0</v>
      </c>
    </row>
    <row r="4272" spans="1:34" ht="15" x14ac:dyDescent="0.25">
      <c r="A4272" t="s">
        <v>8618</v>
      </c>
      <c r="B4272" t="s">
        <v>8619</v>
      </c>
      <c r="C4272" t="s">
        <v>281</v>
      </c>
      <c r="D4272">
        <v>39</v>
      </c>
      <c r="E4272" s="138">
        <v>45282</v>
      </c>
      <c r="F4272" s="138">
        <v>46011</v>
      </c>
      <c r="G4272" t="s">
        <v>69</v>
      </c>
      <c r="H4272" t="s">
        <v>70</v>
      </c>
      <c r="I4272">
        <v>0</v>
      </c>
      <c r="J4272" t="s">
        <v>16282</v>
      </c>
      <c r="K4272">
        <v>0.8</v>
      </c>
      <c r="L4272" t="s">
        <v>71</v>
      </c>
      <c r="M4272"/>
      <c r="N4272"/>
      <c r="O4272"/>
      <c r="P4272"/>
      <c r="Q4272"/>
      <c r="R4272"/>
      <c r="S4272"/>
      <c r="T4272"/>
      <c r="U4272"/>
      <c r="V4272"/>
      <c r="W4272"/>
      <c r="X4272"/>
      <c r="Y4272"/>
      <c r="Z4272"/>
      <c r="AA4272"/>
      <c r="AB4272"/>
      <c r="AC4272"/>
      <c r="AD4272"/>
      <c r="AE4272"/>
      <c r="AF4272"/>
      <c r="AG4272">
        <v>2</v>
      </c>
      <c r="AH4272">
        <v>7000</v>
      </c>
    </row>
    <row r="4273" spans="1:34" ht="15" x14ac:dyDescent="0.25">
      <c r="A4273" t="s">
        <v>8620</v>
      </c>
      <c r="B4273" t="s">
        <v>8621</v>
      </c>
      <c r="C4273" t="s">
        <v>193</v>
      </c>
      <c r="D4273">
        <v>31</v>
      </c>
      <c r="E4273" s="138">
        <v>45653</v>
      </c>
      <c r="F4273" s="138">
        <v>45695</v>
      </c>
      <c r="G4273" t="s">
        <v>616</v>
      </c>
      <c r="H4273" t="s">
        <v>70</v>
      </c>
      <c r="I4273">
        <v>0</v>
      </c>
      <c r="J4273" t="s">
        <v>16248</v>
      </c>
      <c r="K4273">
        <v>0.7</v>
      </c>
      <c r="L4273" t="s">
        <v>71</v>
      </c>
      <c r="M4273"/>
      <c r="N4273"/>
      <c r="O4273"/>
      <c r="P4273"/>
      <c r="Q4273"/>
      <c r="R4273"/>
      <c r="S4273"/>
      <c r="T4273"/>
      <c r="U4273"/>
      <c r="V4273"/>
      <c r="W4273"/>
      <c r="X4273"/>
      <c r="Y4273"/>
      <c r="Z4273"/>
      <c r="AA4273"/>
      <c r="AB4273"/>
      <c r="AC4273"/>
      <c r="AD4273"/>
      <c r="AE4273"/>
      <c r="AF4273"/>
      <c r="AG4273">
        <v>2</v>
      </c>
      <c r="AH4273">
        <v>8500</v>
      </c>
    </row>
    <row r="4274" spans="1:34" ht="15" x14ac:dyDescent="0.25">
      <c r="A4274" t="s">
        <v>8622</v>
      </c>
      <c r="B4274" t="s">
        <v>8623</v>
      </c>
      <c r="C4274" t="s">
        <v>176</v>
      </c>
      <c r="D4274"/>
      <c r="E4274"/>
      <c r="F4274"/>
      <c r="G4274"/>
      <c r="H4274" t="s">
        <v>63</v>
      </c>
      <c r="I4274" t="s">
        <v>64</v>
      </c>
      <c r="J4274"/>
      <c r="K4274"/>
      <c r="L4274"/>
      <c r="M4274"/>
      <c r="N4274"/>
      <c r="O4274"/>
      <c r="P4274"/>
      <c r="Q4274"/>
      <c r="R4274"/>
      <c r="S4274"/>
      <c r="T4274"/>
      <c r="U4274"/>
      <c r="V4274"/>
      <c r="W4274"/>
      <c r="X4274"/>
      <c r="Y4274"/>
      <c r="Z4274"/>
      <c r="AA4274"/>
      <c r="AB4274"/>
      <c r="AC4274"/>
      <c r="AD4274"/>
      <c r="AE4274"/>
      <c r="AF4274"/>
      <c r="AG4274"/>
      <c r="AH4274">
        <v>0</v>
      </c>
    </row>
    <row r="4275" spans="1:34" ht="15" x14ac:dyDescent="0.25">
      <c r="A4275" t="s">
        <v>8624</v>
      </c>
      <c r="B4275" t="s">
        <v>8625</v>
      </c>
      <c r="C4275" t="s">
        <v>511</v>
      </c>
      <c r="D4275">
        <v>29</v>
      </c>
      <c r="E4275" s="138">
        <v>45656</v>
      </c>
      <c r="F4275" s="138">
        <v>45944</v>
      </c>
      <c r="G4275" t="s">
        <v>69</v>
      </c>
      <c r="H4275" t="s">
        <v>63</v>
      </c>
      <c r="I4275">
        <v>0.8</v>
      </c>
      <c r="J4275" t="s">
        <v>71</v>
      </c>
      <c r="K4275"/>
      <c r="L4275"/>
      <c r="M4275"/>
      <c r="N4275"/>
      <c r="O4275"/>
      <c r="P4275"/>
      <c r="Q4275"/>
      <c r="R4275"/>
      <c r="S4275"/>
      <c r="T4275"/>
      <c r="U4275"/>
      <c r="V4275"/>
      <c r="W4275"/>
      <c r="X4275"/>
      <c r="Y4275"/>
      <c r="Z4275"/>
      <c r="AA4275"/>
      <c r="AB4275"/>
      <c r="AC4275"/>
      <c r="AD4275"/>
      <c r="AE4275"/>
      <c r="AF4275"/>
      <c r="AG4275">
        <v>1</v>
      </c>
      <c r="AH4275">
        <v>0</v>
      </c>
    </row>
    <row r="4276" spans="1:34" ht="15" x14ac:dyDescent="0.25">
      <c r="A4276" t="s">
        <v>8626</v>
      </c>
      <c r="B4276" t="s">
        <v>8627</v>
      </c>
      <c r="C4276" t="s">
        <v>102</v>
      </c>
      <c r="D4276">
        <v>33</v>
      </c>
      <c r="E4276" s="138">
        <v>45623</v>
      </c>
      <c r="F4276" s="138">
        <v>45686</v>
      </c>
      <c r="G4276" t="s">
        <v>75</v>
      </c>
      <c r="H4276" t="s">
        <v>63</v>
      </c>
      <c r="I4276">
        <v>0.75</v>
      </c>
      <c r="J4276" t="s">
        <v>71</v>
      </c>
      <c r="K4276"/>
      <c r="L4276"/>
      <c r="M4276"/>
      <c r="N4276"/>
      <c r="O4276"/>
      <c r="P4276"/>
      <c r="Q4276"/>
      <c r="R4276"/>
      <c r="S4276"/>
      <c r="T4276"/>
      <c r="U4276"/>
      <c r="V4276"/>
      <c r="W4276"/>
      <c r="X4276"/>
      <c r="Y4276"/>
      <c r="Z4276"/>
      <c r="AA4276"/>
      <c r="AB4276"/>
      <c r="AC4276"/>
      <c r="AD4276"/>
      <c r="AE4276"/>
      <c r="AF4276"/>
      <c r="AG4276">
        <v>1</v>
      </c>
      <c r="AH4276">
        <v>0</v>
      </c>
    </row>
    <row r="4277" spans="1:34" ht="15" x14ac:dyDescent="0.25">
      <c r="A4277" t="s">
        <v>8628</v>
      </c>
      <c r="B4277" t="s">
        <v>8629</v>
      </c>
      <c r="C4277" t="s">
        <v>1082</v>
      </c>
      <c r="D4277">
        <v>29</v>
      </c>
      <c r="E4277" s="138">
        <v>41470</v>
      </c>
      <c r="F4277" s="138">
        <v>46011</v>
      </c>
      <c r="G4277" t="s">
        <v>69</v>
      </c>
      <c r="H4277" t="s">
        <v>70</v>
      </c>
      <c r="I4277">
        <v>0</v>
      </c>
      <c r="J4277" t="s">
        <v>16269</v>
      </c>
      <c r="K4277">
        <v>0.8</v>
      </c>
      <c r="L4277" t="s">
        <v>71</v>
      </c>
      <c r="M4277"/>
      <c r="N4277"/>
      <c r="O4277"/>
      <c r="P4277"/>
      <c r="Q4277"/>
      <c r="R4277"/>
      <c r="S4277"/>
      <c r="T4277"/>
      <c r="U4277"/>
      <c r="V4277"/>
      <c r="W4277"/>
      <c r="X4277"/>
      <c r="Y4277"/>
      <c r="Z4277"/>
      <c r="AA4277"/>
      <c r="AB4277"/>
      <c r="AC4277"/>
      <c r="AD4277"/>
      <c r="AE4277"/>
      <c r="AF4277"/>
      <c r="AG4277">
        <v>2</v>
      </c>
      <c r="AH4277">
        <v>12500</v>
      </c>
    </row>
    <row r="4278" spans="1:34" ht="15" x14ac:dyDescent="0.25">
      <c r="A4278" t="s">
        <v>8630</v>
      </c>
      <c r="B4278" t="s">
        <v>8631</v>
      </c>
      <c r="C4278" t="s">
        <v>691</v>
      </c>
      <c r="D4278">
        <v>152</v>
      </c>
      <c r="E4278" s="138">
        <v>45614</v>
      </c>
      <c r="F4278" s="138">
        <v>45792</v>
      </c>
      <c r="G4278" t="s">
        <v>69</v>
      </c>
      <c r="H4278" t="s">
        <v>70</v>
      </c>
      <c r="I4278">
        <v>0</v>
      </c>
      <c r="J4278" t="s">
        <v>16228</v>
      </c>
      <c r="K4278">
        <v>0.8</v>
      </c>
      <c r="L4278" t="s">
        <v>71</v>
      </c>
      <c r="M4278"/>
      <c r="N4278"/>
      <c r="O4278"/>
      <c r="P4278"/>
      <c r="Q4278"/>
      <c r="R4278"/>
      <c r="S4278"/>
      <c r="T4278"/>
      <c r="U4278"/>
      <c r="V4278"/>
      <c r="W4278"/>
      <c r="X4278"/>
      <c r="Y4278"/>
      <c r="Z4278"/>
      <c r="AA4278"/>
      <c r="AB4278"/>
      <c r="AC4278"/>
      <c r="AD4278"/>
      <c r="AE4278"/>
      <c r="AF4278"/>
      <c r="AG4278">
        <v>2</v>
      </c>
      <c r="AH4278">
        <v>12000</v>
      </c>
    </row>
    <row r="4279" spans="1:34" ht="15" x14ac:dyDescent="0.25">
      <c r="A4279" t="s">
        <v>8632</v>
      </c>
      <c r="B4279" t="s">
        <v>8633</v>
      </c>
      <c r="C4279" t="s">
        <v>448</v>
      </c>
      <c r="D4279">
        <v>21</v>
      </c>
      <c r="E4279" s="138">
        <v>42214</v>
      </c>
      <c r="F4279" s="138">
        <v>46011</v>
      </c>
      <c r="G4279" t="s">
        <v>69</v>
      </c>
      <c r="H4279" t="s">
        <v>63</v>
      </c>
      <c r="I4279">
        <v>0.2</v>
      </c>
      <c r="J4279" t="s">
        <v>71</v>
      </c>
      <c r="K4279"/>
      <c r="L4279"/>
      <c r="M4279"/>
      <c r="N4279"/>
      <c r="O4279"/>
      <c r="P4279"/>
      <c r="Q4279"/>
      <c r="R4279"/>
      <c r="S4279"/>
      <c r="T4279"/>
      <c r="U4279"/>
      <c r="V4279"/>
      <c r="W4279"/>
      <c r="X4279"/>
      <c r="Y4279"/>
      <c r="Z4279"/>
      <c r="AA4279"/>
      <c r="AB4279"/>
      <c r="AC4279"/>
      <c r="AD4279"/>
      <c r="AE4279"/>
      <c r="AF4279"/>
      <c r="AG4279">
        <v>1</v>
      </c>
      <c r="AH4279">
        <v>0</v>
      </c>
    </row>
    <row r="4280" spans="1:34" ht="15" x14ac:dyDescent="0.25">
      <c r="A4280" t="s">
        <v>8634</v>
      </c>
      <c r="B4280" t="s">
        <v>16386</v>
      </c>
      <c r="C4280" t="s">
        <v>228</v>
      </c>
      <c r="D4280">
        <v>5</v>
      </c>
      <c r="E4280" s="138">
        <v>45776</v>
      </c>
      <c r="F4280" s="138">
        <v>45937</v>
      </c>
      <c r="G4280" t="s">
        <v>16508</v>
      </c>
      <c r="H4280" t="s">
        <v>63</v>
      </c>
      <c r="I4280">
        <v>0.6</v>
      </c>
      <c r="J4280" t="s">
        <v>71</v>
      </c>
      <c r="K4280"/>
      <c r="L4280"/>
      <c r="M4280"/>
      <c r="N4280"/>
      <c r="O4280"/>
      <c r="P4280"/>
      <c r="Q4280"/>
      <c r="R4280"/>
      <c r="S4280"/>
      <c r="T4280"/>
      <c r="U4280"/>
      <c r="V4280"/>
      <c r="W4280"/>
      <c r="X4280"/>
      <c r="Y4280"/>
      <c r="Z4280"/>
      <c r="AA4280"/>
      <c r="AB4280"/>
      <c r="AC4280"/>
      <c r="AD4280"/>
      <c r="AE4280"/>
      <c r="AF4280"/>
      <c r="AG4280">
        <v>1</v>
      </c>
      <c r="AH4280">
        <v>0</v>
      </c>
    </row>
    <row r="4281" spans="1:34" ht="15" x14ac:dyDescent="0.25">
      <c r="A4281" t="s">
        <v>8637</v>
      </c>
      <c r="B4281" t="s">
        <v>8638</v>
      </c>
      <c r="C4281" t="s">
        <v>102</v>
      </c>
      <c r="D4281">
        <v>31</v>
      </c>
      <c r="E4281" s="138">
        <v>45642</v>
      </c>
      <c r="F4281" s="138">
        <v>45708</v>
      </c>
      <c r="G4281" t="s">
        <v>75</v>
      </c>
      <c r="H4281" t="s">
        <v>63</v>
      </c>
      <c r="I4281">
        <v>0.8</v>
      </c>
      <c r="J4281" t="s">
        <v>71</v>
      </c>
      <c r="K4281"/>
      <c r="L4281"/>
      <c r="M4281"/>
      <c r="N4281"/>
      <c r="O4281"/>
      <c r="P4281"/>
      <c r="Q4281"/>
      <c r="R4281"/>
      <c r="S4281"/>
      <c r="T4281"/>
      <c r="U4281"/>
      <c r="V4281"/>
      <c r="W4281"/>
      <c r="X4281"/>
      <c r="Y4281"/>
      <c r="Z4281"/>
      <c r="AA4281"/>
      <c r="AB4281"/>
      <c r="AC4281"/>
      <c r="AD4281"/>
      <c r="AE4281"/>
      <c r="AF4281"/>
      <c r="AG4281">
        <v>1</v>
      </c>
      <c r="AH4281">
        <v>0</v>
      </c>
    </row>
    <row r="4282" spans="1:34" ht="15" x14ac:dyDescent="0.25">
      <c r="A4282" t="s">
        <v>8639</v>
      </c>
      <c r="B4282" t="s">
        <v>8640</v>
      </c>
      <c r="C4282" t="s">
        <v>281</v>
      </c>
      <c r="D4282">
        <v>33</v>
      </c>
      <c r="E4282" s="138">
        <v>45261</v>
      </c>
      <c r="F4282" s="138">
        <v>46011</v>
      </c>
      <c r="G4282" t="s">
        <v>69</v>
      </c>
      <c r="H4282" t="s">
        <v>63</v>
      </c>
      <c r="I4282">
        <v>0.4</v>
      </c>
      <c r="J4282" t="s">
        <v>71</v>
      </c>
      <c r="K4282"/>
      <c r="L4282"/>
      <c r="M4282"/>
      <c r="N4282"/>
      <c r="O4282"/>
      <c r="P4282"/>
      <c r="Q4282"/>
      <c r="R4282"/>
      <c r="S4282"/>
      <c r="T4282"/>
      <c r="U4282"/>
      <c r="V4282"/>
      <c r="W4282"/>
      <c r="X4282"/>
      <c r="Y4282"/>
      <c r="Z4282"/>
      <c r="AA4282"/>
      <c r="AB4282"/>
      <c r="AC4282"/>
      <c r="AD4282"/>
      <c r="AE4282"/>
      <c r="AF4282"/>
      <c r="AG4282">
        <v>1</v>
      </c>
      <c r="AH4282">
        <v>0</v>
      </c>
    </row>
    <row r="4283" spans="1:34" ht="15" x14ac:dyDescent="0.25">
      <c r="A4283" t="s">
        <v>8641</v>
      </c>
      <c r="B4283" t="s">
        <v>8642</v>
      </c>
      <c r="C4283" t="s">
        <v>264</v>
      </c>
      <c r="D4283">
        <v>74</v>
      </c>
      <c r="E4283" s="138">
        <v>45649</v>
      </c>
      <c r="F4283" s="138">
        <v>45708</v>
      </c>
      <c r="G4283" t="s">
        <v>69</v>
      </c>
      <c r="H4283" t="s">
        <v>70</v>
      </c>
      <c r="I4283">
        <v>0</v>
      </c>
      <c r="J4283" t="s">
        <v>16243</v>
      </c>
      <c r="K4283">
        <v>0.8</v>
      </c>
      <c r="L4283" t="s">
        <v>71</v>
      </c>
      <c r="M4283"/>
      <c r="N4283"/>
      <c r="O4283"/>
      <c r="P4283"/>
      <c r="Q4283"/>
      <c r="R4283"/>
      <c r="S4283"/>
      <c r="T4283"/>
      <c r="U4283"/>
      <c r="V4283"/>
      <c r="W4283"/>
      <c r="X4283"/>
      <c r="Y4283"/>
      <c r="Z4283"/>
      <c r="AA4283"/>
      <c r="AB4283"/>
      <c r="AC4283"/>
      <c r="AD4283"/>
      <c r="AE4283"/>
      <c r="AF4283"/>
      <c r="AG4283">
        <v>2</v>
      </c>
      <c r="AH4283">
        <v>7999.99</v>
      </c>
    </row>
    <row r="4284" spans="1:34" ht="15" x14ac:dyDescent="0.25">
      <c r="A4284" t="s">
        <v>8645</v>
      </c>
      <c r="B4284" t="s">
        <v>8646</v>
      </c>
      <c r="C4284" t="s">
        <v>182</v>
      </c>
      <c r="D4284">
        <v>23</v>
      </c>
      <c r="E4284" s="138">
        <v>45644</v>
      </c>
      <c r="F4284" s="138">
        <v>45666</v>
      </c>
      <c r="G4284" t="s">
        <v>69</v>
      </c>
      <c r="H4284" t="s">
        <v>63</v>
      </c>
      <c r="I4284">
        <v>0.2</v>
      </c>
      <c r="J4284" t="s">
        <v>71</v>
      </c>
      <c r="K4284"/>
      <c r="L4284"/>
      <c r="M4284"/>
      <c r="N4284"/>
      <c r="O4284"/>
      <c r="P4284"/>
      <c r="Q4284"/>
      <c r="R4284"/>
      <c r="S4284"/>
      <c r="T4284"/>
      <c r="U4284"/>
      <c r="V4284"/>
      <c r="W4284"/>
      <c r="X4284"/>
      <c r="Y4284"/>
      <c r="Z4284"/>
      <c r="AA4284"/>
      <c r="AB4284"/>
      <c r="AC4284"/>
      <c r="AD4284"/>
      <c r="AE4284"/>
      <c r="AF4284"/>
      <c r="AG4284">
        <v>1</v>
      </c>
      <c r="AH4284">
        <v>0</v>
      </c>
    </row>
    <row r="4285" spans="1:34" ht="15" x14ac:dyDescent="0.25">
      <c r="A4285" t="s">
        <v>8647</v>
      </c>
      <c r="B4285" t="s">
        <v>8648</v>
      </c>
      <c r="C4285" t="s">
        <v>1000</v>
      </c>
      <c r="D4285">
        <v>54</v>
      </c>
      <c r="E4285" s="138">
        <v>45656</v>
      </c>
      <c r="F4285" s="138">
        <v>45709</v>
      </c>
      <c r="G4285" t="s">
        <v>69</v>
      </c>
      <c r="H4285" t="s">
        <v>70</v>
      </c>
      <c r="I4285">
        <v>0</v>
      </c>
      <c r="J4285" t="s">
        <v>16387</v>
      </c>
      <c r="K4285">
        <v>0.8</v>
      </c>
      <c r="L4285" t="s">
        <v>71</v>
      </c>
      <c r="M4285"/>
      <c r="N4285"/>
      <c r="O4285"/>
      <c r="P4285"/>
      <c r="Q4285"/>
      <c r="R4285"/>
      <c r="S4285"/>
      <c r="T4285"/>
      <c r="U4285"/>
      <c r="V4285"/>
      <c r="W4285"/>
      <c r="X4285"/>
      <c r="Y4285"/>
      <c r="Z4285"/>
      <c r="AA4285"/>
      <c r="AB4285"/>
      <c r="AC4285"/>
      <c r="AD4285"/>
      <c r="AE4285"/>
      <c r="AF4285"/>
      <c r="AG4285">
        <v>2</v>
      </c>
      <c r="AH4285">
        <v>6800</v>
      </c>
    </row>
    <row r="4286" spans="1:34" ht="15" x14ac:dyDescent="0.25">
      <c r="A4286" t="s">
        <v>8649</v>
      </c>
      <c r="B4286" t="s">
        <v>8650</v>
      </c>
      <c r="C4286" t="s">
        <v>359</v>
      </c>
      <c r="D4286">
        <v>17</v>
      </c>
      <c r="E4286" s="138">
        <v>45644</v>
      </c>
      <c r="F4286" s="138">
        <v>45672</v>
      </c>
      <c r="G4286" t="s">
        <v>616</v>
      </c>
      <c r="H4286" t="s">
        <v>70</v>
      </c>
      <c r="I4286">
        <v>0</v>
      </c>
      <c r="J4286" t="s">
        <v>16228</v>
      </c>
      <c r="K4286">
        <v>0.5</v>
      </c>
      <c r="L4286" t="s">
        <v>71</v>
      </c>
      <c r="M4286"/>
      <c r="N4286"/>
      <c r="O4286"/>
      <c r="P4286"/>
      <c r="Q4286"/>
      <c r="R4286"/>
      <c r="S4286"/>
      <c r="T4286"/>
      <c r="U4286"/>
      <c r="V4286"/>
      <c r="W4286"/>
      <c r="X4286"/>
      <c r="Y4286"/>
      <c r="Z4286"/>
      <c r="AA4286"/>
      <c r="AB4286"/>
      <c r="AC4286"/>
      <c r="AD4286"/>
      <c r="AE4286"/>
      <c r="AF4286"/>
      <c r="AG4286">
        <v>2</v>
      </c>
      <c r="AH4286">
        <v>12000</v>
      </c>
    </row>
    <row r="4287" spans="1:34" ht="15" x14ac:dyDescent="0.25">
      <c r="A4287" t="s">
        <v>8651</v>
      </c>
      <c r="B4287" t="s">
        <v>8652</v>
      </c>
      <c r="C4287" t="s">
        <v>621</v>
      </c>
      <c r="D4287" t="s">
        <v>16636</v>
      </c>
      <c r="E4287" s="138">
        <v>45653</v>
      </c>
      <c r="F4287" s="138">
        <v>45659</v>
      </c>
      <c r="G4287" t="s">
        <v>69</v>
      </c>
      <c r="H4287" t="s">
        <v>63</v>
      </c>
      <c r="I4287">
        <v>0.5</v>
      </c>
      <c r="J4287" t="s">
        <v>71</v>
      </c>
      <c r="K4287"/>
      <c r="L4287"/>
      <c r="M4287"/>
      <c r="N4287"/>
      <c r="O4287"/>
      <c r="P4287"/>
      <c r="Q4287"/>
      <c r="R4287"/>
      <c r="S4287"/>
      <c r="T4287"/>
      <c r="U4287"/>
      <c r="V4287"/>
      <c r="W4287"/>
      <c r="X4287"/>
      <c r="Y4287"/>
      <c r="Z4287"/>
      <c r="AA4287"/>
      <c r="AB4287"/>
      <c r="AC4287"/>
      <c r="AD4287"/>
      <c r="AE4287"/>
      <c r="AF4287"/>
      <c r="AG4287">
        <v>1</v>
      </c>
      <c r="AH4287">
        <v>0</v>
      </c>
    </row>
    <row r="4288" spans="1:34" ht="15" x14ac:dyDescent="0.25">
      <c r="A4288" t="s">
        <v>8653</v>
      </c>
      <c r="B4288" t="s">
        <v>8654</v>
      </c>
      <c r="C4288" t="s">
        <v>281</v>
      </c>
      <c r="D4288">
        <v>6</v>
      </c>
      <c r="E4288" s="138">
        <v>43555</v>
      </c>
      <c r="F4288" s="138">
        <v>46011</v>
      </c>
      <c r="G4288" t="s">
        <v>69</v>
      </c>
      <c r="H4288" t="s">
        <v>63</v>
      </c>
      <c r="I4288">
        <v>0.8</v>
      </c>
      <c r="J4288" t="s">
        <v>71</v>
      </c>
      <c r="K4288"/>
      <c r="L4288"/>
      <c r="M4288"/>
      <c r="N4288"/>
      <c r="O4288"/>
      <c r="P4288"/>
      <c r="Q4288"/>
      <c r="R4288"/>
      <c r="S4288"/>
      <c r="T4288"/>
      <c r="U4288"/>
      <c r="V4288"/>
      <c r="W4288"/>
      <c r="X4288"/>
      <c r="Y4288"/>
      <c r="Z4288"/>
      <c r="AA4288"/>
      <c r="AB4288"/>
      <c r="AC4288"/>
      <c r="AD4288"/>
      <c r="AE4288"/>
      <c r="AF4288"/>
      <c r="AG4288">
        <v>1</v>
      </c>
      <c r="AH4288">
        <v>0</v>
      </c>
    </row>
    <row r="4289" spans="1:34" ht="15" x14ac:dyDescent="0.25">
      <c r="A4289" t="s">
        <v>8657</v>
      </c>
      <c r="B4289" t="s">
        <v>8658</v>
      </c>
      <c r="C4289" t="s">
        <v>93</v>
      </c>
      <c r="D4289">
        <v>33</v>
      </c>
      <c r="E4289" s="138">
        <v>45656</v>
      </c>
      <c r="F4289" s="138">
        <v>45681</v>
      </c>
      <c r="G4289" t="s">
        <v>16478</v>
      </c>
      <c r="H4289" t="s">
        <v>70</v>
      </c>
      <c r="I4289">
        <v>0.6</v>
      </c>
      <c r="J4289" t="s">
        <v>76</v>
      </c>
      <c r="K4289">
        <v>0.7</v>
      </c>
      <c r="L4289" t="s">
        <v>77</v>
      </c>
      <c r="M4289">
        <v>0.75</v>
      </c>
      <c r="N4289" t="s">
        <v>78</v>
      </c>
      <c r="O4289">
        <v>0.8</v>
      </c>
      <c r="P4289" t="s">
        <v>79</v>
      </c>
      <c r="Q4289"/>
      <c r="R4289"/>
      <c r="S4289"/>
      <c r="T4289"/>
      <c r="U4289"/>
      <c r="V4289"/>
      <c r="W4289"/>
      <c r="X4289"/>
      <c r="Y4289"/>
      <c r="Z4289"/>
      <c r="AA4289"/>
      <c r="AB4289"/>
      <c r="AC4289"/>
      <c r="AD4289"/>
      <c r="AE4289"/>
      <c r="AF4289"/>
      <c r="AG4289">
        <v>0</v>
      </c>
      <c r="AH4289">
        <v>0</v>
      </c>
    </row>
    <row r="4290" spans="1:34" ht="15" x14ac:dyDescent="0.25">
      <c r="A4290" t="s">
        <v>8659</v>
      </c>
      <c r="B4290" t="s">
        <v>8660</v>
      </c>
      <c r="C4290" t="s">
        <v>176</v>
      </c>
      <c r="D4290">
        <v>8</v>
      </c>
      <c r="E4290" s="138">
        <v>44132</v>
      </c>
      <c r="F4290" s="138">
        <v>46011</v>
      </c>
      <c r="G4290" t="s">
        <v>69</v>
      </c>
      <c r="H4290" t="s">
        <v>63</v>
      </c>
      <c r="I4290">
        <v>0.8</v>
      </c>
      <c r="J4290" t="s">
        <v>71</v>
      </c>
      <c r="K4290"/>
      <c r="L4290"/>
      <c r="M4290"/>
      <c r="N4290"/>
      <c r="O4290"/>
      <c r="P4290"/>
      <c r="Q4290"/>
      <c r="R4290"/>
      <c r="S4290"/>
      <c r="T4290"/>
      <c r="U4290"/>
      <c r="V4290"/>
      <c r="W4290"/>
      <c r="X4290"/>
      <c r="Y4290"/>
      <c r="Z4290"/>
      <c r="AA4290"/>
      <c r="AB4290"/>
      <c r="AC4290"/>
      <c r="AD4290"/>
      <c r="AE4290"/>
      <c r="AF4290"/>
      <c r="AG4290">
        <v>1</v>
      </c>
      <c r="AH4290">
        <v>0</v>
      </c>
    </row>
    <row r="4291" spans="1:34" ht="15" x14ac:dyDescent="0.25">
      <c r="A4291" t="s">
        <v>8661</v>
      </c>
      <c r="B4291" t="s">
        <v>8662</v>
      </c>
      <c r="C4291" t="s">
        <v>162</v>
      </c>
      <c r="D4291">
        <v>8</v>
      </c>
      <c r="E4291" s="138">
        <v>45700</v>
      </c>
      <c r="F4291" s="138">
        <v>45852</v>
      </c>
      <c r="G4291" t="s">
        <v>75</v>
      </c>
      <c r="H4291" t="s">
        <v>70</v>
      </c>
      <c r="I4291">
        <v>0.45</v>
      </c>
      <c r="J4291" t="s">
        <v>16270</v>
      </c>
      <c r="K4291">
        <v>0.5</v>
      </c>
      <c r="L4291" t="s">
        <v>78</v>
      </c>
      <c r="M4291">
        <v>0.55000000000000004</v>
      </c>
      <c r="N4291" t="s">
        <v>79</v>
      </c>
      <c r="O4291"/>
      <c r="P4291"/>
      <c r="Q4291"/>
      <c r="R4291"/>
      <c r="S4291"/>
      <c r="T4291"/>
      <c r="U4291"/>
      <c r="V4291"/>
      <c r="W4291"/>
      <c r="X4291"/>
      <c r="Y4291"/>
      <c r="Z4291"/>
      <c r="AA4291"/>
      <c r="AB4291"/>
      <c r="AC4291"/>
      <c r="AD4291"/>
      <c r="AE4291"/>
      <c r="AF4291"/>
      <c r="AG4291">
        <v>3</v>
      </c>
      <c r="AH4291">
        <v>0</v>
      </c>
    </row>
    <row r="4292" spans="1:34" ht="15" x14ac:dyDescent="0.25">
      <c r="A4292" t="s">
        <v>8663</v>
      </c>
      <c r="B4292" t="s">
        <v>8664</v>
      </c>
      <c r="C4292" t="s">
        <v>2663</v>
      </c>
      <c r="D4292">
        <v>5</v>
      </c>
      <c r="E4292" s="138">
        <v>45716</v>
      </c>
      <c r="F4292" s="138">
        <v>45737</v>
      </c>
      <c r="G4292" t="s">
        <v>75</v>
      </c>
      <c r="H4292" t="s">
        <v>70</v>
      </c>
      <c r="I4292">
        <v>0</v>
      </c>
      <c r="J4292" t="s">
        <v>16259</v>
      </c>
      <c r="K4292">
        <v>0.8</v>
      </c>
      <c r="L4292" t="s">
        <v>71</v>
      </c>
      <c r="M4292"/>
      <c r="N4292"/>
      <c r="O4292"/>
      <c r="P4292"/>
      <c r="Q4292"/>
      <c r="R4292"/>
      <c r="S4292"/>
      <c r="T4292"/>
      <c r="U4292"/>
      <c r="V4292"/>
      <c r="W4292"/>
      <c r="X4292"/>
      <c r="Y4292"/>
      <c r="Z4292"/>
      <c r="AA4292"/>
      <c r="AB4292"/>
      <c r="AC4292"/>
      <c r="AD4292"/>
      <c r="AE4292"/>
      <c r="AF4292"/>
      <c r="AG4292">
        <v>2</v>
      </c>
      <c r="AH4292">
        <v>11000</v>
      </c>
    </row>
    <row r="4293" spans="1:34" ht="15" x14ac:dyDescent="0.25">
      <c r="A4293" t="s">
        <v>8665</v>
      </c>
      <c r="B4293" t="s">
        <v>8666</v>
      </c>
      <c r="C4293" t="s">
        <v>93</v>
      </c>
      <c r="D4293"/>
      <c r="E4293"/>
      <c r="F4293"/>
      <c r="G4293"/>
      <c r="H4293" t="s">
        <v>63</v>
      </c>
      <c r="I4293" t="s">
        <v>64</v>
      </c>
      <c r="J4293"/>
      <c r="K4293"/>
      <c r="L4293"/>
      <c r="M4293"/>
      <c r="N4293"/>
      <c r="O4293"/>
      <c r="P4293"/>
      <c r="Q4293"/>
      <c r="R4293"/>
      <c r="S4293"/>
      <c r="T4293"/>
      <c r="U4293"/>
      <c r="V4293"/>
      <c r="W4293"/>
      <c r="X4293"/>
      <c r="Y4293"/>
      <c r="Z4293"/>
      <c r="AA4293"/>
      <c r="AB4293"/>
      <c r="AC4293"/>
      <c r="AD4293"/>
      <c r="AE4293"/>
      <c r="AF4293"/>
      <c r="AG4293"/>
      <c r="AH4293">
        <v>0</v>
      </c>
    </row>
    <row r="4294" spans="1:34" ht="15" x14ac:dyDescent="0.25">
      <c r="A4294" t="s">
        <v>8667</v>
      </c>
      <c r="B4294" t="s">
        <v>8668</v>
      </c>
      <c r="C4294" t="s">
        <v>286</v>
      </c>
      <c r="D4294">
        <v>3</v>
      </c>
      <c r="E4294" s="138">
        <v>45700</v>
      </c>
      <c r="F4294" s="138">
        <v>45951</v>
      </c>
      <c r="G4294" t="s">
        <v>16478</v>
      </c>
      <c r="H4294" t="s">
        <v>70</v>
      </c>
      <c r="I4294">
        <v>0.4</v>
      </c>
      <c r="J4294" t="s">
        <v>16637</v>
      </c>
      <c r="K4294">
        <v>0.45</v>
      </c>
      <c r="L4294" t="s">
        <v>16638</v>
      </c>
      <c r="M4294">
        <v>0.5</v>
      </c>
      <c r="N4294" t="s">
        <v>16639</v>
      </c>
      <c r="O4294">
        <v>0.6</v>
      </c>
      <c r="P4294" t="s">
        <v>79</v>
      </c>
      <c r="Q4294">
        <v>0</v>
      </c>
      <c r="R4294" t="s">
        <v>16271</v>
      </c>
      <c r="S4294"/>
      <c r="T4294"/>
      <c r="U4294"/>
      <c r="V4294"/>
      <c r="W4294"/>
      <c r="X4294"/>
      <c r="Y4294"/>
      <c r="Z4294"/>
      <c r="AA4294"/>
      <c r="AB4294"/>
      <c r="AC4294"/>
      <c r="AD4294"/>
      <c r="AE4294"/>
      <c r="AF4294"/>
      <c r="AG4294">
        <v>0</v>
      </c>
      <c r="AH4294">
        <v>0</v>
      </c>
    </row>
    <row r="4295" spans="1:34" ht="15" x14ac:dyDescent="0.25">
      <c r="A4295" t="s">
        <v>8669</v>
      </c>
      <c r="B4295" t="s">
        <v>8670</v>
      </c>
      <c r="C4295" t="s">
        <v>176</v>
      </c>
      <c r="D4295">
        <v>14</v>
      </c>
      <c r="E4295" s="138">
        <v>45714</v>
      </c>
      <c r="F4295" s="138">
        <v>45932</v>
      </c>
      <c r="G4295" t="s">
        <v>69</v>
      </c>
      <c r="H4295" t="s">
        <v>63</v>
      </c>
      <c r="I4295">
        <v>0.8</v>
      </c>
      <c r="J4295" t="s">
        <v>71</v>
      </c>
      <c r="K4295"/>
      <c r="L4295"/>
      <c r="M4295"/>
      <c r="N4295"/>
      <c r="O4295"/>
      <c r="P4295"/>
      <c r="Q4295"/>
      <c r="R4295"/>
      <c r="S4295"/>
      <c r="T4295"/>
      <c r="U4295"/>
      <c r="V4295"/>
      <c r="W4295"/>
      <c r="X4295"/>
      <c r="Y4295"/>
      <c r="Z4295"/>
      <c r="AA4295"/>
      <c r="AB4295"/>
      <c r="AC4295"/>
      <c r="AD4295"/>
      <c r="AE4295"/>
      <c r="AF4295"/>
      <c r="AG4295">
        <v>1</v>
      </c>
      <c r="AH4295">
        <v>0</v>
      </c>
    </row>
    <row r="4296" spans="1:34" ht="15" x14ac:dyDescent="0.25">
      <c r="A4296" t="s">
        <v>8673</v>
      </c>
      <c r="B4296" t="s">
        <v>8674</v>
      </c>
      <c r="C4296" t="s">
        <v>111</v>
      </c>
      <c r="D4296">
        <v>34</v>
      </c>
      <c r="E4296" s="138">
        <v>45644</v>
      </c>
      <c r="F4296" s="138">
        <v>45691</v>
      </c>
      <c r="G4296" t="s">
        <v>69</v>
      </c>
      <c r="H4296" t="s">
        <v>63</v>
      </c>
      <c r="I4296">
        <v>0.5</v>
      </c>
      <c r="J4296" t="s">
        <v>71</v>
      </c>
      <c r="K4296"/>
      <c r="L4296"/>
      <c r="M4296"/>
      <c r="N4296"/>
      <c r="O4296"/>
      <c r="P4296"/>
      <c r="Q4296"/>
      <c r="R4296"/>
      <c r="S4296"/>
      <c r="T4296"/>
      <c r="U4296"/>
      <c r="V4296"/>
      <c r="W4296"/>
      <c r="X4296"/>
      <c r="Y4296"/>
      <c r="Z4296"/>
      <c r="AA4296"/>
      <c r="AB4296"/>
      <c r="AC4296"/>
      <c r="AD4296"/>
      <c r="AE4296"/>
      <c r="AF4296"/>
      <c r="AG4296">
        <v>1</v>
      </c>
      <c r="AH4296">
        <v>0</v>
      </c>
    </row>
    <row r="4297" spans="1:34" ht="15" x14ac:dyDescent="0.25">
      <c r="A4297" t="s">
        <v>8675</v>
      </c>
      <c r="B4297" t="s">
        <v>8676</v>
      </c>
      <c r="C4297" t="s">
        <v>179</v>
      </c>
      <c r="D4297"/>
      <c r="E4297"/>
      <c r="F4297"/>
      <c r="G4297"/>
      <c r="H4297" t="s">
        <v>63</v>
      </c>
      <c r="I4297" t="s">
        <v>64</v>
      </c>
      <c r="J4297"/>
      <c r="K4297"/>
      <c r="L4297"/>
      <c r="M4297"/>
      <c r="N4297"/>
      <c r="O4297"/>
      <c r="P4297"/>
      <c r="Q4297"/>
      <c r="R4297"/>
      <c r="S4297"/>
      <c r="T4297"/>
      <c r="U4297"/>
      <c r="V4297"/>
      <c r="W4297"/>
      <c r="X4297"/>
      <c r="Y4297"/>
      <c r="Z4297"/>
      <c r="AA4297"/>
      <c r="AB4297"/>
      <c r="AC4297"/>
      <c r="AD4297"/>
      <c r="AE4297"/>
      <c r="AF4297"/>
      <c r="AG4297"/>
      <c r="AH4297">
        <v>0</v>
      </c>
    </row>
    <row r="4298" spans="1:34" ht="15" x14ac:dyDescent="0.25">
      <c r="A4298" t="s">
        <v>8671</v>
      </c>
      <c r="B4298" t="s">
        <v>8672</v>
      </c>
      <c r="C4298" t="s">
        <v>516</v>
      </c>
      <c r="D4298">
        <v>41</v>
      </c>
      <c r="E4298" s="138">
        <v>45649</v>
      </c>
      <c r="F4298" s="138">
        <v>45716</v>
      </c>
      <c r="G4298" t="s">
        <v>69</v>
      </c>
      <c r="H4298" t="s">
        <v>63</v>
      </c>
      <c r="I4298">
        <v>0.8</v>
      </c>
      <c r="J4298" t="s">
        <v>71</v>
      </c>
      <c r="K4298"/>
      <c r="L4298"/>
      <c r="M4298"/>
      <c r="N4298"/>
      <c r="O4298"/>
      <c r="P4298"/>
      <c r="Q4298"/>
      <c r="R4298"/>
      <c r="S4298"/>
      <c r="T4298"/>
      <c r="U4298"/>
      <c r="V4298"/>
      <c r="W4298"/>
      <c r="X4298"/>
      <c r="Y4298"/>
      <c r="Z4298"/>
      <c r="AA4298"/>
      <c r="AB4298"/>
      <c r="AC4298"/>
      <c r="AD4298"/>
      <c r="AE4298"/>
      <c r="AF4298"/>
      <c r="AG4298">
        <v>1</v>
      </c>
      <c r="AH4298">
        <v>0</v>
      </c>
    </row>
    <row r="4299" spans="1:34" ht="15" x14ac:dyDescent="0.25">
      <c r="A4299" t="s">
        <v>8679</v>
      </c>
      <c r="B4299" t="s">
        <v>8680</v>
      </c>
      <c r="C4299" t="s">
        <v>516</v>
      </c>
      <c r="D4299">
        <v>46</v>
      </c>
      <c r="E4299" s="138">
        <v>45649</v>
      </c>
      <c r="F4299" s="138">
        <v>45684</v>
      </c>
      <c r="G4299" t="s">
        <v>16478</v>
      </c>
      <c r="H4299" t="s">
        <v>70</v>
      </c>
      <c r="I4299">
        <v>0.65</v>
      </c>
      <c r="J4299" t="s">
        <v>16640</v>
      </c>
      <c r="K4299">
        <v>0.7</v>
      </c>
      <c r="L4299" t="s">
        <v>16641</v>
      </c>
      <c r="M4299">
        <v>0.78</v>
      </c>
      <c r="N4299" t="s">
        <v>16642</v>
      </c>
      <c r="O4299">
        <v>0.79</v>
      </c>
      <c r="P4299" t="s">
        <v>16643</v>
      </c>
      <c r="Q4299"/>
      <c r="R4299"/>
      <c r="S4299"/>
      <c r="T4299"/>
      <c r="U4299"/>
      <c r="V4299"/>
      <c r="W4299"/>
      <c r="X4299"/>
      <c r="Y4299"/>
      <c r="Z4299"/>
      <c r="AA4299"/>
      <c r="AB4299"/>
      <c r="AC4299"/>
      <c r="AD4299"/>
      <c r="AE4299"/>
      <c r="AF4299"/>
      <c r="AG4299">
        <v>0</v>
      </c>
      <c r="AH4299">
        <v>0</v>
      </c>
    </row>
    <row r="4300" spans="1:34" ht="15" x14ac:dyDescent="0.25">
      <c r="A4300" t="s">
        <v>8683</v>
      </c>
      <c r="B4300" t="s">
        <v>8684</v>
      </c>
      <c r="C4300" t="s">
        <v>374</v>
      </c>
      <c r="D4300">
        <v>32</v>
      </c>
      <c r="E4300" s="138">
        <v>45626</v>
      </c>
      <c r="F4300" s="138">
        <v>45728</v>
      </c>
      <c r="G4300" t="s">
        <v>69</v>
      </c>
      <c r="H4300" t="s">
        <v>70</v>
      </c>
      <c r="I4300">
        <v>0</v>
      </c>
      <c r="J4300" t="s">
        <v>16399</v>
      </c>
      <c r="K4300">
        <v>0.8</v>
      </c>
      <c r="L4300" t="s">
        <v>71</v>
      </c>
      <c r="M4300"/>
      <c r="N4300"/>
      <c r="O4300"/>
      <c r="P4300"/>
      <c r="Q4300"/>
      <c r="R4300"/>
      <c r="S4300"/>
      <c r="T4300"/>
      <c r="U4300"/>
      <c r="V4300"/>
      <c r="W4300"/>
      <c r="X4300"/>
      <c r="Y4300"/>
      <c r="Z4300"/>
      <c r="AA4300"/>
      <c r="AB4300"/>
      <c r="AC4300"/>
      <c r="AD4300"/>
      <c r="AE4300"/>
      <c r="AF4300"/>
      <c r="AG4300">
        <v>2</v>
      </c>
      <c r="AH4300">
        <v>7499</v>
      </c>
    </row>
    <row r="4301" spans="1:34" ht="15" x14ac:dyDescent="0.25">
      <c r="A4301" t="s">
        <v>8685</v>
      </c>
      <c r="B4301" t="s">
        <v>8686</v>
      </c>
      <c r="C4301" t="s">
        <v>1000</v>
      </c>
      <c r="D4301">
        <v>19</v>
      </c>
      <c r="E4301" s="138">
        <v>42524</v>
      </c>
      <c r="F4301" s="138">
        <v>46011</v>
      </c>
      <c r="G4301" t="s">
        <v>69</v>
      </c>
      <c r="H4301" t="s">
        <v>63</v>
      </c>
      <c r="I4301">
        <v>0.8</v>
      </c>
      <c r="J4301" t="s">
        <v>71</v>
      </c>
      <c r="K4301"/>
      <c r="L4301"/>
      <c r="M4301"/>
      <c r="N4301"/>
      <c r="O4301"/>
      <c r="P4301"/>
      <c r="Q4301"/>
      <c r="R4301"/>
      <c r="S4301"/>
      <c r="T4301"/>
      <c r="U4301"/>
      <c r="V4301"/>
      <c r="W4301"/>
      <c r="X4301"/>
      <c r="Y4301"/>
      <c r="Z4301"/>
      <c r="AA4301"/>
      <c r="AB4301"/>
      <c r="AC4301"/>
      <c r="AD4301"/>
      <c r="AE4301"/>
      <c r="AF4301"/>
      <c r="AG4301">
        <v>1</v>
      </c>
      <c r="AH4301">
        <v>0</v>
      </c>
    </row>
    <row r="4302" spans="1:34" ht="15" x14ac:dyDescent="0.25">
      <c r="A4302" t="s">
        <v>8691</v>
      </c>
      <c r="B4302" t="s">
        <v>8692</v>
      </c>
      <c r="C4302" t="s">
        <v>162</v>
      </c>
      <c r="D4302">
        <v>3</v>
      </c>
      <c r="E4302" s="138">
        <v>45363</v>
      </c>
      <c r="F4302" s="138">
        <v>46011</v>
      </c>
      <c r="G4302" t="s">
        <v>69</v>
      </c>
      <c r="H4302" t="s">
        <v>70</v>
      </c>
      <c r="I4302">
        <v>0.7</v>
      </c>
      <c r="J4302" t="s">
        <v>16388</v>
      </c>
      <c r="K4302">
        <v>0.76</v>
      </c>
      <c r="L4302" t="s">
        <v>16389</v>
      </c>
      <c r="M4302">
        <v>0.8</v>
      </c>
      <c r="N4302" t="s">
        <v>16390</v>
      </c>
      <c r="O4302"/>
      <c r="P4302"/>
      <c r="Q4302"/>
      <c r="R4302"/>
      <c r="S4302"/>
      <c r="T4302"/>
      <c r="U4302"/>
      <c r="V4302"/>
      <c r="W4302"/>
      <c r="X4302"/>
      <c r="Y4302"/>
      <c r="Z4302"/>
      <c r="AA4302"/>
      <c r="AB4302"/>
      <c r="AC4302"/>
      <c r="AD4302"/>
      <c r="AE4302"/>
      <c r="AF4302"/>
      <c r="AG4302">
        <v>0</v>
      </c>
      <c r="AH4302">
        <v>0</v>
      </c>
    </row>
    <row r="4303" spans="1:34" ht="15" x14ac:dyDescent="0.25">
      <c r="A4303" t="s">
        <v>8693</v>
      </c>
      <c r="B4303" t="s">
        <v>8694</v>
      </c>
      <c r="C4303" t="s">
        <v>70</v>
      </c>
      <c r="D4303">
        <v>77</v>
      </c>
      <c r="E4303" s="138">
        <v>45653</v>
      </c>
      <c r="F4303" s="138">
        <v>45667</v>
      </c>
      <c r="G4303" t="s">
        <v>75</v>
      </c>
      <c r="H4303" t="s">
        <v>70</v>
      </c>
      <c r="I4303">
        <v>0.8</v>
      </c>
      <c r="J4303" t="s">
        <v>71</v>
      </c>
      <c r="K4303">
        <v>0</v>
      </c>
      <c r="L4303" t="s">
        <v>16644</v>
      </c>
      <c r="M4303">
        <v>0</v>
      </c>
      <c r="N4303" t="s">
        <v>16645</v>
      </c>
      <c r="O4303"/>
      <c r="P4303"/>
      <c r="Q4303"/>
      <c r="R4303"/>
      <c r="S4303"/>
      <c r="T4303"/>
      <c r="U4303"/>
      <c r="V4303"/>
      <c r="W4303"/>
      <c r="X4303"/>
      <c r="Y4303"/>
      <c r="Z4303"/>
      <c r="AA4303"/>
      <c r="AB4303"/>
      <c r="AC4303"/>
      <c r="AD4303"/>
      <c r="AE4303"/>
      <c r="AF4303"/>
      <c r="AG4303">
        <v>5</v>
      </c>
      <c r="AH4303">
        <v>0</v>
      </c>
    </row>
    <row r="4304" spans="1:34" ht="15" x14ac:dyDescent="0.25">
      <c r="A4304" t="s">
        <v>8695</v>
      </c>
      <c r="B4304" t="s">
        <v>8696</v>
      </c>
      <c r="C4304" t="s">
        <v>621</v>
      </c>
      <c r="D4304">
        <v>45</v>
      </c>
      <c r="E4304" s="138">
        <v>45644</v>
      </c>
      <c r="F4304" s="138">
        <v>45688</v>
      </c>
      <c r="G4304" t="s">
        <v>69</v>
      </c>
      <c r="H4304" t="s">
        <v>63</v>
      </c>
      <c r="I4304">
        <v>0.8</v>
      </c>
      <c r="J4304" t="s">
        <v>71</v>
      </c>
      <c r="K4304"/>
      <c r="L4304"/>
      <c r="M4304"/>
      <c r="N4304"/>
      <c r="O4304"/>
      <c r="P4304"/>
      <c r="Q4304"/>
      <c r="R4304"/>
      <c r="S4304"/>
      <c r="T4304"/>
      <c r="U4304"/>
      <c r="V4304"/>
      <c r="W4304"/>
      <c r="X4304"/>
      <c r="Y4304"/>
      <c r="Z4304"/>
      <c r="AA4304"/>
      <c r="AB4304"/>
      <c r="AC4304"/>
      <c r="AD4304"/>
      <c r="AE4304"/>
      <c r="AF4304"/>
      <c r="AG4304">
        <v>1</v>
      </c>
      <c r="AH4304">
        <v>0</v>
      </c>
    </row>
    <row r="4305" spans="1:34" ht="15" x14ac:dyDescent="0.25">
      <c r="A4305" t="s">
        <v>8697</v>
      </c>
      <c r="B4305" t="s">
        <v>8698</v>
      </c>
      <c r="C4305" t="s">
        <v>108</v>
      </c>
      <c r="D4305">
        <v>7</v>
      </c>
      <c r="E4305" s="138">
        <v>39549</v>
      </c>
      <c r="F4305" s="138">
        <v>46011</v>
      </c>
      <c r="G4305" t="s">
        <v>69</v>
      </c>
      <c r="H4305" t="s">
        <v>63</v>
      </c>
      <c r="I4305">
        <v>0.4</v>
      </c>
      <c r="J4305" t="s">
        <v>71</v>
      </c>
      <c r="K4305"/>
      <c r="L4305"/>
      <c r="M4305"/>
      <c r="N4305"/>
      <c r="O4305"/>
      <c r="P4305"/>
      <c r="Q4305"/>
      <c r="R4305"/>
      <c r="S4305"/>
      <c r="T4305"/>
      <c r="U4305"/>
      <c r="V4305"/>
      <c r="W4305"/>
      <c r="X4305"/>
      <c r="Y4305"/>
      <c r="Z4305"/>
      <c r="AA4305"/>
      <c r="AB4305"/>
      <c r="AC4305"/>
      <c r="AD4305"/>
      <c r="AE4305"/>
      <c r="AF4305"/>
      <c r="AG4305">
        <v>1</v>
      </c>
      <c r="AH4305">
        <v>0</v>
      </c>
    </row>
    <row r="4306" spans="1:34" ht="15" x14ac:dyDescent="0.25">
      <c r="A4306" t="s">
        <v>8699</v>
      </c>
      <c r="B4306" t="s">
        <v>8700</v>
      </c>
      <c r="C4306" t="s">
        <v>604</v>
      </c>
      <c r="D4306">
        <v>34</v>
      </c>
      <c r="E4306" s="138">
        <v>45645</v>
      </c>
      <c r="F4306" s="138">
        <v>45685</v>
      </c>
      <c r="G4306" t="s">
        <v>75</v>
      </c>
      <c r="H4306" t="s">
        <v>70</v>
      </c>
      <c r="I4306">
        <v>0</v>
      </c>
      <c r="J4306" t="s">
        <v>16230</v>
      </c>
      <c r="K4306">
        <v>0.24</v>
      </c>
      <c r="L4306" t="s">
        <v>16270</v>
      </c>
      <c r="M4306">
        <v>0.27</v>
      </c>
      <c r="N4306" t="s">
        <v>78</v>
      </c>
      <c r="O4306">
        <v>0.5</v>
      </c>
      <c r="P4306" t="s">
        <v>79</v>
      </c>
      <c r="Q4306"/>
      <c r="R4306"/>
      <c r="S4306"/>
      <c r="T4306"/>
      <c r="U4306"/>
      <c r="V4306"/>
      <c r="W4306"/>
      <c r="X4306"/>
      <c r="Y4306"/>
      <c r="Z4306"/>
      <c r="AA4306"/>
      <c r="AB4306"/>
      <c r="AC4306"/>
      <c r="AD4306"/>
      <c r="AE4306"/>
      <c r="AF4306"/>
      <c r="AG4306">
        <v>4</v>
      </c>
      <c r="AH4306">
        <v>15000</v>
      </c>
    </row>
    <row r="4307" spans="1:34" ht="15" x14ac:dyDescent="0.25">
      <c r="A4307" t="s">
        <v>8701</v>
      </c>
      <c r="B4307" t="s">
        <v>8702</v>
      </c>
      <c r="C4307" t="s">
        <v>680</v>
      </c>
      <c r="D4307">
        <v>12</v>
      </c>
      <c r="E4307" s="138">
        <v>44013</v>
      </c>
      <c r="F4307" s="138">
        <v>46011</v>
      </c>
      <c r="G4307" t="s">
        <v>69</v>
      </c>
      <c r="H4307" t="s">
        <v>63</v>
      </c>
      <c r="I4307">
        <v>0.8</v>
      </c>
      <c r="J4307" t="s">
        <v>71</v>
      </c>
      <c r="K4307"/>
      <c r="L4307"/>
      <c r="M4307"/>
      <c r="N4307"/>
      <c r="O4307"/>
      <c r="P4307"/>
      <c r="Q4307"/>
      <c r="R4307"/>
      <c r="S4307"/>
      <c r="T4307"/>
      <c r="U4307"/>
      <c r="V4307"/>
      <c r="W4307"/>
      <c r="X4307"/>
      <c r="Y4307"/>
      <c r="Z4307"/>
      <c r="AA4307"/>
      <c r="AB4307"/>
      <c r="AC4307"/>
      <c r="AD4307"/>
      <c r="AE4307"/>
      <c r="AF4307"/>
      <c r="AG4307">
        <v>1</v>
      </c>
      <c r="AH4307">
        <v>0</v>
      </c>
    </row>
    <row r="4308" spans="1:34" ht="15" x14ac:dyDescent="0.25">
      <c r="A4308" t="s">
        <v>8703</v>
      </c>
      <c r="B4308" t="s">
        <v>8704</v>
      </c>
      <c r="C4308" t="s">
        <v>70</v>
      </c>
      <c r="D4308">
        <v>105</v>
      </c>
      <c r="E4308" s="138">
        <v>45649</v>
      </c>
      <c r="F4308" s="138">
        <v>45677</v>
      </c>
      <c r="G4308" t="s">
        <v>75</v>
      </c>
      <c r="H4308" t="s">
        <v>70</v>
      </c>
      <c r="I4308">
        <v>0</v>
      </c>
      <c r="J4308" t="s">
        <v>16230</v>
      </c>
      <c r="K4308">
        <v>0.55000000000000004</v>
      </c>
      <c r="L4308" t="s">
        <v>16270</v>
      </c>
      <c r="M4308">
        <v>0.6</v>
      </c>
      <c r="N4308" t="s">
        <v>78</v>
      </c>
      <c r="O4308">
        <v>0.65</v>
      </c>
      <c r="P4308" t="s">
        <v>79</v>
      </c>
      <c r="Q4308"/>
      <c r="R4308"/>
      <c r="S4308"/>
      <c r="T4308"/>
      <c r="U4308"/>
      <c r="V4308"/>
      <c r="W4308"/>
      <c r="X4308"/>
      <c r="Y4308"/>
      <c r="Z4308"/>
      <c r="AA4308"/>
      <c r="AB4308"/>
      <c r="AC4308"/>
      <c r="AD4308"/>
      <c r="AE4308"/>
      <c r="AF4308"/>
      <c r="AG4308">
        <v>4</v>
      </c>
      <c r="AH4308">
        <v>15000</v>
      </c>
    </row>
    <row r="4309" spans="1:34" ht="15" x14ac:dyDescent="0.25">
      <c r="A4309" t="s">
        <v>8709</v>
      </c>
      <c r="B4309" t="s">
        <v>8710</v>
      </c>
      <c r="C4309" t="s">
        <v>179</v>
      </c>
      <c r="D4309">
        <v>25</v>
      </c>
      <c r="E4309" s="138">
        <v>45259</v>
      </c>
      <c r="F4309" s="138">
        <v>46011</v>
      </c>
      <c r="G4309" t="s">
        <v>69</v>
      </c>
      <c r="H4309" t="s">
        <v>63</v>
      </c>
      <c r="I4309">
        <v>0.6</v>
      </c>
      <c r="J4309" t="s">
        <v>71</v>
      </c>
      <c r="K4309"/>
      <c r="L4309"/>
      <c r="M4309"/>
      <c r="N4309"/>
      <c r="O4309"/>
      <c r="P4309"/>
      <c r="Q4309"/>
      <c r="R4309"/>
      <c r="S4309"/>
      <c r="T4309"/>
      <c r="U4309"/>
      <c r="V4309"/>
      <c r="W4309"/>
      <c r="X4309"/>
      <c r="Y4309"/>
      <c r="Z4309"/>
      <c r="AA4309"/>
      <c r="AB4309"/>
      <c r="AC4309"/>
      <c r="AD4309"/>
      <c r="AE4309"/>
      <c r="AF4309"/>
      <c r="AG4309">
        <v>1</v>
      </c>
      <c r="AH4309">
        <v>0</v>
      </c>
    </row>
    <row r="4310" spans="1:34" ht="15" x14ac:dyDescent="0.25">
      <c r="A4310" t="s">
        <v>8715</v>
      </c>
      <c r="B4310" t="s">
        <v>8716</v>
      </c>
      <c r="C4310" t="s">
        <v>70</v>
      </c>
      <c r="D4310">
        <v>56</v>
      </c>
      <c r="E4310" s="138">
        <v>45653</v>
      </c>
      <c r="F4310" s="138">
        <v>45677</v>
      </c>
      <c r="G4310" t="s">
        <v>75</v>
      </c>
      <c r="H4310" t="s">
        <v>70</v>
      </c>
      <c r="I4310">
        <v>0</v>
      </c>
      <c r="J4310" t="s">
        <v>16229</v>
      </c>
      <c r="K4310">
        <v>0.78</v>
      </c>
      <c r="L4310" t="s">
        <v>16270</v>
      </c>
      <c r="M4310">
        <v>0.79</v>
      </c>
      <c r="N4310" t="s">
        <v>78</v>
      </c>
      <c r="O4310">
        <v>0.8</v>
      </c>
      <c r="P4310" t="s">
        <v>79</v>
      </c>
      <c r="Q4310"/>
      <c r="R4310"/>
      <c r="S4310"/>
      <c r="T4310"/>
      <c r="U4310"/>
      <c r="V4310"/>
      <c r="W4310"/>
      <c r="X4310"/>
      <c r="Y4310"/>
      <c r="Z4310"/>
      <c r="AA4310"/>
      <c r="AB4310"/>
      <c r="AC4310"/>
      <c r="AD4310"/>
      <c r="AE4310"/>
      <c r="AF4310"/>
      <c r="AG4310">
        <v>4</v>
      </c>
      <c r="AH4310">
        <v>10000</v>
      </c>
    </row>
    <row r="4311" spans="1:34" ht="15" x14ac:dyDescent="0.25">
      <c r="A4311" t="s">
        <v>8713</v>
      </c>
      <c r="B4311" t="s">
        <v>8714</v>
      </c>
      <c r="C4311" t="s">
        <v>426</v>
      </c>
      <c r="D4311">
        <v>171</v>
      </c>
      <c r="E4311" s="138">
        <v>45264</v>
      </c>
      <c r="F4311" s="138">
        <v>46011</v>
      </c>
      <c r="G4311" t="s">
        <v>69</v>
      </c>
      <c r="H4311" t="s">
        <v>63</v>
      </c>
      <c r="I4311">
        <v>0.77</v>
      </c>
      <c r="J4311" t="s">
        <v>71</v>
      </c>
      <c r="K4311"/>
      <c r="L4311"/>
      <c r="M4311"/>
      <c r="N4311"/>
      <c r="O4311"/>
      <c r="P4311"/>
      <c r="Q4311"/>
      <c r="R4311"/>
      <c r="S4311"/>
      <c r="T4311"/>
      <c r="U4311"/>
      <c r="V4311"/>
      <c r="W4311"/>
      <c r="X4311"/>
      <c r="Y4311"/>
      <c r="Z4311"/>
      <c r="AA4311"/>
      <c r="AB4311"/>
      <c r="AC4311"/>
      <c r="AD4311"/>
      <c r="AE4311"/>
      <c r="AF4311"/>
      <c r="AG4311">
        <v>1</v>
      </c>
      <c r="AH4311">
        <v>0</v>
      </c>
    </row>
    <row r="4312" spans="1:34" ht="15" x14ac:dyDescent="0.25">
      <c r="A4312" t="s">
        <v>8717</v>
      </c>
      <c r="B4312" t="s">
        <v>8718</v>
      </c>
      <c r="C4312" t="s">
        <v>154</v>
      </c>
      <c r="D4312">
        <v>5</v>
      </c>
      <c r="E4312" s="138">
        <v>44665</v>
      </c>
      <c r="F4312" s="138">
        <v>46011</v>
      </c>
      <c r="G4312" t="s">
        <v>16478</v>
      </c>
      <c r="H4312" t="s">
        <v>70</v>
      </c>
      <c r="I4312">
        <v>0.4</v>
      </c>
      <c r="J4312" t="s">
        <v>76</v>
      </c>
      <c r="K4312">
        <v>0.5</v>
      </c>
      <c r="L4312" t="s">
        <v>77</v>
      </c>
      <c r="M4312">
        <v>0.65</v>
      </c>
      <c r="N4312" t="s">
        <v>78</v>
      </c>
      <c r="O4312">
        <v>0.75</v>
      </c>
      <c r="P4312" t="s">
        <v>79</v>
      </c>
      <c r="Q4312">
        <v>0</v>
      </c>
      <c r="R4312" t="s">
        <v>16229</v>
      </c>
      <c r="S4312"/>
      <c r="T4312"/>
      <c r="U4312"/>
      <c r="V4312"/>
      <c r="W4312"/>
      <c r="X4312"/>
      <c r="Y4312"/>
      <c r="Z4312"/>
      <c r="AA4312"/>
      <c r="AB4312"/>
      <c r="AC4312"/>
      <c r="AD4312"/>
      <c r="AE4312"/>
      <c r="AF4312"/>
      <c r="AG4312">
        <v>0</v>
      </c>
      <c r="AH4312">
        <v>0</v>
      </c>
    </row>
    <row r="4313" spans="1:34" ht="15" x14ac:dyDescent="0.25">
      <c r="A4313" t="s">
        <v>8723</v>
      </c>
      <c r="B4313" t="s">
        <v>8724</v>
      </c>
      <c r="C4313" t="s">
        <v>564</v>
      </c>
      <c r="D4313">
        <v>38</v>
      </c>
      <c r="E4313" s="138">
        <v>45639</v>
      </c>
      <c r="F4313" s="138">
        <v>45702</v>
      </c>
      <c r="G4313" t="s">
        <v>69</v>
      </c>
      <c r="H4313" t="s">
        <v>70</v>
      </c>
      <c r="I4313">
        <v>0</v>
      </c>
      <c r="J4313" t="s">
        <v>16327</v>
      </c>
      <c r="K4313">
        <v>0.8</v>
      </c>
      <c r="L4313" t="s">
        <v>71</v>
      </c>
      <c r="M4313"/>
      <c r="N4313"/>
      <c r="O4313"/>
      <c r="P4313"/>
      <c r="Q4313"/>
      <c r="R4313"/>
      <c r="S4313"/>
      <c r="T4313"/>
      <c r="U4313"/>
      <c r="V4313"/>
      <c r="W4313"/>
      <c r="X4313"/>
      <c r="Y4313"/>
      <c r="Z4313"/>
      <c r="AA4313"/>
      <c r="AB4313"/>
      <c r="AC4313"/>
      <c r="AD4313"/>
      <c r="AE4313"/>
      <c r="AF4313"/>
      <c r="AG4313">
        <v>2</v>
      </c>
      <c r="AH4313">
        <v>28000</v>
      </c>
    </row>
    <row r="4314" spans="1:34" ht="15" x14ac:dyDescent="0.25">
      <c r="A4314" t="s">
        <v>8725</v>
      </c>
      <c r="B4314" t="s">
        <v>8726</v>
      </c>
      <c r="C4314" t="s">
        <v>96</v>
      </c>
      <c r="D4314">
        <v>20</v>
      </c>
      <c r="E4314" s="138">
        <v>45043</v>
      </c>
      <c r="F4314" s="138">
        <v>46011</v>
      </c>
      <c r="G4314" t="s">
        <v>69</v>
      </c>
      <c r="H4314" t="s">
        <v>63</v>
      </c>
      <c r="I4314">
        <v>0.8</v>
      </c>
      <c r="J4314" t="s">
        <v>71</v>
      </c>
      <c r="K4314"/>
      <c r="L4314"/>
      <c r="M4314"/>
      <c r="N4314"/>
      <c r="O4314"/>
      <c r="P4314"/>
      <c r="Q4314"/>
      <c r="R4314"/>
      <c r="S4314"/>
      <c r="T4314"/>
      <c r="U4314"/>
      <c r="V4314"/>
      <c r="W4314"/>
      <c r="X4314"/>
      <c r="Y4314"/>
      <c r="Z4314"/>
      <c r="AA4314"/>
      <c r="AB4314"/>
      <c r="AC4314"/>
      <c r="AD4314"/>
      <c r="AE4314"/>
      <c r="AF4314"/>
      <c r="AG4314">
        <v>1</v>
      </c>
      <c r="AH4314">
        <v>0</v>
      </c>
    </row>
    <row r="4315" spans="1:34" ht="15" x14ac:dyDescent="0.25">
      <c r="A4315" t="s">
        <v>8719</v>
      </c>
      <c r="B4315" t="s">
        <v>8720</v>
      </c>
      <c r="C4315" t="s">
        <v>159</v>
      </c>
      <c r="D4315">
        <v>16</v>
      </c>
      <c r="E4315" s="138">
        <v>41911</v>
      </c>
      <c r="F4315" s="138">
        <v>46011</v>
      </c>
      <c r="G4315" t="s">
        <v>69</v>
      </c>
      <c r="H4315" t="s">
        <v>63</v>
      </c>
      <c r="I4315">
        <v>0.8</v>
      </c>
      <c r="J4315" t="s">
        <v>71</v>
      </c>
      <c r="K4315"/>
      <c r="L4315"/>
      <c r="M4315"/>
      <c r="N4315"/>
      <c r="O4315"/>
      <c r="P4315"/>
      <c r="Q4315"/>
      <c r="R4315"/>
      <c r="S4315"/>
      <c r="T4315"/>
      <c r="U4315"/>
      <c r="V4315"/>
      <c r="W4315"/>
      <c r="X4315"/>
      <c r="Y4315"/>
      <c r="Z4315"/>
      <c r="AA4315"/>
      <c r="AB4315"/>
      <c r="AC4315"/>
      <c r="AD4315"/>
      <c r="AE4315"/>
      <c r="AF4315"/>
      <c r="AG4315">
        <v>1</v>
      </c>
      <c r="AH4315">
        <v>0</v>
      </c>
    </row>
    <row r="4316" spans="1:34" ht="15" x14ac:dyDescent="0.25">
      <c r="A4316" t="s">
        <v>8721</v>
      </c>
      <c r="B4316" t="s">
        <v>8722</v>
      </c>
      <c r="C4316" t="s">
        <v>102</v>
      </c>
      <c r="D4316">
        <v>27</v>
      </c>
      <c r="E4316" s="138">
        <v>45621</v>
      </c>
      <c r="F4316" s="138">
        <v>45923</v>
      </c>
      <c r="G4316" t="s">
        <v>69</v>
      </c>
      <c r="H4316" t="s">
        <v>63</v>
      </c>
      <c r="I4316">
        <v>0.65</v>
      </c>
      <c r="J4316" t="s">
        <v>71</v>
      </c>
      <c r="K4316"/>
      <c r="L4316"/>
      <c r="M4316"/>
      <c r="N4316"/>
      <c r="O4316"/>
      <c r="P4316"/>
      <c r="Q4316"/>
      <c r="R4316"/>
      <c r="S4316"/>
      <c r="T4316"/>
      <c r="U4316"/>
      <c r="V4316"/>
      <c r="W4316"/>
      <c r="X4316"/>
      <c r="Y4316"/>
      <c r="Z4316"/>
      <c r="AA4316"/>
      <c r="AB4316"/>
      <c r="AC4316"/>
      <c r="AD4316"/>
      <c r="AE4316"/>
      <c r="AF4316"/>
      <c r="AG4316">
        <v>1</v>
      </c>
      <c r="AH4316">
        <v>0</v>
      </c>
    </row>
    <row r="4317" spans="1:34" ht="15" x14ac:dyDescent="0.25">
      <c r="A4317" t="s">
        <v>8727</v>
      </c>
      <c r="B4317" t="s">
        <v>8728</v>
      </c>
      <c r="C4317" t="s">
        <v>206</v>
      </c>
      <c r="D4317">
        <v>79</v>
      </c>
      <c r="E4317" s="138">
        <v>45281</v>
      </c>
      <c r="F4317" s="138">
        <v>46011</v>
      </c>
      <c r="G4317" t="s">
        <v>69</v>
      </c>
      <c r="H4317" t="s">
        <v>70</v>
      </c>
      <c r="I4317">
        <v>0</v>
      </c>
      <c r="J4317" t="s">
        <v>16228</v>
      </c>
      <c r="K4317">
        <v>0.8</v>
      </c>
      <c r="L4317" t="s">
        <v>71</v>
      </c>
      <c r="M4317"/>
      <c r="N4317"/>
      <c r="O4317"/>
      <c r="P4317"/>
      <c r="Q4317"/>
      <c r="R4317"/>
      <c r="S4317"/>
      <c r="T4317"/>
      <c r="U4317"/>
      <c r="V4317"/>
      <c r="W4317"/>
      <c r="X4317"/>
      <c r="Y4317"/>
      <c r="Z4317"/>
      <c r="AA4317"/>
      <c r="AB4317"/>
      <c r="AC4317"/>
      <c r="AD4317"/>
      <c r="AE4317"/>
      <c r="AF4317"/>
      <c r="AG4317">
        <v>2</v>
      </c>
      <c r="AH4317">
        <v>12000</v>
      </c>
    </row>
    <row r="4318" spans="1:34" ht="15" x14ac:dyDescent="0.25">
      <c r="A4318" t="s">
        <v>8729</v>
      </c>
      <c r="B4318" t="s">
        <v>8730</v>
      </c>
      <c r="C4318" t="s">
        <v>757</v>
      </c>
      <c r="D4318"/>
      <c r="E4318"/>
      <c r="F4318"/>
      <c r="G4318"/>
      <c r="H4318" t="s">
        <v>63</v>
      </c>
      <c r="I4318" t="s">
        <v>64</v>
      </c>
      <c r="J4318"/>
      <c r="K4318"/>
      <c r="L4318"/>
      <c r="M4318"/>
      <c r="N4318"/>
      <c r="O4318"/>
      <c r="P4318"/>
      <c r="Q4318"/>
      <c r="R4318"/>
      <c r="S4318"/>
      <c r="T4318"/>
      <c r="U4318"/>
      <c r="V4318"/>
      <c r="W4318"/>
      <c r="X4318"/>
      <c r="Y4318"/>
      <c r="Z4318"/>
      <c r="AA4318"/>
      <c r="AB4318"/>
      <c r="AC4318"/>
      <c r="AD4318"/>
      <c r="AE4318"/>
      <c r="AF4318"/>
      <c r="AG4318"/>
      <c r="AH4318">
        <v>0</v>
      </c>
    </row>
    <row r="4319" spans="1:34" ht="15" x14ac:dyDescent="0.25">
      <c r="A4319" t="s">
        <v>8731</v>
      </c>
      <c r="B4319" t="s">
        <v>8732</v>
      </c>
      <c r="C4319" t="s">
        <v>511</v>
      </c>
      <c r="D4319">
        <v>34</v>
      </c>
      <c r="E4319" s="138">
        <v>45645</v>
      </c>
      <c r="F4319" s="138">
        <v>45803</v>
      </c>
      <c r="G4319" t="s">
        <v>69</v>
      </c>
      <c r="H4319" t="s">
        <v>63</v>
      </c>
      <c r="I4319">
        <v>0.8</v>
      </c>
      <c r="J4319" t="s">
        <v>71</v>
      </c>
      <c r="K4319"/>
      <c r="L4319"/>
      <c r="M4319"/>
      <c r="N4319"/>
      <c r="O4319"/>
      <c r="P4319"/>
      <c r="Q4319"/>
      <c r="R4319"/>
      <c r="S4319"/>
      <c r="T4319"/>
      <c r="U4319"/>
      <c r="V4319"/>
      <c r="W4319"/>
      <c r="X4319"/>
      <c r="Y4319"/>
      <c r="Z4319"/>
      <c r="AA4319"/>
      <c r="AB4319"/>
      <c r="AC4319"/>
      <c r="AD4319"/>
      <c r="AE4319"/>
      <c r="AF4319"/>
      <c r="AG4319">
        <v>1</v>
      </c>
      <c r="AH4319">
        <v>0</v>
      </c>
    </row>
    <row r="4320" spans="1:34" ht="15" x14ac:dyDescent="0.25">
      <c r="A4320" t="s">
        <v>8745</v>
      </c>
      <c r="B4320" t="s">
        <v>8746</v>
      </c>
      <c r="C4320" t="s">
        <v>426</v>
      </c>
      <c r="D4320">
        <v>31</v>
      </c>
      <c r="E4320" s="138">
        <v>45656</v>
      </c>
      <c r="F4320" s="138">
        <v>45688</v>
      </c>
      <c r="G4320" t="s">
        <v>69</v>
      </c>
      <c r="H4320" t="s">
        <v>63</v>
      </c>
      <c r="I4320">
        <v>0.6</v>
      </c>
      <c r="J4320" t="s">
        <v>71</v>
      </c>
      <c r="K4320"/>
      <c r="L4320"/>
      <c r="M4320"/>
      <c r="N4320"/>
      <c r="O4320"/>
      <c r="P4320"/>
      <c r="Q4320"/>
      <c r="R4320"/>
      <c r="S4320"/>
      <c r="T4320"/>
      <c r="U4320"/>
      <c r="V4320"/>
      <c r="W4320"/>
      <c r="X4320"/>
      <c r="Y4320"/>
      <c r="Z4320"/>
      <c r="AA4320"/>
      <c r="AB4320"/>
      <c r="AC4320"/>
      <c r="AD4320"/>
      <c r="AE4320"/>
      <c r="AF4320"/>
      <c r="AG4320">
        <v>1</v>
      </c>
      <c r="AH4320">
        <v>0</v>
      </c>
    </row>
    <row r="4321" spans="1:34" ht="15" x14ac:dyDescent="0.25">
      <c r="A4321" t="s">
        <v>8747</v>
      </c>
      <c r="B4321" t="s">
        <v>8748</v>
      </c>
      <c r="C4321" t="s">
        <v>119</v>
      </c>
      <c r="D4321">
        <v>7</v>
      </c>
      <c r="E4321" s="138">
        <v>45714</v>
      </c>
      <c r="F4321" s="138">
        <v>45734</v>
      </c>
      <c r="G4321" t="s">
        <v>69</v>
      </c>
      <c r="H4321" t="s">
        <v>70</v>
      </c>
      <c r="I4321">
        <v>0</v>
      </c>
      <c r="J4321" t="s">
        <v>16232</v>
      </c>
      <c r="K4321">
        <v>0.8</v>
      </c>
      <c r="L4321" t="s">
        <v>71</v>
      </c>
      <c r="M4321"/>
      <c r="N4321"/>
      <c r="O4321"/>
      <c r="P4321"/>
      <c r="Q4321"/>
      <c r="R4321"/>
      <c r="S4321"/>
      <c r="T4321"/>
      <c r="U4321"/>
      <c r="V4321"/>
      <c r="W4321"/>
      <c r="X4321"/>
      <c r="Y4321"/>
      <c r="Z4321"/>
      <c r="AA4321"/>
      <c r="AB4321"/>
      <c r="AC4321"/>
      <c r="AD4321"/>
      <c r="AE4321"/>
      <c r="AF4321"/>
      <c r="AG4321">
        <v>2</v>
      </c>
      <c r="AH4321">
        <v>7500</v>
      </c>
    </row>
    <row r="4322" spans="1:34" ht="15" x14ac:dyDescent="0.25">
      <c r="A4322" t="s">
        <v>8763</v>
      </c>
      <c r="B4322" t="s">
        <v>8764</v>
      </c>
      <c r="C4322" t="s">
        <v>301</v>
      </c>
      <c r="D4322">
        <v>9</v>
      </c>
      <c r="E4322" s="138">
        <v>45103</v>
      </c>
      <c r="F4322" s="138">
        <v>46011</v>
      </c>
      <c r="G4322" t="s">
        <v>16478</v>
      </c>
      <c r="H4322" t="s">
        <v>70</v>
      </c>
      <c r="I4322">
        <v>0.7</v>
      </c>
      <c r="J4322" t="s">
        <v>76</v>
      </c>
      <c r="K4322">
        <v>0.75</v>
      </c>
      <c r="L4322" t="s">
        <v>77</v>
      </c>
      <c r="M4322">
        <v>0.79</v>
      </c>
      <c r="N4322" t="s">
        <v>78</v>
      </c>
      <c r="O4322">
        <v>0.8</v>
      </c>
      <c r="P4322" t="s">
        <v>79</v>
      </c>
      <c r="Q4322">
        <v>0</v>
      </c>
      <c r="R4322" t="s">
        <v>16259</v>
      </c>
      <c r="S4322"/>
      <c r="T4322"/>
      <c r="U4322"/>
      <c r="V4322"/>
      <c r="W4322"/>
      <c r="X4322"/>
      <c r="Y4322"/>
      <c r="Z4322"/>
      <c r="AA4322"/>
      <c r="AB4322"/>
      <c r="AC4322"/>
      <c r="AD4322"/>
      <c r="AE4322"/>
      <c r="AF4322"/>
      <c r="AG4322">
        <v>0</v>
      </c>
      <c r="AH4322">
        <v>0</v>
      </c>
    </row>
    <row r="4323" spans="1:34" ht="15" x14ac:dyDescent="0.25">
      <c r="A4323" t="s">
        <v>8765</v>
      </c>
      <c r="B4323" t="s">
        <v>8766</v>
      </c>
      <c r="C4323" t="s">
        <v>105</v>
      </c>
      <c r="D4323">
        <v>14</v>
      </c>
      <c r="E4323" s="138">
        <v>42828</v>
      </c>
      <c r="F4323" s="138">
        <v>46011</v>
      </c>
      <c r="G4323" t="s">
        <v>69</v>
      </c>
      <c r="H4323" t="s">
        <v>70</v>
      </c>
      <c r="I4323">
        <v>0</v>
      </c>
      <c r="J4323" t="s">
        <v>16228</v>
      </c>
      <c r="K4323">
        <v>0.8</v>
      </c>
      <c r="L4323" t="s">
        <v>71</v>
      </c>
      <c r="M4323"/>
      <c r="N4323"/>
      <c r="O4323"/>
      <c r="P4323"/>
      <c r="Q4323"/>
      <c r="R4323"/>
      <c r="S4323"/>
      <c r="T4323"/>
      <c r="U4323"/>
      <c r="V4323"/>
      <c r="W4323"/>
      <c r="X4323"/>
      <c r="Y4323"/>
      <c r="Z4323"/>
      <c r="AA4323"/>
      <c r="AB4323"/>
      <c r="AC4323"/>
      <c r="AD4323"/>
      <c r="AE4323"/>
      <c r="AF4323"/>
      <c r="AG4323">
        <v>2</v>
      </c>
      <c r="AH4323">
        <v>12000</v>
      </c>
    </row>
    <row r="4324" spans="1:34" ht="15" x14ac:dyDescent="0.25">
      <c r="A4324" t="s">
        <v>8767</v>
      </c>
      <c r="B4324" t="s">
        <v>8768</v>
      </c>
      <c r="C4324" t="s">
        <v>318</v>
      </c>
      <c r="D4324">
        <v>29</v>
      </c>
      <c r="E4324" s="138">
        <v>45637</v>
      </c>
      <c r="F4324" s="138">
        <v>45727</v>
      </c>
      <c r="G4324" t="s">
        <v>75</v>
      </c>
      <c r="H4324" t="s">
        <v>70</v>
      </c>
      <c r="I4324">
        <v>0</v>
      </c>
      <c r="J4324" t="s">
        <v>16229</v>
      </c>
      <c r="K4324">
        <v>0.6</v>
      </c>
      <c r="L4324" t="s">
        <v>16270</v>
      </c>
      <c r="M4324">
        <v>0.7</v>
      </c>
      <c r="N4324" t="s">
        <v>78</v>
      </c>
      <c r="O4324">
        <v>0.8</v>
      </c>
      <c r="P4324" t="s">
        <v>79</v>
      </c>
      <c r="Q4324"/>
      <c r="R4324"/>
      <c r="S4324"/>
      <c r="T4324"/>
      <c r="U4324"/>
      <c r="V4324"/>
      <c r="W4324"/>
      <c r="X4324"/>
      <c r="Y4324"/>
      <c r="Z4324"/>
      <c r="AA4324"/>
      <c r="AB4324"/>
      <c r="AC4324"/>
      <c r="AD4324"/>
      <c r="AE4324"/>
      <c r="AF4324"/>
      <c r="AG4324">
        <v>4</v>
      </c>
      <c r="AH4324">
        <v>10000</v>
      </c>
    </row>
    <row r="4325" spans="1:34" ht="15" x14ac:dyDescent="0.25">
      <c r="A4325" t="s">
        <v>8769</v>
      </c>
      <c r="B4325" t="s">
        <v>8770</v>
      </c>
      <c r="C4325" t="s">
        <v>667</v>
      </c>
      <c r="D4325">
        <v>36</v>
      </c>
      <c r="E4325" s="138">
        <v>45644</v>
      </c>
      <c r="F4325" s="138">
        <v>45686</v>
      </c>
      <c r="G4325" t="s">
        <v>69</v>
      </c>
      <c r="H4325" t="s">
        <v>70</v>
      </c>
      <c r="I4325">
        <v>0</v>
      </c>
      <c r="J4325" t="s">
        <v>16230</v>
      </c>
      <c r="K4325">
        <v>0.5</v>
      </c>
      <c r="L4325" t="s">
        <v>71</v>
      </c>
      <c r="M4325"/>
      <c r="N4325"/>
      <c r="O4325"/>
      <c r="P4325"/>
      <c r="Q4325"/>
      <c r="R4325"/>
      <c r="S4325"/>
      <c r="T4325"/>
      <c r="U4325"/>
      <c r="V4325"/>
      <c r="W4325"/>
      <c r="X4325"/>
      <c r="Y4325"/>
      <c r="Z4325"/>
      <c r="AA4325"/>
      <c r="AB4325"/>
      <c r="AC4325"/>
      <c r="AD4325"/>
      <c r="AE4325"/>
      <c r="AF4325"/>
      <c r="AG4325">
        <v>2</v>
      </c>
      <c r="AH4325">
        <v>15000</v>
      </c>
    </row>
    <row r="4326" spans="1:34" ht="15" x14ac:dyDescent="0.25">
      <c r="A4326" t="s">
        <v>8771</v>
      </c>
      <c r="B4326" t="s">
        <v>8772</v>
      </c>
      <c r="C4326" t="s">
        <v>1079</v>
      </c>
      <c r="D4326">
        <v>43</v>
      </c>
      <c r="E4326" s="138">
        <v>41912</v>
      </c>
      <c r="F4326" s="138">
        <v>46011</v>
      </c>
      <c r="G4326" t="s">
        <v>69</v>
      </c>
      <c r="H4326" t="s">
        <v>63</v>
      </c>
      <c r="I4326">
        <v>0.7</v>
      </c>
      <c r="J4326" t="s">
        <v>71</v>
      </c>
      <c r="K4326"/>
      <c r="L4326"/>
      <c r="M4326"/>
      <c r="N4326"/>
      <c r="O4326"/>
      <c r="P4326"/>
      <c r="Q4326"/>
      <c r="R4326"/>
      <c r="S4326"/>
      <c r="T4326"/>
      <c r="U4326"/>
      <c r="V4326"/>
      <c r="W4326"/>
      <c r="X4326"/>
      <c r="Y4326"/>
      <c r="Z4326"/>
      <c r="AA4326"/>
      <c r="AB4326"/>
      <c r="AC4326"/>
      <c r="AD4326"/>
      <c r="AE4326"/>
      <c r="AF4326"/>
      <c r="AG4326">
        <v>1</v>
      </c>
      <c r="AH4326">
        <v>0</v>
      </c>
    </row>
    <row r="4327" spans="1:34" ht="15" x14ac:dyDescent="0.25">
      <c r="A4327" t="s">
        <v>15835</v>
      </c>
      <c r="B4327" t="s">
        <v>15836</v>
      </c>
      <c r="C4327" t="s">
        <v>1370</v>
      </c>
      <c r="D4327">
        <v>25</v>
      </c>
      <c r="E4327" s="138">
        <v>44343</v>
      </c>
      <c r="F4327" s="138">
        <v>46011</v>
      </c>
      <c r="G4327" t="s">
        <v>818</v>
      </c>
      <c r="H4327" t="s">
        <v>63</v>
      </c>
      <c r="I4327">
        <v>0</v>
      </c>
      <c r="J4327" t="s">
        <v>71</v>
      </c>
      <c r="K4327"/>
      <c r="L4327"/>
      <c r="M4327"/>
      <c r="N4327"/>
      <c r="O4327"/>
      <c r="P4327"/>
      <c r="Q4327"/>
      <c r="R4327"/>
      <c r="S4327"/>
      <c r="T4327"/>
      <c r="U4327"/>
      <c r="V4327"/>
      <c r="W4327"/>
      <c r="X4327"/>
      <c r="Y4327"/>
      <c r="Z4327"/>
      <c r="AA4327"/>
      <c r="AB4327"/>
      <c r="AC4327"/>
      <c r="AD4327"/>
      <c r="AE4327"/>
      <c r="AF4327"/>
      <c r="AG4327">
        <v>1</v>
      </c>
      <c r="AH4327">
        <v>0</v>
      </c>
    </row>
    <row r="4328" spans="1:34" ht="15" x14ac:dyDescent="0.25">
      <c r="A4328" t="s">
        <v>8773</v>
      </c>
      <c r="B4328" t="s">
        <v>8774</v>
      </c>
      <c r="C4328" t="s">
        <v>1313</v>
      </c>
      <c r="D4328">
        <v>3</v>
      </c>
      <c r="E4328" s="138">
        <v>45691</v>
      </c>
      <c r="F4328" s="138">
        <v>45747</v>
      </c>
      <c r="G4328" t="s">
        <v>16478</v>
      </c>
      <c r="H4328" t="s">
        <v>70</v>
      </c>
      <c r="I4328">
        <v>0.65</v>
      </c>
      <c r="J4328" t="s">
        <v>76</v>
      </c>
      <c r="K4328">
        <v>0.68</v>
      </c>
      <c r="L4328" t="s">
        <v>77</v>
      </c>
      <c r="M4328">
        <v>0.76</v>
      </c>
      <c r="N4328" t="s">
        <v>78</v>
      </c>
      <c r="O4328">
        <v>0.78</v>
      </c>
      <c r="P4328" t="s">
        <v>79</v>
      </c>
      <c r="Q4328">
        <v>0</v>
      </c>
      <c r="R4328" t="s">
        <v>16232</v>
      </c>
      <c r="S4328"/>
      <c r="T4328"/>
      <c r="U4328"/>
      <c r="V4328"/>
      <c r="W4328"/>
      <c r="X4328"/>
      <c r="Y4328"/>
      <c r="Z4328"/>
      <c r="AA4328"/>
      <c r="AB4328"/>
      <c r="AC4328"/>
      <c r="AD4328"/>
      <c r="AE4328"/>
      <c r="AF4328"/>
      <c r="AG4328">
        <v>0</v>
      </c>
      <c r="AH4328">
        <v>0</v>
      </c>
    </row>
    <row r="4329" spans="1:34" ht="15" x14ac:dyDescent="0.25">
      <c r="A4329" t="s">
        <v>8775</v>
      </c>
      <c r="B4329" t="s">
        <v>8776</v>
      </c>
      <c r="C4329" t="s">
        <v>318</v>
      </c>
      <c r="D4329">
        <v>35</v>
      </c>
      <c r="E4329" s="138">
        <v>45265</v>
      </c>
      <c r="F4329" s="138">
        <v>46011</v>
      </c>
      <c r="G4329" t="s">
        <v>69</v>
      </c>
      <c r="H4329" t="s">
        <v>63</v>
      </c>
      <c r="I4329">
        <v>0.5</v>
      </c>
      <c r="J4329" t="s">
        <v>71</v>
      </c>
      <c r="K4329"/>
      <c r="L4329"/>
      <c r="M4329"/>
      <c r="N4329"/>
      <c r="O4329"/>
      <c r="P4329"/>
      <c r="Q4329"/>
      <c r="R4329"/>
      <c r="S4329"/>
      <c r="T4329"/>
      <c r="U4329"/>
      <c r="V4329"/>
      <c r="W4329"/>
      <c r="X4329"/>
      <c r="Y4329"/>
      <c r="Z4329"/>
      <c r="AA4329"/>
      <c r="AB4329"/>
      <c r="AC4329"/>
      <c r="AD4329"/>
      <c r="AE4329"/>
      <c r="AF4329"/>
      <c r="AG4329">
        <v>1</v>
      </c>
      <c r="AH4329">
        <v>0</v>
      </c>
    </row>
    <row r="4330" spans="1:34" ht="15" x14ac:dyDescent="0.25">
      <c r="A4330" t="s">
        <v>8777</v>
      </c>
      <c r="B4330" t="s">
        <v>8778</v>
      </c>
      <c r="C4330" t="s">
        <v>87</v>
      </c>
      <c r="D4330">
        <v>102</v>
      </c>
      <c r="E4330" s="138">
        <v>40760</v>
      </c>
      <c r="F4330" s="138">
        <v>46011</v>
      </c>
      <c r="G4330" t="s">
        <v>69</v>
      </c>
      <c r="H4330" t="s">
        <v>70</v>
      </c>
      <c r="I4330">
        <v>0</v>
      </c>
      <c r="J4330" t="s">
        <v>16229</v>
      </c>
      <c r="K4330">
        <v>0.8</v>
      </c>
      <c r="L4330" t="s">
        <v>71</v>
      </c>
      <c r="M4330"/>
      <c r="N4330"/>
      <c r="O4330"/>
      <c r="P4330"/>
      <c r="Q4330"/>
      <c r="R4330"/>
      <c r="S4330"/>
      <c r="T4330"/>
      <c r="U4330"/>
      <c r="V4330"/>
      <c r="W4330"/>
      <c r="X4330"/>
      <c r="Y4330"/>
      <c r="Z4330"/>
      <c r="AA4330"/>
      <c r="AB4330"/>
      <c r="AC4330"/>
      <c r="AD4330"/>
      <c r="AE4330"/>
      <c r="AF4330"/>
      <c r="AG4330">
        <v>2</v>
      </c>
      <c r="AH4330">
        <v>10000</v>
      </c>
    </row>
    <row r="4331" spans="1:34" ht="15" x14ac:dyDescent="0.25">
      <c r="A4331" t="s">
        <v>8779</v>
      </c>
      <c r="B4331" t="s">
        <v>8780</v>
      </c>
      <c r="C4331" t="s">
        <v>1082</v>
      </c>
      <c r="D4331">
        <v>36</v>
      </c>
      <c r="E4331" s="138">
        <v>44644</v>
      </c>
      <c r="F4331" s="138">
        <v>46011</v>
      </c>
      <c r="G4331" t="s">
        <v>16478</v>
      </c>
      <c r="H4331" t="s">
        <v>70</v>
      </c>
      <c r="I4331">
        <v>0.37</v>
      </c>
      <c r="J4331" t="s">
        <v>76</v>
      </c>
      <c r="K4331">
        <v>0.49</v>
      </c>
      <c r="L4331" t="s">
        <v>77</v>
      </c>
      <c r="M4331">
        <v>0.7</v>
      </c>
      <c r="N4331" t="s">
        <v>78</v>
      </c>
      <c r="O4331">
        <v>0.8</v>
      </c>
      <c r="P4331" t="s">
        <v>79</v>
      </c>
      <c r="Q4331"/>
      <c r="R4331"/>
      <c r="S4331"/>
      <c r="T4331"/>
      <c r="U4331"/>
      <c r="V4331"/>
      <c r="W4331"/>
      <c r="X4331"/>
      <c r="Y4331"/>
      <c r="Z4331"/>
      <c r="AA4331"/>
      <c r="AB4331"/>
      <c r="AC4331"/>
      <c r="AD4331"/>
      <c r="AE4331"/>
      <c r="AF4331"/>
      <c r="AG4331">
        <v>0</v>
      </c>
      <c r="AH4331">
        <v>0</v>
      </c>
    </row>
    <row r="4332" spans="1:34" ht="15" x14ac:dyDescent="0.25">
      <c r="A4332" t="s">
        <v>8781</v>
      </c>
      <c r="B4332" t="s">
        <v>8782</v>
      </c>
      <c r="C4332" t="s">
        <v>231</v>
      </c>
      <c r="D4332">
        <v>29</v>
      </c>
      <c r="E4332" s="138">
        <v>45646</v>
      </c>
      <c r="F4332" s="138">
        <v>45673</v>
      </c>
      <c r="G4332" t="s">
        <v>69</v>
      </c>
      <c r="H4332" t="s">
        <v>63</v>
      </c>
      <c r="I4332">
        <v>0.8</v>
      </c>
      <c r="J4332" t="s">
        <v>71</v>
      </c>
      <c r="K4332"/>
      <c r="L4332"/>
      <c r="M4332"/>
      <c r="N4332"/>
      <c r="O4332"/>
      <c r="P4332"/>
      <c r="Q4332"/>
      <c r="R4332"/>
      <c r="S4332"/>
      <c r="T4332"/>
      <c r="U4332"/>
      <c r="V4332"/>
      <c r="W4332"/>
      <c r="X4332"/>
      <c r="Y4332"/>
      <c r="Z4332"/>
      <c r="AA4332"/>
      <c r="AB4332"/>
      <c r="AC4332"/>
      <c r="AD4332"/>
      <c r="AE4332"/>
      <c r="AF4332"/>
      <c r="AG4332">
        <v>1</v>
      </c>
      <c r="AH4332">
        <v>0</v>
      </c>
    </row>
    <row r="4333" spans="1:34" ht="15" x14ac:dyDescent="0.25">
      <c r="A4333" t="s">
        <v>8785</v>
      </c>
      <c r="B4333" t="s">
        <v>8786</v>
      </c>
      <c r="C4333" t="s">
        <v>102</v>
      </c>
      <c r="D4333">
        <v>14</v>
      </c>
      <c r="E4333" s="138">
        <v>44705</v>
      </c>
      <c r="F4333" s="138">
        <v>46011</v>
      </c>
      <c r="G4333" t="s">
        <v>69</v>
      </c>
      <c r="H4333" t="s">
        <v>63</v>
      </c>
      <c r="I4333">
        <v>0.6</v>
      </c>
      <c r="J4333" t="s">
        <v>71</v>
      </c>
      <c r="K4333"/>
      <c r="L4333"/>
      <c r="M4333"/>
      <c r="N4333"/>
      <c r="O4333"/>
      <c r="P4333"/>
      <c r="Q4333"/>
      <c r="R4333"/>
      <c r="S4333"/>
      <c r="T4333"/>
      <c r="U4333"/>
      <c r="V4333"/>
      <c r="W4333"/>
      <c r="X4333"/>
      <c r="Y4333"/>
      <c r="Z4333"/>
      <c r="AA4333"/>
      <c r="AB4333"/>
      <c r="AC4333"/>
      <c r="AD4333"/>
      <c r="AE4333"/>
      <c r="AF4333"/>
      <c r="AG4333">
        <v>1</v>
      </c>
      <c r="AH4333">
        <v>0</v>
      </c>
    </row>
    <row r="4334" spans="1:34" ht="15" x14ac:dyDescent="0.25">
      <c r="A4334" t="s">
        <v>8787</v>
      </c>
      <c r="B4334" t="s">
        <v>8788</v>
      </c>
      <c r="C4334" t="s">
        <v>259</v>
      </c>
      <c r="D4334">
        <v>4</v>
      </c>
      <c r="E4334" s="138">
        <v>45001</v>
      </c>
      <c r="F4334" s="138">
        <v>46011</v>
      </c>
      <c r="G4334" t="s">
        <v>69</v>
      </c>
      <c r="H4334" t="s">
        <v>63</v>
      </c>
      <c r="I4334">
        <v>0.5</v>
      </c>
      <c r="J4334" t="s">
        <v>71</v>
      </c>
      <c r="K4334"/>
      <c r="L4334"/>
      <c r="M4334"/>
      <c r="N4334"/>
      <c r="O4334"/>
      <c r="P4334"/>
      <c r="Q4334"/>
      <c r="R4334"/>
      <c r="S4334"/>
      <c r="T4334"/>
      <c r="U4334"/>
      <c r="V4334"/>
      <c r="W4334"/>
      <c r="X4334"/>
      <c r="Y4334"/>
      <c r="Z4334"/>
      <c r="AA4334"/>
      <c r="AB4334"/>
      <c r="AC4334"/>
      <c r="AD4334"/>
      <c r="AE4334"/>
      <c r="AF4334"/>
      <c r="AG4334">
        <v>1</v>
      </c>
      <c r="AH4334">
        <v>0</v>
      </c>
    </row>
    <row r="4335" spans="1:34" ht="15" x14ac:dyDescent="0.25">
      <c r="A4335" t="s">
        <v>8789</v>
      </c>
      <c r="B4335" t="s">
        <v>8790</v>
      </c>
      <c r="C4335" t="s">
        <v>621</v>
      </c>
      <c r="D4335">
        <v>35</v>
      </c>
      <c r="E4335" s="138">
        <v>39171</v>
      </c>
      <c r="F4335" s="138">
        <v>46011</v>
      </c>
      <c r="G4335" t="s">
        <v>69</v>
      </c>
      <c r="H4335" t="s">
        <v>70</v>
      </c>
      <c r="I4335">
        <v>0</v>
      </c>
      <c r="J4335" t="s">
        <v>16330</v>
      </c>
      <c r="K4335">
        <v>0.8</v>
      </c>
      <c r="L4335" t="s">
        <v>71</v>
      </c>
      <c r="M4335"/>
      <c r="N4335"/>
      <c r="O4335"/>
      <c r="P4335"/>
      <c r="Q4335"/>
      <c r="R4335"/>
      <c r="S4335"/>
      <c r="T4335"/>
      <c r="U4335"/>
      <c r="V4335"/>
      <c r="W4335"/>
      <c r="X4335"/>
      <c r="Y4335"/>
      <c r="Z4335"/>
      <c r="AA4335"/>
      <c r="AB4335"/>
      <c r="AC4335"/>
      <c r="AD4335"/>
      <c r="AE4335"/>
      <c r="AF4335"/>
      <c r="AG4335">
        <v>2</v>
      </c>
      <c r="AH4335">
        <v>8999.99</v>
      </c>
    </row>
    <row r="4336" spans="1:34" ht="15" x14ac:dyDescent="0.25">
      <c r="A4336" t="s">
        <v>8791</v>
      </c>
      <c r="B4336" t="s">
        <v>8792</v>
      </c>
      <c r="C4336" t="s">
        <v>74</v>
      </c>
      <c r="D4336">
        <v>48</v>
      </c>
      <c r="E4336" s="138">
        <v>45649</v>
      </c>
      <c r="F4336" s="138">
        <v>45691</v>
      </c>
      <c r="G4336" t="s">
        <v>69</v>
      </c>
      <c r="H4336" t="s">
        <v>70</v>
      </c>
      <c r="I4336">
        <v>0</v>
      </c>
      <c r="J4336" t="s">
        <v>16230</v>
      </c>
      <c r="K4336">
        <v>0.8</v>
      </c>
      <c r="L4336" t="s">
        <v>71</v>
      </c>
      <c r="M4336"/>
      <c r="N4336"/>
      <c r="O4336"/>
      <c r="P4336"/>
      <c r="Q4336"/>
      <c r="R4336"/>
      <c r="S4336"/>
      <c r="T4336"/>
      <c r="U4336"/>
      <c r="V4336"/>
      <c r="W4336"/>
      <c r="X4336"/>
      <c r="Y4336"/>
      <c r="Z4336"/>
      <c r="AA4336"/>
      <c r="AB4336"/>
      <c r="AC4336"/>
      <c r="AD4336"/>
      <c r="AE4336"/>
      <c r="AF4336"/>
      <c r="AG4336">
        <v>2</v>
      </c>
      <c r="AH4336">
        <v>15000</v>
      </c>
    </row>
    <row r="4337" spans="1:34" ht="15" x14ac:dyDescent="0.25">
      <c r="A4337" t="s">
        <v>8793</v>
      </c>
      <c r="B4337" t="s">
        <v>8794</v>
      </c>
      <c r="C4337" t="s">
        <v>281</v>
      </c>
      <c r="D4337">
        <v>13</v>
      </c>
      <c r="E4337" s="138">
        <v>44741</v>
      </c>
      <c r="F4337" s="138">
        <v>46011</v>
      </c>
      <c r="G4337" t="s">
        <v>69</v>
      </c>
      <c r="H4337" t="s">
        <v>63</v>
      </c>
      <c r="I4337">
        <v>0.2</v>
      </c>
      <c r="J4337" t="s">
        <v>71</v>
      </c>
      <c r="K4337"/>
      <c r="L4337"/>
      <c r="M4337"/>
      <c r="N4337"/>
      <c r="O4337"/>
      <c r="P4337"/>
      <c r="Q4337"/>
      <c r="R4337"/>
      <c r="S4337"/>
      <c r="T4337"/>
      <c r="U4337"/>
      <c r="V4337"/>
      <c r="W4337"/>
      <c r="X4337"/>
      <c r="Y4337"/>
      <c r="Z4337"/>
      <c r="AA4337"/>
      <c r="AB4337"/>
      <c r="AC4337"/>
      <c r="AD4337"/>
      <c r="AE4337"/>
      <c r="AF4337"/>
      <c r="AG4337">
        <v>1</v>
      </c>
      <c r="AH4337">
        <v>0</v>
      </c>
    </row>
    <row r="4338" spans="1:34" ht="15" x14ac:dyDescent="0.25">
      <c r="A4338" t="s">
        <v>8795</v>
      </c>
      <c r="B4338" t="s">
        <v>8796</v>
      </c>
      <c r="C4338" t="s">
        <v>1079</v>
      </c>
      <c r="D4338"/>
      <c r="E4338"/>
      <c r="F4338"/>
      <c r="G4338"/>
      <c r="H4338" t="s">
        <v>63</v>
      </c>
      <c r="I4338" t="s">
        <v>64</v>
      </c>
      <c r="J4338"/>
      <c r="K4338"/>
      <c r="L4338"/>
      <c r="M4338"/>
      <c r="N4338"/>
      <c r="O4338"/>
      <c r="P4338"/>
      <c r="Q4338"/>
      <c r="R4338"/>
      <c r="S4338"/>
      <c r="T4338"/>
      <c r="U4338"/>
      <c r="V4338"/>
      <c r="W4338"/>
      <c r="X4338"/>
      <c r="Y4338"/>
      <c r="Z4338"/>
      <c r="AA4338"/>
      <c r="AB4338"/>
      <c r="AC4338"/>
      <c r="AD4338"/>
      <c r="AE4338"/>
      <c r="AF4338"/>
      <c r="AG4338"/>
      <c r="AH4338">
        <v>0</v>
      </c>
    </row>
    <row r="4339" spans="1:34" ht="15" x14ac:dyDescent="0.25">
      <c r="A4339" t="s">
        <v>8797</v>
      </c>
      <c r="B4339" t="s">
        <v>8798</v>
      </c>
      <c r="C4339" t="s">
        <v>267</v>
      </c>
      <c r="D4339">
        <v>37</v>
      </c>
      <c r="E4339" s="138">
        <v>45649</v>
      </c>
      <c r="F4339" s="138">
        <v>45667</v>
      </c>
      <c r="G4339" t="s">
        <v>75</v>
      </c>
      <c r="H4339" t="s">
        <v>63</v>
      </c>
      <c r="I4339">
        <v>0.8</v>
      </c>
      <c r="J4339" t="s">
        <v>71</v>
      </c>
      <c r="K4339"/>
      <c r="L4339"/>
      <c r="M4339"/>
      <c r="N4339"/>
      <c r="O4339"/>
      <c r="P4339"/>
      <c r="Q4339"/>
      <c r="R4339"/>
      <c r="S4339"/>
      <c r="T4339"/>
      <c r="U4339"/>
      <c r="V4339"/>
      <c r="W4339"/>
      <c r="X4339"/>
      <c r="Y4339"/>
      <c r="Z4339"/>
      <c r="AA4339"/>
      <c r="AB4339"/>
      <c r="AC4339"/>
      <c r="AD4339"/>
      <c r="AE4339"/>
      <c r="AF4339"/>
      <c r="AG4339">
        <v>1</v>
      </c>
      <c r="AH4339">
        <v>0</v>
      </c>
    </row>
    <row r="4340" spans="1:34" ht="15" x14ac:dyDescent="0.25">
      <c r="A4340" t="s">
        <v>8803</v>
      </c>
      <c r="B4340" t="s">
        <v>8804</v>
      </c>
      <c r="C4340" t="s">
        <v>102</v>
      </c>
      <c r="D4340">
        <v>1</v>
      </c>
      <c r="E4340" s="138">
        <v>45712</v>
      </c>
      <c r="F4340" s="138">
        <v>45944</v>
      </c>
      <c r="G4340" t="s">
        <v>69</v>
      </c>
      <c r="H4340" t="s">
        <v>63</v>
      </c>
      <c r="I4340">
        <v>0.8</v>
      </c>
      <c r="J4340" t="s">
        <v>71</v>
      </c>
      <c r="K4340"/>
      <c r="L4340"/>
      <c r="M4340"/>
      <c r="N4340"/>
      <c r="O4340"/>
      <c r="P4340"/>
      <c r="Q4340"/>
      <c r="R4340"/>
      <c r="S4340"/>
      <c r="T4340"/>
      <c r="U4340"/>
      <c r="V4340"/>
      <c r="W4340"/>
      <c r="X4340"/>
      <c r="Y4340"/>
      <c r="Z4340"/>
      <c r="AA4340"/>
      <c r="AB4340"/>
      <c r="AC4340"/>
      <c r="AD4340"/>
      <c r="AE4340"/>
      <c r="AF4340"/>
      <c r="AG4340">
        <v>1</v>
      </c>
      <c r="AH4340">
        <v>0</v>
      </c>
    </row>
    <row r="4341" spans="1:34" ht="15" x14ac:dyDescent="0.25">
      <c r="A4341" t="s">
        <v>8805</v>
      </c>
      <c r="B4341" t="s">
        <v>8806</v>
      </c>
      <c r="C4341" t="s">
        <v>219</v>
      </c>
      <c r="D4341">
        <v>34</v>
      </c>
      <c r="E4341" s="138">
        <v>45646</v>
      </c>
      <c r="F4341" s="138">
        <v>45740</v>
      </c>
      <c r="G4341" t="s">
        <v>69</v>
      </c>
      <c r="H4341" t="s">
        <v>63</v>
      </c>
      <c r="I4341">
        <v>0.6</v>
      </c>
      <c r="J4341" t="s">
        <v>71</v>
      </c>
      <c r="K4341"/>
      <c r="L4341"/>
      <c r="M4341"/>
      <c r="N4341"/>
      <c r="O4341"/>
      <c r="P4341"/>
      <c r="Q4341"/>
      <c r="R4341"/>
      <c r="S4341"/>
      <c r="T4341"/>
      <c r="U4341"/>
      <c r="V4341"/>
      <c r="W4341"/>
      <c r="X4341"/>
      <c r="Y4341"/>
      <c r="Z4341"/>
      <c r="AA4341"/>
      <c r="AB4341"/>
      <c r="AC4341"/>
      <c r="AD4341"/>
      <c r="AE4341"/>
      <c r="AF4341"/>
      <c r="AG4341">
        <v>1</v>
      </c>
      <c r="AH4341">
        <v>0</v>
      </c>
    </row>
    <row r="4342" spans="1:34" ht="15" x14ac:dyDescent="0.25">
      <c r="A4342" t="s">
        <v>8807</v>
      </c>
      <c r="B4342" t="s">
        <v>8808</v>
      </c>
      <c r="C4342" t="s">
        <v>1085</v>
      </c>
      <c r="D4342">
        <v>36</v>
      </c>
      <c r="E4342" s="138">
        <v>45653</v>
      </c>
      <c r="F4342" s="138">
        <v>45716</v>
      </c>
      <c r="G4342" t="s">
        <v>16478</v>
      </c>
      <c r="H4342" t="s">
        <v>70</v>
      </c>
      <c r="I4342">
        <v>0.72</v>
      </c>
      <c r="J4342" t="s">
        <v>76</v>
      </c>
      <c r="K4342">
        <v>0.75</v>
      </c>
      <c r="L4342" t="s">
        <v>77</v>
      </c>
      <c r="M4342">
        <v>0.78</v>
      </c>
      <c r="N4342" t="s">
        <v>78</v>
      </c>
      <c r="O4342">
        <v>0.8</v>
      </c>
      <c r="P4342" t="s">
        <v>79</v>
      </c>
      <c r="Q4342">
        <v>0</v>
      </c>
      <c r="R4342" t="s">
        <v>16229</v>
      </c>
      <c r="S4342"/>
      <c r="T4342"/>
      <c r="U4342"/>
      <c r="V4342"/>
      <c r="W4342"/>
      <c r="X4342"/>
      <c r="Y4342"/>
      <c r="Z4342"/>
      <c r="AA4342"/>
      <c r="AB4342"/>
      <c r="AC4342"/>
      <c r="AD4342"/>
      <c r="AE4342"/>
      <c r="AF4342"/>
      <c r="AG4342">
        <v>0</v>
      </c>
      <c r="AH4342">
        <v>0</v>
      </c>
    </row>
    <row r="4343" spans="1:34" ht="15" x14ac:dyDescent="0.25">
      <c r="A4343" t="s">
        <v>8815</v>
      </c>
      <c r="B4343" t="s">
        <v>8816</v>
      </c>
      <c r="C4343" t="s">
        <v>142</v>
      </c>
      <c r="D4343">
        <v>4</v>
      </c>
      <c r="E4343" s="138">
        <v>43508</v>
      </c>
      <c r="F4343" s="138">
        <v>46011</v>
      </c>
      <c r="G4343" t="s">
        <v>69</v>
      </c>
      <c r="H4343" t="s">
        <v>70</v>
      </c>
      <c r="I4343">
        <v>0</v>
      </c>
      <c r="J4343" t="s">
        <v>16231</v>
      </c>
      <c r="K4343">
        <v>0.6</v>
      </c>
      <c r="L4343" t="s">
        <v>71</v>
      </c>
      <c r="M4343"/>
      <c r="N4343"/>
      <c r="O4343"/>
      <c r="P4343"/>
      <c r="Q4343"/>
      <c r="R4343"/>
      <c r="S4343"/>
      <c r="T4343"/>
      <c r="U4343"/>
      <c r="V4343"/>
      <c r="W4343"/>
      <c r="X4343"/>
      <c r="Y4343"/>
      <c r="Z4343"/>
      <c r="AA4343"/>
      <c r="AB4343"/>
      <c r="AC4343"/>
      <c r="AD4343"/>
      <c r="AE4343"/>
      <c r="AF4343"/>
      <c r="AG4343">
        <v>2</v>
      </c>
      <c r="AH4343">
        <v>13000</v>
      </c>
    </row>
    <row r="4344" spans="1:34" ht="15" x14ac:dyDescent="0.25">
      <c r="A4344" t="s">
        <v>8813</v>
      </c>
      <c r="B4344" t="s">
        <v>8814</v>
      </c>
      <c r="C4344" t="s">
        <v>214</v>
      </c>
      <c r="D4344">
        <v>30</v>
      </c>
      <c r="E4344" s="138">
        <v>45656</v>
      </c>
      <c r="F4344" s="138">
        <v>45863</v>
      </c>
      <c r="G4344" t="s">
        <v>69</v>
      </c>
      <c r="H4344" t="s">
        <v>70</v>
      </c>
      <c r="I4344">
        <v>0</v>
      </c>
      <c r="J4344" t="s">
        <v>16259</v>
      </c>
      <c r="K4344">
        <v>0.8</v>
      </c>
      <c r="L4344" t="s">
        <v>71</v>
      </c>
      <c r="M4344"/>
      <c r="N4344"/>
      <c r="O4344"/>
      <c r="P4344"/>
      <c r="Q4344"/>
      <c r="R4344"/>
      <c r="S4344"/>
      <c r="T4344"/>
      <c r="U4344"/>
      <c r="V4344"/>
      <c r="W4344"/>
      <c r="X4344"/>
      <c r="Y4344"/>
      <c r="Z4344"/>
      <c r="AA4344"/>
      <c r="AB4344"/>
      <c r="AC4344"/>
      <c r="AD4344"/>
      <c r="AE4344"/>
      <c r="AF4344"/>
      <c r="AG4344">
        <v>2</v>
      </c>
      <c r="AH4344">
        <v>11000</v>
      </c>
    </row>
    <row r="4345" spans="1:34" ht="15" x14ac:dyDescent="0.25">
      <c r="A4345" t="s">
        <v>8811</v>
      </c>
      <c r="B4345" t="s">
        <v>8812</v>
      </c>
      <c r="C4345" t="s">
        <v>318</v>
      </c>
      <c r="D4345">
        <v>24</v>
      </c>
      <c r="E4345" s="138">
        <v>45644</v>
      </c>
      <c r="F4345" s="138">
        <v>45659</v>
      </c>
      <c r="G4345" t="s">
        <v>69</v>
      </c>
      <c r="H4345" t="s">
        <v>63</v>
      </c>
      <c r="I4345">
        <v>0.7</v>
      </c>
      <c r="J4345" t="s">
        <v>71</v>
      </c>
      <c r="K4345"/>
      <c r="L4345"/>
      <c r="M4345"/>
      <c r="N4345"/>
      <c r="O4345"/>
      <c r="P4345"/>
      <c r="Q4345"/>
      <c r="R4345"/>
      <c r="S4345"/>
      <c r="T4345"/>
      <c r="U4345"/>
      <c r="V4345"/>
      <c r="W4345"/>
      <c r="X4345"/>
      <c r="Y4345"/>
      <c r="Z4345"/>
      <c r="AA4345"/>
      <c r="AB4345"/>
      <c r="AC4345"/>
      <c r="AD4345"/>
      <c r="AE4345"/>
      <c r="AF4345"/>
      <c r="AG4345">
        <v>1</v>
      </c>
      <c r="AH4345">
        <v>0</v>
      </c>
    </row>
    <row r="4346" spans="1:34" ht="15" x14ac:dyDescent="0.25">
      <c r="A4346" t="s">
        <v>8817</v>
      </c>
      <c r="B4346" t="s">
        <v>8818</v>
      </c>
      <c r="C4346" t="s">
        <v>74</v>
      </c>
      <c r="D4346">
        <v>57</v>
      </c>
      <c r="E4346" s="138">
        <v>45643</v>
      </c>
      <c r="F4346" s="138">
        <v>45714</v>
      </c>
      <c r="G4346" t="s">
        <v>16478</v>
      </c>
      <c r="H4346" t="s">
        <v>70</v>
      </c>
      <c r="I4346">
        <v>0.5</v>
      </c>
      <c r="J4346" t="s">
        <v>76</v>
      </c>
      <c r="K4346">
        <v>0.55000000000000004</v>
      </c>
      <c r="L4346" t="s">
        <v>77</v>
      </c>
      <c r="M4346">
        <v>0.7</v>
      </c>
      <c r="N4346" t="s">
        <v>78</v>
      </c>
      <c r="O4346">
        <v>0.8</v>
      </c>
      <c r="P4346" t="s">
        <v>79</v>
      </c>
      <c r="Q4346">
        <v>0</v>
      </c>
      <c r="R4346" t="s">
        <v>16230</v>
      </c>
      <c r="S4346"/>
      <c r="T4346"/>
      <c r="U4346"/>
      <c r="V4346"/>
      <c r="W4346"/>
      <c r="X4346"/>
      <c r="Y4346"/>
      <c r="Z4346"/>
      <c r="AA4346"/>
      <c r="AB4346"/>
      <c r="AC4346"/>
      <c r="AD4346"/>
      <c r="AE4346"/>
      <c r="AF4346"/>
      <c r="AG4346">
        <v>0</v>
      </c>
      <c r="AH4346">
        <v>0</v>
      </c>
    </row>
    <row r="4347" spans="1:34" ht="15" x14ac:dyDescent="0.25">
      <c r="A4347" t="s">
        <v>8819</v>
      </c>
      <c r="B4347" t="s">
        <v>8820</v>
      </c>
      <c r="C4347" t="s">
        <v>267</v>
      </c>
      <c r="D4347">
        <v>58</v>
      </c>
      <c r="E4347" s="138">
        <v>45644</v>
      </c>
      <c r="F4347" s="138">
        <v>45681</v>
      </c>
      <c r="G4347" t="s">
        <v>69</v>
      </c>
      <c r="H4347" t="s">
        <v>63</v>
      </c>
      <c r="I4347">
        <v>0.8</v>
      </c>
      <c r="J4347" t="s">
        <v>71</v>
      </c>
      <c r="K4347"/>
      <c r="L4347"/>
      <c r="M4347"/>
      <c r="N4347"/>
      <c r="O4347"/>
      <c r="P4347"/>
      <c r="Q4347"/>
      <c r="R4347"/>
      <c r="S4347"/>
      <c r="T4347"/>
      <c r="U4347"/>
      <c r="V4347"/>
      <c r="W4347"/>
      <c r="X4347"/>
      <c r="Y4347"/>
      <c r="Z4347"/>
      <c r="AA4347"/>
      <c r="AB4347"/>
      <c r="AC4347"/>
      <c r="AD4347"/>
      <c r="AE4347"/>
      <c r="AF4347"/>
      <c r="AG4347">
        <v>1</v>
      </c>
      <c r="AH4347">
        <v>0</v>
      </c>
    </row>
    <row r="4348" spans="1:34" ht="15" x14ac:dyDescent="0.25">
      <c r="A4348" t="s">
        <v>8809</v>
      </c>
      <c r="B4348" t="s">
        <v>8810</v>
      </c>
      <c r="C4348" t="s">
        <v>102</v>
      </c>
      <c r="D4348">
        <v>45</v>
      </c>
      <c r="E4348" s="138">
        <v>45649</v>
      </c>
      <c r="F4348" s="138">
        <v>45944</v>
      </c>
      <c r="G4348" t="s">
        <v>69</v>
      </c>
      <c r="H4348" t="s">
        <v>63</v>
      </c>
      <c r="I4348">
        <v>0.6</v>
      </c>
      <c r="J4348" t="s">
        <v>71</v>
      </c>
      <c r="K4348"/>
      <c r="L4348"/>
      <c r="M4348"/>
      <c r="N4348"/>
      <c r="O4348"/>
      <c r="P4348"/>
      <c r="Q4348"/>
      <c r="R4348"/>
      <c r="S4348"/>
      <c r="T4348"/>
      <c r="U4348"/>
      <c r="V4348"/>
      <c r="W4348"/>
      <c r="X4348"/>
      <c r="Y4348"/>
      <c r="Z4348"/>
      <c r="AA4348"/>
      <c r="AB4348"/>
      <c r="AC4348"/>
      <c r="AD4348"/>
      <c r="AE4348"/>
      <c r="AF4348"/>
      <c r="AG4348">
        <v>1</v>
      </c>
      <c r="AH4348">
        <v>0</v>
      </c>
    </row>
    <row r="4349" spans="1:34" ht="15" x14ac:dyDescent="0.25">
      <c r="A4349" t="s">
        <v>8488</v>
      </c>
      <c r="B4349" t="s">
        <v>8489</v>
      </c>
      <c r="C4349" t="s">
        <v>142</v>
      </c>
      <c r="D4349">
        <v>53</v>
      </c>
      <c r="E4349" s="138">
        <v>45645</v>
      </c>
      <c r="F4349" s="138">
        <v>45797</v>
      </c>
      <c r="G4349" t="s">
        <v>75</v>
      </c>
      <c r="H4349" t="s">
        <v>70</v>
      </c>
      <c r="I4349">
        <v>0</v>
      </c>
      <c r="J4349" t="s">
        <v>16230</v>
      </c>
      <c r="K4349">
        <v>0.35</v>
      </c>
      <c r="L4349" t="s">
        <v>16270</v>
      </c>
      <c r="M4349">
        <v>0.5</v>
      </c>
      <c r="N4349" t="s">
        <v>78</v>
      </c>
      <c r="O4349">
        <v>0.6</v>
      </c>
      <c r="P4349" t="s">
        <v>79</v>
      </c>
      <c r="Q4349"/>
      <c r="R4349"/>
      <c r="S4349"/>
      <c r="T4349"/>
      <c r="U4349"/>
      <c r="V4349"/>
      <c r="W4349"/>
      <c r="X4349"/>
      <c r="Y4349"/>
      <c r="Z4349"/>
      <c r="AA4349"/>
      <c r="AB4349"/>
      <c r="AC4349"/>
      <c r="AD4349"/>
      <c r="AE4349"/>
      <c r="AF4349"/>
      <c r="AG4349">
        <v>4</v>
      </c>
      <c r="AH4349">
        <v>15000</v>
      </c>
    </row>
    <row r="4350" spans="1:34" ht="15" x14ac:dyDescent="0.25">
      <c r="A4350" t="s">
        <v>8821</v>
      </c>
      <c r="B4350" t="s">
        <v>8822</v>
      </c>
      <c r="C4350" t="s">
        <v>70</v>
      </c>
      <c r="D4350">
        <v>48</v>
      </c>
      <c r="E4350" s="138">
        <v>45656</v>
      </c>
      <c r="F4350" s="138">
        <v>45938</v>
      </c>
      <c r="G4350" t="s">
        <v>69</v>
      </c>
      <c r="H4350" t="s">
        <v>63</v>
      </c>
      <c r="I4350">
        <v>0.7</v>
      </c>
      <c r="J4350" t="s">
        <v>71</v>
      </c>
      <c r="K4350"/>
      <c r="L4350"/>
      <c r="M4350"/>
      <c r="N4350"/>
      <c r="O4350"/>
      <c r="P4350"/>
      <c r="Q4350"/>
      <c r="R4350"/>
      <c r="S4350"/>
      <c r="T4350"/>
      <c r="U4350"/>
      <c r="V4350"/>
      <c r="W4350"/>
      <c r="X4350"/>
      <c r="Y4350"/>
      <c r="Z4350"/>
      <c r="AA4350"/>
      <c r="AB4350"/>
      <c r="AC4350"/>
      <c r="AD4350"/>
      <c r="AE4350"/>
      <c r="AF4350"/>
      <c r="AG4350">
        <v>1</v>
      </c>
      <c r="AH4350">
        <v>0</v>
      </c>
    </row>
    <row r="4351" spans="1:34" ht="15" x14ac:dyDescent="0.25">
      <c r="A4351" t="s">
        <v>8823</v>
      </c>
      <c r="B4351" t="s">
        <v>8824</v>
      </c>
      <c r="C4351" t="s">
        <v>757</v>
      </c>
      <c r="D4351"/>
      <c r="E4351"/>
      <c r="F4351"/>
      <c r="G4351"/>
      <c r="H4351" t="s">
        <v>63</v>
      </c>
      <c r="I4351" t="s">
        <v>64</v>
      </c>
      <c r="J4351"/>
      <c r="K4351"/>
      <c r="L4351"/>
      <c r="M4351"/>
      <c r="N4351"/>
      <c r="O4351"/>
      <c r="P4351"/>
      <c r="Q4351"/>
      <c r="R4351"/>
      <c r="S4351"/>
      <c r="T4351"/>
      <c r="U4351"/>
      <c r="V4351"/>
      <c r="W4351"/>
      <c r="X4351"/>
      <c r="Y4351"/>
      <c r="Z4351"/>
      <c r="AA4351"/>
      <c r="AB4351"/>
      <c r="AC4351"/>
      <c r="AD4351"/>
      <c r="AE4351"/>
      <c r="AF4351"/>
      <c r="AG4351"/>
      <c r="AH4351">
        <v>0</v>
      </c>
    </row>
    <row r="4352" spans="1:34" ht="15" x14ac:dyDescent="0.25">
      <c r="A4352" t="s">
        <v>15715</v>
      </c>
      <c r="B4352" t="s">
        <v>15716</v>
      </c>
      <c r="C4352" t="s">
        <v>228</v>
      </c>
      <c r="D4352">
        <v>35</v>
      </c>
      <c r="E4352" s="138">
        <v>45280</v>
      </c>
      <c r="F4352" s="138">
        <v>46011</v>
      </c>
      <c r="G4352" t="s">
        <v>69</v>
      </c>
      <c r="H4352" t="s">
        <v>63</v>
      </c>
      <c r="I4352">
        <v>0.75</v>
      </c>
      <c r="J4352" t="s">
        <v>71</v>
      </c>
      <c r="K4352"/>
      <c r="L4352"/>
      <c r="M4352"/>
      <c r="N4352"/>
      <c r="O4352"/>
      <c r="P4352"/>
      <c r="Q4352"/>
      <c r="R4352"/>
      <c r="S4352"/>
      <c r="T4352"/>
      <c r="U4352"/>
      <c r="V4352"/>
      <c r="W4352"/>
      <c r="X4352"/>
      <c r="Y4352"/>
      <c r="Z4352"/>
      <c r="AA4352"/>
      <c r="AB4352"/>
      <c r="AC4352"/>
      <c r="AD4352"/>
      <c r="AE4352"/>
      <c r="AF4352"/>
      <c r="AG4352">
        <v>1</v>
      </c>
      <c r="AH4352">
        <v>0</v>
      </c>
    </row>
    <row r="4353" spans="1:34" ht="15" x14ac:dyDescent="0.25">
      <c r="A4353" t="s">
        <v>8825</v>
      </c>
      <c r="B4353" t="s">
        <v>8826</v>
      </c>
      <c r="C4353" t="s">
        <v>975</v>
      </c>
      <c r="D4353">
        <v>61</v>
      </c>
      <c r="E4353" s="138">
        <v>45646</v>
      </c>
      <c r="F4353" s="138">
        <v>45666</v>
      </c>
      <c r="G4353" t="s">
        <v>69</v>
      </c>
      <c r="H4353" t="s">
        <v>70</v>
      </c>
      <c r="I4353">
        <v>0</v>
      </c>
      <c r="J4353" t="s">
        <v>16230</v>
      </c>
      <c r="K4353">
        <v>0.8</v>
      </c>
      <c r="L4353" t="s">
        <v>71</v>
      </c>
      <c r="M4353"/>
      <c r="N4353"/>
      <c r="O4353"/>
      <c r="P4353"/>
      <c r="Q4353"/>
      <c r="R4353"/>
      <c r="S4353"/>
      <c r="T4353"/>
      <c r="U4353"/>
      <c r="V4353"/>
      <c r="W4353"/>
      <c r="X4353"/>
      <c r="Y4353"/>
      <c r="Z4353"/>
      <c r="AA4353"/>
      <c r="AB4353"/>
      <c r="AC4353"/>
      <c r="AD4353"/>
      <c r="AE4353"/>
      <c r="AF4353"/>
      <c r="AG4353">
        <v>2</v>
      </c>
      <c r="AH4353">
        <v>15000</v>
      </c>
    </row>
    <row r="4354" spans="1:34" ht="15" x14ac:dyDescent="0.25">
      <c r="A4354" t="s">
        <v>8827</v>
      </c>
      <c r="B4354" t="s">
        <v>8828</v>
      </c>
      <c r="C4354" t="s">
        <v>142</v>
      </c>
      <c r="D4354">
        <v>37</v>
      </c>
      <c r="E4354" s="138">
        <v>45632</v>
      </c>
      <c r="F4354" s="138">
        <v>45932</v>
      </c>
      <c r="G4354" t="s">
        <v>69</v>
      </c>
      <c r="H4354" t="s">
        <v>70</v>
      </c>
      <c r="I4354">
        <v>0</v>
      </c>
      <c r="J4354" t="s">
        <v>16249</v>
      </c>
      <c r="K4354">
        <v>0.7</v>
      </c>
      <c r="L4354" t="s">
        <v>71</v>
      </c>
      <c r="M4354"/>
      <c r="N4354"/>
      <c r="O4354"/>
      <c r="P4354"/>
      <c r="Q4354"/>
      <c r="R4354"/>
      <c r="S4354"/>
      <c r="T4354"/>
      <c r="U4354"/>
      <c r="V4354"/>
      <c r="W4354"/>
      <c r="X4354"/>
      <c r="Y4354"/>
      <c r="Z4354"/>
      <c r="AA4354"/>
      <c r="AB4354"/>
      <c r="AC4354"/>
      <c r="AD4354"/>
      <c r="AE4354"/>
      <c r="AF4354"/>
      <c r="AG4354">
        <v>2</v>
      </c>
      <c r="AH4354">
        <v>8000</v>
      </c>
    </row>
    <row r="4355" spans="1:34" ht="15" x14ac:dyDescent="0.25">
      <c r="A4355" t="s">
        <v>8323</v>
      </c>
      <c r="B4355" t="s">
        <v>8324</v>
      </c>
      <c r="C4355" t="s">
        <v>270</v>
      </c>
      <c r="D4355"/>
      <c r="E4355"/>
      <c r="F4355"/>
      <c r="G4355"/>
      <c r="H4355" t="s">
        <v>63</v>
      </c>
      <c r="I4355" t="s">
        <v>64</v>
      </c>
      <c r="J4355"/>
      <c r="K4355"/>
      <c r="L4355"/>
      <c r="M4355"/>
      <c r="N4355"/>
      <c r="O4355"/>
      <c r="P4355"/>
      <c r="Q4355"/>
      <c r="R4355"/>
      <c r="S4355"/>
      <c r="T4355"/>
      <c r="U4355"/>
      <c r="V4355"/>
      <c r="W4355"/>
      <c r="X4355"/>
      <c r="Y4355"/>
      <c r="Z4355"/>
      <c r="AA4355"/>
      <c r="AB4355"/>
      <c r="AC4355"/>
      <c r="AD4355"/>
      <c r="AE4355"/>
      <c r="AF4355"/>
      <c r="AG4355"/>
      <c r="AH4355">
        <v>0</v>
      </c>
    </row>
    <row r="4356" spans="1:34" ht="15" x14ac:dyDescent="0.25">
      <c r="A4356" t="s">
        <v>8829</v>
      </c>
      <c r="B4356" t="s">
        <v>8830</v>
      </c>
      <c r="C4356" t="s">
        <v>151</v>
      </c>
      <c r="D4356">
        <v>33</v>
      </c>
      <c r="E4356" s="138">
        <v>45645</v>
      </c>
      <c r="F4356" s="138">
        <v>45680</v>
      </c>
      <c r="G4356" t="s">
        <v>75</v>
      </c>
      <c r="H4356" t="s">
        <v>70</v>
      </c>
      <c r="I4356">
        <v>0</v>
      </c>
      <c r="J4356" t="s">
        <v>16228</v>
      </c>
      <c r="K4356">
        <v>0.8</v>
      </c>
      <c r="L4356" t="s">
        <v>71</v>
      </c>
      <c r="M4356"/>
      <c r="N4356"/>
      <c r="O4356"/>
      <c r="P4356"/>
      <c r="Q4356"/>
      <c r="R4356"/>
      <c r="S4356"/>
      <c r="T4356"/>
      <c r="U4356"/>
      <c r="V4356"/>
      <c r="W4356"/>
      <c r="X4356"/>
      <c r="Y4356"/>
      <c r="Z4356"/>
      <c r="AA4356"/>
      <c r="AB4356"/>
      <c r="AC4356"/>
      <c r="AD4356"/>
      <c r="AE4356"/>
      <c r="AF4356"/>
      <c r="AG4356">
        <v>2</v>
      </c>
      <c r="AH4356">
        <v>12000</v>
      </c>
    </row>
    <row r="4357" spans="1:34" ht="15" x14ac:dyDescent="0.25">
      <c r="A4357" t="s">
        <v>8831</v>
      </c>
      <c r="B4357" t="s">
        <v>8832</v>
      </c>
      <c r="C4357" t="s">
        <v>790</v>
      </c>
      <c r="D4357">
        <v>17</v>
      </c>
      <c r="E4357" s="138">
        <v>45622</v>
      </c>
      <c r="F4357" s="138">
        <v>45649</v>
      </c>
      <c r="G4357" t="s">
        <v>69</v>
      </c>
      <c r="H4357" t="s">
        <v>63</v>
      </c>
      <c r="I4357">
        <v>0.6</v>
      </c>
      <c r="J4357" t="s">
        <v>71</v>
      </c>
      <c r="K4357"/>
      <c r="L4357"/>
      <c r="M4357"/>
      <c r="N4357"/>
      <c r="O4357"/>
      <c r="P4357"/>
      <c r="Q4357"/>
      <c r="R4357"/>
      <c r="S4357"/>
      <c r="T4357"/>
      <c r="U4357"/>
      <c r="V4357"/>
      <c r="W4357"/>
      <c r="X4357"/>
      <c r="Y4357"/>
      <c r="Z4357"/>
      <c r="AA4357"/>
      <c r="AB4357"/>
      <c r="AC4357"/>
      <c r="AD4357"/>
      <c r="AE4357"/>
      <c r="AF4357"/>
      <c r="AG4357">
        <v>1</v>
      </c>
      <c r="AH4357">
        <v>0</v>
      </c>
    </row>
    <row r="4358" spans="1:34" ht="15" x14ac:dyDescent="0.25">
      <c r="A4358" t="s">
        <v>8833</v>
      </c>
      <c r="B4358" t="s">
        <v>8834</v>
      </c>
      <c r="C4358" t="s">
        <v>935</v>
      </c>
      <c r="D4358">
        <v>50</v>
      </c>
      <c r="E4358" s="138">
        <v>45646</v>
      </c>
      <c r="F4358" s="138">
        <v>45671</v>
      </c>
      <c r="G4358" t="s">
        <v>75</v>
      </c>
      <c r="H4358" t="s">
        <v>70</v>
      </c>
      <c r="I4358">
        <v>0</v>
      </c>
      <c r="J4358" t="s">
        <v>16289</v>
      </c>
      <c r="K4358">
        <v>0.8</v>
      </c>
      <c r="L4358" t="s">
        <v>71</v>
      </c>
      <c r="M4358"/>
      <c r="N4358"/>
      <c r="O4358"/>
      <c r="P4358"/>
      <c r="Q4358"/>
      <c r="R4358"/>
      <c r="S4358"/>
      <c r="T4358"/>
      <c r="U4358"/>
      <c r="V4358"/>
      <c r="W4358"/>
      <c r="X4358"/>
      <c r="Y4358"/>
      <c r="Z4358"/>
      <c r="AA4358"/>
      <c r="AB4358"/>
      <c r="AC4358"/>
      <c r="AD4358"/>
      <c r="AE4358"/>
      <c r="AF4358"/>
      <c r="AG4358">
        <v>2</v>
      </c>
      <c r="AH4358">
        <v>11999.99</v>
      </c>
    </row>
    <row r="4359" spans="1:34" ht="15" x14ac:dyDescent="0.25">
      <c r="A4359" t="s">
        <v>8837</v>
      </c>
      <c r="B4359" t="s">
        <v>8838</v>
      </c>
      <c r="C4359" t="s">
        <v>111</v>
      </c>
      <c r="D4359">
        <v>5</v>
      </c>
      <c r="E4359" s="138">
        <v>42824</v>
      </c>
      <c r="F4359" s="138">
        <v>46011</v>
      </c>
      <c r="G4359" t="s">
        <v>69</v>
      </c>
      <c r="H4359" t="s">
        <v>70</v>
      </c>
      <c r="I4359">
        <v>0</v>
      </c>
      <c r="J4359" t="s">
        <v>16232</v>
      </c>
      <c r="K4359">
        <v>0.8</v>
      </c>
      <c r="L4359" t="s">
        <v>71</v>
      </c>
      <c r="M4359"/>
      <c r="N4359"/>
      <c r="O4359"/>
      <c r="P4359"/>
      <c r="Q4359"/>
      <c r="R4359"/>
      <c r="S4359"/>
      <c r="T4359"/>
      <c r="U4359"/>
      <c r="V4359"/>
      <c r="W4359"/>
      <c r="X4359"/>
      <c r="Y4359"/>
      <c r="Z4359"/>
      <c r="AA4359"/>
      <c r="AB4359"/>
      <c r="AC4359"/>
      <c r="AD4359"/>
      <c r="AE4359"/>
      <c r="AF4359"/>
      <c r="AG4359">
        <v>2</v>
      </c>
      <c r="AH4359">
        <v>7500</v>
      </c>
    </row>
    <row r="4360" spans="1:34" ht="15" x14ac:dyDescent="0.25">
      <c r="A4360" t="s">
        <v>8835</v>
      </c>
      <c r="B4360" t="s">
        <v>8836</v>
      </c>
      <c r="C4360" t="s">
        <v>1079</v>
      </c>
      <c r="D4360">
        <v>61</v>
      </c>
      <c r="E4360" s="138">
        <v>45656</v>
      </c>
      <c r="F4360" s="138">
        <v>45677</v>
      </c>
      <c r="G4360" t="s">
        <v>75</v>
      </c>
      <c r="H4360" t="s">
        <v>70</v>
      </c>
      <c r="I4360">
        <v>0.78</v>
      </c>
      <c r="J4360" t="s">
        <v>16270</v>
      </c>
      <c r="K4360">
        <v>0.79</v>
      </c>
      <c r="L4360" t="s">
        <v>78</v>
      </c>
      <c r="M4360">
        <v>0.8</v>
      </c>
      <c r="N4360" t="s">
        <v>79</v>
      </c>
      <c r="O4360">
        <v>0</v>
      </c>
      <c r="P4360" t="s">
        <v>16646</v>
      </c>
      <c r="Q4360">
        <v>0</v>
      </c>
      <c r="R4360" t="s">
        <v>16647</v>
      </c>
      <c r="S4360"/>
      <c r="T4360"/>
      <c r="U4360"/>
      <c r="V4360"/>
      <c r="W4360"/>
      <c r="X4360"/>
      <c r="Y4360"/>
      <c r="Z4360"/>
      <c r="AA4360"/>
      <c r="AB4360"/>
      <c r="AC4360"/>
      <c r="AD4360"/>
      <c r="AE4360"/>
      <c r="AF4360"/>
      <c r="AG4360">
        <v>6</v>
      </c>
      <c r="AH4360">
        <v>0</v>
      </c>
    </row>
    <row r="4361" spans="1:34" ht="15" x14ac:dyDescent="0.25">
      <c r="A4361" t="s">
        <v>8839</v>
      </c>
      <c r="B4361" t="s">
        <v>8840</v>
      </c>
      <c r="C4361" t="s">
        <v>359</v>
      </c>
      <c r="D4361">
        <v>5</v>
      </c>
      <c r="E4361" s="138">
        <v>45363</v>
      </c>
      <c r="F4361" s="138">
        <v>46011</v>
      </c>
      <c r="G4361" t="s">
        <v>69</v>
      </c>
      <c r="H4361" t="s">
        <v>70</v>
      </c>
      <c r="I4361">
        <v>0</v>
      </c>
      <c r="J4361" t="s">
        <v>16230</v>
      </c>
      <c r="K4361">
        <v>0.65</v>
      </c>
      <c r="L4361" t="s">
        <v>16270</v>
      </c>
      <c r="M4361">
        <v>0.71</v>
      </c>
      <c r="N4361" t="s">
        <v>78</v>
      </c>
      <c r="O4361">
        <v>0.8</v>
      </c>
      <c r="P4361" t="s">
        <v>79</v>
      </c>
      <c r="Q4361"/>
      <c r="R4361"/>
      <c r="S4361"/>
      <c r="T4361"/>
      <c r="U4361"/>
      <c r="V4361"/>
      <c r="W4361"/>
      <c r="X4361"/>
      <c r="Y4361"/>
      <c r="Z4361"/>
      <c r="AA4361"/>
      <c r="AB4361"/>
      <c r="AC4361"/>
      <c r="AD4361"/>
      <c r="AE4361"/>
      <c r="AF4361"/>
      <c r="AG4361">
        <v>4</v>
      </c>
      <c r="AH4361">
        <v>15000</v>
      </c>
    </row>
    <row r="4362" spans="1:34" ht="15" x14ac:dyDescent="0.25">
      <c r="A4362" t="s">
        <v>8843</v>
      </c>
      <c r="B4362" t="s">
        <v>8844</v>
      </c>
      <c r="C4362" t="s">
        <v>333</v>
      </c>
      <c r="D4362">
        <v>4</v>
      </c>
      <c r="E4362" s="138">
        <v>45736</v>
      </c>
      <c r="F4362" s="138">
        <v>45758</v>
      </c>
      <c r="G4362" t="s">
        <v>69</v>
      </c>
      <c r="H4362" t="s">
        <v>70</v>
      </c>
      <c r="I4362">
        <v>0</v>
      </c>
      <c r="J4362" t="s">
        <v>16269</v>
      </c>
      <c r="K4362">
        <v>0.8</v>
      </c>
      <c r="L4362" t="s">
        <v>71</v>
      </c>
      <c r="M4362"/>
      <c r="N4362"/>
      <c r="O4362"/>
      <c r="P4362"/>
      <c r="Q4362"/>
      <c r="R4362"/>
      <c r="S4362"/>
      <c r="T4362"/>
      <c r="U4362"/>
      <c r="V4362"/>
      <c r="W4362"/>
      <c r="X4362"/>
      <c r="Y4362"/>
      <c r="Z4362"/>
      <c r="AA4362"/>
      <c r="AB4362"/>
      <c r="AC4362"/>
      <c r="AD4362"/>
      <c r="AE4362"/>
      <c r="AF4362"/>
      <c r="AG4362">
        <v>2</v>
      </c>
      <c r="AH4362">
        <v>12500</v>
      </c>
    </row>
    <row r="4363" spans="1:34" ht="15" x14ac:dyDescent="0.25">
      <c r="A4363" t="s">
        <v>8841</v>
      </c>
      <c r="B4363" t="s">
        <v>8842</v>
      </c>
      <c r="C4363" t="s">
        <v>176</v>
      </c>
      <c r="D4363">
        <v>14</v>
      </c>
      <c r="E4363" s="138">
        <v>45075</v>
      </c>
      <c r="F4363" s="138">
        <v>46011</v>
      </c>
      <c r="G4363" t="s">
        <v>69</v>
      </c>
      <c r="H4363" t="s">
        <v>63</v>
      </c>
      <c r="I4363">
        <v>0.4</v>
      </c>
      <c r="J4363" t="s">
        <v>71</v>
      </c>
      <c r="K4363"/>
      <c r="L4363"/>
      <c r="M4363"/>
      <c r="N4363"/>
      <c r="O4363"/>
      <c r="P4363"/>
      <c r="Q4363"/>
      <c r="R4363"/>
      <c r="S4363"/>
      <c r="T4363"/>
      <c r="U4363"/>
      <c r="V4363"/>
      <c r="W4363"/>
      <c r="X4363"/>
      <c r="Y4363"/>
      <c r="Z4363"/>
      <c r="AA4363"/>
      <c r="AB4363"/>
      <c r="AC4363"/>
      <c r="AD4363"/>
      <c r="AE4363"/>
      <c r="AF4363"/>
      <c r="AG4363">
        <v>1</v>
      </c>
      <c r="AH4363">
        <v>0</v>
      </c>
    </row>
    <row r="4364" spans="1:34" ht="15" x14ac:dyDescent="0.25">
      <c r="A4364" t="s">
        <v>8845</v>
      </c>
      <c r="B4364" t="s">
        <v>8846</v>
      </c>
      <c r="C4364" t="s">
        <v>206</v>
      </c>
      <c r="D4364">
        <v>2</v>
      </c>
      <c r="E4364" s="138">
        <v>43551</v>
      </c>
      <c r="F4364" s="138">
        <v>46011</v>
      </c>
      <c r="G4364" t="s">
        <v>69</v>
      </c>
      <c r="H4364" t="s">
        <v>63</v>
      </c>
      <c r="I4364">
        <v>0.8</v>
      </c>
      <c r="J4364" t="s">
        <v>71</v>
      </c>
      <c r="K4364"/>
      <c r="L4364"/>
      <c r="M4364"/>
      <c r="N4364"/>
      <c r="O4364"/>
      <c r="P4364"/>
      <c r="Q4364"/>
      <c r="R4364"/>
      <c r="S4364"/>
      <c r="T4364"/>
      <c r="U4364"/>
      <c r="V4364"/>
      <c r="W4364"/>
      <c r="X4364"/>
      <c r="Y4364"/>
      <c r="Z4364"/>
      <c r="AA4364"/>
      <c r="AB4364"/>
      <c r="AC4364"/>
      <c r="AD4364"/>
      <c r="AE4364"/>
      <c r="AF4364"/>
      <c r="AG4364">
        <v>1</v>
      </c>
      <c r="AH4364">
        <v>0</v>
      </c>
    </row>
    <row r="4365" spans="1:34" ht="15" x14ac:dyDescent="0.25">
      <c r="A4365" t="s">
        <v>15761</v>
      </c>
      <c r="B4365" t="s">
        <v>15762</v>
      </c>
      <c r="C4365" t="s">
        <v>281</v>
      </c>
      <c r="D4365">
        <v>3</v>
      </c>
      <c r="E4365" s="138">
        <v>45709</v>
      </c>
      <c r="F4365" s="138">
        <v>45730</v>
      </c>
      <c r="G4365" t="s">
        <v>75</v>
      </c>
      <c r="H4365" t="s">
        <v>63</v>
      </c>
      <c r="I4365">
        <v>0.8</v>
      </c>
      <c r="J4365" t="s">
        <v>71</v>
      </c>
      <c r="K4365"/>
      <c r="L4365"/>
      <c r="M4365"/>
      <c r="N4365"/>
      <c r="O4365"/>
      <c r="P4365"/>
      <c r="Q4365"/>
      <c r="R4365"/>
      <c r="S4365"/>
      <c r="T4365"/>
      <c r="U4365"/>
      <c r="V4365"/>
      <c r="W4365"/>
      <c r="X4365"/>
      <c r="Y4365"/>
      <c r="Z4365"/>
      <c r="AA4365"/>
      <c r="AB4365"/>
      <c r="AC4365"/>
      <c r="AD4365"/>
      <c r="AE4365"/>
      <c r="AF4365"/>
      <c r="AG4365">
        <v>1</v>
      </c>
      <c r="AH4365">
        <v>0</v>
      </c>
    </row>
    <row r="4366" spans="1:34" ht="15" x14ac:dyDescent="0.25">
      <c r="A4366" t="s">
        <v>8847</v>
      </c>
      <c r="B4366" t="s">
        <v>8848</v>
      </c>
      <c r="C4366" t="s">
        <v>267</v>
      </c>
      <c r="D4366">
        <v>44</v>
      </c>
      <c r="E4366" s="138">
        <v>45656</v>
      </c>
      <c r="F4366" s="138">
        <v>45673</v>
      </c>
      <c r="G4366" t="s">
        <v>69</v>
      </c>
      <c r="H4366" t="s">
        <v>70</v>
      </c>
      <c r="I4366">
        <v>0</v>
      </c>
      <c r="J4366" t="s">
        <v>16229</v>
      </c>
      <c r="K4366">
        <v>0.8</v>
      </c>
      <c r="L4366" t="s">
        <v>71</v>
      </c>
      <c r="M4366"/>
      <c r="N4366"/>
      <c r="O4366"/>
      <c r="P4366"/>
      <c r="Q4366"/>
      <c r="R4366"/>
      <c r="S4366"/>
      <c r="T4366"/>
      <c r="U4366"/>
      <c r="V4366"/>
      <c r="W4366"/>
      <c r="X4366"/>
      <c r="Y4366"/>
      <c r="Z4366"/>
      <c r="AA4366"/>
      <c r="AB4366"/>
      <c r="AC4366"/>
      <c r="AD4366"/>
      <c r="AE4366"/>
      <c r="AF4366"/>
      <c r="AG4366">
        <v>2</v>
      </c>
      <c r="AH4366">
        <v>10000</v>
      </c>
    </row>
    <row r="4367" spans="1:34" ht="15" x14ac:dyDescent="0.25">
      <c r="A4367" t="s">
        <v>8849</v>
      </c>
      <c r="B4367" t="s">
        <v>8850</v>
      </c>
      <c r="C4367" t="s">
        <v>511</v>
      </c>
      <c r="D4367">
        <v>2</v>
      </c>
      <c r="E4367" s="138">
        <v>45705</v>
      </c>
      <c r="F4367" s="138">
        <v>45860</v>
      </c>
      <c r="G4367" t="s">
        <v>69</v>
      </c>
      <c r="H4367" t="s">
        <v>63</v>
      </c>
      <c r="I4367">
        <v>0.8</v>
      </c>
      <c r="J4367" t="s">
        <v>71</v>
      </c>
      <c r="K4367"/>
      <c r="L4367"/>
      <c r="M4367"/>
      <c r="N4367"/>
      <c r="O4367"/>
      <c r="P4367"/>
      <c r="Q4367"/>
      <c r="R4367"/>
      <c r="S4367"/>
      <c r="T4367"/>
      <c r="U4367"/>
      <c r="V4367"/>
      <c r="W4367"/>
      <c r="X4367"/>
      <c r="Y4367"/>
      <c r="Z4367"/>
      <c r="AA4367"/>
      <c r="AB4367"/>
      <c r="AC4367"/>
      <c r="AD4367"/>
      <c r="AE4367"/>
      <c r="AF4367"/>
      <c r="AG4367">
        <v>1</v>
      </c>
      <c r="AH4367">
        <v>0</v>
      </c>
    </row>
    <row r="4368" spans="1:34" ht="15" x14ac:dyDescent="0.25">
      <c r="A4368" t="s">
        <v>8851</v>
      </c>
      <c r="B4368" t="s">
        <v>8852</v>
      </c>
      <c r="C4368" t="s">
        <v>84</v>
      </c>
      <c r="D4368"/>
      <c r="E4368"/>
      <c r="F4368"/>
      <c r="G4368"/>
      <c r="H4368" t="s">
        <v>63</v>
      </c>
      <c r="I4368" t="s">
        <v>64</v>
      </c>
      <c r="J4368"/>
      <c r="K4368"/>
      <c r="L4368"/>
      <c r="M4368"/>
      <c r="N4368"/>
      <c r="O4368"/>
      <c r="P4368"/>
      <c r="Q4368"/>
      <c r="R4368"/>
      <c r="S4368"/>
      <c r="T4368"/>
      <c r="U4368"/>
      <c r="V4368"/>
      <c r="W4368"/>
      <c r="X4368"/>
      <c r="Y4368"/>
      <c r="Z4368"/>
      <c r="AA4368"/>
      <c r="AB4368"/>
      <c r="AC4368"/>
      <c r="AD4368"/>
      <c r="AE4368"/>
      <c r="AF4368"/>
      <c r="AG4368"/>
      <c r="AH4368">
        <v>0</v>
      </c>
    </row>
    <row r="4369" spans="1:34" ht="15" x14ac:dyDescent="0.25">
      <c r="A4369" t="s">
        <v>8853</v>
      </c>
      <c r="B4369" t="s">
        <v>8854</v>
      </c>
      <c r="C4369" t="s">
        <v>318</v>
      </c>
      <c r="D4369">
        <v>5</v>
      </c>
      <c r="E4369" s="138">
        <v>45733</v>
      </c>
      <c r="F4369" s="138">
        <v>45758</v>
      </c>
      <c r="G4369" t="s">
        <v>75</v>
      </c>
      <c r="H4369" t="s">
        <v>70</v>
      </c>
      <c r="I4369">
        <v>0.6</v>
      </c>
      <c r="J4369" t="s">
        <v>16270</v>
      </c>
      <c r="K4369">
        <v>0.65</v>
      </c>
      <c r="L4369" t="s">
        <v>78</v>
      </c>
      <c r="M4369">
        <v>0.75</v>
      </c>
      <c r="N4369" t="s">
        <v>79</v>
      </c>
      <c r="O4369"/>
      <c r="P4369"/>
      <c r="Q4369"/>
      <c r="R4369"/>
      <c r="S4369"/>
      <c r="T4369"/>
      <c r="U4369"/>
      <c r="V4369"/>
      <c r="W4369"/>
      <c r="X4369"/>
      <c r="Y4369"/>
      <c r="Z4369"/>
      <c r="AA4369"/>
      <c r="AB4369"/>
      <c r="AC4369"/>
      <c r="AD4369"/>
      <c r="AE4369"/>
      <c r="AF4369"/>
      <c r="AG4369">
        <v>3</v>
      </c>
      <c r="AH4369">
        <v>0</v>
      </c>
    </row>
    <row r="4370" spans="1:34" ht="15" x14ac:dyDescent="0.25">
      <c r="A4370" t="s">
        <v>8855</v>
      </c>
      <c r="B4370" t="s">
        <v>8856</v>
      </c>
      <c r="C4370" t="s">
        <v>251</v>
      </c>
      <c r="D4370">
        <v>31</v>
      </c>
      <c r="E4370" s="138">
        <v>45625</v>
      </c>
      <c r="F4370" s="138">
        <v>45659</v>
      </c>
      <c r="G4370" t="s">
        <v>75</v>
      </c>
      <c r="H4370" t="s">
        <v>63</v>
      </c>
      <c r="I4370">
        <v>0.6</v>
      </c>
      <c r="J4370" t="s">
        <v>71</v>
      </c>
      <c r="K4370"/>
      <c r="L4370"/>
      <c r="M4370"/>
      <c r="N4370"/>
      <c r="O4370"/>
      <c r="P4370"/>
      <c r="Q4370"/>
      <c r="R4370"/>
      <c r="S4370"/>
      <c r="T4370"/>
      <c r="U4370"/>
      <c r="V4370"/>
      <c r="W4370"/>
      <c r="X4370"/>
      <c r="Y4370"/>
      <c r="Z4370"/>
      <c r="AA4370"/>
      <c r="AB4370"/>
      <c r="AC4370"/>
      <c r="AD4370"/>
      <c r="AE4370"/>
      <c r="AF4370"/>
      <c r="AG4370">
        <v>1</v>
      </c>
      <c r="AH4370">
        <v>0</v>
      </c>
    </row>
    <row r="4371" spans="1:34" ht="15" x14ac:dyDescent="0.25">
      <c r="A4371" t="s">
        <v>8857</v>
      </c>
      <c r="B4371" t="s">
        <v>8858</v>
      </c>
      <c r="C4371" t="s">
        <v>254</v>
      </c>
      <c r="D4371">
        <v>6</v>
      </c>
      <c r="E4371" s="138">
        <v>45698</v>
      </c>
      <c r="F4371" s="138">
        <v>45943</v>
      </c>
      <c r="G4371" t="s">
        <v>75</v>
      </c>
      <c r="H4371" t="s">
        <v>70</v>
      </c>
      <c r="I4371">
        <v>0</v>
      </c>
      <c r="J4371" t="s">
        <v>16230</v>
      </c>
      <c r="K4371">
        <v>0.8</v>
      </c>
      <c r="L4371" t="s">
        <v>71</v>
      </c>
      <c r="M4371"/>
      <c r="N4371"/>
      <c r="O4371"/>
      <c r="P4371"/>
      <c r="Q4371"/>
      <c r="R4371"/>
      <c r="S4371"/>
      <c r="T4371"/>
      <c r="U4371"/>
      <c r="V4371"/>
      <c r="W4371"/>
      <c r="X4371"/>
      <c r="Y4371"/>
      <c r="Z4371"/>
      <c r="AA4371"/>
      <c r="AB4371"/>
      <c r="AC4371"/>
      <c r="AD4371"/>
      <c r="AE4371"/>
      <c r="AF4371"/>
      <c r="AG4371">
        <v>2</v>
      </c>
      <c r="AH4371">
        <v>15000</v>
      </c>
    </row>
    <row r="4372" spans="1:34" ht="15" x14ac:dyDescent="0.25">
      <c r="A4372" t="s">
        <v>8859</v>
      </c>
      <c r="B4372" t="s">
        <v>8860</v>
      </c>
      <c r="C4372" t="s">
        <v>148</v>
      </c>
      <c r="D4372">
        <v>43</v>
      </c>
      <c r="E4372" s="138">
        <v>45649</v>
      </c>
      <c r="F4372" s="138">
        <v>45828</v>
      </c>
      <c r="G4372" t="s">
        <v>69</v>
      </c>
      <c r="H4372" t="s">
        <v>70</v>
      </c>
      <c r="I4372">
        <v>0</v>
      </c>
      <c r="J4372" t="s">
        <v>16229</v>
      </c>
      <c r="K4372">
        <v>0.8</v>
      </c>
      <c r="L4372" t="s">
        <v>71</v>
      </c>
      <c r="M4372"/>
      <c r="N4372"/>
      <c r="O4372"/>
      <c r="P4372"/>
      <c r="Q4372"/>
      <c r="R4372"/>
      <c r="S4372"/>
      <c r="T4372"/>
      <c r="U4372"/>
      <c r="V4372"/>
      <c r="W4372"/>
      <c r="X4372"/>
      <c r="Y4372"/>
      <c r="Z4372"/>
      <c r="AA4372"/>
      <c r="AB4372"/>
      <c r="AC4372"/>
      <c r="AD4372"/>
      <c r="AE4372"/>
      <c r="AF4372"/>
      <c r="AG4372">
        <v>2</v>
      </c>
      <c r="AH4372">
        <v>10000</v>
      </c>
    </row>
    <row r="4373" spans="1:34" ht="15" x14ac:dyDescent="0.25">
      <c r="A4373" t="s">
        <v>8861</v>
      </c>
      <c r="B4373" t="s">
        <v>8862</v>
      </c>
      <c r="C4373" t="s">
        <v>680</v>
      </c>
      <c r="D4373">
        <v>3</v>
      </c>
      <c r="E4373" s="138">
        <v>45692</v>
      </c>
      <c r="F4373" s="138">
        <v>45714</v>
      </c>
      <c r="G4373" t="s">
        <v>69</v>
      </c>
      <c r="H4373" t="s">
        <v>63</v>
      </c>
      <c r="I4373">
        <v>0.8</v>
      </c>
      <c r="J4373" t="s">
        <v>71</v>
      </c>
      <c r="K4373"/>
      <c r="L4373"/>
      <c r="M4373"/>
      <c r="N4373"/>
      <c r="O4373"/>
      <c r="P4373"/>
      <c r="Q4373"/>
      <c r="R4373"/>
      <c r="S4373"/>
      <c r="T4373"/>
      <c r="U4373"/>
      <c r="V4373"/>
      <c r="W4373"/>
      <c r="X4373"/>
      <c r="Y4373"/>
      <c r="Z4373"/>
      <c r="AA4373"/>
      <c r="AB4373"/>
      <c r="AC4373"/>
      <c r="AD4373"/>
      <c r="AE4373"/>
      <c r="AF4373"/>
      <c r="AG4373">
        <v>1</v>
      </c>
      <c r="AH4373">
        <v>0</v>
      </c>
    </row>
    <row r="4374" spans="1:34" ht="15" x14ac:dyDescent="0.25">
      <c r="A4374" t="s">
        <v>8865</v>
      </c>
      <c r="B4374" t="s">
        <v>8866</v>
      </c>
      <c r="C4374" t="s">
        <v>139</v>
      </c>
      <c r="D4374">
        <v>4</v>
      </c>
      <c r="E4374" s="138">
        <v>45712</v>
      </c>
      <c r="F4374" s="138">
        <v>45762</v>
      </c>
      <c r="G4374" t="s">
        <v>16478</v>
      </c>
      <c r="H4374" t="s">
        <v>70</v>
      </c>
      <c r="I4374">
        <v>0.56999999999999995</v>
      </c>
      <c r="J4374" t="s">
        <v>16648</v>
      </c>
      <c r="K4374">
        <v>0.67</v>
      </c>
      <c r="L4374" t="s">
        <v>16649</v>
      </c>
      <c r="M4374">
        <v>0.75</v>
      </c>
      <c r="N4374" t="s">
        <v>16650</v>
      </c>
      <c r="O4374">
        <v>0.8</v>
      </c>
      <c r="P4374" t="s">
        <v>16651</v>
      </c>
      <c r="Q4374">
        <v>0</v>
      </c>
      <c r="R4374" t="s">
        <v>16248</v>
      </c>
      <c r="S4374"/>
      <c r="T4374"/>
      <c r="U4374"/>
      <c r="V4374"/>
      <c r="W4374"/>
      <c r="X4374"/>
      <c r="Y4374"/>
      <c r="Z4374"/>
      <c r="AA4374"/>
      <c r="AB4374"/>
      <c r="AC4374"/>
      <c r="AD4374"/>
      <c r="AE4374"/>
      <c r="AF4374"/>
      <c r="AG4374">
        <v>0</v>
      </c>
      <c r="AH4374">
        <v>0</v>
      </c>
    </row>
    <row r="4375" spans="1:34" ht="15" x14ac:dyDescent="0.25">
      <c r="A4375" t="s">
        <v>8863</v>
      </c>
      <c r="B4375" t="s">
        <v>8864</v>
      </c>
      <c r="C4375" t="s">
        <v>182</v>
      </c>
      <c r="D4375">
        <v>38</v>
      </c>
      <c r="E4375" s="138">
        <v>45643</v>
      </c>
      <c r="F4375" s="138">
        <v>45938</v>
      </c>
      <c r="G4375" t="s">
        <v>69</v>
      </c>
      <c r="H4375" t="s">
        <v>70</v>
      </c>
      <c r="I4375">
        <v>0.5</v>
      </c>
      <c r="J4375" t="s">
        <v>16270</v>
      </c>
      <c r="K4375">
        <v>0.65</v>
      </c>
      <c r="L4375" t="s">
        <v>78</v>
      </c>
      <c r="M4375">
        <v>0.8</v>
      </c>
      <c r="N4375" t="s">
        <v>79</v>
      </c>
      <c r="O4375"/>
      <c r="P4375"/>
      <c r="Q4375"/>
      <c r="R4375"/>
      <c r="S4375"/>
      <c r="T4375"/>
      <c r="U4375"/>
      <c r="V4375"/>
      <c r="W4375"/>
      <c r="X4375"/>
      <c r="Y4375"/>
      <c r="Z4375"/>
      <c r="AA4375"/>
      <c r="AB4375"/>
      <c r="AC4375"/>
      <c r="AD4375"/>
      <c r="AE4375"/>
      <c r="AF4375"/>
      <c r="AG4375">
        <v>3</v>
      </c>
      <c r="AH4375">
        <v>0</v>
      </c>
    </row>
    <row r="4376" spans="1:34" ht="15" x14ac:dyDescent="0.25">
      <c r="A4376" t="s">
        <v>16391</v>
      </c>
      <c r="B4376" t="s">
        <v>16392</v>
      </c>
      <c r="C4376" t="s">
        <v>228</v>
      </c>
      <c r="D4376">
        <v>24</v>
      </c>
      <c r="E4376" s="138">
        <v>45643</v>
      </c>
      <c r="F4376" s="138">
        <v>45660</v>
      </c>
      <c r="G4376" t="s">
        <v>69</v>
      </c>
      <c r="H4376" t="s">
        <v>63</v>
      </c>
      <c r="I4376">
        <v>0.7</v>
      </c>
      <c r="J4376" t="s">
        <v>71</v>
      </c>
      <c r="K4376"/>
      <c r="L4376"/>
      <c r="M4376"/>
      <c r="N4376"/>
      <c r="O4376"/>
      <c r="P4376"/>
      <c r="Q4376"/>
      <c r="R4376"/>
      <c r="S4376"/>
      <c r="T4376"/>
      <c r="U4376"/>
      <c r="V4376"/>
      <c r="W4376"/>
      <c r="X4376"/>
      <c r="Y4376"/>
      <c r="Z4376"/>
      <c r="AA4376"/>
      <c r="AB4376"/>
      <c r="AC4376"/>
      <c r="AD4376"/>
      <c r="AE4376"/>
      <c r="AF4376"/>
      <c r="AG4376">
        <v>1</v>
      </c>
      <c r="AH4376">
        <v>0</v>
      </c>
    </row>
    <row r="4377" spans="1:34" ht="15" x14ac:dyDescent="0.25">
      <c r="A4377" t="s">
        <v>8867</v>
      </c>
      <c r="B4377" t="s">
        <v>8868</v>
      </c>
      <c r="C4377" t="s">
        <v>2812</v>
      </c>
      <c r="D4377">
        <v>29</v>
      </c>
      <c r="E4377" s="138">
        <v>45645</v>
      </c>
      <c r="F4377" s="138">
        <v>45944</v>
      </c>
      <c r="G4377" t="s">
        <v>69</v>
      </c>
      <c r="H4377" t="s">
        <v>70</v>
      </c>
      <c r="I4377">
        <v>0</v>
      </c>
      <c r="J4377" t="s">
        <v>16228</v>
      </c>
      <c r="K4377">
        <v>0.6</v>
      </c>
      <c r="L4377" t="s">
        <v>71</v>
      </c>
      <c r="M4377"/>
      <c r="N4377"/>
      <c r="O4377"/>
      <c r="P4377"/>
      <c r="Q4377"/>
      <c r="R4377"/>
      <c r="S4377"/>
      <c r="T4377"/>
      <c r="U4377"/>
      <c r="V4377"/>
      <c r="W4377"/>
      <c r="X4377"/>
      <c r="Y4377"/>
      <c r="Z4377"/>
      <c r="AA4377"/>
      <c r="AB4377"/>
      <c r="AC4377"/>
      <c r="AD4377"/>
      <c r="AE4377"/>
      <c r="AF4377"/>
      <c r="AG4377">
        <v>2</v>
      </c>
      <c r="AH4377">
        <v>12000</v>
      </c>
    </row>
    <row r="4378" spans="1:34" ht="15" x14ac:dyDescent="0.25">
      <c r="A4378" t="s">
        <v>8869</v>
      </c>
      <c r="B4378" t="s">
        <v>8870</v>
      </c>
      <c r="C4378" t="s">
        <v>251</v>
      </c>
      <c r="D4378">
        <v>35</v>
      </c>
      <c r="E4378" s="138">
        <v>44907</v>
      </c>
      <c r="F4378" s="138">
        <v>46011</v>
      </c>
      <c r="G4378" t="s">
        <v>69</v>
      </c>
      <c r="H4378" t="s">
        <v>63</v>
      </c>
      <c r="I4378">
        <v>0.7</v>
      </c>
      <c r="J4378" t="s">
        <v>71</v>
      </c>
      <c r="K4378"/>
      <c r="L4378"/>
      <c r="M4378"/>
      <c r="N4378"/>
      <c r="O4378"/>
      <c r="P4378"/>
      <c r="Q4378"/>
      <c r="R4378"/>
      <c r="S4378"/>
      <c r="T4378"/>
      <c r="U4378"/>
      <c r="V4378"/>
      <c r="W4378"/>
      <c r="X4378"/>
      <c r="Y4378"/>
      <c r="Z4378"/>
      <c r="AA4378"/>
      <c r="AB4378"/>
      <c r="AC4378"/>
      <c r="AD4378"/>
      <c r="AE4378"/>
      <c r="AF4378"/>
      <c r="AG4378">
        <v>1</v>
      </c>
      <c r="AH4378">
        <v>0</v>
      </c>
    </row>
    <row r="4379" spans="1:34" ht="15" x14ac:dyDescent="0.25">
      <c r="A4379" t="s">
        <v>8871</v>
      </c>
      <c r="B4379" t="s">
        <v>8872</v>
      </c>
      <c r="C4379" t="s">
        <v>350</v>
      </c>
      <c r="D4379">
        <v>71</v>
      </c>
      <c r="E4379" s="138">
        <v>45646</v>
      </c>
      <c r="F4379" s="138">
        <v>45796</v>
      </c>
      <c r="G4379" t="s">
        <v>69</v>
      </c>
      <c r="H4379" t="s">
        <v>70</v>
      </c>
      <c r="I4379">
        <v>0</v>
      </c>
      <c r="J4379" t="s">
        <v>16230</v>
      </c>
      <c r="K4379">
        <v>0.8</v>
      </c>
      <c r="L4379" t="s">
        <v>71</v>
      </c>
      <c r="M4379"/>
      <c r="N4379"/>
      <c r="O4379"/>
      <c r="P4379"/>
      <c r="Q4379"/>
      <c r="R4379"/>
      <c r="S4379"/>
      <c r="T4379"/>
      <c r="U4379"/>
      <c r="V4379"/>
      <c r="W4379"/>
      <c r="X4379"/>
      <c r="Y4379"/>
      <c r="Z4379"/>
      <c r="AA4379"/>
      <c r="AB4379"/>
      <c r="AC4379"/>
      <c r="AD4379"/>
      <c r="AE4379"/>
      <c r="AF4379"/>
      <c r="AG4379">
        <v>2</v>
      </c>
      <c r="AH4379">
        <v>15000</v>
      </c>
    </row>
    <row r="4380" spans="1:34" ht="15" x14ac:dyDescent="0.25">
      <c r="A4380" t="s">
        <v>8873</v>
      </c>
      <c r="B4380" t="s">
        <v>8874</v>
      </c>
      <c r="C4380" t="s">
        <v>182</v>
      </c>
      <c r="D4380"/>
      <c r="E4380"/>
      <c r="F4380"/>
      <c r="G4380"/>
      <c r="H4380" t="s">
        <v>63</v>
      </c>
      <c r="I4380" t="s">
        <v>64</v>
      </c>
      <c r="J4380"/>
      <c r="K4380"/>
      <c r="L4380"/>
      <c r="M4380"/>
      <c r="N4380"/>
      <c r="O4380"/>
      <c r="P4380"/>
      <c r="Q4380"/>
      <c r="R4380"/>
      <c r="S4380"/>
      <c r="T4380"/>
      <c r="U4380"/>
      <c r="V4380"/>
      <c r="W4380"/>
      <c r="X4380"/>
      <c r="Y4380"/>
      <c r="Z4380"/>
      <c r="AA4380"/>
      <c r="AB4380"/>
      <c r="AC4380"/>
      <c r="AD4380"/>
      <c r="AE4380"/>
      <c r="AF4380"/>
      <c r="AG4380"/>
      <c r="AH4380">
        <v>0</v>
      </c>
    </row>
    <row r="4381" spans="1:34" ht="15" x14ac:dyDescent="0.25">
      <c r="A4381" t="s">
        <v>8877</v>
      </c>
      <c r="B4381" t="s">
        <v>8878</v>
      </c>
      <c r="C4381" t="s">
        <v>426</v>
      </c>
      <c r="D4381">
        <v>40</v>
      </c>
      <c r="E4381" s="138">
        <v>44561</v>
      </c>
      <c r="F4381" s="138">
        <v>46011</v>
      </c>
      <c r="G4381" t="s">
        <v>69</v>
      </c>
      <c r="H4381" t="s">
        <v>63</v>
      </c>
      <c r="I4381">
        <v>0.8</v>
      </c>
      <c r="J4381" t="s">
        <v>71</v>
      </c>
      <c r="K4381"/>
      <c r="L4381"/>
      <c r="M4381"/>
      <c r="N4381"/>
      <c r="O4381"/>
      <c r="P4381"/>
      <c r="Q4381"/>
      <c r="R4381"/>
      <c r="S4381"/>
      <c r="T4381"/>
      <c r="U4381"/>
      <c r="V4381"/>
      <c r="W4381"/>
      <c r="X4381"/>
      <c r="Y4381"/>
      <c r="Z4381"/>
      <c r="AA4381"/>
      <c r="AB4381"/>
      <c r="AC4381"/>
      <c r="AD4381"/>
      <c r="AE4381"/>
      <c r="AF4381"/>
      <c r="AG4381">
        <v>1</v>
      </c>
      <c r="AH4381">
        <v>0</v>
      </c>
    </row>
    <row r="4382" spans="1:34" ht="15" x14ac:dyDescent="0.25">
      <c r="A4382" t="s">
        <v>8875</v>
      </c>
      <c r="B4382" t="s">
        <v>8876</v>
      </c>
      <c r="C4382" t="s">
        <v>1370</v>
      </c>
      <c r="D4382">
        <v>60</v>
      </c>
      <c r="E4382" s="138">
        <v>45656</v>
      </c>
      <c r="F4382" s="138">
        <v>45863</v>
      </c>
      <c r="G4382" t="s">
        <v>75</v>
      </c>
      <c r="H4382" t="s">
        <v>63</v>
      </c>
      <c r="I4382">
        <v>0.8</v>
      </c>
      <c r="J4382" t="s">
        <v>71</v>
      </c>
      <c r="K4382"/>
      <c r="L4382"/>
      <c r="M4382"/>
      <c r="N4382"/>
      <c r="O4382"/>
      <c r="P4382"/>
      <c r="Q4382"/>
      <c r="R4382"/>
      <c r="S4382"/>
      <c r="T4382"/>
      <c r="U4382"/>
      <c r="V4382"/>
      <c r="W4382"/>
      <c r="X4382"/>
      <c r="Y4382"/>
      <c r="Z4382"/>
      <c r="AA4382"/>
      <c r="AB4382"/>
      <c r="AC4382"/>
      <c r="AD4382"/>
      <c r="AE4382"/>
      <c r="AF4382"/>
      <c r="AG4382">
        <v>1</v>
      </c>
      <c r="AH4382">
        <v>0</v>
      </c>
    </row>
    <row r="4383" spans="1:34" ht="15" x14ac:dyDescent="0.25">
      <c r="A4383" t="s">
        <v>8879</v>
      </c>
      <c r="B4383" t="s">
        <v>8880</v>
      </c>
      <c r="C4383" t="s">
        <v>301</v>
      </c>
      <c r="D4383">
        <v>60</v>
      </c>
      <c r="E4383" s="138">
        <v>44133</v>
      </c>
      <c r="F4383" s="138">
        <v>46011</v>
      </c>
      <c r="G4383" t="s">
        <v>69</v>
      </c>
      <c r="H4383" t="s">
        <v>63</v>
      </c>
      <c r="I4383">
        <v>0.8</v>
      </c>
      <c r="J4383" t="s">
        <v>71</v>
      </c>
      <c r="K4383"/>
      <c r="L4383"/>
      <c r="M4383"/>
      <c r="N4383"/>
      <c r="O4383"/>
      <c r="P4383"/>
      <c r="Q4383"/>
      <c r="R4383"/>
      <c r="S4383"/>
      <c r="T4383"/>
      <c r="U4383"/>
      <c r="V4383"/>
      <c r="W4383"/>
      <c r="X4383"/>
      <c r="Y4383"/>
      <c r="Z4383"/>
      <c r="AA4383"/>
      <c r="AB4383"/>
      <c r="AC4383"/>
      <c r="AD4383"/>
      <c r="AE4383"/>
      <c r="AF4383"/>
      <c r="AG4383">
        <v>1</v>
      </c>
      <c r="AH4383">
        <v>0</v>
      </c>
    </row>
    <row r="4384" spans="1:34" ht="15" x14ac:dyDescent="0.25">
      <c r="A4384" t="s">
        <v>8881</v>
      </c>
      <c r="B4384" t="s">
        <v>8882</v>
      </c>
      <c r="C4384" t="s">
        <v>680</v>
      </c>
      <c r="D4384">
        <v>7</v>
      </c>
      <c r="E4384" s="138">
        <v>45357</v>
      </c>
      <c r="F4384" s="138">
        <v>46011</v>
      </c>
      <c r="G4384" t="s">
        <v>16478</v>
      </c>
      <c r="H4384" t="s">
        <v>70</v>
      </c>
      <c r="I4384">
        <v>0.6</v>
      </c>
      <c r="J4384" t="s">
        <v>76</v>
      </c>
      <c r="K4384">
        <v>0.65</v>
      </c>
      <c r="L4384" t="s">
        <v>77</v>
      </c>
      <c r="M4384">
        <v>0.75</v>
      </c>
      <c r="N4384" t="s">
        <v>78</v>
      </c>
      <c r="O4384">
        <v>0.8</v>
      </c>
      <c r="P4384" t="s">
        <v>79</v>
      </c>
      <c r="Q4384"/>
      <c r="R4384"/>
      <c r="S4384"/>
      <c r="T4384"/>
      <c r="U4384"/>
      <c r="V4384"/>
      <c r="W4384"/>
      <c r="X4384"/>
      <c r="Y4384"/>
      <c r="Z4384"/>
      <c r="AA4384"/>
      <c r="AB4384"/>
      <c r="AC4384"/>
      <c r="AD4384"/>
      <c r="AE4384"/>
      <c r="AF4384"/>
      <c r="AG4384">
        <v>0</v>
      </c>
      <c r="AH4384">
        <v>0</v>
      </c>
    </row>
    <row r="4385" spans="1:34" ht="15" x14ac:dyDescent="0.25">
      <c r="A4385" t="s">
        <v>8883</v>
      </c>
      <c r="B4385" t="s">
        <v>8884</v>
      </c>
      <c r="C4385" t="s">
        <v>193</v>
      </c>
      <c r="D4385">
        <v>39</v>
      </c>
      <c r="E4385" s="138">
        <v>45621</v>
      </c>
      <c r="F4385" s="138">
        <v>45926</v>
      </c>
      <c r="G4385" t="s">
        <v>69</v>
      </c>
      <c r="H4385" t="s">
        <v>63</v>
      </c>
      <c r="I4385">
        <v>0.8</v>
      </c>
      <c r="J4385" t="s">
        <v>71</v>
      </c>
      <c r="K4385"/>
      <c r="L4385"/>
      <c r="M4385"/>
      <c r="N4385"/>
      <c r="O4385"/>
      <c r="P4385"/>
      <c r="Q4385"/>
      <c r="R4385"/>
      <c r="S4385"/>
      <c r="T4385"/>
      <c r="U4385"/>
      <c r="V4385"/>
      <c r="W4385"/>
      <c r="X4385"/>
      <c r="Y4385"/>
      <c r="Z4385"/>
      <c r="AA4385"/>
      <c r="AB4385"/>
      <c r="AC4385"/>
      <c r="AD4385"/>
      <c r="AE4385"/>
      <c r="AF4385"/>
      <c r="AG4385">
        <v>1</v>
      </c>
      <c r="AH4385">
        <v>0</v>
      </c>
    </row>
    <row r="4386" spans="1:34" ht="15" x14ac:dyDescent="0.25">
      <c r="A4386" t="s">
        <v>8885</v>
      </c>
      <c r="B4386" t="s">
        <v>8886</v>
      </c>
      <c r="C4386" t="s">
        <v>219</v>
      </c>
      <c r="D4386"/>
      <c r="E4386"/>
      <c r="F4386"/>
      <c r="G4386"/>
      <c r="H4386" t="s">
        <v>63</v>
      </c>
      <c r="I4386" t="s">
        <v>64</v>
      </c>
      <c r="J4386"/>
      <c r="K4386"/>
      <c r="L4386"/>
      <c r="M4386"/>
      <c r="N4386"/>
      <c r="O4386"/>
      <c r="P4386"/>
      <c r="Q4386"/>
      <c r="R4386"/>
      <c r="S4386"/>
      <c r="T4386"/>
      <c r="U4386"/>
      <c r="V4386"/>
      <c r="W4386"/>
      <c r="X4386"/>
      <c r="Y4386"/>
      <c r="Z4386"/>
      <c r="AA4386"/>
      <c r="AB4386"/>
      <c r="AC4386"/>
      <c r="AD4386"/>
      <c r="AE4386"/>
      <c r="AF4386"/>
      <c r="AG4386"/>
      <c r="AH4386">
        <v>0</v>
      </c>
    </row>
    <row r="4387" spans="1:34" ht="15" x14ac:dyDescent="0.25">
      <c r="A4387" t="s">
        <v>8887</v>
      </c>
      <c r="B4387" t="s">
        <v>8888</v>
      </c>
      <c r="C4387" t="s">
        <v>511</v>
      </c>
      <c r="D4387">
        <v>34</v>
      </c>
      <c r="E4387" s="138">
        <v>45645</v>
      </c>
      <c r="F4387" s="138">
        <v>45687</v>
      </c>
      <c r="G4387" t="s">
        <v>69</v>
      </c>
      <c r="H4387" t="s">
        <v>63</v>
      </c>
      <c r="I4387">
        <v>0.8</v>
      </c>
      <c r="J4387" t="s">
        <v>71</v>
      </c>
      <c r="K4387"/>
      <c r="L4387"/>
      <c r="M4387"/>
      <c r="N4387"/>
      <c r="O4387"/>
      <c r="P4387"/>
      <c r="Q4387"/>
      <c r="R4387"/>
      <c r="S4387"/>
      <c r="T4387"/>
      <c r="U4387"/>
      <c r="V4387"/>
      <c r="W4387"/>
      <c r="X4387"/>
      <c r="Y4387"/>
      <c r="Z4387"/>
      <c r="AA4387"/>
      <c r="AB4387"/>
      <c r="AC4387"/>
      <c r="AD4387"/>
      <c r="AE4387"/>
      <c r="AF4387"/>
      <c r="AG4387">
        <v>1</v>
      </c>
      <c r="AH4387">
        <v>0</v>
      </c>
    </row>
    <row r="4388" spans="1:34" ht="15" x14ac:dyDescent="0.25">
      <c r="A4388" t="s">
        <v>8889</v>
      </c>
      <c r="B4388" t="s">
        <v>8890</v>
      </c>
      <c r="C4388" t="s">
        <v>102</v>
      </c>
      <c r="D4388">
        <v>6</v>
      </c>
      <c r="E4388" s="138">
        <v>45749</v>
      </c>
      <c r="F4388" s="138">
        <v>45887</v>
      </c>
      <c r="G4388" t="s">
        <v>16478</v>
      </c>
      <c r="H4388" t="s">
        <v>70</v>
      </c>
      <c r="I4388">
        <v>0.4</v>
      </c>
      <c r="J4388" t="s">
        <v>16652</v>
      </c>
      <c r="K4388">
        <v>0.5</v>
      </c>
      <c r="L4388" t="s">
        <v>16653</v>
      </c>
      <c r="M4388">
        <v>0.55000000000000004</v>
      </c>
      <c r="N4388" t="s">
        <v>16654</v>
      </c>
      <c r="O4388">
        <v>0.8</v>
      </c>
      <c r="P4388" t="s">
        <v>79</v>
      </c>
      <c r="Q4388"/>
      <c r="R4388"/>
      <c r="S4388"/>
      <c r="T4388"/>
      <c r="U4388"/>
      <c r="V4388"/>
      <c r="W4388"/>
      <c r="X4388"/>
      <c r="Y4388"/>
      <c r="Z4388"/>
      <c r="AA4388"/>
      <c r="AB4388"/>
      <c r="AC4388"/>
      <c r="AD4388"/>
      <c r="AE4388"/>
      <c r="AF4388"/>
      <c r="AG4388">
        <v>0</v>
      </c>
      <c r="AH4388">
        <v>0</v>
      </c>
    </row>
    <row r="4389" spans="1:34" ht="15" x14ac:dyDescent="0.25">
      <c r="A4389" t="s">
        <v>8891</v>
      </c>
      <c r="B4389" t="s">
        <v>8892</v>
      </c>
      <c r="C4389" t="s">
        <v>214</v>
      </c>
      <c r="D4389">
        <v>25</v>
      </c>
      <c r="E4389" s="138">
        <v>45290</v>
      </c>
      <c r="F4389" s="138">
        <v>46011</v>
      </c>
      <c r="G4389" t="s">
        <v>69</v>
      </c>
      <c r="H4389" t="s">
        <v>63</v>
      </c>
      <c r="I4389">
        <v>0.8</v>
      </c>
      <c r="J4389" t="s">
        <v>16238</v>
      </c>
      <c r="K4389"/>
      <c r="L4389"/>
      <c r="M4389"/>
      <c r="N4389"/>
      <c r="O4389"/>
      <c r="P4389"/>
      <c r="Q4389"/>
      <c r="R4389"/>
      <c r="S4389"/>
      <c r="T4389"/>
      <c r="U4389"/>
      <c r="V4389"/>
      <c r="W4389"/>
      <c r="X4389"/>
      <c r="Y4389"/>
      <c r="Z4389"/>
      <c r="AA4389"/>
      <c r="AB4389"/>
      <c r="AC4389"/>
      <c r="AD4389"/>
      <c r="AE4389"/>
      <c r="AF4389"/>
      <c r="AG4389">
        <v>1</v>
      </c>
      <c r="AH4389">
        <v>0</v>
      </c>
    </row>
    <row r="4390" spans="1:34" ht="15" x14ac:dyDescent="0.25">
      <c r="A4390" t="s">
        <v>8893</v>
      </c>
      <c r="B4390" t="s">
        <v>8894</v>
      </c>
      <c r="C4390" t="s">
        <v>521</v>
      </c>
      <c r="D4390">
        <v>51</v>
      </c>
      <c r="E4390" s="138">
        <v>45649</v>
      </c>
      <c r="F4390" s="138">
        <v>45681</v>
      </c>
      <c r="G4390" t="s">
        <v>69</v>
      </c>
      <c r="H4390" t="s">
        <v>70</v>
      </c>
      <c r="I4390">
        <v>0</v>
      </c>
      <c r="J4390" t="s">
        <v>16230</v>
      </c>
      <c r="K4390">
        <v>0.7</v>
      </c>
      <c r="L4390" t="s">
        <v>71</v>
      </c>
      <c r="M4390"/>
      <c r="N4390"/>
      <c r="O4390"/>
      <c r="P4390"/>
      <c r="Q4390"/>
      <c r="R4390"/>
      <c r="S4390"/>
      <c r="T4390"/>
      <c r="U4390"/>
      <c r="V4390"/>
      <c r="W4390"/>
      <c r="X4390"/>
      <c r="Y4390"/>
      <c r="Z4390"/>
      <c r="AA4390"/>
      <c r="AB4390"/>
      <c r="AC4390"/>
      <c r="AD4390"/>
      <c r="AE4390"/>
      <c r="AF4390"/>
      <c r="AG4390">
        <v>2</v>
      </c>
      <c r="AH4390">
        <v>15000</v>
      </c>
    </row>
    <row r="4391" spans="1:34" ht="15" x14ac:dyDescent="0.25">
      <c r="A4391" t="s">
        <v>8895</v>
      </c>
      <c r="B4391" t="s">
        <v>8896</v>
      </c>
      <c r="C4391" t="s">
        <v>270</v>
      </c>
      <c r="D4391"/>
      <c r="E4391"/>
      <c r="F4391"/>
      <c r="G4391"/>
      <c r="H4391" t="s">
        <v>63</v>
      </c>
      <c r="I4391" t="s">
        <v>64</v>
      </c>
      <c r="J4391"/>
      <c r="K4391"/>
      <c r="L4391"/>
      <c r="M4391"/>
      <c r="N4391"/>
      <c r="O4391"/>
      <c r="P4391"/>
      <c r="Q4391"/>
      <c r="R4391"/>
      <c r="S4391"/>
      <c r="T4391"/>
      <c r="U4391"/>
      <c r="V4391"/>
      <c r="W4391"/>
      <c r="X4391"/>
      <c r="Y4391"/>
      <c r="Z4391"/>
      <c r="AA4391"/>
      <c r="AB4391"/>
      <c r="AC4391"/>
      <c r="AD4391"/>
      <c r="AE4391"/>
      <c r="AF4391"/>
      <c r="AG4391"/>
      <c r="AH4391">
        <v>0</v>
      </c>
    </row>
    <row r="4392" spans="1:34" ht="15" x14ac:dyDescent="0.25">
      <c r="A4392" t="s">
        <v>8897</v>
      </c>
      <c r="B4392" t="s">
        <v>8898</v>
      </c>
      <c r="C4392" t="s">
        <v>84</v>
      </c>
      <c r="D4392"/>
      <c r="E4392"/>
      <c r="F4392"/>
      <c r="G4392"/>
      <c r="H4392" t="s">
        <v>63</v>
      </c>
      <c r="I4392" t="s">
        <v>64</v>
      </c>
      <c r="J4392"/>
      <c r="K4392"/>
      <c r="L4392"/>
      <c r="M4392"/>
      <c r="N4392"/>
      <c r="O4392"/>
      <c r="P4392"/>
      <c r="Q4392"/>
      <c r="R4392"/>
      <c r="S4392"/>
      <c r="T4392"/>
      <c r="U4392"/>
      <c r="V4392"/>
      <c r="W4392"/>
      <c r="X4392"/>
      <c r="Y4392"/>
      <c r="Z4392"/>
      <c r="AA4392"/>
      <c r="AB4392"/>
      <c r="AC4392"/>
      <c r="AD4392"/>
      <c r="AE4392"/>
      <c r="AF4392"/>
      <c r="AG4392"/>
      <c r="AH4392">
        <v>0</v>
      </c>
    </row>
    <row r="4393" spans="1:34" ht="15" x14ac:dyDescent="0.25">
      <c r="A4393" t="s">
        <v>8899</v>
      </c>
      <c r="B4393" t="s">
        <v>8900</v>
      </c>
      <c r="C4393" t="s">
        <v>313</v>
      </c>
      <c r="D4393"/>
      <c r="E4393"/>
      <c r="F4393"/>
      <c r="G4393"/>
      <c r="H4393" t="s">
        <v>63</v>
      </c>
      <c r="I4393" t="s">
        <v>64</v>
      </c>
      <c r="J4393"/>
      <c r="K4393"/>
      <c r="L4393"/>
      <c r="M4393"/>
      <c r="N4393"/>
      <c r="O4393"/>
      <c r="P4393"/>
      <c r="Q4393"/>
      <c r="R4393"/>
      <c r="S4393"/>
      <c r="T4393"/>
      <c r="U4393"/>
      <c r="V4393"/>
      <c r="W4393"/>
      <c r="X4393"/>
      <c r="Y4393"/>
      <c r="Z4393"/>
      <c r="AA4393"/>
      <c r="AB4393"/>
      <c r="AC4393"/>
      <c r="AD4393"/>
      <c r="AE4393"/>
      <c r="AF4393"/>
      <c r="AG4393"/>
      <c r="AH4393">
        <v>0</v>
      </c>
    </row>
    <row r="4394" spans="1:34" ht="15" x14ac:dyDescent="0.25">
      <c r="A4394" t="s">
        <v>8901</v>
      </c>
      <c r="B4394" t="s">
        <v>8902</v>
      </c>
      <c r="C4394" t="s">
        <v>521</v>
      </c>
      <c r="D4394">
        <v>51</v>
      </c>
      <c r="E4394" s="138">
        <v>45288</v>
      </c>
      <c r="F4394" s="138">
        <v>46011</v>
      </c>
      <c r="G4394" t="s">
        <v>16478</v>
      </c>
      <c r="H4394" t="s">
        <v>70</v>
      </c>
      <c r="I4394">
        <v>0.3</v>
      </c>
      <c r="J4394" t="s">
        <v>76</v>
      </c>
      <c r="K4394">
        <v>0.5</v>
      </c>
      <c r="L4394" t="s">
        <v>77</v>
      </c>
      <c r="M4394">
        <v>0.6</v>
      </c>
      <c r="N4394" t="s">
        <v>78</v>
      </c>
      <c r="O4394">
        <v>0.8</v>
      </c>
      <c r="P4394" t="s">
        <v>79</v>
      </c>
      <c r="Q4394"/>
      <c r="R4394"/>
      <c r="S4394"/>
      <c r="T4394"/>
      <c r="U4394"/>
      <c r="V4394"/>
      <c r="W4394"/>
      <c r="X4394"/>
      <c r="Y4394"/>
      <c r="Z4394"/>
      <c r="AA4394"/>
      <c r="AB4394"/>
      <c r="AC4394"/>
      <c r="AD4394"/>
      <c r="AE4394"/>
      <c r="AF4394"/>
      <c r="AG4394">
        <v>0</v>
      </c>
      <c r="AH4394">
        <v>0</v>
      </c>
    </row>
    <row r="4395" spans="1:34" ht="15" x14ac:dyDescent="0.25">
      <c r="A4395" t="s">
        <v>8903</v>
      </c>
      <c r="B4395" t="s">
        <v>8904</v>
      </c>
      <c r="C4395" t="s">
        <v>206</v>
      </c>
      <c r="D4395">
        <v>7</v>
      </c>
      <c r="E4395" s="138">
        <v>45698</v>
      </c>
      <c r="F4395" s="138">
        <v>45814</v>
      </c>
      <c r="G4395" t="s">
        <v>69</v>
      </c>
      <c r="H4395" t="s">
        <v>63</v>
      </c>
      <c r="I4395">
        <v>0.8</v>
      </c>
      <c r="J4395" t="s">
        <v>71</v>
      </c>
      <c r="K4395"/>
      <c r="L4395"/>
      <c r="M4395"/>
      <c r="N4395"/>
      <c r="O4395"/>
      <c r="P4395"/>
      <c r="Q4395"/>
      <c r="R4395"/>
      <c r="S4395"/>
      <c r="T4395"/>
      <c r="U4395"/>
      <c r="V4395"/>
      <c r="W4395"/>
      <c r="X4395"/>
      <c r="Y4395"/>
      <c r="Z4395"/>
      <c r="AA4395"/>
      <c r="AB4395"/>
      <c r="AC4395"/>
      <c r="AD4395"/>
      <c r="AE4395"/>
      <c r="AF4395"/>
      <c r="AG4395">
        <v>1</v>
      </c>
      <c r="AH4395">
        <v>0</v>
      </c>
    </row>
    <row r="4396" spans="1:34" ht="15" x14ac:dyDescent="0.25">
      <c r="A4396" t="s">
        <v>8905</v>
      </c>
      <c r="B4396" t="s">
        <v>8906</v>
      </c>
      <c r="C4396" t="s">
        <v>119</v>
      </c>
      <c r="D4396">
        <v>15</v>
      </c>
      <c r="E4396" s="138">
        <v>41536</v>
      </c>
      <c r="F4396" s="138">
        <v>46011</v>
      </c>
      <c r="G4396" t="s">
        <v>818</v>
      </c>
      <c r="H4396" t="s">
        <v>63</v>
      </c>
      <c r="I4396">
        <v>0</v>
      </c>
      <c r="J4396" t="s">
        <v>71</v>
      </c>
      <c r="K4396"/>
      <c r="L4396"/>
      <c r="M4396"/>
      <c r="N4396"/>
      <c r="O4396"/>
      <c r="P4396"/>
      <c r="Q4396"/>
      <c r="R4396"/>
      <c r="S4396"/>
      <c r="T4396"/>
      <c r="U4396"/>
      <c r="V4396"/>
      <c r="W4396"/>
      <c r="X4396"/>
      <c r="Y4396"/>
      <c r="Z4396"/>
      <c r="AA4396"/>
      <c r="AB4396"/>
      <c r="AC4396"/>
      <c r="AD4396"/>
      <c r="AE4396"/>
      <c r="AF4396"/>
      <c r="AG4396">
        <v>1</v>
      </c>
      <c r="AH4396">
        <v>0</v>
      </c>
    </row>
    <row r="4397" spans="1:34" ht="15" x14ac:dyDescent="0.25">
      <c r="A4397" t="s">
        <v>4828</v>
      </c>
      <c r="B4397" t="s">
        <v>4829</v>
      </c>
      <c r="C4397" t="s">
        <v>90</v>
      </c>
      <c r="D4397"/>
      <c r="E4397"/>
      <c r="F4397"/>
      <c r="G4397"/>
      <c r="H4397" t="s">
        <v>63</v>
      </c>
      <c r="I4397" t="s">
        <v>64</v>
      </c>
      <c r="J4397"/>
      <c r="K4397"/>
      <c r="L4397"/>
      <c r="M4397"/>
      <c r="N4397"/>
      <c r="O4397"/>
      <c r="P4397"/>
      <c r="Q4397"/>
      <c r="R4397"/>
      <c r="S4397"/>
      <c r="T4397"/>
      <c r="U4397"/>
      <c r="V4397"/>
      <c r="W4397"/>
      <c r="X4397"/>
      <c r="Y4397"/>
      <c r="Z4397"/>
      <c r="AA4397"/>
      <c r="AB4397"/>
      <c r="AC4397"/>
      <c r="AD4397"/>
      <c r="AE4397"/>
      <c r="AF4397"/>
      <c r="AG4397"/>
      <c r="AH4397">
        <v>0</v>
      </c>
    </row>
    <row r="4398" spans="1:34" ht="15" x14ac:dyDescent="0.25">
      <c r="A4398" t="s">
        <v>8907</v>
      </c>
      <c r="B4398" t="s">
        <v>8908</v>
      </c>
      <c r="C4398" t="s">
        <v>108</v>
      </c>
      <c r="D4398">
        <v>4</v>
      </c>
      <c r="E4398" s="138">
        <v>43182</v>
      </c>
      <c r="F4398" s="138">
        <v>46011</v>
      </c>
      <c r="G4398" t="s">
        <v>69</v>
      </c>
      <c r="H4398" t="s">
        <v>63</v>
      </c>
      <c r="I4398">
        <v>0.8</v>
      </c>
      <c r="J4398" t="s">
        <v>71</v>
      </c>
      <c r="K4398"/>
      <c r="L4398"/>
      <c r="M4398"/>
      <c r="N4398"/>
      <c r="O4398"/>
      <c r="P4398"/>
      <c r="Q4398"/>
      <c r="R4398"/>
      <c r="S4398"/>
      <c r="T4398"/>
      <c r="U4398"/>
      <c r="V4398"/>
      <c r="W4398"/>
      <c r="X4398"/>
      <c r="Y4398"/>
      <c r="Z4398"/>
      <c r="AA4398"/>
      <c r="AB4398"/>
      <c r="AC4398"/>
      <c r="AD4398"/>
      <c r="AE4398"/>
      <c r="AF4398"/>
      <c r="AG4398">
        <v>1</v>
      </c>
      <c r="AH4398">
        <v>0</v>
      </c>
    </row>
    <row r="4399" spans="1:34" ht="15" x14ac:dyDescent="0.25">
      <c r="A4399" t="s">
        <v>8909</v>
      </c>
      <c r="B4399" t="s">
        <v>8910</v>
      </c>
      <c r="C4399" t="s">
        <v>231</v>
      </c>
      <c r="D4399">
        <v>32</v>
      </c>
      <c r="E4399" s="138">
        <v>45649</v>
      </c>
      <c r="F4399" s="138">
        <v>45826</v>
      </c>
      <c r="G4399" t="s">
        <v>69</v>
      </c>
      <c r="H4399" t="s">
        <v>70</v>
      </c>
      <c r="I4399">
        <v>0</v>
      </c>
      <c r="J4399" t="s">
        <v>16229</v>
      </c>
      <c r="K4399">
        <v>0.75</v>
      </c>
      <c r="L4399" t="s">
        <v>71</v>
      </c>
      <c r="M4399"/>
      <c r="N4399"/>
      <c r="O4399"/>
      <c r="P4399"/>
      <c r="Q4399"/>
      <c r="R4399"/>
      <c r="S4399"/>
      <c r="T4399"/>
      <c r="U4399"/>
      <c r="V4399"/>
      <c r="W4399"/>
      <c r="X4399"/>
      <c r="Y4399"/>
      <c r="Z4399"/>
      <c r="AA4399"/>
      <c r="AB4399"/>
      <c r="AC4399"/>
      <c r="AD4399"/>
      <c r="AE4399"/>
      <c r="AF4399"/>
      <c r="AG4399">
        <v>2</v>
      </c>
      <c r="AH4399">
        <v>10000</v>
      </c>
    </row>
    <row r="4400" spans="1:34" ht="15" x14ac:dyDescent="0.25">
      <c r="A4400" t="s">
        <v>8911</v>
      </c>
      <c r="B4400" t="s">
        <v>8912</v>
      </c>
      <c r="C4400" t="s">
        <v>206</v>
      </c>
      <c r="D4400">
        <v>28</v>
      </c>
      <c r="E4400" s="138">
        <v>45695</v>
      </c>
      <c r="F4400" s="138">
        <v>45805</v>
      </c>
      <c r="G4400" t="s">
        <v>16409</v>
      </c>
      <c r="H4400" t="s">
        <v>63</v>
      </c>
      <c r="I4400">
        <v>0.8</v>
      </c>
      <c r="J4400" t="s">
        <v>71</v>
      </c>
      <c r="K4400"/>
      <c r="L4400"/>
      <c r="M4400"/>
      <c r="N4400"/>
      <c r="O4400"/>
      <c r="P4400"/>
      <c r="Q4400"/>
      <c r="R4400"/>
      <c r="S4400"/>
      <c r="T4400"/>
      <c r="U4400"/>
      <c r="V4400"/>
      <c r="W4400"/>
      <c r="X4400"/>
      <c r="Y4400"/>
      <c r="Z4400"/>
      <c r="AA4400"/>
      <c r="AB4400"/>
      <c r="AC4400"/>
      <c r="AD4400"/>
      <c r="AE4400"/>
      <c r="AF4400"/>
      <c r="AG4400">
        <v>1</v>
      </c>
      <c r="AH4400">
        <v>0</v>
      </c>
    </row>
    <row r="4401" spans="1:34" ht="15" x14ac:dyDescent="0.25">
      <c r="A4401" t="s">
        <v>8913</v>
      </c>
      <c r="B4401" t="s">
        <v>8914</v>
      </c>
      <c r="C4401" t="s">
        <v>139</v>
      </c>
      <c r="D4401">
        <v>13</v>
      </c>
      <c r="E4401" s="138">
        <v>45762</v>
      </c>
      <c r="F4401" s="138">
        <v>45971</v>
      </c>
      <c r="G4401" t="s">
        <v>75</v>
      </c>
      <c r="H4401" t="s">
        <v>63</v>
      </c>
      <c r="I4401">
        <v>0.7</v>
      </c>
      <c r="J4401" t="s">
        <v>71</v>
      </c>
      <c r="K4401"/>
      <c r="L4401"/>
      <c r="M4401"/>
      <c r="N4401"/>
      <c r="O4401"/>
      <c r="P4401"/>
      <c r="Q4401"/>
      <c r="R4401"/>
      <c r="S4401"/>
      <c r="T4401"/>
      <c r="U4401"/>
      <c r="V4401"/>
      <c r="W4401"/>
      <c r="X4401"/>
      <c r="Y4401"/>
      <c r="Z4401"/>
      <c r="AA4401"/>
      <c r="AB4401"/>
      <c r="AC4401"/>
      <c r="AD4401"/>
      <c r="AE4401"/>
      <c r="AF4401"/>
      <c r="AG4401">
        <v>1</v>
      </c>
      <c r="AH4401">
        <v>0</v>
      </c>
    </row>
    <row r="4402" spans="1:34" ht="15" x14ac:dyDescent="0.25">
      <c r="A4402" t="s">
        <v>8915</v>
      </c>
      <c r="B4402" t="s">
        <v>8916</v>
      </c>
      <c r="C4402" t="s">
        <v>251</v>
      </c>
      <c r="D4402">
        <v>47</v>
      </c>
      <c r="E4402" s="138">
        <v>45638</v>
      </c>
      <c r="F4402" s="138">
        <v>45702</v>
      </c>
      <c r="G4402" t="s">
        <v>69</v>
      </c>
      <c r="H4402" t="s">
        <v>70</v>
      </c>
      <c r="I4402">
        <v>0</v>
      </c>
      <c r="J4402" t="s">
        <v>16229</v>
      </c>
      <c r="K4402">
        <v>0.8</v>
      </c>
      <c r="L4402" t="s">
        <v>71</v>
      </c>
      <c r="M4402"/>
      <c r="N4402"/>
      <c r="O4402"/>
      <c r="P4402"/>
      <c r="Q4402"/>
      <c r="R4402"/>
      <c r="S4402"/>
      <c r="T4402"/>
      <c r="U4402"/>
      <c r="V4402"/>
      <c r="W4402"/>
      <c r="X4402"/>
      <c r="Y4402"/>
      <c r="Z4402"/>
      <c r="AA4402"/>
      <c r="AB4402"/>
      <c r="AC4402"/>
      <c r="AD4402"/>
      <c r="AE4402"/>
      <c r="AF4402"/>
      <c r="AG4402">
        <v>2</v>
      </c>
      <c r="AH4402">
        <v>10000</v>
      </c>
    </row>
    <row r="4403" spans="1:34" ht="15" x14ac:dyDescent="0.25">
      <c r="A4403" t="s">
        <v>8917</v>
      </c>
      <c r="B4403" t="s">
        <v>8918</v>
      </c>
      <c r="C4403" t="s">
        <v>182</v>
      </c>
      <c r="D4403">
        <v>25</v>
      </c>
      <c r="E4403" s="138">
        <v>41912</v>
      </c>
      <c r="F4403" s="138">
        <v>46011</v>
      </c>
      <c r="G4403" t="s">
        <v>69</v>
      </c>
      <c r="H4403" t="s">
        <v>63</v>
      </c>
      <c r="I4403">
        <v>0.6</v>
      </c>
      <c r="J4403" t="s">
        <v>71</v>
      </c>
      <c r="K4403"/>
      <c r="L4403"/>
      <c r="M4403"/>
      <c r="N4403"/>
      <c r="O4403"/>
      <c r="P4403"/>
      <c r="Q4403"/>
      <c r="R4403"/>
      <c r="S4403"/>
      <c r="T4403"/>
      <c r="U4403"/>
      <c r="V4403"/>
      <c r="W4403"/>
      <c r="X4403"/>
      <c r="Y4403"/>
      <c r="Z4403"/>
      <c r="AA4403"/>
      <c r="AB4403"/>
      <c r="AC4403"/>
      <c r="AD4403"/>
      <c r="AE4403"/>
      <c r="AF4403"/>
      <c r="AG4403">
        <v>1</v>
      </c>
      <c r="AH4403">
        <v>0</v>
      </c>
    </row>
    <row r="4404" spans="1:34" ht="15" x14ac:dyDescent="0.25">
      <c r="A4404" t="s">
        <v>8919</v>
      </c>
      <c r="B4404" t="s">
        <v>8920</v>
      </c>
      <c r="C4404" t="s">
        <v>193</v>
      </c>
      <c r="D4404">
        <v>31</v>
      </c>
      <c r="E4404" s="138">
        <v>45656</v>
      </c>
      <c r="F4404" s="138">
        <v>45677</v>
      </c>
      <c r="G4404" t="s">
        <v>75</v>
      </c>
      <c r="H4404" t="s">
        <v>70</v>
      </c>
      <c r="I4404">
        <v>0</v>
      </c>
      <c r="J4404" t="s">
        <v>16228</v>
      </c>
      <c r="K4404">
        <v>0.8</v>
      </c>
      <c r="L4404" t="s">
        <v>71</v>
      </c>
      <c r="M4404"/>
      <c r="N4404"/>
      <c r="O4404"/>
      <c r="P4404"/>
      <c r="Q4404"/>
      <c r="R4404"/>
      <c r="S4404"/>
      <c r="T4404"/>
      <c r="U4404"/>
      <c r="V4404"/>
      <c r="W4404"/>
      <c r="X4404"/>
      <c r="Y4404"/>
      <c r="Z4404"/>
      <c r="AA4404"/>
      <c r="AB4404"/>
      <c r="AC4404"/>
      <c r="AD4404"/>
      <c r="AE4404"/>
      <c r="AF4404"/>
      <c r="AG4404">
        <v>2</v>
      </c>
      <c r="AH4404">
        <v>12000</v>
      </c>
    </row>
    <row r="4405" spans="1:34" ht="15" x14ac:dyDescent="0.25">
      <c r="A4405" t="s">
        <v>8921</v>
      </c>
      <c r="B4405" t="s">
        <v>8922</v>
      </c>
      <c r="C4405" t="s">
        <v>318</v>
      </c>
      <c r="D4405">
        <v>2</v>
      </c>
      <c r="E4405" s="138">
        <v>45712</v>
      </c>
      <c r="F4405" s="138">
        <v>45730</v>
      </c>
      <c r="G4405" t="s">
        <v>16478</v>
      </c>
      <c r="H4405" t="s">
        <v>70</v>
      </c>
      <c r="I4405">
        <v>0.55000000000000004</v>
      </c>
      <c r="J4405" t="s">
        <v>76</v>
      </c>
      <c r="K4405">
        <v>0.6</v>
      </c>
      <c r="L4405" t="s">
        <v>77</v>
      </c>
      <c r="M4405">
        <v>0.65</v>
      </c>
      <c r="N4405" t="s">
        <v>78</v>
      </c>
      <c r="O4405">
        <v>0.75</v>
      </c>
      <c r="P4405" t="s">
        <v>79</v>
      </c>
      <c r="Q4405">
        <v>0</v>
      </c>
      <c r="R4405" t="s">
        <v>16228</v>
      </c>
      <c r="S4405"/>
      <c r="T4405"/>
      <c r="U4405"/>
      <c r="V4405"/>
      <c r="W4405"/>
      <c r="X4405"/>
      <c r="Y4405"/>
      <c r="Z4405"/>
      <c r="AA4405"/>
      <c r="AB4405"/>
      <c r="AC4405"/>
      <c r="AD4405"/>
      <c r="AE4405"/>
      <c r="AF4405"/>
      <c r="AG4405">
        <v>0</v>
      </c>
      <c r="AH4405">
        <v>0</v>
      </c>
    </row>
    <row r="4406" spans="1:34" ht="15" x14ac:dyDescent="0.25">
      <c r="A4406" t="s">
        <v>8923</v>
      </c>
      <c r="B4406" t="s">
        <v>8924</v>
      </c>
      <c r="C4406" t="s">
        <v>136</v>
      </c>
      <c r="D4406">
        <v>47</v>
      </c>
      <c r="E4406" s="138">
        <v>45259</v>
      </c>
      <c r="F4406" s="138">
        <v>46011</v>
      </c>
      <c r="G4406" t="s">
        <v>69</v>
      </c>
      <c r="H4406" t="s">
        <v>63</v>
      </c>
      <c r="I4406">
        <v>0.8</v>
      </c>
      <c r="J4406" t="s">
        <v>71</v>
      </c>
      <c r="K4406"/>
      <c r="L4406"/>
      <c r="M4406"/>
      <c r="N4406"/>
      <c r="O4406"/>
      <c r="P4406"/>
      <c r="Q4406"/>
      <c r="R4406"/>
      <c r="S4406"/>
      <c r="T4406"/>
      <c r="U4406"/>
      <c r="V4406"/>
      <c r="W4406"/>
      <c r="X4406"/>
      <c r="Y4406"/>
      <c r="Z4406"/>
      <c r="AA4406"/>
      <c r="AB4406"/>
      <c r="AC4406"/>
      <c r="AD4406"/>
      <c r="AE4406"/>
      <c r="AF4406"/>
      <c r="AG4406">
        <v>1</v>
      </c>
      <c r="AH4406">
        <v>0</v>
      </c>
    </row>
    <row r="4407" spans="1:34" ht="15" x14ac:dyDescent="0.25">
      <c r="A4407" t="s">
        <v>8925</v>
      </c>
      <c r="B4407" t="s">
        <v>8926</v>
      </c>
      <c r="C4407" t="s">
        <v>102</v>
      </c>
      <c r="D4407">
        <v>26</v>
      </c>
      <c r="E4407" s="138">
        <v>45621</v>
      </c>
      <c r="F4407" s="138">
        <v>45819</v>
      </c>
      <c r="G4407" t="s">
        <v>69</v>
      </c>
      <c r="H4407" t="s">
        <v>70</v>
      </c>
      <c r="I4407">
        <v>0.55000000000000004</v>
      </c>
      <c r="J4407" t="s">
        <v>16270</v>
      </c>
      <c r="K4407">
        <v>0.7</v>
      </c>
      <c r="L4407" t="s">
        <v>78</v>
      </c>
      <c r="M4407">
        <v>0.78</v>
      </c>
      <c r="N4407" t="s">
        <v>79</v>
      </c>
      <c r="O4407"/>
      <c r="P4407"/>
      <c r="Q4407"/>
      <c r="R4407"/>
      <c r="S4407"/>
      <c r="T4407"/>
      <c r="U4407"/>
      <c r="V4407"/>
      <c r="W4407"/>
      <c r="X4407"/>
      <c r="Y4407"/>
      <c r="Z4407"/>
      <c r="AA4407"/>
      <c r="AB4407"/>
      <c r="AC4407"/>
      <c r="AD4407"/>
      <c r="AE4407"/>
      <c r="AF4407"/>
      <c r="AG4407">
        <v>3</v>
      </c>
      <c r="AH4407">
        <v>0</v>
      </c>
    </row>
    <row r="4408" spans="1:34" ht="15" x14ac:dyDescent="0.25">
      <c r="A4408" t="s">
        <v>8927</v>
      </c>
      <c r="B4408" t="s">
        <v>8928</v>
      </c>
      <c r="C4408" t="s">
        <v>281</v>
      </c>
      <c r="D4408">
        <v>2</v>
      </c>
      <c r="E4408" s="138">
        <v>45721</v>
      </c>
      <c r="F4408" s="138">
        <v>45828</v>
      </c>
      <c r="G4408" t="s">
        <v>616</v>
      </c>
      <c r="H4408" t="s">
        <v>70</v>
      </c>
      <c r="I4408">
        <v>0</v>
      </c>
      <c r="J4408" t="s">
        <v>16655</v>
      </c>
      <c r="K4408">
        <v>0.8</v>
      </c>
      <c r="L4408" t="s">
        <v>71</v>
      </c>
      <c r="M4408"/>
      <c r="N4408"/>
      <c r="O4408"/>
      <c r="P4408"/>
      <c r="Q4408"/>
      <c r="R4408"/>
      <c r="S4408"/>
      <c r="T4408"/>
      <c r="U4408"/>
      <c r="V4408"/>
      <c r="W4408"/>
      <c r="X4408"/>
      <c r="Y4408"/>
      <c r="Z4408"/>
      <c r="AA4408"/>
      <c r="AB4408"/>
      <c r="AC4408"/>
      <c r="AD4408"/>
      <c r="AE4408"/>
      <c r="AF4408"/>
      <c r="AG4408">
        <v>2</v>
      </c>
      <c r="AH4408">
        <v>8164</v>
      </c>
    </row>
    <row r="4409" spans="1:34" ht="15" x14ac:dyDescent="0.25">
      <c r="A4409" t="s">
        <v>8929</v>
      </c>
      <c r="B4409" t="s">
        <v>8930</v>
      </c>
      <c r="C4409" t="s">
        <v>264</v>
      </c>
      <c r="D4409">
        <v>7</v>
      </c>
      <c r="E4409" s="138">
        <v>45313</v>
      </c>
      <c r="F4409" s="138">
        <v>46011</v>
      </c>
      <c r="G4409" t="s">
        <v>69</v>
      </c>
      <c r="H4409" t="s">
        <v>70</v>
      </c>
      <c r="I4409">
        <v>0</v>
      </c>
      <c r="J4409" t="s">
        <v>16228</v>
      </c>
      <c r="K4409">
        <v>0.8</v>
      </c>
      <c r="L4409" t="s">
        <v>16238</v>
      </c>
      <c r="M4409"/>
      <c r="N4409"/>
      <c r="O4409"/>
      <c r="P4409"/>
      <c r="Q4409"/>
      <c r="R4409"/>
      <c r="S4409"/>
      <c r="T4409"/>
      <c r="U4409"/>
      <c r="V4409"/>
      <c r="W4409"/>
      <c r="X4409"/>
      <c r="Y4409"/>
      <c r="Z4409"/>
      <c r="AA4409"/>
      <c r="AB4409"/>
      <c r="AC4409"/>
      <c r="AD4409"/>
      <c r="AE4409"/>
      <c r="AF4409"/>
      <c r="AG4409">
        <v>2</v>
      </c>
      <c r="AH4409">
        <v>12000</v>
      </c>
    </row>
    <row r="4410" spans="1:34" ht="15" x14ac:dyDescent="0.25">
      <c r="A4410" t="s">
        <v>8933</v>
      </c>
      <c r="B4410" t="s">
        <v>8934</v>
      </c>
      <c r="C4410" t="s">
        <v>333</v>
      </c>
      <c r="D4410">
        <v>40</v>
      </c>
      <c r="E4410" s="138">
        <v>45656</v>
      </c>
      <c r="F4410" s="138">
        <v>45709</v>
      </c>
      <c r="G4410" t="s">
        <v>69</v>
      </c>
      <c r="H4410" t="s">
        <v>63</v>
      </c>
      <c r="I4410">
        <v>0.8</v>
      </c>
      <c r="J4410" t="s">
        <v>71</v>
      </c>
      <c r="K4410"/>
      <c r="L4410"/>
      <c r="M4410"/>
      <c r="N4410"/>
      <c r="O4410"/>
      <c r="P4410"/>
      <c r="Q4410"/>
      <c r="R4410"/>
      <c r="S4410"/>
      <c r="T4410"/>
      <c r="U4410"/>
      <c r="V4410"/>
      <c r="W4410"/>
      <c r="X4410"/>
      <c r="Y4410"/>
      <c r="Z4410"/>
      <c r="AA4410"/>
      <c r="AB4410"/>
      <c r="AC4410"/>
      <c r="AD4410"/>
      <c r="AE4410"/>
      <c r="AF4410"/>
      <c r="AG4410">
        <v>1</v>
      </c>
      <c r="AH4410">
        <v>0</v>
      </c>
    </row>
    <row r="4411" spans="1:34" ht="15" x14ac:dyDescent="0.25">
      <c r="A4411" t="s">
        <v>8931</v>
      </c>
      <c r="B4411" t="s">
        <v>8932</v>
      </c>
      <c r="C4411" t="s">
        <v>111</v>
      </c>
      <c r="D4411">
        <v>6</v>
      </c>
      <c r="E4411" s="138">
        <v>44364</v>
      </c>
      <c r="F4411" s="138">
        <v>46011</v>
      </c>
      <c r="G4411" t="s">
        <v>69</v>
      </c>
      <c r="H4411" t="s">
        <v>63</v>
      </c>
      <c r="I4411">
        <v>0.8</v>
      </c>
      <c r="J4411" t="s">
        <v>71</v>
      </c>
      <c r="K4411"/>
      <c r="L4411"/>
      <c r="M4411"/>
      <c r="N4411"/>
      <c r="O4411"/>
      <c r="P4411"/>
      <c r="Q4411"/>
      <c r="R4411"/>
      <c r="S4411"/>
      <c r="T4411"/>
      <c r="U4411"/>
      <c r="V4411"/>
      <c r="W4411"/>
      <c r="X4411"/>
      <c r="Y4411"/>
      <c r="Z4411"/>
      <c r="AA4411"/>
      <c r="AB4411"/>
      <c r="AC4411"/>
      <c r="AD4411"/>
      <c r="AE4411"/>
      <c r="AF4411"/>
      <c r="AG4411">
        <v>1</v>
      </c>
      <c r="AH4411">
        <v>0</v>
      </c>
    </row>
    <row r="4412" spans="1:34" ht="15" x14ac:dyDescent="0.25">
      <c r="A4412" t="s">
        <v>8935</v>
      </c>
      <c r="B4412" t="s">
        <v>8936</v>
      </c>
      <c r="C4412" t="s">
        <v>176</v>
      </c>
      <c r="D4412"/>
      <c r="E4412"/>
      <c r="F4412"/>
      <c r="G4412"/>
      <c r="H4412" t="s">
        <v>63</v>
      </c>
      <c r="I4412" t="s">
        <v>64</v>
      </c>
      <c r="J4412"/>
      <c r="K4412"/>
      <c r="L4412"/>
      <c r="M4412"/>
      <c r="N4412"/>
      <c r="O4412"/>
      <c r="P4412"/>
      <c r="Q4412"/>
      <c r="R4412"/>
      <c r="S4412"/>
      <c r="T4412"/>
      <c r="U4412"/>
      <c r="V4412"/>
      <c r="W4412"/>
      <c r="X4412"/>
      <c r="Y4412"/>
      <c r="Z4412"/>
      <c r="AA4412"/>
      <c r="AB4412"/>
      <c r="AC4412"/>
      <c r="AD4412"/>
      <c r="AE4412"/>
      <c r="AF4412"/>
      <c r="AG4412"/>
      <c r="AH4412">
        <v>0</v>
      </c>
    </row>
    <row r="4413" spans="1:34" ht="15" x14ac:dyDescent="0.25">
      <c r="A4413" t="s">
        <v>8937</v>
      </c>
      <c r="B4413" t="s">
        <v>8938</v>
      </c>
      <c r="C4413" t="s">
        <v>691</v>
      </c>
      <c r="D4413">
        <v>43</v>
      </c>
      <c r="E4413" s="138">
        <v>45656</v>
      </c>
      <c r="F4413" s="138">
        <v>45937</v>
      </c>
      <c r="G4413" t="s">
        <v>69</v>
      </c>
      <c r="H4413" t="s">
        <v>70</v>
      </c>
      <c r="I4413">
        <v>0</v>
      </c>
      <c r="J4413" t="s">
        <v>16230</v>
      </c>
      <c r="K4413">
        <v>0.8</v>
      </c>
      <c r="L4413" t="s">
        <v>71</v>
      </c>
      <c r="M4413"/>
      <c r="N4413"/>
      <c r="O4413"/>
      <c r="P4413"/>
      <c r="Q4413"/>
      <c r="R4413"/>
      <c r="S4413"/>
      <c r="T4413"/>
      <c r="U4413"/>
      <c r="V4413"/>
      <c r="W4413"/>
      <c r="X4413"/>
      <c r="Y4413"/>
      <c r="Z4413"/>
      <c r="AA4413"/>
      <c r="AB4413"/>
      <c r="AC4413"/>
      <c r="AD4413"/>
      <c r="AE4413"/>
      <c r="AF4413"/>
      <c r="AG4413">
        <v>2</v>
      </c>
      <c r="AH4413">
        <v>15000</v>
      </c>
    </row>
    <row r="4414" spans="1:34" ht="15" x14ac:dyDescent="0.25">
      <c r="A4414" t="s">
        <v>8939</v>
      </c>
      <c r="B4414" t="s">
        <v>8940</v>
      </c>
      <c r="C4414" t="s">
        <v>604</v>
      </c>
      <c r="D4414">
        <v>4</v>
      </c>
      <c r="E4414" s="138">
        <v>44627</v>
      </c>
      <c r="F4414" s="138">
        <v>46011</v>
      </c>
      <c r="G4414" t="s">
        <v>16478</v>
      </c>
      <c r="H4414" t="s">
        <v>70</v>
      </c>
      <c r="I4414">
        <v>0.3</v>
      </c>
      <c r="J4414" t="s">
        <v>76</v>
      </c>
      <c r="K4414">
        <v>0.45</v>
      </c>
      <c r="L4414" t="s">
        <v>77</v>
      </c>
      <c r="M4414">
        <v>0.55000000000000004</v>
      </c>
      <c r="N4414" t="s">
        <v>78</v>
      </c>
      <c r="O4414">
        <v>0.7</v>
      </c>
      <c r="P4414" t="s">
        <v>79</v>
      </c>
      <c r="Q4414">
        <v>0</v>
      </c>
      <c r="R4414" t="s">
        <v>16230</v>
      </c>
      <c r="S4414"/>
      <c r="T4414"/>
      <c r="U4414"/>
      <c r="V4414"/>
      <c r="W4414"/>
      <c r="X4414"/>
      <c r="Y4414"/>
      <c r="Z4414"/>
      <c r="AA4414"/>
      <c r="AB4414"/>
      <c r="AC4414"/>
      <c r="AD4414"/>
      <c r="AE4414"/>
      <c r="AF4414"/>
      <c r="AG4414">
        <v>0</v>
      </c>
      <c r="AH4414">
        <v>0</v>
      </c>
    </row>
    <row r="4415" spans="1:34" ht="15" x14ac:dyDescent="0.25">
      <c r="A4415" t="s">
        <v>8941</v>
      </c>
      <c r="B4415" t="s">
        <v>8942</v>
      </c>
      <c r="C4415" t="s">
        <v>182</v>
      </c>
      <c r="D4415">
        <v>27</v>
      </c>
      <c r="E4415" s="138">
        <v>45644</v>
      </c>
      <c r="F4415" s="138">
        <v>45671</v>
      </c>
      <c r="G4415" t="s">
        <v>75</v>
      </c>
      <c r="H4415" t="s">
        <v>63</v>
      </c>
      <c r="I4415">
        <v>0.8</v>
      </c>
      <c r="J4415" t="s">
        <v>71</v>
      </c>
      <c r="K4415"/>
      <c r="L4415"/>
      <c r="M4415"/>
      <c r="N4415"/>
      <c r="O4415"/>
      <c r="P4415"/>
      <c r="Q4415"/>
      <c r="R4415"/>
      <c r="S4415"/>
      <c r="T4415"/>
      <c r="U4415"/>
      <c r="V4415"/>
      <c r="W4415"/>
      <c r="X4415"/>
      <c r="Y4415"/>
      <c r="Z4415"/>
      <c r="AA4415"/>
      <c r="AB4415"/>
      <c r="AC4415"/>
      <c r="AD4415"/>
      <c r="AE4415"/>
      <c r="AF4415"/>
      <c r="AG4415">
        <v>1</v>
      </c>
      <c r="AH4415">
        <v>0</v>
      </c>
    </row>
    <row r="4416" spans="1:34" ht="15" x14ac:dyDescent="0.25">
      <c r="A4416" t="s">
        <v>8943</v>
      </c>
      <c r="B4416" t="s">
        <v>8944</v>
      </c>
      <c r="C4416" t="s">
        <v>318</v>
      </c>
      <c r="D4416">
        <v>62</v>
      </c>
      <c r="E4416" s="138">
        <v>45644</v>
      </c>
      <c r="F4416" s="138">
        <v>45677</v>
      </c>
      <c r="G4416" t="s">
        <v>16478</v>
      </c>
      <c r="H4416" t="s">
        <v>70</v>
      </c>
      <c r="I4416">
        <v>0.55000000000000004</v>
      </c>
      <c r="J4416" t="s">
        <v>76</v>
      </c>
      <c r="K4416">
        <v>0.75</v>
      </c>
      <c r="L4416" t="s">
        <v>77</v>
      </c>
      <c r="M4416">
        <v>0.8</v>
      </c>
      <c r="N4416" t="s">
        <v>78</v>
      </c>
      <c r="O4416">
        <v>0.8</v>
      </c>
      <c r="P4416" t="s">
        <v>79</v>
      </c>
      <c r="Q4416">
        <v>0</v>
      </c>
      <c r="R4416" t="s">
        <v>16228</v>
      </c>
      <c r="S4416"/>
      <c r="T4416"/>
      <c r="U4416"/>
      <c r="V4416"/>
      <c r="W4416"/>
      <c r="X4416"/>
      <c r="Y4416"/>
      <c r="Z4416"/>
      <c r="AA4416"/>
      <c r="AB4416"/>
      <c r="AC4416"/>
      <c r="AD4416"/>
      <c r="AE4416"/>
      <c r="AF4416"/>
      <c r="AG4416">
        <v>0</v>
      </c>
      <c r="AH4416">
        <v>0</v>
      </c>
    </row>
    <row r="4417" spans="1:34" ht="15" x14ac:dyDescent="0.25">
      <c r="A4417" t="s">
        <v>8945</v>
      </c>
      <c r="B4417" t="s">
        <v>8946</v>
      </c>
      <c r="C4417" t="s">
        <v>286</v>
      </c>
      <c r="D4417">
        <v>49</v>
      </c>
      <c r="E4417" s="138">
        <v>45646</v>
      </c>
      <c r="F4417" s="138">
        <v>45813</v>
      </c>
      <c r="G4417" t="s">
        <v>69</v>
      </c>
      <c r="H4417" t="s">
        <v>70</v>
      </c>
      <c r="I4417">
        <v>0</v>
      </c>
      <c r="J4417" t="s">
        <v>16246</v>
      </c>
      <c r="K4417">
        <v>0.4</v>
      </c>
      <c r="L4417" t="s">
        <v>71</v>
      </c>
      <c r="M4417"/>
      <c r="N4417"/>
      <c r="O4417"/>
      <c r="P4417"/>
      <c r="Q4417"/>
      <c r="R4417"/>
      <c r="S4417"/>
      <c r="T4417"/>
      <c r="U4417"/>
      <c r="V4417"/>
      <c r="W4417"/>
      <c r="X4417"/>
      <c r="Y4417"/>
      <c r="Z4417"/>
      <c r="AA4417"/>
      <c r="AB4417"/>
      <c r="AC4417"/>
      <c r="AD4417"/>
      <c r="AE4417"/>
      <c r="AF4417"/>
      <c r="AG4417">
        <v>2</v>
      </c>
      <c r="AH4417">
        <v>7499.99</v>
      </c>
    </row>
    <row r="4418" spans="1:34" ht="15" x14ac:dyDescent="0.25">
      <c r="A4418" t="s">
        <v>8947</v>
      </c>
      <c r="B4418" t="s">
        <v>8948</v>
      </c>
      <c r="C4418" t="s">
        <v>74</v>
      </c>
      <c r="D4418"/>
      <c r="E4418"/>
      <c r="F4418"/>
      <c r="G4418"/>
      <c r="H4418" t="s">
        <v>63</v>
      </c>
      <c r="I4418" t="s">
        <v>64</v>
      </c>
      <c r="J4418"/>
      <c r="K4418"/>
      <c r="L4418"/>
      <c r="M4418"/>
      <c r="N4418"/>
      <c r="O4418"/>
      <c r="P4418"/>
      <c r="Q4418"/>
      <c r="R4418"/>
      <c r="S4418"/>
      <c r="T4418"/>
      <c r="U4418"/>
      <c r="V4418"/>
      <c r="W4418"/>
      <c r="X4418"/>
      <c r="Y4418"/>
      <c r="Z4418"/>
      <c r="AA4418"/>
      <c r="AB4418"/>
      <c r="AC4418"/>
      <c r="AD4418"/>
      <c r="AE4418"/>
      <c r="AF4418"/>
      <c r="AG4418"/>
      <c r="AH4418">
        <v>0</v>
      </c>
    </row>
    <row r="4419" spans="1:34" ht="15" x14ac:dyDescent="0.25">
      <c r="A4419" t="s">
        <v>8949</v>
      </c>
      <c r="B4419" t="s">
        <v>8950</v>
      </c>
      <c r="C4419" t="s">
        <v>286</v>
      </c>
      <c r="D4419">
        <v>65</v>
      </c>
      <c r="E4419" s="138">
        <v>45278</v>
      </c>
      <c r="F4419" s="138">
        <v>46011</v>
      </c>
      <c r="G4419" t="s">
        <v>16478</v>
      </c>
      <c r="H4419" t="s">
        <v>70</v>
      </c>
      <c r="I4419">
        <v>0.5</v>
      </c>
      <c r="J4419" t="s">
        <v>76</v>
      </c>
      <c r="K4419">
        <v>0.54</v>
      </c>
      <c r="L4419" t="s">
        <v>77</v>
      </c>
      <c r="M4419">
        <v>0.75</v>
      </c>
      <c r="N4419" t="s">
        <v>78</v>
      </c>
      <c r="O4419">
        <v>0.8</v>
      </c>
      <c r="P4419" t="s">
        <v>79</v>
      </c>
      <c r="Q4419"/>
      <c r="R4419"/>
      <c r="S4419"/>
      <c r="T4419"/>
      <c r="U4419"/>
      <c r="V4419"/>
      <c r="W4419"/>
      <c r="X4419"/>
      <c r="Y4419"/>
      <c r="Z4419"/>
      <c r="AA4419"/>
      <c r="AB4419"/>
      <c r="AC4419"/>
      <c r="AD4419"/>
      <c r="AE4419"/>
      <c r="AF4419"/>
      <c r="AG4419">
        <v>0</v>
      </c>
      <c r="AH4419">
        <v>0</v>
      </c>
    </row>
    <row r="4420" spans="1:34" ht="15" x14ac:dyDescent="0.25">
      <c r="A4420" t="s">
        <v>8951</v>
      </c>
      <c r="B4420" t="s">
        <v>8952</v>
      </c>
      <c r="C4420" t="s">
        <v>151</v>
      </c>
      <c r="D4420">
        <v>47</v>
      </c>
      <c r="E4420" s="138">
        <v>45656</v>
      </c>
      <c r="F4420" s="138">
        <v>45905</v>
      </c>
      <c r="G4420" t="s">
        <v>69</v>
      </c>
      <c r="H4420" t="s">
        <v>63</v>
      </c>
      <c r="I4420">
        <v>0.3</v>
      </c>
      <c r="J4420" t="s">
        <v>71</v>
      </c>
      <c r="K4420"/>
      <c r="L4420"/>
      <c r="M4420"/>
      <c r="N4420"/>
      <c r="O4420"/>
      <c r="P4420"/>
      <c r="Q4420"/>
      <c r="R4420"/>
      <c r="S4420"/>
      <c r="T4420"/>
      <c r="U4420"/>
      <c r="V4420"/>
      <c r="W4420"/>
      <c r="X4420"/>
      <c r="Y4420"/>
      <c r="Z4420"/>
      <c r="AA4420"/>
      <c r="AB4420"/>
      <c r="AC4420"/>
      <c r="AD4420"/>
      <c r="AE4420"/>
      <c r="AF4420"/>
      <c r="AG4420">
        <v>1</v>
      </c>
      <c r="AH4420">
        <v>0</v>
      </c>
    </row>
    <row r="4421" spans="1:34" ht="15" x14ac:dyDescent="0.25">
      <c r="A4421" t="s">
        <v>8953</v>
      </c>
      <c r="B4421" t="s">
        <v>8954</v>
      </c>
      <c r="C4421" t="s">
        <v>281</v>
      </c>
      <c r="D4421">
        <v>2</v>
      </c>
      <c r="E4421" s="138">
        <v>45695</v>
      </c>
      <c r="F4421" s="138">
        <v>45943</v>
      </c>
      <c r="G4421" t="s">
        <v>69</v>
      </c>
      <c r="H4421" t="s">
        <v>63</v>
      </c>
      <c r="I4421">
        <v>0.8</v>
      </c>
      <c r="J4421" t="s">
        <v>71</v>
      </c>
      <c r="K4421"/>
      <c r="L4421"/>
      <c r="M4421"/>
      <c r="N4421"/>
      <c r="O4421"/>
      <c r="P4421"/>
      <c r="Q4421"/>
      <c r="R4421"/>
      <c r="S4421"/>
      <c r="T4421"/>
      <c r="U4421"/>
      <c r="V4421"/>
      <c r="W4421"/>
      <c r="X4421"/>
      <c r="Y4421"/>
      <c r="Z4421"/>
      <c r="AA4421"/>
      <c r="AB4421"/>
      <c r="AC4421"/>
      <c r="AD4421"/>
      <c r="AE4421"/>
      <c r="AF4421"/>
      <c r="AG4421">
        <v>1</v>
      </c>
      <c r="AH4421">
        <v>0</v>
      </c>
    </row>
    <row r="4422" spans="1:34" ht="15" x14ac:dyDescent="0.25">
      <c r="A4422" t="s">
        <v>8955</v>
      </c>
      <c r="B4422" t="s">
        <v>8956</v>
      </c>
      <c r="C4422" t="s">
        <v>333</v>
      </c>
      <c r="D4422">
        <v>143</v>
      </c>
      <c r="E4422" s="138">
        <v>45232</v>
      </c>
      <c r="F4422" s="138">
        <v>46011</v>
      </c>
      <c r="G4422" t="s">
        <v>69</v>
      </c>
      <c r="H4422" t="s">
        <v>63</v>
      </c>
      <c r="I4422">
        <v>0.8</v>
      </c>
      <c r="J4422" t="s">
        <v>16238</v>
      </c>
      <c r="K4422"/>
      <c r="L4422"/>
      <c r="M4422"/>
      <c r="N4422"/>
      <c r="O4422"/>
      <c r="P4422"/>
      <c r="Q4422"/>
      <c r="R4422"/>
      <c r="S4422"/>
      <c r="T4422"/>
      <c r="U4422"/>
      <c r="V4422"/>
      <c r="W4422"/>
      <c r="X4422"/>
      <c r="Y4422"/>
      <c r="Z4422"/>
      <c r="AA4422"/>
      <c r="AB4422"/>
      <c r="AC4422"/>
      <c r="AD4422"/>
      <c r="AE4422"/>
      <c r="AF4422"/>
      <c r="AG4422">
        <v>1</v>
      </c>
      <c r="AH4422">
        <v>0</v>
      </c>
    </row>
    <row r="4423" spans="1:34" ht="15" x14ac:dyDescent="0.25">
      <c r="A4423" t="s">
        <v>8957</v>
      </c>
      <c r="B4423" t="s">
        <v>8958</v>
      </c>
      <c r="C4423" t="s">
        <v>87</v>
      </c>
      <c r="D4423">
        <v>23</v>
      </c>
      <c r="E4423" s="138">
        <v>45626</v>
      </c>
      <c r="F4423" s="138">
        <v>45721</v>
      </c>
      <c r="G4423" t="s">
        <v>69</v>
      </c>
      <c r="H4423" t="s">
        <v>70</v>
      </c>
      <c r="I4423">
        <v>0</v>
      </c>
      <c r="J4423" t="s">
        <v>16249</v>
      </c>
      <c r="K4423">
        <v>0.8</v>
      </c>
      <c r="L4423" t="s">
        <v>71</v>
      </c>
      <c r="M4423"/>
      <c r="N4423"/>
      <c r="O4423"/>
      <c r="P4423"/>
      <c r="Q4423"/>
      <c r="R4423"/>
      <c r="S4423"/>
      <c r="T4423"/>
      <c r="U4423"/>
      <c r="V4423"/>
      <c r="W4423"/>
      <c r="X4423"/>
      <c r="Y4423"/>
      <c r="Z4423"/>
      <c r="AA4423"/>
      <c r="AB4423"/>
      <c r="AC4423"/>
      <c r="AD4423"/>
      <c r="AE4423"/>
      <c r="AF4423"/>
      <c r="AG4423">
        <v>2</v>
      </c>
      <c r="AH4423">
        <v>8000</v>
      </c>
    </row>
    <row r="4424" spans="1:34" ht="15" x14ac:dyDescent="0.25">
      <c r="A4424" t="s">
        <v>8959</v>
      </c>
      <c r="B4424" t="s">
        <v>8960</v>
      </c>
      <c r="C4424" t="s">
        <v>116</v>
      </c>
      <c r="D4424"/>
      <c r="E4424"/>
      <c r="F4424"/>
      <c r="G4424"/>
      <c r="H4424" t="s">
        <v>63</v>
      </c>
      <c r="I4424" t="s">
        <v>64</v>
      </c>
      <c r="J4424"/>
      <c r="K4424"/>
      <c r="L4424"/>
      <c r="M4424"/>
      <c r="N4424"/>
      <c r="O4424"/>
      <c r="P4424"/>
      <c r="Q4424"/>
      <c r="R4424"/>
      <c r="S4424"/>
      <c r="T4424"/>
      <c r="U4424"/>
      <c r="V4424"/>
      <c r="W4424"/>
      <c r="X4424"/>
      <c r="Y4424"/>
      <c r="Z4424"/>
      <c r="AA4424"/>
      <c r="AB4424"/>
      <c r="AC4424"/>
      <c r="AD4424"/>
      <c r="AE4424"/>
      <c r="AF4424"/>
      <c r="AG4424"/>
      <c r="AH4424">
        <v>0</v>
      </c>
    </row>
    <row r="4425" spans="1:34" ht="15" x14ac:dyDescent="0.25">
      <c r="A4425" t="s">
        <v>8961</v>
      </c>
      <c r="B4425" t="s">
        <v>8962</v>
      </c>
      <c r="C4425" t="s">
        <v>2812</v>
      </c>
      <c r="D4425">
        <v>5</v>
      </c>
      <c r="E4425" s="138">
        <v>45036</v>
      </c>
      <c r="F4425" s="138">
        <v>46011</v>
      </c>
      <c r="G4425" t="s">
        <v>69</v>
      </c>
      <c r="H4425" t="s">
        <v>63</v>
      </c>
      <c r="I4425">
        <v>0.8</v>
      </c>
      <c r="J4425" t="s">
        <v>71</v>
      </c>
      <c r="K4425"/>
      <c r="L4425"/>
      <c r="M4425"/>
      <c r="N4425"/>
      <c r="O4425"/>
      <c r="P4425"/>
      <c r="Q4425"/>
      <c r="R4425"/>
      <c r="S4425"/>
      <c r="T4425"/>
      <c r="U4425"/>
      <c r="V4425"/>
      <c r="W4425"/>
      <c r="X4425"/>
      <c r="Y4425"/>
      <c r="Z4425"/>
      <c r="AA4425"/>
      <c r="AB4425"/>
      <c r="AC4425"/>
      <c r="AD4425"/>
      <c r="AE4425"/>
      <c r="AF4425"/>
      <c r="AG4425">
        <v>1</v>
      </c>
      <c r="AH4425">
        <v>0</v>
      </c>
    </row>
    <row r="4426" spans="1:34" ht="15" x14ac:dyDescent="0.25">
      <c r="A4426" t="s">
        <v>8965</v>
      </c>
      <c r="B4426" t="s">
        <v>8966</v>
      </c>
      <c r="C4426" t="s">
        <v>151</v>
      </c>
      <c r="D4426">
        <v>3</v>
      </c>
      <c r="E4426" s="138">
        <v>45712</v>
      </c>
      <c r="F4426" s="138">
        <v>45742</v>
      </c>
      <c r="G4426" t="s">
        <v>16478</v>
      </c>
      <c r="H4426" t="s">
        <v>63</v>
      </c>
      <c r="I4426">
        <v>0.75</v>
      </c>
      <c r="J4426" t="s">
        <v>71</v>
      </c>
      <c r="K4426"/>
      <c r="L4426"/>
      <c r="M4426"/>
      <c r="N4426"/>
      <c r="O4426"/>
      <c r="P4426"/>
      <c r="Q4426"/>
      <c r="R4426"/>
      <c r="S4426"/>
      <c r="T4426"/>
      <c r="U4426"/>
      <c r="V4426"/>
      <c r="W4426"/>
      <c r="X4426"/>
      <c r="Y4426"/>
      <c r="Z4426"/>
      <c r="AA4426"/>
      <c r="AB4426"/>
      <c r="AC4426"/>
      <c r="AD4426"/>
      <c r="AE4426"/>
      <c r="AF4426"/>
      <c r="AG4426">
        <v>1</v>
      </c>
      <c r="AH4426">
        <v>0</v>
      </c>
    </row>
    <row r="4427" spans="1:34" ht="15" x14ac:dyDescent="0.25">
      <c r="A4427" t="s">
        <v>8967</v>
      </c>
      <c r="B4427" t="s">
        <v>8968</v>
      </c>
      <c r="C4427" t="s">
        <v>411</v>
      </c>
      <c r="D4427">
        <v>2</v>
      </c>
      <c r="E4427" s="138">
        <v>45716</v>
      </c>
      <c r="F4427" s="138">
        <v>45796</v>
      </c>
      <c r="G4427" t="s">
        <v>69</v>
      </c>
      <c r="H4427" t="s">
        <v>70</v>
      </c>
      <c r="I4427">
        <v>0</v>
      </c>
      <c r="J4427" t="s">
        <v>16249</v>
      </c>
      <c r="K4427">
        <v>0.8</v>
      </c>
      <c r="L4427" t="s">
        <v>71</v>
      </c>
      <c r="M4427"/>
      <c r="N4427"/>
      <c r="O4427"/>
      <c r="P4427"/>
      <c r="Q4427"/>
      <c r="R4427"/>
      <c r="S4427"/>
      <c r="T4427"/>
      <c r="U4427"/>
      <c r="V4427"/>
      <c r="W4427"/>
      <c r="X4427"/>
      <c r="Y4427"/>
      <c r="Z4427"/>
      <c r="AA4427"/>
      <c r="AB4427"/>
      <c r="AC4427"/>
      <c r="AD4427"/>
      <c r="AE4427"/>
      <c r="AF4427"/>
      <c r="AG4427">
        <v>2</v>
      </c>
      <c r="AH4427">
        <v>8000</v>
      </c>
    </row>
    <row r="4428" spans="1:34" ht="15" x14ac:dyDescent="0.25">
      <c r="A4428" t="s">
        <v>8969</v>
      </c>
      <c r="B4428" t="s">
        <v>8970</v>
      </c>
      <c r="C4428" t="s">
        <v>411</v>
      </c>
      <c r="D4428">
        <v>8</v>
      </c>
      <c r="E4428" s="138">
        <v>45716</v>
      </c>
      <c r="F4428" s="138">
        <v>45733</v>
      </c>
      <c r="G4428" t="s">
        <v>69</v>
      </c>
      <c r="H4428" t="s">
        <v>70</v>
      </c>
      <c r="I4428">
        <v>0</v>
      </c>
      <c r="J4428" t="s">
        <v>16243</v>
      </c>
      <c r="K4428">
        <v>0.6</v>
      </c>
      <c r="L4428" t="s">
        <v>71</v>
      </c>
      <c r="M4428"/>
      <c r="N4428"/>
      <c r="O4428"/>
      <c r="P4428"/>
      <c r="Q4428"/>
      <c r="R4428"/>
      <c r="S4428"/>
      <c r="T4428"/>
      <c r="U4428"/>
      <c r="V4428"/>
      <c r="W4428"/>
      <c r="X4428"/>
      <c r="Y4428"/>
      <c r="Z4428"/>
      <c r="AA4428"/>
      <c r="AB4428"/>
      <c r="AC4428"/>
      <c r="AD4428"/>
      <c r="AE4428"/>
      <c r="AF4428"/>
      <c r="AG4428">
        <v>2</v>
      </c>
      <c r="AH4428">
        <v>7999.99</v>
      </c>
    </row>
    <row r="4429" spans="1:34" ht="15" x14ac:dyDescent="0.25">
      <c r="A4429" t="s">
        <v>8971</v>
      </c>
      <c r="B4429" t="s">
        <v>8972</v>
      </c>
      <c r="C4429" t="s">
        <v>321</v>
      </c>
      <c r="D4429">
        <v>37</v>
      </c>
      <c r="E4429" s="138">
        <v>45649</v>
      </c>
      <c r="F4429" s="138">
        <v>45728</v>
      </c>
      <c r="G4429" t="s">
        <v>69</v>
      </c>
      <c r="H4429" t="s">
        <v>63</v>
      </c>
      <c r="I4429">
        <v>0.8</v>
      </c>
      <c r="J4429" t="s">
        <v>71</v>
      </c>
      <c r="K4429"/>
      <c r="L4429"/>
      <c r="M4429"/>
      <c r="N4429"/>
      <c r="O4429"/>
      <c r="P4429"/>
      <c r="Q4429"/>
      <c r="R4429"/>
      <c r="S4429"/>
      <c r="T4429"/>
      <c r="U4429"/>
      <c r="V4429"/>
      <c r="W4429"/>
      <c r="X4429"/>
      <c r="Y4429"/>
      <c r="Z4429"/>
      <c r="AA4429"/>
      <c r="AB4429"/>
      <c r="AC4429"/>
      <c r="AD4429"/>
      <c r="AE4429"/>
      <c r="AF4429"/>
      <c r="AG4429">
        <v>1</v>
      </c>
      <c r="AH4429">
        <v>0</v>
      </c>
    </row>
    <row r="4430" spans="1:34" ht="15" x14ac:dyDescent="0.25">
      <c r="A4430" t="s">
        <v>8963</v>
      </c>
      <c r="B4430" t="s">
        <v>8964</v>
      </c>
      <c r="C4430" t="s">
        <v>521</v>
      </c>
      <c r="D4430">
        <v>62</v>
      </c>
      <c r="E4430" s="138">
        <v>45649</v>
      </c>
      <c r="F4430" s="138">
        <v>45762</v>
      </c>
      <c r="G4430" t="s">
        <v>69</v>
      </c>
      <c r="H4430" t="s">
        <v>70</v>
      </c>
      <c r="I4430">
        <v>0</v>
      </c>
      <c r="J4430" t="s">
        <v>16229</v>
      </c>
      <c r="K4430">
        <v>0.8</v>
      </c>
      <c r="L4430" t="s">
        <v>71</v>
      </c>
      <c r="M4430"/>
      <c r="N4430"/>
      <c r="O4430"/>
      <c r="P4430"/>
      <c r="Q4430"/>
      <c r="R4430"/>
      <c r="S4430"/>
      <c r="T4430"/>
      <c r="U4430"/>
      <c r="V4430"/>
      <c r="W4430"/>
      <c r="X4430"/>
      <c r="Y4430"/>
      <c r="Z4430"/>
      <c r="AA4430"/>
      <c r="AB4430"/>
      <c r="AC4430"/>
      <c r="AD4430"/>
      <c r="AE4430"/>
      <c r="AF4430"/>
      <c r="AG4430">
        <v>2</v>
      </c>
      <c r="AH4430">
        <v>10000</v>
      </c>
    </row>
    <row r="4431" spans="1:34" ht="15" x14ac:dyDescent="0.25">
      <c r="A4431" t="s">
        <v>8977</v>
      </c>
      <c r="B4431" t="s">
        <v>8978</v>
      </c>
      <c r="C4431" t="s">
        <v>99</v>
      </c>
      <c r="D4431">
        <v>20</v>
      </c>
      <c r="E4431" s="138">
        <v>45646</v>
      </c>
      <c r="F4431" s="138">
        <v>45793</v>
      </c>
      <c r="G4431" t="s">
        <v>69</v>
      </c>
      <c r="H4431" t="s">
        <v>63</v>
      </c>
      <c r="I4431">
        <v>0.4</v>
      </c>
      <c r="J4431" t="s">
        <v>71</v>
      </c>
      <c r="K4431"/>
      <c r="L4431"/>
      <c r="M4431"/>
      <c r="N4431"/>
      <c r="O4431"/>
      <c r="P4431"/>
      <c r="Q4431"/>
      <c r="R4431"/>
      <c r="S4431"/>
      <c r="T4431"/>
      <c r="U4431"/>
      <c r="V4431"/>
      <c r="W4431"/>
      <c r="X4431"/>
      <c r="Y4431"/>
      <c r="Z4431"/>
      <c r="AA4431"/>
      <c r="AB4431"/>
      <c r="AC4431"/>
      <c r="AD4431"/>
      <c r="AE4431"/>
      <c r="AF4431"/>
      <c r="AG4431">
        <v>1</v>
      </c>
      <c r="AH4431">
        <v>0</v>
      </c>
    </row>
    <row r="4432" spans="1:34" ht="15" x14ac:dyDescent="0.25">
      <c r="A4432" t="s">
        <v>8979</v>
      </c>
      <c r="B4432" t="s">
        <v>8980</v>
      </c>
      <c r="C4432" t="s">
        <v>211</v>
      </c>
      <c r="D4432">
        <v>26</v>
      </c>
      <c r="E4432" s="138">
        <v>42489</v>
      </c>
      <c r="F4432" s="138">
        <v>46011</v>
      </c>
      <c r="G4432" t="s">
        <v>69</v>
      </c>
      <c r="H4432" t="s">
        <v>63</v>
      </c>
      <c r="I4432">
        <v>0.8</v>
      </c>
      <c r="J4432" t="s">
        <v>71</v>
      </c>
      <c r="K4432"/>
      <c r="L4432"/>
      <c r="M4432"/>
      <c r="N4432"/>
      <c r="O4432"/>
      <c r="P4432"/>
      <c r="Q4432"/>
      <c r="R4432"/>
      <c r="S4432"/>
      <c r="T4432"/>
      <c r="U4432"/>
      <c r="V4432"/>
      <c r="W4432"/>
      <c r="X4432"/>
      <c r="Y4432"/>
      <c r="Z4432"/>
      <c r="AA4432"/>
      <c r="AB4432"/>
      <c r="AC4432"/>
      <c r="AD4432"/>
      <c r="AE4432"/>
      <c r="AF4432"/>
      <c r="AG4432">
        <v>1</v>
      </c>
      <c r="AH4432">
        <v>0</v>
      </c>
    </row>
    <row r="4433" spans="1:34" ht="15" x14ac:dyDescent="0.25">
      <c r="A4433" t="s">
        <v>8981</v>
      </c>
      <c r="B4433" t="s">
        <v>8982</v>
      </c>
      <c r="C4433" t="s">
        <v>374</v>
      </c>
      <c r="D4433">
        <v>3</v>
      </c>
      <c r="E4433" s="138">
        <v>45715</v>
      </c>
      <c r="F4433" s="138">
        <v>45932</v>
      </c>
      <c r="G4433" t="s">
        <v>69</v>
      </c>
      <c r="H4433" t="s">
        <v>63</v>
      </c>
      <c r="I4433">
        <v>0.2</v>
      </c>
      <c r="J4433" t="s">
        <v>71</v>
      </c>
      <c r="K4433"/>
      <c r="L4433"/>
      <c r="M4433"/>
      <c r="N4433"/>
      <c r="O4433"/>
      <c r="P4433"/>
      <c r="Q4433"/>
      <c r="R4433"/>
      <c r="S4433"/>
      <c r="T4433"/>
      <c r="U4433"/>
      <c r="V4433"/>
      <c r="W4433"/>
      <c r="X4433"/>
      <c r="Y4433"/>
      <c r="Z4433"/>
      <c r="AA4433"/>
      <c r="AB4433"/>
      <c r="AC4433"/>
      <c r="AD4433"/>
      <c r="AE4433"/>
      <c r="AF4433"/>
      <c r="AG4433">
        <v>1</v>
      </c>
      <c r="AH4433">
        <v>0</v>
      </c>
    </row>
    <row r="4434" spans="1:34" ht="15" x14ac:dyDescent="0.25">
      <c r="A4434" t="s">
        <v>8983</v>
      </c>
      <c r="B4434" t="s">
        <v>8984</v>
      </c>
      <c r="C4434" t="s">
        <v>125</v>
      </c>
      <c r="D4434">
        <v>8</v>
      </c>
      <c r="E4434" s="138">
        <v>44712</v>
      </c>
      <c r="F4434" s="138">
        <v>46011</v>
      </c>
      <c r="G4434" t="s">
        <v>69</v>
      </c>
      <c r="H4434" t="s">
        <v>63</v>
      </c>
      <c r="I4434">
        <v>0.8</v>
      </c>
      <c r="J4434" t="s">
        <v>71</v>
      </c>
      <c r="K4434"/>
      <c r="L4434"/>
      <c r="M4434"/>
      <c r="N4434"/>
      <c r="O4434"/>
      <c r="P4434"/>
      <c r="Q4434"/>
      <c r="R4434"/>
      <c r="S4434"/>
      <c r="T4434"/>
      <c r="U4434"/>
      <c r="V4434"/>
      <c r="W4434"/>
      <c r="X4434"/>
      <c r="Y4434"/>
      <c r="Z4434"/>
      <c r="AA4434"/>
      <c r="AB4434"/>
      <c r="AC4434"/>
      <c r="AD4434"/>
      <c r="AE4434"/>
      <c r="AF4434"/>
      <c r="AG4434">
        <v>1</v>
      </c>
      <c r="AH4434">
        <v>0</v>
      </c>
    </row>
    <row r="4435" spans="1:34" ht="15" x14ac:dyDescent="0.25">
      <c r="A4435" t="s">
        <v>8985</v>
      </c>
      <c r="B4435" t="s">
        <v>8986</v>
      </c>
      <c r="C4435" t="s">
        <v>90</v>
      </c>
      <c r="D4435">
        <v>16</v>
      </c>
      <c r="E4435" s="138">
        <v>44650</v>
      </c>
      <c r="F4435" s="138">
        <v>46011</v>
      </c>
      <c r="G4435" t="s">
        <v>16478</v>
      </c>
      <c r="H4435" t="s">
        <v>70</v>
      </c>
      <c r="I4435">
        <v>0.6</v>
      </c>
      <c r="J4435" t="s">
        <v>76</v>
      </c>
      <c r="K4435">
        <v>0.7</v>
      </c>
      <c r="L4435" t="s">
        <v>77</v>
      </c>
      <c r="M4435">
        <v>0.77</v>
      </c>
      <c r="N4435" t="s">
        <v>78</v>
      </c>
      <c r="O4435">
        <v>0.8</v>
      </c>
      <c r="P4435" t="s">
        <v>79</v>
      </c>
      <c r="Q4435">
        <v>0</v>
      </c>
      <c r="R4435" t="s">
        <v>16229</v>
      </c>
      <c r="S4435"/>
      <c r="T4435"/>
      <c r="U4435"/>
      <c r="V4435"/>
      <c r="W4435"/>
      <c r="X4435"/>
      <c r="Y4435"/>
      <c r="Z4435"/>
      <c r="AA4435"/>
      <c r="AB4435"/>
      <c r="AC4435"/>
      <c r="AD4435"/>
      <c r="AE4435"/>
      <c r="AF4435"/>
      <c r="AG4435">
        <v>0</v>
      </c>
      <c r="AH4435">
        <v>0</v>
      </c>
    </row>
    <row r="4436" spans="1:34" ht="15" x14ac:dyDescent="0.25">
      <c r="A4436" t="s">
        <v>8973</v>
      </c>
      <c r="B4436" t="s">
        <v>8974</v>
      </c>
      <c r="C4436" t="s">
        <v>139</v>
      </c>
      <c r="D4436">
        <v>8</v>
      </c>
      <c r="E4436" s="138">
        <v>44692</v>
      </c>
      <c r="F4436" s="138">
        <v>46011</v>
      </c>
      <c r="G4436" t="s">
        <v>69</v>
      </c>
      <c r="H4436" t="s">
        <v>63</v>
      </c>
      <c r="I4436">
        <v>0.3</v>
      </c>
      <c r="J4436" t="s">
        <v>71</v>
      </c>
      <c r="K4436"/>
      <c r="L4436"/>
      <c r="M4436"/>
      <c r="N4436"/>
      <c r="O4436"/>
      <c r="P4436"/>
      <c r="Q4436"/>
      <c r="R4436"/>
      <c r="S4436"/>
      <c r="T4436"/>
      <c r="U4436"/>
      <c r="V4436"/>
      <c r="W4436"/>
      <c r="X4436"/>
      <c r="Y4436"/>
      <c r="Z4436"/>
      <c r="AA4436"/>
      <c r="AB4436"/>
      <c r="AC4436"/>
      <c r="AD4436"/>
      <c r="AE4436"/>
      <c r="AF4436"/>
      <c r="AG4436">
        <v>1</v>
      </c>
      <c r="AH4436">
        <v>0</v>
      </c>
    </row>
    <row r="4437" spans="1:34" ht="15" x14ac:dyDescent="0.25">
      <c r="A4437" t="s">
        <v>8975</v>
      </c>
      <c r="B4437" t="s">
        <v>8976</v>
      </c>
      <c r="C4437" t="s">
        <v>294</v>
      </c>
      <c r="D4437">
        <v>6</v>
      </c>
      <c r="E4437" s="138">
        <v>44228</v>
      </c>
      <c r="F4437" s="138">
        <v>46011</v>
      </c>
      <c r="G4437" t="s">
        <v>69</v>
      </c>
      <c r="H4437" t="s">
        <v>70</v>
      </c>
      <c r="I4437">
        <v>0</v>
      </c>
      <c r="J4437" t="s">
        <v>16246</v>
      </c>
      <c r="K4437">
        <v>0.8</v>
      </c>
      <c r="L4437" t="s">
        <v>71</v>
      </c>
      <c r="M4437"/>
      <c r="N4437"/>
      <c r="O4437"/>
      <c r="P4437"/>
      <c r="Q4437"/>
      <c r="R4437"/>
      <c r="S4437"/>
      <c r="T4437"/>
      <c r="U4437"/>
      <c r="V4437"/>
      <c r="W4437"/>
      <c r="X4437"/>
      <c r="Y4437"/>
      <c r="Z4437"/>
      <c r="AA4437"/>
      <c r="AB4437"/>
      <c r="AC4437"/>
      <c r="AD4437"/>
      <c r="AE4437"/>
      <c r="AF4437"/>
      <c r="AG4437">
        <v>2</v>
      </c>
      <c r="AH4437">
        <v>7499.99</v>
      </c>
    </row>
    <row r="4438" spans="1:34" ht="15" x14ac:dyDescent="0.25">
      <c r="A4438" t="s">
        <v>1760</v>
      </c>
      <c r="B4438" t="s">
        <v>1761</v>
      </c>
      <c r="C4438" t="s">
        <v>148</v>
      </c>
      <c r="D4438">
        <v>49</v>
      </c>
      <c r="E4438" s="138">
        <v>45649</v>
      </c>
      <c r="F4438" s="138">
        <v>45736</v>
      </c>
      <c r="G4438" t="s">
        <v>69</v>
      </c>
      <c r="H4438" t="s">
        <v>70</v>
      </c>
      <c r="I4438">
        <v>0</v>
      </c>
      <c r="J4438" t="s">
        <v>16229</v>
      </c>
      <c r="K4438">
        <v>0.65</v>
      </c>
      <c r="L4438" t="s">
        <v>71</v>
      </c>
      <c r="M4438"/>
      <c r="N4438"/>
      <c r="O4438"/>
      <c r="P4438"/>
      <c r="Q4438"/>
      <c r="R4438"/>
      <c r="S4438"/>
      <c r="T4438"/>
      <c r="U4438"/>
      <c r="V4438"/>
      <c r="W4438"/>
      <c r="X4438"/>
      <c r="Y4438"/>
      <c r="Z4438"/>
      <c r="AA4438"/>
      <c r="AB4438"/>
      <c r="AC4438"/>
      <c r="AD4438"/>
      <c r="AE4438"/>
      <c r="AF4438"/>
      <c r="AG4438">
        <v>2</v>
      </c>
      <c r="AH4438">
        <v>10000</v>
      </c>
    </row>
    <row r="4439" spans="1:34" ht="15" x14ac:dyDescent="0.25">
      <c r="A4439" t="s">
        <v>8987</v>
      </c>
      <c r="B4439" t="s">
        <v>8988</v>
      </c>
      <c r="C4439" t="s">
        <v>1000</v>
      </c>
      <c r="D4439">
        <v>28</v>
      </c>
      <c r="E4439" s="138">
        <v>41117</v>
      </c>
      <c r="F4439" s="138">
        <v>46011</v>
      </c>
      <c r="G4439" t="s">
        <v>69</v>
      </c>
      <c r="H4439" t="s">
        <v>63</v>
      </c>
      <c r="I4439">
        <v>0.7</v>
      </c>
      <c r="J4439" t="s">
        <v>71</v>
      </c>
      <c r="K4439"/>
      <c r="L4439"/>
      <c r="M4439"/>
      <c r="N4439"/>
      <c r="O4439"/>
      <c r="P4439"/>
      <c r="Q4439"/>
      <c r="R4439"/>
      <c r="S4439"/>
      <c r="T4439"/>
      <c r="U4439"/>
      <c r="V4439"/>
      <c r="W4439"/>
      <c r="X4439"/>
      <c r="Y4439"/>
      <c r="Z4439"/>
      <c r="AA4439"/>
      <c r="AB4439"/>
      <c r="AC4439"/>
      <c r="AD4439"/>
      <c r="AE4439"/>
      <c r="AF4439"/>
      <c r="AG4439">
        <v>1</v>
      </c>
      <c r="AH4439">
        <v>0</v>
      </c>
    </row>
    <row r="4440" spans="1:34" ht="15" x14ac:dyDescent="0.25">
      <c r="A4440" t="s">
        <v>8989</v>
      </c>
      <c r="B4440" t="s">
        <v>8990</v>
      </c>
      <c r="C4440" t="s">
        <v>516</v>
      </c>
      <c r="D4440">
        <v>31</v>
      </c>
      <c r="E4440" s="138">
        <v>45649</v>
      </c>
      <c r="F4440" s="138">
        <v>45700</v>
      </c>
      <c r="G4440" t="s">
        <v>69</v>
      </c>
      <c r="H4440" t="s">
        <v>63</v>
      </c>
      <c r="I4440">
        <v>0.5</v>
      </c>
      <c r="J4440" t="s">
        <v>71</v>
      </c>
      <c r="K4440"/>
      <c r="L4440"/>
      <c r="M4440"/>
      <c r="N4440"/>
      <c r="O4440"/>
      <c r="P4440"/>
      <c r="Q4440"/>
      <c r="R4440"/>
      <c r="S4440"/>
      <c r="T4440"/>
      <c r="U4440"/>
      <c r="V4440"/>
      <c r="W4440"/>
      <c r="X4440"/>
      <c r="Y4440"/>
      <c r="Z4440"/>
      <c r="AA4440"/>
      <c r="AB4440"/>
      <c r="AC4440"/>
      <c r="AD4440"/>
      <c r="AE4440"/>
      <c r="AF4440"/>
      <c r="AG4440">
        <v>1</v>
      </c>
      <c r="AH4440">
        <v>0</v>
      </c>
    </row>
    <row r="4441" spans="1:34" ht="15" x14ac:dyDescent="0.25">
      <c r="A4441" t="s">
        <v>8991</v>
      </c>
      <c r="B4441" t="s">
        <v>8992</v>
      </c>
      <c r="C4441" t="s">
        <v>193</v>
      </c>
      <c r="D4441">
        <v>45</v>
      </c>
      <c r="E4441" s="138">
        <v>45642</v>
      </c>
      <c r="F4441" s="138">
        <v>45716</v>
      </c>
      <c r="G4441" t="s">
        <v>69</v>
      </c>
      <c r="H4441" t="s">
        <v>63</v>
      </c>
      <c r="I4441">
        <v>0.6</v>
      </c>
      <c r="J4441" t="s">
        <v>71</v>
      </c>
      <c r="K4441"/>
      <c r="L4441"/>
      <c r="M4441"/>
      <c r="N4441"/>
      <c r="O4441"/>
      <c r="P4441"/>
      <c r="Q4441"/>
      <c r="R4441"/>
      <c r="S4441"/>
      <c r="T4441"/>
      <c r="U4441"/>
      <c r="V4441"/>
      <c r="W4441"/>
      <c r="X4441"/>
      <c r="Y4441"/>
      <c r="Z4441"/>
      <c r="AA4441"/>
      <c r="AB4441"/>
      <c r="AC4441"/>
      <c r="AD4441"/>
      <c r="AE4441"/>
      <c r="AF4441"/>
      <c r="AG4441">
        <v>1</v>
      </c>
      <c r="AH4441">
        <v>0</v>
      </c>
    </row>
    <row r="4442" spans="1:34" ht="15" x14ac:dyDescent="0.25">
      <c r="A4442" t="s">
        <v>8993</v>
      </c>
      <c r="B4442" t="s">
        <v>8994</v>
      </c>
      <c r="C4442" t="s">
        <v>359</v>
      </c>
      <c r="D4442">
        <v>122</v>
      </c>
      <c r="E4442" s="138">
        <v>45657</v>
      </c>
      <c r="F4442" s="138">
        <v>45735</v>
      </c>
      <c r="G4442" t="s">
        <v>69</v>
      </c>
      <c r="H4442" t="s">
        <v>70</v>
      </c>
      <c r="I4442">
        <v>0</v>
      </c>
      <c r="J4442" t="s">
        <v>16230</v>
      </c>
      <c r="K4442">
        <v>0.7</v>
      </c>
      <c r="L4442" t="s">
        <v>71</v>
      </c>
      <c r="M4442"/>
      <c r="N4442"/>
      <c r="O4442"/>
      <c r="P4442"/>
      <c r="Q4442"/>
      <c r="R4442"/>
      <c r="S4442"/>
      <c r="T4442"/>
      <c r="U4442"/>
      <c r="V4442"/>
      <c r="W4442"/>
      <c r="X4442"/>
      <c r="Y4442"/>
      <c r="Z4442"/>
      <c r="AA4442"/>
      <c r="AB4442"/>
      <c r="AC4442"/>
      <c r="AD4442"/>
      <c r="AE4442"/>
      <c r="AF4442"/>
      <c r="AG4442">
        <v>2</v>
      </c>
      <c r="AH4442">
        <v>15000</v>
      </c>
    </row>
    <row r="4443" spans="1:34" ht="15" x14ac:dyDescent="0.25">
      <c r="A4443" t="s">
        <v>8995</v>
      </c>
      <c r="B4443" t="s">
        <v>8996</v>
      </c>
      <c r="C4443" t="s">
        <v>203</v>
      </c>
      <c r="D4443">
        <v>8</v>
      </c>
      <c r="E4443" s="138">
        <v>44630</v>
      </c>
      <c r="F4443" s="138">
        <v>46011</v>
      </c>
      <c r="G4443" t="s">
        <v>69</v>
      </c>
      <c r="H4443" t="s">
        <v>63</v>
      </c>
      <c r="I4443">
        <v>0.8</v>
      </c>
      <c r="J4443" t="s">
        <v>71</v>
      </c>
      <c r="K4443"/>
      <c r="L4443"/>
      <c r="M4443"/>
      <c r="N4443"/>
      <c r="O4443"/>
      <c r="P4443"/>
      <c r="Q4443"/>
      <c r="R4443"/>
      <c r="S4443"/>
      <c r="T4443"/>
      <c r="U4443"/>
      <c r="V4443"/>
      <c r="W4443"/>
      <c r="X4443"/>
      <c r="Y4443"/>
      <c r="Z4443"/>
      <c r="AA4443"/>
      <c r="AB4443"/>
      <c r="AC4443"/>
      <c r="AD4443"/>
      <c r="AE4443"/>
      <c r="AF4443"/>
      <c r="AG4443">
        <v>1</v>
      </c>
      <c r="AH4443">
        <v>0</v>
      </c>
    </row>
    <row r="4444" spans="1:34" ht="15" x14ac:dyDescent="0.25">
      <c r="A4444" t="s">
        <v>8997</v>
      </c>
      <c r="B4444" t="s">
        <v>8998</v>
      </c>
      <c r="C4444" t="s">
        <v>193</v>
      </c>
      <c r="D4444">
        <v>47</v>
      </c>
      <c r="E4444" s="138">
        <v>45622</v>
      </c>
      <c r="F4444" s="138">
        <v>45686</v>
      </c>
      <c r="G4444" t="s">
        <v>69</v>
      </c>
      <c r="H4444" t="s">
        <v>70</v>
      </c>
      <c r="I4444">
        <v>0</v>
      </c>
      <c r="J4444" t="s">
        <v>16393</v>
      </c>
      <c r="K4444">
        <v>0.8</v>
      </c>
      <c r="L4444" t="s">
        <v>71</v>
      </c>
      <c r="M4444"/>
      <c r="N4444"/>
      <c r="O4444"/>
      <c r="P4444"/>
      <c r="Q4444"/>
      <c r="R4444"/>
      <c r="S4444"/>
      <c r="T4444"/>
      <c r="U4444"/>
      <c r="V4444"/>
      <c r="W4444"/>
      <c r="X4444"/>
      <c r="Y4444"/>
      <c r="Z4444"/>
      <c r="AA4444"/>
      <c r="AB4444"/>
      <c r="AC4444"/>
      <c r="AD4444"/>
      <c r="AE4444"/>
      <c r="AF4444"/>
      <c r="AG4444">
        <v>2</v>
      </c>
      <c r="AH4444">
        <v>12265</v>
      </c>
    </row>
    <row r="4445" spans="1:34" ht="15" x14ac:dyDescent="0.25">
      <c r="A4445" t="s">
        <v>8999</v>
      </c>
      <c r="B4445" t="s">
        <v>9000</v>
      </c>
      <c r="C4445" t="s">
        <v>691</v>
      </c>
      <c r="D4445">
        <v>30</v>
      </c>
      <c r="E4445" s="138">
        <v>45625</v>
      </c>
      <c r="F4445" s="138">
        <v>45727</v>
      </c>
      <c r="G4445" t="s">
        <v>69</v>
      </c>
      <c r="H4445" t="s">
        <v>70</v>
      </c>
      <c r="I4445">
        <v>0</v>
      </c>
      <c r="J4445" t="s">
        <v>16248</v>
      </c>
      <c r="K4445">
        <v>0.4</v>
      </c>
      <c r="L4445" t="s">
        <v>71</v>
      </c>
      <c r="M4445"/>
      <c r="N4445"/>
      <c r="O4445"/>
      <c r="P4445"/>
      <c r="Q4445"/>
      <c r="R4445"/>
      <c r="S4445"/>
      <c r="T4445"/>
      <c r="U4445"/>
      <c r="V4445"/>
      <c r="W4445"/>
      <c r="X4445"/>
      <c r="Y4445"/>
      <c r="Z4445"/>
      <c r="AA4445"/>
      <c r="AB4445"/>
      <c r="AC4445"/>
      <c r="AD4445"/>
      <c r="AE4445"/>
      <c r="AF4445"/>
      <c r="AG4445">
        <v>2</v>
      </c>
      <c r="AH4445">
        <v>8500</v>
      </c>
    </row>
    <row r="4446" spans="1:34" ht="15" x14ac:dyDescent="0.25">
      <c r="A4446" t="s">
        <v>9001</v>
      </c>
      <c r="B4446" t="s">
        <v>9002</v>
      </c>
      <c r="C4446" t="s">
        <v>5232</v>
      </c>
      <c r="D4446">
        <v>12</v>
      </c>
      <c r="E4446" s="138">
        <v>43551</v>
      </c>
      <c r="F4446" s="138">
        <v>46011</v>
      </c>
      <c r="G4446" t="s">
        <v>69</v>
      </c>
      <c r="H4446" t="s">
        <v>70</v>
      </c>
      <c r="I4446">
        <v>0</v>
      </c>
      <c r="J4446" t="s">
        <v>16269</v>
      </c>
      <c r="K4446">
        <v>0.8</v>
      </c>
      <c r="L4446" t="s">
        <v>71</v>
      </c>
      <c r="M4446"/>
      <c r="N4446"/>
      <c r="O4446"/>
      <c r="P4446"/>
      <c r="Q4446"/>
      <c r="R4446"/>
      <c r="S4446"/>
      <c r="T4446"/>
      <c r="U4446"/>
      <c r="V4446"/>
      <c r="W4446"/>
      <c r="X4446"/>
      <c r="Y4446"/>
      <c r="Z4446"/>
      <c r="AA4446"/>
      <c r="AB4446"/>
      <c r="AC4446"/>
      <c r="AD4446"/>
      <c r="AE4446"/>
      <c r="AF4446"/>
      <c r="AG4446">
        <v>2</v>
      </c>
      <c r="AH4446">
        <v>12500</v>
      </c>
    </row>
    <row r="4447" spans="1:34" ht="15" x14ac:dyDescent="0.25">
      <c r="A4447" t="s">
        <v>9003</v>
      </c>
      <c r="B4447" t="s">
        <v>9004</v>
      </c>
      <c r="C4447" t="s">
        <v>254</v>
      </c>
      <c r="D4447">
        <v>54</v>
      </c>
      <c r="E4447" s="138">
        <v>45644</v>
      </c>
      <c r="F4447" s="138">
        <v>45926</v>
      </c>
      <c r="G4447" t="s">
        <v>69</v>
      </c>
      <c r="H4447" t="s">
        <v>70</v>
      </c>
      <c r="I4447">
        <v>0</v>
      </c>
      <c r="J4447" t="s">
        <v>16230</v>
      </c>
      <c r="K4447">
        <v>0.8</v>
      </c>
      <c r="L4447" t="s">
        <v>71</v>
      </c>
      <c r="M4447"/>
      <c r="N4447"/>
      <c r="O4447"/>
      <c r="P4447"/>
      <c r="Q4447"/>
      <c r="R4447"/>
      <c r="S4447"/>
      <c r="T4447"/>
      <c r="U4447"/>
      <c r="V4447"/>
      <c r="W4447"/>
      <c r="X4447"/>
      <c r="Y4447"/>
      <c r="Z4447"/>
      <c r="AA4447"/>
      <c r="AB4447"/>
      <c r="AC4447"/>
      <c r="AD4447"/>
      <c r="AE4447"/>
      <c r="AF4447"/>
      <c r="AG4447">
        <v>2</v>
      </c>
      <c r="AH4447">
        <v>15000</v>
      </c>
    </row>
    <row r="4448" spans="1:34" ht="15" x14ac:dyDescent="0.25">
      <c r="A4448" t="s">
        <v>9005</v>
      </c>
      <c r="B4448" t="s">
        <v>9006</v>
      </c>
      <c r="C4448" t="s">
        <v>281</v>
      </c>
      <c r="D4448">
        <v>45</v>
      </c>
      <c r="E4448" s="138">
        <v>41795</v>
      </c>
      <c r="F4448" s="138">
        <v>46011</v>
      </c>
      <c r="G4448" t="s">
        <v>69</v>
      </c>
      <c r="H4448" t="s">
        <v>63</v>
      </c>
      <c r="I4448">
        <v>0.8</v>
      </c>
      <c r="J4448" t="s">
        <v>71</v>
      </c>
      <c r="K4448"/>
      <c r="L4448"/>
      <c r="M4448"/>
      <c r="N4448"/>
      <c r="O4448"/>
      <c r="P4448"/>
      <c r="Q4448"/>
      <c r="R4448"/>
      <c r="S4448"/>
      <c r="T4448"/>
      <c r="U4448"/>
      <c r="V4448"/>
      <c r="W4448"/>
      <c r="X4448"/>
      <c r="Y4448"/>
      <c r="Z4448"/>
      <c r="AA4448"/>
      <c r="AB4448"/>
      <c r="AC4448"/>
      <c r="AD4448"/>
      <c r="AE4448"/>
      <c r="AF4448"/>
      <c r="AG4448">
        <v>1</v>
      </c>
      <c r="AH4448">
        <v>0</v>
      </c>
    </row>
    <row r="4449" spans="1:34" ht="15" x14ac:dyDescent="0.25">
      <c r="A4449" t="s">
        <v>9007</v>
      </c>
      <c r="B4449" t="s">
        <v>9008</v>
      </c>
      <c r="C4449" t="s">
        <v>122</v>
      </c>
      <c r="D4449">
        <v>11</v>
      </c>
      <c r="E4449" s="138">
        <v>45345</v>
      </c>
      <c r="F4449" s="138">
        <v>46011</v>
      </c>
      <c r="G4449" t="s">
        <v>16478</v>
      </c>
      <c r="H4449" t="s">
        <v>70</v>
      </c>
      <c r="I4449">
        <v>0.4</v>
      </c>
      <c r="J4449" t="s">
        <v>76</v>
      </c>
      <c r="K4449">
        <v>0.45</v>
      </c>
      <c r="L4449" t="s">
        <v>77</v>
      </c>
      <c r="M4449">
        <v>0.6</v>
      </c>
      <c r="N4449" t="s">
        <v>78</v>
      </c>
      <c r="O4449">
        <v>0.75</v>
      </c>
      <c r="P4449" t="s">
        <v>79</v>
      </c>
      <c r="Q4449"/>
      <c r="R4449"/>
      <c r="S4449"/>
      <c r="T4449"/>
      <c r="U4449"/>
      <c r="V4449"/>
      <c r="W4449"/>
      <c r="X4449"/>
      <c r="Y4449"/>
      <c r="Z4449"/>
      <c r="AA4449"/>
      <c r="AB4449"/>
      <c r="AC4449"/>
      <c r="AD4449"/>
      <c r="AE4449"/>
      <c r="AF4449"/>
      <c r="AG4449">
        <v>0</v>
      </c>
      <c r="AH4449">
        <v>0</v>
      </c>
    </row>
    <row r="4450" spans="1:34" ht="15" x14ac:dyDescent="0.25">
      <c r="A4450" t="s">
        <v>9009</v>
      </c>
      <c r="B4450" t="s">
        <v>9010</v>
      </c>
      <c r="C4450" t="s">
        <v>68</v>
      </c>
      <c r="D4450">
        <v>4</v>
      </c>
      <c r="E4450" s="138">
        <v>43550</v>
      </c>
      <c r="F4450" s="138">
        <v>46011</v>
      </c>
      <c r="G4450" t="s">
        <v>69</v>
      </c>
      <c r="H4450" t="s">
        <v>70</v>
      </c>
      <c r="I4450">
        <v>0</v>
      </c>
      <c r="J4450" t="s">
        <v>16237</v>
      </c>
      <c r="K4450">
        <v>0.7</v>
      </c>
      <c r="L4450" t="s">
        <v>71</v>
      </c>
      <c r="M4450"/>
      <c r="N4450"/>
      <c r="O4450"/>
      <c r="P4450"/>
      <c r="Q4450"/>
      <c r="R4450"/>
      <c r="S4450"/>
      <c r="T4450"/>
      <c r="U4450"/>
      <c r="V4450"/>
      <c r="W4450"/>
      <c r="X4450"/>
      <c r="Y4450"/>
      <c r="Z4450"/>
      <c r="AA4450"/>
      <c r="AB4450"/>
      <c r="AC4450"/>
      <c r="AD4450"/>
      <c r="AE4450"/>
      <c r="AF4450"/>
      <c r="AG4450">
        <v>2</v>
      </c>
      <c r="AH4450">
        <v>9000</v>
      </c>
    </row>
    <row r="4451" spans="1:34" ht="15" x14ac:dyDescent="0.25">
      <c r="A4451" t="s">
        <v>9011</v>
      </c>
      <c r="B4451" t="s">
        <v>9012</v>
      </c>
      <c r="C4451" t="s">
        <v>975</v>
      </c>
      <c r="D4451">
        <v>41</v>
      </c>
      <c r="E4451" s="138">
        <v>45278</v>
      </c>
      <c r="F4451" s="138">
        <v>46011</v>
      </c>
      <c r="G4451" t="s">
        <v>69</v>
      </c>
      <c r="H4451" t="s">
        <v>63</v>
      </c>
      <c r="I4451">
        <v>0.8</v>
      </c>
      <c r="J4451" t="s">
        <v>71</v>
      </c>
      <c r="K4451"/>
      <c r="L4451"/>
      <c r="M4451"/>
      <c r="N4451"/>
      <c r="O4451"/>
      <c r="P4451"/>
      <c r="Q4451"/>
      <c r="R4451"/>
      <c r="S4451"/>
      <c r="T4451"/>
      <c r="U4451"/>
      <c r="V4451"/>
      <c r="W4451"/>
      <c r="X4451"/>
      <c r="Y4451"/>
      <c r="Z4451"/>
      <c r="AA4451"/>
      <c r="AB4451"/>
      <c r="AC4451"/>
      <c r="AD4451"/>
      <c r="AE4451"/>
      <c r="AF4451"/>
      <c r="AG4451">
        <v>1</v>
      </c>
      <c r="AH4451">
        <v>0</v>
      </c>
    </row>
    <row r="4452" spans="1:34" ht="15" x14ac:dyDescent="0.25">
      <c r="A4452" t="s">
        <v>9013</v>
      </c>
      <c r="B4452" t="s">
        <v>9014</v>
      </c>
      <c r="C4452" t="s">
        <v>142</v>
      </c>
      <c r="D4452"/>
      <c r="E4452"/>
      <c r="F4452"/>
      <c r="G4452"/>
      <c r="H4452" t="s">
        <v>63</v>
      </c>
      <c r="I4452" t="s">
        <v>64</v>
      </c>
      <c r="J4452"/>
      <c r="K4452"/>
      <c r="L4452"/>
      <c r="M4452"/>
      <c r="N4452"/>
      <c r="O4452"/>
      <c r="P4452"/>
      <c r="Q4452"/>
      <c r="R4452"/>
      <c r="S4452"/>
      <c r="T4452"/>
      <c r="U4452"/>
      <c r="V4452"/>
      <c r="W4452"/>
      <c r="X4452"/>
      <c r="Y4452"/>
      <c r="Z4452"/>
      <c r="AA4452"/>
      <c r="AB4452"/>
      <c r="AC4452"/>
      <c r="AD4452"/>
      <c r="AE4452"/>
      <c r="AF4452"/>
      <c r="AG4452"/>
      <c r="AH4452">
        <v>0</v>
      </c>
    </row>
    <row r="4453" spans="1:34" ht="15" x14ac:dyDescent="0.25">
      <c r="A4453" t="s">
        <v>9015</v>
      </c>
      <c r="B4453" t="s">
        <v>9016</v>
      </c>
      <c r="C4453" t="s">
        <v>742</v>
      </c>
      <c r="D4453">
        <v>68</v>
      </c>
      <c r="E4453" s="138">
        <v>38714</v>
      </c>
      <c r="F4453" s="138">
        <v>46011</v>
      </c>
      <c r="G4453" t="s">
        <v>69</v>
      </c>
      <c r="H4453" t="s">
        <v>63</v>
      </c>
      <c r="I4453">
        <v>0.1</v>
      </c>
      <c r="J4453" t="s">
        <v>71</v>
      </c>
      <c r="K4453"/>
      <c r="L4453"/>
      <c r="M4453"/>
      <c r="N4453"/>
      <c r="O4453"/>
      <c r="P4453"/>
      <c r="Q4453"/>
      <c r="R4453"/>
      <c r="S4453"/>
      <c r="T4453"/>
      <c r="U4453"/>
      <c r="V4453"/>
      <c r="W4453"/>
      <c r="X4453"/>
      <c r="Y4453"/>
      <c r="Z4453"/>
      <c r="AA4453"/>
      <c r="AB4453"/>
      <c r="AC4453"/>
      <c r="AD4453"/>
      <c r="AE4453"/>
      <c r="AF4453"/>
      <c r="AG4453">
        <v>1</v>
      </c>
      <c r="AH4453">
        <v>0</v>
      </c>
    </row>
    <row r="4454" spans="1:34" ht="15" x14ac:dyDescent="0.25">
      <c r="A4454" t="s">
        <v>9017</v>
      </c>
      <c r="B4454" t="s">
        <v>9018</v>
      </c>
      <c r="C4454" t="s">
        <v>102</v>
      </c>
      <c r="D4454">
        <v>33</v>
      </c>
      <c r="E4454" s="138">
        <v>45288</v>
      </c>
      <c r="F4454" s="138">
        <v>46011</v>
      </c>
      <c r="G4454" t="s">
        <v>69</v>
      </c>
      <c r="H4454" t="s">
        <v>63</v>
      </c>
      <c r="I4454">
        <v>0.8</v>
      </c>
      <c r="J4454" t="s">
        <v>71</v>
      </c>
      <c r="K4454"/>
      <c r="L4454"/>
      <c r="M4454"/>
      <c r="N4454"/>
      <c r="O4454"/>
      <c r="P4454"/>
      <c r="Q4454"/>
      <c r="R4454"/>
      <c r="S4454"/>
      <c r="T4454"/>
      <c r="U4454"/>
      <c r="V4454"/>
      <c r="W4454"/>
      <c r="X4454"/>
      <c r="Y4454"/>
      <c r="Z4454"/>
      <c r="AA4454"/>
      <c r="AB4454"/>
      <c r="AC4454"/>
      <c r="AD4454"/>
      <c r="AE4454"/>
      <c r="AF4454"/>
      <c r="AG4454">
        <v>1</v>
      </c>
      <c r="AH4454">
        <v>0</v>
      </c>
    </row>
    <row r="4455" spans="1:34" ht="15" x14ac:dyDescent="0.25">
      <c r="A4455" t="s">
        <v>9021</v>
      </c>
      <c r="B4455" t="s">
        <v>9022</v>
      </c>
      <c r="C4455" t="s">
        <v>102</v>
      </c>
      <c r="D4455">
        <v>28</v>
      </c>
      <c r="E4455" s="138">
        <v>44925</v>
      </c>
      <c r="F4455" s="138">
        <v>46011</v>
      </c>
      <c r="G4455" t="s">
        <v>16478</v>
      </c>
      <c r="H4455" t="s">
        <v>70</v>
      </c>
      <c r="I4455">
        <v>0.45</v>
      </c>
      <c r="J4455" t="s">
        <v>76</v>
      </c>
      <c r="K4455">
        <v>0.7</v>
      </c>
      <c r="L4455" t="s">
        <v>77</v>
      </c>
      <c r="M4455">
        <v>0.73</v>
      </c>
      <c r="N4455" t="s">
        <v>78</v>
      </c>
      <c r="O4455">
        <v>0.8</v>
      </c>
      <c r="P4455" t="s">
        <v>79</v>
      </c>
      <c r="Q4455">
        <v>0</v>
      </c>
      <c r="R4455" t="s">
        <v>16286</v>
      </c>
      <c r="S4455"/>
      <c r="T4455"/>
      <c r="U4455"/>
      <c r="V4455"/>
      <c r="W4455"/>
      <c r="X4455"/>
      <c r="Y4455"/>
      <c r="Z4455"/>
      <c r="AA4455"/>
      <c r="AB4455"/>
      <c r="AC4455"/>
      <c r="AD4455"/>
      <c r="AE4455"/>
      <c r="AF4455"/>
      <c r="AG4455">
        <v>0</v>
      </c>
      <c r="AH4455">
        <v>0</v>
      </c>
    </row>
    <row r="4456" spans="1:34" ht="15" x14ac:dyDescent="0.25">
      <c r="A4456" t="s">
        <v>9023</v>
      </c>
      <c r="B4456" t="s">
        <v>9024</v>
      </c>
      <c r="C4456" t="s">
        <v>326</v>
      </c>
      <c r="D4456">
        <v>3</v>
      </c>
      <c r="E4456" s="138">
        <v>41303</v>
      </c>
      <c r="F4456" s="138">
        <v>46011</v>
      </c>
      <c r="G4456" t="s">
        <v>16478</v>
      </c>
      <c r="H4456" t="s">
        <v>70</v>
      </c>
      <c r="I4456">
        <v>0.5</v>
      </c>
      <c r="J4456" t="s">
        <v>76</v>
      </c>
      <c r="K4456">
        <v>0.6</v>
      </c>
      <c r="L4456" t="s">
        <v>77</v>
      </c>
      <c r="M4456">
        <v>0.7</v>
      </c>
      <c r="N4456" t="s">
        <v>78</v>
      </c>
      <c r="O4456">
        <v>0.75</v>
      </c>
      <c r="P4456" t="s">
        <v>79</v>
      </c>
      <c r="Q4456">
        <v>0</v>
      </c>
      <c r="R4456" t="s">
        <v>16229</v>
      </c>
      <c r="S4456"/>
      <c r="T4456"/>
      <c r="U4456"/>
      <c r="V4456"/>
      <c r="W4456"/>
      <c r="X4456"/>
      <c r="Y4456"/>
      <c r="Z4456"/>
      <c r="AA4456"/>
      <c r="AB4456"/>
      <c r="AC4456"/>
      <c r="AD4456"/>
      <c r="AE4456"/>
      <c r="AF4456"/>
      <c r="AG4456">
        <v>0</v>
      </c>
      <c r="AH4456">
        <v>0</v>
      </c>
    </row>
    <row r="4457" spans="1:34" ht="15" x14ac:dyDescent="0.25">
      <c r="A4457" t="s">
        <v>9025</v>
      </c>
      <c r="B4457" t="s">
        <v>16656</v>
      </c>
      <c r="C4457" t="s">
        <v>182</v>
      </c>
      <c r="D4457">
        <v>39</v>
      </c>
      <c r="E4457" s="138">
        <v>45274</v>
      </c>
      <c r="F4457" s="138">
        <v>46011</v>
      </c>
      <c r="G4457" t="s">
        <v>69</v>
      </c>
      <c r="H4457" t="s">
        <v>63</v>
      </c>
      <c r="I4457">
        <v>0.7</v>
      </c>
      <c r="J4457" t="s">
        <v>71</v>
      </c>
      <c r="K4457"/>
      <c r="L4457"/>
      <c r="M4457"/>
      <c r="N4457"/>
      <c r="O4457"/>
      <c r="P4457"/>
      <c r="Q4457"/>
      <c r="R4457"/>
      <c r="S4457"/>
      <c r="T4457"/>
      <c r="U4457"/>
      <c r="V4457"/>
      <c r="W4457"/>
      <c r="X4457"/>
      <c r="Y4457"/>
      <c r="Z4457"/>
      <c r="AA4457"/>
      <c r="AB4457"/>
      <c r="AC4457"/>
      <c r="AD4457"/>
      <c r="AE4457"/>
      <c r="AF4457"/>
      <c r="AG4457">
        <v>1</v>
      </c>
      <c r="AH4457">
        <v>0</v>
      </c>
    </row>
    <row r="4458" spans="1:34" ht="15" x14ac:dyDescent="0.25">
      <c r="A4458" t="s">
        <v>9026</v>
      </c>
      <c r="B4458" t="s">
        <v>9027</v>
      </c>
      <c r="C4458" t="s">
        <v>70</v>
      </c>
      <c r="D4458">
        <v>53</v>
      </c>
      <c r="E4458" s="138">
        <v>45637</v>
      </c>
      <c r="F4458" s="138">
        <v>45672</v>
      </c>
      <c r="G4458" t="s">
        <v>69</v>
      </c>
      <c r="H4458" t="s">
        <v>63</v>
      </c>
      <c r="I4458">
        <v>0.8</v>
      </c>
      <c r="J4458" t="s">
        <v>71</v>
      </c>
      <c r="K4458"/>
      <c r="L4458"/>
      <c r="M4458"/>
      <c r="N4458"/>
      <c r="O4458"/>
      <c r="P4458"/>
      <c r="Q4458"/>
      <c r="R4458"/>
      <c r="S4458"/>
      <c r="T4458"/>
      <c r="U4458"/>
      <c r="V4458"/>
      <c r="W4458"/>
      <c r="X4458"/>
      <c r="Y4458"/>
      <c r="Z4458"/>
      <c r="AA4458"/>
      <c r="AB4458"/>
      <c r="AC4458"/>
      <c r="AD4458"/>
      <c r="AE4458"/>
      <c r="AF4458"/>
      <c r="AG4458">
        <v>1</v>
      </c>
      <c r="AH4458">
        <v>0</v>
      </c>
    </row>
    <row r="4459" spans="1:34" ht="15" x14ac:dyDescent="0.25">
      <c r="A4459" t="s">
        <v>9028</v>
      </c>
      <c r="B4459" t="s">
        <v>9029</v>
      </c>
      <c r="C4459" t="s">
        <v>426</v>
      </c>
      <c r="D4459">
        <v>4</v>
      </c>
      <c r="E4459" s="138">
        <v>45715</v>
      </c>
      <c r="F4459" s="138">
        <v>45803</v>
      </c>
      <c r="G4459" t="s">
        <v>75</v>
      </c>
      <c r="H4459" t="s">
        <v>63</v>
      </c>
      <c r="I4459">
        <v>0.8</v>
      </c>
      <c r="J4459" t="s">
        <v>71</v>
      </c>
      <c r="K4459"/>
      <c r="L4459"/>
      <c r="M4459"/>
      <c r="N4459"/>
      <c r="O4459"/>
      <c r="P4459"/>
      <c r="Q4459"/>
      <c r="R4459"/>
      <c r="S4459"/>
      <c r="T4459"/>
      <c r="U4459"/>
      <c r="V4459"/>
      <c r="W4459"/>
      <c r="X4459"/>
      <c r="Y4459"/>
      <c r="Z4459"/>
      <c r="AA4459"/>
      <c r="AB4459"/>
      <c r="AC4459"/>
      <c r="AD4459"/>
      <c r="AE4459"/>
      <c r="AF4459"/>
      <c r="AG4459">
        <v>1</v>
      </c>
      <c r="AH4459">
        <v>0</v>
      </c>
    </row>
    <row r="4460" spans="1:34" ht="15" x14ac:dyDescent="0.25">
      <c r="A4460" t="s">
        <v>9030</v>
      </c>
      <c r="B4460" t="s">
        <v>9031</v>
      </c>
      <c r="C4460" t="s">
        <v>93</v>
      </c>
      <c r="D4460">
        <v>23</v>
      </c>
      <c r="E4460" s="138">
        <v>43087</v>
      </c>
      <c r="F4460" s="138">
        <v>46011</v>
      </c>
      <c r="G4460" t="s">
        <v>69</v>
      </c>
      <c r="H4460" t="s">
        <v>63</v>
      </c>
      <c r="I4460">
        <v>0.8</v>
      </c>
      <c r="J4460" t="s">
        <v>71</v>
      </c>
      <c r="K4460"/>
      <c r="L4460"/>
      <c r="M4460"/>
      <c r="N4460"/>
      <c r="O4460"/>
      <c r="P4460"/>
      <c r="Q4460"/>
      <c r="R4460"/>
      <c r="S4460"/>
      <c r="T4460"/>
      <c r="U4460"/>
      <c r="V4460"/>
      <c r="W4460"/>
      <c r="X4460"/>
      <c r="Y4460"/>
      <c r="Z4460"/>
      <c r="AA4460"/>
      <c r="AB4460"/>
      <c r="AC4460"/>
      <c r="AD4460"/>
      <c r="AE4460"/>
      <c r="AF4460"/>
      <c r="AG4460">
        <v>1</v>
      </c>
      <c r="AH4460">
        <v>0</v>
      </c>
    </row>
    <row r="4461" spans="1:34" ht="15" x14ac:dyDescent="0.25">
      <c r="A4461" t="s">
        <v>9032</v>
      </c>
      <c r="B4461" t="s">
        <v>9033</v>
      </c>
      <c r="C4461" t="s">
        <v>219</v>
      </c>
      <c r="D4461">
        <v>5</v>
      </c>
      <c r="E4461" s="138">
        <v>40625</v>
      </c>
      <c r="F4461" s="138">
        <v>46011</v>
      </c>
      <c r="G4461" t="s">
        <v>818</v>
      </c>
      <c r="H4461" t="s">
        <v>63</v>
      </c>
      <c r="I4461">
        <v>0</v>
      </c>
      <c r="J4461" t="s">
        <v>71</v>
      </c>
      <c r="K4461"/>
      <c r="L4461"/>
      <c r="M4461"/>
      <c r="N4461"/>
      <c r="O4461"/>
      <c r="P4461"/>
      <c r="Q4461"/>
      <c r="R4461"/>
      <c r="S4461"/>
      <c r="T4461"/>
      <c r="U4461"/>
      <c r="V4461"/>
      <c r="W4461"/>
      <c r="X4461"/>
      <c r="Y4461"/>
      <c r="Z4461"/>
      <c r="AA4461"/>
      <c r="AB4461"/>
      <c r="AC4461"/>
      <c r="AD4461"/>
      <c r="AE4461"/>
      <c r="AF4461"/>
      <c r="AG4461">
        <v>1</v>
      </c>
      <c r="AH4461">
        <v>0</v>
      </c>
    </row>
    <row r="4462" spans="1:34" ht="15" x14ac:dyDescent="0.25">
      <c r="A4462" t="s">
        <v>9034</v>
      </c>
      <c r="B4462" t="s">
        <v>9035</v>
      </c>
      <c r="C4462" t="s">
        <v>142</v>
      </c>
      <c r="D4462">
        <v>42</v>
      </c>
      <c r="E4462" s="138">
        <v>45643</v>
      </c>
      <c r="F4462" s="138">
        <v>45687</v>
      </c>
      <c r="G4462" t="s">
        <v>69</v>
      </c>
      <c r="H4462" t="s">
        <v>70</v>
      </c>
      <c r="I4462">
        <v>0</v>
      </c>
      <c r="J4462" t="s">
        <v>16229</v>
      </c>
      <c r="K4462">
        <v>0.6</v>
      </c>
      <c r="L4462" t="s">
        <v>71</v>
      </c>
      <c r="M4462"/>
      <c r="N4462"/>
      <c r="O4462"/>
      <c r="P4462"/>
      <c r="Q4462"/>
      <c r="R4462"/>
      <c r="S4462"/>
      <c r="T4462"/>
      <c r="U4462"/>
      <c r="V4462"/>
      <c r="W4462"/>
      <c r="X4462"/>
      <c r="Y4462"/>
      <c r="Z4462"/>
      <c r="AA4462"/>
      <c r="AB4462"/>
      <c r="AC4462"/>
      <c r="AD4462"/>
      <c r="AE4462"/>
      <c r="AF4462"/>
      <c r="AG4462">
        <v>2</v>
      </c>
      <c r="AH4462">
        <v>10000</v>
      </c>
    </row>
    <row r="4463" spans="1:34" ht="15" x14ac:dyDescent="0.25">
      <c r="A4463" t="s">
        <v>9036</v>
      </c>
      <c r="B4463" t="s">
        <v>9037</v>
      </c>
      <c r="C4463" t="s">
        <v>742</v>
      </c>
      <c r="D4463">
        <v>7</v>
      </c>
      <c r="E4463" s="138">
        <v>44273</v>
      </c>
      <c r="F4463" s="138">
        <v>46011</v>
      </c>
      <c r="G4463" t="s">
        <v>69</v>
      </c>
      <c r="H4463" t="s">
        <v>63</v>
      </c>
      <c r="I4463">
        <v>0.1</v>
      </c>
      <c r="J4463" t="s">
        <v>71</v>
      </c>
      <c r="K4463"/>
      <c r="L4463"/>
      <c r="M4463"/>
      <c r="N4463"/>
      <c r="O4463"/>
      <c r="P4463"/>
      <c r="Q4463"/>
      <c r="R4463"/>
      <c r="S4463"/>
      <c r="T4463"/>
      <c r="U4463"/>
      <c r="V4463"/>
      <c r="W4463"/>
      <c r="X4463"/>
      <c r="Y4463"/>
      <c r="Z4463"/>
      <c r="AA4463"/>
      <c r="AB4463"/>
      <c r="AC4463"/>
      <c r="AD4463"/>
      <c r="AE4463"/>
      <c r="AF4463"/>
      <c r="AG4463">
        <v>1</v>
      </c>
      <c r="AH4463">
        <v>0</v>
      </c>
    </row>
    <row r="4464" spans="1:34" ht="15" x14ac:dyDescent="0.25">
      <c r="A4464" t="s">
        <v>9038</v>
      </c>
      <c r="B4464" t="s">
        <v>9039</v>
      </c>
      <c r="C4464" t="s">
        <v>642</v>
      </c>
      <c r="D4464">
        <v>58</v>
      </c>
      <c r="E4464" s="138">
        <v>45653</v>
      </c>
      <c r="F4464" s="138">
        <v>45806</v>
      </c>
      <c r="G4464" t="s">
        <v>69</v>
      </c>
      <c r="H4464" t="s">
        <v>70</v>
      </c>
      <c r="I4464">
        <v>0</v>
      </c>
      <c r="J4464" t="s">
        <v>16229</v>
      </c>
      <c r="K4464">
        <v>0.8</v>
      </c>
      <c r="L4464" t="s">
        <v>71</v>
      </c>
      <c r="M4464"/>
      <c r="N4464"/>
      <c r="O4464"/>
      <c r="P4464"/>
      <c r="Q4464"/>
      <c r="R4464"/>
      <c r="S4464"/>
      <c r="T4464"/>
      <c r="U4464"/>
      <c r="V4464"/>
      <c r="W4464"/>
      <c r="X4464"/>
      <c r="Y4464"/>
      <c r="Z4464"/>
      <c r="AA4464"/>
      <c r="AB4464"/>
      <c r="AC4464"/>
      <c r="AD4464"/>
      <c r="AE4464"/>
      <c r="AF4464"/>
      <c r="AG4464">
        <v>2</v>
      </c>
      <c r="AH4464">
        <v>10000</v>
      </c>
    </row>
    <row r="4465" spans="1:34" ht="15" x14ac:dyDescent="0.25">
      <c r="A4465" t="s">
        <v>9040</v>
      </c>
      <c r="B4465" t="s">
        <v>9041</v>
      </c>
      <c r="C4465" t="s">
        <v>359</v>
      </c>
      <c r="D4465">
        <v>50</v>
      </c>
      <c r="E4465" s="138">
        <v>45649</v>
      </c>
      <c r="F4465" s="138">
        <v>45733</v>
      </c>
      <c r="G4465" t="s">
        <v>69</v>
      </c>
      <c r="H4465" t="s">
        <v>63</v>
      </c>
      <c r="I4465">
        <v>0.6</v>
      </c>
      <c r="J4465" t="s">
        <v>71</v>
      </c>
      <c r="K4465"/>
      <c r="L4465"/>
      <c r="M4465"/>
      <c r="N4465"/>
      <c r="O4465"/>
      <c r="P4465"/>
      <c r="Q4465"/>
      <c r="R4465"/>
      <c r="S4465"/>
      <c r="T4465"/>
      <c r="U4465"/>
      <c r="V4465"/>
      <c r="W4465"/>
      <c r="X4465"/>
      <c r="Y4465"/>
      <c r="Z4465"/>
      <c r="AA4465"/>
      <c r="AB4465"/>
      <c r="AC4465"/>
      <c r="AD4465"/>
      <c r="AE4465"/>
      <c r="AF4465"/>
      <c r="AG4465">
        <v>1</v>
      </c>
      <c r="AH4465">
        <v>0</v>
      </c>
    </row>
    <row r="4466" spans="1:34" ht="15" x14ac:dyDescent="0.25">
      <c r="A4466" t="s">
        <v>9042</v>
      </c>
      <c r="B4466" t="s">
        <v>9043</v>
      </c>
      <c r="C4466" t="s">
        <v>267</v>
      </c>
      <c r="D4466">
        <v>63</v>
      </c>
      <c r="E4466" s="138">
        <v>45656</v>
      </c>
      <c r="F4466" s="138">
        <v>45699</v>
      </c>
      <c r="G4466" t="s">
        <v>69</v>
      </c>
      <c r="H4466" t="s">
        <v>70</v>
      </c>
      <c r="I4466">
        <v>0</v>
      </c>
      <c r="J4466" t="s">
        <v>16259</v>
      </c>
      <c r="K4466">
        <v>0.8</v>
      </c>
      <c r="L4466" t="s">
        <v>71</v>
      </c>
      <c r="M4466"/>
      <c r="N4466"/>
      <c r="O4466"/>
      <c r="P4466"/>
      <c r="Q4466"/>
      <c r="R4466"/>
      <c r="S4466"/>
      <c r="T4466"/>
      <c r="U4466"/>
      <c r="V4466"/>
      <c r="W4466"/>
      <c r="X4466"/>
      <c r="Y4466"/>
      <c r="Z4466"/>
      <c r="AA4466"/>
      <c r="AB4466"/>
      <c r="AC4466"/>
      <c r="AD4466"/>
      <c r="AE4466"/>
      <c r="AF4466"/>
      <c r="AG4466">
        <v>2</v>
      </c>
      <c r="AH4466">
        <v>11000</v>
      </c>
    </row>
    <row r="4467" spans="1:34" ht="15" x14ac:dyDescent="0.25">
      <c r="A4467" t="s">
        <v>9044</v>
      </c>
      <c r="B4467" t="s">
        <v>9045</v>
      </c>
      <c r="C4467" t="s">
        <v>173</v>
      </c>
      <c r="D4467">
        <v>16</v>
      </c>
      <c r="E4467" s="138">
        <v>43554</v>
      </c>
      <c r="F4467" s="138">
        <v>46011</v>
      </c>
      <c r="G4467" t="s">
        <v>69</v>
      </c>
      <c r="H4467" t="s">
        <v>70</v>
      </c>
      <c r="I4467">
        <v>0</v>
      </c>
      <c r="J4467" t="s">
        <v>16229</v>
      </c>
      <c r="K4467">
        <v>0.8</v>
      </c>
      <c r="L4467" t="s">
        <v>71</v>
      </c>
      <c r="M4467"/>
      <c r="N4467"/>
      <c r="O4467"/>
      <c r="P4467"/>
      <c r="Q4467"/>
      <c r="R4467"/>
      <c r="S4467"/>
      <c r="T4467"/>
      <c r="U4467"/>
      <c r="V4467"/>
      <c r="W4467"/>
      <c r="X4467"/>
      <c r="Y4467"/>
      <c r="Z4467"/>
      <c r="AA4467"/>
      <c r="AB4467"/>
      <c r="AC4467"/>
      <c r="AD4467"/>
      <c r="AE4467"/>
      <c r="AF4467"/>
      <c r="AG4467">
        <v>2</v>
      </c>
      <c r="AH4467">
        <v>10000</v>
      </c>
    </row>
    <row r="4468" spans="1:34" ht="15" x14ac:dyDescent="0.25">
      <c r="A4468" t="s">
        <v>9048</v>
      </c>
      <c r="B4468" t="s">
        <v>9049</v>
      </c>
      <c r="C4468" t="s">
        <v>286</v>
      </c>
      <c r="D4468">
        <v>44</v>
      </c>
      <c r="E4468" s="138">
        <v>45649</v>
      </c>
      <c r="F4468" s="138">
        <v>45796</v>
      </c>
      <c r="G4468" t="s">
        <v>69</v>
      </c>
      <c r="H4468" t="s">
        <v>70</v>
      </c>
      <c r="I4468">
        <v>0</v>
      </c>
      <c r="J4468" t="s">
        <v>16229</v>
      </c>
      <c r="K4468">
        <v>0.5</v>
      </c>
      <c r="L4468" t="s">
        <v>71</v>
      </c>
      <c r="M4468"/>
      <c r="N4468"/>
      <c r="O4468"/>
      <c r="P4468"/>
      <c r="Q4468"/>
      <c r="R4468"/>
      <c r="S4468"/>
      <c r="T4468"/>
      <c r="U4468"/>
      <c r="V4468"/>
      <c r="W4468"/>
      <c r="X4468"/>
      <c r="Y4468"/>
      <c r="Z4468"/>
      <c r="AA4468"/>
      <c r="AB4468"/>
      <c r="AC4468"/>
      <c r="AD4468"/>
      <c r="AE4468"/>
      <c r="AF4468"/>
      <c r="AG4468">
        <v>2</v>
      </c>
      <c r="AH4468">
        <v>10000</v>
      </c>
    </row>
    <row r="4469" spans="1:34" ht="15" x14ac:dyDescent="0.25">
      <c r="A4469" t="s">
        <v>9050</v>
      </c>
      <c r="B4469" t="s">
        <v>9051</v>
      </c>
      <c r="C4469" t="s">
        <v>294</v>
      </c>
      <c r="D4469">
        <v>23</v>
      </c>
      <c r="E4469" s="138">
        <v>44907</v>
      </c>
      <c r="F4469" s="138">
        <v>46011</v>
      </c>
      <c r="G4469" t="s">
        <v>69</v>
      </c>
      <c r="H4469" t="s">
        <v>63</v>
      </c>
      <c r="I4469">
        <v>0.6</v>
      </c>
      <c r="J4469" t="s">
        <v>71</v>
      </c>
      <c r="K4469"/>
      <c r="L4469"/>
      <c r="M4469"/>
      <c r="N4469"/>
      <c r="O4469"/>
      <c r="P4469"/>
      <c r="Q4469"/>
      <c r="R4469"/>
      <c r="S4469"/>
      <c r="T4469"/>
      <c r="U4469"/>
      <c r="V4469"/>
      <c r="W4469"/>
      <c r="X4469"/>
      <c r="Y4469"/>
      <c r="Z4469"/>
      <c r="AA4469"/>
      <c r="AB4469"/>
      <c r="AC4469"/>
      <c r="AD4469"/>
      <c r="AE4469"/>
      <c r="AF4469"/>
      <c r="AG4469">
        <v>1</v>
      </c>
      <c r="AH4469">
        <v>0</v>
      </c>
    </row>
    <row r="4470" spans="1:34" ht="15" x14ac:dyDescent="0.25">
      <c r="A4470" t="s">
        <v>9052</v>
      </c>
      <c r="B4470" t="s">
        <v>9053</v>
      </c>
      <c r="C4470" t="s">
        <v>313</v>
      </c>
      <c r="D4470"/>
      <c r="E4470"/>
      <c r="F4470"/>
      <c r="G4470"/>
      <c r="H4470" t="s">
        <v>63</v>
      </c>
      <c r="I4470" t="s">
        <v>64</v>
      </c>
      <c r="J4470"/>
      <c r="K4470"/>
      <c r="L4470"/>
      <c r="M4470"/>
      <c r="N4470"/>
      <c r="O4470"/>
      <c r="P4470"/>
      <c r="Q4470"/>
      <c r="R4470"/>
      <c r="S4470"/>
      <c r="T4470"/>
      <c r="U4470"/>
      <c r="V4470"/>
      <c r="W4470"/>
      <c r="X4470"/>
      <c r="Y4470"/>
      <c r="Z4470"/>
      <c r="AA4470"/>
      <c r="AB4470"/>
      <c r="AC4470"/>
      <c r="AD4470"/>
      <c r="AE4470"/>
      <c r="AF4470"/>
      <c r="AG4470"/>
      <c r="AH4470">
        <v>0</v>
      </c>
    </row>
    <row r="4471" spans="1:34" ht="15" x14ac:dyDescent="0.25">
      <c r="A4471" t="s">
        <v>9054</v>
      </c>
      <c r="B4471" t="s">
        <v>9055</v>
      </c>
      <c r="C4471" t="s">
        <v>116</v>
      </c>
      <c r="D4471"/>
      <c r="E4471"/>
      <c r="F4471"/>
      <c r="G4471"/>
      <c r="H4471" t="s">
        <v>63</v>
      </c>
      <c r="I4471" t="s">
        <v>64</v>
      </c>
      <c r="J4471"/>
      <c r="K4471"/>
      <c r="L4471"/>
      <c r="M4471"/>
      <c r="N4471"/>
      <c r="O4471"/>
      <c r="P4471"/>
      <c r="Q4471"/>
      <c r="R4471"/>
      <c r="S4471"/>
      <c r="T4471"/>
      <c r="U4471"/>
      <c r="V4471"/>
      <c r="W4471"/>
      <c r="X4471"/>
      <c r="Y4471"/>
      <c r="Z4471"/>
      <c r="AA4471"/>
      <c r="AB4471"/>
      <c r="AC4471"/>
      <c r="AD4471"/>
      <c r="AE4471"/>
      <c r="AF4471"/>
      <c r="AG4471"/>
      <c r="AH4471">
        <v>0</v>
      </c>
    </row>
    <row r="4472" spans="1:34" ht="15" x14ac:dyDescent="0.25">
      <c r="A4472" t="s">
        <v>9056</v>
      </c>
      <c r="B4472" t="s">
        <v>9057</v>
      </c>
      <c r="C4472" t="s">
        <v>267</v>
      </c>
      <c r="D4472">
        <v>35</v>
      </c>
      <c r="E4472" s="138">
        <v>43822</v>
      </c>
      <c r="F4472" s="138">
        <v>46011</v>
      </c>
      <c r="G4472" t="s">
        <v>69</v>
      </c>
      <c r="H4472" t="s">
        <v>63</v>
      </c>
      <c r="I4472">
        <v>0.75</v>
      </c>
      <c r="J4472" t="s">
        <v>71</v>
      </c>
      <c r="K4472"/>
      <c r="L4472"/>
      <c r="M4472"/>
      <c r="N4472"/>
      <c r="O4472"/>
      <c r="P4472"/>
      <c r="Q4472"/>
      <c r="R4472"/>
      <c r="S4472"/>
      <c r="T4472"/>
      <c r="U4472"/>
      <c r="V4472"/>
      <c r="W4472"/>
      <c r="X4472"/>
      <c r="Y4472"/>
      <c r="Z4472"/>
      <c r="AA4472"/>
      <c r="AB4472"/>
      <c r="AC4472"/>
      <c r="AD4472"/>
      <c r="AE4472"/>
      <c r="AF4472"/>
      <c r="AG4472">
        <v>1</v>
      </c>
      <c r="AH4472">
        <v>0</v>
      </c>
    </row>
    <row r="4473" spans="1:34" ht="15" x14ac:dyDescent="0.25">
      <c r="A4473" t="s">
        <v>9058</v>
      </c>
      <c r="B4473" t="s">
        <v>9059</v>
      </c>
      <c r="C4473" t="s">
        <v>122</v>
      </c>
      <c r="D4473">
        <v>143</v>
      </c>
      <c r="E4473" s="138">
        <v>45289</v>
      </c>
      <c r="F4473" s="138">
        <v>46011</v>
      </c>
      <c r="G4473" t="s">
        <v>69</v>
      </c>
      <c r="H4473" t="s">
        <v>70</v>
      </c>
      <c r="I4473">
        <v>0</v>
      </c>
      <c r="J4473" t="s">
        <v>16228</v>
      </c>
      <c r="K4473">
        <v>1</v>
      </c>
      <c r="L4473" t="s">
        <v>71</v>
      </c>
      <c r="M4473"/>
      <c r="N4473"/>
      <c r="O4473"/>
      <c r="P4473"/>
      <c r="Q4473"/>
      <c r="R4473"/>
      <c r="S4473"/>
      <c r="T4473"/>
      <c r="U4473"/>
      <c r="V4473"/>
      <c r="W4473"/>
      <c r="X4473"/>
      <c r="Y4473"/>
      <c r="Z4473"/>
      <c r="AA4473"/>
      <c r="AB4473"/>
      <c r="AC4473"/>
      <c r="AD4473"/>
      <c r="AE4473"/>
      <c r="AF4473"/>
      <c r="AG4473">
        <v>2</v>
      </c>
      <c r="AH4473">
        <v>12000</v>
      </c>
    </row>
    <row r="4474" spans="1:34" ht="15" x14ac:dyDescent="0.25">
      <c r="A4474" t="s">
        <v>9060</v>
      </c>
      <c r="B4474" t="s">
        <v>9061</v>
      </c>
      <c r="C4474" t="s">
        <v>84</v>
      </c>
      <c r="D4474"/>
      <c r="E4474"/>
      <c r="F4474"/>
      <c r="G4474"/>
      <c r="H4474" t="s">
        <v>63</v>
      </c>
      <c r="I4474" t="s">
        <v>64</v>
      </c>
      <c r="J4474"/>
      <c r="K4474"/>
      <c r="L4474"/>
      <c r="M4474"/>
      <c r="N4474"/>
      <c r="O4474"/>
      <c r="P4474"/>
      <c r="Q4474"/>
      <c r="R4474"/>
      <c r="S4474"/>
      <c r="T4474"/>
      <c r="U4474"/>
      <c r="V4474"/>
      <c r="W4474"/>
      <c r="X4474"/>
      <c r="Y4474"/>
      <c r="Z4474"/>
      <c r="AA4474"/>
      <c r="AB4474"/>
      <c r="AC4474"/>
      <c r="AD4474"/>
      <c r="AE4474"/>
      <c r="AF4474"/>
      <c r="AG4474"/>
      <c r="AH4474">
        <v>0</v>
      </c>
    </row>
    <row r="4475" spans="1:34" ht="15" x14ac:dyDescent="0.25">
      <c r="A4475" t="s">
        <v>9062</v>
      </c>
      <c r="B4475" t="s">
        <v>9063</v>
      </c>
      <c r="C4475" t="s">
        <v>742</v>
      </c>
      <c r="D4475">
        <v>6</v>
      </c>
      <c r="E4475" s="138">
        <v>45015</v>
      </c>
      <c r="F4475" s="138">
        <v>46011</v>
      </c>
      <c r="G4475" t="s">
        <v>16478</v>
      </c>
      <c r="H4475" t="s">
        <v>70</v>
      </c>
      <c r="I4475">
        <v>0.5</v>
      </c>
      <c r="J4475" t="s">
        <v>76</v>
      </c>
      <c r="K4475">
        <v>0.78</v>
      </c>
      <c r="L4475" t="s">
        <v>77</v>
      </c>
      <c r="M4475">
        <v>0.79</v>
      </c>
      <c r="N4475" t="s">
        <v>78</v>
      </c>
      <c r="O4475">
        <v>0.8</v>
      </c>
      <c r="P4475" t="s">
        <v>79</v>
      </c>
      <c r="Q4475"/>
      <c r="R4475"/>
      <c r="S4475"/>
      <c r="T4475"/>
      <c r="U4475"/>
      <c r="V4475"/>
      <c r="W4475"/>
      <c r="X4475"/>
      <c r="Y4475"/>
      <c r="Z4475"/>
      <c r="AA4475"/>
      <c r="AB4475"/>
      <c r="AC4475"/>
      <c r="AD4475"/>
      <c r="AE4475"/>
      <c r="AF4475"/>
      <c r="AG4475">
        <v>0</v>
      </c>
      <c r="AH4475">
        <v>0</v>
      </c>
    </row>
    <row r="4476" spans="1:34" ht="15" x14ac:dyDescent="0.25">
      <c r="A4476" t="s">
        <v>9064</v>
      </c>
      <c r="B4476" t="s">
        <v>9065</v>
      </c>
      <c r="C4476" t="s">
        <v>426</v>
      </c>
      <c r="D4476">
        <v>53</v>
      </c>
      <c r="E4476" s="138">
        <v>42214</v>
      </c>
      <c r="F4476" s="138">
        <v>46011</v>
      </c>
      <c r="G4476" t="s">
        <v>69</v>
      </c>
      <c r="H4476" t="s">
        <v>63</v>
      </c>
      <c r="I4476">
        <v>0.8</v>
      </c>
      <c r="J4476" t="s">
        <v>71</v>
      </c>
      <c r="K4476"/>
      <c r="L4476"/>
      <c r="M4476"/>
      <c r="N4476"/>
      <c r="O4476"/>
      <c r="P4476"/>
      <c r="Q4476"/>
      <c r="R4476"/>
      <c r="S4476"/>
      <c r="T4476"/>
      <c r="U4476"/>
      <c r="V4476"/>
      <c r="W4476"/>
      <c r="X4476"/>
      <c r="Y4476"/>
      <c r="Z4476"/>
      <c r="AA4476"/>
      <c r="AB4476"/>
      <c r="AC4476"/>
      <c r="AD4476"/>
      <c r="AE4476"/>
      <c r="AF4476"/>
      <c r="AG4476">
        <v>1</v>
      </c>
      <c r="AH4476">
        <v>0</v>
      </c>
    </row>
    <row r="4477" spans="1:34" ht="15" x14ac:dyDescent="0.25">
      <c r="A4477" t="s">
        <v>9066</v>
      </c>
      <c r="B4477" t="s">
        <v>9067</v>
      </c>
      <c r="C4477" t="s">
        <v>159</v>
      </c>
      <c r="D4477">
        <v>71</v>
      </c>
      <c r="E4477" s="138">
        <v>41578</v>
      </c>
      <c r="F4477" s="138">
        <v>46011</v>
      </c>
      <c r="G4477" t="s">
        <v>69</v>
      </c>
      <c r="H4477" t="s">
        <v>70</v>
      </c>
      <c r="I4477">
        <v>0</v>
      </c>
      <c r="J4477" t="s">
        <v>16232</v>
      </c>
      <c r="K4477">
        <v>0.8</v>
      </c>
      <c r="L4477" t="s">
        <v>71</v>
      </c>
      <c r="M4477"/>
      <c r="N4477"/>
      <c r="O4477"/>
      <c r="P4477"/>
      <c r="Q4477"/>
      <c r="R4477"/>
      <c r="S4477"/>
      <c r="T4477"/>
      <c r="U4477"/>
      <c r="V4477"/>
      <c r="W4477"/>
      <c r="X4477"/>
      <c r="Y4477"/>
      <c r="Z4477"/>
      <c r="AA4477"/>
      <c r="AB4477"/>
      <c r="AC4477"/>
      <c r="AD4477"/>
      <c r="AE4477"/>
      <c r="AF4477"/>
      <c r="AG4477">
        <v>2</v>
      </c>
      <c r="AH4477">
        <v>7500</v>
      </c>
    </row>
    <row r="4478" spans="1:34" ht="15" x14ac:dyDescent="0.25">
      <c r="A4478" t="s">
        <v>9068</v>
      </c>
      <c r="B4478" t="s">
        <v>9069</v>
      </c>
      <c r="C4478" t="s">
        <v>165</v>
      </c>
      <c r="D4478">
        <v>64</v>
      </c>
      <c r="E4478" s="138">
        <v>45645</v>
      </c>
      <c r="F4478" s="138">
        <v>45688</v>
      </c>
      <c r="G4478" t="s">
        <v>75</v>
      </c>
      <c r="H4478" t="s">
        <v>70</v>
      </c>
      <c r="I4478">
        <v>0.8</v>
      </c>
      <c r="J4478" t="s">
        <v>71</v>
      </c>
      <c r="K4478">
        <v>0</v>
      </c>
      <c r="L4478" t="s">
        <v>16657</v>
      </c>
      <c r="M4478"/>
      <c r="N4478"/>
      <c r="O4478"/>
      <c r="P4478"/>
      <c r="Q4478"/>
      <c r="R4478"/>
      <c r="S4478"/>
      <c r="T4478"/>
      <c r="U4478"/>
      <c r="V4478"/>
      <c r="W4478"/>
      <c r="X4478"/>
      <c r="Y4478"/>
      <c r="Z4478"/>
      <c r="AA4478"/>
      <c r="AB4478"/>
      <c r="AC4478"/>
      <c r="AD4478"/>
      <c r="AE4478"/>
      <c r="AF4478"/>
      <c r="AG4478">
        <v>5</v>
      </c>
      <c r="AH4478">
        <v>0</v>
      </c>
    </row>
    <row r="4479" spans="1:34" ht="15" x14ac:dyDescent="0.25">
      <c r="A4479" t="s">
        <v>9070</v>
      </c>
      <c r="B4479" t="s">
        <v>9071</v>
      </c>
      <c r="C4479" t="s">
        <v>259</v>
      </c>
      <c r="D4479">
        <v>5</v>
      </c>
      <c r="E4479" s="138">
        <v>44623</v>
      </c>
      <c r="F4479" s="138">
        <v>46011</v>
      </c>
      <c r="G4479" t="s">
        <v>69</v>
      </c>
      <c r="H4479" t="s">
        <v>70</v>
      </c>
      <c r="I4479">
        <v>0</v>
      </c>
      <c r="J4479" t="s">
        <v>16229</v>
      </c>
      <c r="K4479">
        <v>0.8</v>
      </c>
      <c r="L4479" t="s">
        <v>71</v>
      </c>
      <c r="M4479"/>
      <c r="N4479"/>
      <c r="O4479"/>
      <c r="P4479"/>
      <c r="Q4479"/>
      <c r="R4479"/>
      <c r="S4479"/>
      <c r="T4479"/>
      <c r="U4479"/>
      <c r="V4479"/>
      <c r="W4479"/>
      <c r="X4479"/>
      <c r="Y4479"/>
      <c r="Z4479"/>
      <c r="AA4479"/>
      <c r="AB4479"/>
      <c r="AC4479"/>
      <c r="AD4479"/>
      <c r="AE4479"/>
      <c r="AF4479"/>
      <c r="AG4479">
        <v>2</v>
      </c>
      <c r="AH4479">
        <v>10000</v>
      </c>
    </row>
    <row r="4480" spans="1:34" ht="15" x14ac:dyDescent="0.25">
      <c r="A4480" t="s">
        <v>9072</v>
      </c>
      <c r="B4480" t="s">
        <v>9073</v>
      </c>
      <c r="C4480" t="s">
        <v>102</v>
      </c>
      <c r="D4480">
        <v>24</v>
      </c>
      <c r="E4480" s="138">
        <v>45649</v>
      </c>
      <c r="F4480" s="138">
        <v>45714</v>
      </c>
      <c r="G4480" t="s">
        <v>69</v>
      </c>
      <c r="H4480" t="s">
        <v>63</v>
      </c>
      <c r="I4480">
        <v>0.6</v>
      </c>
      <c r="J4480" t="s">
        <v>71</v>
      </c>
      <c r="K4480"/>
      <c r="L4480"/>
      <c r="M4480"/>
      <c r="N4480"/>
      <c r="O4480"/>
      <c r="P4480"/>
      <c r="Q4480"/>
      <c r="R4480"/>
      <c r="S4480"/>
      <c r="T4480"/>
      <c r="U4480"/>
      <c r="V4480"/>
      <c r="W4480"/>
      <c r="X4480"/>
      <c r="Y4480"/>
      <c r="Z4480"/>
      <c r="AA4480"/>
      <c r="AB4480"/>
      <c r="AC4480"/>
      <c r="AD4480"/>
      <c r="AE4480"/>
      <c r="AF4480"/>
      <c r="AG4480">
        <v>1</v>
      </c>
      <c r="AH4480">
        <v>0</v>
      </c>
    </row>
    <row r="4481" spans="1:34" ht="15" x14ac:dyDescent="0.25">
      <c r="A4481" t="s">
        <v>9074</v>
      </c>
      <c r="B4481" t="s">
        <v>9075</v>
      </c>
      <c r="C4481" t="s">
        <v>326</v>
      </c>
      <c r="D4481">
        <v>9</v>
      </c>
      <c r="E4481" s="138">
        <v>42215</v>
      </c>
      <c r="F4481" s="138">
        <v>46011</v>
      </c>
      <c r="G4481" t="s">
        <v>69</v>
      </c>
      <c r="H4481" t="s">
        <v>70</v>
      </c>
      <c r="I4481">
        <v>0</v>
      </c>
      <c r="J4481" t="s">
        <v>16246</v>
      </c>
      <c r="K4481">
        <v>0.8</v>
      </c>
      <c r="L4481" t="s">
        <v>71</v>
      </c>
      <c r="M4481"/>
      <c r="N4481"/>
      <c r="O4481"/>
      <c r="P4481"/>
      <c r="Q4481"/>
      <c r="R4481"/>
      <c r="S4481"/>
      <c r="T4481"/>
      <c r="U4481"/>
      <c r="V4481"/>
      <c r="W4481"/>
      <c r="X4481"/>
      <c r="Y4481"/>
      <c r="Z4481"/>
      <c r="AA4481"/>
      <c r="AB4481"/>
      <c r="AC4481"/>
      <c r="AD4481"/>
      <c r="AE4481"/>
      <c r="AF4481"/>
      <c r="AG4481">
        <v>2</v>
      </c>
      <c r="AH4481">
        <v>7499.99</v>
      </c>
    </row>
    <row r="4482" spans="1:34" ht="15" x14ac:dyDescent="0.25">
      <c r="A4482" t="s">
        <v>9076</v>
      </c>
      <c r="B4482" t="s">
        <v>9077</v>
      </c>
      <c r="C4482" t="s">
        <v>411</v>
      </c>
      <c r="D4482">
        <v>29</v>
      </c>
      <c r="E4482" s="138">
        <v>45229</v>
      </c>
      <c r="F4482" s="138">
        <v>46011</v>
      </c>
      <c r="G4482" t="s">
        <v>69</v>
      </c>
      <c r="H4482" t="s">
        <v>63</v>
      </c>
      <c r="I4482">
        <v>0.8</v>
      </c>
      <c r="J4482" t="s">
        <v>71</v>
      </c>
      <c r="K4482"/>
      <c r="L4482"/>
      <c r="M4482"/>
      <c r="N4482"/>
      <c r="O4482"/>
      <c r="P4482"/>
      <c r="Q4482"/>
      <c r="R4482"/>
      <c r="S4482"/>
      <c r="T4482"/>
      <c r="U4482"/>
      <c r="V4482"/>
      <c r="W4482"/>
      <c r="X4482"/>
      <c r="Y4482"/>
      <c r="Z4482"/>
      <c r="AA4482"/>
      <c r="AB4482"/>
      <c r="AC4482"/>
      <c r="AD4482"/>
      <c r="AE4482"/>
      <c r="AF4482"/>
      <c r="AG4482">
        <v>1</v>
      </c>
      <c r="AH4482">
        <v>0</v>
      </c>
    </row>
    <row r="4483" spans="1:34" ht="15" x14ac:dyDescent="0.25">
      <c r="A4483" t="s">
        <v>9078</v>
      </c>
      <c r="B4483" t="s">
        <v>9079</v>
      </c>
      <c r="C4483" t="s">
        <v>116</v>
      </c>
      <c r="D4483"/>
      <c r="E4483"/>
      <c r="F4483"/>
      <c r="G4483"/>
      <c r="H4483" t="s">
        <v>63</v>
      </c>
      <c r="I4483" t="s">
        <v>64</v>
      </c>
      <c r="J4483"/>
      <c r="K4483"/>
      <c r="L4483"/>
      <c r="M4483"/>
      <c r="N4483"/>
      <c r="O4483"/>
      <c r="P4483"/>
      <c r="Q4483"/>
      <c r="R4483"/>
      <c r="S4483"/>
      <c r="T4483"/>
      <c r="U4483"/>
      <c r="V4483"/>
      <c r="W4483"/>
      <c r="X4483"/>
      <c r="Y4483"/>
      <c r="Z4483"/>
      <c r="AA4483"/>
      <c r="AB4483"/>
      <c r="AC4483"/>
      <c r="AD4483"/>
      <c r="AE4483"/>
      <c r="AF4483"/>
      <c r="AG4483"/>
      <c r="AH4483">
        <v>0</v>
      </c>
    </row>
    <row r="4484" spans="1:34" ht="15" x14ac:dyDescent="0.25">
      <c r="A4484" t="s">
        <v>9080</v>
      </c>
      <c r="B4484" t="s">
        <v>9081</v>
      </c>
      <c r="C4484" t="s">
        <v>142</v>
      </c>
      <c r="D4484">
        <v>55</v>
      </c>
      <c r="E4484" s="138">
        <v>45644</v>
      </c>
      <c r="F4484" s="138">
        <v>45681</v>
      </c>
      <c r="G4484" t="s">
        <v>69</v>
      </c>
      <c r="H4484" t="s">
        <v>70</v>
      </c>
      <c r="I4484">
        <v>0</v>
      </c>
      <c r="J4484" t="s">
        <v>16229</v>
      </c>
      <c r="K4484">
        <v>0.8</v>
      </c>
      <c r="L4484" t="s">
        <v>71</v>
      </c>
      <c r="M4484"/>
      <c r="N4484"/>
      <c r="O4484"/>
      <c r="P4484"/>
      <c r="Q4484"/>
      <c r="R4484"/>
      <c r="S4484"/>
      <c r="T4484"/>
      <c r="U4484"/>
      <c r="V4484"/>
      <c r="W4484"/>
      <c r="X4484"/>
      <c r="Y4484"/>
      <c r="Z4484"/>
      <c r="AA4484"/>
      <c r="AB4484"/>
      <c r="AC4484"/>
      <c r="AD4484"/>
      <c r="AE4484"/>
      <c r="AF4484"/>
      <c r="AG4484">
        <v>2</v>
      </c>
      <c r="AH4484">
        <v>10000</v>
      </c>
    </row>
    <row r="4485" spans="1:34" ht="15" x14ac:dyDescent="0.25">
      <c r="A4485" t="s">
        <v>9082</v>
      </c>
      <c r="B4485" t="s">
        <v>9083</v>
      </c>
      <c r="C4485" t="s">
        <v>108</v>
      </c>
      <c r="D4485"/>
      <c r="E4485"/>
      <c r="F4485"/>
      <c r="G4485"/>
      <c r="H4485" t="s">
        <v>63</v>
      </c>
      <c r="I4485" t="s">
        <v>64</v>
      </c>
      <c r="J4485"/>
      <c r="K4485"/>
      <c r="L4485"/>
      <c r="M4485"/>
      <c r="N4485"/>
      <c r="O4485"/>
      <c r="P4485"/>
      <c r="Q4485"/>
      <c r="R4485"/>
      <c r="S4485"/>
      <c r="T4485"/>
      <c r="U4485"/>
      <c r="V4485"/>
      <c r="W4485"/>
      <c r="X4485"/>
      <c r="Y4485"/>
      <c r="Z4485"/>
      <c r="AA4485"/>
      <c r="AB4485"/>
      <c r="AC4485"/>
      <c r="AD4485"/>
      <c r="AE4485"/>
      <c r="AF4485"/>
      <c r="AG4485"/>
      <c r="AH4485">
        <v>0</v>
      </c>
    </row>
    <row r="4486" spans="1:34" ht="15" x14ac:dyDescent="0.25">
      <c r="A4486" t="s">
        <v>9084</v>
      </c>
      <c r="B4486" t="s">
        <v>9085</v>
      </c>
      <c r="C4486" t="s">
        <v>116</v>
      </c>
      <c r="D4486"/>
      <c r="E4486"/>
      <c r="F4486"/>
      <c r="G4486"/>
      <c r="H4486" t="s">
        <v>63</v>
      </c>
      <c r="I4486" t="s">
        <v>64</v>
      </c>
      <c r="J4486"/>
      <c r="K4486"/>
      <c r="L4486"/>
      <c r="M4486"/>
      <c r="N4486"/>
      <c r="O4486"/>
      <c r="P4486"/>
      <c r="Q4486"/>
      <c r="R4486"/>
      <c r="S4486"/>
      <c r="T4486"/>
      <c r="U4486"/>
      <c r="V4486"/>
      <c r="W4486"/>
      <c r="X4486"/>
      <c r="Y4486"/>
      <c r="Z4486"/>
      <c r="AA4486"/>
      <c r="AB4486"/>
      <c r="AC4486"/>
      <c r="AD4486"/>
      <c r="AE4486"/>
      <c r="AF4486"/>
      <c r="AG4486"/>
      <c r="AH4486">
        <v>0</v>
      </c>
    </row>
    <row r="4487" spans="1:34" ht="15" x14ac:dyDescent="0.25">
      <c r="A4487" t="s">
        <v>9086</v>
      </c>
      <c r="B4487" t="s">
        <v>9087</v>
      </c>
      <c r="C4487" t="s">
        <v>206</v>
      </c>
      <c r="D4487">
        <v>11</v>
      </c>
      <c r="E4487" s="138">
        <v>42488</v>
      </c>
      <c r="F4487" s="138">
        <v>46011</v>
      </c>
      <c r="G4487" t="s">
        <v>69</v>
      </c>
      <c r="H4487" t="s">
        <v>63</v>
      </c>
      <c r="I4487">
        <v>0.4</v>
      </c>
      <c r="J4487" t="s">
        <v>71</v>
      </c>
      <c r="K4487"/>
      <c r="L4487"/>
      <c r="M4487"/>
      <c r="N4487"/>
      <c r="O4487"/>
      <c r="P4487"/>
      <c r="Q4487"/>
      <c r="R4487"/>
      <c r="S4487"/>
      <c r="T4487"/>
      <c r="U4487"/>
      <c r="V4487"/>
      <c r="W4487"/>
      <c r="X4487"/>
      <c r="Y4487"/>
      <c r="Z4487"/>
      <c r="AA4487"/>
      <c r="AB4487"/>
      <c r="AC4487"/>
      <c r="AD4487"/>
      <c r="AE4487"/>
      <c r="AF4487"/>
      <c r="AG4487">
        <v>1</v>
      </c>
      <c r="AH4487">
        <v>0</v>
      </c>
    </row>
    <row r="4488" spans="1:34" ht="15" x14ac:dyDescent="0.25">
      <c r="A4488" t="s">
        <v>9088</v>
      </c>
      <c r="B4488" t="s">
        <v>9089</v>
      </c>
      <c r="C4488" t="s">
        <v>790</v>
      </c>
      <c r="D4488">
        <v>38</v>
      </c>
      <c r="E4488" s="138">
        <v>45653</v>
      </c>
      <c r="F4488" s="138">
        <v>45708</v>
      </c>
      <c r="G4488" t="s">
        <v>69</v>
      </c>
      <c r="H4488" t="s">
        <v>63</v>
      </c>
      <c r="I4488">
        <v>0.8</v>
      </c>
      <c r="J4488" t="s">
        <v>71</v>
      </c>
      <c r="K4488"/>
      <c r="L4488"/>
      <c r="M4488"/>
      <c r="N4488"/>
      <c r="O4488"/>
      <c r="P4488"/>
      <c r="Q4488"/>
      <c r="R4488"/>
      <c r="S4488"/>
      <c r="T4488"/>
      <c r="U4488"/>
      <c r="V4488"/>
      <c r="W4488"/>
      <c r="X4488"/>
      <c r="Y4488"/>
      <c r="Z4488"/>
      <c r="AA4488"/>
      <c r="AB4488"/>
      <c r="AC4488"/>
      <c r="AD4488"/>
      <c r="AE4488"/>
      <c r="AF4488"/>
      <c r="AG4488">
        <v>1</v>
      </c>
      <c r="AH4488">
        <v>0</v>
      </c>
    </row>
    <row r="4489" spans="1:34" ht="15" x14ac:dyDescent="0.25">
      <c r="A4489" t="s">
        <v>9090</v>
      </c>
      <c r="B4489" t="s">
        <v>9091</v>
      </c>
      <c r="C4489" t="s">
        <v>63</v>
      </c>
      <c r="D4489">
        <v>33</v>
      </c>
      <c r="E4489" s="138">
        <v>45653</v>
      </c>
      <c r="F4489" s="138">
        <v>45728</v>
      </c>
      <c r="G4489" t="s">
        <v>69</v>
      </c>
      <c r="H4489" t="s">
        <v>63</v>
      </c>
      <c r="I4489">
        <v>0.5</v>
      </c>
      <c r="J4489" t="s">
        <v>71</v>
      </c>
      <c r="K4489"/>
      <c r="L4489"/>
      <c r="M4489"/>
      <c r="N4489"/>
      <c r="O4489"/>
      <c r="P4489"/>
      <c r="Q4489"/>
      <c r="R4489"/>
      <c r="S4489"/>
      <c r="T4489"/>
      <c r="U4489"/>
      <c r="V4489"/>
      <c r="W4489"/>
      <c r="X4489"/>
      <c r="Y4489"/>
      <c r="Z4489"/>
      <c r="AA4489"/>
      <c r="AB4489"/>
      <c r="AC4489"/>
      <c r="AD4489"/>
      <c r="AE4489"/>
      <c r="AF4489"/>
      <c r="AG4489">
        <v>1</v>
      </c>
      <c r="AH4489">
        <v>0</v>
      </c>
    </row>
    <row r="4490" spans="1:34" ht="15" x14ac:dyDescent="0.25">
      <c r="A4490" t="s">
        <v>9092</v>
      </c>
      <c r="B4490" t="s">
        <v>9093</v>
      </c>
      <c r="C4490" t="s">
        <v>203</v>
      </c>
      <c r="D4490">
        <v>66</v>
      </c>
      <c r="E4490" s="138">
        <v>45645</v>
      </c>
      <c r="F4490" s="138">
        <v>45776</v>
      </c>
      <c r="G4490" t="s">
        <v>69</v>
      </c>
      <c r="H4490" t="s">
        <v>70</v>
      </c>
      <c r="I4490">
        <v>0.8</v>
      </c>
      <c r="J4490" t="s">
        <v>71</v>
      </c>
      <c r="K4490">
        <v>0</v>
      </c>
      <c r="L4490" t="s">
        <v>16114</v>
      </c>
      <c r="M4490"/>
      <c r="N4490"/>
      <c r="O4490"/>
      <c r="P4490"/>
      <c r="Q4490"/>
      <c r="R4490"/>
      <c r="S4490"/>
      <c r="T4490"/>
      <c r="U4490"/>
      <c r="V4490"/>
      <c r="W4490"/>
      <c r="X4490"/>
      <c r="Y4490"/>
      <c r="Z4490"/>
      <c r="AA4490"/>
      <c r="AB4490"/>
      <c r="AC4490"/>
      <c r="AD4490"/>
      <c r="AE4490"/>
      <c r="AF4490"/>
      <c r="AG4490">
        <v>5</v>
      </c>
      <c r="AH4490">
        <v>0</v>
      </c>
    </row>
    <row r="4491" spans="1:34" ht="15" x14ac:dyDescent="0.25">
      <c r="A4491" t="s">
        <v>9094</v>
      </c>
      <c r="B4491" t="s">
        <v>9095</v>
      </c>
      <c r="C4491" t="s">
        <v>790</v>
      </c>
      <c r="D4491">
        <v>29</v>
      </c>
      <c r="E4491" s="138">
        <v>45643</v>
      </c>
      <c r="F4491" s="138">
        <v>45672</v>
      </c>
      <c r="G4491" t="s">
        <v>69</v>
      </c>
      <c r="H4491" t="s">
        <v>63</v>
      </c>
      <c r="I4491">
        <v>0.8</v>
      </c>
      <c r="J4491" t="s">
        <v>71</v>
      </c>
      <c r="K4491"/>
      <c r="L4491"/>
      <c r="M4491"/>
      <c r="N4491"/>
      <c r="O4491"/>
      <c r="P4491"/>
      <c r="Q4491"/>
      <c r="R4491"/>
      <c r="S4491"/>
      <c r="T4491"/>
      <c r="U4491"/>
      <c r="V4491"/>
      <c r="W4491"/>
      <c r="X4491"/>
      <c r="Y4491"/>
      <c r="Z4491"/>
      <c r="AA4491"/>
      <c r="AB4491"/>
      <c r="AC4491"/>
      <c r="AD4491"/>
      <c r="AE4491"/>
      <c r="AF4491"/>
      <c r="AG4491">
        <v>1</v>
      </c>
      <c r="AH4491">
        <v>0</v>
      </c>
    </row>
    <row r="4492" spans="1:34" ht="15" x14ac:dyDescent="0.25">
      <c r="A4492" t="s">
        <v>9096</v>
      </c>
      <c r="B4492" t="s">
        <v>9097</v>
      </c>
      <c r="C4492" t="s">
        <v>102</v>
      </c>
      <c r="D4492">
        <v>50</v>
      </c>
      <c r="E4492" s="138">
        <v>45645</v>
      </c>
      <c r="F4492" s="138">
        <v>45679</v>
      </c>
      <c r="G4492" t="s">
        <v>69</v>
      </c>
      <c r="H4492" t="s">
        <v>63</v>
      </c>
      <c r="I4492">
        <v>0.6</v>
      </c>
      <c r="J4492" t="s">
        <v>71</v>
      </c>
      <c r="K4492"/>
      <c r="L4492"/>
      <c r="M4492"/>
      <c r="N4492"/>
      <c r="O4492"/>
      <c r="P4492"/>
      <c r="Q4492"/>
      <c r="R4492"/>
      <c r="S4492"/>
      <c r="T4492"/>
      <c r="U4492"/>
      <c r="V4492"/>
      <c r="W4492"/>
      <c r="X4492"/>
      <c r="Y4492"/>
      <c r="Z4492"/>
      <c r="AA4492"/>
      <c r="AB4492"/>
      <c r="AC4492"/>
      <c r="AD4492"/>
      <c r="AE4492"/>
      <c r="AF4492"/>
      <c r="AG4492">
        <v>1</v>
      </c>
      <c r="AH4492">
        <v>0</v>
      </c>
    </row>
    <row r="4493" spans="1:34" ht="15" x14ac:dyDescent="0.25">
      <c r="A4493" t="s">
        <v>9098</v>
      </c>
      <c r="B4493" t="s">
        <v>9099</v>
      </c>
      <c r="C4493" t="s">
        <v>193</v>
      </c>
      <c r="D4493">
        <v>5</v>
      </c>
      <c r="E4493" s="138">
        <v>45679</v>
      </c>
      <c r="F4493" s="138">
        <v>45708</v>
      </c>
      <c r="G4493" t="s">
        <v>75</v>
      </c>
      <c r="H4493" t="s">
        <v>70</v>
      </c>
      <c r="I4493">
        <v>0</v>
      </c>
      <c r="J4493" t="s">
        <v>16269</v>
      </c>
      <c r="K4493">
        <v>0.52</v>
      </c>
      <c r="L4493" t="s">
        <v>16270</v>
      </c>
      <c r="M4493">
        <v>0.77</v>
      </c>
      <c r="N4493" t="s">
        <v>78</v>
      </c>
      <c r="O4493">
        <v>0.8</v>
      </c>
      <c r="P4493" t="s">
        <v>79</v>
      </c>
      <c r="Q4493"/>
      <c r="R4493"/>
      <c r="S4493"/>
      <c r="T4493"/>
      <c r="U4493"/>
      <c r="V4493"/>
      <c r="W4493"/>
      <c r="X4493"/>
      <c r="Y4493"/>
      <c r="Z4493"/>
      <c r="AA4493"/>
      <c r="AB4493"/>
      <c r="AC4493"/>
      <c r="AD4493"/>
      <c r="AE4493"/>
      <c r="AF4493"/>
      <c r="AG4493">
        <v>4</v>
      </c>
      <c r="AH4493">
        <v>12500</v>
      </c>
    </row>
    <row r="4494" spans="1:34" ht="15" x14ac:dyDescent="0.25">
      <c r="A4494" t="s">
        <v>9100</v>
      </c>
      <c r="B4494" t="s">
        <v>9101</v>
      </c>
      <c r="C4494" t="s">
        <v>206</v>
      </c>
      <c r="D4494">
        <v>9</v>
      </c>
      <c r="E4494" s="138">
        <v>43553</v>
      </c>
      <c r="F4494" s="138">
        <v>46011</v>
      </c>
      <c r="G4494" t="s">
        <v>69</v>
      </c>
      <c r="H4494" t="s">
        <v>63</v>
      </c>
      <c r="I4494">
        <v>0.8</v>
      </c>
      <c r="J4494" t="s">
        <v>71</v>
      </c>
      <c r="K4494"/>
      <c r="L4494"/>
      <c r="M4494"/>
      <c r="N4494"/>
      <c r="O4494"/>
      <c r="P4494"/>
      <c r="Q4494"/>
      <c r="R4494"/>
      <c r="S4494"/>
      <c r="T4494"/>
      <c r="U4494"/>
      <c r="V4494"/>
      <c r="W4494"/>
      <c r="X4494"/>
      <c r="Y4494"/>
      <c r="Z4494"/>
      <c r="AA4494"/>
      <c r="AB4494"/>
      <c r="AC4494"/>
      <c r="AD4494"/>
      <c r="AE4494"/>
      <c r="AF4494"/>
      <c r="AG4494">
        <v>1</v>
      </c>
      <c r="AH4494">
        <v>0</v>
      </c>
    </row>
    <row r="4495" spans="1:34" ht="15" x14ac:dyDescent="0.25">
      <c r="A4495" t="s">
        <v>9102</v>
      </c>
      <c r="B4495" t="s">
        <v>9103</v>
      </c>
      <c r="C4495" t="s">
        <v>93</v>
      </c>
      <c r="D4495">
        <v>20</v>
      </c>
      <c r="E4495" s="138">
        <v>45628</v>
      </c>
      <c r="F4495" s="138">
        <v>45819</v>
      </c>
      <c r="G4495" t="s">
        <v>69</v>
      </c>
      <c r="H4495" t="s">
        <v>63</v>
      </c>
      <c r="I4495">
        <v>0.6</v>
      </c>
      <c r="J4495" t="s">
        <v>71</v>
      </c>
      <c r="K4495"/>
      <c r="L4495"/>
      <c r="M4495"/>
      <c r="N4495"/>
      <c r="O4495"/>
      <c r="P4495"/>
      <c r="Q4495"/>
      <c r="R4495"/>
      <c r="S4495"/>
      <c r="T4495"/>
      <c r="U4495"/>
      <c r="V4495"/>
      <c r="W4495"/>
      <c r="X4495"/>
      <c r="Y4495"/>
      <c r="Z4495"/>
      <c r="AA4495"/>
      <c r="AB4495"/>
      <c r="AC4495"/>
      <c r="AD4495"/>
      <c r="AE4495"/>
      <c r="AF4495"/>
      <c r="AG4495">
        <v>1</v>
      </c>
      <c r="AH4495">
        <v>0</v>
      </c>
    </row>
    <row r="4496" spans="1:34" ht="15" x14ac:dyDescent="0.25">
      <c r="A4496" t="s">
        <v>9104</v>
      </c>
      <c r="B4496" t="s">
        <v>9105</v>
      </c>
      <c r="C4496" t="s">
        <v>84</v>
      </c>
      <c r="D4496"/>
      <c r="E4496"/>
      <c r="F4496"/>
      <c r="G4496"/>
      <c r="H4496" t="s">
        <v>63</v>
      </c>
      <c r="I4496" t="s">
        <v>64</v>
      </c>
      <c r="J4496"/>
      <c r="K4496"/>
      <c r="L4496"/>
      <c r="M4496"/>
      <c r="N4496"/>
      <c r="O4496"/>
      <c r="P4496"/>
      <c r="Q4496"/>
      <c r="R4496"/>
      <c r="S4496"/>
      <c r="T4496"/>
      <c r="U4496"/>
      <c r="V4496"/>
      <c r="W4496"/>
      <c r="X4496"/>
      <c r="Y4496"/>
      <c r="Z4496"/>
      <c r="AA4496"/>
      <c r="AB4496"/>
      <c r="AC4496"/>
      <c r="AD4496"/>
      <c r="AE4496"/>
      <c r="AF4496"/>
      <c r="AG4496"/>
      <c r="AH4496">
        <v>0</v>
      </c>
    </row>
    <row r="4497" spans="1:34" ht="15" x14ac:dyDescent="0.25">
      <c r="A4497" t="s">
        <v>9106</v>
      </c>
      <c r="B4497" t="s">
        <v>9107</v>
      </c>
      <c r="C4497" t="s">
        <v>154</v>
      </c>
      <c r="D4497">
        <v>5</v>
      </c>
      <c r="E4497" s="138">
        <v>44642</v>
      </c>
      <c r="F4497" s="138">
        <v>46011</v>
      </c>
      <c r="G4497" t="s">
        <v>16478</v>
      </c>
      <c r="H4497" t="s">
        <v>70</v>
      </c>
      <c r="I4497">
        <v>0.35</v>
      </c>
      <c r="J4497" t="s">
        <v>76</v>
      </c>
      <c r="K4497">
        <v>0.4</v>
      </c>
      <c r="L4497" t="s">
        <v>77</v>
      </c>
      <c r="M4497">
        <v>0.45</v>
      </c>
      <c r="N4497" t="s">
        <v>78</v>
      </c>
      <c r="O4497">
        <v>0.55000000000000004</v>
      </c>
      <c r="P4497" t="s">
        <v>79</v>
      </c>
      <c r="Q4497"/>
      <c r="R4497"/>
      <c r="S4497"/>
      <c r="T4497"/>
      <c r="U4497"/>
      <c r="V4497"/>
      <c r="W4497"/>
      <c r="X4497"/>
      <c r="Y4497"/>
      <c r="Z4497"/>
      <c r="AA4497"/>
      <c r="AB4497"/>
      <c r="AC4497"/>
      <c r="AD4497"/>
      <c r="AE4497"/>
      <c r="AF4497"/>
      <c r="AG4497">
        <v>0</v>
      </c>
      <c r="AH4497">
        <v>0</v>
      </c>
    </row>
    <row r="4498" spans="1:34" ht="15" x14ac:dyDescent="0.25">
      <c r="A4498" t="s">
        <v>9108</v>
      </c>
      <c r="B4498" t="s">
        <v>9109</v>
      </c>
      <c r="C4498" t="s">
        <v>333</v>
      </c>
      <c r="D4498">
        <v>5</v>
      </c>
      <c r="E4498" s="138">
        <v>45747</v>
      </c>
      <c r="F4498" s="138">
        <v>45758</v>
      </c>
      <c r="G4498" t="s">
        <v>75</v>
      </c>
      <c r="H4498" t="s">
        <v>70</v>
      </c>
      <c r="I4498">
        <v>0</v>
      </c>
      <c r="J4498" t="s">
        <v>16229</v>
      </c>
      <c r="K4498">
        <v>0.8</v>
      </c>
      <c r="L4498" t="s">
        <v>71</v>
      </c>
      <c r="M4498"/>
      <c r="N4498"/>
      <c r="O4498"/>
      <c r="P4498"/>
      <c r="Q4498"/>
      <c r="R4498"/>
      <c r="S4498"/>
      <c r="T4498"/>
      <c r="U4498"/>
      <c r="V4498"/>
      <c r="W4498"/>
      <c r="X4498"/>
      <c r="Y4498"/>
      <c r="Z4498"/>
      <c r="AA4498"/>
      <c r="AB4498"/>
      <c r="AC4498"/>
      <c r="AD4498"/>
      <c r="AE4498"/>
      <c r="AF4498"/>
      <c r="AG4498">
        <v>2</v>
      </c>
      <c r="AH4498">
        <v>10000</v>
      </c>
    </row>
    <row r="4499" spans="1:34" ht="15" x14ac:dyDescent="0.25">
      <c r="A4499" t="s">
        <v>9110</v>
      </c>
      <c r="B4499" t="s">
        <v>9111</v>
      </c>
      <c r="C4499" t="s">
        <v>206</v>
      </c>
      <c r="D4499">
        <v>2</v>
      </c>
      <c r="E4499" s="138">
        <v>44628</v>
      </c>
      <c r="F4499" s="138">
        <v>46011</v>
      </c>
      <c r="G4499" t="s">
        <v>69</v>
      </c>
      <c r="H4499" t="s">
        <v>70</v>
      </c>
      <c r="I4499">
        <v>0</v>
      </c>
      <c r="J4499" t="s">
        <v>16286</v>
      </c>
      <c r="K4499">
        <v>0.8</v>
      </c>
      <c r="L4499" t="s">
        <v>71</v>
      </c>
      <c r="M4499"/>
      <c r="N4499"/>
      <c r="O4499"/>
      <c r="P4499"/>
      <c r="Q4499"/>
      <c r="R4499"/>
      <c r="S4499"/>
      <c r="T4499"/>
      <c r="U4499"/>
      <c r="V4499"/>
      <c r="W4499"/>
      <c r="X4499"/>
      <c r="Y4499"/>
      <c r="Z4499"/>
      <c r="AA4499"/>
      <c r="AB4499"/>
      <c r="AC4499"/>
      <c r="AD4499"/>
      <c r="AE4499"/>
      <c r="AF4499"/>
      <c r="AG4499">
        <v>2</v>
      </c>
      <c r="AH4499">
        <v>5000</v>
      </c>
    </row>
    <row r="4500" spans="1:34" ht="15" x14ac:dyDescent="0.25">
      <c r="A4500" t="s">
        <v>9112</v>
      </c>
      <c r="B4500" t="s">
        <v>9113</v>
      </c>
      <c r="C4500" t="s">
        <v>521</v>
      </c>
      <c r="D4500">
        <v>40</v>
      </c>
      <c r="E4500" s="138">
        <v>45280</v>
      </c>
      <c r="F4500" s="138">
        <v>46011</v>
      </c>
      <c r="G4500" t="s">
        <v>69</v>
      </c>
      <c r="H4500" t="s">
        <v>70</v>
      </c>
      <c r="I4500">
        <v>0</v>
      </c>
      <c r="J4500" t="s">
        <v>16228</v>
      </c>
      <c r="K4500">
        <v>0.8</v>
      </c>
      <c r="L4500" t="s">
        <v>71</v>
      </c>
      <c r="M4500"/>
      <c r="N4500"/>
      <c r="O4500"/>
      <c r="P4500"/>
      <c r="Q4500"/>
      <c r="R4500"/>
      <c r="S4500"/>
      <c r="T4500"/>
      <c r="U4500"/>
      <c r="V4500"/>
      <c r="W4500"/>
      <c r="X4500"/>
      <c r="Y4500"/>
      <c r="Z4500"/>
      <c r="AA4500"/>
      <c r="AB4500"/>
      <c r="AC4500"/>
      <c r="AD4500"/>
      <c r="AE4500"/>
      <c r="AF4500"/>
      <c r="AG4500">
        <v>2</v>
      </c>
      <c r="AH4500">
        <v>12000</v>
      </c>
    </row>
    <row r="4501" spans="1:34" ht="15" x14ac:dyDescent="0.25">
      <c r="A4501" t="s">
        <v>9114</v>
      </c>
      <c r="B4501" t="s">
        <v>9115</v>
      </c>
      <c r="C4501" t="s">
        <v>90</v>
      </c>
      <c r="D4501">
        <v>88</v>
      </c>
      <c r="E4501" s="138">
        <v>45617</v>
      </c>
      <c r="F4501" s="138">
        <v>45943</v>
      </c>
      <c r="G4501" t="s">
        <v>69</v>
      </c>
      <c r="H4501" t="s">
        <v>70</v>
      </c>
      <c r="I4501">
        <v>0</v>
      </c>
      <c r="J4501" t="s">
        <v>16394</v>
      </c>
      <c r="K4501">
        <v>0.8</v>
      </c>
      <c r="L4501" t="s">
        <v>71</v>
      </c>
      <c r="M4501"/>
      <c r="N4501"/>
      <c r="O4501"/>
      <c r="P4501"/>
      <c r="Q4501"/>
      <c r="R4501"/>
      <c r="S4501"/>
      <c r="T4501"/>
      <c r="U4501"/>
      <c r="V4501"/>
      <c r="W4501"/>
      <c r="X4501"/>
      <c r="Y4501"/>
      <c r="Z4501"/>
      <c r="AA4501"/>
      <c r="AB4501"/>
      <c r="AC4501"/>
      <c r="AD4501"/>
      <c r="AE4501"/>
      <c r="AF4501"/>
      <c r="AG4501">
        <v>2</v>
      </c>
      <c r="AH4501">
        <v>10399.99</v>
      </c>
    </row>
    <row r="4502" spans="1:34" ht="15" x14ac:dyDescent="0.25">
      <c r="A4502" t="s">
        <v>9116</v>
      </c>
      <c r="B4502" t="s">
        <v>9117</v>
      </c>
      <c r="C4502" t="s">
        <v>111</v>
      </c>
      <c r="D4502">
        <v>15</v>
      </c>
      <c r="E4502" s="138">
        <v>45656</v>
      </c>
      <c r="F4502" s="138">
        <v>45945</v>
      </c>
      <c r="G4502" t="s">
        <v>69</v>
      </c>
      <c r="H4502" t="s">
        <v>63</v>
      </c>
      <c r="I4502">
        <v>0.6</v>
      </c>
      <c r="J4502" t="s">
        <v>71</v>
      </c>
      <c r="K4502"/>
      <c r="L4502"/>
      <c r="M4502"/>
      <c r="N4502"/>
      <c r="O4502"/>
      <c r="P4502"/>
      <c r="Q4502"/>
      <c r="R4502"/>
      <c r="S4502"/>
      <c r="T4502"/>
      <c r="U4502"/>
      <c r="V4502"/>
      <c r="W4502"/>
      <c r="X4502"/>
      <c r="Y4502"/>
      <c r="Z4502"/>
      <c r="AA4502"/>
      <c r="AB4502"/>
      <c r="AC4502"/>
      <c r="AD4502"/>
      <c r="AE4502"/>
      <c r="AF4502"/>
      <c r="AG4502">
        <v>1</v>
      </c>
      <c r="AH4502">
        <v>0</v>
      </c>
    </row>
    <row r="4503" spans="1:34" ht="15" x14ac:dyDescent="0.25">
      <c r="A4503" t="s">
        <v>9118</v>
      </c>
      <c r="B4503" t="s">
        <v>9119</v>
      </c>
      <c r="C4503" t="s">
        <v>359</v>
      </c>
      <c r="D4503">
        <v>20</v>
      </c>
      <c r="E4503" s="138">
        <v>45279</v>
      </c>
      <c r="F4503" s="138">
        <v>46011</v>
      </c>
      <c r="G4503" t="s">
        <v>69</v>
      </c>
      <c r="H4503" t="s">
        <v>63</v>
      </c>
      <c r="I4503">
        <v>0.6</v>
      </c>
      <c r="J4503" t="s">
        <v>71</v>
      </c>
      <c r="K4503"/>
      <c r="L4503"/>
      <c r="M4503"/>
      <c r="N4503"/>
      <c r="O4503"/>
      <c r="P4503"/>
      <c r="Q4503"/>
      <c r="R4503"/>
      <c r="S4503"/>
      <c r="T4503"/>
      <c r="U4503"/>
      <c r="V4503"/>
      <c r="W4503"/>
      <c r="X4503"/>
      <c r="Y4503"/>
      <c r="Z4503"/>
      <c r="AA4503"/>
      <c r="AB4503"/>
      <c r="AC4503"/>
      <c r="AD4503"/>
      <c r="AE4503"/>
      <c r="AF4503"/>
      <c r="AG4503">
        <v>1</v>
      </c>
      <c r="AH4503">
        <v>0</v>
      </c>
    </row>
    <row r="4504" spans="1:34" ht="15" x14ac:dyDescent="0.25">
      <c r="A4504" t="s">
        <v>9120</v>
      </c>
      <c r="B4504" t="s">
        <v>9121</v>
      </c>
      <c r="C4504" t="s">
        <v>294</v>
      </c>
      <c r="D4504">
        <v>35</v>
      </c>
      <c r="E4504" s="138">
        <v>45642</v>
      </c>
      <c r="F4504" s="138">
        <v>45673</v>
      </c>
      <c r="G4504" t="s">
        <v>69</v>
      </c>
      <c r="H4504" t="s">
        <v>63</v>
      </c>
      <c r="I4504">
        <v>0.8</v>
      </c>
      <c r="J4504" t="s">
        <v>71</v>
      </c>
      <c r="K4504"/>
      <c r="L4504"/>
      <c r="M4504"/>
      <c r="N4504"/>
      <c r="O4504"/>
      <c r="P4504"/>
      <c r="Q4504"/>
      <c r="R4504"/>
      <c r="S4504"/>
      <c r="T4504"/>
      <c r="U4504"/>
      <c r="V4504"/>
      <c r="W4504"/>
      <c r="X4504"/>
      <c r="Y4504"/>
      <c r="Z4504"/>
      <c r="AA4504"/>
      <c r="AB4504"/>
      <c r="AC4504"/>
      <c r="AD4504"/>
      <c r="AE4504"/>
      <c r="AF4504"/>
      <c r="AG4504">
        <v>1</v>
      </c>
      <c r="AH4504">
        <v>0</v>
      </c>
    </row>
    <row r="4505" spans="1:34" ht="15" x14ac:dyDescent="0.25">
      <c r="A4505" t="s">
        <v>9122</v>
      </c>
      <c r="B4505" t="s">
        <v>9123</v>
      </c>
      <c r="C4505" t="s">
        <v>206</v>
      </c>
      <c r="D4505">
        <v>9</v>
      </c>
      <c r="E4505" s="138">
        <v>45715</v>
      </c>
      <c r="F4505" s="138">
        <v>45940</v>
      </c>
      <c r="G4505" t="s">
        <v>69</v>
      </c>
      <c r="H4505" t="s">
        <v>63</v>
      </c>
      <c r="I4505">
        <v>0.8</v>
      </c>
      <c r="J4505" t="s">
        <v>71</v>
      </c>
      <c r="K4505"/>
      <c r="L4505"/>
      <c r="M4505"/>
      <c r="N4505"/>
      <c r="O4505"/>
      <c r="P4505"/>
      <c r="Q4505"/>
      <c r="R4505"/>
      <c r="S4505"/>
      <c r="T4505"/>
      <c r="U4505"/>
      <c r="V4505"/>
      <c r="W4505"/>
      <c r="X4505"/>
      <c r="Y4505"/>
      <c r="Z4505"/>
      <c r="AA4505"/>
      <c r="AB4505"/>
      <c r="AC4505"/>
      <c r="AD4505"/>
      <c r="AE4505"/>
      <c r="AF4505"/>
      <c r="AG4505">
        <v>1</v>
      </c>
      <c r="AH4505">
        <v>0</v>
      </c>
    </row>
    <row r="4506" spans="1:34" ht="15" x14ac:dyDescent="0.25">
      <c r="A4506" t="s">
        <v>9124</v>
      </c>
      <c r="B4506" t="s">
        <v>9125</v>
      </c>
      <c r="C4506" t="s">
        <v>426</v>
      </c>
      <c r="D4506">
        <v>24</v>
      </c>
      <c r="E4506" s="138">
        <v>41212</v>
      </c>
      <c r="F4506" s="138">
        <v>46011</v>
      </c>
      <c r="G4506" t="s">
        <v>69</v>
      </c>
      <c r="H4506" t="s">
        <v>70</v>
      </c>
      <c r="I4506">
        <v>0</v>
      </c>
      <c r="J4506" t="s">
        <v>16232</v>
      </c>
      <c r="K4506">
        <v>0.8</v>
      </c>
      <c r="L4506" t="s">
        <v>71</v>
      </c>
      <c r="M4506"/>
      <c r="N4506"/>
      <c r="O4506"/>
      <c r="P4506"/>
      <c r="Q4506"/>
      <c r="R4506"/>
      <c r="S4506"/>
      <c r="T4506"/>
      <c r="U4506"/>
      <c r="V4506"/>
      <c r="W4506"/>
      <c r="X4506"/>
      <c r="Y4506"/>
      <c r="Z4506"/>
      <c r="AA4506"/>
      <c r="AB4506"/>
      <c r="AC4506"/>
      <c r="AD4506"/>
      <c r="AE4506"/>
      <c r="AF4506"/>
      <c r="AG4506">
        <v>2</v>
      </c>
      <c r="AH4506">
        <v>7500</v>
      </c>
    </row>
    <row r="4507" spans="1:34" ht="15" x14ac:dyDescent="0.25">
      <c r="A4507" t="s">
        <v>9126</v>
      </c>
      <c r="B4507" t="s">
        <v>9127</v>
      </c>
      <c r="C4507" t="s">
        <v>29</v>
      </c>
      <c r="D4507">
        <v>41</v>
      </c>
      <c r="E4507" s="138">
        <v>45642</v>
      </c>
      <c r="F4507" s="138">
        <v>45943</v>
      </c>
      <c r="G4507" t="s">
        <v>69</v>
      </c>
      <c r="H4507" t="s">
        <v>63</v>
      </c>
      <c r="I4507">
        <v>0.8</v>
      </c>
      <c r="J4507" t="s">
        <v>71</v>
      </c>
      <c r="K4507"/>
      <c r="L4507"/>
      <c r="M4507"/>
      <c r="N4507"/>
      <c r="O4507"/>
      <c r="P4507"/>
      <c r="Q4507"/>
      <c r="R4507"/>
      <c r="S4507"/>
      <c r="T4507"/>
      <c r="U4507"/>
      <c r="V4507"/>
      <c r="W4507"/>
      <c r="X4507"/>
      <c r="Y4507"/>
      <c r="Z4507"/>
      <c r="AA4507"/>
      <c r="AB4507"/>
      <c r="AC4507"/>
      <c r="AD4507"/>
      <c r="AE4507"/>
      <c r="AF4507"/>
      <c r="AG4507">
        <v>1</v>
      </c>
      <c r="AH4507">
        <v>0</v>
      </c>
    </row>
    <row r="4508" spans="1:34" ht="15" x14ac:dyDescent="0.25">
      <c r="A4508" t="s">
        <v>9128</v>
      </c>
      <c r="B4508" t="s">
        <v>9129</v>
      </c>
      <c r="C4508" t="s">
        <v>102</v>
      </c>
      <c r="D4508">
        <v>4</v>
      </c>
      <c r="E4508" s="138">
        <v>42408</v>
      </c>
      <c r="F4508" s="138">
        <v>46011</v>
      </c>
      <c r="G4508" t="s">
        <v>69</v>
      </c>
      <c r="H4508" t="s">
        <v>63</v>
      </c>
      <c r="I4508">
        <v>0.8</v>
      </c>
      <c r="J4508" t="s">
        <v>71</v>
      </c>
      <c r="K4508"/>
      <c r="L4508"/>
      <c r="M4508"/>
      <c r="N4508"/>
      <c r="O4508"/>
      <c r="P4508"/>
      <c r="Q4508"/>
      <c r="R4508"/>
      <c r="S4508"/>
      <c r="T4508"/>
      <c r="U4508"/>
      <c r="V4508"/>
      <c r="W4508"/>
      <c r="X4508"/>
      <c r="Y4508"/>
      <c r="Z4508"/>
      <c r="AA4508"/>
      <c r="AB4508"/>
      <c r="AC4508"/>
      <c r="AD4508"/>
      <c r="AE4508"/>
      <c r="AF4508"/>
      <c r="AG4508">
        <v>1</v>
      </c>
      <c r="AH4508">
        <v>0</v>
      </c>
    </row>
    <row r="4509" spans="1:34" ht="15" x14ac:dyDescent="0.25">
      <c r="A4509" t="s">
        <v>9130</v>
      </c>
      <c r="B4509" t="s">
        <v>9131</v>
      </c>
      <c r="C4509" t="s">
        <v>142</v>
      </c>
      <c r="D4509">
        <v>46</v>
      </c>
      <c r="E4509" s="138">
        <v>45644</v>
      </c>
      <c r="F4509" s="138">
        <v>45664</v>
      </c>
      <c r="G4509" t="s">
        <v>69</v>
      </c>
      <c r="H4509" t="s">
        <v>70</v>
      </c>
      <c r="I4509">
        <v>0</v>
      </c>
      <c r="J4509" t="s">
        <v>16395</v>
      </c>
      <c r="K4509">
        <v>0.6</v>
      </c>
      <c r="L4509" t="s">
        <v>71</v>
      </c>
      <c r="M4509"/>
      <c r="N4509"/>
      <c r="O4509"/>
      <c r="P4509"/>
      <c r="Q4509"/>
      <c r="R4509"/>
      <c r="S4509"/>
      <c r="T4509"/>
      <c r="U4509"/>
      <c r="V4509"/>
      <c r="W4509"/>
      <c r="X4509"/>
      <c r="Y4509"/>
      <c r="Z4509"/>
      <c r="AA4509"/>
      <c r="AB4509"/>
      <c r="AC4509"/>
      <c r="AD4509"/>
      <c r="AE4509"/>
      <c r="AF4509"/>
      <c r="AG4509">
        <v>2</v>
      </c>
      <c r="AH4509">
        <v>21500</v>
      </c>
    </row>
    <row r="4510" spans="1:34" ht="15" x14ac:dyDescent="0.25">
      <c r="A4510" t="s">
        <v>9132</v>
      </c>
      <c r="B4510" t="s">
        <v>9133</v>
      </c>
      <c r="C4510" t="s">
        <v>63</v>
      </c>
      <c r="D4510">
        <v>28</v>
      </c>
      <c r="E4510" s="138">
        <v>45643</v>
      </c>
      <c r="F4510" s="138">
        <v>45684</v>
      </c>
      <c r="G4510" t="s">
        <v>69</v>
      </c>
      <c r="H4510" t="s">
        <v>70</v>
      </c>
      <c r="I4510">
        <v>0</v>
      </c>
      <c r="J4510" t="s">
        <v>16230</v>
      </c>
      <c r="K4510">
        <v>0.2</v>
      </c>
      <c r="L4510" t="s">
        <v>71</v>
      </c>
      <c r="M4510"/>
      <c r="N4510"/>
      <c r="O4510"/>
      <c r="P4510"/>
      <c r="Q4510"/>
      <c r="R4510"/>
      <c r="S4510"/>
      <c r="T4510"/>
      <c r="U4510"/>
      <c r="V4510"/>
      <c r="W4510"/>
      <c r="X4510"/>
      <c r="Y4510"/>
      <c r="Z4510"/>
      <c r="AA4510"/>
      <c r="AB4510"/>
      <c r="AC4510"/>
      <c r="AD4510"/>
      <c r="AE4510"/>
      <c r="AF4510"/>
      <c r="AG4510">
        <v>2</v>
      </c>
      <c r="AH4510">
        <v>15000</v>
      </c>
    </row>
    <row r="4511" spans="1:34" ht="15" x14ac:dyDescent="0.25">
      <c r="A4511" t="s">
        <v>9134</v>
      </c>
      <c r="B4511" t="s">
        <v>9135</v>
      </c>
      <c r="C4511" t="s">
        <v>74</v>
      </c>
      <c r="D4511">
        <v>40</v>
      </c>
      <c r="E4511" s="138">
        <v>45653</v>
      </c>
      <c r="F4511" s="138">
        <v>45666</v>
      </c>
      <c r="G4511" t="s">
        <v>75</v>
      </c>
      <c r="H4511" t="s">
        <v>63</v>
      </c>
      <c r="I4511">
        <v>0.6</v>
      </c>
      <c r="J4511" t="s">
        <v>71</v>
      </c>
      <c r="K4511"/>
      <c r="L4511"/>
      <c r="M4511"/>
      <c r="N4511"/>
      <c r="O4511"/>
      <c r="P4511"/>
      <c r="Q4511"/>
      <c r="R4511"/>
      <c r="S4511"/>
      <c r="T4511"/>
      <c r="U4511"/>
      <c r="V4511"/>
      <c r="W4511"/>
      <c r="X4511"/>
      <c r="Y4511"/>
      <c r="Z4511"/>
      <c r="AA4511"/>
      <c r="AB4511"/>
      <c r="AC4511"/>
      <c r="AD4511"/>
      <c r="AE4511"/>
      <c r="AF4511"/>
      <c r="AG4511">
        <v>1</v>
      </c>
      <c r="AH4511">
        <v>0</v>
      </c>
    </row>
    <row r="4512" spans="1:34" ht="15" x14ac:dyDescent="0.25">
      <c r="A4512" t="s">
        <v>9136</v>
      </c>
      <c r="B4512" t="s">
        <v>9137</v>
      </c>
      <c r="C4512" t="s">
        <v>231</v>
      </c>
      <c r="D4512">
        <v>28</v>
      </c>
      <c r="E4512" s="138">
        <v>41067</v>
      </c>
      <c r="F4512" s="138">
        <v>46011</v>
      </c>
      <c r="G4512" t="s">
        <v>69</v>
      </c>
      <c r="H4512" t="s">
        <v>70</v>
      </c>
      <c r="I4512">
        <v>0</v>
      </c>
      <c r="J4512" t="s">
        <v>16230</v>
      </c>
      <c r="K4512">
        <v>0.8</v>
      </c>
      <c r="L4512" t="s">
        <v>71</v>
      </c>
      <c r="M4512"/>
      <c r="N4512"/>
      <c r="O4512"/>
      <c r="P4512"/>
      <c r="Q4512"/>
      <c r="R4512"/>
      <c r="S4512"/>
      <c r="T4512"/>
      <c r="U4512"/>
      <c r="V4512"/>
      <c r="W4512"/>
      <c r="X4512"/>
      <c r="Y4512"/>
      <c r="Z4512"/>
      <c r="AA4512"/>
      <c r="AB4512"/>
      <c r="AC4512"/>
      <c r="AD4512"/>
      <c r="AE4512"/>
      <c r="AF4512"/>
      <c r="AG4512">
        <v>2</v>
      </c>
      <c r="AH4512">
        <v>15000</v>
      </c>
    </row>
    <row r="4513" spans="1:34" ht="15" x14ac:dyDescent="0.25">
      <c r="A4513" t="s">
        <v>9138</v>
      </c>
      <c r="B4513" t="s">
        <v>9139</v>
      </c>
      <c r="C4513" t="s">
        <v>125</v>
      </c>
      <c r="D4513">
        <v>16</v>
      </c>
      <c r="E4513" s="138">
        <v>42486</v>
      </c>
      <c r="F4513" s="138">
        <v>46011</v>
      </c>
      <c r="G4513" t="s">
        <v>69</v>
      </c>
      <c r="H4513" t="s">
        <v>63</v>
      </c>
      <c r="I4513">
        <v>0.8</v>
      </c>
      <c r="J4513" t="s">
        <v>71</v>
      </c>
      <c r="K4513"/>
      <c r="L4513"/>
      <c r="M4513"/>
      <c r="N4513"/>
      <c r="O4513"/>
      <c r="P4513"/>
      <c r="Q4513"/>
      <c r="R4513"/>
      <c r="S4513"/>
      <c r="T4513"/>
      <c r="U4513"/>
      <c r="V4513"/>
      <c r="W4513"/>
      <c r="X4513"/>
      <c r="Y4513"/>
      <c r="Z4513"/>
      <c r="AA4513"/>
      <c r="AB4513"/>
      <c r="AC4513"/>
      <c r="AD4513"/>
      <c r="AE4513"/>
      <c r="AF4513"/>
      <c r="AG4513">
        <v>1</v>
      </c>
      <c r="AH4513">
        <v>0</v>
      </c>
    </row>
    <row r="4514" spans="1:34" ht="15" x14ac:dyDescent="0.25">
      <c r="A4514" t="s">
        <v>9140</v>
      </c>
      <c r="B4514" t="s">
        <v>9141</v>
      </c>
      <c r="C4514" t="s">
        <v>318</v>
      </c>
      <c r="D4514">
        <v>12</v>
      </c>
      <c r="E4514" s="138">
        <v>45649</v>
      </c>
      <c r="F4514" s="138">
        <v>45943</v>
      </c>
      <c r="G4514" t="s">
        <v>69</v>
      </c>
      <c r="H4514" t="s">
        <v>70</v>
      </c>
      <c r="I4514">
        <v>0</v>
      </c>
      <c r="J4514" t="s">
        <v>16228</v>
      </c>
      <c r="K4514">
        <v>0.6</v>
      </c>
      <c r="L4514" t="s">
        <v>71</v>
      </c>
      <c r="M4514"/>
      <c r="N4514"/>
      <c r="O4514"/>
      <c r="P4514"/>
      <c r="Q4514"/>
      <c r="R4514"/>
      <c r="S4514"/>
      <c r="T4514"/>
      <c r="U4514"/>
      <c r="V4514"/>
      <c r="W4514"/>
      <c r="X4514"/>
      <c r="Y4514"/>
      <c r="Z4514"/>
      <c r="AA4514"/>
      <c r="AB4514"/>
      <c r="AC4514"/>
      <c r="AD4514"/>
      <c r="AE4514"/>
      <c r="AF4514"/>
      <c r="AG4514">
        <v>2</v>
      </c>
      <c r="AH4514">
        <v>12000</v>
      </c>
    </row>
    <row r="4515" spans="1:34" ht="15" x14ac:dyDescent="0.25">
      <c r="A4515" t="s">
        <v>9142</v>
      </c>
      <c r="B4515" t="s">
        <v>9143</v>
      </c>
      <c r="C4515" t="s">
        <v>222</v>
      </c>
      <c r="D4515"/>
      <c r="E4515"/>
      <c r="F4515"/>
      <c r="G4515"/>
      <c r="H4515" t="s">
        <v>63</v>
      </c>
      <c r="I4515" t="s">
        <v>64</v>
      </c>
      <c r="J4515"/>
      <c r="K4515"/>
      <c r="L4515"/>
      <c r="M4515"/>
      <c r="N4515"/>
      <c r="O4515"/>
      <c r="P4515"/>
      <c r="Q4515"/>
      <c r="R4515"/>
      <c r="S4515"/>
      <c r="T4515"/>
      <c r="U4515"/>
      <c r="V4515"/>
      <c r="W4515"/>
      <c r="X4515"/>
      <c r="Y4515"/>
      <c r="Z4515"/>
      <c r="AA4515"/>
      <c r="AB4515"/>
      <c r="AC4515"/>
      <c r="AD4515"/>
      <c r="AE4515"/>
      <c r="AF4515"/>
      <c r="AG4515"/>
      <c r="AH4515">
        <v>0</v>
      </c>
    </row>
    <row r="4516" spans="1:34" ht="15" x14ac:dyDescent="0.25">
      <c r="A4516" t="s">
        <v>9144</v>
      </c>
      <c r="B4516" t="s">
        <v>9145</v>
      </c>
      <c r="C4516" t="s">
        <v>159</v>
      </c>
      <c r="D4516">
        <v>4</v>
      </c>
      <c r="E4516" s="138">
        <v>45390</v>
      </c>
      <c r="F4516" s="138">
        <v>46011</v>
      </c>
      <c r="G4516" t="s">
        <v>69</v>
      </c>
      <c r="H4516" t="s">
        <v>63</v>
      </c>
      <c r="I4516">
        <v>0.8</v>
      </c>
      <c r="J4516" t="s">
        <v>71</v>
      </c>
      <c r="K4516"/>
      <c r="L4516"/>
      <c r="M4516"/>
      <c r="N4516"/>
      <c r="O4516"/>
      <c r="P4516"/>
      <c r="Q4516"/>
      <c r="R4516"/>
      <c r="S4516"/>
      <c r="T4516"/>
      <c r="U4516"/>
      <c r="V4516"/>
      <c r="W4516"/>
      <c r="X4516"/>
      <c r="Y4516"/>
      <c r="Z4516"/>
      <c r="AA4516"/>
      <c r="AB4516"/>
      <c r="AC4516"/>
      <c r="AD4516"/>
      <c r="AE4516"/>
      <c r="AF4516"/>
      <c r="AG4516">
        <v>1</v>
      </c>
      <c r="AH4516">
        <v>0</v>
      </c>
    </row>
    <row r="4517" spans="1:34" ht="15" x14ac:dyDescent="0.25">
      <c r="A4517" t="s">
        <v>9146</v>
      </c>
      <c r="B4517" t="s">
        <v>9147</v>
      </c>
      <c r="C4517" t="s">
        <v>102</v>
      </c>
      <c r="D4517">
        <v>29</v>
      </c>
      <c r="E4517" s="138">
        <v>45637</v>
      </c>
      <c r="F4517" s="138">
        <v>45937</v>
      </c>
      <c r="G4517" t="s">
        <v>69</v>
      </c>
      <c r="H4517" t="s">
        <v>63</v>
      </c>
      <c r="I4517">
        <v>0.6</v>
      </c>
      <c r="J4517" t="s">
        <v>71</v>
      </c>
      <c r="K4517"/>
      <c r="L4517"/>
      <c r="M4517"/>
      <c r="N4517"/>
      <c r="O4517"/>
      <c r="P4517"/>
      <c r="Q4517"/>
      <c r="R4517"/>
      <c r="S4517"/>
      <c r="T4517"/>
      <c r="U4517"/>
      <c r="V4517"/>
      <c r="W4517"/>
      <c r="X4517"/>
      <c r="Y4517"/>
      <c r="Z4517"/>
      <c r="AA4517"/>
      <c r="AB4517"/>
      <c r="AC4517"/>
      <c r="AD4517"/>
      <c r="AE4517"/>
      <c r="AF4517"/>
      <c r="AG4517">
        <v>1</v>
      </c>
      <c r="AH4517">
        <v>0</v>
      </c>
    </row>
    <row r="4518" spans="1:34" ht="15" x14ac:dyDescent="0.25">
      <c r="A4518" t="s">
        <v>9148</v>
      </c>
      <c r="B4518" t="s">
        <v>9149</v>
      </c>
      <c r="C4518" t="s">
        <v>102</v>
      </c>
      <c r="D4518">
        <v>38</v>
      </c>
      <c r="E4518" s="138">
        <v>45645</v>
      </c>
      <c r="F4518" s="138">
        <v>45679</v>
      </c>
      <c r="G4518" t="s">
        <v>69</v>
      </c>
      <c r="H4518" t="s">
        <v>63</v>
      </c>
      <c r="I4518">
        <v>0.75</v>
      </c>
      <c r="J4518" t="s">
        <v>71</v>
      </c>
      <c r="K4518"/>
      <c r="L4518"/>
      <c r="M4518"/>
      <c r="N4518"/>
      <c r="O4518"/>
      <c r="P4518"/>
      <c r="Q4518"/>
      <c r="R4518"/>
      <c r="S4518"/>
      <c r="T4518"/>
      <c r="U4518"/>
      <c r="V4518"/>
      <c r="W4518"/>
      <c r="X4518"/>
      <c r="Y4518"/>
      <c r="Z4518"/>
      <c r="AA4518"/>
      <c r="AB4518"/>
      <c r="AC4518"/>
      <c r="AD4518"/>
      <c r="AE4518"/>
      <c r="AF4518"/>
      <c r="AG4518">
        <v>1</v>
      </c>
      <c r="AH4518">
        <v>0</v>
      </c>
    </row>
    <row r="4519" spans="1:34" ht="15" x14ac:dyDescent="0.25">
      <c r="A4519" t="s">
        <v>9150</v>
      </c>
      <c r="B4519" t="s">
        <v>9151</v>
      </c>
      <c r="C4519" t="s">
        <v>286</v>
      </c>
      <c r="D4519">
        <v>4</v>
      </c>
      <c r="E4519" s="138">
        <v>45716</v>
      </c>
      <c r="F4519" s="138">
        <v>45931</v>
      </c>
      <c r="G4519" t="s">
        <v>69</v>
      </c>
      <c r="H4519" t="s">
        <v>63</v>
      </c>
      <c r="I4519">
        <v>0.4</v>
      </c>
      <c r="J4519" t="s">
        <v>71</v>
      </c>
      <c r="K4519"/>
      <c r="L4519"/>
      <c r="M4519"/>
      <c r="N4519"/>
      <c r="O4519"/>
      <c r="P4519"/>
      <c r="Q4519"/>
      <c r="R4519"/>
      <c r="S4519"/>
      <c r="T4519"/>
      <c r="U4519"/>
      <c r="V4519"/>
      <c r="W4519"/>
      <c r="X4519"/>
      <c r="Y4519"/>
      <c r="Z4519"/>
      <c r="AA4519"/>
      <c r="AB4519"/>
      <c r="AC4519"/>
      <c r="AD4519"/>
      <c r="AE4519"/>
      <c r="AF4519"/>
      <c r="AG4519">
        <v>1</v>
      </c>
      <c r="AH4519">
        <v>0</v>
      </c>
    </row>
    <row r="4520" spans="1:34" ht="15" x14ac:dyDescent="0.25">
      <c r="A4520" t="s">
        <v>9152</v>
      </c>
      <c r="B4520" t="s">
        <v>9153</v>
      </c>
      <c r="C4520" t="s">
        <v>173</v>
      </c>
      <c r="D4520">
        <v>32</v>
      </c>
      <c r="E4520" s="138">
        <v>45064</v>
      </c>
      <c r="F4520" s="138">
        <v>46011</v>
      </c>
      <c r="G4520" t="s">
        <v>69</v>
      </c>
      <c r="H4520" t="s">
        <v>63</v>
      </c>
      <c r="I4520">
        <v>0.8</v>
      </c>
      <c r="J4520" t="s">
        <v>71</v>
      </c>
      <c r="K4520"/>
      <c r="L4520"/>
      <c r="M4520"/>
      <c r="N4520"/>
      <c r="O4520"/>
      <c r="P4520"/>
      <c r="Q4520"/>
      <c r="R4520"/>
      <c r="S4520"/>
      <c r="T4520"/>
      <c r="U4520"/>
      <c r="V4520"/>
      <c r="W4520"/>
      <c r="X4520"/>
      <c r="Y4520"/>
      <c r="Z4520"/>
      <c r="AA4520"/>
      <c r="AB4520"/>
      <c r="AC4520"/>
      <c r="AD4520"/>
      <c r="AE4520"/>
      <c r="AF4520"/>
      <c r="AG4520">
        <v>1</v>
      </c>
      <c r="AH4520">
        <v>0</v>
      </c>
    </row>
    <row r="4521" spans="1:34" ht="15" x14ac:dyDescent="0.25">
      <c r="A4521" t="s">
        <v>9154</v>
      </c>
      <c r="B4521" t="s">
        <v>9155</v>
      </c>
      <c r="C4521" t="s">
        <v>222</v>
      </c>
      <c r="D4521">
        <v>24</v>
      </c>
      <c r="E4521" s="138">
        <v>42275</v>
      </c>
      <c r="F4521" s="138">
        <v>46011</v>
      </c>
      <c r="G4521" t="s">
        <v>69</v>
      </c>
      <c r="H4521" t="s">
        <v>70</v>
      </c>
      <c r="I4521">
        <v>0</v>
      </c>
      <c r="J4521" t="s">
        <v>16229</v>
      </c>
      <c r="K4521">
        <v>0.5</v>
      </c>
      <c r="L4521" t="s">
        <v>71</v>
      </c>
      <c r="M4521"/>
      <c r="N4521"/>
      <c r="O4521"/>
      <c r="P4521"/>
      <c r="Q4521"/>
      <c r="R4521"/>
      <c r="S4521"/>
      <c r="T4521"/>
      <c r="U4521"/>
      <c r="V4521"/>
      <c r="W4521"/>
      <c r="X4521"/>
      <c r="Y4521"/>
      <c r="Z4521"/>
      <c r="AA4521"/>
      <c r="AB4521"/>
      <c r="AC4521"/>
      <c r="AD4521"/>
      <c r="AE4521"/>
      <c r="AF4521"/>
      <c r="AG4521">
        <v>2</v>
      </c>
      <c r="AH4521">
        <v>10000</v>
      </c>
    </row>
    <row r="4522" spans="1:34" ht="15" x14ac:dyDescent="0.25">
      <c r="A4522" t="s">
        <v>9156</v>
      </c>
      <c r="B4522" t="s">
        <v>9157</v>
      </c>
      <c r="C4522" t="s">
        <v>411</v>
      </c>
      <c r="D4522">
        <v>56</v>
      </c>
      <c r="E4522" s="138">
        <v>41893</v>
      </c>
      <c r="F4522" s="138">
        <v>46011</v>
      </c>
      <c r="G4522" t="s">
        <v>69</v>
      </c>
      <c r="H4522" t="s">
        <v>70</v>
      </c>
      <c r="I4522">
        <v>0</v>
      </c>
      <c r="J4522" t="s">
        <v>16249</v>
      </c>
      <c r="K4522">
        <v>0.8</v>
      </c>
      <c r="L4522" t="s">
        <v>71</v>
      </c>
      <c r="M4522"/>
      <c r="N4522"/>
      <c r="O4522"/>
      <c r="P4522"/>
      <c r="Q4522"/>
      <c r="R4522"/>
      <c r="S4522"/>
      <c r="T4522"/>
      <c r="U4522"/>
      <c r="V4522"/>
      <c r="W4522"/>
      <c r="X4522"/>
      <c r="Y4522"/>
      <c r="Z4522"/>
      <c r="AA4522"/>
      <c r="AB4522"/>
      <c r="AC4522"/>
      <c r="AD4522"/>
      <c r="AE4522"/>
      <c r="AF4522"/>
      <c r="AG4522">
        <v>2</v>
      </c>
      <c r="AH4522">
        <v>8000</v>
      </c>
    </row>
    <row r="4523" spans="1:34" ht="15" x14ac:dyDescent="0.25">
      <c r="A4523" t="s">
        <v>9158</v>
      </c>
      <c r="B4523" t="s">
        <v>9159</v>
      </c>
      <c r="C4523" t="s">
        <v>228</v>
      </c>
      <c r="D4523">
        <v>20</v>
      </c>
      <c r="E4523" s="138">
        <v>45644</v>
      </c>
      <c r="F4523" s="138">
        <v>45672</v>
      </c>
      <c r="G4523" t="s">
        <v>16478</v>
      </c>
      <c r="H4523" t="s">
        <v>70</v>
      </c>
      <c r="I4523">
        <v>0.77</v>
      </c>
      <c r="J4523" t="s">
        <v>76</v>
      </c>
      <c r="K4523">
        <v>0.78</v>
      </c>
      <c r="L4523" t="s">
        <v>77</v>
      </c>
      <c r="M4523">
        <v>0.79</v>
      </c>
      <c r="N4523" t="s">
        <v>78</v>
      </c>
      <c r="O4523">
        <v>0.8</v>
      </c>
      <c r="P4523" t="s">
        <v>79</v>
      </c>
      <c r="Q4523">
        <v>0</v>
      </c>
      <c r="R4523" t="s">
        <v>16259</v>
      </c>
      <c r="S4523"/>
      <c r="T4523"/>
      <c r="U4523"/>
      <c r="V4523"/>
      <c r="W4523"/>
      <c r="X4523"/>
      <c r="Y4523"/>
      <c r="Z4523"/>
      <c r="AA4523"/>
      <c r="AB4523"/>
      <c r="AC4523"/>
      <c r="AD4523"/>
      <c r="AE4523"/>
      <c r="AF4523"/>
      <c r="AG4523">
        <v>0</v>
      </c>
      <c r="AH4523">
        <v>0</v>
      </c>
    </row>
    <row r="4524" spans="1:34" ht="15" x14ac:dyDescent="0.25">
      <c r="A4524" t="s">
        <v>9160</v>
      </c>
      <c r="B4524" t="s">
        <v>9161</v>
      </c>
      <c r="C4524" t="s">
        <v>642</v>
      </c>
      <c r="D4524">
        <v>5</v>
      </c>
      <c r="E4524" s="138">
        <v>43486</v>
      </c>
      <c r="F4524" s="138">
        <v>46011</v>
      </c>
      <c r="G4524" t="s">
        <v>69</v>
      </c>
      <c r="H4524" t="s">
        <v>70</v>
      </c>
      <c r="I4524">
        <v>0</v>
      </c>
      <c r="J4524" t="s">
        <v>16330</v>
      </c>
      <c r="K4524">
        <v>0.8</v>
      </c>
      <c r="L4524" t="s">
        <v>71</v>
      </c>
      <c r="M4524"/>
      <c r="N4524"/>
      <c r="O4524"/>
      <c r="P4524"/>
      <c r="Q4524"/>
      <c r="R4524"/>
      <c r="S4524"/>
      <c r="T4524"/>
      <c r="U4524"/>
      <c r="V4524"/>
      <c r="W4524"/>
      <c r="X4524"/>
      <c r="Y4524"/>
      <c r="Z4524"/>
      <c r="AA4524"/>
      <c r="AB4524"/>
      <c r="AC4524"/>
      <c r="AD4524"/>
      <c r="AE4524"/>
      <c r="AF4524"/>
      <c r="AG4524">
        <v>2</v>
      </c>
      <c r="AH4524">
        <v>8999.99</v>
      </c>
    </row>
    <row r="4525" spans="1:34" ht="15" x14ac:dyDescent="0.25">
      <c r="A4525" t="s">
        <v>9162</v>
      </c>
      <c r="B4525" t="s">
        <v>9163</v>
      </c>
      <c r="C4525" t="s">
        <v>231</v>
      </c>
      <c r="D4525"/>
      <c r="E4525"/>
      <c r="F4525"/>
      <c r="G4525"/>
      <c r="H4525" t="s">
        <v>63</v>
      </c>
      <c r="I4525" t="s">
        <v>64</v>
      </c>
      <c r="J4525"/>
      <c r="K4525"/>
      <c r="L4525"/>
      <c r="M4525"/>
      <c r="N4525"/>
      <c r="O4525"/>
      <c r="P4525"/>
      <c r="Q4525"/>
      <c r="R4525"/>
      <c r="S4525"/>
      <c r="T4525"/>
      <c r="U4525"/>
      <c r="V4525"/>
      <c r="W4525"/>
      <c r="X4525"/>
      <c r="Y4525"/>
      <c r="Z4525"/>
      <c r="AA4525"/>
      <c r="AB4525"/>
      <c r="AC4525"/>
      <c r="AD4525"/>
      <c r="AE4525"/>
      <c r="AF4525"/>
      <c r="AG4525"/>
      <c r="AH4525">
        <v>0</v>
      </c>
    </row>
    <row r="4526" spans="1:34" ht="15" x14ac:dyDescent="0.25">
      <c r="A4526" t="s">
        <v>9164</v>
      </c>
      <c r="B4526" t="s">
        <v>9165</v>
      </c>
      <c r="C4526" t="s">
        <v>139</v>
      </c>
      <c r="D4526"/>
      <c r="E4526"/>
      <c r="F4526"/>
      <c r="G4526"/>
      <c r="H4526" t="s">
        <v>63</v>
      </c>
      <c r="I4526" t="s">
        <v>64</v>
      </c>
      <c r="J4526"/>
      <c r="K4526"/>
      <c r="L4526"/>
      <c r="M4526"/>
      <c r="N4526"/>
      <c r="O4526"/>
      <c r="P4526"/>
      <c r="Q4526"/>
      <c r="R4526"/>
      <c r="S4526"/>
      <c r="T4526"/>
      <c r="U4526"/>
      <c r="V4526"/>
      <c r="W4526"/>
      <c r="X4526"/>
      <c r="Y4526"/>
      <c r="Z4526"/>
      <c r="AA4526"/>
      <c r="AB4526"/>
      <c r="AC4526"/>
      <c r="AD4526"/>
      <c r="AE4526"/>
      <c r="AF4526"/>
      <c r="AG4526"/>
      <c r="AH4526">
        <v>0</v>
      </c>
    </row>
    <row r="4527" spans="1:34" ht="15" x14ac:dyDescent="0.25">
      <c r="A4527" t="s">
        <v>9166</v>
      </c>
      <c r="B4527" t="s">
        <v>9167</v>
      </c>
      <c r="C4527" t="s">
        <v>87</v>
      </c>
      <c r="D4527">
        <v>34</v>
      </c>
      <c r="E4527" s="138">
        <v>45653</v>
      </c>
      <c r="F4527" s="138">
        <v>45702</v>
      </c>
      <c r="G4527" t="s">
        <v>69</v>
      </c>
      <c r="H4527" t="s">
        <v>70</v>
      </c>
      <c r="I4527">
        <v>0</v>
      </c>
      <c r="J4527" t="s">
        <v>16286</v>
      </c>
      <c r="K4527">
        <v>0.8</v>
      </c>
      <c r="L4527" t="s">
        <v>71</v>
      </c>
      <c r="M4527"/>
      <c r="N4527"/>
      <c r="O4527"/>
      <c r="P4527"/>
      <c r="Q4527"/>
      <c r="R4527"/>
      <c r="S4527"/>
      <c r="T4527"/>
      <c r="U4527"/>
      <c r="V4527"/>
      <c r="W4527"/>
      <c r="X4527"/>
      <c r="Y4527"/>
      <c r="Z4527"/>
      <c r="AA4527"/>
      <c r="AB4527"/>
      <c r="AC4527"/>
      <c r="AD4527"/>
      <c r="AE4527"/>
      <c r="AF4527"/>
      <c r="AG4527">
        <v>2</v>
      </c>
      <c r="AH4527">
        <v>5000</v>
      </c>
    </row>
    <row r="4528" spans="1:34" ht="15" x14ac:dyDescent="0.25">
      <c r="A4528" t="s">
        <v>9172</v>
      </c>
      <c r="B4528" t="s">
        <v>9173</v>
      </c>
      <c r="C4528" t="s">
        <v>119</v>
      </c>
      <c r="D4528">
        <v>5</v>
      </c>
      <c r="E4528" s="138">
        <v>45715</v>
      </c>
      <c r="F4528" s="138">
        <v>45764</v>
      </c>
      <c r="G4528" t="s">
        <v>16478</v>
      </c>
      <c r="H4528" t="s">
        <v>70</v>
      </c>
      <c r="I4528">
        <v>0.51</v>
      </c>
      <c r="J4528" t="s">
        <v>16658</v>
      </c>
      <c r="K4528">
        <v>0.62</v>
      </c>
      <c r="L4528" t="s">
        <v>16659</v>
      </c>
      <c r="M4528">
        <v>0.73</v>
      </c>
      <c r="N4528" t="s">
        <v>16660</v>
      </c>
      <c r="O4528">
        <v>0.78</v>
      </c>
      <c r="P4528" t="s">
        <v>16661</v>
      </c>
      <c r="Q4528">
        <v>0</v>
      </c>
      <c r="R4528" t="s">
        <v>16286</v>
      </c>
      <c r="S4528"/>
      <c r="T4528"/>
      <c r="U4528"/>
      <c r="V4528"/>
      <c r="W4528"/>
      <c r="X4528"/>
      <c r="Y4528"/>
      <c r="Z4528"/>
      <c r="AA4528"/>
      <c r="AB4528"/>
      <c r="AC4528"/>
      <c r="AD4528"/>
      <c r="AE4528"/>
      <c r="AF4528"/>
      <c r="AG4528">
        <v>0</v>
      </c>
      <c r="AH4528">
        <v>0</v>
      </c>
    </row>
    <row r="4529" spans="1:34" ht="15" x14ac:dyDescent="0.25">
      <c r="A4529" t="s">
        <v>9174</v>
      </c>
      <c r="B4529" t="s">
        <v>9175</v>
      </c>
      <c r="C4529" t="s">
        <v>119</v>
      </c>
      <c r="D4529">
        <v>123</v>
      </c>
      <c r="E4529" s="138">
        <v>45625</v>
      </c>
      <c r="F4529" s="138">
        <v>45944</v>
      </c>
      <c r="G4529" t="s">
        <v>69</v>
      </c>
      <c r="H4529" t="s">
        <v>70</v>
      </c>
      <c r="I4529">
        <v>0</v>
      </c>
      <c r="J4529" t="s">
        <v>16249</v>
      </c>
      <c r="K4529">
        <v>0.55000000000000004</v>
      </c>
      <c r="L4529" t="s">
        <v>16270</v>
      </c>
      <c r="M4529">
        <v>0.68</v>
      </c>
      <c r="N4529" t="s">
        <v>78</v>
      </c>
      <c r="O4529">
        <v>0.8</v>
      </c>
      <c r="P4529" t="s">
        <v>79</v>
      </c>
      <c r="Q4529"/>
      <c r="R4529"/>
      <c r="S4529"/>
      <c r="T4529"/>
      <c r="U4529"/>
      <c r="V4529"/>
      <c r="W4529"/>
      <c r="X4529"/>
      <c r="Y4529"/>
      <c r="Z4529"/>
      <c r="AA4529"/>
      <c r="AB4529"/>
      <c r="AC4529"/>
      <c r="AD4529"/>
      <c r="AE4529"/>
      <c r="AF4529"/>
      <c r="AG4529">
        <v>4</v>
      </c>
      <c r="AH4529">
        <v>8000</v>
      </c>
    </row>
    <row r="4530" spans="1:34" ht="15" x14ac:dyDescent="0.25">
      <c r="A4530" t="s">
        <v>9168</v>
      </c>
      <c r="B4530" t="s">
        <v>9169</v>
      </c>
      <c r="C4530" t="s">
        <v>374</v>
      </c>
      <c r="D4530">
        <v>13</v>
      </c>
      <c r="E4530" s="138">
        <v>44139</v>
      </c>
      <c r="F4530" s="138">
        <v>46011</v>
      </c>
      <c r="G4530" t="s">
        <v>69</v>
      </c>
      <c r="H4530" t="s">
        <v>63</v>
      </c>
      <c r="I4530">
        <v>0.8</v>
      </c>
      <c r="J4530" t="s">
        <v>71</v>
      </c>
      <c r="K4530"/>
      <c r="L4530"/>
      <c r="M4530"/>
      <c r="N4530"/>
      <c r="O4530"/>
      <c r="P4530"/>
      <c r="Q4530"/>
      <c r="R4530"/>
      <c r="S4530"/>
      <c r="T4530"/>
      <c r="U4530"/>
      <c r="V4530"/>
      <c r="W4530"/>
      <c r="X4530"/>
      <c r="Y4530"/>
      <c r="Z4530"/>
      <c r="AA4530"/>
      <c r="AB4530"/>
      <c r="AC4530"/>
      <c r="AD4530"/>
      <c r="AE4530"/>
      <c r="AF4530"/>
      <c r="AG4530">
        <v>1</v>
      </c>
      <c r="AH4530">
        <v>0</v>
      </c>
    </row>
    <row r="4531" spans="1:34" ht="15" x14ac:dyDescent="0.25">
      <c r="A4531" t="s">
        <v>9170</v>
      </c>
      <c r="B4531" t="s">
        <v>9171</v>
      </c>
      <c r="C4531" t="s">
        <v>935</v>
      </c>
      <c r="D4531">
        <v>5</v>
      </c>
      <c r="E4531" s="138">
        <v>45341</v>
      </c>
      <c r="F4531" s="138">
        <v>46011</v>
      </c>
      <c r="G4531" t="s">
        <v>69</v>
      </c>
      <c r="H4531" t="s">
        <v>70</v>
      </c>
      <c r="I4531">
        <v>0</v>
      </c>
      <c r="J4531" t="s">
        <v>16249</v>
      </c>
      <c r="K4531">
        <v>0.8</v>
      </c>
      <c r="L4531" t="s">
        <v>71</v>
      </c>
      <c r="M4531"/>
      <c r="N4531"/>
      <c r="O4531"/>
      <c r="P4531"/>
      <c r="Q4531"/>
      <c r="R4531"/>
      <c r="S4531"/>
      <c r="T4531"/>
      <c r="U4531"/>
      <c r="V4531"/>
      <c r="W4531"/>
      <c r="X4531"/>
      <c r="Y4531"/>
      <c r="Z4531"/>
      <c r="AA4531"/>
      <c r="AB4531"/>
      <c r="AC4531"/>
      <c r="AD4531"/>
      <c r="AE4531"/>
      <c r="AF4531"/>
      <c r="AG4531">
        <v>2</v>
      </c>
      <c r="AH4531">
        <v>8000</v>
      </c>
    </row>
    <row r="4532" spans="1:34" ht="15" x14ac:dyDescent="0.25">
      <c r="A4532" t="s">
        <v>9176</v>
      </c>
      <c r="B4532" t="s">
        <v>9177</v>
      </c>
      <c r="C4532" t="s">
        <v>29</v>
      </c>
      <c r="D4532">
        <v>7</v>
      </c>
      <c r="E4532" s="138">
        <v>40945</v>
      </c>
      <c r="F4532" s="138">
        <v>46011</v>
      </c>
      <c r="G4532" t="s">
        <v>69</v>
      </c>
      <c r="H4532" t="s">
        <v>70</v>
      </c>
      <c r="I4532">
        <v>0</v>
      </c>
      <c r="J4532" t="s">
        <v>16229</v>
      </c>
      <c r="K4532">
        <v>0.8</v>
      </c>
      <c r="L4532" t="s">
        <v>71</v>
      </c>
      <c r="M4532"/>
      <c r="N4532"/>
      <c r="O4532"/>
      <c r="P4532"/>
      <c r="Q4532"/>
      <c r="R4532"/>
      <c r="S4532"/>
      <c r="T4532"/>
      <c r="U4532"/>
      <c r="V4532"/>
      <c r="W4532"/>
      <c r="X4532"/>
      <c r="Y4532"/>
      <c r="Z4532"/>
      <c r="AA4532"/>
      <c r="AB4532"/>
      <c r="AC4532"/>
      <c r="AD4532"/>
      <c r="AE4532"/>
      <c r="AF4532"/>
      <c r="AG4532">
        <v>2</v>
      </c>
      <c r="AH4532">
        <v>10000</v>
      </c>
    </row>
    <row r="4533" spans="1:34" ht="15" x14ac:dyDescent="0.25">
      <c r="A4533" t="s">
        <v>9178</v>
      </c>
      <c r="B4533" t="s">
        <v>9179</v>
      </c>
      <c r="C4533" t="s">
        <v>170</v>
      </c>
      <c r="D4533">
        <v>44</v>
      </c>
      <c r="E4533" s="138">
        <v>45646</v>
      </c>
      <c r="F4533" s="138">
        <v>45730</v>
      </c>
      <c r="G4533" t="s">
        <v>69</v>
      </c>
      <c r="H4533" t="s">
        <v>70</v>
      </c>
      <c r="I4533">
        <v>0</v>
      </c>
      <c r="J4533" t="s">
        <v>16228</v>
      </c>
      <c r="K4533">
        <v>0.8</v>
      </c>
      <c r="L4533" t="s">
        <v>71</v>
      </c>
      <c r="M4533"/>
      <c r="N4533"/>
      <c r="O4533"/>
      <c r="P4533"/>
      <c r="Q4533"/>
      <c r="R4533"/>
      <c r="S4533"/>
      <c r="T4533"/>
      <c r="U4533"/>
      <c r="V4533"/>
      <c r="W4533"/>
      <c r="X4533"/>
      <c r="Y4533"/>
      <c r="Z4533"/>
      <c r="AA4533"/>
      <c r="AB4533"/>
      <c r="AC4533"/>
      <c r="AD4533"/>
      <c r="AE4533"/>
      <c r="AF4533"/>
      <c r="AG4533">
        <v>2</v>
      </c>
      <c r="AH4533">
        <v>12000</v>
      </c>
    </row>
    <row r="4534" spans="1:34" ht="15" x14ac:dyDescent="0.25">
      <c r="A4534" t="s">
        <v>9180</v>
      </c>
      <c r="B4534" t="s">
        <v>9181</v>
      </c>
      <c r="C4534" t="s">
        <v>426</v>
      </c>
      <c r="D4534">
        <v>33</v>
      </c>
      <c r="E4534" s="138">
        <v>41607</v>
      </c>
      <c r="F4534" s="138">
        <v>46011</v>
      </c>
      <c r="G4534" t="s">
        <v>69</v>
      </c>
      <c r="H4534" t="s">
        <v>63</v>
      </c>
      <c r="I4534">
        <v>0.8</v>
      </c>
      <c r="J4534" t="s">
        <v>71</v>
      </c>
      <c r="K4534"/>
      <c r="L4534"/>
      <c r="M4534"/>
      <c r="N4534"/>
      <c r="O4534"/>
      <c r="P4534"/>
      <c r="Q4534"/>
      <c r="R4534"/>
      <c r="S4534"/>
      <c r="T4534"/>
      <c r="U4534"/>
      <c r="V4534"/>
      <c r="W4534"/>
      <c r="X4534"/>
      <c r="Y4534"/>
      <c r="Z4534"/>
      <c r="AA4534"/>
      <c r="AB4534"/>
      <c r="AC4534"/>
      <c r="AD4534"/>
      <c r="AE4534"/>
      <c r="AF4534"/>
      <c r="AG4534">
        <v>1</v>
      </c>
      <c r="AH4534">
        <v>0</v>
      </c>
    </row>
    <row r="4535" spans="1:34" ht="15" x14ac:dyDescent="0.25">
      <c r="A4535" t="s">
        <v>9182</v>
      </c>
      <c r="B4535" t="s">
        <v>9183</v>
      </c>
      <c r="C4535" t="s">
        <v>93</v>
      </c>
      <c r="D4535">
        <v>21</v>
      </c>
      <c r="E4535" s="138">
        <v>45638</v>
      </c>
      <c r="F4535" s="138">
        <v>45909</v>
      </c>
      <c r="G4535" t="s">
        <v>69</v>
      </c>
      <c r="H4535" t="s">
        <v>63</v>
      </c>
      <c r="I4535">
        <v>0.6</v>
      </c>
      <c r="J4535" t="s">
        <v>71</v>
      </c>
      <c r="K4535"/>
      <c r="L4535"/>
      <c r="M4535"/>
      <c r="N4535"/>
      <c r="O4535"/>
      <c r="P4535"/>
      <c r="Q4535"/>
      <c r="R4535"/>
      <c r="S4535"/>
      <c r="T4535"/>
      <c r="U4535"/>
      <c r="V4535"/>
      <c r="W4535"/>
      <c r="X4535"/>
      <c r="Y4535"/>
      <c r="Z4535"/>
      <c r="AA4535"/>
      <c r="AB4535"/>
      <c r="AC4535"/>
      <c r="AD4535"/>
      <c r="AE4535"/>
      <c r="AF4535"/>
      <c r="AG4535">
        <v>1</v>
      </c>
      <c r="AH4535">
        <v>0</v>
      </c>
    </row>
    <row r="4536" spans="1:34" ht="15" x14ac:dyDescent="0.25">
      <c r="A4536" t="s">
        <v>9184</v>
      </c>
      <c r="B4536" t="s">
        <v>9185</v>
      </c>
      <c r="C4536" t="s">
        <v>203</v>
      </c>
      <c r="D4536">
        <v>83</v>
      </c>
      <c r="E4536" s="138">
        <v>45643</v>
      </c>
      <c r="F4536" s="138">
        <v>45720</v>
      </c>
      <c r="G4536" t="s">
        <v>69</v>
      </c>
      <c r="H4536" t="s">
        <v>70</v>
      </c>
      <c r="I4536">
        <v>0.63</v>
      </c>
      <c r="J4536" t="s">
        <v>16270</v>
      </c>
      <c r="K4536">
        <v>0.78</v>
      </c>
      <c r="L4536" t="s">
        <v>78</v>
      </c>
      <c r="M4536">
        <v>0.8</v>
      </c>
      <c r="N4536" t="s">
        <v>79</v>
      </c>
      <c r="O4536"/>
      <c r="P4536"/>
      <c r="Q4536"/>
      <c r="R4536"/>
      <c r="S4536"/>
      <c r="T4536"/>
      <c r="U4536"/>
      <c r="V4536"/>
      <c r="W4536"/>
      <c r="X4536"/>
      <c r="Y4536"/>
      <c r="Z4536"/>
      <c r="AA4536"/>
      <c r="AB4536"/>
      <c r="AC4536"/>
      <c r="AD4536"/>
      <c r="AE4536"/>
      <c r="AF4536"/>
      <c r="AG4536">
        <v>3</v>
      </c>
      <c r="AH4536">
        <v>0</v>
      </c>
    </row>
    <row r="4537" spans="1:34" ht="15" x14ac:dyDescent="0.25">
      <c r="A4537" t="s">
        <v>9186</v>
      </c>
      <c r="B4537" t="s">
        <v>9187</v>
      </c>
      <c r="C4537" t="s">
        <v>313</v>
      </c>
      <c r="D4537"/>
      <c r="E4537"/>
      <c r="F4537"/>
      <c r="G4537"/>
      <c r="H4537" t="s">
        <v>63</v>
      </c>
      <c r="I4537" t="s">
        <v>64</v>
      </c>
      <c r="J4537"/>
      <c r="K4537"/>
      <c r="L4537"/>
      <c r="M4537"/>
      <c r="N4537"/>
      <c r="O4537"/>
      <c r="P4537"/>
      <c r="Q4537"/>
      <c r="R4537"/>
      <c r="S4537"/>
      <c r="T4537"/>
      <c r="U4537"/>
      <c r="V4537"/>
      <c r="W4537"/>
      <c r="X4537"/>
      <c r="Y4537"/>
      <c r="Z4537"/>
      <c r="AA4537"/>
      <c r="AB4537"/>
      <c r="AC4537"/>
      <c r="AD4537"/>
      <c r="AE4537"/>
      <c r="AF4537"/>
      <c r="AG4537"/>
      <c r="AH4537">
        <v>0</v>
      </c>
    </row>
    <row r="4538" spans="1:34" ht="15" x14ac:dyDescent="0.25">
      <c r="A4538" t="s">
        <v>9188</v>
      </c>
      <c r="B4538" t="s">
        <v>9189</v>
      </c>
      <c r="C4538" t="s">
        <v>203</v>
      </c>
      <c r="D4538">
        <v>4</v>
      </c>
      <c r="E4538" s="138">
        <v>45716</v>
      </c>
      <c r="F4538" s="138">
        <v>45734</v>
      </c>
      <c r="G4538" t="s">
        <v>69</v>
      </c>
      <c r="H4538" t="s">
        <v>70</v>
      </c>
      <c r="I4538">
        <v>0</v>
      </c>
      <c r="J4538" t="s">
        <v>16228</v>
      </c>
      <c r="K4538">
        <v>0.5</v>
      </c>
      <c r="L4538" t="s">
        <v>71</v>
      </c>
      <c r="M4538"/>
      <c r="N4538"/>
      <c r="O4538"/>
      <c r="P4538"/>
      <c r="Q4538"/>
      <c r="R4538"/>
      <c r="S4538"/>
      <c r="T4538"/>
      <c r="U4538"/>
      <c r="V4538"/>
      <c r="W4538"/>
      <c r="X4538"/>
      <c r="Y4538"/>
      <c r="Z4538"/>
      <c r="AA4538"/>
      <c r="AB4538"/>
      <c r="AC4538"/>
      <c r="AD4538"/>
      <c r="AE4538"/>
      <c r="AF4538"/>
      <c r="AG4538">
        <v>2</v>
      </c>
      <c r="AH4538">
        <v>12000</v>
      </c>
    </row>
    <row r="4539" spans="1:34" ht="15" x14ac:dyDescent="0.25">
      <c r="A4539" t="s">
        <v>9190</v>
      </c>
      <c r="B4539" t="s">
        <v>9191</v>
      </c>
      <c r="C4539" t="s">
        <v>267</v>
      </c>
      <c r="D4539">
        <v>13</v>
      </c>
      <c r="E4539" s="138">
        <v>41086</v>
      </c>
      <c r="F4539" s="138">
        <v>46011</v>
      </c>
      <c r="G4539" t="s">
        <v>69</v>
      </c>
      <c r="H4539" t="s">
        <v>63</v>
      </c>
      <c r="I4539">
        <v>0.8</v>
      </c>
      <c r="J4539" t="s">
        <v>71</v>
      </c>
      <c r="K4539"/>
      <c r="L4539"/>
      <c r="M4539"/>
      <c r="N4539"/>
      <c r="O4539"/>
      <c r="P4539"/>
      <c r="Q4539"/>
      <c r="R4539"/>
      <c r="S4539"/>
      <c r="T4539"/>
      <c r="U4539"/>
      <c r="V4539"/>
      <c r="W4539"/>
      <c r="X4539"/>
      <c r="Y4539"/>
      <c r="Z4539"/>
      <c r="AA4539"/>
      <c r="AB4539"/>
      <c r="AC4539"/>
      <c r="AD4539"/>
      <c r="AE4539"/>
      <c r="AF4539"/>
      <c r="AG4539">
        <v>1</v>
      </c>
      <c r="AH4539">
        <v>0</v>
      </c>
    </row>
    <row r="4540" spans="1:34" ht="15" x14ac:dyDescent="0.25">
      <c r="A4540" t="s">
        <v>9192</v>
      </c>
      <c r="B4540" t="s">
        <v>9193</v>
      </c>
      <c r="C4540" t="s">
        <v>170</v>
      </c>
      <c r="D4540">
        <v>67</v>
      </c>
      <c r="E4540" s="138">
        <v>45656</v>
      </c>
      <c r="F4540" s="138">
        <v>45728</v>
      </c>
      <c r="G4540" t="s">
        <v>69</v>
      </c>
      <c r="H4540" t="s">
        <v>63</v>
      </c>
      <c r="I4540">
        <v>0.8</v>
      </c>
      <c r="J4540" t="s">
        <v>71</v>
      </c>
      <c r="K4540"/>
      <c r="L4540"/>
      <c r="M4540"/>
      <c r="N4540"/>
      <c r="O4540"/>
      <c r="P4540"/>
      <c r="Q4540"/>
      <c r="R4540"/>
      <c r="S4540"/>
      <c r="T4540"/>
      <c r="U4540"/>
      <c r="V4540"/>
      <c r="W4540"/>
      <c r="X4540"/>
      <c r="Y4540"/>
      <c r="Z4540"/>
      <c r="AA4540"/>
      <c r="AB4540"/>
      <c r="AC4540"/>
      <c r="AD4540"/>
      <c r="AE4540"/>
      <c r="AF4540"/>
      <c r="AG4540">
        <v>1</v>
      </c>
      <c r="AH4540">
        <v>0</v>
      </c>
    </row>
    <row r="4541" spans="1:34" ht="15" x14ac:dyDescent="0.25">
      <c r="A4541" t="s">
        <v>9194</v>
      </c>
      <c r="B4541" t="s">
        <v>9195</v>
      </c>
      <c r="C4541" t="s">
        <v>122</v>
      </c>
      <c r="D4541">
        <v>22</v>
      </c>
      <c r="E4541" s="138">
        <v>45029</v>
      </c>
      <c r="F4541" s="138">
        <v>46011</v>
      </c>
      <c r="G4541" t="s">
        <v>69</v>
      </c>
      <c r="H4541" t="s">
        <v>63</v>
      </c>
      <c r="I4541">
        <v>0.8</v>
      </c>
      <c r="J4541" t="s">
        <v>71</v>
      </c>
      <c r="K4541"/>
      <c r="L4541"/>
      <c r="M4541"/>
      <c r="N4541"/>
      <c r="O4541"/>
      <c r="P4541"/>
      <c r="Q4541"/>
      <c r="R4541"/>
      <c r="S4541"/>
      <c r="T4541"/>
      <c r="U4541"/>
      <c r="V4541"/>
      <c r="W4541"/>
      <c r="X4541"/>
      <c r="Y4541"/>
      <c r="Z4541"/>
      <c r="AA4541"/>
      <c r="AB4541"/>
      <c r="AC4541"/>
      <c r="AD4541"/>
      <c r="AE4541"/>
      <c r="AF4541"/>
      <c r="AG4541">
        <v>1</v>
      </c>
      <c r="AH4541">
        <v>0</v>
      </c>
    </row>
    <row r="4542" spans="1:34" ht="15" x14ac:dyDescent="0.25">
      <c r="A4542" t="s">
        <v>9196</v>
      </c>
      <c r="B4542" t="s">
        <v>9197</v>
      </c>
      <c r="C4542" t="s">
        <v>231</v>
      </c>
      <c r="D4542">
        <v>52</v>
      </c>
      <c r="E4542" s="138">
        <v>45636</v>
      </c>
      <c r="F4542" s="138">
        <v>45826</v>
      </c>
      <c r="G4542" t="s">
        <v>75</v>
      </c>
      <c r="H4542" t="s">
        <v>70</v>
      </c>
      <c r="I4542">
        <v>0</v>
      </c>
      <c r="J4542" t="s">
        <v>16269</v>
      </c>
      <c r="K4542">
        <v>0.6</v>
      </c>
      <c r="L4542" t="s">
        <v>16270</v>
      </c>
      <c r="M4542">
        <v>0.75</v>
      </c>
      <c r="N4542" t="s">
        <v>78</v>
      </c>
      <c r="O4542">
        <v>0.79</v>
      </c>
      <c r="P4542" t="s">
        <v>79</v>
      </c>
      <c r="Q4542"/>
      <c r="R4542"/>
      <c r="S4542"/>
      <c r="T4542"/>
      <c r="U4542"/>
      <c r="V4542"/>
      <c r="W4542"/>
      <c r="X4542"/>
      <c r="Y4542"/>
      <c r="Z4542"/>
      <c r="AA4542"/>
      <c r="AB4542"/>
      <c r="AC4542"/>
      <c r="AD4542"/>
      <c r="AE4542"/>
      <c r="AF4542"/>
      <c r="AG4542">
        <v>4</v>
      </c>
      <c r="AH4542">
        <v>12500</v>
      </c>
    </row>
    <row r="4543" spans="1:34" ht="15" x14ac:dyDescent="0.25">
      <c r="A4543" t="s">
        <v>9198</v>
      </c>
      <c r="B4543" t="s">
        <v>9199</v>
      </c>
      <c r="C4543" t="s">
        <v>326</v>
      </c>
      <c r="D4543">
        <v>123</v>
      </c>
      <c r="E4543" s="138">
        <v>45265</v>
      </c>
      <c r="F4543" s="138">
        <v>46011</v>
      </c>
      <c r="G4543" t="s">
        <v>69</v>
      </c>
      <c r="H4543" t="s">
        <v>63</v>
      </c>
      <c r="I4543">
        <v>0.8</v>
      </c>
      <c r="J4543" t="s">
        <v>71</v>
      </c>
      <c r="K4543"/>
      <c r="L4543"/>
      <c r="M4543"/>
      <c r="N4543"/>
      <c r="O4543"/>
      <c r="P4543"/>
      <c r="Q4543"/>
      <c r="R4543"/>
      <c r="S4543"/>
      <c r="T4543"/>
      <c r="U4543"/>
      <c r="V4543"/>
      <c r="W4543"/>
      <c r="X4543"/>
      <c r="Y4543"/>
      <c r="Z4543"/>
      <c r="AA4543"/>
      <c r="AB4543"/>
      <c r="AC4543"/>
      <c r="AD4543"/>
      <c r="AE4543"/>
      <c r="AF4543"/>
      <c r="AG4543">
        <v>1</v>
      </c>
      <c r="AH4543">
        <v>0</v>
      </c>
    </row>
    <row r="4544" spans="1:34" ht="15" x14ac:dyDescent="0.25">
      <c r="A4544" t="s">
        <v>9200</v>
      </c>
      <c r="B4544" t="s">
        <v>9201</v>
      </c>
      <c r="C4544" t="s">
        <v>231</v>
      </c>
      <c r="D4544">
        <v>31</v>
      </c>
      <c r="E4544" s="138">
        <v>45280</v>
      </c>
      <c r="F4544" s="138">
        <v>46011</v>
      </c>
      <c r="G4544" t="s">
        <v>69</v>
      </c>
      <c r="H4544" t="s">
        <v>63</v>
      </c>
      <c r="I4544">
        <v>0.8</v>
      </c>
      <c r="J4544" t="s">
        <v>71</v>
      </c>
      <c r="K4544"/>
      <c r="L4544"/>
      <c r="M4544"/>
      <c r="N4544"/>
      <c r="O4544"/>
      <c r="P4544"/>
      <c r="Q4544"/>
      <c r="R4544"/>
      <c r="S4544"/>
      <c r="T4544"/>
      <c r="U4544"/>
      <c r="V4544"/>
      <c r="W4544"/>
      <c r="X4544"/>
      <c r="Y4544"/>
      <c r="Z4544"/>
      <c r="AA4544"/>
      <c r="AB4544"/>
      <c r="AC4544"/>
      <c r="AD4544"/>
      <c r="AE4544"/>
      <c r="AF4544"/>
      <c r="AG4544">
        <v>1</v>
      </c>
      <c r="AH4544">
        <v>0</v>
      </c>
    </row>
    <row r="4545" spans="1:34" ht="15" x14ac:dyDescent="0.25">
      <c r="A4545" t="s">
        <v>9202</v>
      </c>
      <c r="B4545" t="s">
        <v>9203</v>
      </c>
      <c r="C4545" t="s">
        <v>313</v>
      </c>
      <c r="D4545"/>
      <c r="E4545"/>
      <c r="F4545"/>
      <c r="G4545"/>
      <c r="H4545" t="s">
        <v>63</v>
      </c>
      <c r="I4545" t="s">
        <v>64</v>
      </c>
      <c r="J4545"/>
      <c r="K4545"/>
      <c r="L4545"/>
      <c r="M4545"/>
      <c r="N4545"/>
      <c r="O4545"/>
      <c r="P4545"/>
      <c r="Q4545"/>
      <c r="R4545"/>
      <c r="S4545"/>
      <c r="T4545"/>
      <c r="U4545"/>
      <c r="V4545"/>
      <c r="W4545"/>
      <c r="X4545"/>
      <c r="Y4545"/>
      <c r="Z4545"/>
      <c r="AA4545"/>
      <c r="AB4545"/>
      <c r="AC4545"/>
      <c r="AD4545"/>
      <c r="AE4545"/>
      <c r="AF4545"/>
      <c r="AG4545"/>
      <c r="AH4545">
        <v>0</v>
      </c>
    </row>
    <row r="4546" spans="1:34" ht="15" x14ac:dyDescent="0.25">
      <c r="A4546" t="s">
        <v>9204</v>
      </c>
      <c r="B4546" t="s">
        <v>9205</v>
      </c>
      <c r="C4546" t="s">
        <v>1313</v>
      </c>
      <c r="D4546">
        <v>79</v>
      </c>
      <c r="E4546" s="138">
        <v>45645</v>
      </c>
      <c r="F4546" s="138">
        <v>45695</v>
      </c>
      <c r="G4546" t="s">
        <v>69</v>
      </c>
      <c r="H4546" t="s">
        <v>70</v>
      </c>
      <c r="I4546">
        <v>0.8</v>
      </c>
      <c r="J4546" t="s">
        <v>71</v>
      </c>
      <c r="K4546">
        <v>0</v>
      </c>
      <c r="L4546" t="s">
        <v>16662</v>
      </c>
      <c r="M4546">
        <v>0</v>
      </c>
      <c r="N4546" t="s">
        <v>16663</v>
      </c>
      <c r="O4546"/>
      <c r="P4546"/>
      <c r="Q4546"/>
      <c r="R4546"/>
      <c r="S4546"/>
      <c r="T4546"/>
      <c r="U4546"/>
      <c r="V4546"/>
      <c r="W4546"/>
      <c r="X4546"/>
      <c r="Y4546"/>
      <c r="Z4546"/>
      <c r="AA4546"/>
      <c r="AB4546"/>
      <c r="AC4546"/>
      <c r="AD4546"/>
      <c r="AE4546"/>
      <c r="AF4546"/>
      <c r="AG4546">
        <v>5</v>
      </c>
      <c r="AH4546">
        <v>0</v>
      </c>
    </row>
    <row r="4547" spans="1:34" ht="15" x14ac:dyDescent="0.25">
      <c r="A4547" t="s">
        <v>9206</v>
      </c>
      <c r="B4547" t="s">
        <v>9207</v>
      </c>
      <c r="C4547" t="s">
        <v>231</v>
      </c>
      <c r="D4547">
        <v>37</v>
      </c>
      <c r="E4547" s="138">
        <v>45623</v>
      </c>
      <c r="F4547" s="138">
        <v>45905</v>
      </c>
      <c r="G4547" t="s">
        <v>16478</v>
      </c>
      <c r="H4547" t="s">
        <v>70</v>
      </c>
      <c r="I4547">
        <v>0.67</v>
      </c>
      <c r="J4547" t="s">
        <v>76</v>
      </c>
      <c r="K4547">
        <v>0.72</v>
      </c>
      <c r="L4547" t="s">
        <v>77</v>
      </c>
      <c r="M4547">
        <v>0.77</v>
      </c>
      <c r="N4547" t="s">
        <v>78</v>
      </c>
      <c r="O4547">
        <v>0.79</v>
      </c>
      <c r="P4547" t="s">
        <v>79</v>
      </c>
      <c r="Q4547">
        <v>0</v>
      </c>
      <c r="R4547" t="s">
        <v>16228</v>
      </c>
      <c r="S4547"/>
      <c r="T4547"/>
      <c r="U4547"/>
      <c r="V4547"/>
      <c r="W4547"/>
      <c r="X4547"/>
      <c r="Y4547"/>
      <c r="Z4547"/>
      <c r="AA4547"/>
      <c r="AB4547"/>
      <c r="AC4547"/>
      <c r="AD4547"/>
      <c r="AE4547"/>
      <c r="AF4547"/>
      <c r="AG4547">
        <v>0</v>
      </c>
      <c r="AH4547">
        <v>0</v>
      </c>
    </row>
    <row r="4548" spans="1:34" ht="15" x14ac:dyDescent="0.25">
      <c r="A4548" t="s">
        <v>9208</v>
      </c>
      <c r="B4548" t="s">
        <v>9209</v>
      </c>
      <c r="C4548" t="s">
        <v>667</v>
      </c>
      <c r="D4548">
        <v>22</v>
      </c>
      <c r="E4548" s="138">
        <v>45645</v>
      </c>
      <c r="F4548" s="138">
        <v>45664</v>
      </c>
      <c r="G4548" t="s">
        <v>69</v>
      </c>
      <c r="H4548" t="s">
        <v>70</v>
      </c>
      <c r="I4548">
        <v>0</v>
      </c>
      <c r="J4548" t="s">
        <v>16396</v>
      </c>
      <c r="K4548">
        <v>0.2</v>
      </c>
      <c r="L4548" t="s">
        <v>71</v>
      </c>
      <c r="M4548"/>
      <c r="N4548"/>
      <c r="O4548"/>
      <c r="P4548"/>
      <c r="Q4548"/>
      <c r="R4548"/>
      <c r="S4548"/>
      <c r="T4548"/>
      <c r="U4548"/>
      <c r="V4548"/>
      <c r="W4548"/>
      <c r="X4548"/>
      <c r="Y4548"/>
      <c r="Z4548"/>
      <c r="AA4548"/>
      <c r="AB4548"/>
      <c r="AC4548"/>
      <c r="AD4548"/>
      <c r="AE4548"/>
      <c r="AF4548"/>
      <c r="AG4548">
        <v>2</v>
      </c>
      <c r="AH4548">
        <v>10001</v>
      </c>
    </row>
    <row r="4549" spans="1:34" ht="15" x14ac:dyDescent="0.25">
      <c r="A4549" t="s">
        <v>9210</v>
      </c>
      <c r="B4549" t="s">
        <v>9211</v>
      </c>
      <c r="C4549" t="s">
        <v>735</v>
      </c>
      <c r="D4549"/>
      <c r="E4549"/>
      <c r="F4549"/>
      <c r="G4549"/>
      <c r="H4549" t="s">
        <v>63</v>
      </c>
      <c r="I4549" t="s">
        <v>64</v>
      </c>
      <c r="J4549"/>
      <c r="K4549"/>
      <c r="L4549"/>
      <c r="M4549"/>
      <c r="N4549"/>
      <c r="O4549"/>
      <c r="P4549"/>
      <c r="Q4549"/>
      <c r="R4549"/>
      <c r="S4549"/>
      <c r="T4549"/>
      <c r="U4549"/>
      <c r="V4549"/>
      <c r="W4549"/>
      <c r="X4549"/>
      <c r="Y4549"/>
      <c r="Z4549"/>
      <c r="AA4549"/>
      <c r="AB4549"/>
      <c r="AC4549"/>
      <c r="AD4549"/>
      <c r="AE4549"/>
      <c r="AF4549"/>
      <c r="AG4549"/>
      <c r="AH4549">
        <v>0</v>
      </c>
    </row>
    <row r="4550" spans="1:34" ht="15" x14ac:dyDescent="0.25">
      <c r="A4550" t="s">
        <v>9212</v>
      </c>
      <c r="B4550" t="s">
        <v>9213</v>
      </c>
      <c r="C4550" t="s">
        <v>84</v>
      </c>
      <c r="D4550"/>
      <c r="E4550"/>
      <c r="F4550"/>
      <c r="G4550"/>
      <c r="H4550" t="s">
        <v>63</v>
      </c>
      <c r="I4550" t="s">
        <v>64</v>
      </c>
      <c r="J4550"/>
      <c r="K4550"/>
      <c r="L4550"/>
      <c r="M4550"/>
      <c r="N4550"/>
      <c r="O4550"/>
      <c r="P4550"/>
      <c r="Q4550"/>
      <c r="R4550"/>
      <c r="S4550"/>
      <c r="T4550"/>
      <c r="U4550"/>
      <c r="V4550"/>
      <c r="W4550"/>
      <c r="X4550"/>
      <c r="Y4550"/>
      <c r="Z4550"/>
      <c r="AA4550"/>
      <c r="AB4550"/>
      <c r="AC4550"/>
      <c r="AD4550"/>
      <c r="AE4550"/>
      <c r="AF4550"/>
      <c r="AG4550"/>
      <c r="AH4550">
        <v>0</v>
      </c>
    </row>
    <row r="4551" spans="1:34" ht="15" x14ac:dyDescent="0.25">
      <c r="A4551" t="s">
        <v>9214</v>
      </c>
      <c r="B4551" t="s">
        <v>9215</v>
      </c>
      <c r="C4551" t="s">
        <v>935</v>
      </c>
      <c r="D4551">
        <v>7</v>
      </c>
      <c r="E4551" s="138">
        <v>45716</v>
      </c>
      <c r="F4551" s="138">
        <v>45720</v>
      </c>
      <c r="G4551" t="s">
        <v>69</v>
      </c>
      <c r="H4551" t="s">
        <v>63</v>
      </c>
      <c r="I4551">
        <v>0.4</v>
      </c>
      <c r="J4551" t="s">
        <v>71</v>
      </c>
      <c r="K4551"/>
      <c r="L4551"/>
      <c r="M4551"/>
      <c r="N4551"/>
      <c r="O4551"/>
      <c r="P4551"/>
      <c r="Q4551"/>
      <c r="R4551"/>
      <c r="S4551"/>
      <c r="T4551"/>
      <c r="U4551"/>
      <c r="V4551"/>
      <c r="W4551"/>
      <c r="X4551"/>
      <c r="Y4551"/>
      <c r="Z4551"/>
      <c r="AA4551"/>
      <c r="AB4551"/>
      <c r="AC4551"/>
      <c r="AD4551"/>
      <c r="AE4551"/>
      <c r="AF4551"/>
      <c r="AG4551">
        <v>1</v>
      </c>
      <c r="AH4551">
        <v>0</v>
      </c>
    </row>
    <row r="4552" spans="1:34" ht="15" x14ac:dyDescent="0.25">
      <c r="A4552" t="s">
        <v>9216</v>
      </c>
      <c r="B4552" t="s">
        <v>9217</v>
      </c>
      <c r="C4552" t="s">
        <v>712</v>
      </c>
      <c r="D4552">
        <v>6</v>
      </c>
      <c r="E4552" s="138">
        <v>42825</v>
      </c>
      <c r="F4552" s="138">
        <v>46011</v>
      </c>
      <c r="G4552" t="s">
        <v>69</v>
      </c>
      <c r="H4552" t="s">
        <v>63</v>
      </c>
      <c r="I4552">
        <v>0.8</v>
      </c>
      <c r="J4552" t="s">
        <v>71</v>
      </c>
      <c r="K4552"/>
      <c r="L4552"/>
      <c r="M4552"/>
      <c r="N4552"/>
      <c r="O4552"/>
      <c r="P4552"/>
      <c r="Q4552"/>
      <c r="R4552"/>
      <c r="S4552"/>
      <c r="T4552"/>
      <c r="U4552"/>
      <c r="V4552"/>
      <c r="W4552"/>
      <c r="X4552"/>
      <c r="Y4552"/>
      <c r="Z4552"/>
      <c r="AA4552"/>
      <c r="AB4552"/>
      <c r="AC4552"/>
      <c r="AD4552"/>
      <c r="AE4552"/>
      <c r="AF4552"/>
      <c r="AG4552">
        <v>1</v>
      </c>
      <c r="AH4552">
        <v>0</v>
      </c>
    </row>
    <row r="4553" spans="1:34" ht="15" x14ac:dyDescent="0.25">
      <c r="A4553" t="s">
        <v>9218</v>
      </c>
      <c r="B4553" t="s">
        <v>9219</v>
      </c>
      <c r="C4553" t="s">
        <v>90</v>
      </c>
      <c r="D4553">
        <v>33</v>
      </c>
      <c r="E4553" s="138">
        <v>45656</v>
      </c>
      <c r="F4553" s="138">
        <v>45938</v>
      </c>
      <c r="G4553" t="s">
        <v>69</v>
      </c>
      <c r="H4553" t="s">
        <v>70</v>
      </c>
      <c r="I4553">
        <v>0</v>
      </c>
      <c r="J4553" t="s">
        <v>16246</v>
      </c>
      <c r="K4553">
        <v>0.8</v>
      </c>
      <c r="L4553" t="s">
        <v>71</v>
      </c>
      <c r="M4553"/>
      <c r="N4553"/>
      <c r="O4553"/>
      <c r="P4553"/>
      <c r="Q4553"/>
      <c r="R4553"/>
      <c r="S4553"/>
      <c r="T4553"/>
      <c r="U4553"/>
      <c r="V4553"/>
      <c r="W4553"/>
      <c r="X4553"/>
      <c r="Y4553"/>
      <c r="Z4553"/>
      <c r="AA4553"/>
      <c r="AB4553"/>
      <c r="AC4553"/>
      <c r="AD4553"/>
      <c r="AE4553"/>
      <c r="AF4553"/>
      <c r="AG4553">
        <v>2</v>
      </c>
      <c r="AH4553">
        <v>7499.99</v>
      </c>
    </row>
    <row r="4554" spans="1:34" ht="15" x14ac:dyDescent="0.25">
      <c r="A4554" t="s">
        <v>9222</v>
      </c>
      <c r="B4554" t="s">
        <v>9223</v>
      </c>
      <c r="C4554" t="s">
        <v>333</v>
      </c>
      <c r="D4554">
        <v>17</v>
      </c>
      <c r="E4554" s="138">
        <v>45097</v>
      </c>
      <c r="F4554" s="138">
        <v>45761</v>
      </c>
      <c r="G4554" t="s">
        <v>69</v>
      </c>
      <c r="H4554" t="s">
        <v>63</v>
      </c>
      <c r="I4554">
        <v>0.8</v>
      </c>
      <c r="J4554" t="s">
        <v>71</v>
      </c>
      <c r="K4554"/>
      <c r="L4554"/>
      <c r="M4554"/>
      <c r="N4554"/>
      <c r="O4554"/>
      <c r="P4554"/>
      <c r="Q4554"/>
      <c r="R4554"/>
      <c r="S4554"/>
      <c r="T4554"/>
      <c r="U4554"/>
      <c r="V4554"/>
      <c r="W4554"/>
      <c r="X4554"/>
      <c r="Y4554"/>
      <c r="Z4554"/>
      <c r="AA4554"/>
      <c r="AB4554"/>
      <c r="AC4554"/>
      <c r="AD4554"/>
      <c r="AE4554"/>
      <c r="AF4554"/>
      <c r="AG4554">
        <v>1</v>
      </c>
      <c r="AH4554">
        <v>0</v>
      </c>
    </row>
    <row r="4555" spans="1:34" ht="15" x14ac:dyDescent="0.25">
      <c r="A4555" t="s">
        <v>9224</v>
      </c>
      <c r="B4555" t="s">
        <v>9225</v>
      </c>
      <c r="C4555" t="s">
        <v>970</v>
      </c>
      <c r="D4555">
        <v>55</v>
      </c>
      <c r="E4555" s="138">
        <v>44889</v>
      </c>
      <c r="F4555" s="138">
        <v>46011</v>
      </c>
      <c r="G4555" t="s">
        <v>69</v>
      </c>
      <c r="H4555" t="s">
        <v>63</v>
      </c>
      <c r="I4555">
        <v>0.8</v>
      </c>
      <c r="J4555" t="s">
        <v>71</v>
      </c>
      <c r="K4555"/>
      <c r="L4555"/>
      <c r="M4555"/>
      <c r="N4555"/>
      <c r="O4555"/>
      <c r="P4555"/>
      <c r="Q4555"/>
      <c r="R4555"/>
      <c r="S4555"/>
      <c r="T4555"/>
      <c r="U4555"/>
      <c r="V4555"/>
      <c r="W4555"/>
      <c r="X4555"/>
      <c r="Y4555"/>
      <c r="Z4555"/>
      <c r="AA4555"/>
      <c r="AB4555"/>
      <c r="AC4555"/>
      <c r="AD4555"/>
      <c r="AE4555"/>
      <c r="AF4555"/>
      <c r="AG4555">
        <v>1</v>
      </c>
      <c r="AH4555">
        <v>0</v>
      </c>
    </row>
    <row r="4556" spans="1:34" ht="15" x14ac:dyDescent="0.25">
      <c r="A4556" t="s">
        <v>9232</v>
      </c>
      <c r="B4556" t="s">
        <v>9233</v>
      </c>
      <c r="C4556" t="s">
        <v>116</v>
      </c>
      <c r="D4556"/>
      <c r="E4556"/>
      <c r="F4556"/>
      <c r="G4556"/>
      <c r="H4556" t="s">
        <v>63</v>
      </c>
      <c r="I4556" t="s">
        <v>64</v>
      </c>
      <c r="J4556"/>
      <c r="K4556"/>
      <c r="L4556"/>
      <c r="M4556"/>
      <c r="N4556"/>
      <c r="O4556"/>
      <c r="P4556"/>
      <c r="Q4556"/>
      <c r="R4556"/>
      <c r="S4556"/>
      <c r="T4556"/>
      <c r="U4556"/>
      <c r="V4556"/>
      <c r="W4556"/>
      <c r="X4556"/>
      <c r="Y4556"/>
      <c r="Z4556"/>
      <c r="AA4556"/>
      <c r="AB4556"/>
      <c r="AC4556"/>
      <c r="AD4556"/>
      <c r="AE4556"/>
      <c r="AF4556"/>
      <c r="AG4556"/>
      <c r="AH4556">
        <v>0</v>
      </c>
    </row>
    <row r="4557" spans="1:34" ht="15" x14ac:dyDescent="0.25">
      <c r="A4557" t="s">
        <v>9226</v>
      </c>
      <c r="B4557" t="s">
        <v>9227</v>
      </c>
      <c r="C4557" t="s">
        <v>254</v>
      </c>
      <c r="D4557">
        <v>9</v>
      </c>
      <c r="E4557" s="138">
        <v>45712</v>
      </c>
      <c r="F4557" s="138">
        <v>45714</v>
      </c>
      <c r="G4557" t="s">
        <v>69</v>
      </c>
      <c r="H4557" t="s">
        <v>70</v>
      </c>
      <c r="I4557">
        <v>0</v>
      </c>
      <c r="J4557" t="s">
        <v>16228</v>
      </c>
      <c r="K4557">
        <v>0.75</v>
      </c>
      <c r="L4557" t="s">
        <v>71</v>
      </c>
      <c r="M4557"/>
      <c r="N4557"/>
      <c r="O4557"/>
      <c r="P4557"/>
      <c r="Q4557"/>
      <c r="R4557"/>
      <c r="S4557"/>
      <c r="T4557"/>
      <c r="U4557"/>
      <c r="V4557"/>
      <c r="W4557"/>
      <c r="X4557"/>
      <c r="Y4557"/>
      <c r="Z4557"/>
      <c r="AA4557"/>
      <c r="AB4557"/>
      <c r="AC4557"/>
      <c r="AD4557"/>
      <c r="AE4557"/>
      <c r="AF4557"/>
      <c r="AG4557">
        <v>2</v>
      </c>
      <c r="AH4557">
        <v>12000</v>
      </c>
    </row>
    <row r="4558" spans="1:34" ht="15" x14ac:dyDescent="0.25">
      <c r="A4558" t="s">
        <v>9234</v>
      </c>
      <c r="B4558" t="s">
        <v>9235</v>
      </c>
      <c r="C4558" t="s">
        <v>116</v>
      </c>
      <c r="D4558"/>
      <c r="E4558"/>
      <c r="F4558"/>
      <c r="G4558"/>
      <c r="H4558" t="s">
        <v>63</v>
      </c>
      <c r="I4558" t="s">
        <v>64</v>
      </c>
      <c r="J4558"/>
      <c r="K4558"/>
      <c r="L4558"/>
      <c r="M4558"/>
      <c r="N4558"/>
      <c r="O4558"/>
      <c r="P4558"/>
      <c r="Q4558"/>
      <c r="R4558"/>
      <c r="S4558"/>
      <c r="T4558"/>
      <c r="U4558"/>
      <c r="V4558"/>
      <c r="W4558"/>
      <c r="X4558"/>
      <c r="Y4558"/>
      <c r="Z4558"/>
      <c r="AA4558"/>
      <c r="AB4558"/>
      <c r="AC4558"/>
      <c r="AD4558"/>
      <c r="AE4558"/>
      <c r="AF4558"/>
      <c r="AG4558"/>
      <c r="AH4558">
        <v>0</v>
      </c>
    </row>
    <row r="4559" spans="1:34" ht="15" x14ac:dyDescent="0.25">
      <c r="A4559" t="s">
        <v>1646</v>
      </c>
      <c r="B4559" t="s">
        <v>1647</v>
      </c>
      <c r="C4559" t="s">
        <v>105</v>
      </c>
      <c r="D4559">
        <v>48</v>
      </c>
      <c r="E4559" s="138">
        <v>45657</v>
      </c>
      <c r="F4559" s="138">
        <v>45706</v>
      </c>
      <c r="G4559" t="s">
        <v>69</v>
      </c>
      <c r="H4559" t="s">
        <v>63</v>
      </c>
      <c r="I4559">
        <v>0.8</v>
      </c>
      <c r="J4559" t="s">
        <v>71</v>
      </c>
      <c r="K4559"/>
      <c r="L4559"/>
      <c r="M4559"/>
      <c r="N4559"/>
      <c r="O4559"/>
      <c r="P4559"/>
      <c r="Q4559"/>
      <c r="R4559"/>
      <c r="S4559"/>
      <c r="T4559"/>
      <c r="U4559"/>
      <c r="V4559"/>
      <c r="W4559"/>
      <c r="X4559"/>
      <c r="Y4559"/>
      <c r="Z4559"/>
      <c r="AA4559"/>
      <c r="AB4559"/>
      <c r="AC4559"/>
      <c r="AD4559"/>
      <c r="AE4559"/>
      <c r="AF4559"/>
      <c r="AG4559">
        <v>1</v>
      </c>
      <c r="AH4559">
        <v>0</v>
      </c>
    </row>
    <row r="4560" spans="1:34" ht="15" x14ac:dyDescent="0.25">
      <c r="A4560" t="s">
        <v>7987</v>
      </c>
      <c r="B4560" t="s">
        <v>7988</v>
      </c>
      <c r="C4560" t="s">
        <v>1370</v>
      </c>
      <c r="D4560">
        <v>62</v>
      </c>
      <c r="E4560" s="138">
        <v>45656</v>
      </c>
      <c r="F4560" s="138">
        <v>45705</v>
      </c>
      <c r="G4560" t="s">
        <v>69</v>
      </c>
      <c r="H4560" t="s">
        <v>63</v>
      </c>
      <c r="I4560">
        <v>0.7</v>
      </c>
      <c r="J4560" t="s">
        <v>71</v>
      </c>
      <c r="K4560"/>
      <c r="L4560"/>
      <c r="M4560"/>
      <c r="N4560"/>
      <c r="O4560"/>
      <c r="P4560"/>
      <c r="Q4560"/>
      <c r="R4560"/>
      <c r="S4560"/>
      <c r="T4560"/>
      <c r="U4560"/>
      <c r="V4560"/>
      <c r="W4560"/>
      <c r="X4560"/>
      <c r="Y4560"/>
      <c r="Z4560"/>
      <c r="AA4560"/>
      <c r="AB4560"/>
      <c r="AC4560"/>
      <c r="AD4560"/>
      <c r="AE4560"/>
      <c r="AF4560"/>
      <c r="AG4560">
        <v>1</v>
      </c>
      <c r="AH4560">
        <v>0</v>
      </c>
    </row>
    <row r="4561" spans="1:34" ht="15" x14ac:dyDescent="0.25">
      <c r="A4561" t="s">
        <v>9228</v>
      </c>
      <c r="B4561" t="s">
        <v>9229</v>
      </c>
      <c r="C4561" t="s">
        <v>313</v>
      </c>
      <c r="D4561"/>
      <c r="E4561"/>
      <c r="F4561"/>
      <c r="G4561"/>
      <c r="H4561" t="s">
        <v>63</v>
      </c>
      <c r="I4561" t="s">
        <v>64</v>
      </c>
      <c r="J4561"/>
      <c r="K4561"/>
      <c r="L4561"/>
      <c r="M4561"/>
      <c r="N4561"/>
      <c r="O4561"/>
      <c r="P4561"/>
      <c r="Q4561"/>
      <c r="R4561"/>
      <c r="S4561"/>
      <c r="T4561"/>
      <c r="U4561"/>
      <c r="V4561"/>
      <c r="W4561"/>
      <c r="X4561"/>
      <c r="Y4561"/>
      <c r="Z4561"/>
      <c r="AA4561"/>
      <c r="AB4561"/>
      <c r="AC4561"/>
      <c r="AD4561"/>
      <c r="AE4561"/>
      <c r="AF4561"/>
      <c r="AG4561"/>
      <c r="AH4561">
        <v>0</v>
      </c>
    </row>
    <row r="4562" spans="1:34" ht="15" x14ac:dyDescent="0.25">
      <c r="A4562" t="s">
        <v>9230</v>
      </c>
      <c r="B4562" t="s">
        <v>9231</v>
      </c>
      <c r="C4562" t="s">
        <v>231</v>
      </c>
      <c r="D4562">
        <v>6</v>
      </c>
      <c r="E4562" s="138">
        <v>40294</v>
      </c>
      <c r="F4562" s="138">
        <v>46011</v>
      </c>
      <c r="G4562" t="s">
        <v>69</v>
      </c>
      <c r="H4562" t="s">
        <v>63</v>
      </c>
      <c r="I4562">
        <v>0.1</v>
      </c>
      <c r="J4562" t="s">
        <v>71</v>
      </c>
      <c r="K4562"/>
      <c r="L4562"/>
      <c r="M4562"/>
      <c r="N4562"/>
      <c r="O4562"/>
      <c r="P4562"/>
      <c r="Q4562"/>
      <c r="R4562"/>
      <c r="S4562"/>
      <c r="T4562"/>
      <c r="U4562"/>
      <c r="V4562"/>
      <c r="W4562"/>
      <c r="X4562"/>
      <c r="Y4562"/>
      <c r="Z4562"/>
      <c r="AA4562"/>
      <c r="AB4562"/>
      <c r="AC4562"/>
      <c r="AD4562"/>
      <c r="AE4562"/>
      <c r="AF4562"/>
      <c r="AG4562">
        <v>1</v>
      </c>
      <c r="AH4562">
        <v>0</v>
      </c>
    </row>
    <row r="4563" spans="1:34" ht="15" x14ac:dyDescent="0.25">
      <c r="A4563" t="s">
        <v>9238</v>
      </c>
      <c r="B4563" t="s">
        <v>9239</v>
      </c>
      <c r="C4563" t="s">
        <v>63</v>
      </c>
      <c r="D4563">
        <v>12</v>
      </c>
      <c r="E4563" s="138">
        <v>43157</v>
      </c>
      <c r="F4563" s="138">
        <v>46011</v>
      </c>
      <c r="G4563" t="s">
        <v>69</v>
      </c>
      <c r="H4563" t="s">
        <v>70</v>
      </c>
      <c r="I4563">
        <v>0</v>
      </c>
      <c r="J4563" t="s">
        <v>16269</v>
      </c>
      <c r="K4563">
        <v>0.8</v>
      </c>
      <c r="L4563" t="s">
        <v>71</v>
      </c>
      <c r="M4563"/>
      <c r="N4563"/>
      <c r="O4563"/>
      <c r="P4563"/>
      <c r="Q4563"/>
      <c r="R4563"/>
      <c r="S4563"/>
      <c r="T4563"/>
      <c r="U4563"/>
      <c r="V4563"/>
      <c r="W4563"/>
      <c r="X4563"/>
      <c r="Y4563"/>
      <c r="Z4563"/>
      <c r="AA4563"/>
      <c r="AB4563"/>
      <c r="AC4563"/>
      <c r="AD4563"/>
      <c r="AE4563"/>
      <c r="AF4563"/>
      <c r="AG4563">
        <v>2</v>
      </c>
      <c r="AH4563">
        <v>12500</v>
      </c>
    </row>
    <row r="4564" spans="1:34" ht="15" x14ac:dyDescent="0.25">
      <c r="A4564" t="s">
        <v>9236</v>
      </c>
      <c r="B4564" t="s">
        <v>9237</v>
      </c>
      <c r="C4564" t="s">
        <v>411</v>
      </c>
      <c r="D4564">
        <v>72</v>
      </c>
      <c r="E4564" s="138">
        <v>44113</v>
      </c>
      <c r="F4564" s="138">
        <v>46011</v>
      </c>
      <c r="G4564" t="s">
        <v>69</v>
      </c>
      <c r="H4564" t="s">
        <v>63</v>
      </c>
      <c r="I4564">
        <v>0.5</v>
      </c>
      <c r="J4564" t="s">
        <v>71</v>
      </c>
      <c r="K4564"/>
      <c r="L4564"/>
      <c r="M4564"/>
      <c r="N4564"/>
      <c r="O4564"/>
      <c r="P4564"/>
      <c r="Q4564"/>
      <c r="R4564"/>
      <c r="S4564"/>
      <c r="T4564"/>
      <c r="U4564"/>
      <c r="V4564"/>
      <c r="W4564"/>
      <c r="X4564"/>
      <c r="Y4564"/>
      <c r="Z4564"/>
      <c r="AA4564"/>
      <c r="AB4564"/>
      <c r="AC4564"/>
      <c r="AD4564"/>
      <c r="AE4564"/>
      <c r="AF4564"/>
      <c r="AG4564">
        <v>1</v>
      </c>
      <c r="AH4564">
        <v>0</v>
      </c>
    </row>
    <row r="4565" spans="1:34" ht="15" x14ac:dyDescent="0.25">
      <c r="A4565" t="s">
        <v>9242</v>
      </c>
      <c r="B4565" t="s">
        <v>9243</v>
      </c>
      <c r="C4565" t="s">
        <v>350</v>
      </c>
      <c r="D4565"/>
      <c r="E4565"/>
      <c r="F4565"/>
      <c r="G4565"/>
      <c r="H4565" t="s">
        <v>63</v>
      </c>
      <c r="I4565" t="s">
        <v>64</v>
      </c>
      <c r="J4565"/>
      <c r="K4565"/>
      <c r="L4565"/>
      <c r="M4565"/>
      <c r="N4565"/>
      <c r="O4565"/>
      <c r="P4565"/>
      <c r="Q4565"/>
      <c r="R4565"/>
      <c r="S4565"/>
      <c r="T4565"/>
      <c r="U4565"/>
      <c r="V4565"/>
      <c r="W4565"/>
      <c r="X4565"/>
      <c r="Y4565"/>
      <c r="Z4565"/>
      <c r="AA4565"/>
      <c r="AB4565"/>
      <c r="AC4565"/>
      <c r="AD4565"/>
      <c r="AE4565"/>
      <c r="AF4565"/>
      <c r="AG4565"/>
      <c r="AH4565">
        <v>0</v>
      </c>
    </row>
    <row r="4566" spans="1:34" ht="15" x14ac:dyDescent="0.25">
      <c r="A4566" t="s">
        <v>9240</v>
      </c>
      <c r="B4566" t="s">
        <v>9241</v>
      </c>
      <c r="C4566" t="s">
        <v>90</v>
      </c>
      <c r="D4566">
        <v>77</v>
      </c>
      <c r="E4566" s="138">
        <v>45631</v>
      </c>
      <c r="F4566" s="138">
        <v>45659</v>
      </c>
      <c r="G4566" t="s">
        <v>69</v>
      </c>
      <c r="H4566" t="s">
        <v>70</v>
      </c>
      <c r="I4566">
        <v>0</v>
      </c>
      <c r="J4566" t="s">
        <v>16228</v>
      </c>
      <c r="K4566">
        <v>0.8</v>
      </c>
      <c r="L4566" t="s">
        <v>71</v>
      </c>
      <c r="M4566"/>
      <c r="N4566"/>
      <c r="O4566"/>
      <c r="P4566"/>
      <c r="Q4566"/>
      <c r="R4566"/>
      <c r="S4566"/>
      <c r="T4566"/>
      <c r="U4566"/>
      <c r="V4566"/>
      <c r="W4566"/>
      <c r="X4566"/>
      <c r="Y4566"/>
      <c r="Z4566"/>
      <c r="AA4566"/>
      <c r="AB4566"/>
      <c r="AC4566"/>
      <c r="AD4566"/>
      <c r="AE4566"/>
      <c r="AF4566"/>
      <c r="AG4566">
        <v>2</v>
      </c>
      <c r="AH4566">
        <v>12000</v>
      </c>
    </row>
    <row r="4567" spans="1:34" ht="15" x14ac:dyDescent="0.25">
      <c r="A4567" t="s">
        <v>9244</v>
      </c>
      <c r="B4567" t="s">
        <v>9245</v>
      </c>
      <c r="C4567" t="s">
        <v>267</v>
      </c>
      <c r="D4567">
        <v>70</v>
      </c>
      <c r="E4567" s="138">
        <v>43829</v>
      </c>
      <c r="F4567" s="138">
        <v>46011</v>
      </c>
      <c r="G4567" t="s">
        <v>69</v>
      </c>
      <c r="H4567" t="s">
        <v>70</v>
      </c>
      <c r="I4567">
        <v>0</v>
      </c>
      <c r="J4567" t="s">
        <v>16229</v>
      </c>
      <c r="K4567">
        <v>0.8</v>
      </c>
      <c r="L4567" t="s">
        <v>71</v>
      </c>
      <c r="M4567"/>
      <c r="N4567"/>
      <c r="O4567"/>
      <c r="P4567"/>
      <c r="Q4567"/>
      <c r="R4567"/>
      <c r="S4567"/>
      <c r="T4567"/>
      <c r="U4567"/>
      <c r="V4567"/>
      <c r="W4567"/>
      <c r="X4567"/>
      <c r="Y4567"/>
      <c r="Z4567"/>
      <c r="AA4567"/>
      <c r="AB4567"/>
      <c r="AC4567"/>
      <c r="AD4567"/>
      <c r="AE4567"/>
      <c r="AF4567"/>
      <c r="AG4567">
        <v>2</v>
      </c>
      <c r="AH4567">
        <v>10000</v>
      </c>
    </row>
    <row r="4568" spans="1:34" ht="15" x14ac:dyDescent="0.25">
      <c r="A4568" t="s">
        <v>9246</v>
      </c>
      <c r="B4568" t="s">
        <v>9247</v>
      </c>
      <c r="C4568" t="s">
        <v>359</v>
      </c>
      <c r="D4568">
        <v>40</v>
      </c>
      <c r="E4568" s="138">
        <v>45653</v>
      </c>
      <c r="F4568" s="138">
        <v>45730</v>
      </c>
      <c r="G4568" t="s">
        <v>69</v>
      </c>
      <c r="H4568" t="s">
        <v>70</v>
      </c>
      <c r="I4568">
        <v>0</v>
      </c>
      <c r="J4568" t="s">
        <v>16229</v>
      </c>
      <c r="K4568">
        <v>0.8</v>
      </c>
      <c r="L4568" t="s">
        <v>71</v>
      </c>
      <c r="M4568"/>
      <c r="N4568"/>
      <c r="O4568"/>
      <c r="P4568"/>
      <c r="Q4568"/>
      <c r="R4568"/>
      <c r="S4568"/>
      <c r="T4568"/>
      <c r="U4568"/>
      <c r="V4568"/>
      <c r="W4568"/>
      <c r="X4568"/>
      <c r="Y4568"/>
      <c r="Z4568"/>
      <c r="AA4568"/>
      <c r="AB4568"/>
      <c r="AC4568"/>
      <c r="AD4568"/>
      <c r="AE4568"/>
      <c r="AF4568"/>
      <c r="AG4568">
        <v>2</v>
      </c>
      <c r="AH4568">
        <v>10000</v>
      </c>
    </row>
    <row r="4569" spans="1:34" ht="15" x14ac:dyDescent="0.25">
      <c r="A4569" t="s">
        <v>15959</v>
      </c>
      <c r="B4569" t="s">
        <v>15960</v>
      </c>
      <c r="C4569" t="s">
        <v>313</v>
      </c>
      <c r="D4569"/>
      <c r="E4569"/>
      <c r="F4569"/>
      <c r="G4569"/>
      <c r="H4569" t="s">
        <v>63</v>
      </c>
      <c r="I4569" t="s">
        <v>64</v>
      </c>
      <c r="J4569"/>
      <c r="K4569"/>
      <c r="L4569"/>
      <c r="M4569"/>
      <c r="N4569"/>
      <c r="O4569"/>
      <c r="P4569"/>
      <c r="Q4569"/>
      <c r="R4569"/>
      <c r="S4569"/>
      <c r="T4569"/>
      <c r="U4569"/>
      <c r="V4569"/>
      <c r="W4569"/>
      <c r="X4569"/>
      <c r="Y4569"/>
      <c r="Z4569"/>
      <c r="AA4569"/>
      <c r="AB4569"/>
      <c r="AC4569"/>
      <c r="AD4569"/>
      <c r="AE4569"/>
      <c r="AF4569"/>
      <c r="AG4569"/>
      <c r="AH4569">
        <v>0</v>
      </c>
    </row>
    <row r="4570" spans="1:34" ht="15" x14ac:dyDescent="0.25">
      <c r="A4570" t="s">
        <v>9248</v>
      </c>
      <c r="B4570" t="s">
        <v>9249</v>
      </c>
      <c r="C4570" t="s">
        <v>387</v>
      </c>
      <c r="D4570">
        <v>8</v>
      </c>
      <c r="E4570" s="138">
        <v>45715</v>
      </c>
      <c r="F4570" s="138">
        <v>45805</v>
      </c>
      <c r="G4570" t="s">
        <v>75</v>
      </c>
      <c r="H4570" t="s">
        <v>70</v>
      </c>
      <c r="I4570">
        <v>0</v>
      </c>
      <c r="J4570" t="s">
        <v>16228</v>
      </c>
      <c r="K4570">
        <v>0.7</v>
      </c>
      <c r="L4570" t="s">
        <v>16270</v>
      </c>
      <c r="M4570">
        <v>0.75</v>
      </c>
      <c r="N4570" t="s">
        <v>78</v>
      </c>
      <c r="O4570">
        <v>0.8</v>
      </c>
      <c r="P4570" t="s">
        <v>79</v>
      </c>
      <c r="Q4570"/>
      <c r="R4570"/>
      <c r="S4570"/>
      <c r="T4570"/>
      <c r="U4570"/>
      <c r="V4570"/>
      <c r="W4570"/>
      <c r="X4570"/>
      <c r="Y4570"/>
      <c r="Z4570"/>
      <c r="AA4570"/>
      <c r="AB4570"/>
      <c r="AC4570"/>
      <c r="AD4570"/>
      <c r="AE4570"/>
      <c r="AF4570"/>
      <c r="AG4570">
        <v>4</v>
      </c>
      <c r="AH4570">
        <v>12000</v>
      </c>
    </row>
    <row r="4571" spans="1:34" ht="15" x14ac:dyDescent="0.25">
      <c r="A4571" t="s">
        <v>9250</v>
      </c>
      <c r="B4571" t="s">
        <v>9251</v>
      </c>
      <c r="C4571" t="s">
        <v>102</v>
      </c>
      <c r="D4571">
        <v>65</v>
      </c>
      <c r="E4571" s="138">
        <v>44860</v>
      </c>
      <c r="F4571" s="138">
        <v>46011</v>
      </c>
      <c r="G4571" t="s">
        <v>69</v>
      </c>
      <c r="H4571" t="s">
        <v>63</v>
      </c>
      <c r="I4571">
        <v>0.3</v>
      </c>
      <c r="J4571" t="s">
        <v>71</v>
      </c>
      <c r="K4571"/>
      <c r="L4571"/>
      <c r="M4571"/>
      <c r="N4571"/>
      <c r="O4571"/>
      <c r="P4571"/>
      <c r="Q4571"/>
      <c r="R4571"/>
      <c r="S4571"/>
      <c r="T4571"/>
      <c r="U4571"/>
      <c r="V4571"/>
      <c r="W4571"/>
      <c r="X4571"/>
      <c r="Y4571"/>
      <c r="Z4571"/>
      <c r="AA4571"/>
      <c r="AB4571"/>
      <c r="AC4571"/>
      <c r="AD4571"/>
      <c r="AE4571"/>
      <c r="AF4571"/>
      <c r="AG4571">
        <v>1</v>
      </c>
      <c r="AH4571">
        <v>0</v>
      </c>
    </row>
    <row r="4572" spans="1:34" ht="15" x14ac:dyDescent="0.25">
      <c r="A4572" t="s">
        <v>9254</v>
      </c>
      <c r="B4572" t="s">
        <v>9255</v>
      </c>
      <c r="C4572" t="s">
        <v>642</v>
      </c>
      <c r="D4572">
        <v>56</v>
      </c>
      <c r="E4572" s="138">
        <v>45617</v>
      </c>
      <c r="F4572" s="138">
        <v>45720</v>
      </c>
      <c r="G4572" t="s">
        <v>69</v>
      </c>
      <c r="H4572" t="s">
        <v>70</v>
      </c>
      <c r="I4572">
        <v>0</v>
      </c>
      <c r="J4572" t="s">
        <v>16228</v>
      </c>
      <c r="K4572">
        <v>0.8</v>
      </c>
      <c r="L4572" t="s">
        <v>71</v>
      </c>
      <c r="M4572"/>
      <c r="N4572"/>
      <c r="O4572"/>
      <c r="P4572"/>
      <c r="Q4572"/>
      <c r="R4572"/>
      <c r="S4572"/>
      <c r="T4572"/>
      <c r="U4572"/>
      <c r="V4572"/>
      <c r="W4572"/>
      <c r="X4572"/>
      <c r="Y4572"/>
      <c r="Z4572"/>
      <c r="AA4572"/>
      <c r="AB4572"/>
      <c r="AC4572"/>
      <c r="AD4572"/>
      <c r="AE4572"/>
      <c r="AF4572"/>
      <c r="AG4572">
        <v>2</v>
      </c>
      <c r="AH4572">
        <v>12000</v>
      </c>
    </row>
    <row r="4573" spans="1:34" ht="15" x14ac:dyDescent="0.25">
      <c r="A4573" t="s">
        <v>9252</v>
      </c>
      <c r="B4573" t="s">
        <v>9253</v>
      </c>
      <c r="C4573" t="s">
        <v>62</v>
      </c>
      <c r="D4573">
        <v>48</v>
      </c>
      <c r="E4573" s="138">
        <v>45649</v>
      </c>
      <c r="F4573" s="138">
        <v>45729</v>
      </c>
      <c r="G4573" t="s">
        <v>69</v>
      </c>
      <c r="H4573" t="s">
        <v>70</v>
      </c>
      <c r="I4573">
        <v>0</v>
      </c>
      <c r="J4573" t="s">
        <v>16245</v>
      </c>
      <c r="K4573">
        <v>0.69</v>
      </c>
      <c r="L4573" t="s">
        <v>16270</v>
      </c>
      <c r="M4573">
        <v>0.79</v>
      </c>
      <c r="N4573" t="s">
        <v>78</v>
      </c>
      <c r="O4573">
        <v>0.8</v>
      </c>
      <c r="P4573" t="s">
        <v>79</v>
      </c>
      <c r="Q4573"/>
      <c r="R4573"/>
      <c r="S4573"/>
      <c r="T4573"/>
      <c r="U4573"/>
      <c r="V4573"/>
      <c r="W4573"/>
      <c r="X4573"/>
      <c r="Y4573"/>
      <c r="Z4573"/>
      <c r="AA4573"/>
      <c r="AB4573"/>
      <c r="AC4573"/>
      <c r="AD4573"/>
      <c r="AE4573"/>
      <c r="AF4573"/>
      <c r="AG4573">
        <v>4</v>
      </c>
      <c r="AH4573">
        <v>16000</v>
      </c>
    </row>
    <row r="4574" spans="1:34" ht="15" x14ac:dyDescent="0.25">
      <c r="A4574" t="s">
        <v>9256</v>
      </c>
      <c r="B4574" t="s">
        <v>9257</v>
      </c>
      <c r="C4574" t="s">
        <v>267</v>
      </c>
      <c r="D4574">
        <v>68</v>
      </c>
      <c r="E4574" s="138">
        <v>45643</v>
      </c>
      <c r="F4574" s="138">
        <v>45889</v>
      </c>
      <c r="G4574" t="s">
        <v>75</v>
      </c>
      <c r="H4574" t="s">
        <v>70</v>
      </c>
      <c r="I4574">
        <v>0</v>
      </c>
      <c r="J4574" t="s">
        <v>16229</v>
      </c>
      <c r="K4574">
        <v>0.8</v>
      </c>
      <c r="L4574" t="s">
        <v>71</v>
      </c>
      <c r="M4574"/>
      <c r="N4574"/>
      <c r="O4574"/>
      <c r="P4574"/>
      <c r="Q4574"/>
      <c r="R4574"/>
      <c r="S4574"/>
      <c r="T4574"/>
      <c r="U4574"/>
      <c r="V4574"/>
      <c r="W4574"/>
      <c r="X4574"/>
      <c r="Y4574"/>
      <c r="Z4574"/>
      <c r="AA4574"/>
      <c r="AB4574"/>
      <c r="AC4574"/>
      <c r="AD4574"/>
      <c r="AE4574"/>
      <c r="AF4574"/>
      <c r="AG4574">
        <v>2</v>
      </c>
      <c r="AH4574">
        <v>10000</v>
      </c>
    </row>
    <row r="4575" spans="1:34" ht="15" x14ac:dyDescent="0.25">
      <c r="A4575" t="s">
        <v>9260</v>
      </c>
      <c r="B4575" t="s">
        <v>9261</v>
      </c>
      <c r="C4575" t="s">
        <v>1313</v>
      </c>
      <c r="D4575">
        <v>44</v>
      </c>
      <c r="E4575" s="138">
        <v>45645</v>
      </c>
      <c r="F4575" s="138">
        <v>45681</v>
      </c>
      <c r="G4575" t="s">
        <v>75</v>
      </c>
      <c r="H4575" t="s">
        <v>70</v>
      </c>
      <c r="I4575">
        <v>0</v>
      </c>
      <c r="J4575" t="s">
        <v>16229</v>
      </c>
      <c r="K4575">
        <v>0.8</v>
      </c>
      <c r="L4575" t="s">
        <v>71</v>
      </c>
      <c r="M4575"/>
      <c r="N4575"/>
      <c r="O4575"/>
      <c r="P4575"/>
      <c r="Q4575"/>
      <c r="R4575"/>
      <c r="S4575"/>
      <c r="T4575"/>
      <c r="U4575"/>
      <c r="V4575"/>
      <c r="W4575"/>
      <c r="X4575"/>
      <c r="Y4575"/>
      <c r="Z4575"/>
      <c r="AA4575"/>
      <c r="AB4575"/>
      <c r="AC4575"/>
      <c r="AD4575"/>
      <c r="AE4575"/>
      <c r="AF4575"/>
      <c r="AG4575">
        <v>2</v>
      </c>
      <c r="AH4575">
        <v>10000</v>
      </c>
    </row>
    <row r="4576" spans="1:34" ht="15" x14ac:dyDescent="0.25">
      <c r="A4576" t="s">
        <v>9258</v>
      </c>
      <c r="B4576" t="s">
        <v>9259</v>
      </c>
      <c r="C4576" t="s">
        <v>182</v>
      </c>
      <c r="D4576">
        <v>1</v>
      </c>
      <c r="E4576" s="138">
        <v>44770</v>
      </c>
      <c r="F4576" s="138">
        <v>46011</v>
      </c>
      <c r="G4576" t="s">
        <v>69</v>
      </c>
      <c r="H4576" t="s">
        <v>70</v>
      </c>
      <c r="I4576">
        <v>0</v>
      </c>
      <c r="J4576" t="s">
        <v>16230</v>
      </c>
      <c r="K4576">
        <v>0.8</v>
      </c>
      <c r="L4576" t="s">
        <v>71</v>
      </c>
      <c r="M4576"/>
      <c r="N4576"/>
      <c r="O4576"/>
      <c r="P4576"/>
      <c r="Q4576"/>
      <c r="R4576"/>
      <c r="S4576"/>
      <c r="T4576"/>
      <c r="U4576"/>
      <c r="V4576"/>
      <c r="W4576"/>
      <c r="X4576"/>
      <c r="Y4576"/>
      <c r="Z4576"/>
      <c r="AA4576"/>
      <c r="AB4576"/>
      <c r="AC4576"/>
      <c r="AD4576"/>
      <c r="AE4576"/>
      <c r="AF4576"/>
      <c r="AG4576">
        <v>2</v>
      </c>
      <c r="AH4576">
        <v>15000</v>
      </c>
    </row>
    <row r="4577" spans="1:34" ht="15" x14ac:dyDescent="0.25">
      <c r="A4577" t="s">
        <v>9262</v>
      </c>
      <c r="B4577" t="s">
        <v>9263</v>
      </c>
      <c r="C4577" t="s">
        <v>119</v>
      </c>
      <c r="D4577">
        <v>4</v>
      </c>
      <c r="E4577" s="138">
        <v>45350</v>
      </c>
      <c r="F4577" s="138">
        <v>46011</v>
      </c>
      <c r="G4577" t="s">
        <v>16478</v>
      </c>
      <c r="H4577" t="s">
        <v>70</v>
      </c>
      <c r="I4577">
        <v>0.5</v>
      </c>
      <c r="J4577" t="s">
        <v>76</v>
      </c>
      <c r="K4577">
        <v>0.65</v>
      </c>
      <c r="L4577" t="s">
        <v>77</v>
      </c>
      <c r="M4577">
        <v>0.75</v>
      </c>
      <c r="N4577" t="s">
        <v>78</v>
      </c>
      <c r="O4577">
        <v>0.8</v>
      </c>
      <c r="P4577" t="s">
        <v>79</v>
      </c>
      <c r="Q4577">
        <v>0</v>
      </c>
      <c r="R4577" t="s">
        <v>16237</v>
      </c>
      <c r="S4577"/>
      <c r="T4577"/>
      <c r="U4577"/>
      <c r="V4577"/>
      <c r="W4577"/>
      <c r="X4577"/>
      <c r="Y4577"/>
      <c r="Z4577"/>
      <c r="AA4577"/>
      <c r="AB4577"/>
      <c r="AC4577"/>
      <c r="AD4577"/>
      <c r="AE4577"/>
      <c r="AF4577"/>
      <c r="AG4577">
        <v>0</v>
      </c>
      <c r="AH4577">
        <v>0</v>
      </c>
    </row>
    <row r="4578" spans="1:34" ht="15" x14ac:dyDescent="0.25">
      <c r="A4578" t="s">
        <v>9264</v>
      </c>
      <c r="B4578" t="s">
        <v>9265</v>
      </c>
      <c r="C4578" t="s">
        <v>90</v>
      </c>
      <c r="D4578">
        <v>4</v>
      </c>
      <c r="E4578" s="138">
        <v>45716</v>
      </c>
      <c r="F4578" s="138">
        <v>45951</v>
      </c>
      <c r="G4578" t="s">
        <v>16478</v>
      </c>
      <c r="H4578" t="s">
        <v>70</v>
      </c>
      <c r="I4578">
        <v>0.4</v>
      </c>
      <c r="J4578" t="s">
        <v>76</v>
      </c>
      <c r="K4578">
        <v>0.7</v>
      </c>
      <c r="L4578" t="s">
        <v>77</v>
      </c>
      <c r="M4578">
        <v>0.79</v>
      </c>
      <c r="N4578" t="s">
        <v>78</v>
      </c>
      <c r="O4578">
        <v>0.8</v>
      </c>
      <c r="P4578" t="s">
        <v>79</v>
      </c>
      <c r="Q4578"/>
      <c r="R4578"/>
      <c r="S4578"/>
      <c r="T4578"/>
      <c r="U4578"/>
      <c r="V4578"/>
      <c r="W4578"/>
      <c r="X4578"/>
      <c r="Y4578"/>
      <c r="Z4578"/>
      <c r="AA4578"/>
      <c r="AB4578"/>
      <c r="AC4578"/>
      <c r="AD4578"/>
      <c r="AE4578"/>
      <c r="AF4578"/>
      <c r="AG4578">
        <v>0</v>
      </c>
      <c r="AH4578">
        <v>0</v>
      </c>
    </row>
    <row r="4579" spans="1:34" ht="15" x14ac:dyDescent="0.25">
      <c r="A4579" t="s">
        <v>9266</v>
      </c>
      <c r="B4579" t="s">
        <v>9267</v>
      </c>
      <c r="C4579" t="s">
        <v>426</v>
      </c>
      <c r="D4579">
        <v>51</v>
      </c>
      <c r="E4579" s="138">
        <v>45646</v>
      </c>
      <c r="F4579" s="138">
        <v>45691</v>
      </c>
      <c r="G4579" t="s">
        <v>75</v>
      </c>
      <c r="H4579" t="s">
        <v>70</v>
      </c>
      <c r="I4579">
        <v>0.78</v>
      </c>
      <c r="J4579" t="s">
        <v>16270</v>
      </c>
      <c r="K4579">
        <v>0.79</v>
      </c>
      <c r="L4579" t="s">
        <v>78</v>
      </c>
      <c r="M4579">
        <v>0.8</v>
      </c>
      <c r="N4579" t="s">
        <v>79</v>
      </c>
      <c r="O4579"/>
      <c r="P4579"/>
      <c r="Q4579"/>
      <c r="R4579"/>
      <c r="S4579"/>
      <c r="T4579"/>
      <c r="U4579"/>
      <c r="V4579"/>
      <c r="W4579"/>
      <c r="X4579"/>
      <c r="Y4579"/>
      <c r="Z4579"/>
      <c r="AA4579"/>
      <c r="AB4579"/>
      <c r="AC4579"/>
      <c r="AD4579"/>
      <c r="AE4579"/>
      <c r="AF4579"/>
      <c r="AG4579">
        <v>3</v>
      </c>
      <c r="AH4579">
        <v>0</v>
      </c>
    </row>
    <row r="4580" spans="1:34" ht="15" x14ac:dyDescent="0.25">
      <c r="A4580" t="s">
        <v>9268</v>
      </c>
      <c r="B4580" t="s">
        <v>9269</v>
      </c>
      <c r="C4580" t="s">
        <v>102</v>
      </c>
      <c r="D4580">
        <v>27</v>
      </c>
      <c r="E4580" s="138">
        <v>45288</v>
      </c>
      <c r="F4580" s="138">
        <v>46011</v>
      </c>
      <c r="G4580" t="s">
        <v>69</v>
      </c>
      <c r="H4580" t="s">
        <v>63</v>
      </c>
      <c r="I4580">
        <v>0.8</v>
      </c>
      <c r="J4580" t="s">
        <v>71</v>
      </c>
      <c r="K4580"/>
      <c r="L4580"/>
      <c r="M4580"/>
      <c r="N4580"/>
      <c r="O4580"/>
      <c r="P4580"/>
      <c r="Q4580"/>
      <c r="R4580"/>
      <c r="S4580"/>
      <c r="T4580"/>
      <c r="U4580"/>
      <c r="V4580"/>
      <c r="W4580"/>
      <c r="X4580"/>
      <c r="Y4580"/>
      <c r="Z4580"/>
      <c r="AA4580"/>
      <c r="AB4580"/>
      <c r="AC4580"/>
      <c r="AD4580"/>
      <c r="AE4580"/>
      <c r="AF4580"/>
      <c r="AG4580">
        <v>1</v>
      </c>
      <c r="AH4580">
        <v>0</v>
      </c>
    </row>
    <row r="4581" spans="1:34" ht="15" x14ac:dyDescent="0.25">
      <c r="A4581" t="s">
        <v>9272</v>
      </c>
      <c r="B4581" t="s">
        <v>9273</v>
      </c>
      <c r="C4581" t="s">
        <v>219</v>
      </c>
      <c r="D4581"/>
      <c r="E4581"/>
      <c r="F4581"/>
      <c r="G4581"/>
      <c r="H4581" t="s">
        <v>63</v>
      </c>
      <c r="I4581" t="s">
        <v>64</v>
      </c>
      <c r="J4581"/>
      <c r="K4581"/>
      <c r="L4581"/>
      <c r="M4581"/>
      <c r="N4581"/>
      <c r="O4581"/>
      <c r="P4581"/>
      <c r="Q4581"/>
      <c r="R4581"/>
      <c r="S4581"/>
      <c r="T4581"/>
      <c r="U4581"/>
      <c r="V4581"/>
      <c r="W4581"/>
      <c r="X4581"/>
      <c r="Y4581"/>
      <c r="Z4581"/>
      <c r="AA4581"/>
      <c r="AB4581"/>
      <c r="AC4581"/>
      <c r="AD4581"/>
      <c r="AE4581"/>
      <c r="AF4581"/>
      <c r="AG4581"/>
      <c r="AH4581">
        <v>0</v>
      </c>
    </row>
    <row r="4582" spans="1:34" ht="15" x14ac:dyDescent="0.25">
      <c r="A4582" t="s">
        <v>9270</v>
      </c>
      <c r="B4582" t="s">
        <v>9271</v>
      </c>
      <c r="C4582" t="s">
        <v>84</v>
      </c>
      <c r="D4582"/>
      <c r="E4582"/>
      <c r="F4582"/>
      <c r="G4582"/>
      <c r="H4582" t="s">
        <v>63</v>
      </c>
      <c r="I4582" t="s">
        <v>64</v>
      </c>
      <c r="J4582"/>
      <c r="K4582"/>
      <c r="L4582"/>
      <c r="M4582"/>
      <c r="N4582"/>
      <c r="O4582"/>
      <c r="P4582"/>
      <c r="Q4582"/>
      <c r="R4582"/>
      <c r="S4582"/>
      <c r="T4582"/>
      <c r="U4582"/>
      <c r="V4582"/>
      <c r="W4582"/>
      <c r="X4582"/>
      <c r="Y4582"/>
      <c r="Z4582"/>
      <c r="AA4582"/>
      <c r="AB4582"/>
      <c r="AC4582"/>
      <c r="AD4582"/>
      <c r="AE4582"/>
      <c r="AF4582"/>
      <c r="AG4582"/>
      <c r="AH4582">
        <v>0</v>
      </c>
    </row>
    <row r="4583" spans="1:34" ht="15" x14ac:dyDescent="0.25">
      <c r="A4583" t="s">
        <v>9274</v>
      </c>
      <c r="B4583" t="s">
        <v>9275</v>
      </c>
      <c r="C4583" t="s">
        <v>219</v>
      </c>
      <c r="D4583"/>
      <c r="E4583"/>
      <c r="F4583"/>
      <c r="G4583"/>
      <c r="H4583" t="s">
        <v>63</v>
      </c>
      <c r="I4583" t="s">
        <v>64</v>
      </c>
      <c r="J4583"/>
      <c r="K4583"/>
      <c r="L4583"/>
      <c r="M4583"/>
      <c r="N4583"/>
      <c r="O4583"/>
      <c r="P4583"/>
      <c r="Q4583"/>
      <c r="R4583"/>
      <c r="S4583"/>
      <c r="T4583"/>
      <c r="U4583"/>
      <c r="V4583"/>
      <c r="W4583"/>
      <c r="X4583"/>
      <c r="Y4583"/>
      <c r="Z4583"/>
      <c r="AA4583"/>
      <c r="AB4583"/>
      <c r="AC4583"/>
      <c r="AD4583"/>
      <c r="AE4583"/>
      <c r="AF4583"/>
      <c r="AG4583"/>
      <c r="AH4583">
        <v>0</v>
      </c>
    </row>
    <row r="4584" spans="1:34" ht="15" x14ac:dyDescent="0.25">
      <c r="A4584" t="s">
        <v>9276</v>
      </c>
      <c r="B4584" t="s">
        <v>9277</v>
      </c>
      <c r="C4584" t="s">
        <v>219</v>
      </c>
      <c r="D4584"/>
      <c r="E4584"/>
      <c r="F4584"/>
      <c r="G4584"/>
      <c r="H4584" t="s">
        <v>63</v>
      </c>
      <c r="I4584" t="s">
        <v>64</v>
      </c>
      <c r="J4584"/>
      <c r="K4584"/>
      <c r="L4584"/>
      <c r="M4584"/>
      <c r="N4584"/>
      <c r="O4584"/>
      <c r="P4584"/>
      <c r="Q4584"/>
      <c r="R4584"/>
      <c r="S4584"/>
      <c r="T4584"/>
      <c r="U4584"/>
      <c r="V4584"/>
      <c r="W4584"/>
      <c r="X4584"/>
      <c r="Y4584"/>
      <c r="Z4584"/>
      <c r="AA4584"/>
      <c r="AB4584"/>
      <c r="AC4584"/>
      <c r="AD4584"/>
      <c r="AE4584"/>
      <c r="AF4584"/>
      <c r="AG4584"/>
      <c r="AH4584">
        <v>0</v>
      </c>
    </row>
    <row r="4585" spans="1:34" ht="15" x14ac:dyDescent="0.25">
      <c r="A4585" t="s">
        <v>9278</v>
      </c>
      <c r="B4585" t="s">
        <v>9279</v>
      </c>
      <c r="C4585" t="s">
        <v>264</v>
      </c>
      <c r="D4585">
        <v>60</v>
      </c>
      <c r="E4585" s="138">
        <v>45643</v>
      </c>
      <c r="F4585" s="138">
        <v>45835</v>
      </c>
      <c r="G4585" t="s">
        <v>69</v>
      </c>
      <c r="H4585" t="s">
        <v>63</v>
      </c>
      <c r="I4585">
        <v>0.7</v>
      </c>
      <c r="J4585" t="s">
        <v>71</v>
      </c>
      <c r="K4585"/>
      <c r="L4585"/>
      <c r="M4585"/>
      <c r="N4585"/>
      <c r="O4585"/>
      <c r="P4585"/>
      <c r="Q4585"/>
      <c r="R4585"/>
      <c r="S4585"/>
      <c r="T4585"/>
      <c r="U4585"/>
      <c r="V4585"/>
      <c r="W4585"/>
      <c r="X4585"/>
      <c r="Y4585"/>
      <c r="Z4585"/>
      <c r="AA4585"/>
      <c r="AB4585"/>
      <c r="AC4585"/>
      <c r="AD4585"/>
      <c r="AE4585"/>
      <c r="AF4585"/>
      <c r="AG4585">
        <v>1</v>
      </c>
      <c r="AH4585">
        <v>0</v>
      </c>
    </row>
    <row r="4586" spans="1:34" ht="15" x14ac:dyDescent="0.25">
      <c r="A4586" t="s">
        <v>9280</v>
      </c>
      <c r="B4586" t="s">
        <v>9281</v>
      </c>
      <c r="C4586" t="s">
        <v>735</v>
      </c>
      <c r="D4586">
        <v>23</v>
      </c>
      <c r="E4586" s="138">
        <v>45138</v>
      </c>
      <c r="F4586" s="138">
        <v>46011</v>
      </c>
      <c r="G4586" t="s">
        <v>16478</v>
      </c>
      <c r="H4586" t="s">
        <v>70</v>
      </c>
      <c r="I4586">
        <v>0.45</v>
      </c>
      <c r="J4586" t="s">
        <v>76</v>
      </c>
      <c r="K4586">
        <v>0.55000000000000004</v>
      </c>
      <c r="L4586" t="s">
        <v>77</v>
      </c>
      <c r="M4586">
        <v>0.65</v>
      </c>
      <c r="N4586" t="s">
        <v>78</v>
      </c>
      <c r="O4586">
        <v>0.8</v>
      </c>
      <c r="P4586" t="s">
        <v>79</v>
      </c>
      <c r="Q4586">
        <v>0</v>
      </c>
      <c r="R4586" t="s">
        <v>16243</v>
      </c>
      <c r="S4586"/>
      <c r="T4586"/>
      <c r="U4586"/>
      <c r="V4586"/>
      <c r="W4586"/>
      <c r="X4586"/>
      <c r="Y4586"/>
      <c r="Z4586"/>
      <c r="AA4586"/>
      <c r="AB4586"/>
      <c r="AC4586"/>
      <c r="AD4586"/>
      <c r="AE4586"/>
      <c r="AF4586"/>
      <c r="AG4586">
        <v>0</v>
      </c>
      <c r="AH4586">
        <v>0</v>
      </c>
    </row>
    <row r="4587" spans="1:34" ht="15" x14ac:dyDescent="0.25">
      <c r="A4587" t="s">
        <v>9282</v>
      </c>
      <c r="B4587" t="s">
        <v>9283</v>
      </c>
      <c r="C4587" t="s">
        <v>84</v>
      </c>
      <c r="D4587"/>
      <c r="E4587"/>
      <c r="F4587"/>
      <c r="G4587"/>
      <c r="H4587" t="s">
        <v>63</v>
      </c>
      <c r="I4587" t="s">
        <v>64</v>
      </c>
      <c r="J4587"/>
      <c r="K4587"/>
      <c r="L4587"/>
      <c r="M4587"/>
      <c r="N4587"/>
      <c r="O4587"/>
      <c r="P4587"/>
      <c r="Q4587"/>
      <c r="R4587"/>
      <c r="S4587"/>
      <c r="T4587"/>
      <c r="U4587"/>
      <c r="V4587"/>
      <c r="W4587"/>
      <c r="X4587"/>
      <c r="Y4587"/>
      <c r="Z4587"/>
      <c r="AA4587"/>
      <c r="AB4587"/>
      <c r="AC4587"/>
      <c r="AD4587"/>
      <c r="AE4587"/>
      <c r="AF4587"/>
      <c r="AG4587"/>
      <c r="AH4587">
        <v>0</v>
      </c>
    </row>
    <row r="4588" spans="1:34" ht="15" x14ac:dyDescent="0.25">
      <c r="A4588" t="s">
        <v>9284</v>
      </c>
      <c r="B4588" t="s">
        <v>9285</v>
      </c>
      <c r="C4588" t="s">
        <v>742</v>
      </c>
      <c r="D4588"/>
      <c r="E4588"/>
      <c r="F4588"/>
      <c r="G4588"/>
      <c r="H4588" t="s">
        <v>63</v>
      </c>
      <c r="I4588" t="s">
        <v>64</v>
      </c>
      <c r="J4588"/>
      <c r="K4588"/>
      <c r="L4588"/>
      <c r="M4588"/>
      <c r="N4588"/>
      <c r="O4588"/>
      <c r="P4588"/>
      <c r="Q4588"/>
      <c r="R4588"/>
      <c r="S4588"/>
      <c r="T4588"/>
      <c r="U4588"/>
      <c r="V4588"/>
      <c r="W4588"/>
      <c r="X4588"/>
      <c r="Y4588"/>
      <c r="Z4588"/>
      <c r="AA4588"/>
      <c r="AB4588"/>
      <c r="AC4588"/>
      <c r="AD4588"/>
      <c r="AE4588"/>
      <c r="AF4588"/>
      <c r="AG4588"/>
      <c r="AH4588">
        <v>0</v>
      </c>
    </row>
    <row r="4589" spans="1:34" ht="15" x14ac:dyDescent="0.25">
      <c r="A4589" t="s">
        <v>9286</v>
      </c>
      <c r="B4589" t="s">
        <v>9287</v>
      </c>
      <c r="C4589" t="s">
        <v>742</v>
      </c>
      <c r="D4589">
        <v>25</v>
      </c>
      <c r="E4589" s="138">
        <v>45623</v>
      </c>
      <c r="F4589" s="138">
        <v>45660</v>
      </c>
      <c r="G4589" t="s">
        <v>69</v>
      </c>
      <c r="H4589" t="s">
        <v>63</v>
      </c>
      <c r="I4589">
        <v>0.5</v>
      </c>
      <c r="J4589" t="s">
        <v>71</v>
      </c>
      <c r="K4589"/>
      <c r="L4589"/>
      <c r="M4589"/>
      <c r="N4589"/>
      <c r="O4589"/>
      <c r="P4589"/>
      <c r="Q4589"/>
      <c r="R4589"/>
      <c r="S4589"/>
      <c r="T4589"/>
      <c r="U4589"/>
      <c r="V4589"/>
      <c r="W4589"/>
      <c r="X4589"/>
      <c r="Y4589"/>
      <c r="Z4589"/>
      <c r="AA4589"/>
      <c r="AB4589"/>
      <c r="AC4589"/>
      <c r="AD4589"/>
      <c r="AE4589"/>
      <c r="AF4589"/>
      <c r="AG4589">
        <v>1</v>
      </c>
      <c r="AH4589">
        <v>0</v>
      </c>
    </row>
    <row r="4590" spans="1:34" ht="15" x14ac:dyDescent="0.25">
      <c r="A4590" t="s">
        <v>9288</v>
      </c>
      <c r="B4590" t="s">
        <v>9289</v>
      </c>
      <c r="C4590" t="s">
        <v>742</v>
      </c>
      <c r="D4590">
        <v>5</v>
      </c>
      <c r="E4590" s="138">
        <v>45709</v>
      </c>
      <c r="F4590" s="138">
        <v>45728</v>
      </c>
      <c r="G4590" t="s">
        <v>69</v>
      </c>
      <c r="H4590" t="s">
        <v>63</v>
      </c>
      <c r="I4590">
        <v>0.6</v>
      </c>
      <c r="J4590" t="s">
        <v>71</v>
      </c>
      <c r="K4590"/>
      <c r="L4590"/>
      <c r="M4590"/>
      <c r="N4590"/>
      <c r="O4590"/>
      <c r="P4590"/>
      <c r="Q4590"/>
      <c r="R4590"/>
      <c r="S4590"/>
      <c r="T4590"/>
      <c r="U4590"/>
      <c r="V4590"/>
      <c r="W4590"/>
      <c r="X4590"/>
      <c r="Y4590"/>
      <c r="Z4590"/>
      <c r="AA4590"/>
      <c r="AB4590"/>
      <c r="AC4590"/>
      <c r="AD4590"/>
      <c r="AE4590"/>
      <c r="AF4590"/>
      <c r="AG4590">
        <v>1</v>
      </c>
      <c r="AH4590">
        <v>0</v>
      </c>
    </row>
    <row r="4591" spans="1:34" ht="15" x14ac:dyDescent="0.25">
      <c r="A4591" t="s">
        <v>9290</v>
      </c>
      <c r="B4591" t="s">
        <v>9291</v>
      </c>
      <c r="C4591" t="s">
        <v>84</v>
      </c>
      <c r="D4591"/>
      <c r="E4591"/>
      <c r="F4591"/>
      <c r="G4591"/>
      <c r="H4591" t="s">
        <v>63</v>
      </c>
      <c r="I4591" t="s">
        <v>64</v>
      </c>
      <c r="J4591"/>
      <c r="K4591"/>
      <c r="L4591"/>
      <c r="M4591"/>
      <c r="N4591"/>
      <c r="O4591"/>
      <c r="P4591"/>
      <c r="Q4591"/>
      <c r="R4591"/>
      <c r="S4591"/>
      <c r="T4591"/>
      <c r="U4591"/>
      <c r="V4591"/>
      <c r="W4591"/>
      <c r="X4591"/>
      <c r="Y4591"/>
      <c r="Z4591"/>
      <c r="AA4591"/>
      <c r="AB4591"/>
      <c r="AC4591"/>
      <c r="AD4591"/>
      <c r="AE4591"/>
      <c r="AF4591"/>
      <c r="AG4591"/>
      <c r="AH4591">
        <v>0</v>
      </c>
    </row>
    <row r="4592" spans="1:34" ht="15" x14ac:dyDescent="0.25">
      <c r="A4592" t="s">
        <v>9292</v>
      </c>
      <c r="B4592" t="s">
        <v>9293</v>
      </c>
      <c r="C4592" t="s">
        <v>742</v>
      </c>
      <c r="D4592">
        <v>6</v>
      </c>
      <c r="E4592" s="138">
        <v>45695</v>
      </c>
      <c r="F4592" s="138">
        <v>45706</v>
      </c>
      <c r="G4592" t="s">
        <v>69</v>
      </c>
      <c r="H4592" t="s">
        <v>63</v>
      </c>
      <c r="I4592">
        <v>0.3</v>
      </c>
      <c r="J4592" t="s">
        <v>71</v>
      </c>
      <c r="K4592"/>
      <c r="L4592"/>
      <c r="M4592"/>
      <c r="N4592"/>
      <c r="O4592"/>
      <c r="P4592"/>
      <c r="Q4592"/>
      <c r="R4592"/>
      <c r="S4592"/>
      <c r="T4592"/>
      <c r="U4592"/>
      <c r="V4592"/>
      <c r="W4592"/>
      <c r="X4592"/>
      <c r="Y4592"/>
      <c r="Z4592"/>
      <c r="AA4592"/>
      <c r="AB4592"/>
      <c r="AC4592"/>
      <c r="AD4592"/>
      <c r="AE4592"/>
      <c r="AF4592"/>
      <c r="AG4592">
        <v>1</v>
      </c>
      <c r="AH4592">
        <v>0</v>
      </c>
    </row>
    <row r="4593" spans="1:34" ht="15" x14ac:dyDescent="0.25">
      <c r="A4593" t="s">
        <v>9294</v>
      </c>
      <c r="B4593" t="s">
        <v>9295</v>
      </c>
      <c r="C4593" t="s">
        <v>270</v>
      </c>
      <c r="D4593"/>
      <c r="E4593"/>
      <c r="F4593"/>
      <c r="G4593"/>
      <c r="H4593" t="s">
        <v>63</v>
      </c>
      <c r="I4593" t="s">
        <v>64</v>
      </c>
      <c r="J4593"/>
      <c r="K4593"/>
      <c r="L4593"/>
      <c r="M4593"/>
      <c r="N4593"/>
      <c r="O4593"/>
      <c r="P4593"/>
      <c r="Q4593"/>
      <c r="R4593"/>
      <c r="S4593"/>
      <c r="T4593"/>
      <c r="U4593"/>
      <c r="V4593"/>
      <c r="W4593"/>
      <c r="X4593"/>
      <c r="Y4593"/>
      <c r="Z4593"/>
      <c r="AA4593"/>
      <c r="AB4593"/>
      <c r="AC4593"/>
      <c r="AD4593"/>
      <c r="AE4593"/>
      <c r="AF4593"/>
      <c r="AG4593"/>
      <c r="AH4593">
        <v>0</v>
      </c>
    </row>
    <row r="4594" spans="1:34" ht="15" x14ac:dyDescent="0.25">
      <c r="A4594" t="s">
        <v>9296</v>
      </c>
      <c r="B4594" t="s">
        <v>9297</v>
      </c>
      <c r="C4594" t="s">
        <v>281</v>
      </c>
      <c r="D4594">
        <v>5</v>
      </c>
      <c r="E4594" s="138">
        <v>45351</v>
      </c>
      <c r="F4594" s="138">
        <v>46011</v>
      </c>
      <c r="G4594" t="s">
        <v>69</v>
      </c>
      <c r="H4594" t="s">
        <v>70</v>
      </c>
      <c r="I4594">
        <v>0.6</v>
      </c>
      <c r="J4594" t="s">
        <v>16270</v>
      </c>
      <c r="K4594">
        <v>0.8</v>
      </c>
      <c r="L4594" t="s">
        <v>78</v>
      </c>
      <c r="M4594">
        <v>0.8</v>
      </c>
      <c r="N4594" t="s">
        <v>79</v>
      </c>
      <c r="O4594"/>
      <c r="P4594"/>
      <c r="Q4594"/>
      <c r="R4594"/>
      <c r="S4594"/>
      <c r="T4594"/>
      <c r="U4594"/>
      <c r="V4594"/>
      <c r="W4594"/>
      <c r="X4594"/>
      <c r="Y4594"/>
      <c r="Z4594"/>
      <c r="AA4594"/>
      <c r="AB4594"/>
      <c r="AC4594"/>
      <c r="AD4594"/>
      <c r="AE4594"/>
      <c r="AF4594"/>
      <c r="AG4594">
        <v>3</v>
      </c>
      <c r="AH4594">
        <v>0</v>
      </c>
    </row>
    <row r="4595" spans="1:34" ht="15" x14ac:dyDescent="0.25">
      <c r="A4595" t="s">
        <v>9298</v>
      </c>
      <c r="B4595" t="s">
        <v>9299</v>
      </c>
      <c r="C4595" t="s">
        <v>142</v>
      </c>
      <c r="D4595">
        <v>37</v>
      </c>
      <c r="E4595" s="138">
        <v>45621</v>
      </c>
      <c r="F4595" s="138">
        <v>45702</v>
      </c>
      <c r="G4595" t="s">
        <v>69</v>
      </c>
      <c r="H4595" t="s">
        <v>70</v>
      </c>
      <c r="I4595">
        <v>0</v>
      </c>
      <c r="J4595" t="s">
        <v>16229</v>
      </c>
      <c r="K4595">
        <v>0.8</v>
      </c>
      <c r="L4595" t="s">
        <v>71</v>
      </c>
      <c r="M4595"/>
      <c r="N4595"/>
      <c r="O4595"/>
      <c r="P4595"/>
      <c r="Q4595"/>
      <c r="R4595"/>
      <c r="S4595"/>
      <c r="T4595"/>
      <c r="U4595"/>
      <c r="V4595"/>
      <c r="W4595"/>
      <c r="X4595"/>
      <c r="Y4595"/>
      <c r="Z4595"/>
      <c r="AA4595"/>
      <c r="AB4595"/>
      <c r="AC4595"/>
      <c r="AD4595"/>
      <c r="AE4595"/>
      <c r="AF4595"/>
      <c r="AG4595">
        <v>2</v>
      </c>
      <c r="AH4595">
        <v>10000</v>
      </c>
    </row>
    <row r="4596" spans="1:34" ht="15" x14ac:dyDescent="0.25">
      <c r="A4596" t="s">
        <v>9300</v>
      </c>
      <c r="B4596" t="s">
        <v>9301</v>
      </c>
      <c r="C4596" t="s">
        <v>142</v>
      </c>
      <c r="D4596">
        <v>41</v>
      </c>
      <c r="E4596" s="138">
        <v>45623</v>
      </c>
      <c r="F4596" s="138">
        <v>45702</v>
      </c>
      <c r="G4596" t="s">
        <v>69</v>
      </c>
      <c r="H4596" t="s">
        <v>70</v>
      </c>
      <c r="I4596">
        <v>0</v>
      </c>
      <c r="J4596" t="s">
        <v>16229</v>
      </c>
      <c r="K4596">
        <v>0.8</v>
      </c>
      <c r="L4596" t="s">
        <v>71</v>
      </c>
      <c r="M4596"/>
      <c r="N4596"/>
      <c r="O4596"/>
      <c r="P4596"/>
      <c r="Q4596"/>
      <c r="R4596"/>
      <c r="S4596"/>
      <c r="T4596"/>
      <c r="U4596"/>
      <c r="V4596"/>
      <c r="W4596"/>
      <c r="X4596"/>
      <c r="Y4596"/>
      <c r="Z4596"/>
      <c r="AA4596"/>
      <c r="AB4596"/>
      <c r="AC4596"/>
      <c r="AD4596"/>
      <c r="AE4596"/>
      <c r="AF4596"/>
      <c r="AG4596">
        <v>2</v>
      </c>
      <c r="AH4596">
        <v>10000</v>
      </c>
    </row>
    <row r="4597" spans="1:34" ht="15" x14ac:dyDescent="0.25">
      <c r="A4597" t="s">
        <v>9302</v>
      </c>
      <c r="B4597" t="s">
        <v>9303</v>
      </c>
      <c r="C4597" t="s">
        <v>742</v>
      </c>
      <c r="D4597"/>
      <c r="E4597"/>
      <c r="F4597"/>
      <c r="G4597"/>
      <c r="H4597" t="s">
        <v>63</v>
      </c>
      <c r="I4597" t="s">
        <v>64</v>
      </c>
      <c r="J4597"/>
      <c r="K4597"/>
      <c r="L4597"/>
      <c r="M4597"/>
      <c r="N4597"/>
      <c r="O4597"/>
      <c r="P4597"/>
      <c r="Q4597"/>
      <c r="R4597"/>
      <c r="S4597"/>
      <c r="T4597"/>
      <c r="U4597"/>
      <c r="V4597"/>
      <c r="W4597"/>
      <c r="X4597"/>
      <c r="Y4597"/>
      <c r="Z4597"/>
      <c r="AA4597"/>
      <c r="AB4597"/>
      <c r="AC4597"/>
      <c r="AD4597"/>
      <c r="AE4597"/>
      <c r="AF4597"/>
      <c r="AG4597"/>
      <c r="AH4597">
        <v>0</v>
      </c>
    </row>
    <row r="4598" spans="1:34" ht="15" x14ac:dyDescent="0.25">
      <c r="A4598" t="s">
        <v>9304</v>
      </c>
      <c r="B4598" t="s">
        <v>9305</v>
      </c>
      <c r="C4598" t="s">
        <v>294</v>
      </c>
      <c r="D4598">
        <v>34</v>
      </c>
      <c r="E4598" s="138">
        <v>45645</v>
      </c>
      <c r="F4598" s="138">
        <v>45911</v>
      </c>
      <c r="G4598" t="s">
        <v>69</v>
      </c>
      <c r="H4598" t="s">
        <v>63</v>
      </c>
      <c r="I4598">
        <v>0.8</v>
      </c>
      <c r="J4598" t="s">
        <v>71</v>
      </c>
      <c r="K4598"/>
      <c r="L4598"/>
      <c r="M4598"/>
      <c r="N4598"/>
      <c r="O4598"/>
      <c r="P4598"/>
      <c r="Q4598"/>
      <c r="R4598"/>
      <c r="S4598"/>
      <c r="T4598"/>
      <c r="U4598"/>
      <c r="V4598"/>
      <c r="W4598"/>
      <c r="X4598"/>
      <c r="Y4598"/>
      <c r="Z4598"/>
      <c r="AA4598"/>
      <c r="AB4598"/>
      <c r="AC4598"/>
      <c r="AD4598"/>
      <c r="AE4598"/>
      <c r="AF4598"/>
      <c r="AG4598">
        <v>1</v>
      </c>
      <c r="AH4598">
        <v>0</v>
      </c>
    </row>
    <row r="4599" spans="1:34" ht="15" x14ac:dyDescent="0.25">
      <c r="A4599" t="s">
        <v>9306</v>
      </c>
      <c r="B4599" t="s">
        <v>9307</v>
      </c>
      <c r="C4599" t="s">
        <v>294</v>
      </c>
      <c r="D4599">
        <v>40</v>
      </c>
      <c r="E4599" s="138">
        <v>45646</v>
      </c>
      <c r="F4599" s="138">
        <v>45708</v>
      </c>
      <c r="G4599" t="s">
        <v>69</v>
      </c>
      <c r="H4599" t="s">
        <v>63</v>
      </c>
      <c r="I4599">
        <v>0.8</v>
      </c>
      <c r="J4599" t="s">
        <v>71</v>
      </c>
      <c r="K4599"/>
      <c r="L4599"/>
      <c r="M4599"/>
      <c r="N4599"/>
      <c r="O4599"/>
      <c r="P4599"/>
      <c r="Q4599"/>
      <c r="R4599"/>
      <c r="S4599"/>
      <c r="T4599"/>
      <c r="U4599"/>
      <c r="V4599"/>
      <c r="W4599"/>
      <c r="X4599"/>
      <c r="Y4599"/>
      <c r="Z4599"/>
      <c r="AA4599"/>
      <c r="AB4599"/>
      <c r="AC4599"/>
      <c r="AD4599"/>
      <c r="AE4599"/>
      <c r="AF4599"/>
      <c r="AG4599">
        <v>1</v>
      </c>
      <c r="AH4599">
        <v>0</v>
      </c>
    </row>
    <row r="4600" spans="1:34" ht="15" x14ac:dyDescent="0.25">
      <c r="A4600" t="s">
        <v>9308</v>
      </c>
      <c r="B4600" t="s">
        <v>9309</v>
      </c>
      <c r="C4600" t="s">
        <v>198</v>
      </c>
      <c r="D4600">
        <v>60</v>
      </c>
      <c r="E4600" s="138">
        <v>45645</v>
      </c>
      <c r="F4600" s="138">
        <v>45672</v>
      </c>
      <c r="G4600" t="s">
        <v>75</v>
      </c>
      <c r="H4600" t="s">
        <v>70</v>
      </c>
      <c r="I4600">
        <v>0.78</v>
      </c>
      <c r="J4600" t="s">
        <v>16270</v>
      </c>
      <c r="K4600">
        <v>0.79</v>
      </c>
      <c r="L4600" t="s">
        <v>78</v>
      </c>
      <c r="M4600">
        <v>0.8</v>
      </c>
      <c r="N4600" t="s">
        <v>79</v>
      </c>
      <c r="O4600"/>
      <c r="P4600"/>
      <c r="Q4600"/>
      <c r="R4600"/>
      <c r="S4600"/>
      <c r="T4600"/>
      <c r="U4600"/>
      <c r="V4600"/>
      <c r="W4600"/>
      <c r="X4600"/>
      <c r="Y4600"/>
      <c r="Z4600"/>
      <c r="AA4600"/>
      <c r="AB4600"/>
      <c r="AC4600"/>
      <c r="AD4600"/>
      <c r="AE4600"/>
      <c r="AF4600"/>
      <c r="AG4600">
        <v>3</v>
      </c>
      <c r="AH4600">
        <v>0</v>
      </c>
    </row>
    <row r="4601" spans="1:34" ht="15" x14ac:dyDescent="0.25">
      <c r="A4601" t="s">
        <v>9310</v>
      </c>
      <c r="B4601" t="s">
        <v>9311</v>
      </c>
      <c r="C4601" t="s">
        <v>182</v>
      </c>
      <c r="D4601">
        <v>5</v>
      </c>
      <c r="E4601" s="138">
        <v>43948</v>
      </c>
      <c r="F4601" s="138">
        <v>46011</v>
      </c>
      <c r="G4601" t="s">
        <v>69</v>
      </c>
      <c r="H4601" t="s">
        <v>63</v>
      </c>
      <c r="I4601">
        <v>0.8</v>
      </c>
      <c r="J4601" t="s">
        <v>71</v>
      </c>
      <c r="K4601"/>
      <c r="L4601"/>
      <c r="M4601"/>
      <c r="N4601"/>
      <c r="O4601"/>
      <c r="P4601"/>
      <c r="Q4601"/>
      <c r="R4601"/>
      <c r="S4601"/>
      <c r="T4601"/>
      <c r="U4601"/>
      <c r="V4601"/>
      <c r="W4601"/>
      <c r="X4601"/>
      <c r="Y4601"/>
      <c r="Z4601"/>
      <c r="AA4601"/>
      <c r="AB4601"/>
      <c r="AC4601"/>
      <c r="AD4601"/>
      <c r="AE4601"/>
      <c r="AF4601"/>
      <c r="AG4601">
        <v>1</v>
      </c>
      <c r="AH4601">
        <v>0</v>
      </c>
    </row>
    <row r="4602" spans="1:34" ht="15" x14ac:dyDescent="0.25">
      <c r="A4602" t="s">
        <v>9312</v>
      </c>
      <c r="B4602" t="s">
        <v>9313</v>
      </c>
      <c r="C4602" t="s">
        <v>108</v>
      </c>
      <c r="D4602">
        <v>16</v>
      </c>
      <c r="E4602" s="138">
        <v>45656</v>
      </c>
      <c r="F4602" s="138">
        <v>45693</v>
      </c>
      <c r="G4602" t="s">
        <v>69</v>
      </c>
      <c r="H4602" t="s">
        <v>63</v>
      </c>
      <c r="I4602">
        <v>0.4</v>
      </c>
      <c r="J4602" t="s">
        <v>71</v>
      </c>
      <c r="K4602"/>
      <c r="L4602"/>
      <c r="M4602"/>
      <c r="N4602"/>
      <c r="O4602"/>
      <c r="P4602"/>
      <c r="Q4602"/>
      <c r="R4602"/>
      <c r="S4602"/>
      <c r="T4602"/>
      <c r="U4602"/>
      <c r="V4602"/>
      <c r="W4602"/>
      <c r="X4602"/>
      <c r="Y4602"/>
      <c r="Z4602"/>
      <c r="AA4602"/>
      <c r="AB4602"/>
      <c r="AC4602"/>
      <c r="AD4602"/>
      <c r="AE4602"/>
      <c r="AF4602"/>
      <c r="AG4602">
        <v>1</v>
      </c>
      <c r="AH4602">
        <v>0</v>
      </c>
    </row>
    <row r="4603" spans="1:34" ht="15" x14ac:dyDescent="0.25">
      <c r="A4603" t="s">
        <v>9314</v>
      </c>
      <c r="B4603" t="s">
        <v>9315</v>
      </c>
      <c r="C4603" t="s">
        <v>182</v>
      </c>
      <c r="D4603">
        <v>28</v>
      </c>
      <c r="E4603" s="138">
        <v>45631</v>
      </c>
      <c r="F4603" s="138">
        <v>45860</v>
      </c>
      <c r="G4603" t="s">
        <v>69</v>
      </c>
      <c r="H4603" t="s">
        <v>63</v>
      </c>
      <c r="I4603">
        <v>0.6</v>
      </c>
      <c r="J4603" t="s">
        <v>71</v>
      </c>
      <c r="K4603"/>
      <c r="L4603"/>
      <c r="M4603"/>
      <c r="N4603"/>
      <c r="O4603"/>
      <c r="P4603"/>
      <c r="Q4603"/>
      <c r="R4603"/>
      <c r="S4603"/>
      <c r="T4603"/>
      <c r="U4603"/>
      <c r="V4603"/>
      <c r="W4603"/>
      <c r="X4603"/>
      <c r="Y4603"/>
      <c r="Z4603"/>
      <c r="AA4603"/>
      <c r="AB4603"/>
      <c r="AC4603"/>
      <c r="AD4603"/>
      <c r="AE4603"/>
      <c r="AF4603"/>
      <c r="AG4603">
        <v>1</v>
      </c>
      <c r="AH4603">
        <v>0</v>
      </c>
    </row>
    <row r="4604" spans="1:34" ht="15" x14ac:dyDescent="0.25">
      <c r="A4604" t="s">
        <v>9316</v>
      </c>
      <c r="B4604" t="s">
        <v>9317</v>
      </c>
      <c r="C4604" t="s">
        <v>182</v>
      </c>
      <c r="D4604">
        <v>20</v>
      </c>
      <c r="E4604" s="138">
        <v>45640</v>
      </c>
      <c r="F4604" s="138">
        <v>45723</v>
      </c>
      <c r="G4604" t="s">
        <v>75</v>
      </c>
      <c r="H4604" t="s">
        <v>63</v>
      </c>
      <c r="I4604">
        <v>0.6</v>
      </c>
      <c r="J4604" t="s">
        <v>71</v>
      </c>
      <c r="K4604"/>
      <c r="L4604"/>
      <c r="M4604"/>
      <c r="N4604"/>
      <c r="O4604"/>
      <c r="P4604"/>
      <c r="Q4604"/>
      <c r="R4604"/>
      <c r="S4604"/>
      <c r="T4604"/>
      <c r="U4604"/>
      <c r="V4604"/>
      <c r="W4604"/>
      <c r="X4604"/>
      <c r="Y4604"/>
      <c r="Z4604"/>
      <c r="AA4604"/>
      <c r="AB4604"/>
      <c r="AC4604"/>
      <c r="AD4604"/>
      <c r="AE4604"/>
      <c r="AF4604"/>
      <c r="AG4604">
        <v>1</v>
      </c>
      <c r="AH4604">
        <v>0</v>
      </c>
    </row>
    <row r="4605" spans="1:34" ht="15" x14ac:dyDescent="0.25">
      <c r="A4605" t="s">
        <v>9318</v>
      </c>
      <c r="B4605" t="s">
        <v>9319</v>
      </c>
      <c r="C4605" t="s">
        <v>521</v>
      </c>
      <c r="D4605">
        <v>52</v>
      </c>
      <c r="E4605" s="138">
        <v>44917</v>
      </c>
      <c r="F4605" s="138">
        <v>46011</v>
      </c>
      <c r="G4605" t="s">
        <v>69</v>
      </c>
      <c r="H4605" t="s">
        <v>70</v>
      </c>
      <c r="I4605">
        <v>0</v>
      </c>
      <c r="J4605" t="s">
        <v>16230</v>
      </c>
      <c r="K4605">
        <v>0.8</v>
      </c>
      <c r="L4605" t="s">
        <v>71</v>
      </c>
      <c r="M4605"/>
      <c r="N4605"/>
      <c r="O4605"/>
      <c r="P4605"/>
      <c r="Q4605"/>
      <c r="R4605"/>
      <c r="S4605"/>
      <c r="T4605"/>
      <c r="U4605"/>
      <c r="V4605"/>
      <c r="W4605"/>
      <c r="X4605"/>
      <c r="Y4605"/>
      <c r="Z4605"/>
      <c r="AA4605"/>
      <c r="AB4605"/>
      <c r="AC4605"/>
      <c r="AD4605"/>
      <c r="AE4605"/>
      <c r="AF4605"/>
      <c r="AG4605">
        <v>2</v>
      </c>
      <c r="AH4605">
        <v>15000</v>
      </c>
    </row>
    <row r="4606" spans="1:34" ht="15" x14ac:dyDescent="0.25">
      <c r="A4606" t="s">
        <v>9320</v>
      </c>
      <c r="B4606" t="s">
        <v>9321</v>
      </c>
      <c r="C4606" t="s">
        <v>142</v>
      </c>
      <c r="D4606"/>
      <c r="E4606"/>
      <c r="F4606"/>
      <c r="G4606"/>
      <c r="H4606" t="s">
        <v>63</v>
      </c>
      <c r="I4606" t="s">
        <v>64</v>
      </c>
      <c r="J4606"/>
      <c r="K4606"/>
      <c r="L4606"/>
      <c r="M4606"/>
      <c r="N4606"/>
      <c r="O4606"/>
      <c r="P4606"/>
      <c r="Q4606"/>
      <c r="R4606"/>
      <c r="S4606"/>
      <c r="T4606"/>
      <c r="U4606"/>
      <c r="V4606"/>
      <c r="W4606"/>
      <c r="X4606"/>
      <c r="Y4606"/>
      <c r="Z4606"/>
      <c r="AA4606"/>
      <c r="AB4606"/>
      <c r="AC4606"/>
      <c r="AD4606"/>
      <c r="AE4606"/>
      <c r="AF4606"/>
      <c r="AG4606"/>
      <c r="AH4606">
        <v>0</v>
      </c>
    </row>
    <row r="4607" spans="1:34" ht="15" x14ac:dyDescent="0.25">
      <c r="A4607" t="s">
        <v>9322</v>
      </c>
      <c r="B4607" t="s">
        <v>9323</v>
      </c>
      <c r="C4607" t="s">
        <v>108</v>
      </c>
      <c r="D4607">
        <v>9</v>
      </c>
      <c r="E4607" s="138">
        <v>44708</v>
      </c>
      <c r="F4607" s="138">
        <v>46011</v>
      </c>
      <c r="G4607" t="s">
        <v>69</v>
      </c>
      <c r="H4607" t="s">
        <v>70</v>
      </c>
      <c r="I4607">
        <v>0</v>
      </c>
      <c r="J4607" t="s">
        <v>16228</v>
      </c>
      <c r="K4607">
        <v>0.8</v>
      </c>
      <c r="L4607" t="s">
        <v>71</v>
      </c>
      <c r="M4607"/>
      <c r="N4607"/>
      <c r="O4607"/>
      <c r="P4607"/>
      <c r="Q4607"/>
      <c r="R4607"/>
      <c r="S4607"/>
      <c r="T4607"/>
      <c r="U4607"/>
      <c r="V4607"/>
      <c r="W4607"/>
      <c r="X4607"/>
      <c r="Y4607"/>
      <c r="Z4607"/>
      <c r="AA4607"/>
      <c r="AB4607"/>
      <c r="AC4607"/>
      <c r="AD4607"/>
      <c r="AE4607"/>
      <c r="AF4607"/>
      <c r="AG4607">
        <v>2</v>
      </c>
      <c r="AH4607">
        <v>12000</v>
      </c>
    </row>
    <row r="4608" spans="1:34" ht="15" x14ac:dyDescent="0.25">
      <c r="A4608" t="s">
        <v>9324</v>
      </c>
      <c r="B4608" t="s">
        <v>9325</v>
      </c>
      <c r="C4608" t="s">
        <v>264</v>
      </c>
      <c r="D4608">
        <v>57</v>
      </c>
      <c r="E4608" s="138">
        <v>45656</v>
      </c>
      <c r="F4608" s="138">
        <v>45664</v>
      </c>
      <c r="G4608" t="s">
        <v>69</v>
      </c>
      <c r="H4608" t="s">
        <v>63</v>
      </c>
      <c r="I4608">
        <v>0.8</v>
      </c>
      <c r="J4608" t="s">
        <v>71</v>
      </c>
      <c r="K4608"/>
      <c r="L4608"/>
      <c r="M4608"/>
      <c r="N4608"/>
      <c r="O4608"/>
      <c r="P4608"/>
      <c r="Q4608"/>
      <c r="R4608"/>
      <c r="S4608"/>
      <c r="T4608"/>
      <c r="U4608"/>
      <c r="V4608"/>
      <c r="W4608"/>
      <c r="X4608"/>
      <c r="Y4608"/>
      <c r="Z4608"/>
      <c r="AA4608"/>
      <c r="AB4608"/>
      <c r="AC4608"/>
      <c r="AD4608"/>
      <c r="AE4608"/>
      <c r="AF4608"/>
      <c r="AG4608">
        <v>1</v>
      </c>
      <c r="AH4608">
        <v>0</v>
      </c>
    </row>
    <row r="4609" spans="1:34" ht="15" x14ac:dyDescent="0.25">
      <c r="A4609" t="s">
        <v>9326</v>
      </c>
      <c r="B4609" t="s">
        <v>9327</v>
      </c>
      <c r="C4609" t="s">
        <v>151</v>
      </c>
      <c r="D4609">
        <v>55</v>
      </c>
      <c r="E4609" s="138">
        <v>45645</v>
      </c>
      <c r="F4609" s="138">
        <v>45937</v>
      </c>
      <c r="G4609" t="s">
        <v>16478</v>
      </c>
      <c r="H4609" t="s">
        <v>70</v>
      </c>
      <c r="I4609">
        <v>0</v>
      </c>
      <c r="J4609" t="s">
        <v>16228</v>
      </c>
      <c r="K4609">
        <v>0.8</v>
      </c>
      <c r="L4609" t="s">
        <v>71</v>
      </c>
      <c r="M4609"/>
      <c r="N4609"/>
      <c r="O4609"/>
      <c r="P4609"/>
      <c r="Q4609"/>
      <c r="R4609"/>
      <c r="S4609"/>
      <c r="T4609"/>
      <c r="U4609"/>
      <c r="V4609"/>
      <c r="W4609"/>
      <c r="X4609"/>
      <c r="Y4609"/>
      <c r="Z4609"/>
      <c r="AA4609"/>
      <c r="AB4609"/>
      <c r="AC4609"/>
      <c r="AD4609"/>
      <c r="AE4609"/>
      <c r="AF4609"/>
      <c r="AG4609">
        <v>2</v>
      </c>
      <c r="AH4609">
        <v>12000</v>
      </c>
    </row>
    <row r="4610" spans="1:34" ht="15" x14ac:dyDescent="0.25">
      <c r="A4610" t="s">
        <v>9328</v>
      </c>
      <c r="B4610" t="s">
        <v>9329</v>
      </c>
      <c r="C4610" t="s">
        <v>162</v>
      </c>
      <c r="D4610">
        <v>46</v>
      </c>
      <c r="E4610" s="138">
        <v>45645</v>
      </c>
      <c r="F4610" s="138">
        <v>45742</v>
      </c>
      <c r="G4610" t="s">
        <v>69</v>
      </c>
      <c r="H4610" t="s">
        <v>70</v>
      </c>
      <c r="I4610">
        <v>0</v>
      </c>
      <c r="J4610" t="s">
        <v>16237</v>
      </c>
      <c r="K4610">
        <v>0.78</v>
      </c>
      <c r="L4610" t="s">
        <v>71</v>
      </c>
      <c r="M4610"/>
      <c r="N4610"/>
      <c r="O4610"/>
      <c r="P4610"/>
      <c r="Q4610"/>
      <c r="R4610"/>
      <c r="S4610"/>
      <c r="T4610"/>
      <c r="U4610"/>
      <c r="V4610"/>
      <c r="W4610"/>
      <c r="X4610"/>
      <c r="Y4610"/>
      <c r="Z4610"/>
      <c r="AA4610"/>
      <c r="AB4610"/>
      <c r="AC4610"/>
      <c r="AD4610"/>
      <c r="AE4610"/>
      <c r="AF4610"/>
      <c r="AG4610">
        <v>2</v>
      </c>
      <c r="AH4610">
        <v>9000</v>
      </c>
    </row>
    <row r="4611" spans="1:34" ht="15" x14ac:dyDescent="0.25">
      <c r="A4611" t="s">
        <v>9330</v>
      </c>
      <c r="B4611" t="s">
        <v>9331</v>
      </c>
      <c r="C4611" t="s">
        <v>142</v>
      </c>
      <c r="D4611">
        <v>33</v>
      </c>
      <c r="E4611" s="138">
        <v>45656</v>
      </c>
      <c r="F4611" s="138">
        <v>45665</v>
      </c>
      <c r="G4611" t="s">
        <v>69</v>
      </c>
      <c r="H4611" t="s">
        <v>70</v>
      </c>
      <c r="I4611">
        <v>0</v>
      </c>
      <c r="J4611" t="s">
        <v>16228</v>
      </c>
      <c r="K4611">
        <v>0.4</v>
      </c>
      <c r="L4611" t="s">
        <v>71</v>
      </c>
      <c r="M4611"/>
      <c r="N4611"/>
      <c r="O4611"/>
      <c r="P4611"/>
      <c r="Q4611"/>
      <c r="R4611"/>
      <c r="S4611"/>
      <c r="T4611"/>
      <c r="U4611"/>
      <c r="V4611"/>
      <c r="W4611"/>
      <c r="X4611"/>
      <c r="Y4611"/>
      <c r="Z4611"/>
      <c r="AA4611"/>
      <c r="AB4611"/>
      <c r="AC4611"/>
      <c r="AD4611"/>
      <c r="AE4611"/>
      <c r="AF4611"/>
      <c r="AG4611">
        <v>2</v>
      </c>
      <c r="AH4611">
        <v>12000</v>
      </c>
    </row>
    <row r="4612" spans="1:34" ht="15" x14ac:dyDescent="0.25">
      <c r="A4612" t="s">
        <v>9332</v>
      </c>
      <c r="B4612" t="s">
        <v>9333</v>
      </c>
      <c r="C4612" t="s">
        <v>667</v>
      </c>
      <c r="D4612"/>
      <c r="E4612"/>
      <c r="F4612"/>
      <c r="G4612"/>
      <c r="H4612" t="s">
        <v>63</v>
      </c>
      <c r="I4612" t="s">
        <v>64</v>
      </c>
      <c r="J4612"/>
      <c r="K4612"/>
      <c r="L4612"/>
      <c r="M4612"/>
      <c r="N4612"/>
      <c r="O4612"/>
      <c r="P4612"/>
      <c r="Q4612"/>
      <c r="R4612"/>
      <c r="S4612"/>
      <c r="T4612"/>
      <c r="U4612"/>
      <c r="V4612"/>
      <c r="W4612"/>
      <c r="X4612"/>
      <c r="Y4612"/>
      <c r="Z4612"/>
      <c r="AA4612"/>
      <c r="AB4612"/>
      <c r="AC4612"/>
      <c r="AD4612"/>
      <c r="AE4612"/>
      <c r="AF4612"/>
      <c r="AG4612"/>
      <c r="AH4612">
        <v>0</v>
      </c>
    </row>
    <row r="4613" spans="1:34" ht="15" x14ac:dyDescent="0.25">
      <c r="A4613" t="s">
        <v>9334</v>
      </c>
      <c r="B4613" t="s">
        <v>9335</v>
      </c>
      <c r="C4613" t="s">
        <v>251</v>
      </c>
      <c r="D4613">
        <v>31</v>
      </c>
      <c r="E4613" s="138">
        <v>45644</v>
      </c>
      <c r="F4613" s="138">
        <v>45719</v>
      </c>
      <c r="G4613" t="s">
        <v>69</v>
      </c>
      <c r="H4613" t="s">
        <v>63</v>
      </c>
      <c r="I4613">
        <v>0.6</v>
      </c>
      <c r="J4613" t="s">
        <v>71</v>
      </c>
      <c r="K4613"/>
      <c r="L4613"/>
      <c r="M4613"/>
      <c r="N4613"/>
      <c r="O4613"/>
      <c r="P4613"/>
      <c r="Q4613"/>
      <c r="R4613"/>
      <c r="S4613"/>
      <c r="T4613"/>
      <c r="U4613"/>
      <c r="V4613"/>
      <c r="W4613"/>
      <c r="X4613"/>
      <c r="Y4613"/>
      <c r="Z4613"/>
      <c r="AA4613"/>
      <c r="AB4613"/>
      <c r="AC4613"/>
      <c r="AD4613"/>
      <c r="AE4613"/>
      <c r="AF4613"/>
      <c r="AG4613">
        <v>1</v>
      </c>
      <c r="AH4613">
        <v>0</v>
      </c>
    </row>
    <row r="4614" spans="1:34" ht="15" x14ac:dyDescent="0.25">
      <c r="A4614" t="s">
        <v>9336</v>
      </c>
      <c r="B4614" t="s">
        <v>9337</v>
      </c>
      <c r="C4614" t="s">
        <v>74</v>
      </c>
      <c r="D4614">
        <v>63</v>
      </c>
      <c r="E4614" s="138">
        <v>45618</v>
      </c>
      <c r="F4614" s="138">
        <v>45693</v>
      </c>
      <c r="G4614" t="s">
        <v>16398</v>
      </c>
      <c r="H4614" t="s">
        <v>70</v>
      </c>
      <c r="I4614">
        <v>0</v>
      </c>
      <c r="J4614" t="s">
        <v>16276</v>
      </c>
      <c r="K4614">
        <v>0.55000000000000004</v>
      </c>
      <c r="L4614" t="s">
        <v>16270</v>
      </c>
      <c r="M4614">
        <v>0.65</v>
      </c>
      <c r="N4614" t="s">
        <v>78</v>
      </c>
      <c r="O4614">
        <v>0.8</v>
      </c>
      <c r="P4614" t="s">
        <v>79</v>
      </c>
      <c r="Q4614"/>
      <c r="R4614"/>
      <c r="S4614"/>
      <c r="T4614"/>
      <c r="U4614"/>
      <c r="V4614"/>
      <c r="W4614"/>
      <c r="X4614"/>
      <c r="Y4614"/>
      <c r="Z4614"/>
      <c r="AA4614"/>
      <c r="AB4614"/>
      <c r="AC4614"/>
      <c r="AD4614"/>
      <c r="AE4614"/>
      <c r="AF4614"/>
      <c r="AG4614">
        <v>4</v>
      </c>
      <c r="AH4614">
        <v>18000</v>
      </c>
    </row>
    <row r="4615" spans="1:34" ht="15" x14ac:dyDescent="0.25">
      <c r="A4615" t="s">
        <v>9338</v>
      </c>
      <c r="B4615" t="s">
        <v>9339</v>
      </c>
      <c r="C4615" t="s">
        <v>231</v>
      </c>
      <c r="D4615">
        <v>5</v>
      </c>
      <c r="E4615" s="138">
        <v>45688</v>
      </c>
      <c r="F4615" s="138">
        <v>45702</v>
      </c>
      <c r="G4615" t="s">
        <v>16478</v>
      </c>
      <c r="H4615" t="s">
        <v>70</v>
      </c>
      <c r="I4615">
        <v>0.2</v>
      </c>
      <c r="J4615" t="s">
        <v>76</v>
      </c>
      <c r="K4615">
        <v>0.3</v>
      </c>
      <c r="L4615" t="s">
        <v>77</v>
      </c>
      <c r="M4615">
        <v>0.55000000000000004</v>
      </c>
      <c r="N4615" t="s">
        <v>78</v>
      </c>
      <c r="O4615">
        <v>0.75</v>
      </c>
      <c r="P4615" t="s">
        <v>16254</v>
      </c>
      <c r="Q4615"/>
      <c r="R4615"/>
      <c r="S4615"/>
      <c r="T4615"/>
      <c r="U4615"/>
      <c r="V4615"/>
      <c r="W4615"/>
      <c r="X4615"/>
      <c r="Y4615"/>
      <c r="Z4615"/>
      <c r="AA4615"/>
      <c r="AB4615"/>
      <c r="AC4615"/>
      <c r="AD4615"/>
      <c r="AE4615"/>
      <c r="AF4615"/>
      <c r="AG4615">
        <v>0</v>
      </c>
      <c r="AH4615">
        <v>0</v>
      </c>
    </row>
    <row r="4616" spans="1:34" ht="15" x14ac:dyDescent="0.25">
      <c r="A4616" t="s">
        <v>9340</v>
      </c>
      <c r="B4616" t="s">
        <v>9341</v>
      </c>
      <c r="C4616" t="s">
        <v>119</v>
      </c>
      <c r="D4616">
        <v>19</v>
      </c>
      <c r="E4616" s="138">
        <v>45644</v>
      </c>
      <c r="F4616" s="138">
        <v>45755</v>
      </c>
      <c r="G4616" t="s">
        <v>69</v>
      </c>
      <c r="H4616" t="s">
        <v>63</v>
      </c>
      <c r="I4616">
        <v>0.7</v>
      </c>
      <c r="J4616" t="s">
        <v>71</v>
      </c>
      <c r="K4616"/>
      <c r="L4616"/>
      <c r="M4616"/>
      <c r="N4616"/>
      <c r="O4616"/>
      <c r="P4616"/>
      <c r="Q4616"/>
      <c r="R4616"/>
      <c r="S4616"/>
      <c r="T4616"/>
      <c r="U4616"/>
      <c r="V4616"/>
      <c r="W4616"/>
      <c r="X4616"/>
      <c r="Y4616"/>
      <c r="Z4616"/>
      <c r="AA4616"/>
      <c r="AB4616"/>
      <c r="AC4616"/>
      <c r="AD4616"/>
      <c r="AE4616"/>
      <c r="AF4616"/>
      <c r="AG4616">
        <v>1</v>
      </c>
      <c r="AH4616">
        <v>0</v>
      </c>
    </row>
    <row r="4617" spans="1:34" ht="15" x14ac:dyDescent="0.25">
      <c r="A4617" t="s">
        <v>9344</v>
      </c>
      <c r="B4617" t="s">
        <v>9345</v>
      </c>
      <c r="C4617" t="s">
        <v>219</v>
      </c>
      <c r="D4617">
        <v>118</v>
      </c>
      <c r="E4617" s="138">
        <v>39401</v>
      </c>
      <c r="F4617" s="138">
        <v>46011</v>
      </c>
      <c r="G4617" t="s">
        <v>69</v>
      </c>
      <c r="H4617" t="s">
        <v>63</v>
      </c>
      <c r="I4617">
        <v>0.8</v>
      </c>
      <c r="J4617" t="s">
        <v>71</v>
      </c>
      <c r="K4617"/>
      <c r="L4617"/>
      <c r="M4617"/>
      <c r="N4617"/>
      <c r="O4617"/>
      <c r="P4617"/>
      <c r="Q4617"/>
      <c r="R4617"/>
      <c r="S4617"/>
      <c r="T4617"/>
      <c r="U4617"/>
      <c r="V4617"/>
      <c r="W4617"/>
      <c r="X4617"/>
      <c r="Y4617"/>
      <c r="Z4617"/>
      <c r="AA4617"/>
      <c r="AB4617"/>
      <c r="AC4617"/>
      <c r="AD4617"/>
      <c r="AE4617"/>
      <c r="AF4617"/>
      <c r="AG4617">
        <v>1</v>
      </c>
      <c r="AH4617">
        <v>0</v>
      </c>
    </row>
    <row r="4618" spans="1:34" ht="15" x14ac:dyDescent="0.25">
      <c r="A4618" t="s">
        <v>9346</v>
      </c>
      <c r="B4618" t="s">
        <v>9347</v>
      </c>
      <c r="C4618" t="s">
        <v>321</v>
      </c>
      <c r="D4618">
        <v>17</v>
      </c>
      <c r="E4618" s="138">
        <v>45644</v>
      </c>
      <c r="F4618" s="138">
        <v>45716</v>
      </c>
      <c r="G4618" t="s">
        <v>69</v>
      </c>
      <c r="H4618" t="s">
        <v>70</v>
      </c>
      <c r="I4618">
        <v>0</v>
      </c>
      <c r="J4618" t="s">
        <v>16229</v>
      </c>
      <c r="K4618">
        <v>0.8</v>
      </c>
      <c r="L4618" t="s">
        <v>71</v>
      </c>
      <c r="M4618"/>
      <c r="N4618"/>
      <c r="O4618"/>
      <c r="P4618"/>
      <c r="Q4618"/>
      <c r="R4618"/>
      <c r="S4618"/>
      <c r="T4618"/>
      <c r="U4618"/>
      <c r="V4618"/>
      <c r="W4618"/>
      <c r="X4618"/>
      <c r="Y4618"/>
      <c r="Z4618"/>
      <c r="AA4618"/>
      <c r="AB4618"/>
      <c r="AC4618"/>
      <c r="AD4618"/>
      <c r="AE4618"/>
      <c r="AF4618"/>
      <c r="AG4618">
        <v>2</v>
      </c>
      <c r="AH4618">
        <v>10000</v>
      </c>
    </row>
    <row r="4619" spans="1:34" ht="15" x14ac:dyDescent="0.25">
      <c r="A4619" t="s">
        <v>9348</v>
      </c>
      <c r="B4619" t="s">
        <v>9349</v>
      </c>
      <c r="C4619" t="s">
        <v>321</v>
      </c>
      <c r="D4619">
        <v>30</v>
      </c>
      <c r="E4619" s="138">
        <v>45630</v>
      </c>
      <c r="F4619" s="138">
        <v>45649</v>
      </c>
      <c r="G4619" t="s">
        <v>69</v>
      </c>
      <c r="H4619" t="s">
        <v>63</v>
      </c>
      <c r="I4619">
        <v>0.8</v>
      </c>
      <c r="J4619" t="s">
        <v>71</v>
      </c>
      <c r="K4619"/>
      <c r="L4619"/>
      <c r="M4619"/>
      <c r="N4619"/>
      <c r="O4619"/>
      <c r="P4619"/>
      <c r="Q4619"/>
      <c r="R4619"/>
      <c r="S4619"/>
      <c r="T4619"/>
      <c r="U4619"/>
      <c r="V4619"/>
      <c r="W4619"/>
      <c r="X4619"/>
      <c r="Y4619"/>
      <c r="Z4619"/>
      <c r="AA4619"/>
      <c r="AB4619"/>
      <c r="AC4619"/>
      <c r="AD4619"/>
      <c r="AE4619"/>
      <c r="AF4619"/>
      <c r="AG4619">
        <v>1</v>
      </c>
      <c r="AH4619">
        <v>0</v>
      </c>
    </row>
    <row r="4620" spans="1:34" ht="15" x14ac:dyDescent="0.25">
      <c r="A4620" t="s">
        <v>9350</v>
      </c>
      <c r="B4620" t="s">
        <v>9351</v>
      </c>
      <c r="C4620" t="s">
        <v>63</v>
      </c>
      <c r="D4620">
        <v>7</v>
      </c>
      <c r="E4620" s="138">
        <v>44651</v>
      </c>
      <c r="F4620" s="138">
        <v>46011</v>
      </c>
      <c r="G4620" t="s">
        <v>16478</v>
      </c>
      <c r="H4620" t="s">
        <v>70</v>
      </c>
      <c r="I4620">
        <v>0.6</v>
      </c>
      <c r="J4620" t="s">
        <v>76</v>
      </c>
      <c r="K4620">
        <v>0.65</v>
      </c>
      <c r="L4620" t="s">
        <v>77</v>
      </c>
      <c r="M4620">
        <v>0.75</v>
      </c>
      <c r="N4620" t="s">
        <v>78</v>
      </c>
      <c r="O4620">
        <v>0.8</v>
      </c>
      <c r="P4620" t="s">
        <v>79</v>
      </c>
      <c r="Q4620">
        <v>0</v>
      </c>
      <c r="R4620" t="s">
        <v>16229</v>
      </c>
      <c r="S4620"/>
      <c r="T4620"/>
      <c r="U4620"/>
      <c r="V4620"/>
      <c r="W4620"/>
      <c r="X4620"/>
      <c r="Y4620"/>
      <c r="Z4620"/>
      <c r="AA4620"/>
      <c r="AB4620"/>
      <c r="AC4620"/>
      <c r="AD4620"/>
      <c r="AE4620"/>
      <c r="AF4620"/>
      <c r="AG4620">
        <v>0</v>
      </c>
      <c r="AH4620">
        <v>0</v>
      </c>
    </row>
    <row r="4621" spans="1:34" ht="15" x14ac:dyDescent="0.25">
      <c r="A4621" t="s">
        <v>9352</v>
      </c>
      <c r="B4621" t="s">
        <v>9353</v>
      </c>
      <c r="C4621" t="s">
        <v>63</v>
      </c>
      <c r="D4621">
        <v>80</v>
      </c>
      <c r="E4621" s="138">
        <v>45626</v>
      </c>
      <c r="F4621" s="138">
        <v>45679</v>
      </c>
      <c r="G4621" t="s">
        <v>69</v>
      </c>
      <c r="H4621" t="s">
        <v>70</v>
      </c>
      <c r="I4621">
        <v>0</v>
      </c>
      <c r="J4621" t="s">
        <v>16397</v>
      </c>
      <c r="K4621">
        <v>0.5</v>
      </c>
      <c r="L4621" t="s">
        <v>71</v>
      </c>
      <c r="M4621"/>
      <c r="N4621"/>
      <c r="O4621"/>
      <c r="P4621"/>
      <c r="Q4621"/>
      <c r="R4621"/>
      <c r="S4621"/>
      <c r="T4621"/>
      <c r="U4621"/>
      <c r="V4621"/>
      <c r="W4621"/>
      <c r="X4621"/>
      <c r="Y4621"/>
      <c r="Z4621"/>
      <c r="AA4621"/>
      <c r="AB4621"/>
      <c r="AC4621"/>
      <c r="AD4621"/>
      <c r="AE4621"/>
      <c r="AF4621"/>
      <c r="AG4621">
        <v>2</v>
      </c>
      <c r="AH4621">
        <v>18200</v>
      </c>
    </row>
    <row r="4622" spans="1:34" ht="15" x14ac:dyDescent="0.25">
      <c r="A4622" t="s">
        <v>9354</v>
      </c>
      <c r="B4622" t="s">
        <v>9355</v>
      </c>
      <c r="C4622" t="s">
        <v>318</v>
      </c>
      <c r="D4622">
        <v>27</v>
      </c>
      <c r="E4622" s="138">
        <v>45656</v>
      </c>
      <c r="F4622" s="138">
        <v>45659</v>
      </c>
      <c r="G4622" t="s">
        <v>69</v>
      </c>
      <c r="H4622" t="s">
        <v>70</v>
      </c>
      <c r="I4622">
        <v>0</v>
      </c>
      <c r="J4622" t="s">
        <v>16249</v>
      </c>
      <c r="K4622">
        <v>0.6</v>
      </c>
      <c r="L4622" t="s">
        <v>71</v>
      </c>
      <c r="M4622"/>
      <c r="N4622"/>
      <c r="O4622"/>
      <c r="P4622"/>
      <c r="Q4622"/>
      <c r="R4622"/>
      <c r="S4622"/>
      <c r="T4622"/>
      <c r="U4622"/>
      <c r="V4622"/>
      <c r="W4622"/>
      <c r="X4622"/>
      <c r="Y4622"/>
      <c r="Z4622"/>
      <c r="AA4622"/>
      <c r="AB4622"/>
      <c r="AC4622"/>
      <c r="AD4622"/>
      <c r="AE4622"/>
      <c r="AF4622"/>
      <c r="AG4622">
        <v>2</v>
      </c>
      <c r="AH4622">
        <v>8000</v>
      </c>
    </row>
    <row r="4623" spans="1:34" ht="15" x14ac:dyDescent="0.25">
      <c r="A4623" t="s">
        <v>9356</v>
      </c>
      <c r="B4623" t="s">
        <v>9357</v>
      </c>
      <c r="C4623" t="s">
        <v>206</v>
      </c>
      <c r="D4623">
        <v>4</v>
      </c>
      <c r="E4623" s="138">
        <v>45719</v>
      </c>
      <c r="F4623" s="138">
        <v>45754</v>
      </c>
      <c r="G4623" t="s">
        <v>69</v>
      </c>
      <c r="H4623" t="s">
        <v>70</v>
      </c>
      <c r="I4623">
        <v>0</v>
      </c>
      <c r="J4623" t="s">
        <v>16289</v>
      </c>
      <c r="K4623">
        <v>0.8</v>
      </c>
      <c r="L4623" t="s">
        <v>71</v>
      </c>
      <c r="M4623"/>
      <c r="N4623"/>
      <c r="O4623"/>
      <c r="P4623"/>
      <c r="Q4623"/>
      <c r="R4623"/>
      <c r="S4623"/>
      <c r="T4623"/>
      <c r="U4623"/>
      <c r="V4623"/>
      <c r="W4623"/>
      <c r="X4623"/>
      <c r="Y4623"/>
      <c r="Z4623"/>
      <c r="AA4623"/>
      <c r="AB4623"/>
      <c r="AC4623"/>
      <c r="AD4623"/>
      <c r="AE4623"/>
      <c r="AF4623"/>
      <c r="AG4623">
        <v>2</v>
      </c>
      <c r="AH4623">
        <v>11999.99</v>
      </c>
    </row>
    <row r="4624" spans="1:34" ht="15" x14ac:dyDescent="0.25">
      <c r="A4624" t="s">
        <v>9358</v>
      </c>
      <c r="B4624" t="s">
        <v>9359</v>
      </c>
      <c r="C4624" t="s">
        <v>119</v>
      </c>
      <c r="D4624">
        <v>14</v>
      </c>
      <c r="E4624" s="138">
        <v>45377</v>
      </c>
      <c r="F4624" s="138">
        <v>46011</v>
      </c>
      <c r="G4624" t="s">
        <v>69</v>
      </c>
      <c r="H4624" t="s">
        <v>70</v>
      </c>
      <c r="I4624">
        <v>0</v>
      </c>
      <c r="J4624" t="s">
        <v>16246</v>
      </c>
      <c r="K4624">
        <v>0.8</v>
      </c>
      <c r="L4624" t="s">
        <v>71</v>
      </c>
      <c r="M4624"/>
      <c r="N4624"/>
      <c r="O4624"/>
      <c r="P4624"/>
      <c r="Q4624"/>
      <c r="R4624"/>
      <c r="S4624"/>
      <c r="T4624"/>
      <c r="U4624"/>
      <c r="V4624"/>
      <c r="W4624"/>
      <c r="X4624"/>
      <c r="Y4624"/>
      <c r="Z4624"/>
      <c r="AA4624"/>
      <c r="AB4624"/>
      <c r="AC4624"/>
      <c r="AD4624"/>
      <c r="AE4624"/>
      <c r="AF4624"/>
      <c r="AG4624">
        <v>2</v>
      </c>
      <c r="AH4624">
        <v>7499.99</v>
      </c>
    </row>
    <row r="4625" spans="1:34" ht="15" x14ac:dyDescent="0.25">
      <c r="A4625" t="s">
        <v>9360</v>
      </c>
      <c r="B4625" t="s">
        <v>9361</v>
      </c>
      <c r="C4625" t="s">
        <v>359</v>
      </c>
      <c r="D4625">
        <v>48</v>
      </c>
      <c r="E4625" s="138">
        <v>44907</v>
      </c>
      <c r="F4625" s="138">
        <v>46011</v>
      </c>
      <c r="G4625" t="s">
        <v>16478</v>
      </c>
      <c r="H4625" t="s">
        <v>70</v>
      </c>
      <c r="I4625">
        <v>0.5</v>
      </c>
      <c r="J4625" t="s">
        <v>76</v>
      </c>
      <c r="K4625">
        <v>0.68</v>
      </c>
      <c r="L4625" t="s">
        <v>77</v>
      </c>
      <c r="M4625">
        <v>0.72</v>
      </c>
      <c r="N4625" t="s">
        <v>78</v>
      </c>
      <c r="O4625">
        <v>0.8</v>
      </c>
      <c r="P4625" t="s">
        <v>79</v>
      </c>
      <c r="Q4625">
        <v>0</v>
      </c>
      <c r="R4625" t="s">
        <v>16267</v>
      </c>
      <c r="S4625"/>
      <c r="T4625"/>
      <c r="U4625"/>
      <c r="V4625"/>
      <c r="W4625"/>
      <c r="X4625"/>
      <c r="Y4625"/>
      <c r="Z4625"/>
      <c r="AA4625"/>
      <c r="AB4625"/>
      <c r="AC4625"/>
      <c r="AD4625"/>
      <c r="AE4625"/>
      <c r="AF4625"/>
      <c r="AG4625">
        <v>0</v>
      </c>
      <c r="AH4625">
        <v>0</v>
      </c>
    </row>
    <row r="4626" spans="1:34" ht="15" x14ac:dyDescent="0.25">
      <c r="A4626" t="s">
        <v>9362</v>
      </c>
      <c r="B4626" t="s">
        <v>9363</v>
      </c>
      <c r="C4626" t="s">
        <v>74</v>
      </c>
      <c r="D4626">
        <v>40</v>
      </c>
      <c r="E4626" s="138">
        <v>45646</v>
      </c>
      <c r="F4626" s="138">
        <v>45672</v>
      </c>
      <c r="G4626" t="s">
        <v>69</v>
      </c>
      <c r="H4626" t="s">
        <v>63</v>
      </c>
      <c r="I4626">
        <v>0.8</v>
      </c>
      <c r="J4626" t="s">
        <v>71</v>
      </c>
      <c r="K4626"/>
      <c r="L4626"/>
      <c r="M4626"/>
      <c r="N4626"/>
      <c r="O4626"/>
      <c r="P4626"/>
      <c r="Q4626"/>
      <c r="R4626"/>
      <c r="S4626"/>
      <c r="T4626"/>
      <c r="U4626"/>
      <c r="V4626"/>
      <c r="W4626"/>
      <c r="X4626"/>
      <c r="Y4626"/>
      <c r="Z4626"/>
      <c r="AA4626"/>
      <c r="AB4626"/>
      <c r="AC4626"/>
      <c r="AD4626"/>
      <c r="AE4626"/>
      <c r="AF4626"/>
      <c r="AG4626">
        <v>1</v>
      </c>
      <c r="AH4626">
        <v>0</v>
      </c>
    </row>
    <row r="4627" spans="1:34" ht="15" x14ac:dyDescent="0.25">
      <c r="A4627" t="s">
        <v>9364</v>
      </c>
      <c r="B4627" t="s">
        <v>9365</v>
      </c>
      <c r="C4627" t="s">
        <v>251</v>
      </c>
      <c r="D4627">
        <v>6</v>
      </c>
      <c r="E4627" s="138">
        <v>45762</v>
      </c>
      <c r="F4627" s="138">
        <v>45833</v>
      </c>
      <c r="G4627" t="s">
        <v>75</v>
      </c>
      <c r="H4627" t="s">
        <v>70</v>
      </c>
      <c r="I4627">
        <v>0</v>
      </c>
      <c r="J4627" t="s">
        <v>16245</v>
      </c>
      <c r="K4627">
        <v>0.6</v>
      </c>
      <c r="L4627" t="s">
        <v>16270</v>
      </c>
      <c r="M4627">
        <v>0.76</v>
      </c>
      <c r="N4627" t="s">
        <v>78</v>
      </c>
      <c r="O4627">
        <v>0.8</v>
      </c>
      <c r="P4627" t="s">
        <v>79</v>
      </c>
      <c r="Q4627"/>
      <c r="R4627"/>
      <c r="S4627"/>
      <c r="T4627"/>
      <c r="U4627"/>
      <c r="V4627"/>
      <c r="W4627"/>
      <c r="X4627"/>
      <c r="Y4627"/>
      <c r="Z4627"/>
      <c r="AA4627"/>
      <c r="AB4627"/>
      <c r="AC4627"/>
      <c r="AD4627"/>
      <c r="AE4627"/>
      <c r="AF4627"/>
      <c r="AG4627">
        <v>4</v>
      </c>
      <c r="AH4627">
        <v>16000</v>
      </c>
    </row>
    <row r="4628" spans="1:34" ht="15" x14ac:dyDescent="0.25">
      <c r="A4628" t="s">
        <v>9366</v>
      </c>
      <c r="B4628" t="s">
        <v>9367</v>
      </c>
      <c r="C4628" t="s">
        <v>74</v>
      </c>
      <c r="D4628">
        <v>5</v>
      </c>
      <c r="E4628" s="138">
        <v>45721</v>
      </c>
      <c r="F4628" s="138">
        <v>45740</v>
      </c>
      <c r="G4628" t="s">
        <v>75</v>
      </c>
      <c r="H4628" t="s">
        <v>70</v>
      </c>
      <c r="I4628">
        <v>0.6</v>
      </c>
      <c r="J4628" t="s">
        <v>16270</v>
      </c>
      <c r="K4628">
        <v>0.62</v>
      </c>
      <c r="L4628" t="s">
        <v>78</v>
      </c>
      <c r="M4628">
        <v>0.71</v>
      </c>
      <c r="N4628" t="s">
        <v>79</v>
      </c>
      <c r="O4628"/>
      <c r="P4628"/>
      <c r="Q4628"/>
      <c r="R4628"/>
      <c r="S4628"/>
      <c r="T4628"/>
      <c r="U4628"/>
      <c r="V4628"/>
      <c r="W4628"/>
      <c r="X4628"/>
      <c r="Y4628"/>
      <c r="Z4628"/>
      <c r="AA4628"/>
      <c r="AB4628"/>
      <c r="AC4628"/>
      <c r="AD4628"/>
      <c r="AE4628"/>
      <c r="AF4628"/>
      <c r="AG4628">
        <v>3</v>
      </c>
      <c r="AH4628">
        <v>0</v>
      </c>
    </row>
    <row r="4629" spans="1:34" ht="15" x14ac:dyDescent="0.25">
      <c r="A4629" t="s">
        <v>9368</v>
      </c>
      <c r="B4629" t="s">
        <v>9369</v>
      </c>
      <c r="C4629" t="s">
        <v>735</v>
      </c>
      <c r="D4629"/>
      <c r="E4629"/>
      <c r="F4629"/>
      <c r="G4629"/>
      <c r="H4629" t="s">
        <v>63</v>
      </c>
      <c r="I4629" t="s">
        <v>64</v>
      </c>
      <c r="J4629"/>
      <c r="K4629"/>
      <c r="L4629"/>
      <c r="M4629"/>
      <c r="N4629"/>
      <c r="O4629"/>
      <c r="P4629"/>
      <c r="Q4629"/>
      <c r="R4629"/>
      <c r="S4629"/>
      <c r="T4629"/>
      <c r="U4629"/>
      <c r="V4629"/>
      <c r="W4629"/>
      <c r="X4629"/>
      <c r="Y4629"/>
      <c r="Z4629"/>
      <c r="AA4629"/>
      <c r="AB4629"/>
      <c r="AC4629"/>
      <c r="AD4629"/>
      <c r="AE4629"/>
      <c r="AF4629"/>
      <c r="AG4629"/>
      <c r="AH4629">
        <v>0</v>
      </c>
    </row>
    <row r="4630" spans="1:34" ht="15" x14ac:dyDescent="0.25">
      <c r="A4630" t="s">
        <v>9370</v>
      </c>
      <c r="B4630" t="s">
        <v>9371</v>
      </c>
      <c r="C4630" t="s">
        <v>318</v>
      </c>
      <c r="D4630">
        <v>2</v>
      </c>
      <c r="E4630" s="138">
        <v>45715</v>
      </c>
      <c r="F4630" s="138">
        <v>45730</v>
      </c>
      <c r="G4630" t="s">
        <v>16478</v>
      </c>
      <c r="H4630" t="s">
        <v>70</v>
      </c>
      <c r="I4630">
        <v>0.55000000000000004</v>
      </c>
      <c r="J4630" t="s">
        <v>76</v>
      </c>
      <c r="K4630">
        <v>0.6</v>
      </c>
      <c r="L4630" t="s">
        <v>77</v>
      </c>
      <c r="M4630">
        <v>0.65</v>
      </c>
      <c r="N4630" t="s">
        <v>78</v>
      </c>
      <c r="O4630">
        <v>0.75</v>
      </c>
      <c r="P4630" t="s">
        <v>79</v>
      </c>
      <c r="Q4630">
        <v>0</v>
      </c>
      <c r="R4630" t="s">
        <v>16249</v>
      </c>
      <c r="S4630"/>
      <c r="T4630"/>
      <c r="U4630"/>
      <c r="V4630"/>
      <c r="W4630"/>
      <c r="X4630"/>
      <c r="Y4630"/>
      <c r="Z4630"/>
      <c r="AA4630"/>
      <c r="AB4630"/>
      <c r="AC4630"/>
      <c r="AD4630"/>
      <c r="AE4630"/>
      <c r="AF4630"/>
      <c r="AG4630">
        <v>0</v>
      </c>
      <c r="AH4630">
        <v>0</v>
      </c>
    </row>
    <row r="4631" spans="1:34" ht="15" x14ac:dyDescent="0.25">
      <c r="A4631" t="s">
        <v>9372</v>
      </c>
      <c r="B4631" t="s">
        <v>9373</v>
      </c>
      <c r="C4631" t="s">
        <v>374</v>
      </c>
      <c r="D4631">
        <v>21</v>
      </c>
      <c r="E4631" s="138">
        <v>41572</v>
      </c>
      <c r="F4631" s="138">
        <v>46011</v>
      </c>
      <c r="G4631" t="s">
        <v>818</v>
      </c>
      <c r="H4631" t="s">
        <v>63</v>
      </c>
      <c r="I4631">
        <v>0</v>
      </c>
      <c r="J4631" t="s">
        <v>71</v>
      </c>
      <c r="K4631"/>
      <c r="L4631"/>
      <c r="M4631"/>
      <c r="N4631"/>
      <c r="O4631"/>
      <c r="P4631"/>
      <c r="Q4631"/>
      <c r="R4631"/>
      <c r="S4631"/>
      <c r="T4631"/>
      <c r="U4631"/>
      <c r="V4631"/>
      <c r="W4631"/>
      <c r="X4631"/>
      <c r="Y4631"/>
      <c r="Z4631"/>
      <c r="AA4631"/>
      <c r="AB4631"/>
      <c r="AC4631"/>
      <c r="AD4631"/>
      <c r="AE4631"/>
      <c r="AF4631"/>
      <c r="AG4631">
        <v>1</v>
      </c>
      <c r="AH4631">
        <v>0</v>
      </c>
    </row>
    <row r="4632" spans="1:34" ht="15" x14ac:dyDescent="0.25">
      <c r="A4632" t="s">
        <v>9374</v>
      </c>
      <c r="B4632" t="s">
        <v>9375</v>
      </c>
      <c r="C4632" t="s">
        <v>411</v>
      </c>
      <c r="D4632">
        <v>27</v>
      </c>
      <c r="E4632" s="138">
        <v>45076</v>
      </c>
      <c r="F4632" s="138">
        <v>46011</v>
      </c>
      <c r="G4632" t="s">
        <v>69</v>
      </c>
      <c r="H4632" t="s">
        <v>63</v>
      </c>
      <c r="I4632">
        <v>0.8</v>
      </c>
      <c r="J4632" t="s">
        <v>71</v>
      </c>
      <c r="K4632"/>
      <c r="L4632"/>
      <c r="M4632"/>
      <c r="N4632"/>
      <c r="O4632"/>
      <c r="P4632"/>
      <c r="Q4632"/>
      <c r="R4632"/>
      <c r="S4632"/>
      <c r="T4632"/>
      <c r="U4632"/>
      <c r="V4632"/>
      <c r="W4632"/>
      <c r="X4632"/>
      <c r="Y4632"/>
      <c r="Z4632"/>
      <c r="AA4632"/>
      <c r="AB4632"/>
      <c r="AC4632"/>
      <c r="AD4632"/>
      <c r="AE4632"/>
      <c r="AF4632"/>
      <c r="AG4632">
        <v>1</v>
      </c>
      <c r="AH4632">
        <v>0</v>
      </c>
    </row>
    <row r="4633" spans="1:34" ht="15" x14ac:dyDescent="0.25">
      <c r="A4633" t="s">
        <v>9378</v>
      </c>
      <c r="B4633" t="s">
        <v>9379</v>
      </c>
      <c r="C4633" t="s">
        <v>119</v>
      </c>
      <c r="D4633">
        <v>28</v>
      </c>
      <c r="E4633" s="138">
        <v>41863</v>
      </c>
      <c r="F4633" s="138">
        <v>46011</v>
      </c>
      <c r="G4633" t="s">
        <v>69</v>
      </c>
      <c r="H4633" t="s">
        <v>63</v>
      </c>
      <c r="I4633">
        <v>0.8</v>
      </c>
      <c r="J4633" t="s">
        <v>71</v>
      </c>
      <c r="K4633"/>
      <c r="L4633"/>
      <c r="M4633"/>
      <c r="N4633"/>
      <c r="O4633"/>
      <c r="P4633"/>
      <c r="Q4633"/>
      <c r="R4633"/>
      <c r="S4633"/>
      <c r="T4633"/>
      <c r="U4633"/>
      <c r="V4633"/>
      <c r="W4633"/>
      <c r="X4633"/>
      <c r="Y4633"/>
      <c r="Z4633"/>
      <c r="AA4633"/>
      <c r="AB4633"/>
      <c r="AC4633"/>
      <c r="AD4633"/>
      <c r="AE4633"/>
      <c r="AF4633"/>
      <c r="AG4633">
        <v>1</v>
      </c>
      <c r="AH4633">
        <v>0</v>
      </c>
    </row>
    <row r="4634" spans="1:34" ht="15" x14ac:dyDescent="0.25">
      <c r="A4634" t="s">
        <v>9380</v>
      </c>
      <c r="B4634" t="s">
        <v>9381</v>
      </c>
      <c r="C4634" t="s">
        <v>74</v>
      </c>
      <c r="D4634"/>
      <c r="E4634"/>
      <c r="F4634"/>
      <c r="G4634"/>
      <c r="H4634" t="s">
        <v>63</v>
      </c>
      <c r="I4634" t="s">
        <v>64</v>
      </c>
      <c r="J4634"/>
      <c r="K4634"/>
      <c r="L4634"/>
      <c r="M4634"/>
      <c r="N4634"/>
      <c r="O4634"/>
      <c r="P4634"/>
      <c r="Q4634"/>
      <c r="R4634"/>
      <c r="S4634"/>
      <c r="T4634"/>
      <c r="U4634"/>
      <c r="V4634"/>
      <c r="W4634"/>
      <c r="X4634"/>
      <c r="Y4634"/>
      <c r="Z4634"/>
      <c r="AA4634"/>
      <c r="AB4634"/>
      <c r="AC4634"/>
      <c r="AD4634"/>
      <c r="AE4634"/>
      <c r="AF4634"/>
      <c r="AG4634"/>
      <c r="AH4634">
        <v>0</v>
      </c>
    </row>
    <row r="4635" spans="1:34" ht="15" x14ac:dyDescent="0.25">
      <c r="A4635" t="s">
        <v>9376</v>
      </c>
      <c r="B4635" t="s">
        <v>9377</v>
      </c>
      <c r="C4635" t="s">
        <v>105</v>
      </c>
      <c r="D4635">
        <v>12</v>
      </c>
      <c r="E4635" s="138">
        <v>44043</v>
      </c>
      <c r="F4635" s="138">
        <v>46011</v>
      </c>
      <c r="G4635" t="s">
        <v>69</v>
      </c>
      <c r="H4635" t="s">
        <v>63</v>
      </c>
      <c r="I4635">
        <v>0.4</v>
      </c>
      <c r="J4635" t="s">
        <v>71</v>
      </c>
      <c r="K4635"/>
      <c r="L4635"/>
      <c r="M4635"/>
      <c r="N4635"/>
      <c r="O4635"/>
      <c r="P4635"/>
      <c r="Q4635"/>
      <c r="R4635"/>
      <c r="S4635"/>
      <c r="T4635"/>
      <c r="U4635"/>
      <c r="V4635"/>
      <c r="W4635"/>
      <c r="X4635"/>
      <c r="Y4635"/>
      <c r="Z4635"/>
      <c r="AA4635"/>
      <c r="AB4635"/>
      <c r="AC4635"/>
      <c r="AD4635"/>
      <c r="AE4635"/>
      <c r="AF4635"/>
      <c r="AG4635">
        <v>1</v>
      </c>
      <c r="AH4635">
        <v>0</v>
      </c>
    </row>
    <row r="4636" spans="1:34" ht="15" x14ac:dyDescent="0.25">
      <c r="A4636" t="s">
        <v>9382</v>
      </c>
      <c r="B4636" t="s">
        <v>9383</v>
      </c>
      <c r="C4636" t="s">
        <v>304</v>
      </c>
      <c r="D4636">
        <v>45</v>
      </c>
      <c r="E4636" s="138">
        <v>45653</v>
      </c>
      <c r="F4636" s="138">
        <v>45667</v>
      </c>
      <c r="G4636" t="s">
        <v>69</v>
      </c>
      <c r="H4636" t="s">
        <v>70</v>
      </c>
      <c r="I4636">
        <v>0</v>
      </c>
      <c r="J4636" t="s">
        <v>16229</v>
      </c>
      <c r="K4636">
        <v>0.8</v>
      </c>
      <c r="L4636" t="s">
        <v>71</v>
      </c>
      <c r="M4636"/>
      <c r="N4636"/>
      <c r="O4636"/>
      <c r="P4636"/>
      <c r="Q4636"/>
      <c r="R4636"/>
      <c r="S4636"/>
      <c r="T4636"/>
      <c r="U4636"/>
      <c r="V4636"/>
      <c r="W4636"/>
      <c r="X4636"/>
      <c r="Y4636"/>
      <c r="Z4636"/>
      <c r="AA4636"/>
      <c r="AB4636"/>
      <c r="AC4636"/>
      <c r="AD4636"/>
      <c r="AE4636"/>
      <c r="AF4636"/>
      <c r="AG4636">
        <v>2</v>
      </c>
      <c r="AH4636">
        <v>10000</v>
      </c>
    </row>
    <row r="4637" spans="1:34" ht="15" x14ac:dyDescent="0.25">
      <c r="A4637" t="s">
        <v>9384</v>
      </c>
      <c r="B4637" t="s">
        <v>9385</v>
      </c>
      <c r="C4637" t="s">
        <v>182</v>
      </c>
      <c r="D4637">
        <v>36</v>
      </c>
      <c r="E4637" s="138">
        <v>45645</v>
      </c>
      <c r="F4637" s="138">
        <v>45937</v>
      </c>
      <c r="G4637" t="s">
        <v>69</v>
      </c>
      <c r="H4637" t="s">
        <v>63</v>
      </c>
      <c r="I4637">
        <v>0.8</v>
      </c>
      <c r="J4637" t="s">
        <v>71</v>
      </c>
      <c r="K4637"/>
      <c r="L4637"/>
      <c r="M4637"/>
      <c r="N4637"/>
      <c r="O4637"/>
      <c r="P4637"/>
      <c r="Q4637"/>
      <c r="R4637"/>
      <c r="S4637"/>
      <c r="T4637"/>
      <c r="U4637"/>
      <c r="V4637"/>
      <c r="W4637"/>
      <c r="X4637"/>
      <c r="Y4637"/>
      <c r="Z4637"/>
      <c r="AA4637"/>
      <c r="AB4637"/>
      <c r="AC4637"/>
      <c r="AD4637"/>
      <c r="AE4637"/>
      <c r="AF4637"/>
      <c r="AG4637">
        <v>1</v>
      </c>
      <c r="AH4637">
        <v>0</v>
      </c>
    </row>
    <row r="4638" spans="1:34" ht="15" x14ac:dyDescent="0.25">
      <c r="A4638" t="s">
        <v>9386</v>
      </c>
      <c r="B4638" t="s">
        <v>9387</v>
      </c>
      <c r="C4638" t="s">
        <v>84</v>
      </c>
      <c r="D4638">
        <v>9</v>
      </c>
      <c r="E4638" s="138">
        <v>45624</v>
      </c>
      <c r="F4638" s="138">
        <v>45841</v>
      </c>
      <c r="G4638" t="s">
        <v>69</v>
      </c>
      <c r="H4638" t="s">
        <v>63</v>
      </c>
      <c r="I4638">
        <v>0.2</v>
      </c>
      <c r="J4638" t="s">
        <v>71</v>
      </c>
      <c r="K4638"/>
      <c r="L4638"/>
      <c r="M4638"/>
      <c r="N4638"/>
      <c r="O4638"/>
      <c r="P4638"/>
      <c r="Q4638"/>
      <c r="R4638"/>
      <c r="S4638"/>
      <c r="T4638"/>
      <c r="U4638"/>
      <c r="V4638"/>
      <c r="W4638"/>
      <c r="X4638"/>
      <c r="Y4638"/>
      <c r="Z4638"/>
      <c r="AA4638"/>
      <c r="AB4638"/>
      <c r="AC4638"/>
      <c r="AD4638"/>
      <c r="AE4638"/>
      <c r="AF4638"/>
      <c r="AG4638">
        <v>1</v>
      </c>
      <c r="AH4638">
        <v>0</v>
      </c>
    </row>
    <row r="4639" spans="1:34" ht="15" x14ac:dyDescent="0.25">
      <c r="A4639" t="s">
        <v>9388</v>
      </c>
      <c r="B4639" t="s">
        <v>9389</v>
      </c>
      <c r="C4639" t="s">
        <v>735</v>
      </c>
      <c r="D4639">
        <v>12</v>
      </c>
      <c r="E4639" s="138">
        <v>45562</v>
      </c>
      <c r="F4639" s="138">
        <v>45926</v>
      </c>
      <c r="G4639" t="s">
        <v>69</v>
      </c>
      <c r="H4639" t="s">
        <v>63</v>
      </c>
      <c r="I4639">
        <v>0.2</v>
      </c>
      <c r="J4639" t="s">
        <v>71</v>
      </c>
      <c r="K4639"/>
      <c r="L4639"/>
      <c r="M4639"/>
      <c r="N4639"/>
      <c r="O4639"/>
      <c r="P4639"/>
      <c r="Q4639"/>
      <c r="R4639"/>
      <c r="S4639"/>
      <c r="T4639"/>
      <c r="U4639"/>
      <c r="V4639"/>
      <c r="W4639"/>
      <c r="X4639"/>
      <c r="Y4639"/>
      <c r="Z4639"/>
      <c r="AA4639"/>
      <c r="AB4639"/>
      <c r="AC4639"/>
      <c r="AD4639"/>
      <c r="AE4639"/>
      <c r="AF4639"/>
      <c r="AG4639">
        <v>1</v>
      </c>
      <c r="AH4639">
        <v>0</v>
      </c>
    </row>
    <row r="4640" spans="1:34" ht="15" x14ac:dyDescent="0.25">
      <c r="A4640" t="s">
        <v>9390</v>
      </c>
      <c r="B4640" t="s">
        <v>9391</v>
      </c>
      <c r="C4640" t="s">
        <v>270</v>
      </c>
      <c r="D4640"/>
      <c r="E4640"/>
      <c r="F4640"/>
      <c r="G4640"/>
      <c r="H4640" t="s">
        <v>63</v>
      </c>
      <c r="I4640" t="s">
        <v>64</v>
      </c>
      <c r="J4640"/>
      <c r="K4640"/>
      <c r="L4640"/>
      <c r="M4640"/>
      <c r="N4640"/>
      <c r="O4640"/>
      <c r="P4640"/>
      <c r="Q4640"/>
      <c r="R4640"/>
      <c r="S4640"/>
      <c r="T4640"/>
      <c r="U4640"/>
      <c r="V4640"/>
      <c r="W4640"/>
      <c r="X4640"/>
      <c r="Y4640"/>
      <c r="Z4640"/>
      <c r="AA4640"/>
      <c r="AB4640"/>
      <c r="AC4640"/>
      <c r="AD4640"/>
      <c r="AE4640"/>
      <c r="AF4640"/>
      <c r="AG4640"/>
      <c r="AH4640">
        <v>0</v>
      </c>
    </row>
    <row r="4641" spans="1:34" ht="15" x14ac:dyDescent="0.25">
      <c r="A4641" t="s">
        <v>9392</v>
      </c>
      <c r="B4641" t="s">
        <v>9393</v>
      </c>
      <c r="C4641" t="s">
        <v>219</v>
      </c>
      <c r="D4641">
        <v>47</v>
      </c>
      <c r="E4641" s="138">
        <v>45653</v>
      </c>
      <c r="F4641" s="138">
        <v>45687</v>
      </c>
      <c r="G4641" t="s">
        <v>75</v>
      </c>
      <c r="H4641" t="s">
        <v>70</v>
      </c>
      <c r="I4641">
        <v>0</v>
      </c>
      <c r="J4641" t="s">
        <v>16230</v>
      </c>
      <c r="K4641">
        <v>0.65</v>
      </c>
      <c r="L4641" t="s">
        <v>16270</v>
      </c>
      <c r="M4641">
        <v>0.7</v>
      </c>
      <c r="N4641" t="s">
        <v>78</v>
      </c>
      <c r="O4641">
        <v>0.8</v>
      </c>
      <c r="P4641" t="s">
        <v>79</v>
      </c>
      <c r="Q4641"/>
      <c r="R4641"/>
      <c r="S4641"/>
      <c r="T4641"/>
      <c r="U4641"/>
      <c r="V4641"/>
      <c r="W4641"/>
      <c r="X4641"/>
      <c r="Y4641"/>
      <c r="Z4641"/>
      <c r="AA4641"/>
      <c r="AB4641"/>
      <c r="AC4641"/>
      <c r="AD4641"/>
      <c r="AE4641"/>
      <c r="AF4641"/>
      <c r="AG4641">
        <v>4</v>
      </c>
      <c r="AH4641">
        <v>15000</v>
      </c>
    </row>
    <row r="4642" spans="1:34" ht="15" x14ac:dyDescent="0.25">
      <c r="A4642" t="s">
        <v>9394</v>
      </c>
      <c r="B4642" t="s">
        <v>9395</v>
      </c>
      <c r="C4642" t="s">
        <v>151</v>
      </c>
      <c r="D4642">
        <v>38</v>
      </c>
      <c r="E4642" s="138">
        <v>45642</v>
      </c>
      <c r="F4642" s="138">
        <v>45701</v>
      </c>
      <c r="G4642" t="s">
        <v>69</v>
      </c>
      <c r="H4642" t="s">
        <v>63</v>
      </c>
      <c r="I4642">
        <v>0.5</v>
      </c>
      <c r="J4642" t="s">
        <v>71</v>
      </c>
      <c r="K4642"/>
      <c r="L4642"/>
      <c r="M4642"/>
      <c r="N4642"/>
      <c r="O4642"/>
      <c r="P4642"/>
      <c r="Q4642"/>
      <c r="R4642"/>
      <c r="S4642"/>
      <c r="T4642"/>
      <c r="U4642"/>
      <c r="V4642"/>
      <c r="W4642"/>
      <c r="X4642"/>
      <c r="Y4642"/>
      <c r="Z4642"/>
      <c r="AA4642"/>
      <c r="AB4642"/>
      <c r="AC4642"/>
      <c r="AD4642"/>
      <c r="AE4642"/>
      <c r="AF4642"/>
      <c r="AG4642">
        <v>1</v>
      </c>
      <c r="AH4642">
        <v>0</v>
      </c>
    </row>
    <row r="4643" spans="1:34" ht="15" x14ac:dyDescent="0.25">
      <c r="A4643" t="s">
        <v>9398</v>
      </c>
      <c r="B4643" t="s">
        <v>9399</v>
      </c>
      <c r="C4643" t="s">
        <v>193</v>
      </c>
      <c r="D4643"/>
      <c r="E4643"/>
      <c r="F4643"/>
      <c r="G4643"/>
      <c r="H4643" t="s">
        <v>63</v>
      </c>
      <c r="I4643" t="s">
        <v>64</v>
      </c>
      <c r="J4643"/>
      <c r="K4643"/>
      <c r="L4643"/>
      <c r="M4643"/>
      <c r="N4643"/>
      <c r="O4643"/>
      <c r="P4643"/>
      <c r="Q4643"/>
      <c r="R4643"/>
      <c r="S4643"/>
      <c r="T4643"/>
      <c r="U4643"/>
      <c r="V4643"/>
      <c r="W4643"/>
      <c r="X4643"/>
      <c r="Y4643"/>
      <c r="Z4643"/>
      <c r="AA4643"/>
      <c r="AB4643"/>
      <c r="AC4643"/>
      <c r="AD4643"/>
      <c r="AE4643"/>
      <c r="AF4643"/>
      <c r="AG4643"/>
      <c r="AH4643">
        <v>0</v>
      </c>
    </row>
    <row r="4644" spans="1:34" ht="15" x14ac:dyDescent="0.25">
      <c r="A4644" t="s">
        <v>9396</v>
      </c>
      <c r="B4644" t="s">
        <v>9397</v>
      </c>
      <c r="C4644" t="s">
        <v>228</v>
      </c>
      <c r="D4644"/>
      <c r="E4644"/>
      <c r="F4644"/>
      <c r="G4644"/>
      <c r="H4644" t="s">
        <v>63</v>
      </c>
      <c r="I4644" t="s">
        <v>64</v>
      </c>
      <c r="J4644"/>
      <c r="K4644"/>
      <c r="L4644"/>
      <c r="M4644"/>
      <c r="N4644"/>
      <c r="O4644"/>
      <c r="P4644"/>
      <c r="Q4644"/>
      <c r="R4644"/>
      <c r="S4644"/>
      <c r="T4644"/>
      <c r="U4644"/>
      <c r="V4644"/>
      <c r="W4644"/>
      <c r="X4644"/>
      <c r="Y4644"/>
      <c r="Z4644"/>
      <c r="AA4644"/>
      <c r="AB4644"/>
      <c r="AC4644"/>
      <c r="AD4644"/>
      <c r="AE4644"/>
      <c r="AF4644"/>
      <c r="AG4644"/>
      <c r="AH4644">
        <v>0</v>
      </c>
    </row>
    <row r="4645" spans="1:34" ht="15" x14ac:dyDescent="0.25">
      <c r="A4645" t="s">
        <v>9400</v>
      </c>
      <c r="B4645" t="s">
        <v>9401</v>
      </c>
      <c r="C4645" t="s">
        <v>193</v>
      </c>
      <c r="D4645">
        <v>51</v>
      </c>
      <c r="E4645" s="138">
        <v>45289</v>
      </c>
      <c r="F4645" s="138">
        <v>46011</v>
      </c>
      <c r="G4645" t="s">
        <v>69</v>
      </c>
      <c r="H4645" t="s">
        <v>63</v>
      </c>
      <c r="I4645">
        <v>0.8</v>
      </c>
      <c r="J4645" t="s">
        <v>71</v>
      </c>
      <c r="K4645"/>
      <c r="L4645"/>
      <c r="M4645"/>
      <c r="N4645"/>
      <c r="O4645"/>
      <c r="P4645"/>
      <c r="Q4645"/>
      <c r="R4645"/>
      <c r="S4645"/>
      <c r="T4645"/>
      <c r="U4645"/>
      <c r="V4645"/>
      <c r="W4645"/>
      <c r="X4645"/>
      <c r="Y4645"/>
      <c r="Z4645"/>
      <c r="AA4645"/>
      <c r="AB4645"/>
      <c r="AC4645"/>
      <c r="AD4645"/>
      <c r="AE4645"/>
      <c r="AF4645"/>
      <c r="AG4645">
        <v>1</v>
      </c>
      <c r="AH4645">
        <v>0</v>
      </c>
    </row>
    <row r="4646" spans="1:34" ht="15" x14ac:dyDescent="0.25">
      <c r="A4646" t="s">
        <v>9402</v>
      </c>
      <c r="B4646" t="s">
        <v>9403</v>
      </c>
      <c r="C4646" t="s">
        <v>193</v>
      </c>
      <c r="D4646">
        <v>29</v>
      </c>
      <c r="E4646" s="138">
        <v>45643</v>
      </c>
      <c r="F4646" s="138">
        <v>45673</v>
      </c>
      <c r="G4646" t="s">
        <v>69</v>
      </c>
      <c r="H4646" t="s">
        <v>63</v>
      </c>
      <c r="I4646">
        <v>0.4</v>
      </c>
      <c r="J4646" t="s">
        <v>71</v>
      </c>
      <c r="K4646"/>
      <c r="L4646"/>
      <c r="M4646"/>
      <c r="N4646"/>
      <c r="O4646"/>
      <c r="P4646"/>
      <c r="Q4646"/>
      <c r="R4646"/>
      <c r="S4646"/>
      <c r="T4646"/>
      <c r="U4646"/>
      <c r="V4646"/>
      <c r="W4646"/>
      <c r="X4646"/>
      <c r="Y4646"/>
      <c r="Z4646"/>
      <c r="AA4646"/>
      <c r="AB4646"/>
      <c r="AC4646"/>
      <c r="AD4646"/>
      <c r="AE4646"/>
      <c r="AF4646"/>
      <c r="AG4646">
        <v>1</v>
      </c>
      <c r="AH4646">
        <v>0</v>
      </c>
    </row>
    <row r="4647" spans="1:34" ht="15" x14ac:dyDescent="0.25">
      <c r="A4647" t="s">
        <v>9404</v>
      </c>
      <c r="B4647" t="s">
        <v>9405</v>
      </c>
      <c r="C4647" t="s">
        <v>359</v>
      </c>
      <c r="D4647">
        <v>32</v>
      </c>
      <c r="E4647" s="138">
        <v>44924</v>
      </c>
      <c r="F4647" s="138">
        <v>46011</v>
      </c>
      <c r="G4647" t="s">
        <v>69</v>
      </c>
      <c r="H4647" t="s">
        <v>70</v>
      </c>
      <c r="I4647">
        <v>0</v>
      </c>
      <c r="J4647" t="s">
        <v>16228</v>
      </c>
      <c r="K4647">
        <v>0.25</v>
      </c>
      <c r="L4647" t="s">
        <v>71</v>
      </c>
      <c r="M4647"/>
      <c r="N4647"/>
      <c r="O4647"/>
      <c r="P4647"/>
      <c r="Q4647"/>
      <c r="R4647"/>
      <c r="S4647"/>
      <c r="T4647"/>
      <c r="U4647"/>
      <c r="V4647"/>
      <c r="W4647"/>
      <c r="X4647"/>
      <c r="Y4647"/>
      <c r="Z4647"/>
      <c r="AA4647"/>
      <c r="AB4647"/>
      <c r="AC4647"/>
      <c r="AD4647"/>
      <c r="AE4647"/>
      <c r="AF4647"/>
      <c r="AG4647">
        <v>2</v>
      </c>
      <c r="AH4647">
        <v>12000</v>
      </c>
    </row>
    <row r="4648" spans="1:34" ht="15" x14ac:dyDescent="0.25">
      <c r="A4648" t="s">
        <v>9406</v>
      </c>
      <c r="B4648" t="s">
        <v>9407</v>
      </c>
      <c r="C4648" t="s">
        <v>735</v>
      </c>
      <c r="D4648"/>
      <c r="E4648"/>
      <c r="F4648"/>
      <c r="G4648"/>
      <c r="H4648" t="s">
        <v>63</v>
      </c>
      <c r="I4648" t="s">
        <v>64</v>
      </c>
      <c r="J4648"/>
      <c r="K4648"/>
      <c r="L4648"/>
      <c r="M4648"/>
      <c r="N4648"/>
      <c r="O4648"/>
      <c r="P4648"/>
      <c r="Q4648"/>
      <c r="R4648"/>
      <c r="S4648"/>
      <c r="T4648"/>
      <c r="U4648"/>
      <c r="V4648"/>
      <c r="W4648"/>
      <c r="X4648"/>
      <c r="Y4648"/>
      <c r="Z4648"/>
      <c r="AA4648"/>
      <c r="AB4648"/>
      <c r="AC4648"/>
      <c r="AD4648"/>
      <c r="AE4648"/>
      <c r="AF4648"/>
      <c r="AG4648"/>
      <c r="AH4648">
        <v>0</v>
      </c>
    </row>
    <row r="4649" spans="1:34" ht="15" x14ac:dyDescent="0.25">
      <c r="A4649" t="s">
        <v>9408</v>
      </c>
      <c r="B4649" t="s">
        <v>9409</v>
      </c>
      <c r="C4649" t="s">
        <v>142</v>
      </c>
      <c r="D4649">
        <v>27</v>
      </c>
      <c r="E4649" s="138">
        <v>45642</v>
      </c>
      <c r="F4649" s="138">
        <v>45677</v>
      </c>
      <c r="G4649" t="s">
        <v>75</v>
      </c>
      <c r="H4649" t="s">
        <v>70</v>
      </c>
      <c r="I4649">
        <v>0</v>
      </c>
      <c r="J4649" t="s">
        <v>16230</v>
      </c>
      <c r="K4649">
        <v>0.55000000000000004</v>
      </c>
      <c r="L4649" t="s">
        <v>16270</v>
      </c>
      <c r="M4649">
        <v>0.65</v>
      </c>
      <c r="N4649" t="s">
        <v>78</v>
      </c>
      <c r="O4649">
        <v>0.8</v>
      </c>
      <c r="P4649" t="s">
        <v>79</v>
      </c>
      <c r="Q4649"/>
      <c r="R4649"/>
      <c r="S4649"/>
      <c r="T4649"/>
      <c r="U4649"/>
      <c r="V4649"/>
      <c r="W4649"/>
      <c r="X4649"/>
      <c r="Y4649"/>
      <c r="Z4649"/>
      <c r="AA4649"/>
      <c r="AB4649"/>
      <c r="AC4649"/>
      <c r="AD4649"/>
      <c r="AE4649"/>
      <c r="AF4649"/>
      <c r="AG4649">
        <v>4</v>
      </c>
      <c r="AH4649">
        <v>15000</v>
      </c>
    </row>
    <row r="4650" spans="1:34" ht="15" x14ac:dyDescent="0.25">
      <c r="A4650" t="s">
        <v>9410</v>
      </c>
      <c r="B4650" t="s">
        <v>9411</v>
      </c>
      <c r="C4650" t="s">
        <v>667</v>
      </c>
      <c r="D4650">
        <v>82</v>
      </c>
      <c r="E4650" s="138">
        <v>45653</v>
      </c>
      <c r="F4650" s="138">
        <v>45912</v>
      </c>
      <c r="G4650" t="s">
        <v>69</v>
      </c>
      <c r="H4650" t="s">
        <v>70</v>
      </c>
      <c r="I4650">
        <v>0</v>
      </c>
      <c r="J4650" t="s">
        <v>16229</v>
      </c>
      <c r="K4650">
        <v>0.8</v>
      </c>
      <c r="L4650" t="s">
        <v>71</v>
      </c>
      <c r="M4650"/>
      <c r="N4650"/>
      <c r="O4650"/>
      <c r="P4650"/>
      <c r="Q4650"/>
      <c r="R4650"/>
      <c r="S4650"/>
      <c r="T4650"/>
      <c r="U4650"/>
      <c r="V4650"/>
      <c r="W4650"/>
      <c r="X4650"/>
      <c r="Y4650"/>
      <c r="Z4650"/>
      <c r="AA4650"/>
      <c r="AB4650"/>
      <c r="AC4650"/>
      <c r="AD4650"/>
      <c r="AE4650"/>
      <c r="AF4650"/>
      <c r="AG4650">
        <v>2</v>
      </c>
      <c r="AH4650">
        <v>10000</v>
      </c>
    </row>
    <row r="4651" spans="1:34" ht="15" x14ac:dyDescent="0.25">
      <c r="A4651" t="s">
        <v>9412</v>
      </c>
      <c r="B4651" t="s">
        <v>9413</v>
      </c>
      <c r="C4651" t="s">
        <v>119</v>
      </c>
      <c r="D4651">
        <v>15</v>
      </c>
      <c r="E4651" s="138">
        <v>45758</v>
      </c>
      <c r="F4651" s="138">
        <v>45776</v>
      </c>
      <c r="G4651" t="s">
        <v>75</v>
      </c>
      <c r="H4651" t="s">
        <v>63</v>
      </c>
      <c r="I4651">
        <v>0.75</v>
      </c>
      <c r="J4651" t="s">
        <v>71</v>
      </c>
      <c r="K4651"/>
      <c r="L4651"/>
      <c r="M4651"/>
      <c r="N4651"/>
      <c r="O4651"/>
      <c r="P4651"/>
      <c r="Q4651"/>
      <c r="R4651"/>
      <c r="S4651"/>
      <c r="T4651"/>
      <c r="U4651"/>
      <c r="V4651"/>
      <c r="W4651"/>
      <c r="X4651"/>
      <c r="Y4651"/>
      <c r="Z4651"/>
      <c r="AA4651"/>
      <c r="AB4651"/>
      <c r="AC4651"/>
      <c r="AD4651"/>
      <c r="AE4651"/>
      <c r="AF4651"/>
      <c r="AG4651">
        <v>1</v>
      </c>
      <c r="AH4651">
        <v>0</v>
      </c>
    </row>
    <row r="4652" spans="1:34" ht="15" x14ac:dyDescent="0.25">
      <c r="A4652" t="s">
        <v>9414</v>
      </c>
      <c r="B4652" t="s">
        <v>9415</v>
      </c>
      <c r="C4652" t="s">
        <v>735</v>
      </c>
      <c r="D4652"/>
      <c r="E4652"/>
      <c r="F4652"/>
      <c r="G4652"/>
      <c r="H4652" t="s">
        <v>63</v>
      </c>
      <c r="I4652" t="s">
        <v>64</v>
      </c>
      <c r="J4652"/>
      <c r="K4652"/>
      <c r="L4652"/>
      <c r="M4652"/>
      <c r="N4652"/>
      <c r="O4652"/>
      <c r="P4652"/>
      <c r="Q4652"/>
      <c r="R4652"/>
      <c r="S4652"/>
      <c r="T4652"/>
      <c r="U4652"/>
      <c r="V4652"/>
      <c r="W4652"/>
      <c r="X4652"/>
      <c r="Y4652"/>
      <c r="Z4652"/>
      <c r="AA4652"/>
      <c r="AB4652"/>
      <c r="AC4652"/>
      <c r="AD4652"/>
      <c r="AE4652"/>
      <c r="AF4652"/>
      <c r="AG4652"/>
      <c r="AH4652">
        <v>0</v>
      </c>
    </row>
    <row r="4653" spans="1:34" ht="15" x14ac:dyDescent="0.25">
      <c r="A4653" t="s">
        <v>9416</v>
      </c>
      <c r="B4653" t="s">
        <v>9417</v>
      </c>
      <c r="C4653" t="s">
        <v>154</v>
      </c>
      <c r="D4653">
        <v>49</v>
      </c>
      <c r="E4653" s="138">
        <v>45654</v>
      </c>
      <c r="F4653" s="138">
        <v>45915</v>
      </c>
      <c r="G4653" t="s">
        <v>69</v>
      </c>
      <c r="H4653" t="s">
        <v>63</v>
      </c>
      <c r="I4653">
        <v>0.6</v>
      </c>
      <c r="J4653" t="s">
        <v>71</v>
      </c>
      <c r="K4653"/>
      <c r="L4653"/>
      <c r="M4653"/>
      <c r="N4653"/>
      <c r="O4653"/>
      <c r="P4653"/>
      <c r="Q4653"/>
      <c r="R4653"/>
      <c r="S4653"/>
      <c r="T4653"/>
      <c r="U4653"/>
      <c r="V4653"/>
      <c r="W4653"/>
      <c r="X4653"/>
      <c r="Y4653"/>
      <c r="Z4653"/>
      <c r="AA4653"/>
      <c r="AB4653"/>
      <c r="AC4653"/>
      <c r="AD4653"/>
      <c r="AE4653"/>
      <c r="AF4653"/>
      <c r="AG4653">
        <v>1</v>
      </c>
      <c r="AH4653">
        <v>0</v>
      </c>
    </row>
    <row r="4654" spans="1:34" ht="15" x14ac:dyDescent="0.25">
      <c r="A4654" t="s">
        <v>9418</v>
      </c>
      <c r="B4654" t="s">
        <v>9419</v>
      </c>
      <c r="C4654" t="s">
        <v>102</v>
      </c>
      <c r="D4654">
        <v>40</v>
      </c>
      <c r="E4654" s="138">
        <v>45646</v>
      </c>
      <c r="F4654" s="138">
        <v>45673</v>
      </c>
      <c r="G4654" t="s">
        <v>69</v>
      </c>
      <c r="H4654" t="s">
        <v>63</v>
      </c>
      <c r="I4654">
        <v>0.2</v>
      </c>
      <c r="J4654" t="s">
        <v>71</v>
      </c>
      <c r="K4654"/>
      <c r="L4654"/>
      <c r="M4654"/>
      <c r="N4654"/>
      <c r="O4654"/>
      <c r="P4654"/>
      <c r="Q4654"/>
      <c r="R4654"/>
      <c r="S4654"/>
      <c r="T4654"/>
      <c r="U4654"/>
      <c r="V4654"/>
      <c r="W4654"/>
      <c r="X4654"/>
      <c r="Y4654"/>
      <c r="Z4654"/>
      <c r="AA4654"/>
      <c r="AB4654"/>
      <c r="AC4654"/>
      <c r="AD4654"/>
      <c r="AE4654"/>
      <c r="AF4654"/>
      <c r="AG4654">
        <v>1</v>
      </c>
      <c r="AH4654">
        <v>0</v>
      </c>
    </row>
    <row r="4655" spans="1:34" ht="15" x14ac:dyDescent="0.25">
      <c r="A4655" t="s">
        <v>9420</v>
      </c>
      <c r="B4655" t="s">
        <v>9421</v>
      </c>
      <c r="C4655" t="s">
        <v>193</v>
      </c>
      <c r="D4655">
        <v>39</v>
      </c>
      <c r="E4655" s="138">
        <v>45278</v>
      </c>
      <c r="F4655" s="138">
        <v>46011</v>
      </c>
      <c r="G4655" t="s">
        <v>69</v>
      </c>
      <c r="H4655" t="s">
        <v>63</v>
      </c>
      <c r="I4655">
        <v>0.6</v>
      </c>
      <c r="J4655" t="s">
        <v>71</v>
      </c>
      <c r="K4655"/>
      <c r="L4655"/>
      <c r="M4655"/>
      <c r="N4655"/>
      <c r="O4655"/>
      <c r="P4655"/>
      <c r="Q4655"/>
      <c r="R4655"/>
      <c r="S4655"/>
      <c r="T4655"/>
      <c r="U4655"/>
      <c r="V4655"/>
      <c r="W4655"/>
      <c r="X4655"/>
      <c r="Y4655"/>
      <c r="Z4655"/>
      <c r="AA4655"/>
      <c r="AB4655"/>
      <c r="AC4655"/>
      <c r="AD4655"/>
      <c r="AE4655"/>
      <c r="AF4655"/>
      <c r="AG4655">
        <v>1</v>
      </c>
      <c r="AH4655">
        <v>0</v>
      </c>
    </row>
    <row r="4656" spans="1:34" ht="15" x14ac:dyDescent="0.25">
      <c r="A4656" t="s">
        <v>9422</v>
      </c>
      <c r="B4656" t="s">
        <v>9423</v>
      </c>
      <c r="C4656" t="s">
        <v>735</v>
      </c>
      <c r="D4656"/>
      <c r="E4656"/>
      <c r="F4656"/>
      <c r="G4656"/>
      <c r="H4656" t="s">
        <v>63</v>
      </c>
      <c r="I4656" t="s">
        <v>64</v>
      </c>
      <c r="J4656"/>
      <c r="K4656"/>
      <c r="L4656"/>
      <c r="M4656"/>
      <c r="N4656"/>
      <c r="O4656"/>
      <c r="P4656"/>
      <c r="Q4656"/>
      <c r="R4656"/>
      <c r="S4656"/>
      <c r="T4656"/>
      <c r="U4656"/>
      <c r="V4656"/>
      <c r="W4656"/>
      <c r="X4656"/>
      <c r="Y4656"/>
      <c r="Z4656"/>
      <c r="AA4656"/>
      <c r="AB4656"/>
      <c r="AC4656"/>
      <c r="AD4656"/>
      <c r="AE4656"/>
      <c r="AF4656"/>
      <c r="AG4656"/>
      <c r="AH4656">
        <v>0</v>
      </c>
    </row>
    <row r="4657" spans="1:34" ht="15" x14ac:dyDescent="0.25">
      <c r="A4657" t="s">
        <v>9424</v>
      </c>
      <c r="B4657" t="s">
        <v>9425</v>
      </c>
      <c r="C4657" t="s">
        <v>735</v>
      </c>
      <c r="D4657"/>
      <c r="E4657"/>
      <c r="F4657"/>
      <c r="G4657"/>
      <c r="H4657" t="s">
        <v>63</v>
      </c>
      <c r="I4657" t="s">
        <v>64</v>
      </c>
      <c r="J4657"/>
      <c r="K4657"/>
      <c r="L4657"/>
      <c r="M4657"/>
      <c r="N4657"/>
      <c r="O4657"/>
      <c r="P4657"/>
      <c r="Q4657"/>
      <c r="R4657"/>
      <c r="S4657"/>
      <c r="T4657"/>
      <c r="U4657"/>
      <c r="V4657"/>
      <c r="W4657"/>
      <c r="X4657"/>
      <c r="Y4657"/>
      <c r="Z4657"/>
      <c r="AA4657"/>
      <c r="AB4657"/>
      <c r="AC4657"/>
      <c r="AD4657"/>
      <c r="AE4657"/>
      <c r="AF4657"/>
      <c r="AG4657"/>
      <c r="AH4657">
        <v>0</v>
      </c>
    </row>
    <row r="4658" spans="1:34" ht="15" x14ac:dyDescent="0.25">
      <c r="A4658" t="s">
        <v>9426</v>
      </c>
      <c r="B4658" t="s">
        <v>9427</v>
      </c>
      <c r="C4658" t="s">
        <v>142</v>
      </c>
      <c r="D4658"/>
      <c r="E4658"/>
      <c r="F4658"/>
      <c r="G4658"/>
      <c r="H4658" t="s">
        <v>63</v>
      </c>
      <c r="I4658" t="s">
        <v>64</v>
      </c>
      <c r="J4658"/>
      <c r="K4658"/>
      <c r="L4658"/>
      <c r="M4658"/>
      <c r="N4658"/>
      <c r="O4658"/>
      <c r="P4658"/>
      <c r="Q4658"/>
      <c r="R4658"/>
      <c r="S4658"/>
      <c r="T4658"/>
      <c r="U4658"/>
      <c r="V4658"/>
      <c r="W4658"/>
      <c r="X4658"/>
      <c r="Y4658"/>
      <c r="Z4658"/>
      <c r="AA4658"/>
      <c r="AB4658"/>
      <c r="AC4658"/>
      <c r="AD4658"/>
      <c r="AE4658"/>
      <c r="AF4658"/>
      <c r="AG4658"/>
      <c r="AH4658">
        <v>0</v>
      </c>
    </row>
    <row r="4659" spans="1:34" ht="15" x14ac:dyDescent="0.25">
      <c r="A4659" t="s">
        <v>9428</v>
      </c>
      <c r="B4659" t="s">
        <v>9429</v>
      </c>
      <c r="C4659" t="s">
        <v>193</v>
      </c>
      <c r="D4659">
        <v>27</v>
      </c>
      <c r="E4659" s="138">
        <v>45649</v>
      </c>
      <c r="F4659" s="138">
        <v>45664</v>
      </c>
      <c r="G4659" t="s">
        <v>75</v>
      </c>
      <c r="H4659" t="s">
        <v>70</v>
      </c>
      <c r="I4659">
        <v>0</v>
      </c>
      <c r="J4659" t="s">
        <v>16230</v>
      </c>
      <c r="K4659">
        <v>0.75</v>
      </c>
      <c r="L4659" t="s">
        <v>71</v>
      </c>
      <c r="M4659"/>
      <c r="N4659"/>
      <c r="O4659"/>
      <c r="P4659"/>
      <c r="Q4659"/>
      <c r="R4659"/>
      <c r="S4659"/>
      <c r="T4659"/>
      <c r="U4659"/>
      <c r="V4659"/>
      <c r="W4659"/>
      <c r="X4659"/>
      <c r="Y4659"/>
      <c r="Z4659"/>
      <c r="AA4659"/>
      <c r="AB4659"/>
      <c r="AC4659"/>
      <c r="AD4659"/>
      <c r="AE4659"/>
      <c r="AF4659"/>
      <c r="AG4659">
        <v>2</v>
      </c>
      <c r="AH4659">
        <v>15000</v>
      </c>
    </row>
    <row r="4660" spans="1:34" ht="15" x14ac:dyDescent="0.25">
      <c r="A4660" t="s">
        <v>9430</v>
      </c>
      <c r="B4660" t="s">
        <v>9431</v>
      </c>
      <c r="C4660" t="s">
        <v>326</v>
      </c>
      <c r="D4660">
        <v>4</v>
      </c>
      <c r="E4660" s="138">
        <v>45667</v>
      </c>
      <c r="F4660" s="138">
        <v>45673</v>
      </c>
      <c r="G4660" t="s">
        <v>69</v>
      </c>
      <c r="H4660" t="s">
        <v>63</v>
      </c>
      <c r="I4660">
        <v>0.8</v>
      </c>
      <c r="J4660" t="s">
        <v>71</v>
      </c>
      <c r="K4660"/>
      <c r="L4660"/>
      <c r="M4660"/>
      <c r="N4660"/>
      <c r="O4660"/>
      <c r="P4660"/>
      <c r="Q4660"/>
      <c r="R4660"/>
      <c r="S4660"/>
      <c r="T4660"/>
      <c r="U4660"/>
      <c r="V4660"/>
      <c r="W4660"/>
      <c r="X4660"/>
      <c r="Y4660"/>
      <c r="Z4660"/>
      <c r="AA4660"/>
      <c r="AB4660"/>
      <c r="AC4660"/>
      <c r="AD4660"/>
      <c r="AE4660"/>
      <c r="AF4660"/>
      <c r="AG4660">
        <v>1</v>
      </c>
      <c r="AH4660">
        <v>0</v>
      </c>
    </row>
    <row r="4661" spans="1:34" ht="15" x14ac:dyDescent="0.25">
      <c r="A4661" t="s">
        <v>9432</v>
      </c>
      <c r="B4661" t="s">
        <v>9433</v>
      </c>
      <c r="C4661" t="s">
        <v>90</v>
      </c>
      <c r="D4661">
        <v>47</v>
      </c>
      <c r="E4661" s="138">
        <v>45649</v>
      </c>
      <c r="F4661" s="138">
        <v>45971</v>
      </c>
      <c r="G4661" t="s">
        <v>69</v>
      </c>
      <c r="H4661" t="s">
        <v>63</v>
      </c>
      <c r="I4661">
        <v>0.8</v>
      </c>
      <c r="J4661" t="s">
        <v>71</v>
      </c>
      <c r="K4661"/>
      <c r="L4661"/>
      <c r="M4661"/>
      <c r="N4661"/>
      <c r="O4661"/>
      <c r="P4661"/>
      <c r="Q4661"/>
      <c r="R4661"/>
      <c r="S4661"/>
      <c r="T4661"/>
      <c r="U4661"/>
      <c r="V4661"/>
      <c r="W4661"/>
      <c r="X4661"/>
      <c r="Y4661"/>
      <c r="Z4661"/>
      <c r="AA4661"/>
      <c r="AB4661"/>
      <c r="AC4661"/>
      <c r="AD4661"/>
      <c r="AE4661"/>
      <c r="AF4661"/>
      <c r="AG4661">
        <v>1</v>
      </c>
      <c r="AH4661">
        <v>0</v>
      </c>
    </row>
    <row r="4662" spans="1:34" ht="15" x14ac:dyDescent="0.25">
      <c r="A4662" t="s">
        <v>9434</v>
      </c>
      <c r="B4662" t="s">
        <v>9435</v>
      </c>
      <c r="C4662" t="s">
        <v>108</v>
      </c>
      <c r="D4662">
        <v>2</v>
      </c>
      <c r="E4662" s="138">
        <v>45365</v>
      </c>
      <c r="F4662" s="138">
        <v>46011</v>
      </c>
      <c r="G4662" t="s">
        <v>69</v>
      </c>
      <c r="H4662" t="s">
        <v>63</v>
      </c>
      <c r="I4662">
        <v>0.2</v>
      </c>
      <c r="J4662" t="s">
        <v>71</v>
      </c>
      <c r="K4662"/>
      <c r="L4662"/>
      <c r="M4662"/>
      <c r="N4662"/>
      <c r="O4662"/>
      <c r="P4662"/>
      <c r="Q4662"/>
      <c r="R4662"/>
      <c r="S4662"/>
      <c r="T4662"/>
      <c r="U4662"/>
      <c r="V4662"/>
      <c r="W4662"/>
      <c r="X4662"/>
      <c r="Y4662"/>
      <c r="Z4662"/>
      <c r="AA4662"/>
      <c r="AB4662"/>
      <c r="AC4662"/>
      <c r="AD4662"/>
      <c r="AE4662"/>
      <c r="AF4662"/>
      <c r="AG4662">
        <v>1</v>
      </c>
      <c r="AH4662">
        <v>0</v>
      </c>
    </row>
    <row r="4663" spans="1:34" ht="15" x14ac:dyDescent="0.25">
      <c r="A4663" t="s">
        <v>9436</v>
      </c>
      <c r="B4663" t="s">
        <v>9437</v>
      </c>
      <c r="C4663" t="s">
        <v>203</v>
      </c>
      <c r="D4663">
        <v>59</v>
      </c>
      <c r="E4663" s="138">
        <v>45645</v>
      </c>
      <c r="F4663" s="138">
        <v>45685</v>
      </c>
      <c r="G4663" t="s">
        <v>69</v>
      </c>
      <c r="H4663" t="s">
        <v>63</v>
      </c>
      <c r="I4663">
        <v>0.7</v>
      </c>
      <c r="J4663" t="s">
        <v>71</v>
      </c>
      <c r="K4663"/>
      <c r="L4663"/>
      <c r="M4663"/>
      <c r="N4663"/>
      <c r="O4663"/>
      <c r="P4663"/>
      <c r="Q4663"/>
      <c r="R4663"/>
      <c r="S4663"/>
      <c r="T4663"/>
      <c r="U4663"/>
      <c r="V4663"/>
      <c r="W4663"/>
      <c r="X4663"/>
      <c r="Y4663"/>
      <c r="Z4663"/>
      <c r="AA4663"/>
      <c r="AB4663"/>
      <c r="AC4663"/>
      <c r="AD4663"/>
      <c r="AE4663"/>
      <c r="AF4663"/>
      <c r="AG4663">
        <v>1</v>
      </c>
      <c r="AH4663">
        <v>0</v>
      </c>
    </row>
    <row r="4664" spans="1:34" ht="15" x14ac:dyDescent="0.25">
      <c r="A4664" t="s">
        <v>9438</v>
      </c>
      <c r="B4664" t="s">
        <v>9439</v>
      </c>
      <c r="C4664" t="s">
        <v>93</v>
      </c>
      <c r="D4664">
        <v>38</v>
      </c>
      <c r="E4664" s="138">
        <v>45647</v>
      </c>
      <c r="F4664" s="138">
        <v>45819</v>
      </c>
      <c r="G4664" t="s">
        <v>69</v>
      </c>
      <c r="H4664" t="s">
        <v>70</v>
      </c>
      <c r="I4664">
        <v>0</v>
      </c>
      <c r="J4664" t="s">
        <v>16229</v>
      </c>
      <c r="K4664">
        <v>0.5</v>
      </c>
      <c r="L4664" t="s">
        <v>71</v>
      </c>
      <c r="M4664"/>
      <c r="N4664"/>
      <c r="O4664"/>
      <c r="P4664"/>
      <c r="Q4664"/>
      <c r="R4664"/>
      <c r="S4664"/>
      <c r="T4664"/>
      <c r="U4664"/>
      <c r="V4664"/>
      <c r="W4664"/>
      <c r="X4664"/>
      <c r="Y4664"/>
      <c r="Z4664"/>
      <c r="AA4664"/>
      <c r="AB4664"/>
      <c r="AC4664"/>
      <c r="AD4664"/>
      <c r="AE4664"/>
      <c r="AF4664"/>
      <c r="AG4664">
        <v>2</v>
      </c>
      <c r="AH4664">
        <v>10000</v>
      </c>
    </row>
    <row r="4665" spans="1:34" ht="15" x14ac:dyDescent="0.25">
      <c r="A4665" t="s">
        <v>9440</v>
      </c>
      <c r="B4665" t="s">
        <v>9441</v>
      </c>
      <c r="C4665" t="s">
        <v>211</v>
      </c>
      <c r="D4665">
        <v>44</v>
      </c>
      <c r="E4665" s="138">
        <v>45646</v>
      </c>
      <c r="F4665" s="138">
        <v>45847</v>
      </c>
      <c r="G4665" t="s">
        <v>69</v>
      </c>
      <c r="H4665" t="s">
        <v>63</v>
      </c>
      <c r="I4665">
        <v>0.8</v>
      </c>
      <c r="J4665" t="s">
        <v>71</v>
      </c>
      <c r="K4665"/>
      <c r="L4665"/>
      <c r="M4665"/>
      <c r="N4665"/>
      <c r="O4665"/>
      <c r="P4665"/>
      <c r="Q4665"/>
      <c r="R4665"/>
      <c r="S4665"/>
      <c r="T4665"/>
      <c r="U4665"/>
      <c r="V4665"/>
      <c r="W4665"/>
      <c r="X4665"/>
      <c r="Y4665"/>
      <c r="Z4665"/>
      <c r="AA4665"/>
      <c r="AB4665"/>
      <c r="AC4665"/>
      <c r="AD4665"/>
      <c r="AE4665"/>
      <c r="AF4665"/>
      <c r="AG4665">
        <v>1</v>
      </c>
      <c r="AH4665">
        <v>0</v>
      </c>
    </row>
    <row r="4666" spans="1:34" ht="15" x14ac:dyDescent="0.25">
      <c r="A4666" t="s">
        <v>9442</v>
      </c>
      <c r="B4666" t="s">
        <v>9443</v>
      </c>
      <c r="C4666" t="s">
        <v>116</v>
      </c>
      <c r="D4666">
        <v>3</v>
      </c>
      <c r="E4666" s="138">
        <v>41331</v>
      </c>
      <c r="F4666" s="138">
        <v>46011</v>
      </c>
      <c r="G4666" t="s">
        <v>69</v>
      </c>
      <c r="H4666" t="s">
        <v>70</v>
      </c>
      <c r="I4666">
        <v>0</v>
      </c>
      <c r="J4666" t="s">
        <v>16327</v>
      </c>
      <c r="K4666">
        <v>0.2</v>
      </c>
      <c r="L4666" t="s">
        <v>71</v>
      </c>
      <c r="M4666"/>
      <c r="N4666"/>
      <c r="O4666"/>
      <c r="P4666"/>
      <c r="Q4666"/>
      <c r="R4666"/>
      <c r="S4666"/>
      <c r="T4666"/>
      <c r="U4666"/>
      <c r="V4666"/>
      <c r="W4666"/>
      <c r="X4666"/>
      <c r="Y4666"/>
      <c r="Z4666"/>
      <c r="AA4666"/>
      <c r="AB4666"/>
      <c r="AC4666"/>
      <c r="AD4666"/>
      <c r="AE4666"/>
      <c r="AF4666"/>
      <c r="AG4666">
        <v>2</v>
      </c>
      <c r="AH4666">
        <v>28000</v>
      </c>
    </row>
    <row r="4667" spans="1:34" ht="15" x14ac:dyDescent="0.25">
      <c r="A4667" t="s">
        <v>9444</v>
      </c>
      <c r="B4667" t="s">
        <v>9445</v>
      </c>
      <c r="C4667" t="s">
        <v>735</v>
      </c>
      <c r="D4667">
        <v>26</v>
      </c>
      <c r="E4667" s="138">
        <v>45653</v>
      </c>
      <c r="F4667" s="138">
        <v>45673</v>
      </c>
      <c r="G4667" t="s">
        <v>69</v>
      </c>
      <c r="H4667" t="s">
        <v>63</v>
      </c>
      <c r="I4667">
        <v>0.5</v>
      </c>
      <c r="J4667" t="s">
        <v>71</v>
      </c>
      <c r="K4667"/>
      <c r="L4667"/>
      <c r="M4667"/>
      <c r="N4667"/>
      <c r="O4667"/>
      <c r="P4667"/>
      <c r="Q4667"/>
      <c r="R4667"/>
      <c r="S4667"/>
      <c r="T4667"/>
      <c r="U4667"/>
      <c r="V4667"/>
      <c r="W4667"/>
      <c r="X4667"/>
      <c r="Y4667"/>
      <c r="Z4667"/>
      <c r="AA4667"/>
      <c r="AB4667"/>
      <c r="AC4667"/>
      <c r="AD4667"/>
      <c r="AE4667"/>
      <c r="AF4667"/>
      <c r="AG4667">
        <v>1</v>
      </c>
      <c r="AH4667">
        <v>0</v>
      </c>
    </row>
    <row r="4668" spans="1:34" ht="15" x14ac:dyDescent="0.25">
      <c r="A4668" t="s">
        <v>9446</v>
      </c>
      <c r="B4668" t="s">
        <v>9447</v>
      </c>
      <c r="C4668" t="s">
        <v>176</v>
      </c>
      <c r="D4668">
        <v>8</v>
      </c>
      <c r="E4668" s="138">
        <v>45365</v>
      </c>
      <c r="F4668" s="138">
        <v>46011</v>
      </c>
      <c r="G4668" t="s">
        <v>69</v>
      </c>
      <c r="H4668" t="s">
        <v>63</v>
      </c>
      <c r="I4668">
        <v>0.8</v>
      </c>
      <c r="J4668" t="s">
        <v>71</v>
      </c>
      <c r="K4668"/>
      <c r="L4668"/>
      <c r="M4668"/>
      <c r="N4668"/>
      <c r="O4668"/>
      <c r="P4668"/>
      <c r="Q4668"/>
      <c r="R4668"/>
      <c r="S4668"/>
      <c r="T4668"/>
      <c r="U4668"/>
      <c r="V4668"/>
      <c r="W4668"/>
      <c r="X4668"/>
      <c r="Y4668"/>
      <c r="Z4668"/>
      <c r="AA4668"/>
      <c r="AB4668"/>
      <c r="AC4668"/>
      <c r="AD4668"/>
      <c r="AE4668"/>
      <c r="AF4668"/>
      <c r="AG4668">
        <v>1</v>
      </c>
      <c r="AH4668">
        <v>0</v>
      </c>
    </row>
    <row r="4669" spans="1:34" ht="15" x14ac:dyDescent="0.25">
      <c r="A4669" t="s">
        <v>9448</v>
      </c>
      <c r="B4669" t="s">
        <v>9449</v>
      </c>
      <c r="C4669" t="s">
        <v>231</v>
      </c>
      <c r="D4669">
        <v>7</v>
      </c>
      <c r="E4669" s="138">
        <v>45671</v>
      </c>
      <c r="F4669" s="138">
        <v>45695</v>
      </c>
      <c r="G4669" t="s">
        <v>69</v>
      </c>
      <c r="H4669" t="s">
        <v>70</v>
      </c>
      <c r="I4669">
        <v>0</v>
      </c>
      <c r="J4669" t="s">
        <v>16232</v>
      </c>
      <c r="K4669">
        <v>0.5</v>
      </c>
      <c r="L4669" t="s">
        <v>71</v>
      </c>
      <c r="M4669"/>
      <c r="N4669"/>
      <c r="O4669"/>
      <c r="P4669"/>
      <c r="Q4669"/>
      <c r="R4669"/>
      <c r="S4669"/>
      <c r="T4669"/>
      <c r="U4669"/>
      <c r="V4669"/>
      <c r="W4669"/>
      <c r="X4669"/>
      <c r="Y4669"/>
      <c r="Z4669"/>
      <c r="AA4669"/>
      <c r="AB4669"/>
      <c r="AC4669"/>
      <c r="AD4669"/>
      <c r="AE4669"/>
      <c r="AF4669"/>
      <c r="AG4669">
        <v>2</v>
      </c>
      <c r="AH4669">
        <v>7500</v>
      </c>
    </row>
    <row r="4670" spans="1:34" ht="15" x14ac:dyDescent="0.25">
      <c r="A4670" t="s">
        <v>9450</v>
      </c>
      <c r="B4670" t="s">
        <v>9451</v>
      </c>
      <c r="C4670" t="s">
        <v>757</v>
      </c>
      <c r="D4670">
        <v>8</v>
      </c>
      <c r="E4670" s="138">
        <v>45701</v>
      </c>
      <c r="F4670" s="138">
        <v>46001</v>
      </c>
      <c r="G4670" t="s">
        <v>1464</v>
      </c>
      <c r="H4670" t="s">
        <v>70</v>
      </c>
      <c r="I4670">
        <v>0</v>
      </c>
      <c r="J4670" t="s">
        <v>16229</v>
      </c>
      <c r="K4670">
        <v>0.6</v>
      </c>
      <c r="L4670" t="s">
        <v>16270</v>
      </c>
      <c r="M4670">
        <v>0.65</v>
      </c>
      <c r="N4670" t="s">
        <v>78</v>
      </c>
      <c r="O4670">
        <v>0.8</v>
      </c>
      <c r="P4670" t="s">
        <v>79</v>
      </c>
      <c r="Q4670"/>
      <c r="R4670"/>
      <c r="S4670"/>
      <c r="T4670"/>
      <c r="U4670"/>
      <c r="V4670"/>
      <c r="W4670"/>
      <c r="X4670"/>
      <c r="Y4670"/>
      <c r="Z4670"/>
      <c r="AA4670"/>
      <c r="AB4670"/>
      <c r="AC4670"/>
      <c r="AD4670"/>
      <c r="AE4670"/>
      <c r="AF4670"/>
      <c r="AG4670">
        <v>4</v>
      </c>
      <c r="AH4670">
        <v>10000</v>
      </c>
    </row>
    <row r="4671" spans="1:34" ht="15" x14ac:dyDescent="0.25">
      <c r="A4671" t="s">
        <v>9452</v>
      </c>
      <c r="B4671" t="s">
        <v>9453</v>
      </c>
      <c r="C4671" t="s">
        <v>1079</v>
      </c>
      <c r="D4671">
        <v>5</v>
      </c>
      <c r="E4671" s="138">
        <v>43893</v>
      </c>
      <c r="F4671" s="138">
        <v>46011</v>
      </c>
      <c r="G4671" t="s">
        <v>69</v>
      </c>
      <c r="H4671" t="s">
        <v>63</v>
      </c>
      <c r="I4671">
        <v>0.6</v>
      </c>
      <c r="J4671" t="s">
        <v>71</v>
      </c>
      <c r="K4671"/>
      <c r="L4671"/>
      <c r="M4671"/>
      <c r="N4671"/>
      <c r="O4671"/>
      <c r="P4671"/>
      <c r="Q4671"/>
      <c r="R4671"/>
      <c r="S4671"/>
      <c r="T4671"/>
      <c r="U4671"/>
      <c r="V4671"/>
      <c r="W4671"/>
      <c r="X4671"/>
      <c r="Y4671"/>
      <c r="Z4671"/>
      <c r="AA4671"/>
      <c r="AB4671"/>
      <c r="AC4671"/>
      <c r="AD4671"/>
      <c r="AE4671"/>
      <c r="AF4671"/>
      <c r="AG4671">
        <v>1</v>
      </c>
      <c r="AH4671">
        <v>0</v>
      </c>
    </row>
    <row r="4672" spans="1:34" ht="15" x14ac:dyDescent="0.25">
      <c r="A4672" t="s">
        <v>5510</v>
      </c>
      <c r="B4672" t="s">
        <v>5511</v>
      </c>
      <c r="C4672" t="s">
        <v>326</v>
      </c>
      <c r="D4672">
        <v>35</v>
      </c>
      <c r="E4672" s="138">
        <v>45653</v>
      </c>
      <c r="F4672" s="138">
        <v>45672</v>
      </c>
      <c r="G4672" t="s">
        <v>69</v>
      </c>
      <c r="H4672" t="s">
        <v>63</v>
      </c>
      <c r="I4672">
        <v>0.7</v>
      </c>
      <c r="J4672" t="s">
        <v>71</v>
      </c>
      <c r="K4672"/>
      <c r="L4672"/>
      <c r="M4672"/>
      <c r="N4672"/>
      <c r="O4672"/>
      <c r="P4672"/>
      <c r="Q4672"/>
      <c r="R4672"/>
      <c r="S4672"/>
      <c r="T4672"/>
      <c r="U4672"/>
      <c r="V4672"/>
      <c r="W4672"/>
      <c r="X4672"/>
      <c r="Y4672"/>
      <c r="Z4672"/>
      <c r="AA4672"/>
      <c r="AB4672"/>
      <c r="AC4672"/>
      <c r="AD4672"/>
      <c r="AE4672"/>
      <c r="AF4672"/>
      <c r="AG4672">
        <v>1</v>
      </c>
      <c r="AH4672">
        <v>0</v>
      </c>
    </row>
    <row r="4673" spans="1:34" ht="15" x14ac:dyDescent="0.25">
      <c r="A4673" t="s">
        <v>15649</v>
      </c>
      <c r="B4673" t="s">
        <v>15650</v>
      </c>
      <c r="C4673" t="s">
        <v>99</v>
      </c>
      <c r="D4673">
        <v>26</v>
      </c>
      <c r="E4673" s="138">
        <v>45623</v>
      </c>
      <c r="F4673" s="138">
        <v>45677</v>
      </c>
      <c r="G4673" t="s">
        <v>75</v>
      </c>
      <c r="H4673" t="s">
        <v>70</v>
      </c>
      <c r="I4673">
        <v>0</v>
      </c>
      <c r="J4673" t="s">
        <v>16309</v>
      </c>
      <c r="K4673">
        <v>0.6</v>
      </c>
      <c r="L4673" t="s">
        <v>16270</v>
      </c>
      <c r="M4673">
        <v>0.8</v>
      </c>
      <c r="N4673" t="s">
        <v>78</v>
      </c>
      <c r="O4673">
        <v>0.8</v>
      </c>
      <c r="P4673" t="s">
        <v>79</v>
      </c>
      <c r="Q4673"/>
      <c r="R4673"/>
      <c r="S4673"/>
      <c r="T4673"/>
      <c r="U4673"/>
      <c r="V4673"/>
      <c r="W4673"/>
      <c r="X4673"/>
      <c r="Y4673"/>
      <c r="Z4673"/>
      <c r="AA4673"/>
      <c r="AB4673"/>
      <c r="AC4673"/>
      <c r="AD4673"/>
      <c r="AE4673"/>
      <c r="AF4673"/>
      <c r="AG4673">
        <v>4</v>
      </c>
      <c r="AH4673">
        <v>8174</v>
      </c>
    </row>
    <row r="4674" spans="1:34" ht="15" x14ac:dyDescent="0.25">
      <c r="A4674" t="s">
        <v>9454</v>
      </c>
      <c r="B4674" t="s">
        <v>9455</v>
      </c>
      <c r="C4674" t="s">
        <v>790</v>
      </c>
      <c r="D4674">
        <v>22</v>
      </c>
      <c r="E4674" s="138">
        <v>45642</v>
      </c>
      <c r="F4674" s="138">
        <v>45727</v>
      </c>
      <c r="G4674" t="s">
        <v>69</v>
      </c>
      <c r="H4674" t="s">
        <v>63</v>
      </c>
      <c r="I4674">
        <v>0.5</v>
      </c>
      <c r="J4674" t="s">
        <v>71</v>
      </c>
      <c r="K4674"/>
      <c r="L4674"/>
      <c r="M4674"/>
      <c r="N4674"/>
      <c r="O4674"/>
      <c r="P4674"/>
      <c r="Q4674"/>
      <c r="R4674"/>
      <c r="S4674"/>
      <c r="T4674"/>
      <c r="U4674"/>
      <c r="V4674"/>
      <c r="W4674"/>
      <c r="X4674"/>
      <c r="Y4674"/>
      <c r="Z4674"/>
      <c r="AA4674"/>
      <c r="AB4674"/>
      <c r="AC4674"/>
      <c r="AD4674"/>
      <c r="AE4674"/>
      <c r="AF4674"/>
      <c r="AG4674">
        <v>1</v>
      </c>
      <c r="AH4674">
        <v>0</v>
      </c>
    </row>
    <row r="4675" spans="1:34" ht="15" x14ac:dyDescent="0.25">
      <c r="A4675" t="s">
        <v>9456</v>
      </c>
      <c r="B4675" t="s">
        <v>9457</v>
      </c>
      <c r="C4675" t="s">
        <v>267</v>
      </c>
      <c r="D4675">
        <v>45</v>
      </c>
      <c r="E4675" s="138">
        <v>45644</v>
      </c>
      <c r="F4675" s="138">
        <v>45667</v>
      </c>
      <c r="G4675" t="s">
        <v>69</v>
      </c>
      <c r="H4675" t="s">
        <v>70</v>
      </c>
      <c r="I4675">
        <v>0</v>
      </c>
      <c r="J4675" t="s">
        <v>16232</v>
      </c>
      <c r="K4675">
        <v>0.65</v>
      </c>
      <c r="L4675" t="s">
        <v>71</v>
      </c>
      <c r="M4675"/>
      <c r="N4675"/>
      <c r="O4675"/>
      <c r="P4675"/>
      <c r="Q4675"/>
      <c r="R4675"/>
      <c r="S4675"/>
      <c r="T4675"/>
      <c r="U4675"/>
      <c r="V4675"/>
      <c r="W4675"/>
      <c r="X4675"/>
      <c r="Y4675"/>
      <c r="Z4675"/>
      <c r="AA4675"/>
      <c r="AB4675"/>
      <c r="AC4675"/>
      <c r="AD4675"/>
      <c r="AE4675"/>
      <c r="AF4675"/>
      <c r="AG4675">
        <v>2</v>
      </c>
      <c r="AH4675">
        <v>7500</v>
      </c>
    </row>
    <row r="4676" spans="1:34" ht="15" x14ac:dyDescent="0.25">
      <c r="A4676" t="s">
        <v>9460</v>
      </c>
      <c r="B4676" t="s">
        <v>9461</v>
      </c>
      <c r="C4676" t="s">
        <v>735</v>
      </c>
      <c r="D4676"/>
      <c r="E4676"/>
      <c r="F4676"/>
      <c r="G4676"/>
      <c r="H4676" t="s">
        <v>63</v>
      </c>
      <c r="I4676" t="s">
        <v>64</v>
      </c>
      <c r="J4676"/>
      <c r="K4676"/>
      <c r="L4676"/>
      <c r="M4676"/>
      <c r="N4676"/>
      <c r="O4676"/>
      <c r="P4676"/>
      <c r="Q4676"/>
      <c r="R4676"/>
      <c r="S4676"/>
      <c r="T4676"/>
      <c r="U4676"/>
      <c r="V4676"/>
      <c r="W4676"/>
      <c r="X4676"/>
      <c r="Y4676"/>
      <c r="Z4676"/>
      <c r="AA4676"/>
      <c r="AB4676"/>
      <c r="AC4676"/>
      <c r="AD4676"/>
      <c r="AE4676"/>
      <c r="AF4676"/>
      <c r="AG4676"/>
      <c r="AH4676">
        <v>0</v>
      </c>
    </row>
    <row r="4677" spans="1:34" ht="15" x14ac:dyDescent="0.25">
      <c r="A4677" t="s">
        <v>9462</v>
      </c>
      <c r="B4677" t="s">
        <v>9463</v>
      </c>
      <c r="C4677" t="s">
        <v>1999</v>
      </c>
      <c r="D4677">
        <v>45</v>
      </c>
      <c r="E4677" s="138">
        <v>43829</v>
      </c>
      <c r="F4677" s="138">
        <v>46011</v>
      </c>
      <c r="G4677" t="s">
        <v>69</v>
      </c>
      <c r="H4677" t="s">
        <v>63</v>
      </c>
      <c r="I4677">
        <v>0.8</v>
      </c>
      <c r="J4677" t="s">
        <v>71</v>
      </c>
      <c r="K4677"/>
      <c r="L4677"/>
      <c r="M4677"/>
      <c r="N4677"/>
      <c r="O4677"/>
      <c r="P4677"/>
      <c r="Q4677"/>
      <c r="R4677"/>
      <c r="S4677"/>
      <c r="T4677"/>
      <c r="U4677"/>
      <c r="V4677"/>
      <c r="W4677"/>
      <c r="X4677"/>
      <c r="Y4677"/>
      <c r="Z4677"/>
      <c r="AA4677"/>
      <c r="AB4677"/>
      <c r="AC4677"/>
      <c r="AD4677"/>
      <c r="AE4677"/>
      <c r="AF4677"/>
      <c r="AG4677">
        <v>1</v>
      </c>
      <c r="AH4677">
        <v>0</v>
      </c>
    </row>
    <row r="4678" spans="1:34" ht="15" x14ac:dyDescent="0.25">
      <c r="A4678" t="s">
        <v>9464</v>
      </c>
      <c r="B4678" t="s">
        <v>9465</v>
      </c>
      <c r="C4678" t="s">
        <v>108</v>
      </c>
      <c r="D4678">
        <v>25</v>
      </c>
      <c r="E4678" s="138">
        <v>45623</v>
      </c>
      <c r="F4678" s="138">
        <v>45912</v>
      </c>
      <c r="G4678" t="s">
        <v>69</v>
      </c>
      <c r="H4678" t="s">
        <v>63</v>
      </c>
      <c r="I4678">
        <v>0.6</v>
      </c>
      <c r="J4678" t="s">
        <v>71</v>
      </c>
      <c r="K4678"/>
      <c r="L4678"/>
      <c r="M4678"/>
      <c r="N4678"/>
      <c r="O4678"/>
      <c r="P4678"/>
      <c r="Q4678"/>
      <c r="R4678"/>
      <c r="S4678"/>
      <c r="T4678"/>
      <c r="U4678"/>
      <c r="V4678"/>
      <c r="W4678"/>
      <c r="X4678"/>
      <c r="Y4678"/>
      <c r="Z4678"/>
      <c r="AA4678"/>
      <c r="AB4678"/>
      <c r="AC4678"/>
      <c r="AD4678"/>
      <c r="AE4678"/>
      <c r="AF4678"/>
      <c r="AG4678">
        <v>1</v>
      </c>
      <c r="AH4678">
        <v>0</v>
      </c>
    </row>
    <row r="4679" spans="1:34" ht="15" x14ac:dyDescent="0.25">
      <c r="A4679" t="s">
        <v>9466</v>
      </c>
      <c r="B4679" t="s">
        <v>9467</v>
      </c>
      <c r="C4679" t="s">
        <v>251</v>
      </c>
      <c r="D4679">
        <v>40</v>
      </c>
      <c r="E4679" s="138">
        <v>45624</v>
      </c>
      <c r="F4679" s="138">
        <v>45706</v>
      </c>
      <c r="G4679" t="s">
        <v>75</v>
      </c>
      <c r="H4679" t="s">
        <v>70</v>
      </c>
      <c r="I4679">
        <v>0</v>
      </c>
      <c r="J4679" t="s">
        <v>16230</v>
      </c>
      <c r="K4679">
        <v>0.7</v>
      </c>
      <c r="L4679" t="s">
        <v>16270</v>
      </c>
      <c r="M4679">
        <v>0.7</v>
      </c>
      <c r="N4679" t="s">
        <v>78</v>
      </c>
      <c r="O4679">
        <v>0.8</v>
      </c>
      <c r="P4679" t="s">
        <v>79</v>
      </c>
      <c r="Q4679"/>
      <c r="R4679"/>
      <c r="S4679"/>
      <c r="T4679"/>
      <c r="U4679"/>
      <c r="V4679"/>
      <c r="W4679"/>
      <c r="X4679"/>
      <c r="Y4679"/>
      <c r="Z4679"/>
      <c r="AA4679"/>
      <c r="AB4679"/>
      <c r="AC4679"/>
      <c r="AD4679"/>
      <c r="AE4679"/>
      <c r="AF4679"/>
      <c r="AG4679">
        <v>4</v>
      </c>
      <c r="AH4679">
        <v>15000</v>
      </c>
    </row>
    <row r="4680" spans="1:34" ht="15" x14ac:dyDescent="0.25">
      <c r="A4680" t="s">
        <v>9468</v>
      </c>
      <c r="B4680" t="s">
        <v>9469</v>
      </c>
      <c r="C4680" t="s">
        <v>251</v>
      </c>
      <c r="D4680">
        <v>41</v>
      </c>
      <c r="E4680" s="138">
        <v>45656</v>
      </c>
      <c r="F4680" s="138">
        <v>45798</v>
      </c>
      <c r="G4680" t="s">
        <v>69</v>
      </c>
      <c r="H4680" t="s">
        <v>70</v>
      </c>
      <c r="I4680">
        <v>0</v>
      </c>
      <c r="J4680" t="s">
        <v>16249</v>
      </c>
      <c r="K4680">
        <v>0.5</v>
      </c>
      <c r="L4680" t="s">
        <v>71</v>
      </c>
      <c r="M4680"/>
      <c r="N4680"/>
      <c r="O4680"/>
      <c r="P4680"/>
      <c r="Q4680"/>
      <c r="R4680"/>
      <c r="S4680"/>
      <c r="T4680"/>
      <c r="U4680"/>
      <c r="V4680"/>
      <c r="W4680"/>
      <c r="X4680"/>
      <c r="Y4680"/>
      <c r="Z4680"/>
      <c r="AA4680"/>
      <c r="AB4680"/>
      <c r="AC4680"/>
      <c r="AD4680"/>
      <c r="AE4680"/>
      <c r="AF4680"/>
      <c r="AG4680">
        <v>2</v>
      </c>
      <c r="AH4680">
        <v>8000</v>
      </c>
    </row>
    <row r="4681" spans="1:34" ht="15" x14ac:dyDescent="0.25">
      <c r="A4681" t="s">
        <v>9472</v>
      </c>
      <c r="B4681" t="s">
        <v>9473</v>
      </c>
      <c r="C4681" t="s">
        <v>193</v>
      </c>
      <c r="D4681">
        <v>42</v>
      </c>
      <c r="E4681" s="138">
        <v>45282</v>
      </c>
      <c r="F4681" s="138">
        <v>46011</v>
      </c>
      <c r="G4681" t="s">
        <v>818</v>
      </c>
      <c r="H4681" t="s">
        <v>63</v>
      </c>
      <c r="I4681">
        <v>0</v>
      </c>
      <c r="J4681" t="s">
        <v>16238</v>
      </c>
      <c r="K4681"/>
      <c r="L4681"/>
      <c r="M4681"/>
      <c r="N4681"/>
      <c r="O4681"/>
      <c r="P4681"/>
      <c r="Q4681"/>
      <c r="R4681"/>
      <c r="S4681"/>
      <c r="T4681"/>
      <c r="U4681"/>
      <c r="V4681"/>
      <c r="W4681"/>
      <c r="X4681"/>
      <c r="Y4681"/>
      <c r="Z4681"/>
      <c r="AA4681"/>
      <c r="AB4681"/>
      <c r="AC4681"/>
      <c r="AD4681"/>
      <c r="AE4681"/>
      <c r="AF4681"/>
      <c r="AG4681">
        <v>1</v>
      </c>
      <c r="AH4681">
        <v>0</v>
      </c>
    </row>
    <row r="4682" spans="1:34" ht="15" x14ac:dyDescent="0.25">
      <c r="A4682" t="s">
        <v>9474</v>
      </c>
      <c r="B4682" t="s">
        <v>9475</v>
      </c>
      <c r="C4682" t="s">
        <v>231</v>
      </c>
      <c r="D4682">
        <v>34</v>
      </c>
      <c r="E4682" s="138">
        <v>45646</v>
      </c>
      <c r="F4682" s="138">
        <v>45678</v>
      </c>
      <c r="G4682" t="s">
        <v>69</v>
      </c>
      <c r="H4682" t="s">
        <v>63</v>
      </c>
      <c r="I4682">
        <v>0.8</v>
      </c>
      <c r="J4682" t="s">
        <v>71</v>
      </c>
      <c r="K4682"/>
      <c r="L4682"/>
      <c r="M4682"/>
      <c r="N4682"/>
      <c r="O4682"/>
      <c r="P4682"/>
      <c r="Q4682"/>
      <c r="R4682"/>
      <c r="S4682"/>
      <c r="T4682"/>
      <c r="U4682"/>
      <c r="V4682"/>
      <c r="W4682"/>
      <c r="X4682"/>
      <c r="Y4682"/>
      <c r="Z4682"/>
      <c r="AA4682"/>
      <c r="AB4682"/>
      <c r="AC4682"/>
      <c r="AD4682"/>
      <c r="AE4682"/>
      <c r="AF4682"/>
      <c r="AG4682">
        <v>1</v>
      </c>
      <c r="AH4682">
        <v>0</v>
      </c>
    </row>
    <row r="4683" spans="1:34" ht="15" x14ac:dyDescent="0.25">
      <c r="A4683" t="s">
        <v>9470</v>
      </c>
      <c r="B4683" t="s">
        <v>9471</v>
      </c>
      <c r="C4683" t="s">
        <v>68</v>
      </c>
      <c r="D4683">
        <v>36</v>
      </c>
      <c r="E4683" s="138">
        <v>45642</v>
      </c>
      <c r="F4683" s="138">
        <v>45749</v>
      </c>
      <c r="G4683" t="s">
        <v>69</v>
      </c>
      <c r="H4683" t="s">
        <v>70</v>
      </c>
      <c r="I4683">
        <v>0</v>
      </c>
      <c r="J4683" t="s">
        <v>16229</v>
      </c>
      <c r="K4683">
        <v>0.8</v>
      </c>
      <c r="L4683" t="s">
        <v>71</v>
      </c>
      <c r="M4683"/>
      <c r="N4683"/>
      <c r="O4683"/>
      <c r="P4683"/>
      <c r="Q4683"/>
      <c r="R4683"/>
      <c r="S4683"/>
      <c r="T4683"/>
      <c r="U4683"/>
      <c r="V4683"/>
      <c r="W4683"/>
      <c r="X4683"/>
      <c r="Y4683"/>
      <c r="Z4683"/>
      <c r="AA4683"/>
      <c r="AB4683"/>
      <c r="AC4683"/>
      <c r="AD4683"/>
      <c r="AE4683"/>
      <c r="AF4683"/>
      <c r="AG4683">
        <v>2</v>
      </c>
      <c r="AH4683">
        <v>10000</v>
      </c>
    </row>
    <row r="4684" spans="1:34" ht="15" x14ac:dyDescent="0.25">
      <c r="A4684" t="s">
        <v>9476</v>
      </c>
      <c r="B4684" t="s">
        <v>9477</v>
      </c>
      <c r="C4684" t="s">
        <v>139</v>
      </c>
      <c r="D4684"/>
      <c r="E4684"/>
      <c r="F4684"/>
      <c r="G4684"/>
      <c r="H4684" t="s">
        <v>63</v>
      </c>
      <c r="I4684" t="s">
        <v>64</v>
      </c>
      <c r="J4684"/>
      <c r="K4684"/>
      <c r="L4684"/>
      <c r="M4684"/>
      <c r="N4684"/>
      <c r="O4684"/>
      <c r="P4684"/>
      <c r="Q4684"/>
      <c r="R4684"/>
      <c r="S4684"/>
      <c r="T4684"/>
      <c r="U4684"/>
      <c r="V4684"/>
      <c r="W4684"/>
      <c r="X4684"/>
      <c r="Y4684"/>
      <c r="Z4684"/>
      <c r="AA4684"/>
      <c r="AB4684"/>
      <c r="AC4684"/>
      <c r="AD4684"/>
      <c r="AE4684"/>
      <c r="AF4684"/>
      <c r="AG4684"/>
      <c r="AH4684">
        <v>0</v>
      </c>
    </row>
    <row r="4685" spans="1:34" ht="15" x14ac:dyDescent="0.25">
      <c r="A4685" t="s">
        <v>9478</v>
      </c>
      <c r="B4685" t="s">
        <v>9479</v>
      </c>
      <c r="C4685" t="s">
        <v>154</v>
      </c>
      <c r="D4685">
        <v>49</v>
      </c>
      <c r="E4685" s="138">
        <v>45656</v>
      </c>
      <c r="F4685" s="138">
        <v>45706</v>
      </c>
      <c r="G4685" t="s">
        <v>69</v>
      </c>
      <c r="H4685" t="s">
        <v>70</v>
      </c>
      <c r="I4685">
        <v>0.78</v>
      </c>
      <c r="J4685" t="s">
        <v>16270</v>
      </c>
      <c r="K4685">
        <v>0.78</v>
      </c>
      <c r="L4685" t="s">
        <v>78</v>
      </c>
      <c r="M4685">
        <v>0.8</v>
      </c>
      <c r="N4685" t="s">
        <v>79</v>
      </c>
      <c r="O4685"/>
      <c r="P4685"/>
      <c r="Q4685"/>
      <c r="R4685"/>
      <c r="S4685"/>
      <c r="T4685"/>
      <c r="U4685"/>
      <c r="V4685"/>
      <c r="W4685"/>
      <c r="X4685"/>
      <c r="Y4685"/>
      <c r="Z4685"/>
      <c r="AA4685"/>
      <c r="AB4685"/>
      <c r="AC4685"/>
      <c r="AD4685"/>
      <c r="AE4685"/>
      <c r="AF4685"/>
      <c r="AG4685">
        <v>3</v>
      </c>
      <c r="AH4685">
        <v>0</v>
      </c>
    </row>
    <row r="4686" spans="1:34" ht="15" x14ac:dyDescent="0.25">
      <c r="A4686" t="s">
        <v>9480</v>
      </c>
      <c r="B4686" t="s">
        <v>9481</v>
      </c>
      <c r="C4686" t="s">
        <v>84</v>
      </c>
      <c r="D4686">
        <v>19</v>
      </c>
      <c r="E4686" s="138">
        <v>44686</v>
      </c>
      <c r="F4686" s="138">
        <v>46011</v>
      </c>
      <c r="G4686" t="s">
        <v>16478</v>
      </c>
      <c r="H4686" t="s">
        <v>70</v>
      </c>
      <c r="I4686">
        <v>0.69</v>
      </c>
      <c r="J4686" t="s">
        <v>76</v>
      </c>
      <c r="K4686">
        <v>0.72</v>
      </c>
      <c r="L4686" t="s">
        <v>77</v>
      </c>
      <c r="M4686">
        <v>0.76</v>
      </c>
      <c r="N4686" t="s">
        <v>78</v>
      </c>
      <c r="O4686">
        <v>0.8</v>
      </c>
      <c r="P4686" t="s">
        <v>79</v>
      </c>
      <c r="Q4686">
        <v>0</v>
      </c>
      <c r="R4686" t="s">
        <v>16229</v>
      </c>
      <c r="S4686"/>
      <c r="T4686"/>
      <c r="U4686"/>
      <c r="V4686"/>
      <c r="W4686"/>
      <c r="X4686"/>
      <c r="Y4686"/>
      <c r="Z4686"/>
      <c r="AA4686"/>
      <c r="AB4686"/>
      <c r="AC4686"/>
      <c r="AD4686"/>
      <c r="AE4686"/>
      <c r="AF4686"/>
      <c r="AG4686">
        <v>0</v>
      </c>
      <c r="AH4686">
        <v>0</v>
      </c>
    </row>
    <row r="4687" spans="1:34" ht="15" x14ac:dyDescent="0.25">
      <c r="A4687" t="s">
        <v>9482</v>
      </c>
      <c r="B4687" t="s">
        <v>9483</v>
      </c>
      <c r="C4687" t="s">
        <v>102</v>
      </c>
      <c r="D4687">
        <v>43</v>
      </c>
      <c r="E4687" s="138">
        <v>45645</v>
      </c>
      <c r="F4687" s="138">
        <v>45702</v>
      </c>
      <c r="G4687" t="s">
        <v>69</v>
      </c>
      <c r="H4687" t="s">
        <v>63</v>
      </c>
      <c r="I4687">
        <v>0.8</v>
      </c>
      <c r="J4687" t="s">
        <v>71</v>
      </c>
      <c r="K4687"/>
      <c r="L4687"/>
      <c r="M4687"/>
      <c r="N4687"/>
      <c r="O4687"/>
      <c r="P4687"/>
      <c r="Q4687"/>
      <c r="R4687"/>
      <c r="S4687"/>
      <c r="T4687"/>
      <c r="U4687"/>
      <c r="V4687"/>
      <c r="W4687"/>
      <c r="X4687"/>
      <c r="Y4687"/>
      <c r="Z4687"/>
      <c r="AA4687"/>
      <c r="AB4687"/>
      <c r="AC4687"/>
      <c r="AD4687"/>
      <c r="AE4687"/>
      <c r="AF4687"/>
      <c r="AG4687">
        <v>1</v>
      </c>
      <c r="AH4687">
        <v>0</v>
      </c>
    </row>
    <row r="4688" spans="1:34" ht="15" x14ac:dyDescent="0.25">
      <c r="A4688" t="s">
        <v>9484</v>
      </c>
      <c r="B4688" t="s">
        <v>9485</v>
      </c>
      <c r="C4688" t="s">
        <v>521</v>
      </c>
      <c r="D4688">
        <v>25</v>
      </c>
      <c r="E4688" s="138">
        <v>45558</v>
      </c>
      <c r="F4688" s="138">
        <v>45896</v>
      </c>
      <c r="G4688" t="s">
        <v>75</v>
      </c>
      <c r="H4688" t="s">
        <v>70</v>
      </c>
      <c r="I4688">
        <v>0</v>
      </c>
      <c r="J4688" t="s">
        <v>16228</v>
      </c>
      <c r="K4688">
        <v>0.6</v>
      </c>
      <c r="L4688" t="s">
        <v>71</v>
      </c>
      <c r="M4688"/>
      <c r="N4688"/>
      <c r="O4688"/>
      <c r="P4688"/>
      <c r="Q4688"/>
      <c r="R4688"/>
      <c r="S4688"/>
      <c r="T4688"/>
      <c r="U4688"/>
      <c r="V4688"/>
      <c r="W4688"/>
      <c r="X4688"/>
      <c r="Y4688"/>
      <c r="Z4688"/>
      <c r="AA4688"/>
      <c r="AB4688"/>
      <c r="AC4688"/>
      <c r="AD4688"/>
      <c r="AE4688"/>
      <c r="AF4688"/>
      <c r="AG4688">
        <v>2</v>
      </c>
      <c r="AH4688">
        <v>12000</v>
      </c>
    </row>
    <row r="4689" spans="1:34" ht="15" x14ac:dyDescent="0.25">
      <c r="A4689" t="s">
        <v>9486</v>
      </c>
      <c r="B4689" t="s">
        <v>9487</v>
      </c>
      <c r="C4689" t="s">
        <v>254</v>
      </c>
      <c r="D4689">
        <v>3</v>
      </c>
      <c r="E4689" s="138">
        <v>45329</v>
      </c>
      <c r="F4689" s="138">
        <v>46011</v>
      </c>
      <c r="G4689" t="s">
        <v>16478</v>
      </c>
      <c r="H4689" t="s">
        <v>70</v>
      </c>
      <c r="I4689">
        <v>0.45</v>
      </c>
      <c r="J4689" t="s">
        <v>76</v>
      </c>
      <c r="K4689">
        <v>0.6</v>
      </c>
      <c r="L4689" t="s">
        <v>77</v>
      </c>
      <c r="M4689">
        <v>0.7</v>
      </c>
      <c r="N4689" t="s">
        <v>78</v>
      </c>
      <c r="O4689">
        <v>0.8</v>
      </c>
      <c r="P4689" t="s">
        <v>79</v>
      </c>
      <c r="Q4689">
        <v>0</v>
      </c>
      <c r="R4689" t="s">
        <v>16229</v>
      </c>
      <c r="S4689"/>
      <c r="T4689"/>
      <c r="U4689"/>
      <c r="V4689"/>
      <c r="W4689"/>
      <c r="X4689"/>
      <c r="Y4689"/>
      <c r="Z4689"/>
      <c r="AA4689"/>
      <c r="AB4689"/>
      <c r="AC4689"/>
      <c r="AD4689"/>
      <c r="AE4689"/>
      <c r="AF4689"/>
      <c r="AG4689">
        <v>0</v>
      </c>
      <c r="AH4689">
        <v>0</v>
      </c>
    </row>
    <row r="4690" spans="1:34" ht="15" x14ac:dyDescent="0.25">
      <c r="A4690" t="s">
        <v>9488</v>
      </c>
      <c r="B4690" t="s">
        <v>9489</v>
      </c>
      <c r="C4690" t="s">
        <v>667</v>
      </c>
      <c r="D4690">
        <v>10</v>
      </c>
      <c r="E4690" s="138">
        <v>39171</v>
      </c>
      <c r="F4690" s="138">
        <v>46011</v>
      </c>
      <c r="G4690" t="s">
        <v>69</v>
      </c>
      <c r="H4690" t="s">
        <v>70</v>
      </c>
      <c r="I4690">
        <v>0</v>
      </c>
      <c r="J4690" t="s">
        <v>16229</v>
      </c>
      <c r="K4690">
        <v>0.5</v>
      </c>
      <c r="L4690" t="s">
        <v>71</v>
      </c>
      <c r="M4690"/>
      <c r="N4690"/>
      <c r="O4690"/>
      <c r="P4690"/>
      <c r="Q4690"/>
      <c r="R4690"/>
      <c r="S4690"/>
      <c r="T4690"/>
      <c r="U4690"/>
      <c r="V4690"/>
      <c r="W4690"/>
      <c r="X4690"/>
      <c r="Y4690"/>
      <c r="Z4690"/>
      <c r="AA4690"/>
      <c r="AB4690"/>
      <c r="AC4690"/>
      <c r="AD4690"/>
      <c r="AE4690"/>
      <c r="AF4690"/>
      <c r="AG4690">
        <v>2</v>
      </c>
      <c r="AH4690">
        <v>10000</v>
      </c>
    </row>
    <row r="4691" spans="1:34" ht="15" x14ac:dyDescent="0.25">
      <c r="A4691" t="s">
        <v>9490</v>
      </c>
      <c r="B4691" t="s">
        <v>9491</v>
      </c>
      <c r="C4691" t="s">
        <v>193</v>
      </c>
      <c r="D4691">
        <v>43</v>
      </c>
      <c r="E4691" s="138">
        <v>45630</v>
      </c>
      <c r="F4691" s="138">
        <v>45714</v>
      </c>
      <c r="G4691" t="s">
        <v>69</v>
      </c>
      <c r="H4691" t="s">
        <v>63</v>
      </c>
      <c r="I4691">
        <v>0.45</v>
      </c>
      <c r="J4691" t="s">
        <v>71</v>
      </c>
      <c r="K4691"/>
      <c r="L4691"/>
      <c r="M4691"/>
      <c r="N4691"/>
      <c r="O4691"/>
      <c r="P4691"/>
      <c r="Q4691"/>
      <c r="R4691"/>
      <c r="S4691"/>
      <c r="T4691"/>
      <c r="U4691"/>
      <c r="V4691"/>
      <c r="W4691"/>
      <c r="X4691"/>
      <c r="Y4691"/>
      <c r="Z4691"/>
      <c r="AA4691"/>
      <c r="AB4691"/>
      <c r="AC4691"/>
      <c r="AD4691"/>
      <c r="AE4691"/>
      <c r="AF4691"/>
      <c r="AG4691">
        <v>1</v>
      </c>
      <c r="AH4691">
        <v>0</v>
      </c>
    </row>
    <row r="4692" spans="1:34" ht="15" x14ac:dyDescent="0.25">
      <c r="A4692" t="s">
        <v>9492</v>
      </c>
      <c r="B4692" t="s">
        <v>9493</v>
      </c>
      <c r="C4692" t="s">
        <v>735</v>
      </c>
      <c r="D4692">
        <v>1</v>
      </c>
      <c r="E4692" s="138">
        <v>45308</v>
      </c>
      <c r="F4692" s="138">
        <v>46011</v>
      </c>
      <c r="G4692" t="s">
        <v>69</v>
      </c>
      <c r="H4692" t="s">
        <v>63</v>
      </c>
      <c r="I4692">
        <v>0.4</v>
      </c>
      <c r="J4692" t="s">
        <v>71</v>
      </c>
      <c r="K4692"/>
      <c r="L4692"/>
      <c r="M4692"/>
      <c r="N4692"/>
      <c r="O4692"/>
      <c r="P4692"/>
      <c r="Q4692"/>
      <c r="R4692"/>
      <c r="S4692"/>
      <c r="T4692"/>
      <c r="U4692"/>
      <c r="V4692"/>
      <c r="W4692"/>
      <c r="X4692"/>
      <c r="Y4692"/>
      <c r="Z4692"/>
      <c r="AA4692"/>
      <c r="AB4692"/>
      <c r="AC4692"/>
      <c r="AD4692"/>
      <c r="AE4692"/>
      <c r="AF4692"/>
      <c r="AG4692">
        <v>1</v>
      </c>
      <c r="AH4692">
        <v>0</v>
      </c>
    </row>
    <row r="4693" spans="1:34" ht="15" x14ac:dyDescent="0.25">
      <c r="A4693" t="s">
        <v>9494</v>
      </c>
      <c r="B4693" t="s">
        <v>9495</v>
      </c>
      <c r="C4693" t="s">
        <v>735</v>
      </c>
      <c r="D4693"/>
      <c r="E4693"/>
      <c r="F4693"/>
      <c r="G4693"/>
      <c r="H4693" t="s">
        <v>63</v>
      </c>
      <c r="I4693" t="s">
        <v>64</v>
      </c>
      <c r="J4693"/>
      <c r="K4693"/>
      <c r="L4693"/>
      <c r="M4693"/>
      <c r="N4693"/>
      <c r="O4693"/>
      <c r="P4693"/>
      <c r="Q4693"/>
      <c r="R4693"/>
      <c r="S4693"/>
      <c r="T4693"/>
      <c r="U4693"/>
      <c r="V4693"/>
      <c r="W4693"/>
      <c r="X4693"/>
      <c r="Y4693"/>
      <c r="Z4693"/>
      <c r="AA4693"/>
      <c r="AB4693"/>
      <c r="AC4693"/>
      <c r="AD4693"/>
      <c r="AE4693"/>
      <c r="AF4693"/>
      <c r="AG4693"/>
      <c r="AH4693">
        <v>0</v>
      </c>
    </row>
    <row r="4694" spans="1:34" ht="15" x14ac:dyDescent="0.25">
      <c r="A4694" t="s">
        <v>9496</v>
      </c>
      <c r="B4694" t="s">
        <v>9497</v>
      </c>
      <c r="C4694" t="s">
        <v>119</v>
      </c>
      <c r="D4694">
        <v>8</v>
      </c>
      <c r="E4694" s="138">
        <v>45744</v>
      </c>
      <c r="F4694" s="138">
        <v>45789</v>
      </c>
      <c r="G4694" t="s">
        <v>75</v>
      </c>
      <c r="H4694" t="s">
        <v>70</v>
      </c>
      <c r="I4694">
        <v>0</v>
      </c>
      <c r="J4694" t="s">
        <v>16232</v>
      </c>
      <c r="K4694">
        <v>0.8</v>
      </c>
      <c r="L4694" t="s">
        <v>71</v>
      </c>
      <c r="M4694"/>
      <c r="N4694"/>
      <c r="O4694"/>
      <c r="P4694"/>
      <c r="Q4694"/>
      <c r="R4694"/>
      <c r="S4694"/>
      <c r="T4694"/>
      <c r="U4694"/>
      <c r="V4694"/>
      <c r="W4694"/>
      <c r="X4694"/>
      <c r="Y4694"/>
      <c r="Z4694"/>
      <c r="AA4694"/>
      <c r="AB4694"/>
      <c r="AC4694"/>
      <c r="AD4694"/>
      <c r="AE4694"/>
      <c r="AF4694"/>
      <c r="AG4694">
        <v>2</v>
      </c>
      <c r="AH4694">
        <v>7500</v>
      </c>
    </row>
    <row r="4695" spans="1:34" ht="15" x14ac:dyDescent="0.25">
      <c r="A4695" t="s">
        <v>9498</v>
      </c>
      <c r="B4695" t="s">
        <v>9499</v>
      </c>
      <c r="C4695" t="s">
        <v>742</v>
      </c>
      <c r="D4695">
        <v>43</v>
      </c>
      <c r="E4695" s="138">
        <v>45656</v>
      </c>
      <c r="F4695" s="138">
        <v>45938</v>
      </c>
      <c r="G4695" t="s">
        <v>69</v>
      </c>
      <c r="H4695" t="s">
        <v>63</v>
      </c>
      <c r="I4695">
        <v>0.2</v>
      </c>
      <c r="J4695" t="s">
        <v>71</v>
      </c>
      <c r="K4695"/>
      <c r="L4695"/>
      <c r="M4695"/>
      <c r="N4695"/>
      <c r="O4695"/>
      <c r="P4695"/>
      <c r="Q4695"/>
      <c r="R4695"/>
      <c r="S4695"/>
      <c r="T4695"/>
      <c r="U4695"/>
      <c r="V4695"/>
      <c r="W4695"/>
      <c r="X4695"/>
      <c r="Y4695"/>
      <c r="Z4695"/>
      <c r="AA4695"/>
      <c r="AB4695"/>
      <c r="AC4695"/>
      <c r="AD4695"/>
      <c r="AE4695"/>
      <c r="AF4695"/>
      <c r="AG4695">
        <v>1</v>
      </c>
      <c r="AH4695">
        <v>0</v>
      </c>
    </row>
    <row r="4696" spans="1:34" ht="15" x14ac:dyDescent="0.25">
      <c r="A4696" t="s">
        <v>9500</v>
      </c>
      <c r="B4696" t="s">
        <v>9501</v>
      </c>
      <c r="C4696" t="s">
        <v>521</v>
      </c>
      <c r="D4696">
        <v>40</v>
      </c>
      <c r="E4696" s="138">
        <v>44923</v>
      </c>
      <c r="F4696" s="138">
        <v>46011</v>
      </c>
      <c r="G4696" t="s">
        <v>69</v>
      </c>
      <c r="H4696" t="s">
        <v>63</v>
      </c>
      <c r="I4696">
        <v>0.8</v>
      </c>
      <c r="J4696" t="s">
        <v>71</v>
      </c>
      <c r="K4696"/>
      <c r="L4696"/>
      <c r="M4696"/>
      <c r="N4696"/>
      <c r="O4696"/>
      <c r="P4696"/>
      <c r="Q4696"/>
      <c r="R4696"/>
      <c r="S4696"/>
      <c r="T4696"/>
      <c r="U4696"/>
      <c r="V4696"/>
      <c r="W4696"/>
      <c r="X4696"/>
      <c r="Y4696"/>
      <c r="Z4696"/>
      <c r="AA4696"/>
      <c r="AB4696"/>
      <c r="AC4696"/>
      <c r="AD4696"/>
      <c r="AE4696"/>
      <c r="AF4696"/>
      <c r="AG4696">
        <v>1</v>
      </c>
      <c r="AH4696">
        <v>0</v>
      </c>
    </row>
    <row r="4697" spans="1:34" ht="15" x14ac:dyDescent="0.25">
      <c r="A4697" t="s">
        <v>9502</v>
      </c>
      <c r="B4697" t="s">
        <v>9503</v>
      </c>
      <c r="C4697" t="s">
        <v>182</v>
      </c>
      <c r="D4697">
        <v>16</v>
      </c>
      <c r="E4697" s="138">
        <v>45280</v>
      </c>
      <c r="F4697" s="138">
        <v>46011</v>
      </c>
      <c r="G4697" t="s">
        <v>69</v>
      </c>
      <c r="H4697" t="s">
        <v>63</v>
      </c>
      <c r="I4697">
        <v>0.8</v>
      </c>
      <c r="J4697" t="s">
        <v>71</v>
      </c>
      <c r="K4697"/>
      <c r="L4697"/>
      <c r="M4697"/>
      <c r="N4697"/>
      <c r="O4697"/>
      <c r="P4697"/>
      <c r="Q4697"/>
      <c r="R4697"/>
      <c r="S4697"/>
      <c r="T4697"/>
      <c r="U4697"/>
      <c r="V4697"/>
      <c r="W4697"/>
      <c r="X4697"/>
      <c r="Y4697"/>
      <c r="Z4697"/>
      <c r="AA4697"/>
      <c r="AB4697"/>
      <c r="AC4697"/>
      <c r="AD4697"/>
      <c r="AE4697"/>
      <c r="AF4697"/>
      <c r="AG4697">
        <v>1</v>
      </c>
      <c r="AH4697">
        <v>0</v>
      </c>
    </row>
    <row r="4698" spans="1:34" ht="15" x14ac:dyDescent="0.25">
      <c r="A4698" t="s">
        <v>9504</v>
      </c>
      <c r="B4698" t="s">
        <v>9505</v>
      </c>
      <c r="C4698" t="s">
        <v>99</v>
      </c>
      <c r="D4698">
        <v>17</v>
      </c>
      <c r="E4698" s="138">
        <v>41612</v>
      </c>
      <c r="F4698" s="138">
        <v>46011</v>
      </c>
      <c r="G4698" t="s">
        <v>69</v>
      </c>
      <c r="H4698" t="s">
        <v>63</v>
      </c>
      <c r="I4698">
        <v>0.6</v>
      </c>
      <c r="J4698" t="s">
        <v>71</v>
      </c>
      <c r="K4698"/>
      <c r="L4698"/>
      <c r="M4698"/>
      <c r="N4698"/>
      <c r="O4698"/>
      <c r="P4698"/>
      <c r="Q4698"/>
      <c r="R4698"/>
      <c r="S4698"/>
      <c r="T4698"/>
      <c r="U4698"/>
      <c r="V4698"/>
      <c r="W4698"/>
      <c r="X4698"/>
      <c r="Y4698"/>
      <c r="Z4698"/>
      <c r="AA4698"/>
      <c r="AB4698"/>
      <c r="AC4698"/>
      <c r="AD4698"/>
      <c r="AE4698"/>
      <c r="AF4698"/>
      <c r="AG4698">
        <v>1</v>
      </c>
      <c r="AH4698">
        <v>0</v>
      </c>
    </row>
    <row r="4699" spans="1:34" ht="15" x14ac:dyDescent="0.25">
      <c r="A4699" t="s">
        <v>9506</v>
      </c>
      <c r="B4699" t="s">
        <v>9507</v>
      </c>
      <c r="C4699" t="s">
        <v>359</v>
      </c>
      <c r="D4699">
        <v>6</v>
      </c>
      <c r="E4699" s="138">
        <v>45014</v>
      </c>
      <c r="F4699" s="138">
        <v>46011</v>
      </c>
      <c r="G4699" t="s">
        <v>69</v>
      </c>
      <c r="H4699" t="s">
        <v>70</v>
      </c>
      <c r="I4699">
        <v>0</v>
      </c>
      <c r="J4699" t="s">
        <v>16246</v>
      </c>
      <c r="K4699">
        <v>0.5</v>
      </c>
      <c r="L4699" t="s">
        <v>71</v>
      </c>
      <c r="M4699"/>
      <c r="N4699"/>
      <c r="O4699"/>
      <c r="P4699"/>
      <c r="Q4699"/>
      <c r="R4699"/>
      <c r="S4699"/>
      <c r="T4699"/>
      <c r="U4699"/>
      <c r="V4699"/>
      <c r="W4699"/>
      <c r="X4699"/>
      <c r="Y4699"/>
      <c r="Z4699"/>
      <c r="AA4699"/>
      <c r="AB4699"/>
      <c r="AC4699"/>
      <c r="AD4699"/>
      <c r="AE4699"/>
      <c r="AF4699"/>
      <c r="AG4699">
        <v>2</v>
      </c>
      <c r="AH4699">
        <v>7499.99</v>
      </c>
    </row>
    <row r="4700" spans="1:34" ht="15" x14ac:dyDescent="0.25">
      <c r="A4700" t="s">
        <v>9508</v>
      </c>
      <c r="B4700" t="s">
        <v>9509</v>
      </c>
      <c r="C4700" t="s">
        <v>516</v>
      </c>
      <c r="D4700">
        <v>7</v>
      </c>
      <c r="E4700" s="138">
        <v>45677</v>
      </c>
      <c r="F4700" s="138">
        <v>45712</v>
      </c>
      <c r="G4700" t="s">
        <v>69</v>
      </c>
      <c r="H4700" t="s">
        <v>70</v>
      </c>
      <c r="I4700">
        <v>0</v>
      </c>
      <c r="J4700" t="s">
        <v>16399</v>
      </c>
      <c r="K4700">
        <v>0.8</v>
      </c>
      <c r="L4700" t="s">
        <v>71</v>
      </c>
      <c r="M4700"/>
      <c r="N4700"/>
      <c r="O4700"/>
      <c r="P4700"/>
      <c r="Q4700"/>
      <c r="R4700"/>
      <c r="S4700"/>
      <c r="T4700"/>
      <c r="U4700"/>
      <c r="V4700"/>
      <c r="W4700"/>
      <c r="X4700"/>
      <c r="Y4700"/>
      <c r="Z4700"/>
      <c r="AA4700"/>
      <c r="AB4700"/>
      <c r="AC4700"/>
      <c r="AD4700"/>
      <c r="AE4700"/>
      <c r="AF4700"/>
      <c r="AG4700">
        <v>2</v>
      </c>
      <c r="AH4700">
        <v>7499</v>
      </c>
    </row>
    <row r="4701" spans="1:34" ht="15" x14ac:dyDescent="0.25">
      <c r="A4701" t="s">
        <v>9510</v>
      </c>
      <c r="B4701" t="s">
        <v>9511</v>
      </c>
      <c r="C4701" t="s">
        <v>139</v>
      </c>
      <c r="D4701">
        <v>39</v>
      </c>
      <c r="E4701" s="138">
        <v>45289</v>
      </c>
      <c r="F4701" s="138">
        <v>46011</v>
      </c>
      <c r="G4701" t="s">
        <v>16478</v>
      </c>
      <c r="H4701" t="s">
        <v>70</v>
      </c>
      <c r="I4701">
        <v>0.7</v>
      </c>
      <c r="J4701" t="s">
        <v>76</v>
      </c>
      <c r="K4701">
        <v>0.75</v>
      </c>
      <c r="L4701" t="s">
        <v>77</v>
      </c>
      <c r="M4701">
        <v>0.8</v>
      </c>
      <c r="N4701" t="s">
        <v>78</v>
      </c>
      <c r="O4701">
        <v>0.8</v>
      </c>
      <c r="P4701" t="s">
        <v>79</v>
      </c>
      <c r="Q4701"/>
      <c r="R4701"/>
      <c r="S4701"/>
      <c r="T4701"/>
      <c r="U4701"/>
      <c r="V4701"/>
      <c r="W4701"/>
      <c r="X4701"/>
      <c r="Y4701"/>
      <c r="Z4701"/>
      <c r="AA4701"/>
      <c r="AB4701"/>
      <c r="AC4701"/>
      <c r="AD4701"/>
      <c r="AE4701"/>
      <c r="AF4701"/>
      <c r="AG4701">
        <v>0</v>
      </c>
      <c r="AH4701">
        <v>0</v>
      </c>
    </row>
    <row r="4702" spans="1:34" ht="15" x14ac:dyDescent="0.25">
      <c r="A4702" t="s">
        <v>9512</v>
      </c>
      <c r="B4702" t="s">
        <v>9513</v>
      </c>
      <c r="C4702" t="s">
        <v>291</v>
      </c>
      <c r="D4702">
        <v>10</v>
      </c>
      <c r="E4702" s="138">
        <v>45762</v>
      </c>
      <c r="F4702" s="138">
        <v>45828</v>
      </c>
      <c r="G4702" t="s">
        <v>69</v>
      </c>
      <c r="H4702" t="s">
        <v>63</v>
      </c>
      <c r="I4702">
        <v>0.8</v>
      </c>
      <c r="J4702" t="s">
        <v>71</v>
      </c>
      <c r="K4702"/>
      <c r="L4702"/>
      <c r="M4702"/>
      <c r="N4702"/>
      <c r="O4702"/>
      <c r="P4702"/>
      <c r="Q4702"/>
      <c r="R4702"/>
      <c r="S4702"/>
      <c r="T4702"/>
      <c r="U4702"/>
      <c r="V4702"/>
      <c r="W4702"/>
      <c r="X4702"/>
      <c r="Y4702"/>
      <c r="Z4702"/>
      <c r="AA4702"/>
      <c r="AB4702"/>
      <c r="AC4702"/>
      <c r="AD4702"/>
      <c r="AE4702"/>
      <c r="AF4702"/>
      <c r="AG4702">
        <v>1</v>
      </c>
      <c r="AH4702">
        <v>0</v>
      </c>
    </row>
    <row r="4703" spans="1:34" ht="15" x14ac:dyDescent="0.25">
      <c r="A4703" t="s">
        <v>9514</v>
      </c>
      <c r="B4703" t="s">
        <v>9515</v>
      </c>
      <c r="C4703" t="s">
        <v>99</v>
      </c>
      <c r="D4703">
        <v>4</v>
      </c>
      <c r="E4703" s="138">
        <v>45359</v>
      </c>
      <c r="F4703" s="138">
        <v>46011</v>
      </c>
      <c r="G4703" t="s">
        <v>69</v>
      </c>
      <c r="H4703" t="s">
        <v>63</v>
      </c>
      <c r="I4703">
        <v>0.8</v>
      </c>
      <c r="J4703" t="s">
        <v>71</v>
      </c>
      <c r="K4703"/>
      <c r="L4703"/>
      <c r="M4703"/>
      <c r="N4703"/>
      <c r="O4703"/>
      <c r="P4703"/>
      <c r="Q4703"/>
      <c r="R4703"/>
      <c r="S4703"/>
      <c r="T4703"/>
      <c r="U4703"/>
      <c r="V4703"/>
      <c r="W4703"/>
      <c r="X4703"/>
      <c r="Y4703"/>
      <c r="Z4703"/>
      <c r="AA4703"/>
      <c r="AB4703"/>
      <c r="AC4703"/>
      <c r="AD4703"/>
      <c r="AE4703"/>
      <c r="AF4703"/>
      <c r="AG4703">
        <v>1</v>
      </c>
      <c r="AH4703">
        <v>0</v>
      </c>
    </row>
    <row r="4704" spans="1:34" ht="15" x14ac:dyDescent="0.25">
      <c r="A4704" t="s">
        <v>9518</v>
      </c>
      <c r="B4704" t="s">
        <v>9519</v>
      </c>
      <c r="C4704" t="s">
        <v>63</v>
      </c>
      <c r="D4704">
        <v>45</v>
      </c>
      <c r="E4704" s="138">
        <v>41624</v>
      </c>
      <c r="F4704" s="138">
        <v>46011</v>
      </c>
      <c r="G4704" t="s">
        <v>818</v>
      </c>
      <c r="H4704" t="s">
        <v>63</v>
      </c>
      <c r="I4704">
        <v>0</v>
      </c>
      <c r="J4704" t="s">
        <v>71</v>
      </c>
      <c r="K4704"/>
      <c r="L4704"/>
      <c r="M4704"/>
      <c r="N4704"/>
      <c r="O4704"/>
      <c r="P4704"/>
      <c r="Q4704"/>
      <c r="R4704"/>
      <c r="S4704"/>
      <c r="T4704"/>
      <c r="U4704"/>
      <c r="V4704"/>
      <c r="W4704"/>
      <c r="X4704"/>
      <c r="Y4704"/>
      <c r="Z4704"/>
      <c r="AA4704"/>
      <c r="AB4704"/>
      <c r="AC4704"/>
      <c r="AD4704"/>
      <c r="AE4704"/>
      <c r="AF4704"/>
      <c r="AG4704">
        <v>1</v>
      </c>
      <c r="AH4704">
        <v>0</v>
      </c>
    </row>
    <row r="4705" spans="1:34" ht="15" x14ac:dyDescent="0.25">
      <c r="A4705" t="s">
        <v>9516</v>
      </c>
      <c r="B4705" t="s">
        <v>9517</v>
      </c>
      <c r="C4705" t="s">
        <v>742</v>
      </c>
      <c r="D4705"/>
      <c r="E4705"/>
      <c r="F4705"/>
      <c r="G4705"/>
      <c r="H4705" t="s">
        <v>63</v>
      </c>
      <c r="I4705" t="s">
        <v>64</v>
      </c>
      <c r="J4705"/>
      <c r="K4705"/>
      <c r="L4705"/>
      <c r="M4705"/>
      <c r="N4705"/>
      <c r="O4705"/>
      <c r="P4705"/>
      <c r="Q4705"/>
      <c r="R4705"/>
      <c r="S4705"/>
      <c r="T4705"/>
      <c r="U4705"/>
      <c r="V4705"/>
      <c r="W4705"/>
      <c r="X4705"/>
      <c r="Y4705"/>
      <c r="Z4705"/>
      <c r="AA4705"/>
      <c r="AB4705"/>
      <c r="AC4705"/>
      <c r="AD4705"/>
      <c r="AE4705"/>
      <c r="AF4705"/>
      <c r="AG4705"/>
      <c r="AH4705">
        <v>0</v>
      </c>
    </row>
    <row r="4706" spans="1:34" ht="15" x14ac:dyDescent="0.25">
      <c r="A4706" t="s">
        <v>9520</v>
      </c>
      <c r="B4706" t="s">
        <v>9521</v>
      </c>
      <c r="C4706" t="s">
        <v>154</v>
      </c>
      <c r="D4706">
        <v>10</v>
      </c>
      <c r="E4706" s="138">
        <v>42487</v>
      </c>
      <c r="F4706" s="138">
        <v>46011</v>
      </c>
      <c r="G4706" t="s">
        <v>69</v>
      </c>
      <c r="H4706" t="s">
        <v>63</v>
      </c>
      <c r="I4706">
        <v>0.3</v>
      </c>
      <c r="J4706" t="s">
        <v>71</v>
      </c>
      <c r="K4706"/>
      <c r="L4706"/>
      <c r="M4706"/>
      <c r="N4706"/>
      <c r="O4706"/>
      <c r="P4706"/>
      <c r="Q4706"/>
      <c r="R4706"/>
      <c r="S4706"/>
      <c r="T4706"/>
      <c r="U4706"/>
      <c r="V4706"/>
      <c r="W4706"/>
      <c r="X4706"/>
      <c r="Y4706"/>
      <c r="Z4706"/>
      <c r="AA4706"/>
      <c r="AB4706"/>
      <c r="AC4706"/>
      <c r="AD4706"/>
      <c r="AE4706"/>
      <c r="AF4706"/>
      <c r="AG4706">
        <v>1</v>
      </c>
      <c r="AH4706">
        <v>0</v>
      </c>
    </row>
    <row r="4707" spans="1:34" ht="15" x14ac:dyDescent="0.25">
      <c r="A4707" t="s">
        <v>9522</v>
      </c>
      <c r="B4707" t="s">
        <v>9523</v>
      </c>
      <c r="C4707" t="s">
        <v>426</v>
      </c>
      <c r="D4707">
        <v>6</v>
      </c>
      <c r="E4707" s="138">
        <v>45376</v>
      </c>
      <c r="F4707" s="138">
        <v>46011</v>
      </c>
      <c r="G4707" t="s">
        <v>69</v>
      </c>
      <c r="H4707" t="s">
        <v>63</v>
      </c>
      <c r="I4707">
        <v>0.8</v>
      </c>
      <c r="J4707" t="s">
        <v>71</v>
      </c>
      <c r="K4707"/>
      <c r="L4707"/>
      <c r="M4707"/>
      <c r="N4707"/>
      <c r="O4707"/>
      <c r="P4707"/>
      <c r="Q4707"/>
      <c r="R4707"/>
      <c r="S4707"/>
      <c r="T4707"/>
      <c r="U4707"/>
      <c r="V4707"/>
      <c r="W4707"/>
      <c r="X4707"/>
      <c r="Y4707"/>
      <c r="Z4707"/>
      <c r="AA4707"/>
      <c r="AB4707"/>
      <c r="AC4707"/>
      <c r="AD4707"/>
      <c r="AE4707"/>
      <c r="AF4707"/>
      <c r="AG4707">
        <v>1</v>
      </c>
      <c r="AH4707">
        <v>0</v>
      </c>
    </row>
    <row r="4708" spans="1:34" ht="15" x14ac:dyDescent="0.25">
      <c r="A4708" t="s">
        <v>9524</v>
      </c>
      <c r="B4708" t="s">
        <v>9525</v>
      </c>
      <c r="C4708" t="s">
        <v>511</v>
      </c>
      <c r="D4708">
        <v>3</v>
      </c>
      <c r="E4708" s="138">
        <v>44984</v>
      </c>
      <c r="F4708" s="138">
        <v>46011</v>
      </c>
      <c r="G4708" t="s">
        <v>69</v>
      </c>
      <c r="H4708" t="s">
        <v>70</v>
      </c>
      <c r="I4708">
        <v>0</v>
      </c>
      <c r="J4708" t="s">
        <v>16232</v>
      </c>
      <c r="K4708">
        <v>0.8</v>
      </c>
      <c r="L4708" t="s">
        <v>71</v>
      </c>
      <c r="M4708"/>
      <c r="N4708"/>
      <c r="O4708"/>
      <c r="P4708"/>
      <c r="Q4708"/>
      <c r="R4708"/>
      <c r="S4708"/>
      <c r="T4708"/>
      <c r="U4708"/>
      <c r="V4708"/>
      <c r="W4708"/>
      <c r="X4708"/>
      <c r="Y4708"/>
      <c r="Z4708"/>
      <c r="AA4708"/>
      <c r="AB4708"/>
      <c r="AC4708"/>
      <c r="AD4708"/>
      <c r="AE4708"/>
      <c r="AF4708"/>
      <c r="AG4708">
        <v>2</v>
      </c>
      <c r="AH4708">
        <v>7500</v>
      </c>
    </row>
    <row r="4709" spans="1:34" ht="15" x14ac:dyDescent="0.25">
      <c r="A4709" t="s">
        <v>9526</v>
      </c>
      <c r="B4709" t="s">
        <v>9527</v>
      </c>
      <c r="C4709" t="s">
        <v>621</v>
      </c>
      <c r="D4709">
        <v>50</v>
      </c>
      <c r="E4709" s="138">
        <v>45643</v>
      </c>
      <c r="F4709" s="138">
        <v>45702</v>
      </c>
      <c r="G4709" t="s">
        <v>69</v>
      </c>
      <c r="H4709" t="s">
        <v>63</v>
      </c>
      <c r="I4709">
        <v>0.6</v>
      </c>
      <c r="J4709" t="s">
        <v>71</v>
      </c>
      <c r="K4709"/>
      <c r="L4709"/>
      <c r="M4709"/>
      <c r="N4709"/>
      <c r="O4709"/>
      <c r="P4709"/>
      <c r="Q4709"/>
      <c r="R4709"/>
      <c r="S4709"/>
      <c r="T4709"/>
      <c r="U4709"/>
      <c r="V4709"/>
      <c r="W4709"/>
      <c r="X4709"/>
      <c r="Y4709"/>
      <c r="Z4709"/>
      <c r="AA4709"/>
      <c r="AB4709"/>
      <c r="AC4709"/>
      <c r="AD4709"/>
      <c r="AE4709"/>
      <c r="AF4709"/>
      <c r="AG4709">
        <v>1</v>
      </c>
      <c r="AH4709">
        <v>0</v>
      </c>
    </row>
    <row r="4710" spans="1:34" ht="15" x14ac:dyDescent="0.25">
      <c r="A4710" t="s">
        <v>9528</v>
      </c>
      <c r="B4710" t="s">
        <v>9529</v>
      </c>
      <c r="C4710" t="s">
        <v>116</v>
      </c>
      <c r="D4710"/>
      <c r="E4710"/>
      <c r="F4710"/>
      <c r="G4710"/>
      <c r="H4710" t="s">
        <v>63</v>
      </c>
      <c r="I4710" t="s">
        <v>64</v>
      </c>
      <c r="J4710"/>
      <c r="K4710"/>
      <c r="L4710"/>
      <c r="M4710"/>
      <c r="N4710"/>
      <c r="O4710"/>
      <c r="P4710"/>
      <c r="Q4710"/>
      <c r="R4710"/>
      <c r="S4710"/>
      <c r="T4710"/>
      <c r="U4710"/>
      <c r="V4710"/>
      <c r="W4710"/>
      <c r="X4710"/>
      <c r="Y4710"/>
      <c r="Z4710"/>
      <c r="AA4710"/>
      <c r="AB4710"/>
      <c r="AC4710"/>
      <c r="AD4710"/>
      <c r="AE4710"/>
      <c r="AF4710"/>
      <c r="AG4710"/>
      <c r="AH4710">
        <v>0</v>
      </c>
    </row>
    <row r="4711" spans="1:34" ht="15" x14ac:dyDescent="0.25">
      <c r="A4711" t="s">
        <v>9530</v>
      </c>
      <c r="B4711" t="s">
        <v>9531</v>
      </c>
      <c r="C4711" t="s">
        <v>516</v>
      </c>
      <c r="D4711">
        <v>34</v>
      </c>
      <c r="E4711" s="138">
        <v>45635</v>
      </c>
      <c r="F4711" s="138">
        <v>45700</v>
      </c>
      <c r="G4711" t="s">
        <v>75</v>
      </c>
      <c r="H4711" t="s">
        <v>70</v>
      </c>
      <c r="I4711">
        <v>0</v>
      </c>
      <c r="J4711" t="s">
        <v>16301</v>
      </c>
      <c r="K4711">
        <v>0.8</v>
      </c>
      <c r="L4711" t="s">
        <v>71</v>
      </c>
      <c r="M4711"/>
      <c r="N4711"/>
      <c r="O4711"/>
      <c r="P4711"/>
      <c r="Q4711"/>
      <c r="R4711"/>
      <c r="S4711"/>
      <c r="T4711"/>
      <c r="U4711"/>
      <c r="V4711"/>
      <c r="W4711"/>
      <c r="X4711"/>
      <c r="Y4711"/>
      <c r="Z4711"/>
      <c r="AA4711"/>
      <c r="AB4711"/>
      <c r="AC4711"/>
      <c r="AD4711"/>
      <c r="AE4711"/>
      <c r="AF4711"/>
      <c r="AG4711">
        <v>2</v>
      </c>
      <c r="AH4711">
        <v>14000</v>
      </c>
    </row>
    <row r="4712" spans="1:34" ht="15" x14ac:dyDescent="0.25">
      <c r="A4712" t="s">
        <v>9532</v>
      </c>
      <c r="B4712" t="s">
        <v>9533</v>
      </c>
      <c r="C4712" t="s">
        <v>108</v>
      </c>
      <c r="D4712">
        <v>11</v>
      </c>
      <c r="E4712" s="138">
        <v>45029</v>
      </c>
      <c r="F4712" s="138">
        <v>46011</v>
      </c>
      <c r="G4712" t="s">
        <v>69</v>
      </c>
      <c r="H4712" t="s">
        <v>70</v>
      </c>
      <c r="I4712">
        <v>0</v>
      </c>
      <c r="J4712" t="s">
        <v>16309</v>
      </c>
      <c r="K4712">
        <v>0.8</v>
      </c>
      <c r="L4712" t="s">
        <v>71</v>
      </c>
      <c r="M4712"/>
      <c r="N4712"/>
      <c r="O4712"/>
      <c r="P4712"/>
      <c r="Q4712"/>
      <c r="R4712"/>
      <c r="S4712"/>
      <c r="T4712"/>
      <c r="U4712"/>
      <c r="V4712"/>
      <c r="W4712"/>
      <c r="X4712"/>
      <c r="Y4712"/>
      <c r="Z4712"/>
      <c r="AA4712"/>
      <c r="AB4712"/>
      <c r="AC4712"/>
      <c r="AD4712"/>
      <c r="AE4712"/>
      <c r="AF4712"/>
      <c r="AG4712">
        <v>2</v>
      </c>
      <c r="AH4712">
        <v>8174</v>
      </c>
    </row>
    <row r="4713" spans="1:34" ht="15" x14ac:dyDescent="0.25">
      <c r="A4713" t="s">
        <v>9536</v>
      </c>
      <c r="B4713" t="s">
        <v>9537</v>
      </c>
      <c r="C4713" t="s">
        <v>326</v>
      </c>
      <c r="D4713">
        <v>5</v>
      </c>
      <c r="E4713" s="138">
        <v>45734</v>
      </c>
      <c r="F4713" s="138">
        <v>45754</v>
      </c>
      <c r="G4713" t="s">
        <v>69</v>
      </c>
      <c r="H4713" t="s">
        <v>63</v>
      </c>
      <c r="I4713">
        <v>0.8</v>
      </c>
      <c r="J4713" t="s">
        <v>71</v>
      </c>
      <c r="K4713"/>
      <c r="L4713"/>
      <c r="M4713"/>
      <c r="N4713"/>
      <c r="O4713"/>
      <c r="P4713"/>
      <c r="Q4713"/>
      <c r="R4713"/>
      <c r="S4713"/>
      <c r="T4713"/>
      <c r="U4713"/>
      <c r="V4713"/>
      <c r="W4713"/>
      <c r="X4713"/>
      <c r="Y4713"/>
      <c r="Z4713"/>
      <c r="AA4713"/>
      <c r="AB4713"/>
      <c r="AC4713"/>
      <c r="AD4713"/>
      <c r="AE4713"/>
      <c r="AF4713"/>
      <c r="AG4713">
        <v>1</v>
      </c>
      <c r="AH4713">
        <v>0</v>
      </c>
    </row>
    <row r="4714" spans="1:34" ht="15" x14ac:dyDescent="0.25">
      <c r="A4714" t="s">
        <v>9538</v>
      </c>
      <c r="B4714" t="s">
        <v>9539</v>
      </c>
      <c r="C4714" t="s">
        <v>108</v>
      </c>
      <c r="D4714">
        <v>7</v>
      </c>
      <c r="E4714" s="138">
        <v>44667</v>
      </c>
      <c r="F4714" s="138">
        <v>46011</v>
      </c>
      <c r="G4714" t="s">
        <v>16478</v>
      </c>
      <c r="H4714" t="s">
        <v>70</v>
      </c>
      <c r="I4714">
        <v>0.4</v>
      </c>
      <c r="J4714" t="s">
        <v>76</v>
      </c>
      <c r="K4714">
        <v>0.6</v>
      </c>
      <c r="L4714" t="s">
        <v>77</v>
      </c>
      <c r="M4714">
        <v>0.75</v>
      </c>
      <c r="N4714" t="s">
        <v>78</v>
      </c>
      <c r="O4714">
        <v>0.8</v>
      </c>
      <c r="P4714" t="s">
        <v>79</v>
      </c>
      <c r="Q4714">
        <v>0</v>
      </c>
      <c r="R4714" t="s">
        <v>16309</v>
      </c>
      <c r="S4714"/>
      <c r="T4714"/>
      <c r="U4714"/>
      <c r="V4714"/>
      <c r="W4714"/>
      <c r="X4714"/>
      <c r="Y4714"/>
      <c r="Z4714"/>
      <c r="AA4714"/>
      <c r="AB4714"/>
      <c r="AC4714"/>
      <c r="AD4714"/>
      <c r="AE4714"/>
      <c r="AF4714"/>
      <c r="AG4714">
        <v>0</v>
      </c>
      <c r="AH4714">
        <v>0</v>
      </c>
    </row>
    <row r="4715" spans="1:34" ht="15" x14ac:dyDescent="0.25">
      <c r="A4715" t="s">
        <v>9540</v>
      </c>
      <c r="B4715" t="s">
        <v>9541</v>
      </c>
      <c r="C4715" t="s">
        <v>735</v>
      </c>
      <c r="D4715">
        <v>27</v>
      </c>
      <c r="E4715" s="138">
        <v>45625</v>
      </c>
      <c r="F4715" s="138">
        <v>45678</v>
      </c>
      <c r="G4715" t="s">
        <v>69</v>
      </c>
      <c r="H4715" t="s">
        <v>63</v>
      </c>
      <c r="I4715">
        <v>0.4</v>
      </c>
      <c r="J4715" t="s">
        <v>71</v>
      </c>
      <c r="K4715"/>
      <c r="L4715"/>
      <c r="M4715"/>
      <c r="N4715"/>
      <c r="O4715"/>
      <c r="P4715"/>
      <c r="Q4715"/>
      <c r="R4715"/>
      <c r="S4715"/>
      <c r="T4715"/>
      <c r="U4715"/>
      <c r="V4715"/>
      <c r="W4715"/>
      <c r="X4715"/>
      <c r="Y4715"/>
      <c r="Z4715"/>
      <c r="AA4715"/>
      <c r="AB4715"/>
      <c r="AC4715"/>
      <c r="AD4715"/>
      <c r="AE4715"/>
      <c r="AF4715"/>
      <c r="AG4715">
        <v>1</v>
      </c>
      <c r="AH4715">
        <v>0</v>
      </c>
    </row>
    <row r="4716" spans="1:34" ht="15" x14ac:dyDescent="0.25">
      <c r="A4716" t="s">
        <v>9542</v>
      </c>
      <c r="B4716" t="s">
        <v>9543</v>
      </c>
      <c r="C4716" t="s">
        <v>735</v>
      </c>
      <c r="D4716">
        <v>27</v>
      </c>
      <c r="E4716" s="138">
        <v>45656</v>
      </c>
      <c r="F4716" s="138">
        <v>45667</v>
      </c>
      <c r="G4716" t="s">
        <v>69</v>
      </c>
      <c r="H4716" t="s">
        <v>63</v>
      </c>
      <c r="I4716">
        <v>0.5</v>
      </c>
      <c r="J4716" t="s">
        <v>71</v>
      </c>
      <c r="K4716"/>
      <c r="L4716"/>
      <c r="M4716"/>
      <c r="N4716"/>
      <c r="O4716"/>
      <c r="P4716"/>
      <c r="Q4716"/>
      <c r="R4716"/>
      <c r="S4716"/>
      <c r="T4716"/>
      <c r="U4716"/>
      <c r="V4716"/>
      <c r="W4716"/>
      <c r="X4716"/>
      <c r="Y4716"/>
      <c r="Z4716"/>
      <c r="AA4716"/>
      <c r="AB4716"/>
      <c r="AC4716"/>
      <c r="AD4716"/>
      <c r="AE4716"/>
      <c r="AF4716"/>
      <c r="AG4716">
        <v>1</v>
      </c>
      <c r="AH4716">
        <v>0</v>
      </c>
    </row>
    <row r="4717" spans="1:34" ht="15" x14ac:dyDescent="0.25">
      <c r="A4717" t="s">
        <v>9544</v>
      </c>
      <c r="B4717" t="s">
        <v>9545</v>
      </c>
      <c r="C4717" t="s">
        <v>165</v>
      </c>
      <c r="D4717">
        <v>78</v>
      </c>
      <c r="E4717" s="138">
        <v>45656</v>
      </c>
      <c r="F4717" s="138">
        <v>45702</v>
      </c>
      <c r="G4717" t="s">
        <v>69</v>
      </c>
      <c r="H4717" t="s">
        <v>63</v>
      </c>
      <c r="I4717">
        <v>0.8</v>
      </c>
      <c r="J4717" t="s">
        <v>71</v>
      </c>
      <c r="K4717"/>
      <c r="L4717"/>
      <c r="M4717"/>
      <c r="N4717"/>
      <c r="O4717"/>
      <c r="P4717"/>
      <c r="Q4717"/>
      <c r="R4717"/>
      <c r="S4717"/>
      <c r="T4717"/>
      <c r="U4717"/>
      <c r="V4717"/>
      <c r="W4717"/>
      <c r="X4717"/>
      <c r="Y4717"/>
      <c r="Z4717"/>
      <c r="AA4717"/>
      <c r="AB4717"/>
      <c r="AC4717"/>
      <c r="AD4717"/>
      <c r="AE4717"/>
      <c r="AF4717"/>
      <c r="AG4717">
        <v>1</v>
      </c>
      <c r="AH4717">
        <v>0</v>
      </c>
    </row>
    <row r="4718" spans="1:34" ht="15" x14ac:dyDescent="0.25">
      <c r="A4718" t="s">
        <v>2617</v>
      </c>
      <c r="B4718" t="s">
        <v>2618</v>
      </c>
      <c r="C4718" t="s">
        <v>111</v>
      </c>
      <c r="D4718">
        <v>10</v>
      </c>
      <c r="E4718" s="138">
        <v>45716</v>
      </c>
      <c r="F4718" s="138">
        <v>45749</v>
      </c>
      <c r="G4718" t="s">
        <v>69</v>
      </c>
      <c r="H4718" t="s">
        <v>63</v>
      </c>
      <c r="I4718">
        <v>0.8</v>
      </c>
      <c r="J4718" t="s">
        <v>71</v>
      </c>
      <c r="K4718"/>
      <c r="L4718"/>
      <c r="M4718"/>
      <c r="N4718"/>
      <c r="O4718"/>
      <c r="P4718"/>
      <c r="Q4718"/>
      <c r="R4718"/>
      <c r="S4718"/>
      <c r="T4718"/>
      <c r="U4718"/>
      <c r="V4718"/>
      <c r="W4718"/>
      <c r="X4718"/>
      <c r="Y4718"/>
      <c r="Z4718"/>
      <c r="AA4718"/>
      <c r="AB4718"/>
      <c r="AC4718"/>
      <c r="AD4718"/>
      <c r="AE4718"/>
      <c r="AF4718"/>
      <c r="AG4718">
        <v>1</v>
      </c>
      <c r="AH4718">
        <v>0</v>
      </c>
    </row>
    <row r="4719" spans="1:34" ht="15" x14ac:dyDescent="0.25">
      <c r="A4719" t="s">
        <v>9546</v>
      </c>
      <c r="B4719" t="s">
        <v>9547</v>
      </c>
      <c r="C4719" t="s">
        <v>142</v>
      </c>
      <c r="D4719">
        <v>55</v>
      </c>
      <c r="E4719" s="138">
        <v>43822</v>
      </c>
      <c r="F4719" s="138">
        <v>46011</v>
      </c>
      <c r="G4719" t="s">
        <v>69</v>
      </c>
      <c r="H4719" t="s">
        <v>70</v>
      </c>
      <c r="I4719">
        <v>0</v>
      </c>
      <c r="J4719" t="s">
        <v>16228</v>
      </c>
      <c r="K4719">
        <v>0.8</v>
      </c>
      <c r="L4719" t="s">
        <v>71</v>
      </c>
      <c r="M4719"/>
      <c r="N4719"/>
      <c r="O4719"/>
      <c r="P4719"/>
      <c r="Q4719"/>
      <c r="R4719"/>
      <c r="S4719"/>
      <c r="T4719"/>
      <c r="U4719"/>
      <c r="V4719"/>
      <c r="W4719"/>
      <c r="X4719"/>
      <c r="Y4719"/>
      <c r="Z4719"/>
      <c r="AA4719"/>
      <c r="AB4719"/>
      <c r="AC4719"/>
      <c r="AD4719"/>
      <c r="AE4719"/>
      <c r="AF4719"/>
      <c r="AG4719">
        <v>2</v>
      </c>
      <c r="AH4719">
        <v>12000</v>
      </c>
    </row>
    <row r="4720" spans="1:34" ht="15" x14ac:dyDescent="0.25">
      <c r="A4720" t="s">
        <v>9548</v>
      </c>
      <c r="B4720" t="s">
        <v>9549</v>
      </c>
      <c r="C4720" t="s">
        <v>142</v>
      </c>
      <c r="D4720">
        <v>32</v>
      </c>
      <c r="E4720" s="138">
        <v>45649</v>
      </c>
      <c r="F4720" s="138">
        <v>45714</v>
      </c>
      <c r="G4720" t="s">
        <v>69</v>
      </c>
      <c r="H4720" t="s">
        <v>63</v>
      </c>
      <c r="I4720">
        <v>0.75</v>
      </c>
      <c r="J4720" t="s">
        <v>71</v>
      </c>
      <c r="K4720"/>
      <c r="L4720"/>
      <c r="M4720"/>
      <c r="N4720"/>
      <c r="O4720"/>
      <c r="P4720"/>
      <c r="Q4720"/>
      <c r="R4720"/>
      <c r="S4720"/>
      <c r="T4720"/>
      <c r="U4720"/>
      <c r="V4720"/>
      <c r="W4720"/>
      <c r="X4720"/>
      <c r="Y4720"/>
      <c r="Z4720"/>
      <c r="AA4720"/>
      <c r="AB4720"/>
      <c r="AC4720"/>
      <c r="AD4720"/>
      <c r="AE4720"/>
      <c r="AF4720"/>
      <c r="AG4720">
        <v>1</v>
      </c>
      <c r="AH4720">
        <v>0</v>
      </c>
    </row>
    <row r="4721" spans="1:34" ht="15" x14ac:dyDescent="0.25">
      <c r="A4721" t="s">
        <v>9550</v>
      </c>
      <c r="B4721" t="s">
        <v>9551</v>
      </c>
      <c r="C4721" t="s">
        <v>231</v>
      </c>
      <c r="D4721">
        <v>9</v>
      </c>
      <c r="E4721" s="138">
        <v>45665</v>
      </c>
      <c r="F4721" s="138">
        <v>45828</v>
      </c>
      <c r="G4721" t="s">
        <v>69</v>
      </c>
      <c r="H4721" t="s">
        <v>63</v>
      </c>
      <c r="I4721">
        <v>0.6</v>
      </c>
      <c r="J4721" t="s">
        <v>71</v>
      </c>
      <c r="K4721"/>
      <c r="L4721"/>
      <c r="M4721"/>
      <c r="N4721"/>
      <c r="O4721"/>
      <c r="P4721"/>
      <c r="Q4721"/>
      <c r="R4721"/>
      <c r="S4721"/>
      <c r="T4721"/>
      <c r="U4721"/>
      <c r="V4721"/>
      <c r="W4721"/>
      <c r="X4721"/>
      <c r="Y4721"/>
      <c r="Z4721"/>
      <c r="AA4721"/>
      <c r="AB4721"/>
      <c r="AC4721"/>
      <c r="AD4721"/>
      <c r="AE4721"/>
      <c r="AF4721"/>
      <c r="AG4721">
        <v>1</v>
      </c>
      <c r="AH4721">
        <v>0</v>
      </c>
    </row>
    <row r="4722" spans="1:34" ht="15" x14ac:dyDescent="0.25">
      <c r="A4722" t="s">
        <v>9552</v>
      </c>
      <c r="B4722" t="s">
        <v>9553</v>
      </c>
      <c r="C4722" t="s">
        <v>231</v>
      </c>
      <c r="D4722">
        <v>24</v>
      </c>
      <c r="E4722" s="138">
        <v>45644</v>
      </c>
      <c r="F4722" s="138">
        <v>45848</v>
      </c>
      <c r="G4722" t="s">
        <v>69</v>
      </c>
      <c r="H4722" t="s">
        <v>63</v>
      </c>
      <c r="I4722">
        <v>0.7</v>
      </c>
      <c r="J4722" t="s">
        <v>71</v>
      </c>
      <c r="K4722"/>
      <c r="L4722"/>
      <c r="M4722"/>
      <c r="N4722"/>
      <c r="O4722"/>
      <c r="P4722"/>
      <c r="Q4722"/>
      <c r="R4722"/>
      <c r="S4722"/>
      <c r="T4722"/>
      <c r="U4722"/>
      <c r="V4722"/>
      <c r="W4722"/>
      <c r="X4722"/>
      <c r="Y4722"/>
      <c r="Z4722"/>
      <c r="AA4722"/>
      <c r="AB4722"/>
      <c r="AC4722"/>
      <c r="AD4722"/>
      <c r="AE4722"/>
      <c r="AF4722"/>
      <c r="AG4722">
        <v>1</v>
      </c>
      <c r="AH4722">
        <v>0</v>
      </c>
    </row>
    <row r="4723" spans="1:34" ht="15" x14ac:dyDescent="0.25">
      <c r="A4723" t="s">
        <v>9554</v>
      </c>
      <c r="B4723" t="s">
        <v>9555</v>
      </c>
      <c r="C4723" t="s">
        <v>219</v>
      </c>
      <c r="D4723">
        <v>3</v>
      </c>
      <c r="E4723" s="138">
        <v>45412</v>
      </c>
      <c r="F4723" s="138">
        <v>46011</v>
      </c>
      <c r="G4723" t="s">
        <v>69</v>
      </c>
      <c r="H4723" t="s">
        <v>70</v>
      </c>
      <c r="I4723">
        <v>0</v>
      </c>
      <c r="J4723" t="s">
        <v>16249</v>
      </c>
      <c r="K4723">
        <v>0.6</v>
      </c>
      <c r="L4723" t="s">
        <v>71</v>
      </c>
      <c r="M4723"/>
      <c r="N4723"/>
      <c r="O4723"/>
      <c r="P4723"/>
      <c r="Q4723"/>
      <c r="R4723"/>
      <c r="S4723"/>
      <c r="T4723"/>
      <c r="U4723"/>
      <c r="V4723"/>
      <c r="W4723"/>
      <c r="X4723"/>
      <c r="Y4723"/>
      <c r="Z4723"/>
      <c r="AA4723"/>
      <c r="AB4723"/>
      <c r="AC4723"/>
      <c r="AD4723"/>
      <c r="AE4723"/>
      <c r="AF4723"/>
      <c r="AG4723">
        <v>2</v>
      </c>
      <c r="AH4723">
        <v>8000</v>
      </c>
    </row>
    <row r="4724" spans="1:34" ht="15" x14ac:dyDescent="0.25">
      <c r="A4724" t="s">
        <v>9556</v>
      </c>
      <c r="B4724" t="s">
        <v>9557</v>
      </c>
      <c r="C4724" t="s">
        <v>735</v>
      </c>
      <c r="D4724"/>
      <c r="E4724"/>
      <c r="F4724"/>
      <c r="G4724"/>
      <c r="H4724" t="s">
        <v>63</v>
      </c>
      <c r="I4724" t="s">
        <v>64</v>
      </c>
      <c r="J4724"/>
      <c r="K4724"/>
      <c r="L4724"/>
      <c r="M4724"/>
      <c r="N4724"/>
      <c r="O4724"/>
      <c r="P4724"/>
      <c r="Q4724"/>
      <c r="R4724"/>
      <c r="S4724"/>
      <c r="T4724"/>
      <c r="U4724"/>
      <c r="V4724"/>
      <c r="W4724"/>
      <c r="X4724"/>
      <c r="Y4724"/>
      <c r="Z4724"/>
      <c r="AA4724"/>
      <c r="AB4724"/>
      <c r="AC4724"/>
      <c r="AD4724"/>
      <c r="AE4724"/>
      <c r="AF4724"/>
      <c r="AG4724"/>
      <c r="AH4724">
        <v>0</v>
      </c>
    </row>
    <row r="4725" spans="1:34" ht="15" x14ac:dyDescent="0.25">
      <c r="A4725" t="s">
        <v>9558</v>
      </c>
      <c r="B4725" t="s">
        <v>9559</v>
      </c>
      <c r="C4725" t="s">
        <v>326</v>
      </c>
      <c r="D4725">
        <v>53</v>
      </c>
      <c r="E4725" s="138">
        <v>45289</v>
      </c>
      <c r="F4725" s="138">
        <v>46011</v>
      </c>
      <c r="G4725" t="s">
        <v>69</v>
      </c>
      <c r="H4725" t="s">
        <v>63</v>
      </c>
      <c r="I4725">
        <v>0.8</v>
      </c>
      <c r="J4725" t="s">
        <v>71</v>
      </c>
      <c r="K4725"/>
      <c r="L4725"/>
      <c r="M4725"/>
      <c r="N4725"/>
      <c r="O4725"/>
      <c r="P4725"/>
      <c r="Q4725"/>
      <c r="R4725"/>
      <c r="S4725"/>
      <c r="T4725"/>
      <c r="U4725"/>
      <c r="V4725"/>
      <c r="W4725"/>
      <c r="X4725"/>
      <c r="Y4725"/>
      <c r="Z4725"/>
      <c r="AA4725"/>
      <c r="AB4725"/>
      <c r="AC4725"/>
      <c r="AD4725"/>
      <c r="AE4725"/>
      <c r="AF4725"/>
      <c r="AG4725">
        <v>1</v>
      </c>
      <c r="AH4725">
        <v>0</v>
      </c>
    </row>
    <row r="4726" spans="1:34" ht="15" x14ac:dyDescent="0.25">
      <c r="A4726" t="s">
        <v>9560</v>
      </c>
      <c r="B4726" t="s">
        <v>9561</v>
      </c>
      <c r="C4726" t="s">
        <v>219</v>
      </c>
      <c r="D4726">
        <v>28</v>
      </c>
      <c r="E4726" s="138">
        <v>45645</v>
      </c>
      <c r="F4726" s="138">
        <v>45888</v>
      </c>
      <c r="G4726" t="s">
        <v>69</v>
      </c>
      <c r="H4726" t="s">
        <v>63</v>
      </c>
      <c r="I4726">
        <v>0.6</v>
      </c>
      <c r="J4726" t="s">
        <v>71</v>
      </c>
      <c r="K4726"/>
      <c r="L4726"/>
      <c r="M4726"/>
      <c r="N4726"/>
      <c r="O4726"/>
      <c r="P4726"/>
      <c r="Q4726"/>
      <c r="R4726"/>
      <c r="S4726"/>
      <c r="T4726"/>
      <c r="U4726"/>
      <c r="V4726"/>
      <c r="W4726"/>
      <c r="X4726"/>
      <c r="Y4726"/>
      <c r="Z4726"/>
      <c r="AA4726"/>
      <c r="AB4726"/>
      <c r="AC4726"/>
      <c r="AD4726"/>
      <c r="AE4726"/>
      <c r="AF4726"/>
      <c r="AG4726">
        <v>1</v>
      </c>
      <c r="AH4726">
        <v>0</v>
      </c>
    </row>
    <row r="4727" spans="1:34" ht="15" x14ac:dyDescent="0.25">
      <c r="A4727" t="s">
        <v>9562</v>
      </c>
      <c r="B4727" t="s">
        <v>9563</v>
      </c>
      <c r="C4727" t="s">
        <v>264</v>
      </c>
      <c r="D4727">
        <v>2</v>
      </c>
      <c r="E4727" s="138">
        <v>45684</v>
      </c>
      <c r="F4727" s="138">
        <v>45729</v>
      </c>
      <c r="G4727" t="s">
        <v>69</v>
      </c>
      <c r="H4727" t="s">
        <v>70</v>
      </c>
      <c r="I4727">
        <v>0</v>
      </c>
      <c r="J4727" t="s">
        <v>16230</v>
      </c>
      <c r="K4727">
        <v>0.8</v>
      </c>
      <c r="L4727" t="s">
        <v>71</v>
      </c>
      <c r="M4727"/>
      <c r="N4727"/>
      <c r="O4727"/>
      <c r="P4727"/>
      <c r="Q4727"/>
      <c r="R4727"/>
      <c r="S4727"/>
      <c r="T4727"/>
      <c r="U4727"/>
      <c r="V4727"/>
      <c r="W4727"/>
      <c r="X4727"/>
      <c r="Y4727"/>
      <c r="Z4727"/>
      <c r="AA4727"/>
      <c r="AB4727"/>
      <c r="AC4727"/>
      <c r="AD4727"/>
      <c r="AE4727"/>
      <c r="AF4727"/>
      <c r="AG4727">
        <v>2</v>
      </c>
      <c r="AH4727">
        <v>15000</v>
      </c>
    </row>
    <row r="4728" spans="1:34" ht="15" x14ac:dyDescent="0.25">
      <c r="A4728" t="s">
        <v>9564</v>
      </c>
      <c r="B4728" t="s">
        <v>9565</v>
      </c>
      <c r="C4728" t="s">
        <v>735</v>
      </c>
      <c r="D4728"/>
      <c r="E4728"/>
      <c r="F4728"/>
      <c r="G4728"/>
      <c r="H4728" t="s">
        <v>63</v>
      </c>
      <c r="I4728" t="s">
        <v>64</v>
      </c>
      <c r="J4728"/>
      <c r="K4728"/>
      <c r="L4728"/>
      <c r="M4728"/>
      <c r="N4728"/>
      <c r="O4728"/>
      <c r="P4728"/>
      <c r="Q4728"/>
      <c r="R4728"/>
      <c r="S4728"/>
      <c r="T4728"/>
      <c r="U4728"/>
      <c r="V4728"/>
      <c r="W4728"/>
      <c r="X4728"/>
      <c r="Y4728"/>
      <c r="Z4728"/>
      <c r="AA4728"/>
      <c r="AB4728"/>
      <c r="AC4728"/>
      <c r="AD4728"/>
      <c r="AE4728"/>
      <c r="AF4728"/>
      <c r="AG4728"/>
      <c r="AH4728">
        <v>0</v>
      </c>
    </row>
    <row r="4729" spans="1:34" ht="15" x14ac:dyDescent="0.25">
      <c r="A4729" t="s">
        <v>9566</v>
      </c>
      <c r="B4729" t="s">
        <v>9567</v>
      </c>
      <c r="C4729" t="s">
        <v>193</v>
      </c>
      <c r="D4729">
        <v>3</v>
      </c>
      <c r="E4729" s="138">
        <v>45715</v>
      </c>
      <c r="F4729" s="138">
        <v>45744</v>
      </c>
      <c r="G4729" t="s">
        <v>69</v>
      </c>
      <c r="H4729" t="s">
        <v>63</v>
      </c>
      <c r="I4729">
        <v>0.77</v>
      </c>
      <c r="J4729" t="s">
        <v>71</v>
      </c>
      <c r="K4729"/>
      <c r="L4729"/>
      <c r="M4729"/>
      <c r="N4729"/>
      <c r="O4729"/>
      <c r="P4729"/>
      <c r="Q4729"/>
      <c r="R4729"/>
      <c r="S4729"/>
      <c r="T4729"/>
      <c r="U4729"/>
      <c r="V4729"/>
      <c r="W4729"/>
      <c r="X4729"/>
      <c r="Y4729"/>
      <c r="Z4729"/>
      <c r="AA4729"/>
      <c r="AB4729"/>
      <c r="AC4729"/>
      <c r="AD4729"/>
      <c r="AE4729"/>
      <c r="AF4729"/>
      <c r="AG4729">
        <v>1</v>
      </c>
      <c r="AH4729">
        <v>0</v>
      </c>
    </row>
    <row r="4730" spans="1:34" ht="15" x14ac:dyDescent="0.25">
      <c r="A4730" t="s">
        <v>9568</v>
      </c>
      <c r="B4730" t="s">
        <v>9569</v>
      </c>
      <c r="C4730" t="s">
        <v>193</v>
      </c>
      <c r="D4730">
        <v>48</v>
      </c>
      <c r="E4730" s="138">
        <v>45656</v>
      </c>
      <c r="F4730" s="138">
        <v>45667</v>
      </c>
      <c r="G4730" t="s">
        <v>75</v>
      </c>
      <c r="H4730" t="s">
        <v>63</v>
      </c>
      <c r="I4730">
        <v>0.75</v>
      </c>
      <c r="J4730" t="s">
        <v>71</v>
      </c>
      <c r="K4730"/>
      <c r="L4730"/>
      <c r="M4730"/>
      <c r="N4730"/>
      <c r="O4730"/>
      <c r="P4730"/>
      <c r="Q4730"/>
      <c r="R4730"/>
      <c r="S4730"/>
      <c r="T4730"/>
      <c r="U4730"/>
      <c r="V4730"/>
      <c r="W4730"/>
      <c r="X4730"/>
      <c r="Y4730"/>
      <c r="Z4730"/>
      <c r="AA4730"/>
      <c r="AB4730"/>
      <c r="AC4730"/>
      <c r="AD4730"/>
      <c r="AE4730"/>
      <c r="AF4730"/>
      <c r="AG4730">
        <v>1</v>
      </c>
      <c r="AH4730">
        <v>0</v>
      </c>
    </row>
    <row r="4731" spans="1:34" ht="15" x14ac:dyDescent="0.25">
      <c r="A4731" t="s">
        <v>9570</v>
      </c>
      <c r="B4731" t="s">
        <v>9571</v>
      </c>
      <c r="C4731" t="s">
        <v>74</v>
      </c>
      <c r="D4731">
        <v>68</v>
      </c>
      <c r="E4731" s="138">
        <v>45642</v>
      </c>
      <c r="F4731" s="138">
        <v>45936</v>
      </c>
      <c r="G4731" t="s">
        <v>75</v>
      </c>
      <c r="H4731" t="s">
        <v>70</v>
      </c>
      <c r="I4731">
        <v>0</v>
      </c>
      <c r="J4731" t="s">
        <v>16257</v>
      </c>
      <c r="K4731">
        <v>0.65</v>
      </c>
      <c r="L4731" t="s">
        <v>16270</v>
      </c>
      <c r="M4731">
        <v>0.75</v>
      </c>
      <c r="N4731" t="s">
        <v>78</v>
      </c>
      <c r="O4731">
        <v>0.8</v>
      </c>
      <c r="P4731" t="s">
        <v>79</v>
      </c>
      <c r="Q4731"/>
      <c r="R4731"/>
      <c r="S4731"/>
      <c r="T4731"/>
      <c r="U4731"/>
      <c r="V4731"/>
      <c r="W4731"/>
      <c r="X4731"/>
      <c r="Y4731"/>
      <c r="Z4731"/>
      <c r="AA4731"/>
      <c r="AB4731"/>
      <c r="AC4731"/>
      <c r="AD4731"/>
      <c r="AE4731"/>
      <c r="AF4731"/>
      <c r="AG4731">
        <v>4</v>
      </c>
      <c r="AH4731">
        <v>14999.99</v>
      </c>
    </row>
    <row r="4732" spans="1:34" ht="15" x14ac:dyDescent="0.25">
      <c r="A4732" t="s">
        <v>9572</v>
      </c>
      <c r="B4732" t="s">
        <v>9573</v>
      </c>
      <c r="C4732" t="s">
        <v>286</v>
      </c>
      <c r="D4732">
        <v>4</v>
      </c>
      <c r="E4732" s="138">
        <v>45693</v>
      </c>
      <c r="F4732" s="138">
        <v>45750</v>
      </c>
      <c r="G4732" t="s">
        <v>16478</v>
      </c>
      <c r="H4732" t="s">
        <v>70</v>
      </c>
      <c r="I4732">
        <v>0.3</v>
      </c>
      <c r="J4732" t="s">
        <v>76</v>
      </c>
      <c r="K4732">
        <v>0.4</v>
      </c>
      <c r="L4732" t="s">
        <v>77</v>
      </c>
      <c r="M4732">
        <v>0.5</v>
      </c>
      <c r="N4732" t="s">
        <v>78</v>
      </c>
      <c r="O4732">
        <v>0.65</v>
      </c>
      <c r="P4732" t="s">
        <v>79</v>
      </c>
      <c r="Q4732"/>
      <c r="R4732"/>
      <c r="S4732"/>
      <c r="T4732"/>
      <c r="U4732"/>
      <c r="V4732"/>
      <c r="W4732"/>
      <c r="X4732"/>
      <c r="Y4732"/>
      <c r="Z4732"/>
      <c r="AA4732"/>
      <c r="AB4732"/>
      <c r="AC4732"/>
      <c r="AD4732"/>
      <c r="AE4732"/>
      <c r="AF4732"/>
      <c r="AG4732">
        <v>0</v>
      </c>
      <c r="AH4732">
        <v>0</v>
      </c>
    </row>
    <row r="4733" spans="1:34" ht="15" x14ac:dyDescent="0.25">
      <c r="A4733" t="s">
        <v>9574</v>
      </c>
      <c r="B4733" t="s">
        <v>9575</v>
      </c>
      <c r="C4733" t="s">
        <v>304</v>
      </c>
      <c r="D4733">
        <v>6</v>
      </c>
      <c r="E4733" s="138">
        <v>44690</v>
      </c>
      <c r="F4733" s="138">
        <v>46011</v>
      </c>
      <c r="G4733" t="s">
        <v>69</v>
      </c>
      <c r="H4733" t="s">
        <v>63</v>
      </c>
      <c r="I4733">
        <v>0.8</v>
      </c>
      <c r="J4733" t="s">
        <v>71</v>
      </c>
      <c r="K4733"/>
      <c r="L4733"/>
      <c r="M4733"/>
      <c r="N4733"/>
      <c r="O4733"/>
      <c r="P4733"/>
      <c r="Q4733"/>
      <c r="R4733"/>
      <c r="S4733"/>
      <c r="T4733"/>
      <c r="U4733"/>
      <c r="V4733"/>
      <c r="W4733"/>
      <c r="X4733"/>
      <c r="Y4733"/>
      <c r="Z4733"/>
      <c r="AA4733"/>
      <c r="AB4733"/>
      <c r="AC4733"/>
      <c r="AD4733"/>
      <c r="AE4733"/>
      <c r="AF4733"/>
      <c r="AG4733">
        <v>1</v>
      </c>
      <c r="AH4733">
        <v>0</v>
      </c>
    </row>
    <row r="4734" spans="1:34" ht="15" x14ac:dyDescent="0.25">
      <c r="A4734" t="s">
        <v>9582</v>
      </c>
      <c r="B4734" t="s">
        <v>9583</v>
      </c>
      <c r="C4734" t="s">
        <v>313</v>
      </c>
      <c r="D4734"/>
      <c r="E4734"/>
      <c r="F4734"/>
      <c r="G4734"/>
      <c r="H4734" t="s">
        <v>63</v>
      </c>
      <c r="I4734" t="s">
        <v>64</v>
      </c>
      <c r="J4734"/>
      <c r="K4734"/>
      <c r="L4734"/>
      <c r="M4734"/>
      <c r="N4734"/>
      <c r="O4734"/>
      <c r="P4734"/>
      <c r="Q4734"/>
      <c r="R4734"/>
      <c r="S4734"/>
      <c r="T4734"/>
      <c r="U4734"/>
      <c r="V4734"/>
      <c r="W4734"/>
      <c r="X4734"/>
      <c r="Y4734"/>
      <c r="Z4734"/>
      <c r="AA4734"/>
      <c r="AB4734"/>
      <c r="AC4734"/>
      <c r="AD4734"/>
      <c r="AE4734"/>
      <c r="AF4734"/>
      <c r="AG4734"/>
      <c r="AH4734">
        <v>0</v>
      </c>
    </row>
    <row r="4735" spans="1:34" ht="15" x14ac:dyDescent="0.25">
      <c r="A4735" t="s">
        <v>9576</v>
      </c>
      <c r="B4735" t="s">
        <v>9577</v>
      </c>
      <c r="C4735" t="s">
        <v>281</v>
      </c>
      <c r="D4735">
        <v>2</v>
      </c>
      <c r="E4735" s="138">
        <v>44293</v>
      </c>
      <c r="F4735" s="138">
        <v>46011</v>
      </c>
      <c r="G4735" t="s">
        <v>69</v>
      </c>
      <c r="H4735" t="s">
        <v>63</v>
      </c>
      <c r="I4735">
        <v>0.8</v>
      </c>
      <c r="J4735" t="s">
        <v>71</v>
      </c>
      <c r="K4735"/>
      <c r="L4735"/>
      <c r="M4735"/>
      <c r="N4735"/>
      <c r="O4735"/>
      <c r="P4735"/>
      <c r="Q4735"/>
      <c r="R4735"/>
      <c r="S4735"/>
      <c r="T4735"/>
      <c r="U4735"/>
      <c r="V4735"/>
      <c r="W4735"/>
      <c r="X4735"/>
      <c r="Y4735"/>
      <c r="Z4735"/>
      <c r="AA4735"/>
      <c r="AB4735"/>
      <c r="AC4735"/>
      <c r="AD4735"/>
      <c r="AE4735"/>
      <c r="AF4735"/>
      <c r="AG4735">
        <v>1</v>
      </c>
      <c r="AH4735">
        <v>0</v>
      </c>
    </row>
    <row r="4736" spans="1:34" ht="15" x14ac:dyDescent="0.25">
      <c r="A4736" t="s">
        <v>9580</v>
      </c>
      <c r="B4736" t="s">
        <v>9581</v>
      </c>
      <c r="C4736" t="s">
        <v>62</v>
      </c>
      <c r="D4736">
        <v>16</v>
      </c>
      <c r="E4736" s="138">
        <v>45650</v>
      </c>
      <c r="F4736" s="138">
        <v>45688</v>
      </c>
      <c r="G4736" t="s">
        <v>69</v>
      </c>
      <c r="H4736" t="s">
        <v>63</v>
      </c>
      <c r="I4736">
        <v>0.8</v>
      </c>
      <c r="J4736" t="s">
        <v>71</v>
      </c>
      <c r="K4736"/>
      <c r="L4736"/>
      <c r="M4736"/>
      <c r="N4736"/>
      <c r="O4736"/>
      <c r="P4736"/>
      <c r="Q4736"/>
      <c r="R4736"/>
      <c r="S4736"/>
      <c r="T4736"/>
      <c r="U4736"/>
      <c r="V4736"/>
      <c r="W4736"/>
      <c r="X4736"/>
      <c r="Y4736"/>
      <c r="Z4736"/>
      <c r="AA4736"/>
      <c r="AB4736"/>
      <c r="AC4736"/>
      <c r="AD4736"/>
      <c r="AE4736"/>
      <c r="AF4736"/>
      <c r="AG4736">
        <v>1</v>
      </c>
      <c r="AH4736">
        <v>0</v>
      </c>
    </row>
    <row r="4737" spans="1:34" ht="15" x14ac:dyDescent="0.25">
      <c r="A4737" t="s">
        <v>9578</v>
      </c>
      <c r="B4737" t="s">
        <v>9579</v>
      </c>
      <c r="C4737" t="s">
        <v>68</v>
      </c>
      <c r="D4737">
        <v>43</v>
      </c>
      <c r="E4737" s="138">
        <v>45643</v>
      </c>
      <c r="F4737" s="138">
        <v>45677</v>
      </c>
      <c r="G4737" t="s">
        <v>16478</v>
      </c>
      <c r="H4737" t="s">
        <v>70</v>
      </c>
      <c r="I4737">
        <v>0.01</v>
      </c>
      <c r="J4737" t="s">
        <v>76</v>
      </c>
      <c r="K4737">
        <v>0.5</v>
      </c>
      <c r="L4737" t="s">
        <v>77</v>
      </c>
      <c r="M4737">
        <v>0.6</v>
      </c>
      <c r="N4737" t="s">
        <v>78</v>
      </c>
      <c r="O4737">
        <v>0.7</v>
      </c>
      <c r="P4737" t="s">
        <v>79</v>
      </c>
      <c r="Q4737">
        <v>0</v>
      </c>
      <c r="R4737" t="s">
        <v>16230</v>
      </c>
      <c r="S4737"/>
      <c r="T4737"/>
      <c r="U4737"/>
      <c r="V4737"/>
      <c r="W4737"/>
      <c r="X4737"/>
      <c r="Y4737"/>
      <c r="Z4737"/>
      <c r="AA4737"/>
      <c r="AB4737"/>
      <c r="AC4737"/>
      <c r="AD4737"/>
      <c r="AE4737"/>
      <c r="AF4737"/>
      <c r="AG4737">
        <v>0</v>
      </c>
      <c r="AH4737">
        <v>0</v>
      </c>
    </row>
    <row r="4738" spans="1:34" ht="15" x14ac:dyDescent="0.25">
      <c r="A4738" t="s">
        <v>9584</v>
      </c>
      <c r="B4738" t="s">
        <v>9585</v>
      </c>
      <c r="C4738" t="s">
        <v>246</v>
      </c>
      <c r="D4738">
        <v>42</v>
      </c>
      <c r="E4738" s="138">
        <v>45656</v>
      </c>
      <c r="F4738" s="138">
        <v>45691</v>
      </c>
      <c r="G4738" t="s">
        <v>69</v>
      </c>
      <c r="H4738" t="s">
        <v>63</v>
      </c>
      <c r="I4738">
        <v>0.2</v>
      </c>
      <c r="J4738" t="s">
        <v>71</v>
      </c>
      <c r="K4738"/>
      <c r="L4738"/>
      <c r="M4738"/>
      <c r="N4738"/>
      <c r="O4738"/>
      <c r="P4738"/>
      <c r="Q4738"/>
      <c r="R4738"/>
      <c r="S4738"/>
      <c r="T4738"/>
      <c r="U4738"/>
      <c r="V4738"/>
      <c r="W4738"/>
      <c r="X4738"/>
      <c r="Y4738"/>
      <c r="Z4738"/>
      <c r="AA4738"/>
      <c r="AB4738"/>
      <c r="AC4738"/>
      <c r="AD4738"/>
      <c r="AE4738"/>
      <c r="AF4738"/>
      <c r="AG4738">
        <v>1</v>
      </c>
      <c r="AH4738">
        <v>0</v>
      </c>
    </row>
    <row r="4739" spans="1:34" ht="15" x14ac:dyDescent="0.25">
      <c r="A4739" t="s">
        <v>9586</v>
      </c>
      <c r="B4739" t="s">
        <v>9587</v>
      </c>
      <c r="C4739" t="s">
        <v>142</v>
      </c>
      <c r="D4739">
        <v>44</v>
      </c>
      <c r="E4739" s="138">
        <v>44306</v>
      </c>
      <c r="F4739" s="138">
        <v>46011</v>
      </c>
      <c r="G4739" t="s">
        <v>69</v>
      </c>
      <c r="H4739" t="s">
        <v>70</v>
      </c>
      <c r="I4739">
        <v>0</v>
      </c>
      <c r="J4739" t="s">
        <v>16271</v>
      </c>
      <c r="K4739">
        <v>0.4</v>
      </c>
      <c r="L4739" t="s">
        <v>71</v>
      </c>
      <c r="M4739"/>
      <c r="N4739"/>
      <c r="O4739"/>
      <c r="P4739"/>
      <c r="Q4739"/>
      <c r="R4739"/>
      <c r="S4739"/>
      <c r="T4739"/>
      <c r="U4739"/>
      <c r="V4739"/>
      <c r="W4739"/>
      <c r="X4739"/>
      <c r="Y4739"/>
      <c r="Z4739"/>
      <c r="AA4739"/>
      <c r="AB4739"/>
      <c r="AC4739"/>
      <c r="AD4739"/>
      <c r="AE4739"/>
      <c r="AF4739"/>
      <c r="AG4739">
        <v>2</v>
      </c>
      <c r="AH4739">
        <v>20000</v>
      </c>
    </row>
    <row r="4740" spans="1:34" ht="15" x14ac:dyDescent="0.25">
      <c r="A4740" t="s">
        <v>9588</v>
      </c>
      <c r="B4740" t="s">
        <v>9589</v>
      </c>
      <c r="C4740" t="s">
        <v>68</v>
      </c>
      <c r="D4740">
        <v>61</v>
      </c>
      <c r="E4740" s="138">
        <v>45645</v>
      </c>
      <c r="F4740" s="138">
        <v>45813</v>
      </c>
      <c r="G4740" t="s">
        <v>75</v>
      </c>
      <c r="H4740" t="s">
        <v>70</v>
      </c>
      <c r="I4740">
        <v>0</v>
      </c>
      <c r="J4740" t="s">
        <v>16230</v>
      </c>
      <c r="K4740">
        <v>0.68</v>
      </c>
      <c r="L4740" t="s">
        <v>71</v>
      </c>
      <c r="M4740"/>
      <c r="N4740"/>
      <c r="O4740"/>
      <c r="P4740"/>
      <c r="Q4740"/>
      <c r="R4740"/>
      <c r="S4740"/>
      <c r="T4740"/>
      <c r="U4740"/>
      <c r="V4740"/>
      <c r="W4740"/>
      <c r="X4740"/>
      <c r="Y4740"/>
      <c r="Z4740"/>
      <c r="AA4740"/>
      <c r="AB4740"/>
      <c r="AC4740"/>
      <c r="AD4740"/>
      <c r="AE4740"/>
      <c r="AF4740"/>
      <c r="AG4740">
        <v>2</v>
      </c>
      <c r="AH4740">
        <v>15000</v>
      </c>
    </row>
    <row r="4741" spans="1:34" ht="15" x14ac:dyDescent="0.25">
      <c r="A4741" t="s">
        <v>9590</v>
      </c>
      <c r="B4741" t="s">
        <v>9591</v>
      </c>
      <c r="C4741" t="s">
        <v>313</v>
      </c>
      <c r="D4741"/>
      <c r="E4741"/>
      <c r="F4741"/>
      <c r="G4741"/>
      <c r="H4741" t="s">
        <v>63</v>
      </c>
      <c r="I4741" t="s">
        <v>64</v>
      </c>
      <c r="J4741"/>
      <c r="K4741"/>
      <c r="L4741"/>
      <c r="M4741"/>
      <c r="N4741"/>
      <c r="O4741"/>
      <c r="P4741"/>
      <c r="Q4741"/>
      <c r="R4741"/>
      <c r="S4741"/>
      <c r="T4741"/>
      <c r="U4741"/>
      <c r="V4741"/>
      <c r="W4741"/>
      <c r="X4741"/>
      <c r="Y4741"/>
      <c r="Z4741"/>
      <c r="AA4741"/>
      <c r="AB4741"/>
      <c r="AC4741"/>
      <c r="AD4741"/>
      <c r="AE4741"/>
      <c r="AF4741"/>
      <c r="AG4741"/>
      <c r="AH4741">
        <v>0</v>
      </c>
    </row>
    <row r="4742" spans="1:34" ht="15" x14ac:dyDescent="0.25">
      <c r="A4742" t="s">
        <v>9592</v>
      </c>
      <c r="B4742" t="s">
        <v>9593</v>
      </c>
      <c r="C4742" t="s">
        <v>219</v>
      </c>
      <c r="D4742">
        <v>41</v>
      </c>
      <c r="E4742" s="138">
        <v>42215</v>
      </c>
      <c r="F4742" s="138">
        <v>46011</v>
      </c>
      <c r="G4742" t="s">
        <v>69</v>
      </c>
      <c r="H4742" t="s">
        <v>70</v>
      </c>
      <c r="I4742">
        <v>0</v>
      </c>
      <c r="J4742" t="s">
        <v>16232</v>
      </c>
      <c r="K4742">
        <v>0.8</v>
      </c>
      <c r="L4742" t="s">
        <v>71</v>
      </c>
      <c r="M4742"/>
      <c r="N4742"/>
      <c r="O4742"/>
      <c r="P4742"/>
      <c r="Q4742"/>
      <c r="R4742"/>
      <c r="S4742"/>
      <c r="T4742"/>
      <c r="U4742"/>
      <c r="V4742"/>
      <c r="W4742"/>
      <c r="X4742"/>
      <c r="Y4742"/>
      <c r="Z4742"/>
      <c r="AA4742"/>
      <c r="AB4742"/>
      <c r="AC4742"/>
      <c r="AD4742"/>
      <c r="AE4742"/>
      <c r="AF4742"/>
      <c r="AG4742">
        <v>2</v>
      </c>
      <c r="AH4742">
        <v>7500</v>
      </c>
    </row>
    <row r="4743" spans="1:34" ht="15" x14ac:dyDescent="0.25">
      <c r="A4743" t="s">
        <v>9594</v>
      </c>
      <c r="B4743" t="s">
        <v>9595</v>
      </c>
      <c r="C4743" t="s">
        <v>142</v>
      </c>
      <c r="D4743">
        <v>6</v>
      </c>
      <c r="E4743" s="138">
        <v>45024</v>
      </c>
      <c r="F4743" s="138">
        <v>46011</v>
      </c>
      <c r="G4743" t="s">
        <v>69</v>
      </c>
      <c r="H4743" t="s">
        <v>70</v>
      </c>
      <c r="I4743">
        <v>0</v>
      </c>
      <c r="J4743" t="s">
        <v>16229</v>
      </c>
      <c r="K4743">
        <v>0.8</v>
      </c>
      <c r="L4743" t="s">
        <v>71</v>
      </c>
      <c r="M4743"/>
      <c r="N4743"/>
      <c r="O4743"/>
      <c r="P4743"/>
      <c r="Q4743"/>
      <c r="R4743"/>
      <c r="S4743"/>
      <c r="T4743"/>
      <c r="U4743"/>
      <c r="V4743"/>
      <c r="W4743"/>
      <c r="X4743"/>
      <c r="Y4743"/>
      <c r="Z4743"/>
      <c r="AA4743"/>
      <c r="AB4743"/>
      <c r="AC4743"/>
      <c r="AD4743"/>
      <c r="AE4743"/>
      <c r="AF4743"/>
      <c r="AG4743">
        <v>2</v>
      </c>
      <c r="AH4743">
        <v>10000</v>
      </c>
    </row>
    <row r="4744" spans="1:34" ht="15" x14ac:dyDescent="0.25">
      <c r="A4744" t="s">
        <v>9596</v>
      </c>
      <c r="B4744" t="s">
        <v>9597</v>
      </c>
      <c r="C4744" t="s">
        <v>90</v>
      </c>
      <c r="D4744">
        <v>2</v>
      </c>
      <c r="E4744" s="138">
        <v>45687</v>
      </c>
      <c r="F4744" s="138">
        <v>45719</v>
      </c>
      <c r="G4744" t="s">
        <v>69</v>
      </c>
      <c r="H4744" t="s">
        <v>63</v>
      </c>
      <c r="I4744">
        <v>0.8</v>
      </c>
      <c r="J4744" t="s">
        <v>71</v>
      </c>
      <c r="K4744"/>
      <c r="L4744"/>
      <c r="M4744"/>
      <c r="N4744"/>
      <c r="O4744"/>
      <c r="P4744"/>
      <c r="Q4744"/>
      <c r="R4744"/>
      <c r="S4744"/>
      <c r="T4744"/>
      <c r="U4744"/>
      <c r="V4744"/>
      <c r="W4744"/>
      <c r="X4744"/>
      <c r="Y4744"/>
      <c r="Z4744"/>
      <c r="AA4744"/>
      <c r="AB4744"/>
      <c r="AC4744"/>
      <c r="AD4744"/>
      <c r="AE4744"/>
      <c r="AF4744"/>
      <c r="AG4744">
        <v>1</v>
      </c>
      <c r="AH4744">
        <v>0</v>
      </c>
    </row>
    <row r="4745" spans="1:34" ht="15" x14ac:dyDescent="0.25">
      <c r="A4745" t="s">
        <v>9598</v>
      </c>
      <c r="B4745" t="s">
        <v>9599</v>
      </c>
      <c r="C4745" t="s">
        <v>102</v>
      </c>
      <c r="D4745">
        <v>2</v>
      </c>
      <c r="E4745" s="138">
        <v>45702</v>
      </c>
      <c r="F4745" s="138">
        <v>45932</v>
      </c>
      <c r="G4745" t="s">
        <v>69</v>
      </c>
      <c r="H4745" t="s">
        <v>63</v>
      </c>
      <c r="I4745">
        <v>0.4</v>
      </c>
      <c r="J4745" t="s">
        <v>71</v>
      </c>
      <c r="K4745"/>
      <c r="L4745"/>
      <c r="M4745"/>
      <c r="N4745"/>
      <c r="O4745"/>
      <c r="P4745"/>
      <c r="Q4745"/>
      <c r="R4745"/>
      <c r="S4745"/>
      <c r="T4745"/>
      <c r="U4745"/>
      <c r="V4745"/>
      <c r="W4745"/>
      <c r="X4745"/>
      <c r="Y4745"/>
      <c r="Z4745"/>
      <c r="AA4745"/>
      <c r="AB4745"/>
      <c r="AC4745"/>
      <c r="AD4745"/>
      <c r="AE4745"/>
      <c r="AF4745"/>
      <c r="AG4745">
        <v>1</v>
      </c>
      <c r="AH4745">
        <v>0</v>
      </c>
    </row>
    <row r="4746" spans="1:34" ht="15" x14ac:dyDescent="0.25">
      <c r="A4746" t="s">
        <v>9600</v>
      </c>
      <c r="B4746" t="s">
        <v>9601</v>
      </c>
      <c r="C4746" t="s">
        <v>801</v>
      </c>
      <c r="D4746">
        <v>4</v>
      </c>
      <c r="E4746" s="138">
        <v>44588</v>
      </c>
      <c r="F4746" s="138">
        <v>46011</v>
      </c>
      <c r="G4746" t="s">
        <v>69</v>
      </c>
      <c r="H4746" t="s">
        <v>63</v>
      </c>
      <c r="I4746">
        <v>0.8</v>
      </c>
      <c r="J4746" t="s">
        <v>71</v>
      </c>
      <c r="K4746"/>
      <c r="L4746"/>
      <c r="M4746"/>
      <c r="N4746"/>
      <c r="O4746"/>
      <c r="P4746"/>
      <c r="Q4746"/>
      <c r="R4746"/>
      <c r="S4746"/>
      <c r="T4746"/>
      <c r="U4746"/>
      <c r="V4746"/>
      <c r="W4746"/>
      <c r="X4746"/>
      <c r="Y4746"/>
      <c r="Z4746"/>
      <c r="AA4746"/>
      <c r="AB4746"/>
      <c r="AC4746"/>
      <c r="AD4746"/>
      <c r="AE4746"/>
      <c r="AF4746"/>
      <c r="AG4746">
        <v>1</v>
      </c>
      <c r="AH4746">
        <v>0</v>
      </c>
    </row>
    <row r="4747" spans="1:34" ht="15" x14ac:dyDescent="0.25">
      <c r="A4747" t="s">
        <v>9602</v>
      </c>
      <c r="B4747" t="s">
        <v>9603</v>
      </c>
      <c r="C4747" t="s">
        <v>151</v>
      </c>
      <c r="D4747">
        <v>58</v>
      </c>
      <c r="E4747" s="138">
        <v>45644</v>
      </c>
      <c r="F4747" s="138">
        <v>45700</v>
      </c>
      <c r="G4747" t="s">
        <v>69</v>
      </c>
      <c r="H4747" t="s">
        <v>70</v>
      </c>
      <c r="I4747">
        <v>0</v>
      </c>
      <c r="J4747" t="s">
        <v>16246</v>
      </c>
      <c r="K4747">
        <v>0.7</v>
      </c>
      <c r="L4747" t="s">
        <v>71</v>
      </c>
      <c r="M4747"/>
      <c r="N4747"/>
      <c r="O4747"/>
      <c r="P4747"/>
      <c r="Q4747"/>
      <c r="R4747"/>
      <c r="S4747"/>
      <c r="T4747"/>
      <c r="U4747"/>
      <c r="V4747"/>
      <c r="W4747"/>
      <c r="X4747"/>
      <c r="Y4747"/>
      <c r="Z4747"/>
      <c r="AA4747"/>
      <c r="AB4747"/>
      <c r="AC4747"/>
      <c r="AD4747"/>
      <c r="AE4747"/>
      <c r="AF4747"/>
      <c r="AG4747">
        <v>2</v>
      </c>
      <c r="AH4747">
        <v>7499.99</v>
      </c>
    </row>
    <row r="4748" spans="1:34" ht="15" x14ac:dyDescent="0.25">
      <c r="A4748" t="s">
        <v>9604</v>
      </c>
      <c r="B4748" t="s">
        <v>9605</v>
      </c>
      <c r="C4748" t="s">
        <v>148</v>
      </c>
      <c r="D4748">
        <v>54</v>
      </c>
      <c r="E4748" s="138">
        <v>45625</v>
      </c>
      <c r="F4748" s="138">
        <v>45677</v>
      </c>
      <c r="G4748" t="s">
        <v>69</v>
      </c>
      <c r="H4748" t="s">
        <v>70</v>
      </c>
      <c r="I4748">
        <v>0</v>
      </c>
      <c r="J4748" t="s">
        <v>16229</v>
      </c>
      <c r="K4748">
        <v>0.65</v>
      </c>
      <c r="L4748" t="s">
        <v>71</v>
      </c>
      <c r="M4748"/>
      <c r="N4748"/>
      <c r="O4748"/>
      <c r="P4748"/>
      <c r="Q4748"/>
      <c r="R4748"/>
      <c r="S4748"/>
      <c r="T4748"/>
      <c r="U4748"/>
      <c r="V4748"/>
      <c r="W4748"/>
      <c r="X4748"/>
      <c r="Y4748"/>
      <c r="Z4748"/>
      <c r="AA4748"/>
      <c r="AB4748"/>
      <c r="AC4748"/>
      <c r="AD4748"/>
      <c r="AE4748"/>
      <c r="AF4748"/>
      <c r="AG4748">
        <v>2</v>
      </c>
      <c r="AH4748">
        <v>10000</v>
      </c>
    </row>
    <row r="4749" spans="1:34" ht="15" x14ac:dyDescent="0.25">
      <c r="A4749" t="s">
        <v>8384</v>
      </c>
      <c r="B4749" t="s">
        <v>8385</v>
      </c>
      <c r="C4749" t="s">
        <v>264</v>
      </c>
      <c r="D4749">
        <v>11</v>
      </c>
      <c r="E4749" s="138">
        <v>41089</v>
      </c>
      <c r="F4749" s="138">
        <v>46011</v>
      </c>
      <c r="G4749" t="s">
        <v>69</v>
      </c>
      <c r="H4749" t="s">
        <v>63</v>
      </c>
      <c r="I4749">
        <v>0.8</v>
      </c>
      <c r="J4749" t="s">
        <v>71</v>
      </c>
      <c r="K4749"/>
      <c r="L4749"/>
      <c r="M4749"/>
      <c r="N4749"/>
      <c r="O4749"/>
      <c r="P4749"/>
      <c r="Q4749"/>
      <c r="R4749"/>
      <c r="S4749"/>
      <c r="T4749"/>
      <c r="U4749"/>
      <c r="V4749"/>
      <c r="W4749"/>
      <c r="X4749"/>
      <c r="Y4749"/>
      <c r="Z4749"/>
      <c r="AA4749"/>
      <c r="AB4749"/>
      <c r="AC4749"/>
      <c r="AD4749"/>
      <c r="AE4749"/>
      <c r="AF4749"/>
      <c r="AG4749">
        <v>1</v>
      </c>
      <c r="AH4749">
        <v>0</v>
      </c>
    </row>
    <row r="4750" spans="1:34" ht="15" x14ac:dyDescent="0.25">
      <c r="A4750" t="s">
        <v>8677</v>
      </c>
      <c r="B4750" t="s">
        <v>8678</v>
      </c>
      <c r="C4750" t="s">
        <v>264</v>
      </c>
      <c r="D4750">
        <v>2</v>
      </c>
      <c r="E4750" s="138">
        <v>45716</v>
      </c>
      <c r="F4750" s="138">
        <v>45910</v>
      </c>
      <c r="G4750" t="s">
        <v>69</v>
      </c>
      <c r="H4750" t="s">
        <v>70</v>
      </c>
      <c r="I4750">
        <v>0</v>
      </c>
      <c r="J4750" t="s">
        <v>16229</v>
      </c>
      <c r="K4750">
        <v>0.8</v>
      </c>
      <c r="L4750" t="s">
        <v>71</v>
      </c>
      <c r="M4750"/>
      <c r="N4750"/>
      <c r="O4750"/>
      <c r="P4750"/>
      <c r="Q4750"/>
      <c r="R4750"/>
      <c r="S4750"/>
      <c r="T4750"/>
      <c r="U4750"/>
      <c r="V4750"/>
      <c r="W4750"/>
      <c r="X4750"/>
      <c r="Y4750"/>
      <c r="Z4750"/>
      <c r="AA4750"/>
      <c r="AB4750"/>
      <c r="AC4750"/>
      <c r="AD4750"/>
      <c r="AE4750"/>
      <c r="AF4750"/>
      <c r="AG4750">
        <v>2</v>
      </c>
      <c r="AH4750">
        <v>10000</v>
      </c>
    </row>
    <row r="4751" spans="1:34" ht="15" x14ac:dyDescent="0.25">
      <c r="A4751" t="s">
        <v>9606</v>
      </c>
      <c r="B4751" t="s">
        <v>9607</v>
      </c>
      <c r="C4751" t="s">
        <v>1999</v>
      </c>
      <c r="D4751">
        <v>75</v>
      </c>
      <c r="E4751" s="138">
        <v>45015</v>
      </c>
      <c r="F4751" s="138">
        <v>46011</v>
      </c>
      <c r="G4751" t="s">
        <v>69</v>
      </c>
      <c r="H4751" t="s">
        <v>70</v>
      </c>
      <c r="I4751">
        <v>0.5</v>
      </c>
      <c r="J4751" t="s">
        <v>71</v>
      </c>
      <c r="K4751">
        <v>0</v>
      </c>
      <c r="L4751" t="s">
        <v>9608</v>
      </c>
      <c r="M4751"/>
      <c r="N4751"/>
      <c r="O4751"/>
      <c r="P4751"/>
      <c r="Q4751"/>
      <c r="R4751"/>
      <c r="S4751"/>
      <c r="T4751"/>
      <c r="U4751"/>
      <c r="V4751"/>
      <c r="W4751"/>
      <c r="X4751"/>
      <c r="Y4751"/>
      <c r="Z4751"/>
      <c r="AA4751"/>
      <c r="AB4751"/>
      <c r="AC4751"/>
      <c r="AD4751"/>
      <c r="AE4751"/>
      <c r="AF4751"/>
      <c r="AG4751">
        <v>5</v>
      </c>
      <c r="AH4751">
        <v>0</v>
      </c>
    </row>
    <row r="4752" spans="1:34" ht="15" x14ac:dyDescent="0.25">
      <c r="A4752" t="s">
        <v>9609</v>
      </c>
      <c r="B4752" t="s">
        <v>9610</v>
      </c>
      <c r="C4752" t="s">
        <v>426</v>
      </c>
      <c r="D4752"/>
      <c r="E4752"/>
      <c r="F4752"/>
      <c r="G4752"/>
      <c r="H4752" t="s">
        <v>63</v>
      </c>
      <c r="I4752" t="s">
        <v>64</v>
      </c>
      <c r="J4752"/>
      <c r="K4752"/>
      <c r="L4752"/>
      <c r="M4752"/>
      <c r="N4752"/>
      <c r="O4752"/>
      <c r="P4752"/>
      <c r="Q4752"/>
      <c r="R4752"/>
      <c r="S4752"/>
      <c r="T4752"/>
      <c r="U4752"/>
      <c r="V4752"/>
      <c r="W4752"/>
      <c r="X4752"/>
      <c r="Y4752"/>
      <c r="Z4752"/>
      <c r="AA4752"/>
      <c r="AB4752"/>
      <c r="AC4752"/>
      <c r="AD4752"/>
      <c r="AE4752"/>
      <c r="AF4752"/>
      <c r="AG4752"/>
      <c r="AH4752">
        <v>0</v>
      </c>
    </row>
    <row r="4753" spans="1:34" ht="15" x14ac:dyDescent="0.25">
      <c r="A4753" t="s">
        <v>9611</v>
      </c>
      <c r="B4753" t="s">
        <v>9612</v>
      </c>
      <c r="C4753" t="s">
        <v>165</v>
      </c>
      <c r="D4753">
        <v>36</v>
      </c>
      <c r="E4753" s="138">
        <v>45656</v>
      </c>
      <c r="F4753" s="138">
        <v>45729</v>
      </c>
      <c r="G4753" t="s">
        <v>69</v>
      </c>
      <c r="H4753" t="s">
        <v>63</v>
      </c>
      <c r="I4753">
        <v>0.8</v>
      </c>
      <c r="J4753" t="s">
        <v>71</v>
      </c>
      <c r="K4753"/>
      <c r="L4753"/>
      <c r="M4753"/>
      <c r="N4753"/>
      <c r="O4753"/>
      <c r="P4753"/>
      <c r="Q4753"/>
      <c r="R4753"/>
      <c r="S4753"/>
      <c r="T4753"/>
      <c r="U4753"/>
      <c r="V4753"/>
      <c r="W4753"/>
      <c r="X4753"/>
      <c r="Y4753"/>
      <c r="Z4753"/>
      <c r="AA4753"/>
      <c r="AB4753"/>
      <c r="AC4753"/>
      <c r="AD4753"/>
      <c r="AE4753"/>
      <c r="AF4753"/>
      <c r="AG4753">
        <v>1</v>
      </c>
      <c r="AH4753">
        <v>0</v>
      </c>
    </row>
    <row r="4754" spans="1:34" ht="15" x14ac:dyDescent="0.25">
      <c r="A4754" t="s">
        <v>9615</v>
      </c>
      <c r="B4754" t="s">
        <v>9616</v>
      </c>
      <c r="C4754" t="s">
        <v>735</v>
      </c>
      <c r="D4754"/>
      <c r="E4754"/>
      <c r="F4754"/>
      <c r="G4754"/>
      <c r="H4754" t="s">
        <v>63</v>
      </c>
      <c r="I4754" t="s">
        <v>64</v>
      </c>
      <c r="J4754"/>
      <c r="K4754"/>
      <c r="L4754"/>
      <c r="M4754"/>
      <c r="N4754"/>
      <c r="O4754"/>
      <c r="P4754"/>
      <c r="Q4754"/>
      <c r="R4754"/>
      <c r="S4754"/>
      <c r="T4754"/>
      <c r="U4754"/>
      <c r="V4754"/>
      <c r="W4754"/>
      <c r="X4754"/>
      <c r="Y4754"/>
      <c r="Z4754"/>
      <c r="AA4754"/>
      <c r="AB4754"/>
      <c r="AC4754"/>
      <c r="AD4754"/>
      <c r="AE4754"/>
      <c r="AF4754"/>
      <c r="AG4754"/>
      <c r="AH4754">
        <v>0</v>
      </c>
    </row>
    <row r="4755" spans="1:34" ht="15" x14ac:dyDescent="0.25">
      <c r="A4755" t="s">
        <v>9617</v>
      </c>
      <c r="B4755" t="s">
        <v>9618</v>
      </c>
      <c r="C4755" t="s">
        <v>119</v>
      </c>
      <c r="D4755"/>
      <c r="E4755"/>
      <c r="F4755"/>
      <c r="G4755"/>
      <c r="H4755" t="s">
        <v>63</v>
      </c>
      <c r="I4755" t="s">
        <v>64</v>
      </c>
      <c r="J4755"/>
      <c r="K4755"/>
      <c r="L4755"/>
      <c r="M4755"/>
      <c r="N4755"/>
      <c r="O4755"/>
      <c r="P4755"/>
      <c r="Q4755"/>
      <c r="R4755"/>
      <c r="S4755"/>
      <c r="T4755"/>
      <c r="U4755"/>
      <c r="V4755"/>
      <c r="W4755"/>
      <c r="X4755"/>
      <c r="Y4755"/>
      <c r="Z4755"/>
      <c r="AA4755"/>
      <c r="AB4755"/>
      <c r="AC4755"/>
      <c r="AD4755"/>
      <c r="AE4755"/>
      <c r="AF4755"/>
      <c r="AG4755"/>
      <c r="AH4755">
        <v>0</v>
      </c>
    </row>
    <row r="4756" spans="1:34" ht="15" x14ac:dyDescent="0.25">
      <c r="A4756" t="s">
        <v>9613</v>
      </c>
      <c r="B4756" t="s">
        <v>9614</v>
      </c>
      <c r="C4756" t="s">
        <v>122</v>
      </c>
      <c r="D4756">
        <v>74</v>
      </c>
      <c r="E4756" s="138">
        <v>45646</v>
      </c>
      <c r="F4756" s="138">
        <v>45950</v>
      </c>
      <c r="G4756" t="s">
        <v>75</v>
      </c>
      <c r="H4756" t="s">
        <v>70</v>
      </c>
      <c r="I4756">
        <v>0.5</v>
      </c>
      <c r="J4756" t="s">
        <v>16270</v>
      </c>
      <c r="K4756">
        <v>0.65</v>
      </c>
      <c r="L4756" t="s">
        <v>78</v>
      </c>
      <c r="M4756">
        <v>0.8</v>
      </c>
      <c r="N4756" t="s">
        <v>79</v>
      </c>
      <c r="O4756"/>
      <c r="P4756"/>
      <c r="Q4756"/>
      <c r="R4756"/>
      <c r="S4756"/>
      <c r="T4756"/>
      <c r="U4756"/>
      <c r="V4756"/>
      <c r="W4756"/>
      <c r="X4756"/>
      <c r="Y4756"/>
      <c r="Z4756"/>
      <c r="AA4756"/>
      <c r="AB4756"/>
      <c r="AC4756"/>
      <c r="AD4756"/>
      <c r="AE4756"/>
      <c r="AF4756"/>
      <c r="AG4756">
        <v>3</v>
      </c>
      <c r="AH4756">
        <v>0</v>
      </c>
    </row>
    <row r="4757" spans="1:34" ht="15" x14ac:dyDescent="0.25">
      <c r="A4757" t="s">
        <v>9619</v>
      </c>
      <c r="B4757" t="s">
        <v>9620</v>
      </c>
      <c r="C4757" t="s">
        <v>182</v>
      </c>
      <c r="D4757">
        <v>41</v>
      </c>
      <c r="E4757" s="138">
        <v>45644</v>
      </c>
      <c r="F4757" s="138">
        <v>45938</v>
      </c>
      <c r="G4757" t="s">
        <v>69</v>
      </c>
      <c r="H4757" t="s">
        <v>63</v>
      </c>
      <c r="I4757">
        <v>0.8</v>
      </c>
      <c r="J4757" t="s">
        <v>71</v>
      </c>
      <c r="K4757"/>
      <c r="L4757"/>
      <c r="M4757"/>
      <c r="N4757"/>
      <c r="O4757"/>
      <c r="P4757"/>
      <c r="Q4757"/>
      <c r="R4757"/>
      <c r="S4757"/>
      <c r="T4757"/>
      <c r="U4757"/>
      <c r="V4757"/>
      <c r="W4757"/>
      <c r="X4757"/>
      <c r="Y4757"/>
      <c r="Z4757"/>
      <c r="AA4757"/>
      <c r="AB4757"/>
      <c r="AC4757"/>
      <c r="AD4757"/>
      <c r="AE4757"/>
      <c r="AF4757"/>
      <c r="AG4757">
        <v>1</v>
      </c>
      <c r="AH4757">
        <v>0</v>
      </c>
    </row>
    <row r="4758" spans="1:34" ht="15" x14ac:dyDescent="0.25">
      <c r="A4758" t="s">
        <v>9621</v>
      </c>
      <c r="B4758" t="s">
        <v>9622</v>
      </c>
      <c r="C4758" t="s">
        <v>318</v>
      </c>
      <c r="D4758">
        <v>27</v>
      </c>
      <c r="E4758" s="138">
        <v>45656</v>
      </c>
      <c r="F4758" s="138">
        <v>45660</v>
      </c>
      <c r="G4758" t="s">
        <v>69</v>
      </c>
      <c r="H4758" t="s">
        <v>63</v>
      </c>
      <c r="I4758">
        <v>0.5</v>
      </c>
      <c r="J4758" t="s">
        <v>71</v>
      </c>
      <c r="K4758"/>
      <c r="L4758"/>
      <c r="M4758"/>
      <c r="N4758"/>
      <c r="O4758"/>
      <c r="P4758"/>
      <c r="Q4758"/>
      <c r="R4758"/>
      <c r="S4758"/>
      <c r="T4758"/>
      <c r="U4758"/>
      <c r="V4758"/>
      <c r="W4758"/>
      <c r="X4758"/>
      <c r="Y4758"/>
      <c r="Z4758"/>
      <c r="AA4758"/>
      <c r="AB4758"/>
      <c r="AC4758"/>
      <c r="AD4758"/>
      <c r="AE4758"/>
      <c r="AF4758"/>
      <c r="AG4758">
        <v>1</v>
      </c>
      <c r="AH4758">
        <v>0</v>
      </c>
    </row>
    <row r="4759" spans="1:34" ht="15" x14ac:dyDescent="0.25">
      <c r="A4759" t="s">
        <v>9623</v>
      </c>
      <c r="B4759" t="s">
        <v>9624</v>
      </c>
      <c r="C4759" t="s">
        <v>214</v>
      </c>
      <c r="D4759">
        <v>45</v>
      </c>
      <c r="E4759" s="138">
        <v>45646</v>
      </c>
      <c r="F4759" s="138">
        <v>45673</v>
      </c>
      <c r="G4759" t="s">
        <v>75</v>
      </c>
      <c r="H4759" t="s">
        <v>63</v>
      </c>
      <c r="I4759">
        <v>0.6</v>
      </c>
      <c r="J4759" t="s">
        <v>71</v>
      </c>
      <c r="K4759"/>
      <c r="L4759"/>
      <c r="M4759"/>
      <c r="N4759"/>
      <c r="O4759"/>
      <c r="P4759"/>
      <c r="Q4759"/>
      <c r="R4759"/>
      <c r="S4759"/>
      <c r="T4759"/>
      <c r="U4759"/>
      <c r="V4759"/>
      <c r="W4759"/>
      <c r="X4759"/>
      <c r="Y4759"/>
      <c r="Z4759"/>
      <c r="AA4759"/>
      <c r="AB4759"/>
      <c r="AC4759"/>
      <c r="AD4759"/>
      <c r="AE4759"/>
      <c r="AF4759"/>
      <c r="AG4759">
        <v>1</v>
      </c>
      <c r="AH4759">
        <v>0</v>
      </c>
    </row>
    <row r="4760" spans="1:34" ht="15" x14ac:dyDescent="0.25">
      <c r="A4760" t="s">
        <v>9625</v>
      </c>
      <c r="B4760" t="s">
        <v>9626</v>
      </c>
      <c r="C4760" t="s">
        <v>231</v>
      </c>
      <c r="D4760">
        <v>48</v>
      </c>
      <c r="E4760" s="138">
        <v>45624</v>
      </c>
      <c r="F4760" s="138">
        <v>45664</v>
      </c>
      <c r="G4760" t="s">
        <v>616</v>
      </c>
      <c r="H4760" t="s">
        <v>70</v>
      </c>
      <c r="I4760">
        <v>0</v>
      </c>
      <c r="J4760" t="s">
        <v>16229</v>
      </c>
      <c r="K4760">
        <v>0.65</v>
      </c>
      <c r="L4760" t="s">
        <v>71</v>
      </c>
      <c r="M4760"/>
      <c r="N4760"/>
      <c r="O4760"/>
      <c r="P4760"/>
      <c r="Q4760"/>
      <c r="R4760"/>
      <c r="S4760"/>
      <c r="T4760"/>
      <c r="U4760"/>
      <c r="V4760"/>
      <c r="W4760"/>
      <c r="X4760"/>
      <c r="Y4760"/>
      <c r="Z4760"/>
      <c r="AA4760"/>
      <c r="AB4760"/>
      <c r="AC4760"/>
      <c r="AD4760"/>
      <c r="AE4760"/>
      <c r="AF4760"/>
      <c r="AG4760">
        <v>2</v>
      </c>
      <c r="AH4760">
        <v>10000</v>
      </c>
    </row>
    <row r="4761" spans="1:34" ht="15" x14ac:dyDescent="0.25">
      <c r="A4761" t="s">
        <v>9627</v>
      </c>
      <c r="B4761" t="s">
        <v>9628</v>
      </c>
      <c r="C4761" t="s">
        <v>182</v>
      </c>
      <c r="D4761">
        <v>5</v>
      </c>
      <c r="E4761" s="138">
        <v>44603</v>
      </c>
      <c r="F4761" s="138">
        <v>46011</v>
      </c>
      <c r="G4761" t="s">
        <v>16478</v>
      </c>
      <c r="H4761" t="s">
        <v>70</v>
      </c>
      <c r="I4761">
        <v>0.4</v>
      </c>
      <c r="J4761" t="s">
        <v>76</v>
      </c>
      <c r="K4761">
        <v>0.76</v>
      </c>
      <c r="L4761" t="s">
        <v>77</v>
      </c>
      <c r="M4761">
        <v>0.78</v>
      </c>
      <c r="N4761" t="s">
        <v>78</v>
      </c>
      <c r="O4761">
        <v>0.8</v>
      </c>
      <c r="P4761" t="s">
        <v>79</v>
      </c>
      <c r="Q4761">
        <v>0</v>
      </c>
      <c r="R4761" t="s">
        <v>16229</v>
      </c>
      <c r="S4761"/>
      <c r="T4761"/>
      <c r="U4761"/>
      <c r="V4761"/>
      <c r="W4761"/>
      <c r="X4761"/>
      <c r="Y4761"/>
      <c r="Z4761"/>
      <c r="AA4761"/>
      <c r="AB4761"/>
      <c r="AC4761"/>
      <c r="AD4761"/>
      <c r="AE4761"/>
      <c r="AF4761"/>
      <c r="AG4761">
        <v>0</v>
      </c>
      <c r="AH4761">
        <v>0</v>
      </c>
    </row>
    <row r="4762" spans="1:34" ht="15" x14ac:dyDescent="0.25">
      <c r="A4762" t="s">
        <v>9629</v>
      </c>
      <c r="B4762" t="s">
        <v>9630</v>
      </c>
      <c r="C4762" t="s">
        <v>286</v>
      </c>
      <c r="D4762">
        <v>41</v>
      </c>
      <c r="E4762" s="138">
        <v>45638</v>
      </c>
      <c r="F4762" s="138">
        <v>45818</v>
      </c>
      <c r="G4762" t="s">
        <v>16478</v>
      </c>
      <c r="H4762" t="s">
        <v>70</v>
      </c>
      <c r="I4762">
        <v>0.35</v>
      </c>
      <c r="J4762" t="s">
        <v>16664</v>
      </c>
      <c r="K4762">
        <v>0.4</v>
      </c>
      <c r="L4762" t="s">
        <v>16517</v>
      </c>
      <c r="M4762">
        <v>0.45</v>
      </c>
      <c r="N4762" t="s">
        <v>16253</v>
      </c>
      <c r="O4762">
        <v>0.8</v>
      </c>
      <c r="P4762" t="s">
        <v>16254</v>
      </c>
      <c r="Q4762">
        <v>0</v>
      </c>
      <c r="R4762" t="s">
        <v>16229</v>
      </c>
      <c r="S4762"/>
      <c r="T4762"/>
      <c r="U4762"/>
      <c r="V4762"/>
      <c r="W4762"/>
      <c r="X4762"/>
      <c r="Y4762"/>
      <c r="Z4762"/>
      <c r="AA4762"/>
      <c r="AB4762"/>
      <c r="AC4762"/>
      <c r="AD4762"/>
      <c r="AE4762"/>
      <c r="AF4762"/>
      <c r="AG4762">
        <v>0</v>
      </c>
      <c r="AH4762">
        <v>0</v>
      </c>
    </row>
    <row r="4763" spans="1:34" ht="15" x14ac:dyDescent="0.25">
      <c r="A4763" t="s">
        <v>9631</v>
      </c>
      <c r="B4763" t="s">
        <v>9632</v>
      </c>
      <c r="C4763" t="s">
        <v>182</v>
      </c>
      <c r="D4763">
        <v>2</v>
      </c>
      <c r="E4763" s="138">
        <v>43552</v>
      </c>
      <c r="F4763" s="138">
        <v>46011</v>
      </c>
      <c r="G4763" t="s">
        <v>16478</v>
      </c>
      <c r="H4763" t="s">
        <v>70</v>
      </c>
      <c r="I4763">
        <v>0.4</v>
      </c>
      <c r="J4763" t="s">
        <v>76</v>
      </c>
      <c r="K4763">
        <v>0.45</v>
      </c>
      <c r="L4763" t="s">
        <v>77</v>
      </c>
      <c r="M4763">
        <v>0.5</v>
      </c>
      <c r="N4763" t="s">
        <v>78</v>
      </c>
      <c r="O4763">
        <v>0.55000000000000004</v>
      </c>
      <c r="P4763" t="s">
        <v>79</v>
      </c>
      <c r="Q4763"/>
      <c r="R4763"/>
      <c r="S4763"/>
      <c r="T4763"/>
      <c r="U4763"/>
      <c r="V4763"/>
      <c r="W4763"/>
      <c r="X4763"/>
      <c r="Y4763"/>
      <c r="Z4763"/>
      <c r="AA4763"/>
      <c r="AB4763"/>
      <c r="AC4763"/>
      <c r="AD4763"/>
      <c r="AE4763"/>
      <c r="AF4763"/>
      <c r="AG4763">
        <v>0</v>
      </c>
      <c r="AH4763">
        <v>0</v>
      </c>
    </row>
    <row r="4764" spans="1:34" ht="15" x14ac:dyDescent="0.25">
      <c r="A4764" t="s">
        <v>9633</v>
      </c>
      <c r="B4764" t="s">
        <v>9634</v>
      </c>
      <c r="C4764" t="s">
        <v>108</v>
      </c>
      <c r="D4764"/>
      <c r="E4764"/>
      <c r="F4764"/>
      <c r="G4764"/>
      <c r="H4764" t="s">
        <v>63</v>
      </c>
      <c r="I4764" t="s">
        <v>64</v>
      </c>
      <c r="J4764"/>
      <c r="K4764"/>
      <c r="L4764"/>
      <c r="M4764"/>
      <c r="N4764"/>
      <c r="O4764"/>
      <c r="P4764"/>
      <c r="Q4764"/>
      <c r="R4764"/>
      <c r="S4764"/>
      <c r="T4764"/>
      <c r="U4764"/>
      <c r="V4764"/>
      <c r="W4764"/>
      <c r="X4764"/>
      <c r="Y4764"/>
      <c r="Z4764"/>
      <c r="AA4764"/>
      <c r="AB4764"/>
      <c r="AC4764"/>
      <c r="AD4764"/>
      <c r="AE4764"/>
      <c r="AF4764"/>
      <c r="AG4764"/>
      <c r="AH4764">
        <v>0</v>
      </c>
    </row>
    <row r="4765" spans="1:34" ht="15" x14ac:dyDescent="0.25">
      <c r="A4765" t="s">
        <v>9635</v>
      </c>
      <c r="B4765" t="s">
        <v>9636</v>
      </c>
      <c r="C4765" t="s">
        <v>735</v>
      </c>
      <c r="D4765"/>
      <c r="E4765"/>
      <c r="F4765"/>
      <c r="G4765"/>
      <c r="H4765" t="s">
        <v>63</v>
      </c>
      <c r="I4765" t="s">
        <v>64</v>
      </c>
      <c r="J4765"/>
      <c r="K4765"/>
      <c r="L4765"/>
      <c r="M4765"/>
      <c r="N4765"/>
      <c r="O4765"/>
      <c r="P4765"/>
      <c r="Q4765"/>
      <c r="R4765"/>
      <c r="S4765"/>
      <c r="T4765"/>
      <c r="U4765"/>
      <c r="V4765"/>
      <c r="W4765"/>
      <c r="X4765"/>
      <c r="Y4765"/>
      <c r="Z4765"/>
      <c r="AA4765"/>
      <c r="AB4765"/>
      <c r="AC4765"/>
      <c r="AD4765"/>
      <c r="AE4765"/>
      <c r="AF4765"/>
      <c r="AG4765"/>
      <c r="AH4765">
        <v>0</v>
      </c>
    </row>
    <row r="4766" spans="1:34" ht="15" x14ac:dyDescent="0.25">
      <c r="A4766" t="s">
        <v>9342</v>
      </c>
      <c r="B4766" t="s">
        <v>9343</v>
      </c>
      <c r="C4766" t="s">
        <v>270</v>
      </c>
      <c r="D4766"/>
      <c r="E4766"/>
      <c r="F4766"/>
      <c r="G4766"/>
      <c r="H4766" t="s">
        <v>63</v>
      </c>
      <c r="I4766" t="s">
        <v>64</v>
      </c>
      <c r="J4766"/>
      <c r="K4766"/>
      <c r="L4766"/>
      <c r="M4766"/>
      <c r="N4766"/>
      <c r="O4766"/>
      <c r="P4766"/>
      <c r="Q4766"/>
      <c r="R4766"/>
      <c r="S4766"/>
      <c r="T4766"/>
      <c r="U4766"/>
      <c r="V4766"/>
      <c r="W4766"/>
      <c r="X4766"/>
      <c r="Y4766"/>
      <c r="Z4766"/>
      <c r="AA4766"/>
      <c r="AB4766"/>
      <c r="AC4766"/>
      <c r="AD4766"/>
      <c r="AE4766"/>
      <c r="AF4766"/>
      <c r="AG4766"/>
      <c r="AH4766">
        <v>0</v>
      </c>
    </row>
    <row r="4767" spans="1:34" ht="15" x14ac:dyDescent="0.25">
      <c r="A4767" t="s">
        <v>9637</v>
      </c>
      <c r="B4767" t="s">
        <v>9638</v>
      </c>
      <c r="C4767" t="s">
        <v>231</v>
      </c>
      <c r="D4767">
        <v>4</v>
      </c>
      <c r="E4767" s="138">
        <v>45714</v>
      </c>
      <c r="F4767" s="138">
        <v>45909</v>
      </c>
      <c r="G4767" t="s">
        <v>16478</v>
      </c>
      <c r="H4767" t="s">
        <v>70</v>
      </c>
      <c r="I4767">
        <v>0.45</v>
      </c>
      <c r="J4767" t="s">
        <v>16507</v>
      </c>
      <c r="K4767">
        <v>0.55000000000000004</v>
      </c>
      <c r="L4767" t="s">
        <v>77</v>
      </c>
      <c r="M4767">
        <v>0.7</v>
      </c>
      <c r="N4767" t="s">
        <v>78</v>
      </c>
      <c r="O4767">
        <v>0.8</v>
      </c>
      <c r="P4767" t="s">
        <v>79</v>
      </c>
      <c r="Q4767">
        <v>0</v>
      </c>
      <c r="R4767" t="s">
        <v>16249</v>
      </c>
      <c r="S4767"/>
      <c r="T4767"/>
      <c r="U4767"/>
      <c r="V4767"/>
      <c r="W4767"/>
      <c r="X4767"/>
      <c r="Y4767"/>
      <c r="Z4767"/>
      <c r="AA4767"/>
      <c r="AB4767"/>
      <c r="AC4767"/>
      <c r="AD4767"/>
      <c r="AE4767"/>
      <c r="AF4767"/>
      <c r="AG4767">
        <v>0</v>
      </c>
      <c r="AH4767">
        <v>0</v>
      </c>
    </row>
    <row r="4768" spans="1:34" ht="15" x14ac:dyDescent="0.25">
      <c r="A4768" t="s">
        <v>9639</v>
      </c>
      <c r="B4768" t="s">
        <v>9640</v>
      </c>
      <c r="C4768" t="s">
        <v>219</v>
      </c>
      <c r="D4768">
        <v>41</v>
      </c>
      <c r="E4768" s="138">
        <v>41212</v>
      </c>
      <c r="F4768" s="138">
        <v>46011</v>
      </c>
      <c r="G4768" t="s">
        <v>69</v>
      </c>
      <c r="H4768" t="s">
        <v>70</v>
      </c>
      <c r="I4768">
        <v>0</v>
      </c>
      <c r="J4768" t="s">
        <v>16232</v>
      </c>
      <c r="K4768">
        <v>0.8</v>
      </c>
      <c r="L4768" t="s">
        <v>71</v>
      </c>
      <c r="M4768"/>
      <c r="N4768"/>
      <c r="O4768"/>
      <c r="P4768"/>
      <c r="Q4768"/>
      <c r="R4768"/>
      <c r="S4768"/>
      <c r="T4768"/>
      <c r="U4768"/>
      <c r="V4768"/>
      <c r="W4768"/>
      <c r="X4768"/>
      <c r="Y4768"/>
      <c r="Z4768"/>
      <c r="AA4768"/>
      <c r="AB4768"/>
      <c r="AC4768"/>
      <c r="AD4768"/>
      <c r="AE4768"/>
      <c r="AF4768"/>
      <c r="AG4768">
        <v>2</v>
      </c>
      <c r="AH4768">
        <v>7500</v>
      </c>
    </row>
    <row r="4769" spans="1:34" ht="15" x14ac:dyDescent="0.25">
      <c r="A4769" t="s">
        <v>9643</v>
      </c>
      <c r="B4769" t="s">
        <v>9644</v>
      </c>
      <c r="C4769" t="s">
        <v>680</v>
      </c>
      <c r="D4769">
        <v>69</v>
      </c>
      <c r="E4769" s="138">
        <v>45624</v>
      </c>
      <c r="F4769" s="138">
        <v>45761</v>
      </c>
      <c r="G4769" t="s">
        <v>69</v>
      </c>
      <c r="H4769" t="s">
        <v>70</v>
      </c>
      <c r="I4769">
        <v>0</v>
      </c>
      <c r="J4769" t="s">
        <v>16229</v>
      </c>
      <c r="K4769">
        <v>0.8</v>
      </c>
      <c r="L4769" t="s">
        <v>71</v>
      </c>
      <c r="M4769"/>
      <c r="N4769"/>
      <c r="O4769"/>
      <c r="P4769"/>
      <c r="Q4769"/>
      <c r="R4769"/>
      <c r="S4769"/>
      <c r="T4769"/>
      <c r="U4769"/>
      <c r="V4769"/>
      <c r="W4769"/>
      <c r="X4769"/>
      <c r="Y4769"/>
      <c r="Z4769"/>
      <c r="AA4769"/>
      <c r="AB4769"/>
      <c r="AC4769"/>
      <c r="AD4769"/>
      <c r="AE4769"/>
      <c r="AF4769"/>
      <c r="AG4769">
        <v>2</v>
      </c>
      <c r="AH4769">
        <v>10000</v>
      </c>
    </row>
    <row r="4770" spans="1:34" ht="15" x14ac:dyDescent="0.25">
      <c r="A4770" t="s">
        <v>9641</v>
      </c>
      <c r="B4770" t="s">
        <v>9642</v>
      </c>
      <c r="C4770" t="s">
        <v>182</v>
      </c>
      <c r="D4770">
        <v>26</v>
      </c>
      <c r="E4770" s="138">
        <v>45271</v>
      </c>
      <c r="F4770" s="138">
        <v>46011</v>
      </c>
      <c r="G4770" t="s">
        <v>69</v>
      </c>
      <c r="H4770" t="s">
        <v>70</v>
      </c>
      <c r="I4770">
        <v>0</v>
      </c>
      <c r="J4770" t="s">
        <v>16229</v>
      </c>
      <c r="K4770">
        <v>0.8</v>
      </c>
      <c r="L4770" t="s">
        <v>71</v>
      </c>
      <c r="M4770"/>
      <c r="N4770"/>
      <c r="O4770"/>
      <c r="P4770"/>
      <c r="Q4770"/>
      <c r="R4770"/>
      <c r="S4770"/>
      <c r="T4770"/>
      <c r="U4770"/>
      <c r="V4770"/>
      <c r="W4770"/>
      <c r="X4770"/>
      <c r="Y4770"/>
      <c r="Z4770"/>
      <c r="AA4770"/>
      <c r="AB4770"/>
      <c r="AC4770"/>
      <c r="AD4770"/>
      <c r="AE4770"/>
      <c r="AF4770"/>
      <c r="AG4770">
        <v>2</v>
      </c>
      <c r="AH4770">
        <v>10000</v>
      </c>
    </row>
    <row r="4771" spans="1:34" ht="15" x14ac:dyDescent="0.25">
      <c r="A4771" t="s">
        <v>9645</v>
      </c>
      <c r="B4771" t="s">
        <v>9646</v>
      </c>
      <c r="C4771" t="s">
        <v>90</v>
      </c>
      <c r="D4771">
        <v>44</v>
      </c>
      <c r="E4771" s="138">
        <v>45647</v>
      </c>
      <c r="F4771" s="138">
        <v>45677</v>
      </c>
      <c r="G4771" t="s">
        <v>69</v>
      </c>
      <c r="H4771" t="s">
        <v>70</v>
      </c>
      <c r="I4771">
        <v>0</v>
      </c>
      <c r="J4771" t="s">
        <v>16232</v>
      </c>
      <c r="K4771">
        <v>0.7</v>
      </c>
      <c r="L4771" t="s">
        <v>71</v>
      </c>
      <c r="M4771"/>
      <c r="N4771"/>
      <c r="O4771"/>
      <c r="P4771"/>
      <c r="Q4771"/>
      <c r="R4771"/>
      <c r="S4771"/>
      <c r="T4771"/>
      <c r="U4771"/>
      <c r="V4771"/>
      <c r="W4771"/>
      <c r="X4771"/>
      <c r="Y4771"/>
      <c r="Z4771"/>
      <c r="AA4771"/>
      <c r="AB4771"/>
      <c r="AC4771"/>
      <c r="AD4771"/>
      <c r="AE4771"/>
      <c r="AF4771"/>
      <c r="AG4771">
        <v>2</v>
      </c>
      <c r="AH4771">
        <v>7500</v>
      </c>
    </row>
    <row r="4772" spans="1:34" ht="15" x14ac:dyDescent="0.25">
      <c r="A4772" t="s">
        <v>9647</v>
      </c>
      <c r="B4772" t="s">
        <v>9648</v>
      </c>
      <c r="C4772" t="s">
        <v>742</v>
      </c>
      <c r="D4772">
        <v>26</v>
      </c>
      <c r="E4772" s="138">
        <v>45222</v>
      </c>
      <c r="F4772" s="138">
        <v>46011</v>
      </c>
      <c r="G4772" t="s">
        <v>69</v>
      </c>
      <c r="H4772" t="s">
        <v>63</v>
      </c>
      <c r="I4772">
        <v>0.4</v>
      </c>
      <c r="J4772" t="s">
        <v>71</v>
      </c>
      <c r="K4772"/>
      <c r="L4772"/>
      <c r="M4772"/>
      <c r="N4772"/>
      <c r="O4772"/>
      <c r="P4772"/>
      <c r="Q4772"/>
      <c r="R4772"/>
      <c r="S4772"/>
      <c r="T4772"/>
      <c r="U4772"/>
      <c r="V4772"/>
      <c r="W4772"/>
      <c r="X4772"/>
      <c r="Y4772"/>
      <c r="Z4772"/>
      <c r="AA4772"/>
      <c r="AB4772"/>
      <c r="AC4772"/>
      <c r="AD4772"/>
      <c r="AE4772"/>
      <c r="AF4772"/>
      <c r="AG4772">
        <v>1</v>
      </c>
      <c r="AH4772">
        <v>0</v>
      </c>
    </row>
    <row r="4773" spans="1:34" ht="15" x14ac:dyDescent="0.25">
      <c r="A4773" t="s">
        <v>9651</v>
      </c>
      <c r="B4773" t="s">
        <v>9652</v>
      </c>
      <c r="C4773" t="s">
        <v>411</v>
      </c>
      <c r="D4773">
        <v>47</v>
      </c>
      <c r="E4773" s="138">
        <v>45272</v>
      </c>
      <c r="F4773" s="138">
        <v>46011</v>
      </c>
      <c r="G4773" t="s">
        <v>69</v>
      </c>
      <c r="H4773" t="s">
        <v>63</v>
      </c>
      <c r="I4773">
        <v>0.8</v>
      </c>
      <c r="J4773" t="s">
        <v>71</v>
      </c>
      <c r="K4773"/>
      <c r="L4773"/>
      <c r="M4773"/>
      <c r="N4773"/>
      <c r="O4773"/>
      <c r="P4773"/>
      <c r="Q4773"/>
      <c r="R4773"/>
      <c r="S4773"/>
      <c r="T4773"/>
      <c r="U4773"/>
      <c r="V4773"/>
      <c r="W4773"/>
      <c r="X4773"/>
      <c r="Y4773"/>
      <c r="Z4773"/>
      <c r="AA4773"/>
      <c r="AB4773"/>
      <c r="AC4773"/>
      <c r="AD4773"/>
      <c r="AE4773"/>
      <c r="AF4773"/>
      <c r="AG4773">
        <v>1</v>
      </c>
      <c r="AH4773">
        <v>0</v>
      </c>
    </row>
    <row r="4774" spans="1:34" ht="15" x14ac:dyDescent="0.25">
      <c r="A4774" t="s">
        <v>9649</v>
      </c>
      <c r="B4774" t="s">
        <v>9650</v>
      </c>
      <c r="C4774" t="s">
        <v>408</v>
      </c>
      <c r="D4774">
        <v>113</v>
      </c>
      <c r="E4774" s="138">
        <v>41212</v>
      </c>
      <c r="F4774" s="138">
        <v>46011</v>
      </c>
      <c r="G4774" t="s">
        <v>69</v>
      </c>
      <c r="H4774" t="s">
        <v>70</v>
      </c>
      <c r="I4774">
        <v>0</v>
      </c>
      <c r="J4774" t="s">
        <v>16243</v>
      </c>
      <c r="K4774">
        <v>0.8</v>
      </c>
      <c r="L4774" t="s">
        <v>71</v>
      </c>
      <c r="M4774"/>
      <c r="N4774"/>
      <c r="O4774"/>
      <c r="P4774"/>
      <c r="Q4774"/>
      <c r="R4774"/>
      <c r="S4774"/>
      <c r="T4774"/>
      <c r="U4774"/>
      <c r="V4774"/>
      <c r="W4774"/>
      <c r="X4774"/>
      <c r="Y4774"/>
      <c r="Z4774"/>
      <c r="AA4774"/>
      <c r="AB4774"/>
      <c r="AC4774"/>
      <c r="AD4774"/>
      <c r="AE4774"/>
      <c r="AF4774"/>
      <c r="AG4774">
        <v>2</v>
      </c>
      <c r="AH4774">
        <v>7999.99</v>
      </c>
    </row>
    <row r="4775" spans="1:34" ht="15" x14ac:dyDescent="0.25">
      <c r="A4775" t="s">
        <v>9653</v>
      </c>
      <c r="B4775" t="s">
        <v>9654</v>
      </c>
      <c r="C4775" t="s">
        <v>108</v>
      </c>
      <c r="D4775">
        <v>7</v>
      </c>
      <c r="E4775" s="138">
        <v>45713</v>
      </c>
      <c r="F4775" s="138">
        <v>45744</v>
      </c>
      <c r="G4775" t="s">
        <v>69</v>
      </c>
      <c r="H4775" t="s">
        <v>63</v>
      </c>
      <c r="I4775">
        <v>0.8</v>
      </c>
      <c r="J4775" t="s">
        <v>71</v>
      </c>
      <c r="K4775"/>
      <c r="L4775"/>
      <c r="M4775"/>
      <c r="N4775"/>
      <c r="O4775"/>
      <c r="P4775"/>
      <c r="Q4775"/>
      <c r="R4775"/>
      <c r="S4775"/>
      <c r="T4775"/>
      <c r="U4775"/>
      <c r="V4775"/>
      <c r="W4775"/>
      <c r="X4775"/>
      <c r="Y4775"/>
      <c r="Z4775"/>
      <c r="AA4775"/>
      <c r="AB4775"/>
      <c r="AC4775"/>
      <c r="AD4775"/>
      <c r="AE4775"/>
      <c r="AF4775"/>
      <c r="AG4775">
        <v>1</v>
      </c>
      <c r="AH4775">
        <v>0</v>
      </c>
    </row>
    <row r="4776" spans="1:34" ht="15" x14ac:dyDescent="0.25">
      <c r="A4776" t="s">
        <v>9655</v>
      </c>
      <c r="B4776" t="s">
        <v>9656</v>
      </c>
      <c r="C4776" t="s">
        <v>970</v>
      </c>
      <c r="D4776">
        <v>12</v>
      </c>
      <c r="E4776" s="138">
        <v>44347</v>
      </c>
      <c r="F4776" s="138">
        <v>46011</v>
      </c>
      <c r="G4776" t="s">
        <v>69</v>
      </c>
      <c r="H4776" t="s">
        <v>63</v>
      </c>
      <c r="I4776">
        <v>0.8</v>
      </c>
      <c r="J4776" t="s">
        <v>71</v>
      </c>
      <c r="K4776"/>
      <c r="L4776"/>
      <c r="M4776"/>
      <c r="N4776"/>
      <c r="O4776"/>
      <c r="P4776"/>
      <c r="Q4776"/>
      <c r="R4776"/>
      <c r="S4776"/>
      <c r="T4776"/>
      <c r="U4776"/>
      <c r="V4776"/>
      <c r="W4776"/>
      <c r="X4776"/>
      <c r="Y4776"/>
      <c r="Z4776"/>
      <c r="AA4776"/>
      <c r="AB4776"/>
      <c r="AC4776"/>
      <c r="AD4776"/>
      <c r="AE4776"/>
      <c r="AF4776"/>
      <c r="AG4776">
        <v>1</v>
      </c>
      <c r="AH4776">
        <v>0</v>
      </c>
    </row>
    <row r="4777" spans="1:34" ht="15" x14ac:dyDescent="0.25">
      <c r="A4777" t="s">
        <v>9657</v>
      </c>
      <c r="B4777" t="s">
        <v>9658</v>
      </c>
      <c r="C4777" t="s">
        <v>935</v>
      </c>
      <c r="D4777">
        <v>52</v>
      </c>
      <c r="E4777" s="138">
        <v>45654</v>
      </c>
      <c r="F4777" s="138">
        <v>45679</v>
      </c>
      <c r="G4777" t="s">
        <v>69</v>
      </c>
      <c r="H4777" t="s">
        <v>70</v>
      </c>
      <c r="I4777">
        <v>0</v>
      </c>
      <c r="J4777" t="s">
        <v>16265</v>
      </c>
      <c r="K4777">
        <v>0.8</v>
      </c>
      <c r="L4777" t="s">
        <v>71</v>
      </c>
      <c r="M4777"/>
      <c r="N4777"/>
      <c r="O4777"/>
      <c r="P4777"/>
      <c r="Q4777"/>
      <c r="R4777"/>
      <c r="S4777"/>
      <c r="T4777"/>
      <c r="U4777"/>
      <c r="V4777"/>
      <c r="W4777"/>
      <c r="X4777"/>
      <c r="Y4777"/>
      <c r="Z4777"/>
      <c r="AA4777"/>
      <c r="AB4777"/>
      <c r="AC4777"/>
      <c r="AD4777"/>
      <c r="AE4777"/>
      <c r="AF4777"/>
      <c r="AG4777">
        <v>2</v>
      </c>
      <c r="AH4777">
        <v>10500</v>
      </c>
    </row>
    <row r="4778" spans="1:34" ht="15" x14ac:dyDescent="0.25">
      <c r="A4778" t="s">
        <v>9659</v>
      </c>
      <c r="B4778" t="s">
        <v>9660</v>
      </c>
      <c r="C4778" t="s">
        <v>142</v>
      </c>
      <c r="D4778">
        <v>8</v>
      </c>
      <c r="E4778" s="138">
        <v>45755</v>
      </c>
      <c r="F4778" s="138">
        <v>45761</v>
      </c>
      <c r="G4778" t="s">
        <v>75</v>
      </c>
      <c r="H4778" t="s">
        <v>70</v>
      </c>
      <c r="I4778">
        <v>0</v>
      </c>
      <c r="J4778" t="s">
        <v>16276</v>
      </c>
      <c r="K4778">
        <v>0.39</v>
      </c>
      <c r="L4778" t="s">
        <v>16270</v>
      </c>
      <c r="M4778">
        <v>0.6</v>
      </c>
      <c r="N4778" t="s">
        <v>78</v>
      </c>
      <c r="O4778">
        <v>0.79</v>
      </c>
      <c r="P4778" t="s">
        <v>79</v>
      </c>
      <c r="Q4778"/>
      <c r="R4778"/>
      <c r="S4778"/>
      <c r="T4778"/>
      <c r="U4778"/>
      <c r="V4778"/>
      <c r="W4778"/>
      <c r="X4778"/>
      <c r="Y4778"/>
      <c r="Z4778"/>
      <c r="AA4778"/>
      <c r="AB4778"/>
      <c r="AC4778"/>
      <c r="AD4778"/>
      <c r="AE4778"/>
      <c r="AF4778"/>
      <c r="AG4778">
        <v>4</v>
      </c>
      <c r="AH4778">
        <v>18000</v>
      </c>
    </row>
    <row r="4779" spans="1:34" ht="15" x14ac:dyDescent="0.25">
      <c r="A4779" t="s">
        <v>9661</v>
      </c>
      <c r="B4779" t="s">
        <v>9662</v>
      </c>
      <c r="C4779" t="s">
        <v>182</v>
      </c>
      <c r="D4779"/>
      <c r="E4779"/>
      <c r="F4779"/>
      <c r="G4779"/>
      <c r="H4779" t="s">
        <v>63</v>
      </c>
      <c r="I4779" t="s">
        <v>64</v>
      </c>
      <c r="J4779"/>
      <c r="K4779"/>
      <c r="L4779"/>
      <c r="M4779"/>
      <c r="N4779"/>
      <c r="O4779"/>
      <c r="P4779"/>
      <c r="Q4779"/>
      <c r="R4779"/>
      <c r="S4779"/>
      <c r="T4779"/>
      <c r="U4779"/>
      <c r="V4779"/>
      <c r="W4779"/>
      <c r="X4779"/>
      <c r="Y4779"/>
      <c r="Z4779"/>
      <c r="AA4779"/>
      <c r="AB4779"/>
      <c r="AC4779"/>
      <c r="AD4779"/>
      <c r="AE4779"/>
      <c r="AF4779"/>
      <c r="AG4779"/>
      <c r="AH4779">
        <v>0</v>
      </c>
    </row>
    <row r="4780" spans="1:34" ht="15" x14ac:dyDescent="0.25">
      <c r="A4780" t="s">
        <v>9665</v>
      </c>
      <c r="B4780" t="s">
        <v>9666</v>
      </c>
      <c r="C4780" t="s">
        <v>74</v>
      </c>
      <c r="D4780">
        <v>46</v>
      </c>
      <c r="E4780" s="138">
        <v>45647</v>
      </c>
      <c r="F4780" s="138">
        <v>45685</v>
      </c>
      <c r="G4780" t="s">
        <v>75</v>
      </c>
      <c r="H4780" t="s">
        <v>70</v>
      </c>
      <c r="I4780">
        <v>0</v>
      </c>
      <c r="J4780" t="s">
        <v>16230</v>
      </c>
      <c r="K4780">
        <v>0.65</v>
      </c>
      <c r="L4780" t="s">
        <v>16270</v>
      </c>
      <c r="M4780">
        <v>0.75</v>
      </c>
      <c r="N4780" t="s">
        <v>78</v>
      </c>
      <c r="O4780">
        <v>0.8</v>
      </c>
      <c r="P4780" t="s">
        <v>79</v>
      </c>
      <c r="Q4780"/>
      <c r="R4780"/>
      <c r="S4780"/>
      <c r="T4780"/>
      <c r="U4780"/>
      <c r="V4780"/>
      <c r="W4780"/>
      <c r="X4780"/>
      <c r="Y4780"/>
      <c r="Z4780"/>
      <c r="AA4780"/>
      <c r="AB4780"/>
      <c r="AC4780"/>
      <c r="AD4780"/>
      <c r="AE4780"/>
      <c r="AF4780"/>
      <c r="AG4780">
        <v>4</v>
      </c>
      <c r="AH4780">
        <v>15000</v>
      </c>
    </row>
    <row r="4781" spans="1:34" ht="15" x14ac:dyDescent="0.25">
      <c r="A4781" t="s">
        <v>9667</v>
      </c>
      <c r="B4781" t="s">
        <v>9668</v>
      </c>
      <c r="C4781" t="s">
        <v>90</v>
      </c>
      <c r="D4781">
        <v>80</v>
      </c>
      <c r="E4781" s="138">
        <v>45642</v>
      </c>
      <c r="F4781" s="138">
        <v>45660</v>
      </c>
      <c r="G4781" t="s">
        <v>69</v>
      </c>
      <c r="H4781" t="s">
        <v>70</v>
      </c>
      <c r="I4781">
        <v>0</v>
      </c>
      <c r="J4781" t="s">
        <v>16229</v>
      </c>
      <c r="K4781">
        <v>0.8</v>
      </c>
      <c r="L4781" t="s">
        <v>71</v>
      </c>
      <c r="M4781"/>
      <c r="N4781"/>
      <c r="O4781"/>
      <c r="P4781"/>
      <c r="Q4781"/>
      <c r="R4781"/>
      <c r="S4781"/>
      <c r="T4781"/>
      <c r="U4781"/>
      <c r="V4781"/>
      <c r="W4781"/>
      <c r="X4781"/>
      <c r="Y4781"/>
      <c r="Z4781"/>
      <c r="AA4781"/>
      <c r="AB4781"/>
      <c r="AC4781"/>
      <c r="AD4781"/>
      <c r="AE4781"/>
      <c r="AF4781"/>
      <c r="AG4781">
        <v>2</v>
      </c>
      <c r="AH4781">
        <v>10000</v>
      </c>
    </row>
    <row r="4782" spans="1:34" ht="15" x14ac:dyDescent="0.25">
      <c r="A4782" t="s">
        <v>9663</v>
      </c>
      <c r="B4782" t="s">
        <v>9664</v>
      </c>
      <c r="C4782" t="s">
        <v>142</v>
      </c>
      <c r="D4782">
        <v>41</v>
      </c>
      <c r="E4782" s="138">
        <v>45644</v>
      </c>
      <c r="F4782" s="138">
        <v>45896</v>
      </c>
      <c r="G4782" t="s">
        <v>69</v>
      </c>
      <c r="H4782" t="s">
        <v>70</v>
      </c>
      <c r="I4782">
        <v>0.2</v>
      </c>
      <c r="J4782" t="s">
        <v>16270</v>
      </c>
      <c r="K4782">
        <v>0.35</v>
      </c>
      <c r="L4782" t="s">
        <v>78</v>
      </c>
      <c r="M4782">
        <v>0.45</v>
      </c>
      <c r="N4782" t="s">
        <v>79</v>
      </c>
      <c r="O4782"/>
      <c r="P4782"/>
      <c r="Q4782"/>
      <c r="R4782"/>
      <c r="S4782"/>
      <c r="T4782"/>
      <c r="U4782"/>
      <c r="V4782"/>
      <c r="W4782"/>
      <c r="X4782"/>
      <c r="Y4782"/>
      <c r="Z4782"/>
      <c r="AA4782"/>
      <c r="AB4782"/>
      <c r="AC4782"/>
      <c r="AD4782"/>
      <c r="AE4782"/>
      <c r="AF4782"/>
      <c r="AG4782">
        <v>3</v>
      </c>
      <c r="AH4782">
        <v>0</v>
      </c>
    </row>
    <row r="4783" spans="1:34" ht="15" x14ac:dyDescent="0.25">
      <c r="A4783" t="s">
        <v>9669</v>
      </c>
      <c r="B4783" t="s">
        <v>9670</v>
      </c>
      <c r="C4783" t="s">
        <v>151</v>
      </c>
      <c r="D4783">
        <v>31</v>
      </c>
      <c r="E4783" s="138">
        <v>45654</v>
      </c>
      <c r="F4783" s="138">
        <v>46010</v>
      </c>
      <c r="G4783" t="s">
        <v>75</v>
      </c>
      <c r="H4783" t="s">
        <v>63</v>
      </c>
      <c r="I4783">
        <v>0.8</v>
      </c>
      <c r="J4783" t="s">
        <v>71</v>
      </c>
      <c r="K4783"/>
      <c r="L4783"/>
      <c r="M4783"/>
      <c r="N4783"/>
      <c r="O4783"/>
      <c r="P4783"/>
      <c r="Q4783"/>
      <c r="R4783"/>
      <c r="S4783"/>
      <c r="T4783"/>
      <c r="U4783"/>
      <c r="V4783"/>
      <c r="W4783"/>
      <c r="X4783"/>
      <c r="Y4783"/>
      <c r="Z4783"/>
      <c r="AA4783"/>
      <c r="AB4783"/>
      <c r="AC4783"/>
      <c r="AD4783"/>
      <c r="AE4783"/>
      <c r="AF4783"/>
      <c r="AG4783">
        <v>1</v>
      </c>
      <c r="AH4783">
        <v>0</v>
      </c>
    </row>
    <row r="4784" spans="1:34" ht="15" x14ac:dyDescent="0.25">
      <c r="A4784" t="s">
        <v>9673</v>
      </c>
      <c r="B4784" t="s">
        <v>9674</v>
      </c>
      <c r="C4784" t="s">
        <v>62</v>
      </c>
      <c r="D4784">
        <v>92</v>
      </c>
      <c r="E4784" s="138">
        <v>45635</v>
      </c>
      <c r="F4784" s="138">
        <v>45713</v>
      </c>
      <c r="G4784" t="s">
        <v>16478</v>
      </c>
      <c r="H4784" t="s">
        <v>70</v>
      </c>
      <c r="I4784">
        <v>0.78</v>
      </c>
      <c r="J4784" t="s">
        <v>16511</v>
      </c>
      <c r="K4784">
        <v>0.78</v>
      </c>
      <c r="L4784" t="s">
        <v>77</v>
      </c>
      <c r="M4784">
        <v>0.79</v>
      </c>
      <c r="N4784" t="s">
        <v>78</v>
      </c>
      <c r="O4784">
        <v>0.8</v>
      </c>
      <c r="P4784" t="s">
        <v>79</v>
      </c>
      <c r="Q4784">
        <v>0</v>
      </c>
      <c r="R4784" t="s">
        <v>16230</v>
      </c>
      <c r="S4784"/>
      <c r="T4784"/>
      <c r="U4784"/>
      <c r="V4784"/>
      <c r="W4784"/>
      <c r="X4784"/>
      <c r="Y4784"/>
      <c r="Z4784"/>
      <c r="AA4784"/>
      <c r="AB4784"/>
      <c r="AC4784"/>
      <c r="AD4784"/>
      <c r="AE4784"/>
      <c r="AF4784"/>
      <c r="AG4784">
        <v>0</v>
      </c>
      <c r="AH4784">
        <v>0</v>
      </c>
    </row>
    <row r="4785" spans="1:34" ht="15" x14ac:dyDescent="0.25">
      <c r="A4785" t="s">
        <v>9675</v>
      </c>
      <c r="B4785" t="s">
        <v>9676</v>
      </c>
      <c r="C4785" t="s">
        <v>219</v>
      </c>
      <c r="D4785"/>
      <c r="E4785"/>
      <c r="F4785"/>
      <c r="G4785"/>
      <c r="H4785" t="s">
        <v>63</v>
      </c>
      <c r="I4785" t="s">
        <v>64</v>
      </c>
      <c r="J4785"/>
      <c r="K4785"/>
      <c r="L4785"/>
      <c r="M4785"/>
      <c r="N4785"/>
      <c r="O4785"/>
      <c r="P4785"/>
      <c r="Q4785"/>
      <c r="R4785"/>
      <c r="S4785"/>
      <c r="T4785"/>
      <c r="U4785"/>
      <c r="V4785"/>
      <c r="W4785"/>
      <c r="X4785"/>
      <c r="Y4785"/>
      <c r="Z4785"/>
      <c r="AA4785"/>
      <c r="AB4785"/>
      <c r="AC4785"/>
      <c r="AD4785"/>
      <c r="AE4785"/>
      <c r="AF4785"/>
      <c r="AG4785"/>
      <c r="AH4785">
        <v>0</v>
      </c>
    </row>
    <row r="4786" spans="1:34" ht="15" x14ac:dyDescent="0.25">
      <c r="A4786" t="s">
        <v>15713</v>
      </c>
      <c r="B4786" t="s">
        <v>15714</v>
      </c>
      <c r="C4786" t="s">
        <v>219</v>
      </c>
      <c r="D4786">
        <v>5</v>
      </c>
      <c r="E4786" s="138">
        <v>45359</v>
      </c>
      <c r="F4786" s="138">
        <v>46011</v>
      </c>
      <c r="G4786" t="s">
        <v>69</v>
      </c>
      <c r="H4786" t="s">
        <v>70</v>
      </c>
      <c r="I4786">
        <v>0</v>
      </c>
      <c r="J4786" t="s">
        <v>16230</v>
      </c>
      <c r="K4786">
        <v>0.5</v>
      </c>
      <c r="L4786" t="s">
        <v>71</v>
      </c>
      <c r="M4786"/>
      <c r="N4786"/>
      <c r="O4786"/>
      <c r="P4786"/>
      <c r="Q4786"/>
      <c r="R4786"/>
      <c r="S4786"/>
      <c r="T4786"/>
      <c r="U4786"/>
      <c r="V4786"/>
      <c r="W4786"/>
      <c r="X4786"/>
      <c r="Y4786"/>
      <c r="Z4786"/>
      <c r="AA4786"/>
      <c r="AB4786"/>
      <c r="AC4786"/>
      <c r="AD4786"/>
      <c r="AE4786"/>
      <c r="AF4786"/>
      <c r="AG4786">
        <v>2</v>
      </c>
      <c r="AH4786">
        <v>15000</v>
      </c>
    </row>
    <row r="4787" spans="1:34" ht="15" x14ac:dyDescent="0.25">
      <c r="A4787" t="s">
        <v>9677</v>
      </c>
      <c r="B4787" t="s">
        <v>9678</v>
      </c>
      <c r="C4787" t="s">
        <v>119</v>
      </c>
      <c r="D4787">
        <v>6</v>
      </c>
      <c r="E4787" s="138">
        <v>45379</v>
      </c>
      <c r="F4787" s="138">
        <v>46011</v>
      </c>
      <c r="G4787" t="s">
        <v>69</v>
      </c>
      <c r="H4787" t="s">
        <v>70</v>
      </c>
      <c r="I4787">
        <v>0</v>
      </c>
      <c r="J4787" t="s">
        <v>16282</v>
      </c>
      <c r="K4787">
        <v>0.8</v>
      </c>
      <c r="L4787" t="s">
        <v>71</v>
      </c>
      <c r="M4787"/>
      <c r="N4787"/>
      <c r="O4787"/>
      <c r="P4787"/>
      <c r="Q4787"/>
      <c r="R4787"/>
      <c r="S4787"/>
      <c r="T4787"/>
      <c r="U4787"/>
      <c r="V4787"/>
      <c r="W4787"/>
      <c r="X4787"/>
      <c r="Y4787"/>
      <c r="Z4787"/>
      <c r="AA4787"/>
      <c r="AB4787"/>
      <c r="AC4787"/>
      <c r="AD4787"/>
      <c r="AE4787"/>
      <c r="AF4787"/>
      <c r="AG4787">
        <v>2</v>
      </c>
      <c r="AH4787">
        <v>7000</v>
      </c>
    </row>
    <row r="4788" spans="1:34" ht="15" x14ac:dyDescent="0.25">
      <c r="A4788" t="s">
        <v>9679</v>
      </c>
      <c r="B4788" t="s">
        <v>9680</v>
      </c>
      <c r="C4788" t="s">
        <v>301</v>
      </c>
      <c r="D4788">
        <v>3</v>
      </c>
      <c r="E4788" s="138">
        <v>45386</v>
      </c>
      <c r="F4788" s="138">
        <v>46011</v>
      </c>
      <c r="G4788" t="s">
        <v>16478</v>
      </c>
      <c r="H4788" t="s">
        <v>70</v>
      </c>
      <c r="I4788">
        <v>0.3</v>
      </c>
      <c r="J4788" t="s">
        <v>76</v>
      </c>
      <c r="K4788">
        <v>0.6</v>
      </c>
      <c r="L4788" t="s">
        <v>77</v>
      </c>
      <c r="M4788">
        <v>0.65</v>
      </c>
      <c r="N4788" t="s">
        <v>78</v>
      </c>
      <c r="O4788">
        <v>0.7</v>
      </c>
      <c r="P4788" t="s">
        <v>79</v>
      </c>
      <c r="Q4788"/>
      <c r="R4788"/>
      <c r="S4788"/>
      <c r="T4788"/>
      <c r="U4788"/>
      <c r="V4788"/>
      <c r="W4788"/>
      <c r="X4788"/>
      <c r="Y4788"/>
      <c r="Z4788"/>
      <c r="AA4788"/>
      <c r="AB4788"/>
      <c r="AC4788"/>
      <c r="AD4788"/>
      <c r="AE4788"/>
      <c r="AF4788"/>
      <c r="AG4788">
        <v>0</v>
      </c>
      <c r="AH4788">
        <v>0</v>
      </c>
    </row>
    <row r="4789" spans="1:34" ht="15" x14ac:dyDescent="0.25">
      <c r="A4789" t="s">
        <v>9681</v>
      </c>
      <c r="B4789" t="s">
        <v>9682</v>
      </c>
      <c r="C4789" t="s">
        <v>102</v>
      </c>
      <c r="D4789">
        <v>42</v>
      </c>
      <c r="E4789" s="138">
        <v>45653</v>
      </c>
      <c r="F4789" s="138">
        <v>45944</v>
      </c>
      <c r="G4789" t="s">
        <v>69</v>
      </c>
      <c r="H4789" t="s">
        <v>63</v>
      </c>
      <c r="I4789">
        <v>0.6</v>
      </c>
      <c r="J4789" t="s">
        <v>71</v>
      </c>
      <c r="K4789"/>
      <c r="L4789"/>
      <c r="M4789"/>
      <c r="N4789"/>
      <c r="O4789"/>
      <c r="P4789"/>
      <c r="Q4789"/>
      <c r="R4789"/>
      <c r="S4789"/>
      <c r="T4789"/>
      <c r="U4789"/>
      <c r="V4789"/>
      <c r="W4789"/>
      <c r="X4789"/>
      <c r="Y4789"/>
      <c r="Z4789"/>
      <c r="AA4789"/>
      <c r="AB4789"/>
      <c r="AC4789"/>
      <c r="AD4789"/>
      <c r="AE4789"/>
      <c r="AF4789"/>
      <c r="AG4789">
        <v>1</v>
      </c>
      <c r="AH4789">
        <v>0</v>
      </c>
    </row>
    <row r="4790" spans="1:34" ht="15" x14ac:dyDescent="0.25">
      <c r="A4790" t="s">
        <v>9683</v>
      </c>
      <c r="B4790" t="s">
        <v>9684</v>
      </c>
      <c r="C4790" t="s">
        <v>521</v>
      </c>
      <c r="D4790">
        <v>61</v>
      </c>
      <c r="E4790" s="138">
        <v>45281</v>
      </c>
      <c r="F4790" s="138">
        <v>46011</v>
      </c>
      <c r="G4790" t="s">
        <v>69</v>
      </c>
      <c r="H4790" t="s">
        <v>70</v>
      </c>
      <c r="I4790">
        <v>0</v>
      </c>
      <c r="J4790" t="s">
        <v>16229</v>
      </c>
      <c r="K4790">
        <v>0.5</v>
      </c>
      <c r="L4790" t="s">
        <v>71</v>
      </c>
      <c r="M4790"/>
      <c r="N4790"/>
      <c r="O4790"/>
      <c r="P4790"/>
      <c r="Q4790"/>
      <c r="R4790"/>
      <c r="S4790"/>
      <c r="T4790"/>
      <c r="U4790"/>
      <c r="V4790"/>
      <c r="W4790"/>
      <c r="X4790"/>
      <c r="Y4790"/>
      <c r="Z4790"/>
      <c r="AA4790"/>
      <c r="AB4790"/>
      <c r="AC4790"/>
      <c r="AD4790"/>
      <c r="AE4790"/>
      <c r="AF4790"/>
      <c r="AG4790">
        <v>2</v>
      </c>
      <c r="AH4790">
        <v>10000</v>
      </c>
    </row>
    <row r="4791" spans="1:34" ht="15" x14ac:dyDescent="0.25">
      <c r="A4791" t="s">
        <v>9685</v>
      </c>
      <c r="B4791" t="s">
        <v>9686</v>
      </c>
      <c r="C4791" t="s">
        <v>119</v>
      </c>
      <c r="D4791">
        <v>29</v>
      </c>
      <c r="E4791" s="138">
        <v>45626</v>
      </c>
      <c r="F4791" s="138">
        <v>45667</v>
      </c>
      <c r="G4791" t="s">
        <v>69</v>
      </c>
      <c r="H4791" t="s">
        <v>63</v>
      </c>
      <c r="I4791">
        <v>0.8</v>
      </c>
      <c r="J4791" t="s">
        <v>71</v>
      </c>
      <c r="K4791"/>
      <c r="L4791"/>
      <c r="M4791"/>
      <c r="N4791"/>
      <c r="O4791"/>
      <c r="P4791"/>
      <c r="Q4791"/>
      <c r="R4791"/>
      <c r="S4791"/>
      <c r="T4791"/>
      <c r="U4791"/>
      <c r="V4791"/>
      <c r="W4791"/>
      <c r="X4791"/>
      <c r="Y4791"/>
      <c r="Z4791"/>
      <c r="AA4791"/>
      <c r="AB4791"/>
      <c r="AC4791"/>
      <c r="AD4791"/>
      <c r="AE4791"/>
      <c r="AF4791"/>
      <c r="AG4791">
        <v>1</v>
      </c>
      <c r="AH4791">
        <v>0</v>
      </c>
    </row>
    <row r="4792" spans="1:34" ht="15" x14ac:dyDescent="0.25">
      <c r="A4792" t="s">
        <v>9687</v>
      </c>
      <c r="B4792" t="s">
        <v>9688</v>
      </c>
      <c r="C4792" t="s">
        <v>111</v>
      </c>
      <c r="D4792">
        <v>19</v>
      </c>
      <c r="E4792" s="138">
        <v>45288</v>
      </c>
      <c r="F4792" s="138">
        <v>46011</v>
      </c>
      <c r="G4792" t="s">
        <v>69</v>
      </c>
      <c r="H4792" t="s">
        <v>63</v>
      </c>
      <c r="I4792">
        <v>0.5</v>
      </c>
      <c r="J4792" t="s">
        <v>71</v>
      </c>
      <c r="K4792"/>
      <c r="L4792"/>
      <c r="M4792"/>
      <c r="N4792"/>
      <c r="O4792"/>
      <c r="P4792"/>
      <c r="Q4792"/>
      <c r="R4792"/>
      <c r="S4792"/>
      <c r="T4792"/>
      <c r="U4792"/>
      <c r="V4792"/>
      <c r="W4792"/>
      <c r="X4792"/>
      <c r="Y4792"/>
      <c r="Z4792"/>
      <c r="AA4792"/>
      <c r="AB4792"/>
      <c r="AC4792"/>
      <c r="AD4792"/>
      <c r="AE4792"/>
      <c r="AF4792"/>
      <c r="AG4792">
        <v>1</v>
      </c>
      <c r="AH4792">
        <v>0</v>
      </c>
    </row>
    <row r="4793" spans="1:34" ht="15" x14ac:dyDescent="0.25">
      <c r="A4793" t="s">
        <v>9689</v>
      </c>
      <c r="B4793" t="s">
        <v>9690</v>
      </c>
      <c r="C4793" t="s">
        <v>193</v>
      </c>
      <c r="D4793">
        <v>5</v>
      </c>
      <c r="E4793" s="138">
        <v>45715</v>
      </c>
      <c r="F4793" s="138">
        <v>45728</v>
      </c>
      <c r="G4793" t="s">
        <v>69</v>
      </c>
      <c r="H4793" t="s">
        <v>63</v>
      </c>
      <c r="I4793">
        <v>0.8</v>
      </c>
      <c r="J4793" t="s">
        <v>71</v>
      </c>
      <c r="K4793"/>
      <c r="L4793"/>
      <c r="M4793"/>
      <c r="N4793"/>
      <c r="O4793"/>
      <c r="P4793"/>
      <c r="Q4793"/>
      <c r="R4793"/>
      <c r="S4793"/>
      <c r="T4793"/>
      <c r="U4793"/>
      <c r="V4793"/>
      <c r="W4793"/>
      <c r="X4793"/>
      <c r="Y4793"/>
      <c r="Z4793"/>
      <c r="AA4793"/>
      <c r="AB4793"/>
      <c r="AC4793"/>
      <c r="AD4793"/>
      <c r="AE4793"/>
      <c r="AF4793"/>
      <c r="AG4793">
        <v>1</v>
      </c>
      <c r="AH4793">
        <v>0</v>
      </c>
    </row>
    <row r="4794" spans="1:34" ht="15" x14ac:dyDescent="0.25">
      <c r="A4794" t="s">
        <v>9691</v>
      </c>
      <c r="B4794" t="s">
        <v>9692</v>
      </c>
      <c r="C4794" t="s">
        <v>411</v>
      </c>
      <c r="D4794">
        <v>22</v>
      </c>
      <c r="E4794" s="138">
        <v>41891</v>
      </c>
      <c r="F4794" s="138">
        <v>46011</v>
      </c>
      <c r="G4794" t="s">
        <v>69</v>
      </c>
      <c r="H4794" t="s">
        <v>63</v>
      </c>
      <c r="I4794">
        <v>0.7</v>
      </c>
      <c r="J4794" t="s">
        <v>71</v>
      </c>
      <c r="K4794"/>
      <c r="L4794"/>
      <c r="M4794"/>
      <c r="N4794"/>
      <c r="O4794"/>
      <c r="P4794"/>
      <c r="Q4794"/>
      <c r="R4794"/>
      <c r="S4794"/>
      <c r="T4794"/>
      <c r="U4794"/>
      <c r="V4794"/>
      <c r="W4794"/>
      <c r="X4794"/>
      <c r="Y4794"/>
      <c r="Z4794"/>
      <c r="AA4794"/>
      <c r="AB4794"/>
      <c r="AC4794"/>
      <c r="AD4794"/>
      <c r="AE4794"/>
      <c r="AF4794"/>
      <c r="AG4794">
        <v>1</v>
      </c>
      <c r="AH4794">
        <v>0</v>
      </c>
    </row>
    <row r="4795" spans="1:34" ht="15" x14ac:dyDescent="0.25">
      <c r="A4795" t="s">
        <v>9693</v>
      </c>
      <c r="B4795" t="s">
        <v>9694</v>
      </c>
      <c r="C4795" t="s">
        <v>516</v>
      </c>
      <c r="D4795">
        <v>48</v>
      </c>
      <c r="E4795" s="138">
        <v>45624</v>
      </c>
      <c r="F4795" s="138">
        <v>45664</v>
      </c>
      <c r="G4795" t="s">
        <v>69</v>
      </c>
      <c r="H4795" t="s">
        <v>63</v>
      </c>
      <c r="I4795">
        <v>0.8</v>
      </c>
      <c r="J4795" t="s">
        <v>71</v>
      </c>
      <c r="K4795"/>
      <c r="L4795"/>
      <c r="M4795"/>
      <c r="N4795"/>
      <c r="O4795"/>
      <c r="P4795"/>
      <c r="Q4795"/>
      <c r="R4795"/>
      <c r="S4795"/>
      <c r="T4795"/>
      <c r="U4795"/>
      <c r="V4795"/>
      <c r="W4795"/>
      <c r="X4795"/>
      <c r="Y4795"/>
      <c r="Z4795"/>
      <c r="AA4795"/>
      <c r="AB4795"/>
      <c r="AC4795"/>
      <c r="AD4795"/>
      <c r="AE4795"/>
      <c r="AF4795"/>
      <c r="AG4795">
        <v>1</v>
      </c>
      <c r="AH4795">
        <v>0</v>
      </c>
    </row>
    <row r="4796" spans="1:34" ht="15" x14ac:dyDescent="0.25">
      <c r="A4796" t="s">
        <v>9695</v>
      </c>
      <c r="B4796" t="s">
        <v>9696</v>
      </c>
      <c r="C4796" t="s">
        <v>286</v>
      </c>
      <c r="D4796">
        <v>5</v>
      </c>
      <c r="E4796" s="138">
        <v>45712</v>
      </c>
      <c r="F4796" s="138">
        <v>45939</v>
      </c>
      <c r="G4796" t="s">
        <v>75</v>
      </c>
      <c r="H4796" t="s">
        <v>70</v>
      </c>
      <c r="I4796">
        <v>0</v>
      </c>
      <c r="J4796" t="s">
        <v>16230</v>
      </c>
      <c r="K4796">
        <v>0.4</v>
      </c>
      <c r="L4796" t="s">
        <v>16270</v>
      </c>
      <c r="M4796">
        <v>0.7</v>
      </c>
      <c r="N4796" t="s">
        <v>78</v>
      </c>
      <c r="O4796">
        <v>0.8</v>
      </c>
      <c r="P4796" t="s">
        <v>79</v>
      </c>
      <c r="Q4796"/>
      <c r="R4796"/>
      <c r="S4796"/>
      <c r="T4796"/>
      <c r="U4796"/>
      <c r="V4796"/>
      <c r="W4796"/>
      <c r="X4796"/>
      <c r="Y4796"/>
      <c r="Z4796"/>
      <c r="AA4796"/>
      <c r="AB4796"/>
      <c r="AC4796"/>
      <c r="AD4796"/>
      <c r="AE4796"/>
      <c r="AF4796"/>
      <c r="AG4796">
        <v>4</v>
      </c>
      <c r="AH4796">
        <v>15000</v>
      </c>
    </row>
    <row r="4797" spans="1:34" ht="15" x14ac:dyDescent="0.25">
      <c r="A4797" t="s">
        <v>9697</v>
      </c>
      <c r="B4797" t="s">
        <v>9698</v>
      </c>
      <c r="C4797" t="s">
        <v>102</v>
      </c>
      <c r="D4797">
        <v>4</v>
      </c>
      <c r="E4797" s="138">
        <v>45043</v>
      </c>
      <c r="F4797" s="138">
        <v>46011</v>
      </c>
      <c r="G4797" t="s">
        <v>69</v>
      </c>
      <c r="H4797" t="s">
        <v>63</v>
      </c>
      <c r="I4797">
        <v>0.3</v>
      </c>
      <c r="J4797" t="s">
        <v>71</v>
      </c>
      <c r="K4797"/>
      <c r="L4797"/>
      <c r="M4797"/>
      <c r="N4797"/>
      <c r="O4797"/>
      <c r="P4797"/>
      <c r="Q4797"/>
      <c r="R4797"/>
      <c r="S4797"/>
      <c r="T4797"/>
      <c r="U4797"/>
      <c r="V4797"/>
      <c r="W4797"/>
      <c r="X4797"/>
      <c r="Y4797"/>
      <c r="Z4797"/>
      <c r="AA4797"/>
      <c r="AB4797"/>
      <c r="AC4797"/>
      <c r="AD4797"/>
      <c r="AE4797"/>
      <c r="AF4797"/>
      <c r="AG4797">
        <v>1</v>
      </c>
      <c r="AH4797">
        <v>0</v>
      </c>
    </row>
    <row r="4798" spans="1:34" ht="15" x14ac:dyDescent="0.25">
      <c r="A4798" t="s">
        <v>9699</v>
      </c>
      <c r="B4798" t="s">
        <v>9700</v>
      </c>
      <c r="C4798" t="s">
        <v>74</v>
      </c>
      <c r="D4798"/>
      <c r="E4798"/>
      <c r="F4798"/>
      <c r="G4798"/>
      <c r="H4798" t="s">
        <v>63</v>
      </c>
      <c r="I4798" t="s">
        <v>64</v>
      </c>
      <c r="J4798"/>
      <c r="K4798"/>
      <c r="L4798"/>
      <c r="M4798"/>
      <c r="N4798"/>
      <c r="O4798"/>
      <c r="P4798"/>
      <c r="Q4798"/>
      <c r="R4798"/>
      <c r="S4798"/>
      <c r="T4798"/>
      <c r="U4798"/>
      <c r="V4798"/>
      <c r="W4798"/>
      <c r="X4798"/>
      <c r="Y4798"/>
      <c r="Z4798"/>
      <c r="AA4798"/>
      <c r="AB4798"/>
      <c r="AC4798"/>
      <c r="AD4798"/>
      <c r="AE4798"/>
      <c r="AF4798"/>
      <c r="AG4798"/>
      <c r="AH4798">
        <v>0</v>
      </c>
    </row>
    <row r="4799" spans="1:34" ht="15" x14ac:dyDescent="0.25">
      <c r="A4799" t="s">
        <v>9701</v>
      </c>
      <c r="B4799" t="s">
        <v>9702</v>
      </c>
      <c r="C4799" t="s">
        <v>281</v>
      </c>
      <c r="D4799">
        <v>3</v>
      </c>
      <c r="E4799" s="138">
        <v>44320</v>
      </c>
      <c r="F4799" s="138">
        <v>46011</v>
      </c>
      <c r="G4799" t="s">
        <v>69</v>
      </c>
      <c r="H4799" t="s">
        <v>63</v>
      </c>
      <c r="I4799">
        <v>0.8</v>
      </c>
      <c r="J4799" t="s">
        <v>71</v>
      </c>
      <c r="K4799"/>
      <c r="L4799"/>
      <c r="M4799"/>
      <c r="N4799"/>
      <c r="O4799"/>
      <c r="P4799"/>
      <c r="Q4799"/>
      <c r="R4799"/>
      <c r="S4799"/>
      <c r="T4799"/>
      <c r="U4799"/>
      <c r="V4799"/>
      <c r="W4799"/>
      <c r="X4799"/>
      <c r="Y4799"/>
      <c r="Z4799"/>
      <c r="AA4799"/>
      <c r="AB4799"/>
      <c r="AC4799"/>
      <c r="AD4799"/>
      <c r="AE4799"/>
      <c r="AF4799"/>
      <c r="AG4799">
        <v>1</v>
      </c>
      <c r="AH4799">
        <v>0</v>
      </c>
    </row>
    <row r="4800" spans="1:34" ht="15" x14ac:dyDescent="0.25">
      <c r="A4800" t="s">
        <v>9703</v>
      </c>
      <c r="B4800" t="s">
        <v>9704</v>
      </c>
      <c r="C4800" t="s">
        <v>301</v>
      </c>
      <c r="D4800">
        <v>20</v>
      </c>
      <c r="E4800" s="138">
        <v>45645</v>
      </c>
      <c r="F4800" s="138">
        <v>45940</v>
      </c>
      <c r="G4800" t="s">
        <v>69</v>
      </c>
      <c r="H4800" t="s">
        <v>63</v>
      </c>
      <c r="I4800">
        <v>0.8</v>
      </c>
      <c r="J4800" t="s">
        <v>71</v>
      </c>
      <c r="K4800"/>
      <c r="L4800"/>
      <c r="M4800"/>
      <c r="N4800"/>
      <c r="O4800"/>
      <c r="P4800"/>
      <c r="Q4800"/>
      <c r="R4800"/>
      <c r="S4800"/>
      <c r="T4800"/>
      <c r="U4800"/>
      <c r="V4800"/>
      <c r="W4800"/>
      <c r="X4800"/>
      <c r="Y4800"/>
      <c r="Z4800"/>
      <c r="AA4800"/>
      <c r="AB4800"/>
      <c r="AC4800"/>
      <c r="AD4800"/>
      <c r="AE4800"/>
      <c r="AF4800"/>
      <c r="AG4800">
        <v>1</v>
      </c>
      <c r="AH4800">
        <v>0</v>
      </c>
    </row>
    <row r="4801" spans="1:34" ht="15" x14ac:dyDescent="0.25">
      <c r="A4801" t="s">
        <v>9705</v>
      </c>
      <c r="B4801" t="s">
        <v>9706</v>
      </c>
      <c r="C4801" t="s">
        <v>142</v>
      </c>
      <c r="D4801">
        <v>3</v>
      </c>
      <c r="E4801" s="138">
        <v>45712</v>
      </c>
      <c r="F4801" s="138">
        <v>45728</v>
      </c>
      <c r="G4801" t="s">
        <v>69</v>
      </c>
      <c r="H4801" t="s">
        <v>63</v>
      </c>
      <c r="I4801">
        <v>0.2</v>
      </c>
      <c r="J4801" t="s">
        <v>71</v>
      </c>
      <c r="K4801"/>
      <c r="L4801"/>
      <c r="M4801"/>
      <c r="N4801"/>
      <c r="O4801"/>
      <c r="P4801"/>
      <c r="Q4801"/>
      <c r="R4801"/>
      <c r="S4801"/>
      <c r="T4801"/>
      <c r="U4801"/>
      <c r="V4801"/>
      <c r="W4801"/>
      <c r="X4801"/>
      <c r="Y4801"/>
      <c r="Z4801"/>
      <c r="AA4801"/>
      <c r="AB4801"/>
      <c r="AC4801"/>
      <c r="AD4801"/>
      <c r="AE4801"/>
      <c r="AF4801"/>
      <c r="AG4801">
        <v>1</v>
      </c>
      <c r="AH4801">
        <v>0</v>
      </c>
    </row>
    <row r="4802" spans="1:34" ht="15" x14ac:dyDescent="0.25">
      <c r="A4802" t="s">
        <v>9707</v>
      </c>
      <c r="B4802" t="s">
        <v>9708</v>
      </c>
      <c r="C4802" t="s">
        <v>142</v>
      </c>
      <c r="D4802">
        <v>30</v>
      </c>
      <c r="E4802" s="138">
        <v>45289</v>
      </c>
      <c r="F4802" s="138">
        <v>46011</v>
      </c>
      <c r="G4802" t="s">
        <v>69</v>
      </c>
      <c r="H4802" t="s">
        <v>70</v>
      </c>
      <c r="I4802">
        <v>0</v>
      </c>
      <c r="J4802" t="s">
        <v>16230</v>
      </c>
      <c r="K4802">
        <v>0.6</v>
      </c>
      <c r="L4802" t="s">
        <v>71</v>
      </c>
      <c r="M4802"/>
      <c r="N4802"/>
      <c r="O4802"/>
      <c r="P4802"/>
      <c r="Q4802"/>
      <c r="R4802"/>
      <c r="S4802"/>
      <c r="T4802"/>
      <c r="U4802"/>
      <c r="V4802"/>
      <c r="W4802"/>
      <c r="X4802"/>
      <c r="Y4802"/>
      <c r="Z4802"/>
      <c r="AA4802"/>
      <c r="AB4802"/>
      <c r="AC4802"/>
      <c r="AD4802"/>
      <c r="AE4802"/>
      <c r="AF4802"/>
      <c r="AG4802">
        <v>2</v>
      </c>
      <c r="AH4802">
        <v>15000</v>
      </c>
    </row>
    <row r="4803" spans="1:34" ht="15" x14ac:dyDescent="0.25">
      <c r="A4803" t="s">
        <v>9709</v>
      </c>
      <c r="B4803" t="s">
        <v>9710</v>
      </c>
      <c r="C4803" t="s">
        <v>193</v>
      </c>
      <c r="D4803">
        <v>39</v>
      </c>
      <c r="E4803" s="138">
        <v>45645</v>
      </c>
      <c r="F4803" s="138">
        <v>45679</v>
      </c>
      <c r="G4803" t="s">
        <v>69</v>
      </c>
      <c r="H4803" t="s">
        <v>70</v>
      </c>
      <c r="I4803">
        <v>0</v>
      </c>
      <c r="J4803" t="s">
        <v>16230</v>
      </c>
      <c r="K4803">
        <v>0.8</v>
      </c>
      <c r="L4803" t="s">
        <v>71</v>
      </c>
      <c r="M4803"/>
      <c r="N4803"/>
      <c r="O4803"/>
      <c r="P4803"/>
      <c r="Q4803"/>
      <c r="R4803"/>
      <c r="S4803"/>
      <c r="T4803"/>
      <c r="U4803"/>
      <c r="V4803"/>
      <c r="W4803"/>
      <c r="X4803"/>
      <c r="Y4803"/>
      <c r="Z4803"/>
      <c r="AA4803"/>
      <c r="AB4803"/>
      <c r="AC4803"/>
      <c r="AD4803"/>
      <c r="AE4803"/>
      <c r="AF4803"/>
      <c r="AG4803">
        <v>2</v>
      </c>
      <c r="AH4803">
        <v>15000</v>
      </c>
    </row>
    <row r="4804" spans="1:34" ht="15" x14ac:dyDescent="0.25">
      <c r="A4804" t="s">
        <v>9711</v>
      </c>
      <c r="B4804" t="s">
        <v>9712</v>
      </c>
      <c r="C4804" t="s">
        <v>1313</v>
      </c>
      <c r="D4804">
        <v>18</v>
      </c>
      <c r="E4804" s="138">
        <v>42215</v>
      </c>
      <c r="F4804" s="138">
        <v>46011</v>
      </c>
      <c r="G4804" t="s">
        <v>69</v>
      </c>
      <c r="H4804" t="s">
        <v>63</v>
      </c>
      <c r="I4804">
        <v>0.8</v>
      </c>
      <c r="J4804" t="s">
        <v>71</v>
      </c>
      <c r="K4804"/>
      <c r="L4804"/>
      <c r="M4804"/>
      <c r="N4804"/>
      <c r="O4804"/>
      <c r="P4804"/>
      <c r="Q4804"/>
      <c r="R4804"/>
      <c r="S4804"/>
      <c r="T4804"/>
      <c r="U4804"/>
      <c r="V4804"/>
      <c r="W4804"/>
      <c r="X4804"/>
      <c r="Y4804"/>
      <c r="Z4804"/>
      <c r="AA4804"/>
      <c r="AB4804"/>
      <c r="AC4804"/>
      <c r="AD4804"/>
      <c r="AE4804"/>
      <c r="AF4804"/>
      <c r="AG4804">
        <v>1</v>
      </c>
      <c r="AH4804">
        <v>0</v>
      </c>
    </row>
    <row r="4805" spans="1:34" ht="15" x14ac:dyDescent="0.25">
      <c r="A4805" t="s">
        <v>9713</v>
      </c>
      <c r="B4805" t="s">
        <v>9714</v>
      </c>
      <c r="C4805" t="s">
        <v>1000</v>
      </c>
      <c r="D4805">
        <v>8</v>
      </c>
      <c r="E4805" s="138">
        <v>44706</v>
      </c>
      <c r="F4805" s="138">
        <v>46011</v>
      </c>
      <c r="G4805" t="s">
        <v>69</v>
      </c>
      <c r="H4805" t="s">
        <v>63</v>
      </c>
      <c r="I4805">
        <v>0.8</v>
      </c>
      <c r="J4805" t="s">
        <v>71</v>
      </c>
      <c r="K4805"/>
      <c r="L4805"/>
      <c r="M4805"/>
      <c r="N4805"/>
      <c r="O4805"/>
      <c r="P4805"/>
      <c r="Q4805"/>
      <c r="R4805"/>
      <c r="S4805"/>
      <c r="T4805"/>
      <c r="U4805"/>
      <c r="V4805"/>
      <c r="W4805"/>
      <c r="X4805"/>
      <c r="Y4805"/>
      <c r="Z4805"/>
      <c r="AA4805"/>
      <c r="AB4805"/>
      <c r="AC4805"/>
      <c r="AD4805"/>
      <c r="AE4805"/>
      <c r="AF4805"/>
      <c r="AG4805">
        <v>1</v>
      </c>
      <c r="AH4805">
        <v>0</v>
      </c>
    </row>
    <row r="4806" spans="1:34" ht="15" x14ac:dyDescent="0.25">
      <c r="A4806" t="s">
        <v>9715</v>
      </c>
      <c r="B4806" t="s">
        <v>9716</v>
      </c>
      <c r="C4806" t="s">
        <v>1000</v>
      </c>
      <c r="D4806">
        <v>62</v>
      </c>
      <c r="E4806" s="138">
        <v>45656</v>
      </c>
      <c r="F4806" s="138">
        <v>45670</v>
      </c>
      <c r="G4806" t="s">
        <v>69</v>
      </c>
      <c r="H4806" t="s">
        <v>70</v>
      </c>
      <c r="I4806">
        <v>0</v>
      </c>
      <c r="J4806" t="s">
        <v>16237</v>
      </c>
      <c r="K4806">
        <v>0.8</v>
      </c>
      <c r="L4806" t="s">
        <v>71</v>
      </c>
      <c r="M4806"/>
      <c r="N4806"/>
      <c r="O4806"/>
      <c r="P4806"/>
      <c r="Q4806"/>
      <c r="R4806"/>
      <c r="S4806"/>
      <c r="T4806"/>
      <c r="U4806"/>
      <c r="V4806"/>
      <c r="W4806"/>
      <c r="X4806"/>
      <c r="Y4806"/>
      <c r="Z4806"/>
      <c r="AA4806"/>
      <c r="AB4806"/>
      <c r="AC4806"/>
      <c r="AD4806"/>
      <c r="AE4806"/>
      <c r="AF4806"/>
      <c r="AG4806">
        <v>2</v>
      </c>
      <c r="AH4806">
        <v>9000</v>
      </c>
    </row>
    <row r="4807" spans="1:34" ht="15" x14ac:dyDescent="0.25">
      <c r="A4807" t="s">
        <v>9717</v>
      </c>
      <c r="B4807" t="s">
        <v>9718</v>
      </c>
      <c r="C4807" t="s">
        <v>125</v>
      </c>
      <c r="D4807">
        <v>7</v>
      </c>
      <c r="E4807" s="138">
        <v>39188</v>
      </c>
      <c r="F4807" s="138">
        <v>46011</v>
      </c>
      <c r="G4807" t="s">
        <v>69</v>
      </c>
      <c r="H4807" t="s">
        <v>70</v>
      </c>
      <c r="I4807">
        <v>0</v>
      </c>
      <c r="J4807" t="s">
        <v>16228</v>
      </c>
      <c r="K4807">
        <v>0.8</v>
      </c>
      <c r="L4807" t="s">
        <v>71</v>
      </c>
      <c r="M4807"/>
      <c r="N4807"/>
      <c r="O4807"/>
      <c r="P4807"/>
      <c r="Q4807"/>
      <c r="R4807"/>
      <c r="S4807"/>
      <c r="T4807"/>
      <c r="U4807"/>
      <c r="V4807"/>
      <c r="W4807"/>
      <c r="X4807"/>
      <c r="Y4807"/>
      <c r="Z4807"/>
      <c r="AA4807"/>
      <c r="AB4807"/>
      <c r="AC4807"/>
      <c r="AD4807"/>
      <c r="AE4807"/>
      <c r="AF4807"/>
      <c r="AG4807">
        <v>2</v>
      </c>
      <c r="AH4807">
        <v>12000</v>
      </c>
    </row>
    <row r="4808" spans="1:34" ht="15" x14ac:dyDescent="0.25">
      <c r="A4808" t="s">
        <v>9719</v>
      </c>
      <c r="B4808" t="s">
        <v>9720</v>
      </c>
      <c r="C4808" t="s">
        <v>1079</v>
      </c>
      <c r="D4808">
        <v>17</v>
      </c>
      <c r="E4808" s="138">
        <v>44665</v>
      </c>
      <c r="F4808" s="138">
        <v>46011</v>
      </c>
      <c r="G4808" t="s">
        <v>16478</v>
      </c>
      <c r="H4808" t="s">
        <v>70</v>
      </c>
      <c r="I4808">
        <v>0.6</v>
      </c>
      <c r="J4808" t="s">
        <v>76</v>
      </c>
      <c r="K4808">
        <v>0.65</v>
      </c>
      <c r="L4808" t="s">
        <v>77</v>
      </c>
      <c r="M4808">
        <v>0.7</v>
      </c>
      <c r="N4808" t="s">
        <v>78</v>
      </c>
      <c r="O4808">
        <v>0.75</v>
      </c>
      <c r="P4808" t="s">
        <v>79</v>
      </c>
      <c r="Q4808">
        <v>0</v>
      </c>
      <c r="R4808" t="s">
        <v>9721</v>
      </c>
      <c r="S4808">
        <v>0</v>
      </c>
      <c r="T4808" t="s">
        <v>9722</v>
      </c>
      <c r="U4808"/>
      <c r="V4808"/>
      <c r="W4808"/>
      <c r="X4808"/>
      <c r="Y4808"/>
      <c r="Z4808"/>
      <c r="AA4808"/>
      <c r="AB4808"/>
      <c r="AC4808"/>
      <c r="AD4808"/>
      <c r="AE4808"/>
      <c r="AF4808"/>
      <c r="AG4808">
        <v>0</v>
      </c>
      <c r="AH4808">
        <v>0</v>
      </c>
    </row>
    <row r="4809" spans="1:34" ht="15" x14ac:dyDescent="0.25">
      <c r="A4809" t="s">
        <v>9723</v>
      </c>
      <c r="B4809" t="s">
        <v>9724</v>
      </c>
      <c r="C4809" t="s">
        <v>29</v>
      </c>
      <c r="D4809">
        <v>43</v>
      </c>
      <c r="E4809" s="138">
        <v>45271</v>
      </c>
      <c r="F4809" s="138">
        <v>46011</v>
      </c>
      <c r="G4809" t="s">
        <v>69</v>
      </c>
      <c r="H4809" t="s">
        <v>63</v>
      </c>
      <c r="I4809">
        <v>0.8</v>
      </c>
      <c r="J4809" t="s">
        <v>71</v>
      </c>
      <c r="K4809"/>
      <c r="L4809"/>
      <c r="M4809"/>
      <c r="N4809"/>
      <c r="O4809"/>
      <c r="P4809"/>
      <c r="Q4809"/>
      <c r="R4809"/>
      <c r="S4809"/>
      <c r="T4809"/>
      <c r="U4809"/>
      <c r="V4809"/>
      <c r="W4809"/>
      <c r="X4809"/>
      <c r="Y4809"/>
      <c r="Z4809"/>
      <c r="AA4809"/>
      <c r="AB4809"/>
      <c r="AC4809"/>
      <c r="AD4809"/>
      <c r="AE4809"/>
      <c r="AF4809"/>
      <c r="AG4809">
        <v>1</v>
      </c>
      <c r="AH4809">
        <v>0</v>
      </c>
    </row>
    <row r="4810" spans="1:34" ht="15" x14ac:dyDescent="0.25">
      <c r="A4810" t="s">
        <v>9725</v>
      </c>
      <c r="B4810" t="s">
        <v>9726</v>
      </c>
      <c r="C4810" t="s">
        <v>176</v>
      </c>
      <c r="D4810">
        <v>39</v>
      </c>
      <c r="E4810" s="138">
        <v>45653</v>
      </c>
      <c r="F4810" s="138">
        <v>45940</v>
      </c>
      <c r="G4810" t="s">
        <v>69</v>
      </c>
      <c r="H4810" t="s">
        <v>63</v>
      </c>
      <c r="I4810">
        <v>0.8</v>
      </c>
      <c r="J4810" t="s">
        <v>71</v>
      </c>
      <c r="K4810"/>
      <c r="L4810"/>
      <c r="M4810"/>
      <c r="N4810"/>
      <c r="O4810"/>
      <c r="P4810"/>
      <c r="Q4810"/>
      <c r="R4810"/>
      <c r="S4810"/>
      <c r="T4810"/>
      <c r="U4810"/>
      <c r="V4810"/>
      <c r="W4810"/>
      <c r="X4810"/>
      <c r="Y4810"/>
      <c r="Z4810"/>
      <c r="AA4810"/>
      <c r="AB4810"/>
      <c r="AC4810"/>
      <c r="AD4810"/>
      <c r="AE4810"/>
      <c r="AF4810"/>
      <c r="AG4810">
        <v>1</v>
      </c>
      <c r="AH4810">
        <v>0</v>
      </c>
    </row>
    <row r="4811" spans="1:34" ht="15" x14ac:dyDescent="0.25">
      <c r="A4811" t="s">
        <v>9727</v>
      </c>
      <c r="B4811" t="s">
        <v>9728</v>
      </c>
      <c r="C4811" t="s">
        <v>219</v>
      </c>
      <c r="D4811"/>
      <c r="E4811"/>
      <c r="F4811"/>
      <c r="G4811"/>
      <c r="H4811" t="s">
        <v>63</v>
      </c>
      <c r="I4811" t="s">
        <v>64</v>
      </c>
      <c r="J4811"/>
      <c r="K4811"/>
      <c r="L4811"/>
      <c r="M4811"/>
      <c r="N4811"/>
      <c r="O4811"/>
      <c r="P4811"/>
      <c r="Q4811"/>
      <c r="R4811"/>
      <c r="S4811"/>
      <c r="T4811"/>
      <c r="U4811"/>
      <c r="V4811"/>
      <c r="W4811"/>
      <c r="X4811"/>
      <c r="Y4811"/>
      <c r="Z4811"/>
      <c r="AA4811"/>
      <c r="AB4811"/>
      <c r="AC4811"/>
      <c r="AD4811"/>
      <c r="AE4811"/>
      <c r="AF4811"/>
      <c r="AG4811"/>
      <c r="AH4811">
        <v>0</v>
      </c>
    </row>
    <row r="4812" spans="1:34" ht="15" x14ac:dyDescent="0.25">
      <c r="A4812" t="s">
        <v>9729</v>
      </c>
      <c r="B4812" t="s">
        <v>9730</v>
      </c>
      <c r="C4812" t="s">
        <v>193</v>
      </c>
      <c r="D4812">
        <v>4</v>
      </c>
      <c r="E4812" s="138">
        <v>45747</v>
      </c>
      <c r="F4812" s="138">
        <v>45757</v>
      </c>
      <c r="G4812" t="s">
        <v>75</v>
      </c>
      <c r="H4812" t="s">
        <v>70</v>
      </c>
      <c r="I4812">
        <v>0</v>
      </c>
      <c r="J4812" t="s">
        <v>16249</v>
      </c>
      <c r="K4812">
        <v>0.5</v>
      </c>
      <c r="L4812" t="s">
        <v>16270</v>
      </c>
      <c r="M4812">
        <v>0.75</v>
      </c>
      <c r="N4812" t="s">
        <v>78</v>
      </c>
      <c r="O4812">
        <v>0.8</v>
      </c>
      <c r="P4812" t="s">
        <v>79</v>
      </c>
      <c r="Q4812"/>
      <c r="R4812"/>
      <c r="S4812"/>
      <c r="T4812"/>
      <c r="U4812"/>
      <c r="V4812"/>
      <c r="W4812"/>
      <c r="X4812"/>
      <c r="Y4812"/>
      <c r="Z4812"/>
      <c r="AA4812"/>
      <c r="AB4812"/>
      <c r="AC4812"/>
      <c r="AD4812"/>
      <c r="AE4812"/>
      <c r="AF4812"/>
      <c r="AG4812">
        <v>4</v>
      </c>
      <c r="AH4812">
        <v>8000</v>
      </c>
    </row>
    <row r="4813" spans="1:34" ht="15" x14ac:dyDescent="0.25">
      <c r="A4813" t="s">
        <v>9737</v>
      </c>
      <c r="B4813" t="s">
        <v>9738</v>
      </c>
      <c r="C4813" t="s">
        <v>448</v>
      </c>
      <c r="D4813">
        <v>49</v>
      </c>
      <c r="E4813" s="138">
        <v>45636</v>
      </c>
      <c r="F4813" s="138">
        <v>45678</v>
      </c>
      <c r="G4813" t="s">
        <v>69</v>
      </c>
      <c r="H4813" t="s">
        <v>63</v>
      </c>
      <c r="I4813">
        <v>0.6</v>
      </c>
      <c r="J4813" t="s">
        <v>71</v>
      </c>
      <c r="K4813"/>
      <c r="L4813"/>
      <c r="M4813"/>
      <c r="N4813"/>
      <c r="O4813"/>
      <c r="P4813"/>
      <c r="Q4813"/>
      <c r="R4813"/>
      <c r="S4813"/>
      <c r="T4813"/>
      <c r="U4813"/>
      <c r="V4813"/>
      <c r="W4813"/>
      <c r="X4813"/>
      <c r="Y4813"/>
      <c r="Z4813"/>
      <c r="AA4813"/>
      <c r="AB4813"/>
      <c r="AC4813"/>
      <c r="AD4813"/>
      <c r="AE4813"/>
      <c r="AF4813"/>
      <c r="AG4813">
        <v>1</v>
      </c>
      <c r="AH4813">
        <v>0</v>
      </c>
    </row>
    <row r="4814" spans="1:34" ht="15" x14ac:dyDescent="0.25">
      <c r="A4814" t="s">
        <v>9735</v>
      </c>
      <c r="B4814" t="s">
        <v>9736</v>
      </c>
      <c r="C4814" t="s">
        <v>231</v>
      </c>
      <c r="D4814">
        <v>3</v>
      </c>
      <c r="E4814" s="138">
        <v>45715</v>
      </c>
      <c r="F4814" s="138">
        <v>45716</v>
      </c>
      <c r="G4814" t="s">
        <v>69</v>
      </c>
      <c r="H4814" t="s">
        <v>63</v>
      </c>
      <c r="I4814">
        <v>0.8</v>
      </c>
      <c r="J4814" t="s">
        <v>71</v>
      </c>
      <c r="K4814"/>
      <c r="L4814"/>
      <c r="M4814"/>
      <c r="N4814"/>
      <c r="O4814"/>
      <c r="P4814"/>
      <c r="Q4814"/>
      <c r="R4814"/>
      <c r="S4814"/>
      <c r="T4814"/>
      <c r="U4814"/>
      <c r="V4814"/>
      <c r="W4814"/>
      <c r="X4814"/>
      <c r="Y4814"/>
      <c r="Z4814"/>
      <c r="AA4814"/>
      <c r="AB4814"/>
      <c r="AC4814"/>
      <c r="AD4814"/>
      <c r="AE4814"/>
      <c r="AF4814"/>
      <c r="AG4814">
        <v>1</v>
      </c>
      <c r="AH4814">
        <v>0</v>
      </c>
    </row>
    <row r="4815" spans="1:34" ht="15" x14ac:dyDescent="0.25">
      <c r="A4815" t="s">
        <v>9731</v>
      </c>
      <c r="B4815" t="s">
        <v>9732</v>
      </c>
      <c r="C4815" t="s">
        <v>151</v>
      </c>
      <c r="D4815">
        <v>37</v>
      </c>
      <c r="E4815" s="138">
        <v>45645</v>
      </c>
      <c r="F4815" s="138">
        <v>45672</v>
      </c>
      <c r="G4815" t="s">
        <v>69</v>
      </c>
      <c r="H4815" t="s">
        <v>70</v>
      </c>
      <c r="I4815">
        <v>0</v>
      </c>
      <c r="J4815" t="s">
        <v>16229</v>
      </c>
      <c r="K4815">
        <v>0.8</v>
      </c>
      <c r="L4815" t="s">
        <v>71</v>
      </c>
      <c r="M4815"/>
      <c r="N4815"/>
      <c r="O4815"/>
      <c r="P4815"/>
      <c r="Q4815"/>
      <c r="R4815"/>
      <c r="S4815"/>
      <c r="T4815"/>
      <c r="U4815"/>
      <c r="V4815"/>
      <c r="W4815"/>
      <c r="X4815"/>
      <c r="Y4815"/>
      <c r="Z4815"/>
      <c r="AA4815"/>
      <c r="AB4815"/>
      <c r="AC4815"/>
      <c r="AD4815"/>
      <c r="AE4815"/>
      <c r="AF4815"/>
      <c r="AG4815">
        <v>2</v>
      </c>
      <c r="AH4815">
        <v>10000</v>
      </c>
    </row>
    <row r="4816" spans="1:34" ht="15" x14ac:dyDescent="0.25">
      <c r="A4816" t="s">
        <v>9733</v>
      </c>
      <c r="B4816" t="s">
        <v>9734</v>
      </c>
      <c r="C4816" t="s">
        <v>93</v>
      </c>
      <c r="D4816">
        <v>33</v>
      </c>
      <c r="E4816" s="138">
        <v>45653</v>
      </c>
      <c r="F4816" s="138">
        <v>45930</v>
      </c>
      <c r="G4816" t="s">
        <v>69</v>
      </c>
      <c r="H4816" t="s">
        <v>63</v>
      </c>
      <c r="I4816">
        <v>0.8</v>
      </c>
      <c r="J4816" t="s">
        <v>71</v>
      </c>
      <c r="K4816"/>
      <c r="L4816"/>
      <c r="M4816"/>
      <c r="N4816"/>
      <c r="O4816"/>
      <c r="P4816"/>
      <c r="Q4816"/>
      <c r="R4816"/>
      <c r="S4816"/>
      <c r="T4816"/>
      <c r="U4816"/>
      <c r="V4816"/>
      <c r="W4816"/>
      <c r="X4816"/>
      <c r="Y4816"/>
      <c r="Z4816"/>
      <c r="AA4816"/>
      <c r="AB4816"/>
      <c r="AC4816"/>
      <c r="AD4816"/>
      <c r="AE4816"/>
      <c r="AF4816"/>
      <c r="AG4816">
        <v>1</v>
      </c>
      <c r="AH4816">
        <v>0</v>
      </c>
    </row>
    <row r="4817" spans="1:34" ht="15" x14ac:dyDescent="0.25">
      <c r="A4817" t="s">
        <v>9743</v>
      </c>
      <c r="B4817" t="s">
        <v>9744</v>
      </c>
      <c r="C4817" t="s">
        <v>970</v>
      </c>
      <c r="D4817">
        <v>49</v>
      </c>
      <c r="E4817" s="138">
        <v>41493</v>
      </c>
      <c r="F4817" s="138">
        <v>46011</v>
      </c>
      <c r="G4817" t="s">
        <v>69</v>
      </c>
      <c r="H4817" t="s">
        <v>63</v>
      </c>
      <c r="I4817">
        <v>0.8</v>
      </c>
      <c r="J4817" t="s">
        <v>71</v>
      </c>
      <c r="K4817"/>
      <c r="L4817"/>
      <c r="M4817"/>
      <c r="N4817"/>
      <c r="O4817"/>
      <c r="P4817"/>
      <c r="Q4817"/>
      <c r="R4817"/>
      <c r="S4817"/>
      <c r="T4817"/>
      <c r="U4817"/>
      <c r="V4817"/>
      <c r="W4817"/>
      <c r="X4817"/>
      <c r="Y4817"/>
      <c r="Z4817"/>
      <c r="AA4817"/>
      <c r="AB4817"/>
      <c r="AC4817"/>
      <c r="AD4817"/>
      <c r="AE4817"/>
      <c r="AF4817"/>
      <c r="AG4817">
        <v>1</v>
      </c>
      <c r="AH4817">
        <v>0</v>
      </c>
    </row>
    <row r="4818" spans="1:34" ht="15" x14ac:dyDescent="0.25">
      <c r="A4818" t="s">
        <v>9745</v>
      </c>
      <c r="B4818" t="s">
        <v>9746</v>
      </c>
      <c r="C4818" t="s">
        <v>286</v>
      </c>
      <c r="D4818">
        <v>25</v>
      </c>
      <c r="E4818" s="138">
        <v>45646</v>
      </c>
      <c r="F4818" s="138">
        <v>45860</v>
      </c>
      <c r="G4818" t="s">
        <v>69</v>
      </c>
      <c r="H4818" t="s">
        <v>70</v>
      </c>
      <c r="I4818">
        <v>0</v>
      </c>
      <c r="J4818" t="s">
        <v>16229</v>
      </c>
      <c r="K4818">
        <v>0.55000000000000004</v>
      </c>
      <c r="L4818" t="s">
        <v>16270</v>
      </c>
      <c r="M4818">
        <v>0.6</v>
      </c>
      <c r="N4818" t="s">
        <v>78</v>
      </c>
      <c r="O4818">
        <v>0.7</v>
      </c>
      <c r="P4818" t="s">
        <v>79</v>
      </c>
      <c r="Q4818"/>
      <c r="R4818"/>
      <c r="S4818"/>
      <c r="T4818"/>
      <c r="U4818"/>
      <c r="V4818"/>
      <c r="W4818"/>
      <c r="X4818"/>
      <c r="Y4818"/>
      <c r="Z4818"/>
      <c r="AA4818"/>
      <c r="AB4818"/>
      <c r="AC4818"/>
      <c r="AD4818"/>
      <c r="AE4818"/>
      <c r="AF4818"/>
      <c r="AG4818">
        <v>4</v>
      </c>
      <c r="AH4818">
        <v>10000</v>
      </c>
    </row>
    <row r="4819" spans="1:34" ht="15" x14ac:dyDescent="0.25">
      <c r="A4819" t="s">
        <v>9739</v>
      </c>
      <c r="B4819" t="s">
        <v>9740</v>
      </c>
      <c r="C4819" t="s">
        <v>142</v>
      </c>
      <c r="D4819">
        <v>79</v>
      </c>
      <c r="E4819" s="138">
        <v>45645</v>
      </c>
      <c r="F4819" s="138">
        <v>45679</v>
      </c>
      <c r="G4819" t="s">
        <v>69</v>
      </c>
      <c r="H4819" t="s">
        <v>70</v>
      </c>
      <c r="I4819">
        <v>0</v>
      </c>
      <c r="J4819" t="s">
        <v>16228</v>
      </c>
      <c r="K4819">
        <v>0.8</v>
      </c>
      <c r="L4819" t="s">
        <v>71</v>
      </c>
      <c r="M4819"/>
      <c r="N4819"/>
      <c r="O4819"/>
      <c r="P4819"/>
      <c r="Q4819"/>
      <c r="R4819"/>
      <c r="S4819"/>
      <c r="T4819"/>
      <c r="U4819"/>
      <c r="V4819"/>
      <c r="W4819"/>
      <c r="X4819"/>
      <c r="Y4819"/>
      <c r="Z4819"/>
      <c r="AA4819"/>
      <c r="AB4819"/>
      <c r="AC4819"/>
      <c r="AD4819"/>
      <c r="AE4819"/>
      <c r="AF4819"/>
      <c r="AG4819">
        <v>2</v>
      </c>
      <c r="AH4819">
        <v>12000</v>
      </c>
    </row>
    <row r="4820" spans="1:34" ht="15" x14ac:dyDescent="0.25">
      <c r="A4820" t="s">
        <v>9741</v>
      </c>
      <c r="B4820" t="s">
        <v>9742</v>
      </c>
      <c r="C4820" t="s">
        <v>321</v>
      </c>
      <c r="D4820">
        <v>2</v>
      </c>
      <c r="E4820" s="138">
        <v>45698</v>
      </c>
      <c r="F4820" s="138">
        <v>45716</v>
      </c>
      <c r="G4820" t="s">
        <v>69</v>
      </c>
      <c r="H4820" t="s">
        <v>63</v>
      </c>
      <c r="I4820">
        <v>0.6</v>
      </c>
      <c r="J4820" t="s">
        <v>71</v>
      </c>
      <c r="K4820"/>
      <c r="L4820"/>
      <c r="M4820"/>
      <c r="N4820"/>
      <c r="O4820"/>
      <c r="P4820"/>
      <c r="Q4820"/>
      <c r="R4820"/>
      <c r="S4820"/>
      <c r="T4820"/>
      <c r="U4820"/>
      <c r="V4820"/>
      <c r="W4820"/>
      <c r="X4820"/>
      <c r="Y4820"/>
      <c r="Z4820"/>
      <c r="AA4820"/>
      <c r="AB4820"/>
      <c r="AC4820"/>
      <c r="AD4820"/>
      <c r="AE4820"/>
      <c r="AF4820"/>
      <c r="AG4820">
        <v>1</v>
      </c>
      <c r="AH4820">
        <v>0</v>
      </c>
    </row>
    <row r="4821" spans="1:34" ht="15" x14ac:dyDescent="0.25">
      <c r="A4821" t="s">
        <v>9747</v>
      </c>
      <c r="B4821" t="s">
        <v>9748</v>
      </c>
      <c r="C4821" t="s">
        <v>1082</v>
      </c>
      <c r="D4821">
        <v>52</v>
      </c>
      <c r="E4821" s="138">
        <v>45645</v>
      </c>
      <c r="F4821" s="138">
        <v>45813</v>
      </c>
      <c r="G4821" t="s">
        <v>69</v>
      </c>
      <c r="H4821" t="s">
        <v>63</v>
      </c>
      <c r="I4821">
        <v>0.8</v>
      </c>
      <c r="J4821" t="s">
        <v>71</v>
      </c>
      <c r="K4821"/>
      <c r="L4821"/>
      <c r="M4821"/>
      <c r="N4821"/>
      <c r="O4821"/>
      <c r="P4821"/>
      <c r="Q4821"/>
      <c r="R4821"/>
      <c r="S4821"/>
      <c r="T4821"/>
      <c r="U4821"/>
      <c r="V4821"/>
      <c r="W4821"/>
      <c r="X4821"/>
      <c r="Y4821"/>
      <c r="Z4821"/>
      <c r="AA4821"/>
      <c r="AB4821"/>
      <c r="AC4821"/>
      <c r="AD4821"/>
      <c r="AE4821"/>
      <c r="AF4821"/>
      <c r="AG4821">
        <v>1</v>
      </c>
      <c r="AH4821">
        <v>0</v>
      </c>
    </row>
    <row r="4822" spans="1:34" ht="15" x14ac:dyDescent="0.25">
      <c r="A4822" t="s">
        <v>9749</v>
      </c>
      <c r="B4822" t="s">
        <v>9750</v>
      </c>
      <c r="C4822" t="s">
        <v>516</v>
      </c>
      <c r="D4822">
        <v>29</v>
      </c>
      <c r="E4822" s="138">
        <v>43462</v>
      </c>
      <c r="F4822" s="138">
        <v>46011</v>
      </c>
      <c r="G4822" t="s">
        <v>69</v>
      </c>
      <c r="H4822" t="s">
        <v>63</v>
      </c>
      <c r="I4822">
        <v>0.6</v>
      </c>
      <c r="J4822" t="s">
        <v>71</v>
      </c>
      <c r="K4822"/>
      <c r="L4822"/>
      <c r="M4822"/>
      <c r="N4822"/>
      <c r="O4822"/>
      <c r="P4822"/>
      <c r="Q4822"/>
      <c r="R4822"/>
      <c r="S4822"/>
      <c r="T4822"/>
      <c r="U4822"/>
      <c r="V4822"/>
      <c r="W4822"/>
      <c r="X4822"/>
      <c r="Y4822"/>
      <c r="Z4822"/>
      <c r="AA4822"/>
      <c r="AB4822"/>
      <c r="AC4822"/>
      <c r="AD4822"/>
      <c r="AE4822"/>
      <c r="AF4822"/>
      <c r="AG4822">
        <v>1</v>
      </c>
      <c r="AH4822">
        <v>0</v>
      </c>
    </row>
    <row r="4823" spans="1:34" ht="15" x14ac:dyDescent="0.25">
      <c r="A4823" t="s">
        <v>9751</v>
      </c>
      <c r="B4823" t="s">
        <v>9752</v>
      </c>
      <c r="C4823" t="s">
        <v>374</v>
      </c>
      <c r="D4823"/>
      <c r="E4823"/>
      <c r="F4823"/>
      <c r="G4823"/>
      <c r="H4823" t="s">
        <v>63</v>
      </c>
      <c r="I4823" t="s">
        <v>64</v>
      </c>
      <c r="J4823"/>
      <c r="K4823"/>
      <c r="L4823"/>
      <c r="M4823"/>
      <c r="N4823"/>
      <c r="O4823"/>
      <c r="P4823"/>
      <c r="Q4823"/>
      <c r="R4823"/>
      <c r="S4823"/>
      <c r="T4823"/>
      <c r="U4823"/>
      <c r="V4823"/>
      <c r="W4823"/>
      <c r="X4823"/>
      <c r="Y4823"/>
      <c r="Z4823"/>
      <c r="AA4823"/>
      <c r="AB4823"/>
      <c r="AC4823"/>
      <c r="AD4823"/>
      <c r="AE4823"/>
      <c r="AF4823"/>
      <c r="AG4823"/>
      <c r="AH4823">
        <v>0</v>
      </c>
    </row>
    <row r="4824" spans="1:34" ht="15" x14ac:dyDescent="0.25">
      <c r="A4824" t="s">
        <v>9753</v>
      </c>
      <c r="B4824" t="s">
        <v>9754</v>
      </c>
      <c r="C4824" t="s">
        <v>448</v>
      </c>
      <c r="D4824">
        <v>6</v>
      </c>
      <c r="E4824" s="138">
        <v>45713</v>
      </c>
      <c r="F4824" s="138">
        <v>45799</v>
      </c>
      <c r="G4824" t="s">
        <v>75</v>
      </c>
      <c r="H4824" t="s">
        <v>63</v>
      </c>
      <c r="I4824">
        <v>1.014</v>
      </c>
      <c r="J4824" t="s">
        <v>71</v>
      </c>
      <c r="K4824"/>
      <c r="L4824"/>
      <c r="M4824"/>
      <c r="N4824"/>
      <c r="O4824"/>
      <c r="P4824"/>
      <c r="Q4824"/>
      <c r="R4824"/>
      <c r="S4824"/>
      <c r="T4824"/>
      <c r="U4824"/>
      <c r="V4824"/>
      <c r="W4824"/>
      <c r="X4824"/>
      <c r="Y4824"/>
      <c r="Z4824"/>
      <c r="AA4824"/>
      <c r="AB4824"/>
      <c r="AC4824"/>
      <c r="AD4824"/>
      <c r="AE4824"/>
      <c r="AF4824"/>
      <c r="AG4824">
        <v>1</v>
      </c>
      <c r="AH4824">
        <v>0</v>
      </c>
    </row>
    <row r="4825" spans="1:34" ht="15" x14ac:dyDescent="0.25">
      <c r="A4825" t="s">
        <v>9755</v>
      </c>
      <c r="B4825" t="s">
        <v>9756</v>
      </c>
      <c r="C4825" t="s">
        <v>206</v>
      </c>
      <c r="D4825">
        <v>48</v>
      </c>
      <c r="E4825" s="138">
        <v>45656</v>
      </c>
      <c r="F4825" s="138">
        <v>45706</v>
      </c>
      <c r="G4825" t="s">
        <v>69</v>
      </c>
      <c r="H4825" t="s">
        <v>63</v>
      </c>
      <c r="I4825">
        <v>0.8</v>
      </c>
      <c r="J4825" t="s">
        <v>71</v>
      </c>
      <c r="K4825"/>
      <c r="L4825"/>
      <c r="M4825"/>
      <c r="N4825"/>
      <c r="O4825"/>
      <c r="P4825"/>
      <c r="Q4825"/>
      <c r="R4825"/>
      <c r="S4825"/>
      <c r="T4825"/>
      <c r="U4825"/>
      <c r="V4825"/>
      <c r="W4825"/>
      <c r="X4825"/>
      <c r="Y4825"/>
      <c r="Z4825"/>
      <c r="AA4825"/>
      <c r="AB4825"/>
      <c r="AC4825"/>
      <c r="AD4825"/>
      <c r="AE4825"/>
      <c r="AF4825"/>
      <c r="AG4825">
        <v>1</v>
      </c>
      <c r="AH4825">
        <v>0</v>
      </c>
    </row>
    <row r="4826" spans="1:34" ht="15" x14ac:dyDescent="0.25">
      <c r="A4826" t="s">
        <v>9757</v>
      </c>
      <c r="B4826" t="s">
        <v>9758</v>
      </c>
      <c r="C4826" t="s">
        <v>318</v>
      </c>
      <c r="D4826">
        <v>29</v>
      </c>
      <c r="E4826" s="138">
        <v>45653</v>
      </c>
      <c r="F4826" s="138">
        <v>45678</v>
      </c>
      <c r="G4826" t="s">
        <v>69</v>
      </c>
      <c r="H4826" t="s">
        <v>63</v>
      </c>
      <c r="I4826">
        <v>0.5</v>
      </c>
      <c r="J4826" t="s">
        <v>71</v>
      </c>
      <c r="K4826"/>
      <c r="L4826"/>
      <c r="M4826"/>
      <c r="N4826"/>
      <c r="O4826"/>
      <c r="P4826"/>
      <c r="Q4826"/>
      <c r="R4826"/>
      <c r="S4826"/>
      <c r="T4826"/>
      <c r="U4826"/>
      <c r="V4826"/>
      <c r="W4826"/>
      <c r="X4826"/>
      <c r="Y4826"/>
      <c r="Z4826"/>
      <c r="AA4826"/>
      <c r="AB4826"/>
      <c r="AC4826"/>
      <c r="AD4826"/>
      <c r="AE4826"/>
      <c r="AF4826"/>
      <c r="AG4826">
        <v>1</v>
      </c>
      <c r="AH4826">
        <v>0</v>
      </c>
    </row>
    <row r="4827" spans="1:34" ht="15" x14ac:dyDescent="0.25">
      <c r="A4827" t="s">
        <v>9759</v>
      </c>
      <c r="B4827" t="s">
        <v>9760</v>
      </c>
      <c r="C4827" t="s">
        <v>136</v>
      </c>
      <c r="D4827">
        <v>64</v>
      </c>
      <c r="E4827" s="138">
        <v>45656</v>
      </c>
      <c r="F4827" s="138">
        <v>45684</v>
      </c>
      <c r="G4827" t="s">
        <v>69</v>
      </c>
      <c r="H4827" t="s">
        <v>70</v>
      </c>
      <c r="I4827">
        <v>0</v>
      </c>
      <c r="J4827" t="s">
        <v>16228</v>
      </c>
      <c r="K4827">
        <v>0.8</v>
      </c>
      <c r="L4827" t="s">
        <v>71</v>
      </c>
      <c r="M4827"/>
      <c r="N4827"/>
      <c r="O4827"/>
      <c r="P4827"/>
      <c r="Q4827"/>
      <c r="R4827"/>
      <c r="S4827"/>
      <c r="T4827"/>
      <c r="U4827"/>
      <c r="V4827"/>
      <c r="W4827"/>
      <c r="X4827"/>
      <c r="Y4827"/>
      <c r="Z4827"/>
      <c r="AA4827"/>
      <c r="AB4827"/>
      <c r="AC4827"/>
      <c r="AD4827"/>
      <c r="AE4827"/>
      <c r="AF4827"/>
      <c r="AG4827">
        <v>2</v>
      </c>
      <c r="AH4827">
        <v>12000</v>
      </c>
    </row>
    <row r="4828" spans="1:34" ht="15" x14ac:dyDescent="0.25">
      <c r="A4828" t="s">
        <v>9761</v>
      </c>
      <c r="B4828" t="s">
        <v>9762</v>
      </c>
      <c r="C4828" t="s">
        <v>211</v>
      </c>
      <c r="D4828">
        <v>42</v>
      </c>
      <c r="E4828" s="138">
        <v>44067</v>
      </c>
      <c r="F4828" s="138">
        <v>46011</v>
      </c>
      <c r="G4828" t="s">
        <v>69</v>
      </c>
      <c r="H4828" t="s">
        <v>63</v>
      </c>
      <c r="I4828">
        <v>0.8</v>
      </c>
      <c r="J4828" t="s">
        <v>71</v>
      </c>
      <c r="K4828"/>
      <c r="L4828"/>
      <c r="M4828"/>
      <c r="N4828"/>
      <c r="O4828"/>
      <c r="P4828"/>
      <c r="Q4828"/>
      <c r="R4828"/>
      <c r="S4828"/>
      <c r="T4828"/>
      <c r="U4828"/>
      <c r="V4828"/>
      <c r="W4828"/>
      <c r="X4828"/>
      <c r="Y4828"/>
      <c r="Z4828"/>
      <c r="AA4828"/>
      <c r="AB4828"/>
      <c r="AC4828"/>
      <c r="AD4828"/>
      <c r="AE4828"/>
      <c r="AF4828"/>
      <c r="AG4828">
        <v>1</v>
      </c>
      <c r="AH4828">
        <v>0</v>
      </c>
    </row>
    <row r="4829" spans="1:34" ht="15" x14ac:dyDescent="0.25">
      <c r="A4829" t="s">
        <v>9763</v>
      </c>
      <c r="B4829" t="s">
        <v>9764</v>
      </c>
      <c r="C4829" t="s">
        <v>1411</v>
      </c>
      <c r="D4829">
        <v>3</v>
      </c>
      <c r="E4829" s="138">
        <v>41069</v>
      </c>
      <c r="F4829" s="138">
        <v>46011</v>
      </c>
      <c r="G4829" t="s">
        <v>16478</v>
      </c>
      <c r="H4829" t="s">
        <v>70</v>
      </c>
      <c r="I4829">
        <v>0.4</v>
      </c>
      <c r="J4829" t="s">
        <v>76</v>
      </c>
      <c r="K4829">
        <v>0.5</v>
      </c>
      <c r="L4829" t="s">
        <v>77</v>
      </c>
      <c r="M4829">
        <v>0.6</v>
      </c>
      <c r="N4829" t="s">
        <v>78</v>
      </c>
      <c r="O4829">
        <v>0.7</v>
      </c>
      <c r="P4829" t="s">
        <v>79</v>
      </c>
      <c r="Q4829">
        <v>0</v>
      </c>
      <c r="R4829" t="s">
        <v>16256</v>
      </c>
      <c r="S4829"/>
      <c r="T4829"/>
      <c r="U4829"/>
      <c r="V4829"/>
      <c r="W4829"/>
      <c r="X4829"/>
      <c r="Y4829"/>
      <c r="Z4829"/>
      <c r="AA4829"/>
      <c r="AB4829"/>
      <c r="AC4829"/>
      <c r="AD4829"/>
      <c r="AE4829"/>
      <c r="AF4829"/>
      <c r="AG4829">
        <v>0</v>
      </c>
      <c r="AH4829">
        <v>0</v>
      </c>
    </row>
    <row r="4830" spans="1:34" ht="15" x14ac:dyDescent="0.25">
      <c r="A4830" t="s">
        <v>9765</v>
      </c>
      <c r="B4830" t="s">
        <v>9766</v>
      </c>
      <c r="C4830" t="s">
        <v>667</v>
      </c>
      <c r="D4830">
        <v>28</v>
      </c>
      <c r="E4830" s="138">
        <v>45656</v>
      </c>
      <c r="F4830" s="138">
        <v>45800</v>
      </c>
      <c r="G4830" t="s">
        <v>69</v>
      </c>
      <c r="H4830" t="s">
        <v>70</v>
      </c>
      <c r="I4830">
        <v>0</v>
      </c>
      <c r="J4830" t="s">
        <v>16229</v>
      </c>
      <c r="K4830">
        <v>0.3</v>
      </c>
      <c r="L4830" t="s">
        <v>71</v>
      </c>
      <c r="M4830"/>
      <c r="N4830"/>
      <c r="O4830"/>
      <c r="P4830"/>
      <c r="Q4830"/>
      <c r="R4830"/>
      <c r="S4830"/>
      <c r="T4830"/>
      <c r="U4830"/>
      <c r="V4830"/>
      <c r="W4830"/>
      <c r="X4830"/>
      <c r="Y4830"/>
      <c r="Z4830"/>
      <c r="AA4830"/>
      <c r="AB4830"/>
      <c r="AC4830"/>
      <c r="AD4830"/>
      <c r="AE4830"/>
      <c r="AF4830"/>
      <c r="AG4830">
        <v>2</v>
      </c>
      <c r="AH4830">
        <v>10000</v>
      </c>
    </row>
    <row r="4831" spans="1:34" ht="15" x14ac:dyDescent="0.25">
      <c r="A4831" t="s">
        <v>9767</v>
      </c>
      <c r="B4831" t="s">
        <v>9768</v>
      </c>
      <c r="C4831" t="s">
        <v>326</v>
      </c>
      <c r="D4831">
        <v>43</v>
      </c>
      <c r="E4831" s="138">
        <v>45647</v>
      </c>
      <c r="F4831" s="138">
        <v>45691</v>
      </c>
      <c r="G4831" t="s">
        <v>69</v>
      </c>
      <c r="H4831" t="s">
        <v>63</v>
      </c>
      <c r="I4831">
        <v>0.8</v>
      </c>
      <c r="J4831" t="s">
        <v>71</v>
      </c>
      <c r="K4831"/>
      <c r="L4831"/>
      <c r="M4831"/>
      <c r="N4831"/>
      <c r="O4831"/>
      <c r="P4831"/>
      <c r="Q4831"/>
      <c r="R4831"/>
      <c r="S4831"/>
      <c r="T4831"/>
      <c r="U4831"/>
      <c r="V4831"/>
      <c r="W4831"/>
      <c r="X4831"/>
      <c r="Y4831"/>
      <c r="Z4831"/>
      <c r="AA4831"/>
      <c r="AB4831"/>
      <c r="AC4831"/>
      <c r="AD4831"/>
      <c r="AE4831"/>
      <c r="AF4831"/>
      <c r="AG4831">
        <v>1</v>
      </c>
      <c r="AH4831">
        <v>0</v>
      </c>
    </row>
    <row r="4832" spans="1:34" ht="15" x14ac:dyDescent="0.25">
      <c r="A4832" t="s">
        <v>9771</v>
      </c>
      <c r="B4832" t="s">
        <v>9772</v>
      </c>
      <c r="C4832" t="s">
        <v>122</v>
      </c>
      <c r="D4832">
        <v>4</v>
      </c>
      <c r="E4832" s="138">
        <v>44957</v>
      </c>
      <c r="F4832" s="138">
        <v>46011</v>
      </c>
      <c r="G4832" t="s">
        <v>69</v>
      </c>
      <c r="H4832" t="s">
        <v>63</v>
      </c>
      <c r="I4832">
        <v>0.7</v>
      </c>
      <c r="J4832" t="s">
        <v>71</v>
      </c>
      <c r="K4832"/>
      <c r="L4832"/>
      <c r="M4832"/>
      <c r="N4832"/>
      <c r="O4832"/>
      <c r="P4832"/>
      <c r="Q4832"/>
      <c r="R4832"/>
      <c r="S4832"/>
      <c r="T4832"/>
      <c r="U4832"/>
      <c r="V4832"/>
      <c r="W4832"/>
      <c r="X4832"/>
      <c r="Y4832"/>
      <c r="Z4832"/>
      <c r="AA4832"/>
      <c r="AB4832"/>
      <c r="AC4832"/>
      <c r="AD4832"/>
      <c r="AE4832"/>
      <c r="AF4832"/>
      <c r="AG4832">
        <v>1</v>
      </c>
      <c r="AH4832">
        <v>0</v>
      </c>
    </row>
    <row r="4833" spans="1:34" ht="15" x14ac:dyDescent="0.25">
      <c r="A4833" t="s">
        <v>9769</v>
      </c>
      <c r="B4833" t="s">
        <v>9770</v>
      </c>
      <c r="C4833" t="s">
        <v>259</v>
      </c>
      <c r="D4833">
        <v>44</v>
      </c>
      <c r="E4833" s="138">
        <v>44894</v>
      </c>
      <c r="F4833" s="138">
        <v>46011</v>
      </c>
      <c r="G4833" t="s">
        <v>69</v>
      </c>
      <c r="H4833" t="s">
        <v>70</v>
      </c>
      <c r="I4833">
        <v>0</v>
      </c>
      <c r="J4833" t="s">
        <v>16229</v>
      </c>
      <c r="K4833">
        <v>0.8</v>
      </c>
      <c r="L4833" t="s">
        <v>71</v>
      </c>
      <c r="M4833"/>
      <c r="N4833"/>
      <c r="O4833"/>
      <c r="P4833"/>
      <c r="Q4833"/>
      <c r="R4833"/>
      <c r="S4833"/>
      <c r="T4833"/>
      <c r="U4833"/>
      <c r="V4833"/>
      <c r="W4833"/>
      <c r="X4833"/>
      <c r="Y4833"/>
      <c r="Z4833"/>
      <c r="AA4833"/>
      <c r="AB4833"/>
      <c r="AC4833"/>
      <c r="AD4833"/>
      <c r="AE4833"/>
      <c r="AF4833"/>
      <c r="AG4833">
        <v>2</v>
      </c>
      <c r="AH4833">
        <v>10000</v>
      </c>
    </row>
    <row r="4834" spans="1:34" ht="15" x14ac:dyDescent="0.25">
      <c r="A4834" t="s">
        <v>9773</v>
      </c>
      <c r="B4834" t="s">
        <v>9774</v>
      </c>
      <c r="C4834" t="s">
        <v>286</v>
      </c>
      <c r="D4834">
        <v>9</v>
      </c>
      <c r="E4834" s="138">
        <v>45727</v>
      </c>
      <c r="F4834" s="138">
        <v>45937</v>
      </c>
      <c r="G4834" t="s">
        <v>69</v>
      </c>
      <c r="H4834" t="s">
        <v>70</v>
      </c>
      <c r="I4834">
        <v>0</v>
      </c>
      <c r="J4834" t="s">
        <v>16276</v>
      </c>
      <c r="K4834">
        <v>0.6</v>
      </c>
      <c r="L4834" t="s">
        <v>16270</v>
      </c>
      <c r="M4834">
        <v>0.75</v>
      </c>
      <c r="N4834" t="s">
        <v>78</v>
      </c>
      <c r="O4834">
        <v>0.8</v>
      </c>
      <c r="P4834" t="s">
        <v>79</v>
      </c>
      <c r="Q4834"/>
      <c r="R4834"/>
      <c r="S4834"/>
      <c r="T4834"/>
      <c r="U4834"/>
      <c r="V4834"/>
      <c r="W4834"/>
      <c r="X4834"/>
      <c r="Y4834"/>
      <c r="Z4834"/>
      <c r="AA4834"/>
      <c r="AB4834"/>
      <c r="AC4834"/>
      <c r="AD4834"/>
      <c r="AE4834"/>
      <c r="AF4834"/>
      <c r="AG4834">
        <v>4</v>
      </c>
      <c r="AH4834">
        <v>18000</v>
      </c>
    </row>
    <row r="4835" spans="1:34" ht="15" x14ac:dyDescent="0.25">
      <c r="A4835" t="s">
        <v>9775</v>
      </c>
      <c r="B4835" t="s">
        <v>9776</v>
      </c>
      <c r="C4835" t="s">
        <v>426</v>
      </c>
      <c r="D4835">
        <v>26</v>
      </c>
      <c r="E4835" s="138">
        <v>45649</v>
      </c>
      <c r="F4835" s="138">
        <v>45910</v>
      </c>
      <c r="G4835" t="s">
        <v>69</v>
      </c>
      <c r="H4835" t="s">
        <v>70</v>
      </c>
      <c r="I4835">
        <v>0</v>
      </c>
      <c r="J4835" t="s">
        <v>16229</v>
      </c>
      <c r="K4835">
        <v>0.6</v>
      </c>
      <c r="L4835" t="s">
        <v>71</v>
      </c>
      <c r="M4835"/>
      <c r="N4835"/>
      <c r="O4835"/>
      <c r="P4835"/>
      <c r="Q4835"/>
      <c r="R4835"/>
      <c r="S4835"/>
      <c r="T4835"/>
      <c r="U4835"/>
      <c r="V4835"/>
      <c r="W4835"/>
      <c r="X4835"/>
      <c r="Y4835"/>
      <c r="Z4835"/>
      <c r="AA4835"/>
      <c r="AB4835"/>
      <c r="AC4835"/>
      <c r="AD4835"/>
      <c r="AE4835"/>
      <c r="AF4835"/>
      <c r="AG4835">
        <v>2</v>
      </c>
      <c r="AH4835">
        <v>10000</v>
      </c>
    </row>
    <row r="4836" spans="1:34" ht="15" x14ac:dyDescent="0.25">
      <c r="A4836" t="s">
        <v>9777</v>
      </c>
      <c r="B4836" t="s">
        <v>9778</v>
      </c>
      <c r="C4836" t="s">
        <v>84</v>
      </c>
      <c r="D4836"/>
      <c r="E4836"/>
      <c r="F4836"/>
      <c r="G4836"/>
      <c r="H4836" t="s">
        <v>63</v>
      </c>
      <c r="I4836" t="s">
        <v>64</v>
      </c>
      <c r="J4836"/>
      <c r="K4836"/>
      <c r="L4836"/>
      <c r="M4836"/>
      <c r="N4836"/>
      <c r="O4836"/>
      <c r="P4836"/>
      <c r="Q4836"/>
      <c r="R4836"/>
      <c r="S4836"/>
      <c r="T4836"/>
      <c r="U4836"/>
      <c r="V4836"/>
      <c r="W4836"/>
      <c r="X4836"/>
      <c r="Y4836"/>
      <c r="Z4836"/>
      <c r="AA4836"/>
      <c r="AB4836"/>
      <c r="AC4836"/>
      <c r="AD4836"/>
      <c r="AE4836"/>
      <c r="AF4836"/>
      <c r="AG4836"/>
      <c r="AH4836">
        <v>0</v>
      </c>
    </row>
    <row r="4837" spans="1:34" ht="15" x14ac:dyDescent="0.25">
      <c r="A4837" t="s">
        <v>9781</v>
      </c>
      <c r="B4837" t="s">
        <v>9782</v>
      </c>
      <c r="C4837" t="s">
        <v>211</v>
      </c>
      <c r="D4837">
        <v>13</v>
      </c>
      <c r="E4837" s="138">
        <v>45365</v>
      </c>
      <c r="F4837" s="138">
        <v>46011</v>
      </c>
      <c r="G4837" t="s">
        <v>16478</v>
      </c>
      <c r="H4837" t="s">
        <v>70</v>
      </c>
      <c r="I4837">
        <v>0</v>
      </c>
      <c r="J4837" t="s">
        <v>16248</v>
      </c>
      <c r="K4837">
        <v>0.71</v>
      </c>
      <c r="L4837" t="s">
        <v>16270</v>
      </c>
      <c r="M4837">
        <v>0.74</v>
      </c>
      <c r="N4837" t="s">
        <v>78</v>
      </c>
      <c r="O4837">
        <v>0.8</v>
      </c>
      <c r="P4837" t="s">
        <v>79</v>
      </c>
      <c r="Q4837"/>
      <c r="R4837"/>
      <c r="S4837"/>
      <c r="T4837"/>
      <c r="U4837"/>
      <c r="V4837"/>
      <c r="W4837"/>
      <c r="X4837"/>
      <c r="Y4837"/>
      <c r="Z4837"/>
      <c r="AA4837"/>
      <c r="AB4837"/>
      <c r="AC4837"/>
      <c r="AD4837"/>
      <c r="AE4837"/>
      <c r="AF4837"/>
      <c r="AG4837">
        <v>4</v>
      </c>
      <c r="AH4837">
        <v>8500</v>
      </c>
    </row>
    <row r="4838" spans="1:34" ht="15" x14ac:dyDescent="0.25">
      <c r="A4838" t="s">
        <v>9783</v>
      </c>
      <c r="B4838" t="s">
        <v>9784</v>
      </c>
      <c r="C4838" t="s">
        <v>162</v>
      </c>
      <c r="D4838">
        <v>34</v>
      </c>
      <c r="E4838" s="138">
        <v>45653</v>
      </c>
      <c r="F4838" s="138">
        <v>45716</v>
      </c>
      <c r="G4838" t="s">
        <v>69</v>
      </c>
      <c r="H4838" t="s">
        <v>63</v>
      </c>
      <c r="I4838">
        <v>0.8</v>
      </c>
      <c r="J4838" t="s">
        <v>71</v>
      </c>
      <c r="K4838"/>
      <c r="L4838"/>
      <c r="M4838"/>
      <c r="N4838"/>
      <c r="O4838"/>
      <c r="P4838"/>
      <c r="Q4838"/>
      <c r="R4838"/>
      <c r="S4838"/>
      <c r="T4838"/>
      <c r="U4838"/>
      <c r="V4838"/>
      <c r="W4838"/>
      <c r="X4838"/>
      <c r="Y4838"/>
      <c r="Z4838"/>
      <c r="AA4838"/>
      <c r="AB4838"/>
      <c r="AC4838"/>
      <c r="AD4838"/>
      <c r="AE4838"/>
      <c r="AF4838"/>
      <c r="AG4838">
        <v>1</v>
      </c>
      <c r="AH4838">
        <v>0</v>
      </c>
    </row>
    <row r="4839" spans="1:34" ht="15" x14ac:dyDescent="0.25">
      <c r="A4839" t="s">
        <v>9785</v>
      </c>
      <c r="B4839" t="s">
        <v>9786</v>
      </c>
      <c r="C4839" t="s">
        <v>516</v>
      </c>
      <c r="D4839"/>
      <c r="E4839"/>
      <c r="F4839"/>
      <c r="G4839"/>
      <c r="H4839" t="s">
        <v>63</v>
      </c>
      <c r="I4839" t="s">
        <v>64</v>
      </c>
      <c r="J4839"/>
      <c r="K4839"/>
      <c r="L4839"/>
      <c r="M4839"/>
      <c r="N4839"/>
      <c r="O4839"/>
      <c r="P4839"/>
      <c r="Q4839"/>
      <c r="R4839"/>
      <c r="S4839"/>
      <c r="T4839"/>
      <c r="U4839"/>
      <c r="V4839"/>
      <c r="W4839"/>
      <c r="X4839"/>
      <c r="Y4839"/>
      <c r="Z4839"/>
      <c r="AA4839"/>
      <c r="AB4839"/>
      <c r="AC4839"/>
      <c r="AD4839"/>
      <c r="AE4839"/>
      <c r="AF4839"/>
      <c r="AG4839"/>
      <c r="AH4839">
        <v>0</v>
      </c>
    </row>
    <row r="4840" spans="1:34" ht="15" x14ac:dyDescent="0.25">
      <c r="A4840" t="s">
        <v>9787</v>
      </c>
      <c r="B4840" t="s">
        <v>9788</v>
      </c>
      <c r="C4840" t="s">
        <v>170</v>
      </c>
      <c r="D4840">
        <v>45</v>
      </c>
      <c r="E4840" s="138">
        <v>45653</v>
      </c>
      <c r="F4840" s="138">
        <v>45670</v>
      </c>
      <c r="G4840" t="s">
        <v>75</v>
      </c>
      <c r="H4840" t="s">
        <v>70</v>
      </c>
      <c r="I4840">
        <v>0</v>
      </c>
      <c r="J4840" t="s">
        <v>16228</v>
      </c>
      <c r="K4840">
        <v>0.8</v>
      </c>
      <c r="L4840" t="s">
        <v>71</v>
      </c>
      <c r="M4840"/>
      <c r="N4840"/>
      <c r="O4840"/>
      <c r="P4840"/>
      <c r="Q4840"/>
      <c r="R4840"/>
      <c r="S4840"/>
      <c r="T4840"/>
      <c r="U4840"/>
      <c r="V4840"/>
      <c r="W4840"/>
      <c r="X4840"/>
      <c r="Y4840"/>
      <c r="Z4840"/>
      <c r="AA4840"/>
      <c r="AB4840"/>
      <c r="AC4840"/>
      <c r="AD4840"/>
      <c r="AE4840"/>
      <c r="AF4840"/>
      <c r="AG4840">
        <v>2</v>
      </c>
      <c r="AH4840">
        <v>12000</v>
      </c>
    </row>
    <row r="4841" spans="1:34" ht="15" x14ac:dyDescent="0.25">
      <c r="A4841" t="s">
        <v>9791</v>
      </c>
      <c r="B4841" t="s">
        <v>9792</v>
      </c>
      <c r="C4841" t="s">
        <v>206</v>
      </c>
      <c r="D4841">
        <v>4</v>
      </c>
      <c r="E4841" s="138">
        <v>45327</v>
      </c>
      <c r="F4841" s="138">
        <v>46011</v>
      </c>
      <c r="G4841" t="s">
        <v>69</v>
      </c>
      <c r="H4841" t="s">
        <v>70</v>
      </c>
      <c r="I4841">
        <v>0</v>
      </c>
      <c r="J4841" t="s">
        <v>16249</v>
      </c>
      <c r="K4841">
        <v>0.8</v>
      </c>
      <c r="L4841" t="s">
        <v>71</v>
      </c>
      <c r="M4841"/>
      <c r="N4841"/>
      <c r="O4841"/>
      <c r="P4841"/>
      <c r="Q4841"/>
      <c r="R4841"/>
      <c r="S4841"/>
      <c r="T4841"/>
      <c r="U4841"/>
      <c r="V4841"/>
      <c r="W4841"/>
      <c r="X4841"/>
      <c r="Y4841"/>
      <c r="Z4841"/>
      <c r="AA4841"/>
      <c r="AB4841"/>
      <c r="AC4841"/>
      <c r="AD4841"/>
      <c r="AE4841"/>
      <c r="AF4841"/>
      <c r="AG4841">
        <v>2</v>
      </c>
      <c r="AH4841">
        <v>8000</v>
      </c>
    </row>
    <row r="4842" spans="1:34" ht="15" x14ac:dyDescent="0.25">
      <c r="A4842" t="s">
        <v>9793</v>
      </c>
      <c r="B4842" t="s">
        <v>9794</v>
      </c>
      <c r="C4842" t="s">
        <v>516</v>
      </c>
      <c r="D4842">
        <v>31</v>
      </c>
      <c r="E4842" s="138">
        <v>45642</v>
      </c>
      <c r="F4842" s="138">
        <v>45700</v>
      </c>
      <c r="G4842" t="s">
        <v>69</v>
      </c>
      <c r="H4842" t="s">
        <v>63</v>
      </c>
      <c r="I4842">
        <v>0.8</v>
      </c>
      <c r="J4842" t="s">
        <v>71</v>
      </c>
      <c r="K4842"/>
      <c r="L4842"/>
      <c r="M4842"/>
      <c r="N4842"/>
      <c r="O4842"/>
      <c r="P4842"/>
      <c r="Q4842"/>
      <c r="R4842"/>
      <c r="S4842"/>
      <c r="T4842"/>
      <c r="U4842"/>
      <c r="V4842"/>
      <c r="W4842"/>
      <c r="X4842"/>
      <c r="Y4842"/>
      <c r="Z4842"/>
      <c r="AA4842"/>
      <c r="AB4842"/>
      <c r="AC4842"/>
      <c r="AD4842"/>
      <c r="AE4842"/>
      <c r="AF4842"/>
      <c r="AG4842">
        <v>1</v>
      </c>
      <c r="AH4842">
        <v>0</v>
      </c>
    </row>
    <row r="4843" spans="1:34" ht="15" x14ac:dyDescent="0.25">
      <c r="A4843" t="s">
        <v>9789</v>
      </c>
      <c r="B4843" t="s">
        <v>9790</v>
      </c>
      <c r="C4843" t="s">
        <v>119</v>
      </c>
      <c r="D4843">
        <v>28</v>
      </c>
      <c r="E4843" s="138">
        <v>42818</v>
      </c>
      <c r="F4843" s="138">
        <v>46011</v>
      </c>
      <c r="G4843" t="s">
        <v>69</v>
      </c>
      <c r="H4843" t="s">
        <v>63</v>
      </c>
      <c r="I4843">
        <v>0.3</v>
      </c>
      <c r="J4843" t="s">
        <v>71</v>
      </c>
      <c r="K4843"/>
      <c r="L4843"/>
      <c r="M4843"/>
      <c r="N4843"/>
      <c r="O4843"/>
      <c r="P4843"/>
      <c r="Q4843"/>
      <c r="R4843"/>
      <c r="S4843"/>
      <c r="T4843"/>
      <c r="U4843"/>
      <c r="V4843"/>
      <c r="W4843"/>
      <c r="X4843"/>
      <c r="Y4843"/>
      <c r="Z4843"/>
      <c r="AA4843"/>
      <c r="AB4843"/>
      <c r="AC4843"/>
      <c r="AD4843"/>
      <c r="AE4843"/>
      <c r="AF4843"/>
      <c r="AG4843">
        <v>1</v>
      </c>
      <c r="AH4843">
        <v>0</v>
      </c>
    </row>
    <row r="4844" spans="1:34" ht="15" x14ac:dyDescent="0.25">
      <c r="A4844" t="s">
        <v>9795</v>
      </c>
      <c r="B4844" t="s">
        <v>9796</v>
      </c>
      <c r="C4844" t="s">
        <v>193</v>
      </c>
      <c r="D4844">
        <v>1</v>
      </c>
      <c r="E4844" s="138">
        <v>45715</v>
      </c>
      <c r="F4844" s="138">
        <v>45726</v>
      </c>
      <c r="G4844" t="s">
        <v>69</v>
      </c>
      <c r="H4844" t="s">
        <v>70</v>
      </c>
      <c r="I4844">
        <v>0</v>
      </c>
      <c r="J4844" t="s">
        <v>16229</v>
      </c>
      <c r="K4844">
        <v>0.6</v>
      </c>
      <c r="L4844" t="s">
        <v>71</v>
      </c>
      <c r="M4844"/>
      <c r="N4844"/>
      <c r="O4844"/>
      <c r="P4844"/>
      <c r="Q4844"/>
      <c r="R4844"/>
      <c r="S4844"/>
      <c r="T4844"/>
      <c r="U4844"/>
      <c r="V4844"/>
      <c r="W4844"/>
      <c r="X4844"/>
      <c r="Y4844"/>
      <c r="Z4844"/>
      <c r="AA4844"/>
      <c r="AB4844"/>
      <c r="AC4844"/>
      <c r="AD4844"/>
      <c r="AE4844"/>
      <c r="AF4844"/>
      <c r="AG4844">
        <v>2</v>
      </c>
      <c r="AH4844">
        <v>10000</v>
      </c>
    </row>
    <row r="4845" spans="1:34" ht="15" x14ac:dyDescent="0.25">
      <c r="A4845" t="s">
        <v>9799</v>
      </c>
      <c r="B4845" t="s">
        <v>9800</v>
      </c>
      <c r="C4845" t="s">
        <v>203</v>
      </c>
      <c r="D4845">
        <v>36</v>
      </c>
      <c r="E4845" s="138">
        <v>45654</v>
      </c>
      <c r="F4845" s="138">
        <v>45677</v>
      </c>
      <c r="G4845" t="s">
        <v>69</v>
      </c>
      <c r="H4845" t="s">
        <v>63</v>
      </c>
      <c r="I4845">
        <v>0.6</v>
      </c>
      <c r="J4845" t="s">
        <v>71</v>
      </c>
      <c r="K4845"/>
      <c r="L4845"/>
      <c r="M4845"/>
      <c r="N4845"/>
      <c r="O4845"/>
      <c r="P4845"/>
      <c r="Q4845"/>
      <c r="R4845"/>
      <c r="S4845"/>
      <c r="T4845"/>
      <c r="U4845"/>
      <c r="V4845"/>
      <c r="W4845"/>
      <c r="X4845"/>
      <c r="Y4845"/>
      <c r="Z4845"/>
      <c r="AA4845"/>
      <c r="AB4845"/>
      <c r="AC4845"/>
      <c r="AD4845"/>
      <c r="AE4845"/>
      <c r="AF4845"/>
      <c r="AG4845">
        <v>1</v>
      </c>
      <c r="AH4845">
        <v>0</v>
      </c>
    </row>
    <row r="4846" spans="1:34" ht="15" x14ac:dyDescent="0.25">
      <c r="A4846" t="s">
        <v>9797</v>
      </c>
      <c r="B4846" t="s">
        <v>9798</v>
      </c>
      <c r="C4846" t="s">
        <v>313</v>
      </c>
      <c r="D4846"/>
      <c r="E4846"/>
      <c r="F4846"/>
      <c r="G4846"/>
      <c r="H4846" t="s">
        <v>63</v>
      </c>
      <c r="I4846" t="s">
        <v>64</v>
      </c>
      <c r="J4846"/>
      <c r="K4846"/>
      <c r="L4846"/>
      <c r="M4846"/>
      <c r="N4846"/>
      <c r="O4846"/>
      <c r="P4846"/>
      <c r="Q4846"/>
      <c r="R4846"/>
      <c r="S4846"/>
      <c r="T4846"/>
      <c r="U4846"/>
      <c r="V4846"/>
      <c r="W4846"/>
      <c r="X4846"/>
      <c r="Y4846"/>
      <c r="Z4846"/>
      <c r="AA4846"/>
      <c r="AB4846"/>
      <c r="AC4846"/>
      <c r="AD4846"/>
      <c r="AE4846"/>
      <c r="AF4846"/>
      <c r="AG4846"/>
      <c r="AH4846">
        <v>0</v>
      </c>
    </row>
    <row r="4847" spans="1:34" ht="15" x14ac:dyDescent="0.25">
      <c r="A4847" t="s">
        <v>9801</v>
      </c>
      <c r="B4847" t="s">
        <v>9802</v>
      </c>
      <c r="C4847" t="s">
        <v>139</v>
      </c>
      <c r="D4847">
        <v>33</v>
      </c>
      <c r="E4847" s="138">
        <v>41607</v>
      </c>
      <c r="F4847" s="138">
        <v>46011</v>
      </c>
      <c r="G4847" t="s">
        <v>69</v>
      </c>
      <c r="H4847" t="s">
        <v>63</v>
      </c>
      <c r="I4847">
        <v>0.8</v>
      </c>
      <c r="J4847" t="s">
        <v>71</v>
      </c>
      <c r="K4847"/>
      <c r="L4847"/>
      <c r="M4847"/>
      <c r="N4847"/>
      <c r="O4847"/>
      <c r="P4847"/>
      <c r="Q4847"/>
      <c r="R4847"/>
      <c r="S4847"/>
      <c r="T4847"/>
      <c r="U4847"/>
      <c r="V4847"/>
      <c r="W4847"/>
      <c r="X4847"/>
      <c r="Y4847"/>
      <c r="Z4847"/>
      <c r="AA4847"/>
      <c r="AB4847"/>
      <c r="AC4847"/>
      <c r="AD4847"/>
      <c r="AE4847"/>
      <c r="AF4847"/>
      <c r="AG4847">
        <v>1</v>
      </c>
      <c r="AH4847">
        <v>0</v>
      </c>
    </row>
    <row r="4848" spans="1:34" ht="15" x14ac:dyDescent="0.25">
      <c r="A4848" t="s">
        <v>9805</v>
      </c>
      <c r="B4848" t="s">
        <v>9806</v>
      </c>
      <c r="C4848" t="s">
        <v>286</v>
      </c>
      <c r="D4848">
        <v>6</v>
      </c>
      <c r="E4848" s="138">
        <v>45728</v>
      </c>
      <c r="F4848" s="138">
        <v>45832</v>
      </c>
      <c r="G4848" t="s">
        <v>69</v>
      </c>
      <c r="H4848" t="s">
        <v>70</v>
      </c>
      <c r="I4848">
        <v>0</v>
      </c>
      <c r="J4848" t="s">
        <v>16228</v>
      </c>
      <c r="K4848">
        <v>0.5</v>
      </c>
      <c r="L4848" t="s">
        <v>71</v>
      </c>
      <c r="M4848"/>
      <c r="N4848"/>
      <c r="O4848"/>
      <c r="P4848"/>
      <c r="Q4848"/>
      <c r="R4848"/>
      <c r="S4848"/>
      <c r="T4848"/>
      <c r="U4848"/>
      <c r="V4848"/>
      <c r="W4848"/>
      <c r="X4848"/>
      <c r="Y4848"/>
      <c r="Z4848"/>
      <c r="AA4848"/>
      <c r="AB4848"/>
      <c r="AC4848"/>
      <c r="AD4848"/>
      <c r="AE4848"/>
      <c r="AF4848"/>
      <c r="AG4848">
        <v>2</v>
      </c>
      <c r="AH4848">
        <v>12000</v>
      </c>
    </row>
    <row r="4849" spans="1:34" ht="15" x14ac:dyDescent="0.25">
      <c r="A4849" t="s">
        <v>9807</v>
      </c>
      <c r="B4849" t="s">
        <v>9808</v>
      </c>
      <c r="C4849" t="s">
        <v>102</v>
      </c>
      <c r="D4849">
        <v>44</v>
      </c>
      <c r="E4849" s="138">
        <v>45638</v>
      </c>
      <c r="F4849" s="138">
        <v>45967</v>
      </c>
      <c r="G4849" t="s">
        <v>69</v>
      </c>
      <c r="H4849" t="s">
        <v>70</v>
      </c>
      <c r="I4849">
        <v>0</v>
      </c>
      <c r="J4849" t="s">
        <v>16400</v>
      </c>
      <c r="K4849">
        <v>0.8</v>
      </c>
      <c r="L4849" t="s">
        <v>71</v>
      </c>
      <c r="M4849"/>
      <c r="N4849"/>
      <c r="O4849"/>
      <c r="P4849"/>
      <c r="Q4849"/>
      <c r="R4849"/>
      <c r="S4849"/>
      <c r="T4849"/>
      <c r="U4849"/>
      <c r="V4849"/>
      <c r="W4849"/>
      <c r="X4849"/>
      <c r="Y4849"/>
      <c r="Z4849"/>
      <c r="AA4849"/>
      <c r="AB4849"/>
      <c r="AC4849"/>
      <c r="AD4849"/>
      <c r="AE4849"/>
      <c r="AF4849"/>
      <c r="AG4849">
        <v>2</v>
      </c>
      <c r="AH4849">
        <v>9360</v>
      </c>
    </row>
    <row r="4850" spans="1:34" ht="15" x14ac:dyDescent="0.25">
      <c r="A4850" t="s">
        <v>9809</v>
      </c>
      <c r="B4850" t="s">
        <v>9810</v>
      </c>
      <c r="C4850" t="s">
        <v>231</v>
      </c>
      <c r="D4850">
        <v>44</v>
      </c>
      <c r="E4850" s="138">
        <v>45646</v>
      </c>
      <c r="F4850" s="138">
        <v>45673</v>
      </c>
      <c r="G4850" t="s">
        <v>75</v>
      </c>
      <c r="H4850" t="s">
        <v>70</v>
      </c>
      <c r="I4850">
        <v>0</v>
      </c>
      <c r="J4850" t="s">
        <v>16229</v>
      </c>
      <c r="K4850">
        <v>0.8</v>
      </c>
      <c r="L4850" t="s">
        <v>71</v>
      </c>
      <c r="M4850"/>
      <c r="N4850"/>
      <c r="O4850"/>
      <c r="P4850"/>
      <c r="Q4850"/>
      <c r="R4850"/>
      <c r="S4850"/>
      <c r="T4850"/>
      <c r="U4850"/>
      <c r="V4850"/>
      <c r="W4850"/>
      <c r="X4850"/>
      <c r="Y4850"/>
      <c r="Z4850"/>
      <c r="AA4850"/>
      <c r="AB4850"/>
      <c r="AC4850"/>
      <c r="AD4850"/>
      <c r="AE4850"/>
      <c r="AF4850"/>
      <c r="AG4850">
        <v>2</v>
      </c>
      <c r="AH4850">
        <v>10000</v>
      </c>
    </row>
    <row r="4851" spans="1:34" ht="15" x14ac:dyDescent="0.25">
      <c r="A4851" t="s">
        <v>9811</v>
      </c>
      <c r="B4851" t="s">
        <v>9812</v>
      </c>
      <c r="C4851" t="s">
        <v>318</v>
      </c>
      <c r="D4851">
        <v>4</v>
      </c>
      <c r="E4851" s="138">
        <v>45012</v>
      </c>
      <c r="F4851" s="138">
        <v>46011</v>
      </c>
      <c r="G4851" t="s">
        <v>69</v>
      </c>
      <c r="H4851" t="s">
        <v>63</v>
      </c>
      <c r="I4851">
        <v>0.6</v>
      </c>
      <c r="J4851" t="s">
        <v>71</v>
      </c>
      <c r="K4851"/>
      <c r="L4851"/>
      <c r="M4851"/>
      <c r="N4851"/>
      <c r="O4851"/>
      <c r="P4851"/>
      <c r="Q4851"/>
      <c r="R4851"/>
      <c r="S4851"/>
      <c r="T4851"/>
      <c r="U4851"/>
      <c r="V4851"/>
      <c r="W4851"/>
      <c r="X4851"/>
      <c r="Y4851"/>
      <c r="Z4851"/>
      <c r="AA4851"/>
      <c r="AB4851"/>
      <c r="AC4851"/>
      <c r="AD4851"/>
      <c r="AE4851"/>
      <c r="AF4851"/>
      <c r="AG4851">
        <v>1</v>
      </c>
      <c r="AH4851">
        <v>0</v>
      </c>
    </row>
    <row r="4852" spans="1:34" ht="15" x14ac:dyDescent="0.25">
      <c r="A4852" t="s">
        <v>9813</v>
      </c>
      <c r="B4852" t="s">
        <v>9814</v>
      </c>
      <c r="C4852" t="s">
        <v>313</v>
      </c>
      <c r="D4852"/>
      <c r="E4852"/>
      <c r="F4852"/>
      <c r="G4852"/>
      <c r="H4852" t="s">
        <v>63</v>
      </c>
      <c r="I4852" t="s">
        <v>64</v>
      </c>
      <c r="J4852"/>
      <c r="K4852"/>
      <c r="L4852"/>
      <c r="M4852"/>
      <c r="N4852"/>
      <c r="O4852"/>
      <c r="P4852"/>
      <c r="Q4852"/>
      <c r="R4852"/>
      <c r="S4852"/>
      <c r="T4852"/>
      <c r="U4852"/>
      <c r="V4852"/>
      <c r="W4852"/>
      <c r="X4852"/>
      <c r="Y4852"/>
      <c r="Z4852"/>
      <c r="AA4852"/>
      <c r="AB4852"/>
      <c r="AC4852"/>
      <c r="AD4852"/>
      <c r="AE4852"/>
      <c r="AF4852"/>
      <c r="AG4852"/>
      <c r="AH4852">
        <v>0</v>
      </c>
    </row>
    <row r="4853" spans="1:34" ht="15" x14ac:dyDescent="0.25">
      <c r="A4853" t="s">
        <v>9815</v>
      </c>
      <c r="B4853" t="s">
        <v>9816</v>
      </c>
      <c r="C4853" t="s">
        <v>151</v>
      </c>
      <c r="D4853">
        <v>34</v>
      </c>
      <c r="E4853" s="138">
        <v>45649</v>
      </c>
      <c r="F4853" s="138">
        <v>45677</v>
      </c>
      <c r="G4853" t="s">
        <v>69</v>
      </c>
      <c r="H4853" t="s">
        <v>70</v>
      </c>
      <c r="I4853">
        <v>0</v>
      </c>
      <c r="J4853" t="s">
        <v>16228</v>
      </c>
      <c r="K4853">
        <v>0.8</v>
      </c>
      <c r="L4853" t="s">
        <v>71</v>
      </c>
      <c r="M4853"/>
      <c r="N4853"/>
      <c r="O4853"/>
      <c r="P4853"/>
      <c r="Q4853"/>
      <c r="R4853"/>
      <c r="S4853"/>
      <c r="T4853"/>
      <c r="U4853"/>
      <c r="V4853"/>
      <c r="W4853"/>
      <c r="X4853"/>
      <c r="Y4853"/>
      <c r="Z4853"/>
      <c r="AA4853"/>
      <c r="AB4853"/>
      <c r="AC4853"/>
      <c r="AD4853"/>
      <c r="AE4853"/>
      <c r="AF4853"/>
      <c r="AG4853">
        <v>2</v>
      </c>
      <c r="AH4853">
        <v>12000</v>
      </c>
    </row>
    <row r="4854" spans="1:34" ht="15" x14ac:dyDescent="0.25">
      <c r="A4854" t="s">
        <v>9817</v>
      </c>
      <c r="B4854" t="s">
        <v>9818</v>
      </c>
      <c r="C4854" t="s">
        <v>139</v>
      </c>
      <c r="D4854"/>
      <c r="E4854"/>
      <c r="F4854"/>
      <c r="G4854"/>
      <c r="H4854" t="s">
        <v>63</v>
      </c>
      <c r="I4854" t="s">
        <v>64</v>
      </c>
      <c r="J4854"/>
      <c r="K4854"/>
      <c r="L4854"/>
      <c r="M4854"/>
      <c r="N4854"/>
      <c r="O4854"/>
      <c r="P4854"/>
      <c r="Q4854"/>
      <c r="R4854"/>
      <c r="S4854"/>
      <c r="T4854"/>
      <c r="U4854"/>
      <c r="V4854"/>
      <c r="W4854"/>
      <c r="X4854"/>
      <c r="Y4854"/>
      <c r="Z4854"/>
      <c r="AA4854"/>
      <c r="AB4854"/>
      <c r="AC4854"/>
      <c r="AD4854"/>
      <c r="AE4854"/>
      <c r="AF4854"/>
      <c r="AG4854"/>
      <c r="AH4854">
        <v>0</v>
      </c>
    </row>
    <row r="4855" spans="1:34" ht="15" x14ac:dyDescent="0.25">
      <c r="A4855" t="s">
        <v>9819</v>
      </c>
      <c r="B4855" t="s">
        <v>9820</v>
      </c>
      <c r="C4855" t="s">
        <v>935</v>
      </c>
      <c r="D4855">
        <v>52</v>
      </c>
      <c r="E4855" s="138">
        <v>45645</v>
      </c>
      <c r="F4855" s="138">
        <v>45660</v>
      </c>
      <c r="G4855" t="s">
        <v>69</v>
      </c>
      <c r="H4855" t="s">
        <v>70</v>
      </c>
      <c r="I4855">
        <v>0</v>
      </c>
      <c r="J4855" t="s">
        <v>16281</v>
      </c>
      <c r="K4855">
        <v>0.8</v>
      </c>
      <c r="L4855" t="s">
        <v>71</v>
      </c>
      <c r="M4855"/>
      <c r="N4855"/>
      <c r="O4855"/>
      <c r="P4855"/>
      <c r="Q4855"/>
      <c r="R4855"/>
      <c r="S4855"/>
      <c r="T4855"/>
      <c r="U4855"/>
      <c r="V4855"/>
      <c r="W4855"/>
      <c r="X4855"/>
      <c r="Y4855"/>
      <c r="Z4855"/>
      <c r="AA4855"/>
      <c r="AB4855"/>
      <c r="AC4855"/>
      <c r="AD4855"/>
      <c r="AE4855"/>
      <c r="AF4855"/>
      <c r="AG4855">
        <v>2</v>
      </c>
      <c r="AH4855">
        <v>11500</v>
      </c>
    </row>
    <row r="4856" spans="1:34" ht="15" x14ac:dyDescent="0.25">
      <c r="A4856" t="s">
        <v>9823</v>
      </c>
      <c r="B4856" t="s">
        <v>9824</v>
      </c>
      <c r="C4856" t="s">
        <v>301</v>
      </c>
      <c r="D4856">
        <v>2</v>
      </c>
      <c r="E4856" s="138">
        <v>45397</v>
      </c>
      <c r="F4856" s="138">
        <v>46011</v>
      </c>
      <c r="G4856" t="s">
        <v>69</v>
      </c>
      <c r="H4856" t="s">
        <v>63</v>
      </c>
      <c r="I4856">
        <v>0.8</v>
      </c>
      <c r="J4856" t="s">
        <v>71</v>
      </c>
      <c r="K4856"/>
      <c r="L4856"/>
      <c r="M4856"/>
      <c r="N4856"/>
      <c r="O4856"/>
      <c r="P4856"/>
      <c r="Q4856"/>
      <c r="R4856"/>
      <c r="S4856"/>
      <c r="T4856"/>
      <c r="U4856"/>
      <c r="V4856"/>
      <c r="W4856"/>
      <c r="X4856"/>
      <c r="Y4856"/>
      <c r="Z4856"/>
      <c r="AA4856"/>
      <c r="AB4856"/>
      <c r="AC4856"/>
      <c r="AD4856"/>
      <c r="AE4856"/>
      <c r="AF4856"/>
      <c r="AG4856">
        <v>1</v>
      </c>
      <c r="AH4856">
        <v>0</v>
      </c>
    </row>
    <row r="4857" spans="1:34" ht="15" x14ac:dyDescent="0.25">
      <c r="A4857" t="s">
        <v>9825</v>
      </c>
      <c r="B4857" t="s">
        <v>9826</v>
      </c>
      <c r="C4857" t="s">
        <v>99</v>
      </c>
      <c r="D4857">
        <v>28</v>
      </c>
      <c r="E4857" s="138">
        <v>45653</v>
      </c>
      <c r="F4857" s="138">
        <v>45670</v>
      </c>
      <c r="G4857" t="s">
        <v>69</v>
      </c>
      <c r="H4857" t="s">
        <v>63</v>
      </c>
      <c r="I4857">
        <v>0.8</v>
      </c>
      <c r="J4857" t="s">
        <v>71</v>
      </c>
      <c r="K4857"/>
      <c r="L4857"/>
      <c r="M4857"/>
      <c r="N4857"/>
      <c r="O4857"/>
      <c r="P4857"/>
      <c r="Q4857"/>
      <c r="R4857"/>
      <c r="S4857"/>
      <c r="T4857"/>
      <c r="U4857"/>
      <c r="V4857"/>
      <c r="W4857"/>
      <c r="X4857"/>
      <c r="Y4857"/>
      <c r="Z4857"/>
      <c r="AA4857"/>
      <c r="AB4857"/>
      <c r="AC4857"/>
      <c r="AD4857"/>
      <c r="AE4857"/>
      <c r="AF4857"/>
      <c r="AG4857">
        <v>1</v>
      </c>
      <c r="AH4857">
        <v>0</v>
      </c>
    </row>
    <row r="4858" spans="1:34" ht="15" x14ac:dyDescent="0.25">
      <c r="A4858" t="s">
        <v>9827</v>
      </c>
      <c r="B4858" t="s">
        <v>9828</v>
      </c>
      <c r="C4858" t="s">
        <v>408</v>
      </c>
      <c r="D4858">
        <v>120</v>
      </c>
      <c r="E4858" s="138">
        <v>41207</v>
      </c>
      <c r="F4858" s="138">
        <v>46011</v>
      </c>
      <c r="G4858" t="s">
        <v>69</v>
      </c>
      <c r="H4858" t="s">
        <v>63</v>
      </c>
      <c r="I4858">
        <v>0.8</v>
      </c>
      <c r="J4858" t="s">
        <v>71</v>
      </c>
      <c r="K4858"/>
      <c r="L4858"/>
      <c r="M4858"/>
      <c r="N4858"/>
      <c r="O4858"/>
      <c r="P4858"/>
      <c r="Q4858"/>
      <c r="R4858"/>
      <c r="S4858"/>
      <c r="T4858"/>
      <c r="U4858"/>
      <c r="V4858"/>
      <c r="W4858"/>
      <c r="X4858"/>
      <c r="Y4858"/>
      <c r="Z4858"/>
      <c r="AA4858"/>
      <c r="AB4858"/>
      <c r="AC4858"/>
      <c r="AD4858"/>
      <c r="AE4858"/>
      <c r="AF4858"/>
      <c r="AG4858">
        <v>1</v>
      </c>
      <c r="AH4858">
        <v>0</v>
      </c>
    </row>
    <row r="4859" spans="1:34" ht="15" x14ac:dyDescent="0.25">
      <c r="A4859" t="s">
        <v>9829</v>
      </c>
      <c r="B4859" t="s">
        <v>9830</v>
      </c>
      <c r="C4859" t="s">
        <v>90</v>
      </c>
      <c r="D4859">
        <v>24</v>
      </c>
      <c r="E4859" s="138">
        <v>42214</v>
      </c>
      <c r="F4859" s="138">
        <v>46011</v>
      </c>
      <c r="G4859" t="s">
        <v>69</v>
      </c>
      <c r="H4859" t="s">
        <v>70</v>
      </c>
      <c r="I4859">
        <v>0</v>
      </c>
      <c r="J4859" t="s">
        <v>16230</v>
      </c>
      <c r="K4859">
        <v>0.8</v>
      </c>
      <c r="L4859" t="s">
        <v>71</v>
      </c>
      <c r="M4859"/>
      <c r="N4859"/>
      <c r="O4859"/>
      <c r="P4859"/>
      <c r="Q4859"/>
      <c r="R4859"/>
      <c r="S4859"/>
      <c r="T4859"/>
      <c r="U4859"/>
      <c r="V4859"/>
      <c r="W4859"/>
      <c r="X4859"/>
      <c r="Y4859"/>
      <c r="Z4859"/>
      <c r="AA4859"/>
      <c r="AB4859"/>
      <c r="AC4859"/>
      <c r="AD4859"/>
      <c r="AE4859"/>
      <c r="AF4859"/>
      <c r="AG4859">
        <v>2</v>
      </c>
      <c r="AH4859">
        <v>15000</v>
      </c>
    </row>
    <row r="4860" spans="1:34" ht="15" x14ac:dyDescent="0.25">
      <c r="A4860" t="s">
        <v>9831</v>
      </c>
      <c r="B4860" t="s">
        <v>9832</v>
      </c>
      <c r="C4860" t="s">
        <v>139</v>
      </c>
      <c r="D4860">
        <v>4</v>
      </c>
      <c r="E4860" s="138">
        <v>45716</v>
      </c>
      <c r="F4860" s="138">
        <v>45735</v>
      </c>
      <c r="G4860" t="s">
        <v>69</v>
      </c>
      <c r="H4860" t="s">
        <v>63</v>
      </c>
      <c r="I4860">
        <v>0.8</v>
      </c>
      <c r="J4860" t="s">
        <v>71</v>
      </c>
      <c r="K4860"/>
      <c r="L4860"/>
      <c r="M4860"/>
      <c r="N4860"/>
      <c r="O4860"/>
      <c r="P4860"/>
      <c r="Q4860"/>
      <c r="R4860"/>
      <c r="S4860"/>
      <c r="T4860"/>
      <c r="U4860"/>
      <c r="V4860"/>
      <c r="W4860"/>
      <c r="X4860"/>
      <c r="Y4860"/>
      <c r="Z4860"/>
      <c r="AA4860"/>
      <c r="AB4860"/>
      <c r="AC4860"/>
      <c r="AD4860"/>
      <c r="AE4860"/>
      <c r="AF4860"/>
      <c r="AG4860">
        <v>1</v>
      </c>
      <c r="AH4860">
        <v>0</v>
      </c>
    </row>
    <row r="4861" spans="1:34" ht="15" x14ac:dyDescent="0.25">
      <c r="A4861" t="s">
        <v>9833</v>
      </c>
      <c r="B4861" t="s">
        <v>9834</v>
      </c>
      <c r="C4861" t="s">
        <v>301</v>
      </c>
      <c r="D4861">
        <v>4</v>
      </c>
      <c r="E4861" s="138">
        <v>44970</v>
      </c>
      <c r="F4861" s="138">
        <v>46011</v>
      </c>
      <c r="G4861" t="s">
        <v>69</v>
      </c>
      <c r="H4861" t="s">
        <v>63</v>
      </c>
      <c r="I4861">
        <v>0.8</v>
      </c>
      <c r="J4861" t="s">
        <v>71</v>
      </c>
      <c r="K4861"/>
      <c r="L4861"/>
      <c r="M4861"/>
      <c r="N4861"/>
      <c r="O4861"/>
      <c r="P4861"/>
      <c r="Q4861"/>
      <c r="R4861"/>
      <c r="S4861"/>
      <c r="T4861"/>
      <c r="U4861"/>
      <c r="V4861"/>
      <c r="W4861"/>
      <c r="X4861"/>
      <c r="Y4861"/>
      <c r="Z4861"/>
      <c r="AA4861"/>
      <c r="AB4861"/>
      <c r="AC4861"/>
      <c r="AD4861"/>
      <c r="AE4861"/>
      <c r="AF4861"/>
      <c r="AG4861">
        <v>1</v>
      </c>
      <c r="AH4861">
        <v>0</v>
      </c>
    </row>
    <row r="4862" spans="1:34" ht="15" x14ac:dyDescent="0.25">
      <c r="A4862" t="s">
        <v>9837</v>
      </c>
      <c r="B4862" t="s">
        <v>9838</v>
      </c>
      <c r="C4862" t="s">
        <v>139</v>
      </c>
      <c r="D4862">
        <v>23</v>
      </c>
      <c r="E4862" s="138">
        <v>45138</v>
      </c>
      <c r="F4862" s="138">
        <v>46011</v>
      </c>
      <c r="G4862" t="s">
        <v>69</v>
      </c>
      <c r="H4862" t="s">
        <v>63</v>
      </c>
      <c r="I4862">
        <v>0.8</v>
      </c>
      <c r="J4862" t="s">
        <v>71</v>
      </c>
      <c r="K4862"/>
      <c r="L4862"/>
      <c r="M4862"/>
      <c r="N4862"/>
      <c r="O4862"/>
      <c r="P4862"/>
      <c r="Q4862"/>
      <c r="R4862"/>
      <c r="S4862"/>
      <c r="T4862"/>
      <c r="U4862"/>
      <c r="V4862"/>
      <c r="W4862"/>
      <c r="X4862"/>
      <c r="Y4862"/>
      <c r="Z4862"/>
      <c r="AA4862"/>
      <c r="AB4862"/>
      <c r="AC4862"/>
      <c r="AD4862"/>
      <c r="AE4862"/>
      <c r="AF4862"/>
      <c r="AG4862">
        <v>1</v>
      </c>
      <c r="AH4862">
        <v>0</v>
      </c>
    </row>
    <row r="4863" spans="1:34" ht="15" x14ac:dyDescent="0.25">
      <c r="A4863" t="s">
        <v>9839</v>
      </c>
      <c r="B4863" t="s">
        <v>9840</v>
      </c>
      <c r="C4863" t="s">
        <v>198</v>
      </c>
      <c r="D4863">
        <v>37</v>
      </c>
      <c r="E4863" s="138">
        <v>45289</v>
      </c>
      <c r="F4863" s="138">
        <v>46011</v>
      </c>
      <c r="G4863" t="s">
        <v>69</v>
      </c>
      <c r="H4863" t="s">
        <v>63</v>
      </c>
      <c r="I4863">
        <v>0.8</v>
      </c>
      <c r="J4863" t="s">
        <v>71</v>
      </c>
      <c r="K4863"/>
      <c r="L4863"/>
      <c r="M4863"/>
      <c r="N4863"/>
      <c r="O4863"/>
      <c r="P4863"/>
      <c r="Q4863"/>
      <c r="R4863"/>
      <c r="S4863"/>
      <c r="T4863"/>
      <c r="U4863"/>
      <c r="V4863"/>
      <c r="W4863"/>
      <c r="X4863"/>
      <c r="Y4863"/>
      <c r="Z4863"/>
      <c r="AA4863"/>
      <c r="AB4863"/>
      <c r="AC4863"/>
      <c r="AD4863"/>
      <c r="AE4863"/>
      <c r="AF4863"/>
      <c r="AG4863">
        <v>1</v>
      </c>
      <c r="AH4863">
        <v>0</v>
      </c>
    </row>
    <row r="4864" spans="1:34" ht="15" x14ac:dyDescent="0.25">
      <c r="A4864" t="s">
        <v>9841</v>
      </c>
      <c r="B4864" t="s">
        <v>9842</v>
      </c>
      <c r="C4864" t="s">
        <v>90</v>
      </c>
      <c r="D4864">
        <v>73</v>
      </c>
      <c r="E4864" s="138">
        <v>45645</v>
      </c>
      <c r="F4864" s="138">
        <v>45672</v>
      </c>
      <c r="G4864" t="s">
        <v>69</v>
      </c>
      <c r="H4864" t="s">
        <v>63</v>
      </c>
      <c r="I4864">
        <v>0.8</v>
      </c>
      <c r="J4864" t="s">
        <v>71</v>
      </c>
      <c r="K4864"/>
      <c r="L4864"/>
      <c r="M4864"/>
      <c r="N4864"/>
      <c r="O4864"/>
      <c r="P4864"/>
      <c r="Q4864"/>
      <c r="R4864"/>
      <c r="S4864"/>
      <c r="T4864"/>
      <c r="U4864"/>
      <c r="V4864"/>
      <c r="W4864"/>
      <c r="X4864"/>
      <c r="Y4864"/>
      <c r="Z4864"/>
      <c r="AA4864"/>
      <c r="AB4864"/>
      <c r="AC4864"/>
      <c r="AD4864"/>
      <c r="AE4864"/>
      <c r="AF4864"/>
      <c r="AG4864">
        <v>1</v>
      </c>
      <c r="AH4864">
        <v>0</v>
      </c>
    </row>
    <row r="4865" spans="1:34" ht="15" x14ac:dyDescent="0.25">
      <c r="A4865" t="s">
        <v>9843</v>
      </c>
      <c r="B4865" t="s">
        <v>9844</v>
      </c>
      <c r="C4865" t="s">
        <v>426</v>
      </c>
      <c r="D4865">
        <v>99</v>
      </c>
      <c r="E4865" s="138">
        <v>45656</v>
      </c>
      <c r="F4865" s="138">
        <v>45677</v>
      </c>
      <c r="G4865" t="s">
        <v>69</v>
      </c>
      <c r="H4865" t="s">
        <v>70</v>
      </c>
      <c r="I4865">
        <v>0</v>
      </c>
      <c r="J4865" t="s">
        <v>16232</v>
      </c>
      <c r="K4865">
        <v>0.8</v>
      </c>
      <c r="L4865" t="s">
        <v>71</v>
      </c>
      <c r="M4865"/>
      <c r="N4865"/>
      <c r="O4865"/>
      <c r="P4865"/>
      <c r="Q4865"/>
      <c r="R4865"/>
      <c r="S4865"/>
      <c r="T4865"/>
      <c r="U4865"/>
      <c r="V4865"/>
      <c r="W4865"/>
      <c r="X4865"/>
      <c r="Y4865"/>
      <c r="Z4865"/>
      <c r="AA4865"/>
      <c r="AB4865"/>
      <c r="AC4865"/>
      <c r="AD4865"/>
      <c r="AE4865"/>
      <c r="AF4865"/>
      <c r="AG4865">
        <v>2</v>
      </c>
      <c r="AH4865">
        <v>7500</v>
      </c>
    </row>
    <row r="4866" spans="1:34" ht="15" x14ac:dyDescent="0.25">
      <c r="A4866" t="s">
        <v>9845</v>
      </c>
      <c r="B4866" t="s">
        <v>9846</v>
      </c>
      <c r="C4866" t="s">
        <v>142</v>
      </c>
      <c r="D4866">
        <v>37</v>
      </c>
      <c r="E4866" s="138">
        <v>45636</v>
      </c>
      <c r="F4866" s="138">
        <v>45706</v>
      </c>
      <c r="G4866" t="s">
        <v>75</v>
      </c>
      <c r="H4866" t="s">
        <v>70</v>
      </c>
      <c r="I4866">
        <v>0</v>
      </c>
      <c r="J4866" t="s">
        <v>16245</v>
      </c>
      <c r="K4866">
        <v>0.8</v>
      </c>
      <c r="L4866" t="s">
        <v>71</v>
      </c>
      <c r="M4866"/>
      <c r="N4866"/>
      <c r="O4866"/>
      <c r="P4866"/>
      <c r="Q4866"/>
      <c r="R4866"/>
      <c r="S4866"/>
      <c r="T4866"/>
      <c r="U4866"/>
      <c r="V4866"/>
      <c r="W4866"/>
      <c r="X4866"/>
      <c r="Y4866"/>
      <c r="Z4866"/>
      <c r="AA4866"/>
      <c r="AB4866"/>
      <c r="AC4866"/>
      <c r="AD4866"/>
      <c r="AE4866"/>
      <c r="AF4866"/>
      <c r="AG4866">
        <v>2</v>
      </c>
      <c r="AH4866">
        <v>16000</v>
      </c>
    </row>
    <row r="4867" spans="1:34" ht="15" x14ac:dyDescent="0.25">
      <c r="A4867" t="s">
        <v>9847</v>
      </c>
      <c r="B4867" t="s">
        <v>9848</v>
      </c>
      <c r="C4867" t="s">
        <v>116</v>
      </c>
      <c r="D4867"/>
      <c r="E4867"/>
      <c r="F4867"/>
      <c r="G4867"/>
      <c r="H4867" t="s">
        <v>63</v>
      </c>
      <c r="I4867" t="s">
        <v>64</v>
      </c>
      <c r="J4867"/>
      <c r="K4867"/>
      <c r="L4867"/>
      <c r="M4867"/>
      <c r="N4867"/>
      <c r="O4867"/>
      <c r="P4867"/>
      <c r="Q4867"/>
      <c r="R4867"/>
      <c r="S4867"/>
      <c r="T4867"/>
      <c r="U4867"/>
      <c r="V4867"/>
      <c r="W4867"/>
      <c r="X4867"/>
      <c r="Y4867"/>
      <c r="Z4867"/>
      <c r="AA4867"/>
      <c r="AB4867"/>
      <c r="AC4867"/>
      <c r="AD4867"/>
      <c r="AE4867"/>
      <c r="AF4867"/>
      <c r="AG4867"/>
      <c r="AH4867">
        <v>0</v>
      </c>
    </row>
    <row r="4868" spans="1:34" ht="15" x14ac:dyDescent="0.25">
      <c r="A4868" t="s">
        <v>9849</v>
      </c>
      <c r="B4868" t="s">
        <v>9850</v>
      </c>
      <c r="C4868" t="s">
        <v>231</v>
      </c>
      <c r="D4868">
        <v>27</v>
      </c>
      <c r="E4868" s="138">
        <v>45639</v>
      </c>
      <c r="F4868" s="138">
        <v>45947</v>
      </c>
      <c r="G4868" t="s">
        <v>69</v>
      </c>
      <c r="H4868" t="s">
        <v>63</v>
      </c>
      <c r="I4868">
        <v>0.7</v>
      </c>
      <c r="J4868" t="s">
        <v>71</v>
      </c>
      <c r="K4868"/>
      <c r="L4868"/>
      <c r="M4868"/>
      <c r="N4868"/>
      <c r="O4868"/>
      <c r="P4868"/>
      <c r="Q4868"/>
      <c r="R4868"/>
      <c r="S4868"/>
      <c r="T4868"/>
      <c r="U4868"/>
      <c r="V4868"/>
      <c r="W4868"/>
      <c r="X4868"/>
      <c r="Y4868"/>
      <c r="Z4868"/>
      <c r="AA4868"/>
      <c r="AB4868"/>
      <c r="AC4868"/>
      <c r="AD4868"/>
      <c r="AE4868"/>
      <c r="AF4868"/>
      <c r="AG4868">
        <v>1</v>
      </c>
      <c r="AH4868">
        <v>0</v>
      </c>
    </row>
    <row r="4869" spans="1:34" ht="15" x14ac:dyDescent="0.25">
      <c r="A4869" t="s">
        <v>9851</v>
      </c>
      <c r="B4869" t="s">
        <v>9852</v>
      </c>
      <c r="C4869" t="s">
        <v>139</v>
      </c>
      <c r="D4869">
        <v>29</v>
      </c>
      <c r="E4869" s="138">
        <v>45288</v>
      </c>
      <c r="F4869" s="138">
        <v>46011</v>
      </c>
      <c r="G4869" t="s">
        <v>69</v>
      </c>
      <c r="H4869" t="s">
        <v>63</v>
      </c>
      <c r="I4869">
        <v>0.4</v>
      </c>
      <c r="J4869" t="s">
        <v>71</v>
      </c>
      <c r="K4869"/>
      <c r="L4869"/>
      <c r="M4869"/>
      <c r="N4869"/>
      <c r="O4869"/>
      <c r="P4869"/>
      <c r="Q4869"/>
      <c r="R4869"/>
      <c r="S4869"/>
      <c r="T4869"/>
      <c r="U4869"/>
      <c r="V4869"/>
      <c r="W4869"/>
      <c r="X4869"/>
      <c r="Y4869"/>
      <c r="Z4869"/>
      <c r="AA4869"/>
      <c r="AB4869"/>
      <c r="AC4869"/>
      <c r="AD4869"/>
      <c r="AE4869"/>
      <c r="AF4869"/>
      <c r="AG4869">
        <v>1</v>
      </c>
      <c r="AH4869">
        <v>0</v>
      </c>
    </row>
    <row r="4870" spans="1:34" ht="15" x14ac:dyDescent="0.25">
      <c r="A4870" t="s">
        <v>9853</v>
      </c>
      <c r="B4870" t="s">
        <v>9854</v>
      </c>
      <c r="C4870" t="s">
        <v>291</v>
      </c>
      <c r="D4870">
        <v>10</v>
      </c>
      <c r="E4870" s="138">
        <v>44707</v>
      </c>
      <c r="F4870" s="138">
        <v>46011</v>
      </c>
      <c r="G4870" t="s">
        <v>16478</v>
      </c>
      <c r="H4870" t="s">
        <v>70</v>
      </c>
      <c r="I4870">
        <v>0.55000000000000004</v>
      </c>
      <c r="J4870" t="s">
        <v>76</v>
      </c>
      <c r="K4870">
        <v>0.65</v>
      </c>
      <c r="L4870" t="s">
        <v>77</v>
      </c>
      <c r="M4870">
        <v>0.7</v>
      </c>
      <c r="N4870" t="s">
        <v>78</v>
      </c>
      <c r="O4870">
        <v>0.8</v>
      </c>
      <c r="P4870" t="s">
        <v>79</v>
      </c>
      <c r="Q4870">
        <v>0</v>
      </c>
      <c r="R4870" t="s">
        <v>16230</v>
      </c>
      <c r="S4870"/>
      <c r="T4870"/>
      <c r="U4870"/>
      <c r="V4870"/>
      <c r="W4870"/>
      <c r="X4870"/>
      <c r="Y4870"/>
      <c r="Z4870"/>
      <c r="AA4870"/>
      <c r="AB4870"/>
      <c r="AC4870"/>
      <c r="AD4870"/>
      <c r="AE4870"/>
      <c r="AF4870"/>
      <c r="AG4870">
        <v>0</v>
      </c>
      <c r="AH4870">
        <v>0</v>
      </c>
    </row>
    <row r="4871" spans="1:34" ht="15" x14ac:dyDescent="0.25">
      <c r="A4871" t="s">
        <v>9855</v>
      </c>
      <c r="B4871" t="s">
        <v>9856</v>
      </c>
      <c r="C4871" t="s">
        <v>182</v>
      </c>
      <c r="D4871">
        <v>2</v>
      </c>
      <c r="E4871" s="138">
        <v>45029</v>
      </c>
      <c r="F4871" s="138">
        <v>46011</v>
      </c>
      <c r="G4871" t="s">
        <v>16478</v>
      </c>
      <c r="H4871" t="s">
        <v>70</v>
      </c>
      <c r="I4871">
        <v>0.1</v>
      </c>
      <c r="J4871" t="s">
        <v>76</v>
      </c>
      <c r="K4871">
        <v>0.2</v>
      </c>
      <c r="L4871" t="s">
        <v>77</v>
      </c>
      <c r="M4871">
        <v>0.35</v>
      </c>
      <c r="N4871" t="s">
        <v>78</v>
      </c>
      <c r="O4871">
        <v>0.5</v>
      </c>
      <c r="P4871" t="s">
        <v>79</v>
      </c>
      <c r="Q4871">
        <v>0</v>
      </c>
      <c r="R4871" t="s">
        <v>16228</v>
      </c>
      <c r="S4871"/>
      <c r="T4871"/>
      <c r="U4871"/>
      <c r="V4871"/>
      <c r="W4871"/>
      <c r="X4871"/>
      <c r="Y4871"/>
      <c r="Z4871"/>
      <c r="AA4871"/>
      <c r="AB4871"/>
      <c r="AC4871"/>
      <c r="AD4871"/>
      <c r="AE4871"/>
      <c r="AF4871"/>
      <c r="AG4871">
        <v>0</v>
      </c>
      <c r="AH4871">
        <v>0</v>
      </c>
    </row>
    <row r="4872" spans="1:34" ht="15" x14ac:dyDescent="0.25">
      <c r="A4872" t="s">
        <v>9857</v>
      </c>
      <c r="B4872" t="s">
        <v>9858</v>
      </c>
      <c r="C4872" t="s">
        <v>159</v>
      </c>
      <c r="D4872">
        <v>6</v>
      </c>
      <c r="E4872" s="138">
        <v>45715</v>
      </c>
      <c r="F4872" s="138">
        <v>45743</v>
      </c>
      <c r="G4872" t="s">
        <v>69</v>
      </c>
      <c r="H4872" t="s">
        <v>70</v>
      </c>
      <c r="I4872">
        <v>0</v>
      </c>
      <c r="J4872" t="s">
        <v>16232</v>
      </c>
      <c r="K4872">
        <v>0.8</v>
      </c>
      <c r="L4872" t="s">
        <v>71</v>
      </c>
      <c r="M4872"/>
      <c r="N4872"/>
      <c r="O4872"/>
      <c r="P4872"/>
      <c r="Q4872"/>
      <c r="R4872"/>
      <c r="S4872"/>
      <c r="T4872"/>
      <c r="U4872"/>
      <c r="V4872"/>
      <c r="W4872"/>
      <c r="X4872"/>
      <c r="Y4872"/>
      <c r="Z4872"/>
      <c r="AA4872"/>
      <c r="AB4872"/>
      <c r="AC4872"/>
      <c r="AD4872"/>
      <c r="AE4872"/>
      <c r="AF4872"/>
      <c r="AG4872">
        <v>2</v>
      </c>
      <c r="AH4872">
        <v>7500</v>
      </c>
    </row>
    <row r="4873" spans="1:34" ht="15" x14ac:dyDescent="0.25">
      <c r="A4873" t="s">
        <v>9859</v>
      </c>
      <c r="B4873" t="s">
        <v>9860</v>
      </c>
      <c r="C4873" t="s">
        <v>74</v>
      </c>
      <c r="D4873">
        <v>36</v>
      </c>
      <c r="E4873" s="138">
        <v>45654</v>
      </c>
      <c r="F4873" s="138">
        <v>45915</v>
      </c>
      <c r="G4873" t="s">
        <v>69</v>
      </c>
      <c r="H4873" t="s">
        <v>63</v>
      </c>
      <c r="I4873">
        <v>0.2</v>
      </c>
      <c r="J4873" t="s">
        <v>71</v>
      </c>
      <c r="K4873"/>
      <c r="L4873"/>
      <c r="M4873"/>
      <c r="N4873"/>
      <c r="O4873"/>
      <c r="P4873"/>
      <c r="Q4873"/>
      <c r="R4873"/>
      <c r="S4873"/>
      <c r="T4873"/>
      <c r="U4873"/>
      <c r="V4873"/>
      <c r="W4873"/>
      <c r="X4873"/>
      <c r="Y4873"/>
      <c r="Z4873"/>
      <c r="AA4873"/>
      <c r="AB4873"/>
      <c r="AC4873"/>
      <c r="AD4873"/>
      <c r="AE4873"/>
      <c r="AF4873"/>
      <c r="AG4873">
        <v>1</v>
      </c>
      <c r="AH4873">
        <v>0</v>
      </c>
    </row>
    <row r="4874" spans="1:34" ht="15" x14ac:dyDescent="0.25">
      <c r="A4874" t="s">
        <v>9861</v>
      </c>
      <c r="B4874" t="s">
        <v>9862</v>
      </c>
      <c r="C4874" t="s">
        <v>29</v>
      </c>
      <c r="D4874">
        <v>86</v>
      </c>
      <c r="E4874" s="138">
        <v>44914</v>
      </c>
      <c r="F4874" s="138">
        <v>46011</v>
      </c>
      <c r="G4874" t="s">
        <v>69</v>
      </c>
      <c r="H4874" t="s">
        <v>70</v>
      </c>
      <c r="I4874">
        <v>0</v>
      </c>
      <c r="J4874" t="s">
        <v>16228</v>
      </c>
      <c r="K4874">
        <v>0.8</v>
      </c>
      <c r="L4874" t="s">
        <v>71</v>
      </c>
      <c r="M4874"/>
      <c r="N4874"/>
      <c r="O4874"/>
      <c r="P4874"/>
      <c r="Q4874"/>
      <c r="R4874"/>
      <c r="S4874"/>
      <c r="T4874"/>
      <c r="U4874"/>
      <c r="V4874"/>
      <c r="W4874"/>
      <c r="X4874"/>
      <c r="Y4874"/>
      <c r="Z4874"/>
      <c r="AA4874"/>
      <c r="AB4874"/>
      <c r="AC4874"/>
      <c r="AD4874"/>
      <c r="AE4874"/>
      <c r="AF4874"/>
      <c r="AG4874">
        <v>2</v>
      </c>
      <c r="AH4874">
        <v>12000</v>
      </c>
    </row>
    <row r="4875" spans="1:34" ht="15" x14ac:dyDescent="0.25">
      <c r="A4875" t="s">
        <v>9863</v>
      </c>
      <c r="B4875" t="s">
        <v>9864</v>
      </c>
      <c r="C4875" t="s">
        <v>182</v>
      </c>
      <c r="D4875">
        <v>34</v>
      </c>
      <c r="E4875" s="138">
        <v>45646</v>
      </c>
      <c r="F4875" s="138">
        <v>45679</v>
      </c>
      <c r="G4875" t="s">
        <v>69</v>
      </c>
      <c r="H4875" t="s">
        <v>63</v>
      </c>
      <c r="I4875">
        <v>0.8</v>
      </c>
      <c r="J4875" t="s">
        <v>71</v>
      </c>
      <c r="K4875"/>
      <c r="L4875"/>
      <c r="M4875"/>
      <c r="N4875"/>
      <c r="O4875"/>
      <c r="P4875"/>
      <c r="Q4875"/>
      <c r="R4875"/>
      <c r="S4875"/>
      <c r="T4875"/>
      <c r="U4875"/>
      <c r="V4875"/>
      <c r="W4875"/>
      <c r="X4875"/>
      <c r="Y4875"/>
      <c r="Z4875"/>
      <c r="AA4875"/>
      <c r="AB4875"/>
      <c r="AC4875"/>
      <c r="AD4875"/>
      <c r="AE4875"/>
      <c r="AF4875"/>
      <c r="AG4875">
        <v>1</v>
      </c>
      <c r="AH4875">
        <v>0</v>
      </c>
    </row>
    <row r="4876" spans="1:34" ht="15" x14ac:dyDescent="0.25">
      <c r="A4876" t="s">
        <v>9865</v>
      </c>
      <c r="B4876" t="s">
        <v>9866</v>
      </c>
      <c r="C4876" t="s">
        <v>102</v>
      </c>
      <c r="D4876">
        <v>2</v>
      </c>
      <c r="E4876" s="138">
        <v>45709</v>
      </c>
      <c r="F4876" s="138">
        <v>45751</v>
      </c>
      <c r="G4876" t="s">
        <v>75</v>
      </c>
      <c r="H4876" t="s">
        <v>63</v>
      </c>
      <c r="I4876">
        <v>0.8</v>
      </c>
      <c r="J4876" t="s">
        <v>71</v>
      </c>
      <c r="K4876"/>
      <c r="L4876"/>
      <c r="M4876"/>
      <c r="N4876"/>
      <c r="O4876"/>
      <c r="P4876"/>
      <c r="Q4876"/>
      <c r="R4876"/>
      <c r="S4876"/>
      <c r="T4876"/>
      <c r="U4876"/>
      <c r="V4876"/>
      <c r="W4876"/>
      <c r="X4876"/>
      <c r="Y4876"/>
      <c r="Z4876"/>
      <c r="AA4876"/>
      <c r="AB4876"/>
      <c r="AC4876"/>
      <c r="AD4876"/>
      <c r="AE4876"/>
      <c r="AF4876"/>
      <c r="AG4876">
        <v>1</v>
      </c>
      <c r="AH4876">
        <v>0</v>
      </c>
    </row>
    <row r="4877" spans="1:34" ht="15" x14ac:dyDescent="0.25">
      <c r="A4877" t="s">
        <v>9867</v>
      </c>
      <c r="B4877" t="s">
        <v>9868</v>
      </c>
      <c r="C4877" t="s">
        <v>281</v>
      </c>
      <c r="D4877">
        <v>3</v>
      </c>
      <c r="E4877" s="138">
        <v>45337</v>
      </c>
      <c r="F4877" s="138">
        <v>46011</v>
      </c>
      <c r="G4877" t="s">
        <v>69</v>
      </c>
      <c r="H4877" t="s">
        <v>63</v>
      </c>
      <c r="I4877">
        <v>0.2</v>
      </c>
      <c r="J4877" t="s">
        <v>71</v>
      </c>
      <c r="K4877"/>
      <c r="L4877"/>
      <c r="M4877"/>
      <c r="N4877"/>
      <c r="O4877"/>
      <c r="P4877"/>
      <c r="Q4877"/>
      <c r="R4877"/>
      <c r="S4877"/>
      <c r="T4877"/>
      <c r="U4877"/>
      <c r="V4877"/>
      <c r="W4877"/>
      <c r="X4877"/>
      <c r="Y4877"/>
      <c r="Z4877"/>
      <c r="AA4877"/>
      <c r="AB4877"/>
      <c r="AC4877"/>
      <c r="AD4877"/>
      <c r="AE4877"/>
      <c r="AF4877"/>
      <c r="AG4877">
        <v>1</v>
      </c>
      <c r="AH4877">
        <v>0</v>
      </c>
    </row>
    <row r="4878" spans="1:34" ht="15" x14ac:dyDescent="0.25">
      <c r="A4878" t="s">
        <v>9869</v>
      </c>
      <c r="B4878" t="s">
        <v>9870</v>
      </c>
      <c r="C4878" t="s">
        <v>318</v>
      </c>
      <c r="D4878"/>
      <c r="E4878"/>
      <c r="F4878"/>
      <c r="G4878"/>
      <c r="H4878" t="s">
        <v>63</v>
      </c>
      <c r="I4878" t="s">
        <v>64</v>
      </c>
      <c r="J4878"/>
      <c r="K4878"/>
      <c r="L4878"/>
      <c r="M4878"/>
      <c r="N4878"/>
      <c r="O4878"/>
      <c r="P4878"/>
      <c r="Q4878"/>
      <c r="R4878"/>
      <c r="S4878"/>
      <c r="T4878"/>
      <c r="U4878"/>
      <c r="V4878"/>
      <c r="W4878"/>
      <c r="X4878"/>
      <c r="Y4878"/>
      <c r="Z4878"/>
      <c r="AA4878"/>
      <c r="AB4878"/>
      <c r="AC4878"/>
      <c r="AD4878"/>
      <c r="AE4878"/>
      <c r="AF4878"/>
      <c r="AG4878"/>
      <c r="AH4878">
        <v>0</v>
      </c>
    </row>
    <row r="4879" spans="1:34" ht="15" x14ac:dyDescent="0.25">
      <c r="A4879" t="s">
        <v>9871</v>
      </c>
      <c r="B4879" t="s">
        <v>9872</v>
      </c>
      <c r="C4879" t="s">
        <v>165</v>
      </c>
      <c r="D4879">
        <v>29</v>
      </c>
      <c r="E4879" s="138">
        <v>45646</v>
      </c>
      <c r="F4879" s="138">
        <v>45947</v>
      </c>
      <c r="G4879" t="s">
        <v>69</v>
      </c>
      <c r="H4879" t="s">
        <v>63</v>
      </c>
      <c r="I4879">
        <v>0.8</v>
      </c>
      <c r="J4879" t="s">
        <v>71</v>
      </c>
      <c r="K4879"/>
      <c r="L4879"/>
      <c r="M4879"/>
      <c r="N4879"/>
      <c r="O4879"/>
      <c r="P4879"/>
      <c r="Q4879"/>
      <c r="R4879"/>
      <c r="S4879"/>
      <c r="T4879"/>
      <c r="U4879"/>
      <c r="V4879"/>
      <c r="W4879"/>
      <c r="X4879"/>
      <c r="Y4879"/>
      <c r="Z4879"/>
      <c r="AA4879"/>
      <c r="AB4879"/>
      <c r="AC4879"/>
      <c r="AD4879"/>
      <c r="AE4879"/>
      <c r="AF4879"/>
      <c r="AG4879">
        <v>1</v>
      </c>
      <c r="AH4879">
        <v>0</v>
      </c>
    </row>
    <row r="4880" spans="1:34" ht="15" x14ac:dyDescent="0.25">
      <c r="A4880" t="s">
        <v>9873</v>
      </c>
      <c r="B4880" t="s">
        <v>9874</v>
      </c>
      <c r="C4880" t="s">
        <v>193</v>
      </c>
      <c r="D4880">
        <v>55</v>
      </c>
      <c r="E4880" s="138">
        <v>45649</v>
      </c>
      <c r="F4880" s="138">
        <v>45672</v>
      </c>
      <c r="G4880" t="s">
        <v>69</v>
      </c>
      <c r="H4880" t="s">
        <v>70</v>
      </c>
      <c r="I4880">
        <v>0</v>
      </c>
      <c r="J4880" t="s">
        <v>16249</v>
      </c>
      <c r="K4880">
        <v>0.5</v>
      </c>
      <c r="L4880" t="s">
        <v>71</v>
      </c>
      <c r="M4880"/>
      <c r="N4880"/>
      <c r="O4880"/>
      <c r="P4880"/>
      <c r="Q4880"/>
      <c r="R4880"/>
      <c r="S4880"/>
      <c r="T4880"/>
      <c r="U4880"/>
      <c r="V4880"/>
      <c r="W4880"/>
      <c r="X4880"/>
      <c r="Y4880"/>
      <c r="Z4880"/>
      <c r="AA4880"/>
      <c r="AB4880"/>
      <c r="AC4880"/>
      <c r="AD4880"/>
      <c r="AE4880"/>
      <c r="AF4880"/>
      <c r="AG4880">
        <v>2</v>
      </c>
      <c r="AH4880">
        <v>8000</v>
      </c>
    </row>
    <row r="4881" spans="1:34" ht="15" x14ac:dyDescent="0.25">
      <c r="A4881" t="s">
        <v>9875</v>
      </c>
      <c r="B4881" t="s">
        <v>9876</v>
      </c>
      <c r="C4881" t="s">
        <v>408</v>
      </c>
      <c r="D4881">
        <v>86</v>
      </c>
      <c r="E4881" s="138">
        <v>41585</v>
      </c>
      <c r="F4881" s="138">
        <v>46011</v>
      </c>
      <c r="G4881" t="s">
        <v>69</v>
      </c>
      <c r="H4881" t="s">
        <v>63</v>
      </c>
      <c r="I4881">
        <v>0.8</v>
      </c>
      <c r="J4881" t="s">
        <v>71</v>
      </c>
      <c r="K4881"/>
      <c r="L4881"/>
      <c r="M4881"/>
      <c r="N4881"/>
      <c r="O4881"/>
      <c r="P4881"/>
      <c r="Q4881"/>
      <c r="R4881"/>
      <c r="S4881"/>
      <c r="T4881"/>
      <c r="U4881"/>
      <c r="V4881"/>
      <c r="W4881"/>
      <c r="X4881"/>
      <c r="Y4881"/>
      <c r="Z4881"/>
      <c r="AA4881"/>
      <c r="AB4881"/>
      <c r="AC4881"/>
      <c r="AD4881"/>
      <c r="AE4881"/>
      <c r="AF4881"/>
      <c r="AG4881">
        <v>1</v>
      </c>
      <c r="AH4881">
        <v>0</v>
      </c>
    </row>
    <row r="4882" spans="1:34" ht="15" x14ac:dyDescent="0.25">
      <c r="A4882" t="s">
        <v>9877</v>
      </c>
      <c r="B4882" t="s">
        <v>9878</v>
      </c>
      <c r="C4882" t="s">
        <v>448</v>
      </c>
      <c r="D4882">
        <v>51</v>
      </c>
      <c r="E4882" s="138">
        <v>41204</v>
      </c>
      <c r="F4882" s="138">
        <v>46011</v>
      </c>
      <c r="G4882" t="s">
        <v>69</v>
      </c>
      <c r="H4882" t="s">
        <v>70</v>
      </c>
      <c r="I4882">
        <v>0</v>
      </c>
      <c r="J4882" t="s">
        <v>16251</v>
      </c>
      <c r="K4882">
        <v>0.8</v>
      </c>
      <c r="L4882" t="s">
        <v>71</v>
      </c>
      <c r="M4882"/>
      <c r="N4882"/>
      <c r="O4882"/>
      <c r="P4882"/>
      <c r="Q4882"/>
      <c r="R4882"/>
      <c r="S4882"/>
      <c r="T4882"/>
      <c r="U4882"/>
      <c r="V4882"/>
      <c r="W4882"/>
      <c r="X4882"/>
      <c r="Y4882"/>
      <c r="Z4882"/>
      <c r="AA4882"/>
      <c r="AB4882"/>
      <c r="AC4882"/>
      <c r="AD4882"/>
      <c r="AE4882"/>
      <c r="AF4882"/>
      <c r="AG4882">
        <v>2</v>
      </c>
      <c r="AH4882">
        <v>10999.99</v>
      </c>
    </row>
    <row r="4883" spans="1:34" ht="15" x14ac:dyDescent="0.25">
      <c r="A4883" t="s">
        <v>9879</v>
      </c>
      <c r="B4883" t="s">
        <v>9880</v>
      </c>
      <c r="C4883" t="s">
        <v>63</v>
      </c>
      <c r="D4883">
        <v>12</v>
      </c>
      <c r="E4883" s="138">
        <v>41547</v>
      </c>
      <c r="F4883" s="138">
        <v>46011</v>
      </c>
      <c r="G4883" t="s">
        <v>69</v>
      </c>
      <c r="H4883" t="s">
        <v>70</v>
      </c>
      <c r="I4883">
        <v>0</v>
      </c>
      <c r="J4883" t="s">
        <v>16229</v>
      </c>
      <c r="K4883">
        <v>0.6</v>
      </c>
      <c r="L4883" t="s">
        <v>71</v>
      </c>
      <c r="M4883"/>
      <c r="N4883"/>
      <c r="O4883"/>
      <c r="P4883"/>
      <c r="Q4883"/>
      <c r="R4883"/>
      <c r="S4883"/>
      <c r="T4883"/>
      <c r="U4883"/>
      <c r="V4883"/>
      <c r="W4883"/>
      <c r="X4883"/>
      <c r="Y4883"/>
      <c r="Z4883"/>
      <c r="AA4883"/>
      <c r="AB4883"/>
      <c r="AC4883"/>
      <c r="AD4883"/>
      <c r="AE4883"/>
      <c r="AF4883"/>
      <c r="AG4883">
        <v>2</v>
      </c>
      <c r="AH4883">
        <v>10000</v>
      </c>
    </row>
    <row r="4884" spans="1:34" ht="15" x14ac:dyDescent="0.25">
      <c r="A4884" t="s">
        <v>9881</v>
      </c>
      <c r="B4884" t="s">
        <v>9882</v>
      </c>
      <c r="C4884" t="s">
        <v>193</v>
      </c>
      <c r="D4884">
        <v>4</v>
      </c>
      <c r="E4884" s="138">
        <v>45705</v>
      </c>
      <c r="F4884" s="138">
        <v>45887</v>
      </c>
      <c r="G4884" t="s">
        <v>75</v>
      </c>
      <c r="H4884" t="s">
        <v>63</v>
      </c>
      <c r="I4884">
        <v>0.5</v>
      </c>
      <c r="J4884" t="s">
        <v>71</v>
      </c>
      <c r="K4884"/>
      <c r="L4884"/>
      <c r="M4884"/>
      <c r="N4884"/>
      <c r="O4884"/>
      <c r="P4884"/>
      <c r="Q4884"/>
      <c r="R4884"/>
      <c r="S4884"/>
      <c r="T4884"/>
      <c r="U4884"/>
      <c r="V4884"/>
      <c r="W4884"/>
      <c r="X4884"/>
      <c r="Y4884"/>
      <c r="Z4884"/>
      <c r="AA4884"/>
      <c r="AB4884"/>
      <c r="AC4884"/>
      <c r="AD4884"/>
      <c r="AE4884"/>
      <c r="AF4884"/>
      <c r="AG4884">
        <v>1</v>
      </c>
      <c r="AH4884">
        <v>0</v>
      </c>
    </row>
    <row r="4885" spans="1:34" ht="15" x14ac:dyDescent="0.25">
      <c r="A4885" t="s">
        <v>9883</v>
      </c>
      <c r="B4885" t="s">
        <v>9884</v>
      </c>
      <c r="C4885" t="s">
        <v>286</v>
      </c>
      <c r="D4885">
        <v>165</v>
      </c>
      <c r="E4885" s="138">
        <v>45618</v>
      </c>
      <c r="F4885" s="138">
        <v>45649</v>
      </c>
      <c r="G4885" t="s">
        <v>69</v>
      </c>
      <c r="H4885" t="s">
        <v>63</v>
      </c>
      <c r="I4885">
        <v>0.8</v>
      </c>
      <c r="J4885" t="s">
        <v>71</v>
      </c>
      <c r="K4885"/>
      <c r="L4885"/>
      <c r="M4885"/>
      <c r="N4885"/>
      <c r="O4885"/>
      <c r="P4885"/>
      <c r="Q4885"/>
      <c r="R4885"/>
      <c r="S4885"/>
      <c r="T4885"/>
      <c r="U4885"/>
      <c r="V4885"/>
      <c r="W4885"/>
      <c r="X4885"/>
      <c r="Y4885"/>
      <c r="Z4885"/>
      <c r="AA4885"/>
      <c r="AB4885"/>
      <c r="AC4885"/>
      <c r="AD4885"/>
      <c r="AE4885"/>
      <c r="AF4885"/>
      <c r="AG4885">
        <v>1</v>
      </c>
      <c r="AH4885">
        <v>0</v>
      </c>
    </row>
    <row r="4886" spans="1:34" ht="15" x14ac:dyDescent="0.25">
      <c r="A4886" t="s">
        <v>9885</v>
      </c>
      <c r="B4886" t="s">
        <v>9886</v>
      </c>
      <c r="C4886" t="s">
        <v>604</v>
      </c>
      <c r="D4886">
        <v>4</v>
      </c>
      <c r="E4886" s="138">
        <v>45737</v>
      </c>
      <c r="F4886" s="138">
        <v>45840</v>
      </c>
      <c r="G4886" t="s">
        <v>75</v>
      </c>
      <c r="H4886" t="s">
        <v>70</v>
      </c>
      <c r="I4886">
        <v>0</v>
      </c>
      <c r="J4886" t="s">
        <v>16230</v>
      </c>
      <c r="K4886">
        <v>0.5</v>
      </c>
      <c r="L4886" t="s">
        <v>16270</v>
      </c>
      <c r="M4886">
        <v>0.7</v>
      </c>
      <c r="N4886" t="s">
        <v>78</v>
      </c>
      <c r="O4886">
        <v>0.75</v>
      </c>
      <c r="P4886" t="s">
        <v>79</v>
      </c>
      <c r="Q4886"/>
      <c r="R4886"/>
      <c r="S4886"/>
      <c r="T4886"/>
      <c r="U4886"/>
      <c r="V4886"/>
      <c r="W4886"/>
      <c r="X4886"/>
      <c r="Y4886"/>
      <c r="Z4886"/>
      <c r="AA4886"/>
      <c r="AB4886"/>
      <c r="AC4886"/>
      <c r="AD4886"/>
      <c r="AE4886"/>
      <c r="AF4886"/>
      <c r="AG4886">
        <v>4</v>
      </c>
      <c r="AH4886">
        <v>15000</v>
      </c>
    </row>
    <row r="4887" spans="1:34" ht="15" x14ac:dyDescent="0.25">
      <c r="A4887" t="s">
        <v>9887</v>
      </c>
      <c r="B4887" t="s">
        <v>9888</v>
      </c>
      <c r="C4887" t="s">
        <v>142</v>
      </c>
      <c r="D4887">
        <v>27</v>
      </c>
      <c r="E4887" s="138">
        <v>45646</v>
      </c>
      <c r="F4887" s="138">
        <v>45943</v>
      </c>
      <c r="G4887" t="s">
        <v>69</v>
      </c>
      <c r="H4887" t="s">
        <v>70</v>
      </c>
      <c r="I4887">
        <v>0</v>
      </c>
      <c r="J4887" t="s">
        <v>16249</v>
      </c>
      <c r="K4887">
        <v>0.8</v>
      </c>
      <c r="L4887" t="s">
        <v>71</v>
      </c>
      <c r="M4887"/>
      <c r="N4887"/>
      <c r="O4887"/>
      <c r="P4887"/>
      <c r="Q4887"/>
      <c r="R4887"/>
      <c r="S4887"/>
      <c r="T4887"/>
      <c r="U4887"/>
      <c r="V4887"/>
      <c r="W4887"/>
      <c r="X4887"/>
      <c r="Y4887"/>
      <c r="Z4887"/>
      <c r="AA4887"/>
      <c r="AB4887"/>
      <c r="AC4887"/>
      <c r="AD4887"/>
      <c r="AE4887"/>
      <c r="AF4887"/>
      <c r="AG4887">
        <v>2</v>
      </c>
      <c r="AH4887">
        <v>8000</v>
      </c>
    </row>
    <row r="4888" spans="1:34" ht="15" x14ac:dyDescent="0.25">
      <c r="A4888" t="s">
        <v>9889</v>
      </c>
      <c r="B4888" t="s">
        <v>9890</v>
      </c>
      <c r="C4888" t="s">
        <v>228</v>
      </c>
      <c r="D4888">
        <v>28</v>
      </c>
      <c r="E4888" s="138">
        <v>45646</v>
      </c>
      <c r="F4888" s="138">
        <v>45835</v>
      </c>
      <c r="G4888" t="s">
        <v>69</v>
      </c>
      <c r="H4888" t="s">
        <v>63</v>
      </c>
      <c r="I4888">
        <v>0.7</v>
      </c>
      <c r="J4888" t="s">
        <v>71</v>
      </c>
      <c r="K4888"/>
      <c r="L4888"/>
      <c r="M4888"/>
      <c r="N4888"/>
      <c r="O4888"/>
      <c r="P4888"/>
      <c r="Q4888"/>
      <c r="R4888"/>
      <c r="S4888"/>
      <c r="T4888"/>
      <c r="U4888"/>
      <c r="V4888"/>
      <c r="W4888"/>
      <c r="X4888"/>
      <c r="Y4888"/>
      <c r="Z4888"/>
      <c r="AA4888"/>
      <c r="AB4888"/>
      <c r="AC4888"/>
      <c r="AD4888"/>
      <c r="AE4888"/>
      <c r="AF4888"/>
      <c r="AG4888">
        <v>1</v>
      </c>
      <c r="AH4888">
        <v>0</v>
      </c>
    </row>
    <row r="4889" spans="1:34" ht="15" x14ac:dyDescent="0.25">
      <c r="A4889" t="s">
        <v>9891</v>
      </c>
      <c r="B4889" t="s">
        <v>9892</v>
      </c>
      <c r="C4889" t="s">
        <v>935</v>
      </c>
      <c r="D4889">
        <v>29</v>
      </c>
      <c r="E4889" s="138">
        <v>45656</v>
      </c>
      <c r="F4889" s="138">
        <v>45834</v>
      </c>
      <c r="G4889" t="s">
        <v>69</v>
      </c>
      <c r="H4889" t="s">
        <v>70</v>
      </c>
      <c r="I4889">
        <v>0</v>
      </c>
      <c r="J4889" t="s">
        <v>16228</v>
      </c>
      <c r="K4889">
        <v>0.8</v>
      </c>
      <c r="L4889" t="s">
        <v>71</v>
      </c>
      <c r="M4889"/>
      <c r="N4889"/>
      <c r="O4889"/>
      <c r="P4889"/>
      <c r="Q4889"/>
      <c r="R4889"/>
      <c r="S4889"/>
      <c r="T4889"/>
      <c r="U4889"/>
      <c r="V4889"/>
      <c r="W4889"/>
      <c r="X4889"/>
      <c r="Y4889"/>
      <c r="Z4889"/>
      <c r="AA4889"/>
      <c r="AB4889"/>
      <c r="AC4889"/>
      <c r="AD4889"/>
      <c r="AE4889"/>
      <c r="AF4889"/>
      <c r="AG4889">
        <v>2</v>
      </c>
      <c r="AH4889">
        <v>12000</v>
      </c>
    </row>
    <row r="4890" spans="1:34" ht="15" x14ac:dyDescent="0.25">
      <c r="A4890" t="s">
        <v>9893</v>
      </c>
      <c r="B4890" t="s">
        <v>9894</v>
      </c>
      <c r="C4890" t="s">
        <v>142</v>
      </c>
      <c r="D4890">
        <v>57</v>
      </c>
      <c r="E4890" s="138">
        <v>45649</v>
      </c>
      <c r="F4890" s="138">
        <v>45677</v>
      </c>
      <c r="G4890" t="s">
        <v>75</v>
      </c>
      <c r="H4890" t="s">
        <v>70</v>
      </c>
      <c r="I4890">
        <v>0</v>
      </c>
      <c r="J4890" t="s">
        <v>16230</v>
      </c>
      <c r="K4890">
        <v>0.5</v>
      </c>
      <c r="L4890" t="s">
        <v>16270</v>
      </c>
      <c r="M4890">
        <v>0.78</v>
      </c>
      <c r="N4890" t="s">
        <v>78</v>
      </c>
      <c r="O4890">
        <v>0.8</v>
      </c>
      <c r="P4890" t="s">
        <v>79</v>
      </c>
      <c r="Q4890"/>
      <c r="R4890"/>
      <c r="S4890"/>
      <c r="T4890"/>
      <c r="U4890"/>
      <c r="V4890"/>
      <c r="W4890"/>
      <c r="X4890"/>
      <c r="Y4890"/>
      <c r="Z4890"/>
      <c r="AA4890"/>
      <c r="AB4890"/>
      <c r="AC4890"/>
      <c r="AD4890"/>
      <c r="AE4890"/>
      <c r="AF4890"/>
      <c r="AG4890">
        <v>4</v>
      </c>
      <c r="AH4890">
        <v>15000</v>
      </c>
    </row>
    <row r="4891" spans="1:34" ht="15" x14ac:dyDescent="0.25">
      <c r="A4891" t="s">
        <v>9895</v>
      </c>
      <c r="B4891" t="s">
        <v>9896</v>
      </c>
      <c r="C4891" t="s">
        <v>136</v>
      </c>
      <c r="D4891">
        <v>4</v>
      </c>
      <c r="E4891" s="138">
        <v>45399</v>
      </c>
      <c r="F4891" s="138">
        <v>46011</v>
      </c>
      <c r="G4891" t="s">
        <v>69</v>
      </c>
      <c r="H4891" t="s">
        <v>63</v>
      </c>
      <c r="I4891">
        <v>0.75</v>
      </c>
      <c r="J4891" t="s">
        <v>71</v>
      </c>
      <c r="K4891"/>
      <c r="L4891"/>
      <c r="M4891"/>
      <c r="N4891"/>
      <c r="O4891"/>
      <c r="P4891"/>
      <c r="Q4891"/>
      <c r="R4891"/>
      <c r="S4891"/>
      <c r="T4891"/>
      <c r="U4891"/>
      <c r="V4891"/>
      <c r="W4891"/>
      <c r="X4891"/>
      <c r="Y4891"/>
      <c r="Z4891"/>
      <c r="AA4891"/>
      <c r="AB4891"/>
      <c r="AC4891"/>
      <c r="AD4891"/>
      <c r="AE4891"/>
      <c r="AF4891"/>
      <c r="AG4891">
        <v>1</v>
      </c>
      <c r="AH4891">
        <v>0</v>
      </c>
    </row>
    <row r="4892" spans="1:34" ht="15" x14ac:dyDescent="0.25">
      <c r="A4892" t="s">
        <v>9897</v>
      </c>
      <c r="B4892" t="s">
        <v>9898</v>
      </c>
      <c r="C4892" t="s">
        <v>291</v>
      </c>
      <c r="D4892">
        <v>9</v>
      </c>
      <c r="E4892" s="138">
        <v>44343</v>
      </c>
      <c r="F4892" s="138">
        <v>46011</v>
      </c>
      <c r="G4892" t="s">
        <v>69</v>
      </c>
      <c r="H4892" t="s">
        <v>63</v>
      </c>
      <c r="I4892">
        <v>0.2</v>
      </c>
      <c r="J4892" t="s">
        <v>71</v>
      </c>
      <c r="K4892"/>
      <c r="L4892"/>
      <c r="M4892"/>
      <c r="N4892"/>
      <c r="O4892"/>
      <c r="P4892"/>
      <c r="Q4892"/>
      <c r="R4892"/>
      <c r="S4892"/>
      <c r="T4892"/>
      <c r="U4892"/>
      <c r="V4892"/>
      <c r="W4892"/>
      <c r="X4892"/>
      <c r="Y4892"/>
      <c r="Z4892"/>
      <c r="AA4892"/>
      <c r="AB4892"/>
      <c r="AC4892"/>
      <c r="AD4892"/>
      <c r="AE4892"/>
      <c r="AF4892"/>
      <c r="AG4892">
        <v>1</v>
      </c>
      <c r="AH4892">
        <v>0</v>
      </c>
    </row>
    <row r="4893" spans="1:34" ht="15" x14ac:dyDescent="0.25">
      <c r="A4893" t="s">
        <v>9899</v>
      </c>
      <c r="B4893" t="s">
        <v>9900</v>
      </c>
      <c r="C4893" t="s">
        <v>203</v>
      </c>
      <c r="D4893">
        <v>29</v>
      </c>
      <c r="E4893" s="138">
        <v>45637</v>
      </c>
      <c r="F4893" s="138">
        <v>45911</v>
      </c>
      <c r="G4893" t="s">
        <v>69</v>
      </c>
      <c r="H4893" t="s">
        <v>70</v>
      </c>
      <c r="I4893">
        <v>0</v>
      </c>
      <c r="J4893" t="s">
        <v>16249</v>
      </c>
      <c r="K4893">
        <v>0.8</v>
      </c>
      <c r="L4893" t="s">
        <v>71</v>
      </c>
      <c r="M4893"/>
      <c r="N4893"/>
      <c r="O4893"/>
      <c r="P4893"/>
      <c r="Q4893"/>
      <c r="R4893"/>
      <c r="S4893"/>
      <c r="T4893"/>
      <c r="U4893"/>
      <c r="V4893"/>
      <c r="W4893"/>
      <c r="X4893"/>
      <c r="Y4893"/>
      <c r="Z4893"/>
      <c r="AA4893"/>
      <c r="AB4893"/>
      <c r="AC4893"/>
      <c r="AD4893"/>
      <c r="AE4893"/>
      <c r="AF4893"/>
      <c r="AG4893">
        <v>2</v>
      </c>
      <c r="AH4893">
        <v>8000</v>
      </c>
    </row>
    <row r="4894" spans="1:34" ht="15" x14ac:dyDescent="0.25">
      <c r="A4894" t="s">
        <v>9901</v>
      </c>
      <c r="B4894" t="s">
        <v>9902</v>
      </c>
      <c r="C4894" t="s">
        <v>182</v>
      </c>
      <c r="D4894">
        <v>11</v>
      </c>
      <c r="E4894" s="138">
        <v>45987</v>
      </c>
      <c r="F4894" s="138">
        <v>45996</v>
      </c>
      <c r="G4894" t="s">
        <v>16533</v>
      </c>
      <c r="H4894" t="s">
        <v>70</v>
      </c>
      <c r="I4894">
        <v>0</v>
      </c>
      <c r="J4894" t="s">
        <v>16230</v>
      </c>
      <c r="K4894">
        <v>0.48</v>
      </c>
      <c r="L4894" t="s">
        <v>16270</v>
      </c>
      <c r="M4894">
        <v>0.7</v>
      </c>
      <c r="N4894" t="s">
        <v>78</v>
      </c>
      <c r="O4894">
        <v>0.8</v>
      </c>
      <c r="P4894" t="s">
        <v>79</v>
      </c>
      <c r="Q4894"/>
      <c r="R4894"/>
      <c r="S4894"/>
      <c r="T4894"/>
      <c r="U4894"/>
      <c r="V4894"/>
      <c r="W4894"/>
      <c r="X4894"/>
      <c r="Y4894"/>
      <c r="Z4894"/>
      <c r="AA4894"/>
      <c r="AB4894"/>
      <c r="AC4894"/>
      <c r="AD4894"/>
      <c r="AE4894"/>
      <c r="AF4894"/>
      <c r="AG4894">
        <v>4</v>
      </c>
      <c r="AH4894">
        <v>15000</v>
      </c>
    </row>
    <row r="4895" spans="1:34" ht="15" x14ac:dyDescent="0.25">
      <c r="A4895" t="s">
        <v>9903</v>
      </c>
      <c r="B4895" t="s">
        <v>9904</v>
      </c>
      <c r="C4895" t="s">
        <v>74</v>
      </c>
      <c r="D4895">
        <v>60</v>
      </c>
      <c r="E4895" s="138">
        <v>45647</v>
      </c>
      <c r="F4895" s="138">
        <v>45950</v>
      </c>
      <c r="G4895" t="s">
        <v>16478</v>
      </c>
      <c r="H4895" t="s">
        <v>70</v>
      </c>
      <c r="I4895">
        <v>0.3</v>
      </c>
      <c r="J4895" t="s">
        <v>76</v>
      </c>
      <c r="K4895">
        <v>0.5</v>
      </c>
      <c r="L4895" t="s">
        <v>77</v>
      </c>
      <c r="M4895">
        <v>0.7</v>
      </c>
      <c r="N4895" t="s">
        <v>78</v>
      </c>
      <c r="O4895">
        <v>0.8</v>
      </c>
      <c r="P4895" t="s">
        <v>79</v>
      </c>
      <c r="Q4895">
        <v>0</v>
      </c>
      <c r="R4895" t="s">
        <v>16229</v>
      </c>
      <c r="S4895"/>
      <c r="T4895"/>
      <c r="U4895"/>
      <c r="V4895"/>
      <c r="W4895"/>
      <c r="X4895"/>
      <c r="Y4895"/>
      <c r="Z4895"/>
      <c r="AA4895"/>
      <c r="AB4895"/>
      <c r="AC4895"/>
      <c r="AD4895"/>
      <c r="AE4895"/>
      <c r="AF4895"/>
      <c r="AG4895">
        <v>0</v>
      </c>
      <c r="AH4895">
        <v>0</v>
      </c>
    </row>
    <row r="4896" spans="1:34" ht="15" x14ac:dyDescent="0.25">
      <c r="A4896" t="s">
        <v>15655</v>
      </c>
      <c r="B4896" t="s">
        <v>15656</v>
      </c>
      <c r="C4896" t="s">
        <v>93</v>
      </c>
      <c r="D4896">
        <v>3</v>
      </c>
      <c r="E4896" s="138">
        <v>40654</v>
      </c>
      <c r="F4896" s="138">
        <v>46011</v>
      </c>
      <c r="G4896" t="s">
        <v>69</v>
      </c>
      <c r="H4896" t="s">
        <v>63</v>
      </c>
      <c r="I4896">
        <v>0.2</v>
      </c>
      <c r="J4896" t="s">
        <v>71</v>
      </c>
      <c r="K4896"/>
      <c r="L4896"/>
      <c r="M4896"/>
      <c r="N4896"/>
      <c r="O4896"/>
      <c r="P4896"/>
      <c r="Q4896"/>
      <c r="R4896"/>
      <c r="S4896"/>
      <c r="T4896"/>
      <c r="U4896"/>
      <c r="V4896"/>
      <c r="W4896"/>
      <c r="X4896"/>
      <c r="Y4896"/>
      <c r="Z4896"/>
      <c r="AA4896"/>
      <c r="AB4896"/>
      <c r="AC4896"/>
      <c r="AD4896"/>
      <c r="AE4896"/>
      <c r="AF4896"/>
      <c r="AG4896">
        <v>1</v>
      </c>
      <c r="AH4896">
        <v>0</v>
      </c>
    </row>
    <row r="4897" spans="1:34" ht="15" x14ac:dyDescent="0.25">
      <c r="A4897" t="s">
        <v>9907</v>
      </c>
      <c r="B4897" t="s">
        <v>9908</v>
      </c>
      <c r="C4897" t="s">
        <v>125</v>
      </c>
      <c r="D4897">
        <v>63</v>
      </c>
      <c r="E4897" s="138">
        <v>43677</v>
      </c>
      <c r="F4897" s="138">
        <v>46011</v>
      </c>
      <c r="G4897" t="s">
        <v>69</v>
      </c>
      <c r="H4897" t="s">
        <v>70</v>
      </c>
      <c r="I4897">
        <v>0</v>
      </c>
      <c r="J4897" t="s">
        <v>16229</v>
      </c>
      <c r="K4897">
        <v>0.8</v>
      </c>
      <c r="L4897" t="s">
        <v>71</v>
      </c>
      <c r="M4897"/>
      <c r="N4897"/>
      <c r="O4897"/>
      <c r="P4897"/>
      <c r="Q4897"/>
      <c r="R4897"/>
      <c r="S4897"/>
      <c r="T4897"/>
      <c r="U4897"/>
      <c r="V4897"/>
      <c r="W4897"/>
      <c r="X4897"/>
      <c r="Y4897"/>
      <c r="Z4897"/>
      <c r="AA4897"/>
      <c r="AB4897"/>
      <c r="AC4897"/>
      <c r="AD4897"/>
      <c r="AE4897"/>
      <c r="AF4897"/>
      <c r="AG4897">
        <v>2</v>
      </c>
      <c r="AH4897">
        <v>10000</v>
      </c>
    </row>
    <row r="4898" spans="1:34" ht="15" x14ac:dyDescent="0.25">
      <c r="A4898" t="s">
        <v>9909</v>
      </c>
      <c r="B4898" t="s">
        <v>9910</v>
      </c>
      <c r="C4898" t="s">
        <v>139</v>
      </c>
      <c r="D4898">
        <v>29</v>
      </c>
      <c r="E4898" s="138">
        <v>45656</v>
      </c>
      <c r="F4898" s="138">
        <v>45691</v>
      </c>
      <c r="G4898" t="s">
        <v>16478</v>
      </c>
      <c r="H4898" t="s">
        <v>70</v>
      </c>
      <c r="I4898">
        <v>0.65</v>
      </c>
      <c r="J4898" t="s">
        <v>76</v>
      </c>
      <c r="K4898">
        <v>0.75</v>
      </c>
      <c r="L4898" t="s">
        <v>77</v>
      </c>
      <c r="M4898">
        <v>0.78</v>
      </c>
      <c r="N4898" t="s">
        <v>78</v>
      </c>
      <c r="O4898">
        <v>0.8</v>
      </c>
      <c r="P4898" t="s">
        <v>79</v>
      </c>
      <c r="Q4898"/>
      <c r="R4898"/>
      <c r="S4898"/>
      <c r="T4898"/>
      <c r="U4898"/>
      <c r="V4898"/>
      <c r="W4898"/>
      <c r="X4898"/>
      <c r="Y4898"/>
      <c r="Z4898"/>
      <c r="AA4898"/>
      <c r="AB4898"/>
      <c r="AC4898"/>
      <c r="AD4898"/>
      <c r="AE4898"/>
      <c r="AF4898"/>
      <c r="AG4898">
        <v>0</v>
      </c>
      <c r="AH4898">
        <v>0</v>
      </c>
    </row>
    <row r="4899" spans="1:34" ht="15" x14ac:dyDescent="0.25">
      <c r="A4899" t="s">
        <v>9905</v>
      </c>
      <c r="B4899" t="s">
        <v>9906</v>
      </c>
      <c r="C4899" t="s">
        <v>281</v>
      </c>
      <c r="D4899">
        <v>8</v>
      </c>
      <c r="E4899" s="138">
        <v>44671</v>
      </c>
      <c r="F4899" s="138">
        <v>46011</v>
      </c>
      <c r="G4899" t="s">
        <v>69</v>
      </c>
      <c r="H4899" t="s">
        <v>63</v>
      </c>
      <c r="I4899">
        <v>0.5</v>
      </c>
      <c r="J4899" t="s">
        <v>71</v>
      </c>
      <c r="K4899"/>
      <c r="L4899"/>
      <c r="M4899"/>
      <c r="N4899"/>
      <c r="O4899"/>
      <c r="P4899"/>
      <c r="Q4899"/>
      <c r="R4899"/>
      <c r="S4899"/>
      <c r="T4899"/>
      <c r="U4899"/>
      <c r="V4899"/>
      <c r="W4899"/>
      <c r="X4899"/>
      <c r="Y4899"/>
      <c r="Z4899"/>
      <c r="AA4899"/>
      <c r="AB4899"/>
      <c r="AC4899"/>
      <c r="AD4899"/>
      <c r="AE4899"/>
      <c r="AF4899"/>
      <c r="AG4899">
        <v>1</v>
      </c>
      <c r="AH4899">
        <v>0</v>
      </c>
    </row>
    <row r="4900" spans="1:34" ht="15" x14ac:dyDescent="0.25">
      <c r="A4900" t="s">
        <v>9911</v>
      </c>
      <c r="B4900" t="s">
        <v>9912</v>
      </c>
      <c r="C4900" t="s">
        <v>136</v>
      </c>
      <c r="D4900">
        <v>6</v>
      </c>
      <c r="E4900" s="138">
        <v>45706</v>
      </c>
      <c r="F4900" s="138">
        <v>45811</v>
      </c>
      <c r="G4900" t="s">
        <v>69</v>
      </c>
      <c r="H4900" t="s">
        <v>63</v>
      </c>
      <c r="I4900">
        <v>0.8</v>
      </c>
      <c r="J4900" t="s">
        <v>71</v>
      </c>
      <c r="K4900"/>
      <c r="L4900"/>
      <c r="M4900"/>
      <c r="N4900"/>
      <c r="O4900"/>
      <c r="P4900"/>
      <c r="Q4900"/>
      <c r="R4900"/>
      <c r="S4900"/>
      <c r="T4900"/>
      <c r="U4900"/>
      <c r="V4900"/>
      <c r="W4900"/>
      <c r="X4900"/>
      <c r="Y4900"/>
      <c r="Z4900"/>
      <c r="AA4900"/>
      <c r="AB4900"/>
      <c r="AC4900"/>
      <c r="AD4900"/>
      <c r="AE4900"/>
      <c r="AF4900"/>
      <c r="AG4900">
        <v>1</v>
      </c>
      <c r="AH4900">
        <v>0</v>
      </c>
    </row>
    <row r="4901" spans="1:34" ht="15" x14ac:dyDescent="0.25">
      <c r="A4901" t="s">
        <v>9913</v>
      </c>
      <c r="B4901" t="s">
        <v>9914</v>
      </c>
      <c r="C4901" t="s">
        <v>219</v>
      </c>
      <c r="D4901"/>
      <c r="E4901"/>
      <c r="F4901"/>
      <c r="G4901"/>
      <c r="H4901" t="s">
        <v>63</v>
      </c>
      <c r="I4901" t="s">
        <v>64</v>
      </c>
      <c r="J4901"/>
      <c r="K4901"/>
      <c r="L4901"/>
      <c r="M4901"/>
      <c r="N4901"/>
      <c r="O4901"/>
      <c r="P4901"/>
      <c r="Q4901"/>
      <c r="R4901"/>
      <c r="S4901"/>
      <c r="T4901"/>
      <c r="U4901"/>
      <c r="V4901"/>
      <c r="W4901"/>
      <c r="X4901"/>
      <c r="Y4901"/>
      <c r="Z4901"/>
      <c r="AA4901"/>
      <c r="AB4901"/>
      <c r="AC4901"/>
      <c r="AD4901"/>
      <c r="AE4901"/>
      <c r="AF4901"/>
      <c r="AG4901"/>
      <c r="AH4901">
        <v>0</v>
      </c>
    </row>
    <row r="4902" spans="1:34" ht="15" x14ac:dyDescent="0.25">
      <c r="A4902" t="s">
        <v>9915</v>
      </c>
      <c r="B4902" t="s">
        <v>9916</v>
      </c>
      <c r="C4902" t="s">
        <v>411</v>
      </c>
      <c r="D4902">
        <v>51</v>
      </c>
      <c r="E4902" s="138">
        <v>41164</v>
      </c>
      <c r="F4902" s="138">
        <v>46011</v>
      </c>
      <c r="G4902" t="s">
        <v>69</v>
      </c>
      <c r="H4902" t="s">
        <v>63</v>
      </c>
      <c r="I4902">
        <v>0.8</v>
      </c>
      <c r="J4902" t="s">
        <v>71</v>
      </c>
      <c r="K4902"/>
      <c r="L4902"/>
      <c r="M4902"/>
      <c r="N4902"/>
      <c r="O4902"/>
      <c r="P4902"/>
      <c r="Q4902"/>
      <c r="R4902"/>
      <c r="S4902"/>
      <c r="T4902"/>
      <c r="U4902"/>
      <c r="V4902"/>
      <c r="W4902"/>
      <c r="X4902"/>
      <c r="Y4902"/>
      <c r="Z4902"/>
      <c r="AA4902"/>
      <c r="AB4902"/>
      <c r="AC4902"/>
      <c r="AD4902"/>
      <c r="AE4902"/>
      <c r="AF4902"/>
      <c r="AG4902">
        <v>1</v>
      </c>
      <c r="AH4902">
        <v>0</v>
      </c>
    </row>
    <row r="4903" spans="1:34" ht="15" x14ac:dyDescent="0.25">
      <c r="A4903" t="s">
        <v>9917</v>
      </c>
      <c r="B4903" t="s">
        <v>9918</v>
      </c>
      <c r="C4903" t="s">
        <v>426</v>
      </c>
      <c r="D4903">
        <v>67</v>
      </c>
      <c r="E4903" s="138">
        <v>41085</v>
      </c>
      <c r="F4903" s="138">
        <v>46011</v>
      </c>
      <c r="G4903" t="s">
        <v>69</v>
      </c>
      <c r="H4903" t="s">
        <v>63</v>
      </c>
      <c r="I4903">
        <v>0.7</v>
      </c>
      <c r="J4903" t="s">
        <v>71</v>
      </c>
      <c r="K4903"/>
      <c r="L4903"/>
      <c r="M4903"/>
      <c r="N4903"/>
      <c r="O4903"/>
      <c r="P4903"/>
      <c r="Q4903"/>
      <c r="R4903"/>
      <c r="S4903"/>
      <c r="T4903"/>
      <c r="U4903"/>
      <c r="V4903"/>
      <c r="W4903"/>
      <c r="X4903"/>
      <c r="Y4903"/>
      <c r="Z4903"/>
      <c r="AA4903"/>
      <c r="AB4903"/>
      <c r="AC4903"/>
      <c r="AD4903"/>
      <c r="AE4903"/>
      <c r="AF4903"/>
      <c r="AG4903">
        <v>1</v>
      </c>
      <c r="AH4903">
        <v>0</v>
      </c>
    </row>
    <row r="4904" spans="1:34" ht="15" x14ac:dyDescent="0.25">
      <c r="A4904" t="s">
        <v>9919</v>
      </c>
      <c r="B4904" t="s">
        <v>9920</v>
      </c>
      <c r="C4904" t="s">
        <v>84</v>
      </c>
      <c r="D4904"/>
      <c r="E4904"/>
      <c r="F4904"/>
      <c r="G4904"/>
      <c r="H4904" t="s">
        <v>63</v>
      </c>
      <c r="I4904" t="s">
        <v>64</v>
      </c>
      <c r="J4904"/>
      <c r="K4904"/>
      <c r="L4904"/>
      <c r="M4904"/>
      <c r="N4904"/>
      <c r="O4904"/>
      <c r="P4904"/>
      <c r="Q4904"/>
      <c r="R4904"/>
      <c r="S4904"/>
      <c r="T4904"/>
      <c r="U4904"/>
      <c r="V4904"/>
      <c r="W4904"/>
      <c r="X4904"/>
      <c r="Y4904"/>
      <c r="Z4904"/>
      <c r="AA4904"/>
      <c r="AB4904"/>
      <c r="AC4904"/>
      <c r="AD4904"/>
      <c r="AE4904"/>
      <c r="AF4904"/>
      <c r="AG4904"/>
      <c r="AH4904">
        <v>0</v>
      </c>
    </row>
    <row r="4905" spans="1:34" ht="15" x14ac:dyDescent="0.25">
      <c r="A4905" t="s">
        <v>9921</v>
      </c>
      <c r="B4905" t="s">
        <v>9922</v>
      </c>
      <c r="C4905" t="s">
        <v>286</v>
      </c>
      <c r="D4905">
        <v>15</v>
      </c>
      <c r="E4905" s="138">
        <v>39480</v>
      </c>
      <c r="F4905" s="138">
        <v>46011</v>
      </c>
      <c r="G4905" t="s">
        <v>818</v>
      </c>
      <c r="H4905" t="s">
        <v>63</v>
      </c>
      <c r="I4905">
        <v>0</v>
      </c>
      <c r="J4905" t="s">
        <v>71</v>
      </c>
      <c r="K4905"/>
      <c r="L4905"/>
      <c r="M4905"/>
      <c r="N4905"/>
      <c r="O4905"/>
      <c r="P4905"/>
      <c r="Q4905"/>
      <c r="R4905"/>
      <c r="S4905"/>
      <c r="T4905"/>
      <c r="U4905"/>
      <c r="V4905"/>
      <c r="W4905"/>
      <c r="X4905"/>
      <c r="Y4905"/>
      <c r="Z4905"/>
      <c r="AA4905"/>
      <c r="AB4905"/>
      <c r="AC4905"/>
      <c r="AD4905"/>
      <c r="AE4905"/>
      <c r="AF4905"/>
      <c r="AG4905">
        <v>1</v>
      </c>
      <c r="AH4905">
        <v>0</v>
      </c>
    </row>
    <row r="4906" spans="1:34" ht="15" x14ac:dyDescent="0.25">
      <c r="A4906" t="s">
        <v>9923</v>
      </c>
      <c r="B4906" t="s">
        <v>9924</v>
      </c>
      <c r="C4906" t="s">
        <v>742</v>
      </c>
      <c r="D4906"/>
      <c r="E4906"/>
      <c r="F4906"/>
      <c r="G4906"/>
      <c r="H4906" t="s">
        <v>63</v>
      </c>
      <c r="I4906" t="s">
        <v>64</v>
      </c>
      <c r="J4906"/>
      <c r="K4906"/>
      <c r="L4906"/>
      <c r="M4906"/>
      <c r="N4906"/>
      <c r="O4906"/>
      <c r="P4906"/>
      <c r="Q4906"/>
      <c r="R4906"/>
      <c r="S4906"/>
      <c r="T4906"/>
      <c r="U4906"/>
      <c r="V4906"/>
      <c r="W4906"/>
      <c r="X4906"/>
      <c r="Y4906"/>
      <c r="Z4906"/>
      <c r="AA4906"/>
      <c r="AB4906"/>
      <c r="AC4906"/>
      <c r="AD4906"/>
      <c r="AE4906"/>
      <c r="AF4906"/>
      <c r="AG4906"/>
      <c r="AH4906">
        <v>0</v>
      </c>
    </row>
    <row r="4907" spans="1:34" ht="15" x14ac:dyDescent="0.25">
      <c r="A4907" t="s">
        <v>9927</v>
      </c>
      <c r="B4907" t="s">
        <v>9928</v>
      </c>
      <c r="C4907" t="s">
        <v>84</v>
      </c>
      <c r="D4907"/>
      <c r="E4907"/>
      <c r="F4907"/>
      <c r="G4907"/>
      <c r="H4907" t="s">
        <v>63</v>
      </c>
      <c r="I4907" t="s">
        <v>64</v>
      </c>
      <c r="J4907"/>
      <c r="K4907"/>
      <c r="L4907"/>
      <c r="M4907"/>
      <c r="N4907"/>
      <c r="O4907"/>
      <c r="P4907"/>
      <c r="Q4907"/>
      <c r="R4907"/>
      <c r="S4907"/>
      <c r="T4907"/>
      <c r="U4907"/>
      <c r="V4907"/>
      <c r="W4907"/>
      <c r="X4907"/>
      <c r="Y4907"/>
      <c r="Z4907"/>
      <c r="AA4907"/>
      <c r="AB4907"/>
      <c r="AC4907"/>
      <c r="AD4907"/>
      <c r="AE4907"/>
      <c r="AF4907"/>
      <c r="AG4907"/>
      <c r="AH4907">
        <v>0</v>
      </c>
    </row>
    <row r="4908" spans="1:34" ht="15" x14ac:dyDescent="0.25">
      <c r="A4908" t="s">
        <v>9929</v>
      </c>
      <c r="B4908" t="s">
        <v>9930</v>
      </c>
      <c r="C4908" t="s">
        <v>90</v>
      </c>
      <c r="D4908">
        <v>60</v>
      </c>
      <c r="E4908" s="138">
        <v>45649</v>
      </c>
      <c r="F4908" s="138">
        <v>45937</v>
      </c>
      <c r="G4908" t="s">
        <v>69</v>
      </c>
      <c r="H4908" t="s">
        <v>70</v>
      </c>
      <c r="I4908">
        <v>0</v>
      </c>
      <c r="J4908" t="s">
        <v>16230</v>
      </c>
      <c r="K4908">
        <v>0.8</v>
      </c>
      <c r="L4908" t="s">
        <v>71</v>
      </c>
      <c r="M4908"/>
      <c r="N4908"/>
      <c r="O4908"/>
      <c r="P4908"/>
      <c r="Q4908"/>
      <c r="R4908"/>
      <c r="S4908"/>
      <c r="T4908"/>
      <c r="U4908"/>
      <c r="V4908"/>
      <c r="W4908"/>
      <c r="X4908"/>
      <c r="Y4908"/>
      <c r="Z4908"/>
      <c r="AA4908"/>
      <c r="AB4908"/>
      <c r="AC4908"/>
      <c r="AD4908"/>
      <c r="AE4908"/>
      <c r="AF4908"/>
      <c r="AG4908">
        <v>2</v>
      </c>
      <c r="AH4908">
        <v>15000</v>
      </c>
    </row>
    <row r="4909" spans="1:34" ht="15" x14ac:dyDescent="0.25">
      <c r="A4909" t="s">
        <v>9931</v>
      </c>
      <c r="B4909" t="s">
        <v>9932</v>
      </c>
      <c r="C4909" t="s">
        <v>301</v>
      </c>
      <c r="D4909">
        <v>37</v>
      </c>
      <c r="E4909" s="138">
        <v>45282</v>
      </c>
      <c r="F4909" s="138">
        <v>46011</v>
      </c>
      <c r="G4909" t="s">
        <v>69</v>
      </c>
      <c r="H4909" t="s">
        <v>63</v>
      </c>
      <c r="I4909">
        <v>0.6</v>
      </c>
      <c r="J4909" t="s">
        <v>71</v>
      </c>
      <c r="K4909"/>
      <c r="L4909"/>
      <c r="M4909"/>
      <c r="N4909"/>
      <c r="O4909"/>
      <c r="P4909"/>
      <c r="Q4909"/>
      <c r="R4909"/>
      <c r="S4909"/>
      <c r="T4909"/>
      <c r="U4909"/>
      <c r="V4909"/>
      <c r="W4909"/>
      <c r="X4909"/>
      <c r="Y4909"/>
      <c r="Z4909"/>
      <c r="AA4909"/>
      <c r="AB4909"/>
      <c r="AC4909"/>
      <c r="AD4909"/>
      <c r="AE4909"/>
      <c r="AF4909"/>
      <c r="AG4909">
        <v>1</v>
      </c>
      <c r="AH4909">
        <v>0</v>
      </c>
    </row>
    <row r="4910" spans="1:34" ht="15" x14ac:dyDescent="0.25">
      <c r="A4910" t="s">
        <v>9933</v>
      </c>
      <c r="B4910" t="s">
        <v>9934</v>
      </c>
      <c r="C4910" t="s">
        <v>231</v>
      </c>
      <c r="D4910">
        <v>3</v>
      </c>
      <c r="E4910" s="138">
        <v>45009</v>
      </c>
      <c r="F4910" s="138">
        <v>46011</v>
      </c>
      <c r="G4910" t="s">
        <v>69</v>
      </c>
      <c r="H4910" t="s">
        <v>63</v>
      </c>
      <c r="I4910">
        <v>0.5</v>
      </c>
      <c r="J4910" t="s">
        <v>71</v>
      </c>
      <c r="K4910"/>
      <c r="L4910"/>
      <c r="M4910"/>
      <c r="N4910"/>
      <c r="O4910"/>
      <c r="P4910"/>
      <c r="Q4910"/>
      <c r="R4910"/>
      <c r="S4910"/>
      <c r="T4910"/>
      <c r="U4910"/>
      <c r="V4910"/>
      <c r="W4910"/>
      <c r="X4910"/>
      <c r="Y4910"/>
      <c r="Z4910"/>
      <c r="AA4910"/>
      <c r="AB4910"/>
      <c r="AC4910"/>
      <c r="AD4910"/>
      <c r="AE4910"/>
      <c r="AF4910"/>
      <c r="AG4910">
        <v>1</v>
      </c>
      <c r="AH4910">
        <v>0</v>
      </c>
    </row>
    <row r="4911" spans="1:34" ht="15" x14ac:dyDescent="0.25">
      <c r="A4911" t="s">
        <v>9935</v>
      </c>
      <c r="B4911" t="s">
        <v>9936</v>
      </c>
      <c r="C4911" t="s">
        <v>318</v>
      </c>
      <c r="D4911">
        <v>13</v>
      </c>
      <c r="E4911" s="138">
        <v>45754</v>
      </c>
      <c r="F4911" s="138">
        <v>45849</v>
      </c>
      <c r="G4911" t="s">
        <v>16478</v>
      </c>
      <c r="H4911" t="s">
        <v>70</v>
      </c>
      <c r="I4911">
        <v>0.7</v>
      </c>
      <c r="J4911" t="s">
        <v>76</v>
      </c>
      <c r="K4911">
        <v>0.77</v>
      </c>
      <c r="L4911" t="s">
        <v>16665</v>
      </c>
      <c r="M4911">
        <v>0.78</v>
      </c>
      <c r="N4911" t="s">
        <v>78</v>
      </c>
      <c r="O4911">
        <v>0.8</v>
      </c>
      <c r="P4911" t="s">
        <v>79</v>
      </c>
      <c r="Q4911">
        <v>0</v>
      </c>
      <c r="R4911" t="s">
        <v>16245</v>
      </c>
      <c r="S4911"/>
      <c r="T4911"/>
      <c r="U4911"/>
      <c r="V4911"/>
      <c r="W4911"/>
      <c r="X4911"/>
      <c r="Y4911"/>
      <c r="Z4911"/>
      <c r="AA4911"/>
      <c r="AB4911"/>
      <c r="AC4911"/>
      <c r="AD4911"/>
      <c r="AE4911"/>
      <c r="AF4911"/>
      <c r="AG4911">
        <v>0</v>
      </c>
      <c r="AH4911">
        <v>0</v>
      </c>
    </row>
    <row r="4912" spans="1:34" ht="15" x14ac:dyDescent="0.25">
      <c r="A4912" t="s">
        <v>9937</v>
      </c>
      <c r="B4912" t="s">
        <v>9938</v>
      </c>
      <c r="C4912" t="s">
        <v>286</v>
      </c>
      <c r="D4912">
        <v>58</v>
      </c>
      <c r="E4912" s="138">
        <v>45645</v>
      </c>
      <c r="F4912" s="138">
        <v>45700</v>
      </c>
      <c r="G4912" t="s">
        <v>69</v>
      </c>
      <c r="H4912" t="s">
        <v>70</v>
      </c>
      <c r="I4912">
        <v>0</v>
      </c>
      <c r="J4912" t="s">
        <v>16229</v>
      </c>
      <c r="K4912">
        <v>0.3</v>
      </c>
      <c r="L4912" t="s">
        <v>71</v>
      </c>
      <c r="M4912"/>
      <c r="N4912"/>
      <c r="O4912"/>
      <c r="P4912"/>
      <c r="Q4912"/>
      <c r="R4912"/>
      <c r="S4912"/>
      <c r="T4912"/>
      <c r="U4912"/>
      <c r="V4912"/>
      <c r="W4912"/>
      <c r="X4912"/>
      <c r="Y4912"/>
      <c r="Z4912"/>
      <c r="AA4912"/>
      <c r="AB4912"/>
      <c r="AC4912"/>
      <c r="AD4912"/>
      <c r="AE4912"/>
      <c r="AF4912"/>
      <c r="AG4912">
        <v>2</v>
      </c>
      <c r="AH4912">
        <v>10000</v>
      </c>
    </row>
    <row r="4913" spans="1:34" ht="15" x14ac:dyDescent="0.25">
      <c r="A4913" t="s">
        <v>9941</v>
      </c>
      <c r="B4913" t="s">
        <v>9942</v>
      </c>
      <c r="C4913" t="s">
        <v>231</v>
      </c>
      <c r="D4913">
        <v>3</v>
      </c>
      <c r="E4913" s="138">
        <v>45736</v>
      </c>
      <c r="F4913" s="138">
        <v>45807</v>
      </c>
      <c r="G4913" t="s">
        <v>16478</v>
      </c>
      <c r="H4913" t="s">
        <v>70</v>
      </c>
      <c r="I4913">
        <v>0.7</v>
      </c>
      <c r="J4913" t="s">
        <v>76</v>
      </c>
      <c r="K4913">
        <v>0.74</v>
      </c>
      <c r="L4913" t="s">
        <v>77</v>
      </c>
      <c r="M4913">
        <v>0.79</v>
      </c>
      <c r="N4913" t="s">
        <v>78</v>
      </c>
      <c r="O4913">
        <v>0.8</v>
      </c>
      <c r="P4913" t="s">
        <v>16666</v>
      </c>
      <c r="Q4913"/>
      <c r="R4913"/>
      <c r="S4913"/>
      <c r="T4913"/>
      <c r="U4913"/>
      <c r="V4913"/>
      <c r="W4913"/>
      <c r="X4913"/>
      <c r="Y4913"/>
      <c r="Z4913"/>
      <c r="AA4913"/>
      <c r="AB4913"/>
      <c r="AC4913"/>
      <c r="AD4913"/>
      <c r="AE4913"/>
      <c r="AF4913"/>
      <c r="AG4913">
        <v>0</v>
      </c>
      <c r="AH4913">
        <v>0</v>
      </c>
    </row>
    <row r="4914" spans="1:34" ht="15" x14ac:dyDescent="0.25">
      <c r="A4914" t="s">
        <v>9939</v>
      </c>
      <c r="B4914" t="s">
        <v>9940</v>
      </c>
      <c r="C4914" t="s">
        <v>142</v>
      </c>
      <c r="D4914">
        <v>44</v>
      </c>
      <c r="E4914" s="138">
        <v>45647</v>
      </c>
      <c r="F4914" s="138">
        <v>45805</v>
      </c>
      <c r="G4914" t="s">
        <v>16250</v>
      </c>
      <c r="H4914" t="s">
        <v>70</v>
      </c>
      <c r="I4914">
        <v>0</v>
      </c>
      <c r="J4914" t="s">
        <v>16230</v>
      </c>
      <c r="K4914">
        <v>0.5</v>
      </c>
      <c r="L4914" t="s">
        <v>16270</v>
      </c>
      <c r="M4914">
        <v>0.7</v>
      </c>
      <c r="N4914" t="s">
        <v>78</v>
      </c>
      <c r="O4914">
        <v>0.8</v>
      </c>
      <c r="P4914" t="s">
        <v>79</v>
      </c>
      <c r="Q4914"/>
      <c r="R4914"/>
      <c r="S4914"/>
      <c r="T4914"/>
      <c r="U4914"/>
      <c r="V4914"/>
      <c r="W4914"/>
      <c r="X4914"/>
      <c r="Y4914"/>
      <c r="Z4914"/>
      <c r="AA4914"/>
      <c r="AB4914"/>
      <c r="AC4914"/>
      <c r="AD4914"/>
      <c r="AE4914"/>
      <c r="AF4914"/>
      <c r="AG4914">
        <v>4</v>
      </c>
      <c r="AH4914">
        <v>15000</v>
      </c>
    </row>
    <row r="4915" spans="1:34" ht="15" x14ac:dyDescent="0.25">
      <c r="A4915" t="s">
        <v>9943</v>
      </c>
      <c r="B4915" t="s">
        <v>9944</v>
      </c>
      <c r="C4915" t="s">
        <v>1313</v>
      </c>
      <c r="D4915">
        <v>22</v>
      </c>
      <c r="E4915" s="138">
        <v>41451</v>
      </c>
      <c r="F4915" s="138">
        <v>46011</v>
      </c>
      <c r="G4915" t="s">
        <v>69</v>
      </c>
      <c r="H4915" t="s">
        <v>63</v>
      </c>
      <c r="I4915">
        <v>0.8</v>
      </c>
      <c r="J4915" t="s">
        <v>71</v>
      </c>
      <c r="K4915"/>
      <c r="L4915"/>
      <c r="M4915"/>
      <c r="N4915"/>
      <c r="O4915"/>
      <c r="P4915"/>
      <c r="Q4915"/>
      <c r="R4915"/>
      <c r="S4915"/>
      <c r="T4915"/>
      <c r="U4915"/>
      <c r="V4915"/>
      <c r="W4915"/>
      <c r="X4915"/>
      <c r="Y4915"/>
      <c r="Z4915"/>
      <c r="AA4915"/>
      <c r="AB4915"/>
      <c r="AC4915"/>
      <c r="AD4915"/>
      <c r="AE4915"/>
      <c r="AF4915"/>
      <c r="AG4915">
        <v>1</v>
      </c>
      <c r="AH4915">
        <v>0</v>
      </c>
    </row>
    <row r="4916" spans="1:34" ht="15" x14ac:dyDescent="0.25">
      <c r="A4916" t="s">
        <v>9945</v>
      </c>
      <c r="B4916" t="s">
        <v>9946</v>
      </c>
      <c r="C4916" t="s">
        <v>211</v>
      </c>
      <c r="D4916">
        <v>4</v>
      </c>
      <c r="E4916" s="138">
        <v>44308</v>
      </c>
      <c r="F4916" s="138">
        <v>46011</v>
      </c>
      <c r="G4916" t="s">
        <v>69</v>
      </c>
      <c r="H4916" t="s">
        <v>63</v>
      </c>
      <c r="I4916">
        <v>0.65</v>
      </c>
      <c r="J4916" t="s">
        <v>71</v>
      </c>
      <c r="K4916"/>
      <c r="L4916"/>
      <c r="M4916"/>
      <c r="N4916"/>
      <c r="O4916"/>
      <c r="P4916"/>
      <c r="Q4916"/>
      <c r="R4916"/>
      <c r="S4916"/>
      <c r="T4916"/>
      <c r="U4916"/>
      <c r="V4916"/>
      <c r="W4916"/>
      <c r="X4916"/>
      <c r="Y4916"/>
      <c r="Z4916"/>
      <c r="AA4916"/>
      <c r="AB4916"/>
      <c r="AC4916"/>
      <c r="AD4916"/>
      <c r="AE4916"/>
      <c r="AF4916"/>
      <c r="AG4916">
        <v>1</v>
      </c>
      <c r="AH4916">
        <v>0</v>
      </c>
    </row>
    <row r="4917" spans="1:34" ht="15" x14ac:dyDescent="0.25">
      <c r="A4917" t="s">
        <v>9947</v>
      </c>
      <c r="B4917" t="s">
        <v>9948</v>
      </c>
      <c r="C4917" t="s">
        <v>1079</v>
      </c>
      <c r="D4917">
        <v>11</v>
      </c>
      <c r="E4917" s="138">
        <v>44712</v>
      </c>
      <c r="F4917" s="138">
        <v>46011</v>
      </c>
      <c r="G4917" t="s">
        <v>16478</v>
      </c>
      <c r="H4917" t="s">
        <v>70</v>
      </c>
      <c r="I4917">
        <v>0.55000000000000004</v>
      </c>
      <c r="J4917" t="s">
        <v>76</v>
      </c>
      <c r="K4917">
        <v>0.6</v>
      </c>
      <c r="L4917" t="s">
        <v>77</v>
      </c>
      <c r="M4917">
        <v>0.65</v>
      </c>
      <c r="N4917" t="s">
        <v>78</v>
      </c>
      <c r="O4917">
        <v>0.78</v>
      </c>
      <c r="P4917" t="s">
        <v>79</v>
      </c>
      <c r="Q4917">
        <v>0</v>
      </c>
      <c r="R4917" t="s">
        <v>16229</v>
      </c>
      <c r="S4917"/>
      <c r="T4917"/>
      <c r="U4917"/>
      <c r="V4917"/>
      <c r="W4917"/>
      <c r="X4917"/>
      <c r="Y4917"/>
      <c r="Z4917"/>
      <c r="AA4917"/>
      <c r="AB4917"/>
      <c r="AC4917"/>
      <c r="AD4917"/>
      <c r="AE4917"/>
      <c r="AF4917"/>
      <c r="AG4917">
        <v>0</v>
      </c>
      <c r="AH4917">
        <v>0</v>
      </c>
    </row>
    <row r="4918" spans="1:34" ht="15" x14ac:dyDescent="0.25">
      <c r="A4918" t="s">
        <v>9949</v>
      </c>
      <c r="B4918" t="s">
        <v>9950</v>
      </c>
      <c r="C4918" t="s">
        <v>182</v>
      </c>
      <c r="D4918">
        <v>33</v>
      </c>
      <c r="E4918" s="138">
        <v>45638</v>
      </c>
      <c r="F4918" s="138">
        <v>45670</v>
      </c>
      <c r="G4918" t="s">
        <v>69</v>
      </c>
      <c r="H4918" t="s">
        <v>63</v>
      </c>
      <c r="I4918">
        <v>0.8</v>
      </c>
      <c r="J4918" t="s">
        <v>71</v>
      </c>
      <c r="K4918"/>
      <c r="L4918"/>
      <c r="M4918"/>
      <c r="N4918"/>
      <c r="O4918"/>
      <c r="P4918"/>
      <c r="Q4918"/>
      <c r="R4918"/>
      <c r="S4918"/>
      <c r="T4918"/>
      <c r="U4918"/>
      <c r="V4918"/>
      <c r="W4918"/>
      <c r="X4918"/>
      <c r="Y4918"/>
      <c r="Z4918"/>
      <c r="AA4918"/>
      <c r="AB4918"/>
      <c r="AC4918"/>
      <c r="AD4918"/>
      <c r="AE4918"/>
      <c r="AF4918"/>
      <c r="AG4918">
        <v>1</v>
      </c>
      <c r="AH4918">
        <v>0</v>
      </c>
    </row>
    <row r="4919" spans="1:34" ht="15" x14ac:dyDescent="0.25">
      <c r="A4919" t="s">
        <v>9951</v>
      </c>
      <c r="B4919" t="s">
        <v>9952</v>
      </c>
      <c r="C4919" t="s">
        <v>231</v>
      </c>
      <c r="D4919">
        <v>4</v>
      </c>
      <c r="E4919" s="138">
        <v>45743</v>
      </c>
      <c r="F4919" s="138">
        <v>45793</v>
      </c>
      <c r="G4919" t="s">
        <v>75</v>
      </c>
      <c r="H4919" t="s">
        <v>70</v>
      </c>
      <c r="I4919">
        <v>0</v>
      </c>
      <c r="J4919" t="s">
        <v>16228</v>
      </c>
      <c r="K4919">
        <v>0.6</v>
      </c>
      <c r="L4919" t="s">
        <v>16270</v>
      </c>
      <c r="M4919">
        <v>0.78</v>
      </c>
      <c r="N4919" t="s">
        <v>78</v>
      </c>
      <c r="O4919">
        <v>0.8</v>
      </c>
      <c r="P4919" t="s">
        <v>79</v>
      </c>
      <c r="Q4919"/>
      <c r="R4919"/>
      <c r="S4919"/>
      <c r="T4919"/>
      <c r="U4919"/>
      <c r="V4919"/>
      <c r="W4919"/>
      <c r="X4919"/>
      <c r="Y4919"/>
      <c r="Z4919"/>
      <c r="AA4919"/>
      <c r="AB4919"/>
      <c r="AC4919"/>
      <c r="AD4919"/>
      <c r="AE4919"/>
      <c r="AF4919"/>
      <c r="AG4919">
        <v>4</v>
      </c>
      <c r="AH4919">
        <v>12000</v>
      </c>
    </row>
    <row r="4920" spans="1:34" ht="15" x14ac:dyDescent="0.25">
      <c r="A4920" t="s">
        <v>9953</v>
      </c>
      <c r="B4920" t="s">
        <v>9954</v>
      </c>
      <c r="C4920" t="s">
        <v>125</v>
      </c>
      <c r="D4920">
        <v>39</v>
      </c>
      <c r="E4920" s="138">
        <v>45649</v>
      </c>
      <c r="F4920" s="138">
        <v>45672</v>
      </c>
      <c r="G4920" t="s">
        <v>69</v>
      </c>
      <c r="H4920" t="s">
        <v>63</v>
      </c>
      <c r="I4920">
        <v>0.8</v>
      </c>
      <c r="J4920" t="s">
        <v>71</v>
      </c>
      <c r="K4920"/>
      <c r="L4920"/>
      <c r="M4920"/>
      <c r="N4920"/>
      <c r="O4920"/>
      <c r="P4920"/>
      <c r="Q4920"/>
      <c r="R4920"/>
      <c r="S4920"/>
      <c r="T4920"/>
      <c r="U4920"/>
      <c r="V4920"/>
      <c r="W4920"/>
      <c r="X4920"/>
      <c r="Y4920"/>
      <c r="Z4920"/>
      <c r="AA4920"/>
      <c r="AB4920"/>
      <c r="AC4920"/>
      <c r="AD4920"/>
      <c r="AE4920"/>
      <c r="AF4920"/>
      <c r="AG4920">
        <v>1</v>
      </c>
      <c r="AH4920">
        <v>0</v>
      </c>
    </row>
    <row r="4921" spans="1:34" ht="15" x14ac:dyDescent="0.25">
      <c r="A4921" t="s">
        <v>9955</v>
      </c>
      <c r="B4921" t="s">
        <v>9956</v>
      </c>
      <c r="C4921" t="s">
        <v>511</v>
      </c>
      <c r="D4921">
        <v>34</v>
      </c>
      <c r="E4921" s="138">
        <v>45656</v>
      </c>
      <c r="F4921" s="138">
        <v>45716</v>
      </c>
      <c r="G4921" t="s">
        <v>69</v>
      </c>
      <c r="H4921" t="s">
        <v>70</v>
      </c>
      <c r="I4921">
        <v>0</v>
      </c>
      <c r="J4921" t="s">
        <v>16232</v>
      </c>
      <c r="K4921">
        <v>0.8</v>
      </c>
      <c r="L4921" t="s">
        <v>71</v>
      </c>
      <c r="M4921"/>
      <c r="N4921"/>
      <c r="O4921"/>
      <c r="P4921"/>
      <c r="Q4921"/>
      <c r="R4921"/>
      <c r="S4921"/>
      <c r="T4921"/>
      <c r="U4921"/>
      <c r="V4921"/>
      <c r="W4921"/>
      <c r="X4921"/>
      <c r="Y4921"/>
      <c r="Z4921"/>
      <c r="AA4921"/>
      <c r="AB4921"/>
      <c r="AC4921"/>
      <c r="AD4921"/>
      <c r="AE4921"/>
      <c r="AF4921"/>
      <c r="AG4921">
        <v>2</v>
      </c>
      <c r="AH4921">
        <v>7500</v>
      </c>
    </row>
    <row r="4922" spans="1:34" ht="15" x14ac:dyDescent="0.25">
      <c r="A4922" t="s">
        <v>9957</v>
      </c>
      <c r="B4922" t="s">
        <v>9958</v>
      </c>
      <c r="C4922" t="s">
        <v>246</v>
      </c>
      <c r="D4922">
        <v>32</v>
      </c>
      <c r="E4922" s="138">
        <v>43098</v>
      </c>
      <c r="F4922" s="138">
        <v>46011</v>
      </c>
      <c r="G4922" t="s">
        <v>69</v>
      </c>
      <c r="H4922" t="s">
        <v>70</v>
      </c>
      <c r="I4922">
        <v>0</v>
      </c>
      <c r="J4922" t="s">
        <v>16236</v>
      </c>
      <c r="K4922">
        <v>0.8</v>
      </c>
      <c r="L4922" t="s">
        <v>71</v>
      </c>
      <c r="M4922"/>
      <c r="N4922"/>
      <c r="O4922"/>
      <c r="P4922"/>
      <c r="Q4922"/>
      <c r="R4922"/>
      <c r="S4922"/>
      <c r="T4922"/>
      <c r="U4922"/>
      <c r="V4922"/>
      <c r="W4922"/>
      <c r="X4922"/>
      <c r="Y4922"/>
      <c r="Z4922"/>
      <c r="AA4922"/>
      <c r="AB4922"/>
      <c r="AC4922"/>
      <c r="AD4922"/>
      <c r="AE4922"/>
      <c r="AF4922"/>
      <c r="AG4922">
        <v>2</v>
      </c>
      <c r="AH4922">
        <v>9999.99</v>
      </c>
    </row>
    <row r="4923" spans="1:34" ht="15" x14ac:dyDescent="0.25">
      <c r="A4923" t="s">
        <v>9959</v>
      </c>
      <c r="B4923" t="s">
        <v>9960</v>
      </c>
      <c r="C4923" t="s">
        <v>267</v>
      </c>
      <c r="D4923">
        <v>5</v>
      </c>
      <c r="E4923" s="138">
        <v>45714</v>
      </c>
      <c r="F4923" s="138">
        <v>45926</v>
      </c>
      <c r="G4923" t="s">
        <v>69</v>
      </c>
      <c r="H4923" t="s">
        <v>63</v>
      </c>
      <c r="I4923">
        <v>0.8</v>
      </c>
      <c r="J4923" t="s">
        <v>71</v>
      </c>
      <c r="K4923"/>
      <c r="L4923"/>
      <c r="M4923"/>
      <c r="N4923"/>
      <c r="O4923"/>
      <c r="P4923"/>
      <c r="Q4923"/>
      <c r="R4923"/>
      <c r="S4923"/>
      <c r="T4923"/>
      <c r="U4923"/>
      <c r="V4923"/>
      <c r="W4923"/>
      <c r="X4923"/>
      <c r="Y4923"/>
      <c r="Z4923"/>
      <c r="AA4923"/>
      <c r="AB4923"/>
      <c r="AC4923"/>
      <c r="AD4923"/>
      <c r="AE4923"/>
      <c r="AF4923"/>
      <c r="AG4923">
        <v>1</v>
      </c>
      <c r="AH4923">
        <v>0</v>
      </c>
    </row>
    <row r="4924" spans="1:34" ht="15" x14ac:dyDescent="0.25">
      <c r="A4924" t="s">
        <v>9963</v>
      </c>
      <c r="B4924" t="s">
        <v>9964</v>
      </c>
      <c r="C4924" t="s">
        <v>521</v>
      </c>
      <c r="D4924">
        <v>67</v>
      </c>
      <c r="E4924" s="138">
        <v>45649</v>
      </c>
      <c r="F4924" s="138">
        <v>45679</v>
      </c>
      <c r="G4924" t="s">
        <v>69</v>
      </c>
      <c r="H4924" t="s">
        <v>63</v>
      </c>
      <c r="I4924">
        <v>0.8</v>
      </c>
      <c r="J4924" t="s">
        <v>71</v>
      </c>
      <c r="K4924"/>
      <c r="L4924"/>
      <c r="M4924"/>
      <c r="N4924"/>
      <c r="O4924"/>
      <c r="P4924"/>
      <c r="Q4924"/>
      <c r="R4924"/>
      <c r="S4924"/>
      <c r="T4924"/>
      <c r="U4924"/>
      <c r="V4924"/>
      <c r="W4924"/>
      <c r="X4924"/>
      <c r="Y4924"/>
      <c r="Z4924"/>
      <c r="AA4924"/>
      <c r="AB4924"/>
      <c r="AC4924"/>
      <c r="AD4924"/>
      <c r="AE4924"/>
      <c r="AF4924"/>
      <c r="AG4924">
        <v>1</v>
      </c>
      <c r="AH4924">
        <v>0</v>
      </c>
    </row>
    <row r="4925" spans="1:34" ht="15" x14ac:dyDescent="0.25">
      <c r="A4925" t="s">
        <v>9965</v>
      </c>
      <c r="B4925" t="s">
        <v>9966</v>
      </c>
      <c r="C4925" t="s">
        <v>350</v>
      </c>
      <c r="D4925"/>
      <c r="E4925"/>
      <c r="F4925"/>
      <c r="G4925"/>
      <c r="H4925" t="s">
        <v>63</v>
      </c>
      <c r="I4925" t="s">
        <v>64</v>
      </c>
      <c r="J4925"/>
      <c r="K4925"/>
      <c r="L4925"/>
      <c r="M4925"/>
      <c r="N4925"/>
      <c r="O4925"/>
      <c r="P4925"/>
      <c r="Q4925"/>
      <c r="R4925"/>
      <c r="S4925"/>
      <c r="T4925"/>
      <c r="U4925"/>
      <c r="V4925"/>
      <c r="W4925"/>
      <c r="X4925"/>
      <c r="Y4925"/>
      <c r="Z4925"/>
      <c r="AA4925"/>
      <c r="AB4925"/>
      <c r="AC4925"/>
      <c r="AD4925"/>
      <c r="AE4925"/>
      <c r="AF4925"/>
      <c r="AG4925"/>
      <c r="AH4925">
        <v>0</v>
      </c>
    </row>
    <row r="4926" spans="1:34" ht="15" x14ac:dyDescent="0.25">
      <c r="A4926" t="s">
        <v>9967</v>
      </c>
      <c r="B4926" t="s">
        <v>9968</v>
      </c>
      <c r="C4926" t="s">
        <v>139</v>
      </c>
      <c r="D4926">
        <v>29</v>
      </c>
      <c r="E4926" s="138">
        <v>45649</v>
      </c>
      <c r="F4926" s="138">
        <v>45817</v>
      </c>
      <c r="G4926" t="s">
        <v>69</v>
      </c>
      <c r="H4926" t="s">
        <v>63</v>
      </c>
      <c r="I4926">
        <v>0.8</v>
      </c>
      <c r="J4926" t="s">
        <v>71</v>
      </c>
      <c r="K4926"/>
      <c r="L4926"/>
      <c r="M4926"/>
      <c r="N4926"/>
      <c r="O4926"/>
      <c r="P4926"/>
      <c r="Q4926"/>
      <c r="R4926"/>
      <c r="S4926"/>
      <c r="T4926"/>
      <c r="U4926"/>
      <c r="V4926"/>
      <c r="W4926"/>
      <c r="X4926"/>
      <c r="Y4926"/>
      <c r="Z4926"/>
      <c r="AA4926"/>
      <c r="AB4926"/>
      <c r="AC4926"/>
      <c r="AD4926"/>
      <c r="AE4926"/>
      <c r="AF4926"/>
      <c r="AG4926">
        <v>1</v>
      </c>
      <c r="AH4926">
        <v>0</v>
      </c>
    </row>
    <row r="4927" spans="1:34" ht="15" x14ac:dyDescent="0.25">
      <c r="A4927" t="s">
        <v>9969</v>
      </c>
      <c r="B4927" t="s">
        <v>9970</v>
      </c>
      <c r="C4927" t="s">
        <v>193</v>
      </c>
      <c r="D4927">
        <v>35</v>
      </c>
      <c r="E4927" s="138">
        <v>45624</v>
      </c>
      <c r="F4927" s="138">
        <v>45678</v>
      </c>
      <c r="G4927" t="s">
        <v>16478</v>
      </c>
      <c r="H4927" t="s">
        <v>70</v>
      </c>
      <c r="I4927">
        <v>0.65</v>
      </c>
      <c r="J4927" t="s">
        <v>76</v>
      </c>
      <c r="K4927">
        <v>0.65</v>
      </c>
      <c r="L4927" t="s">
        <v>77</v>
      </c>
      <c r="M4927">
        <v>0.7</v>
      </c>
      <c r="N4927" t="s">
        <v>78</v>
      </c>
      <c r="O4927">
        <v>0.75</v>
      </c>
      <c r="P4927" t="s">
        <v>79</v>
      </c>
      <c r="Q4927"/>
      <c r="R4927"/>
      <c r="S4927"/>
      <c r="T4927"/>
      <c r="U4927"/>
      <c r="V4927"/>
      <c r="W4927"/>
      <c r="X4927"/>
      <c r="Y4927"/>
      <c r="Z4927"/>
      <c r="AA4927"/>
      <c r="AB4927"/>
      <c r="AC4927"/>
      <c r="AD4927"/>
      <c r="AE4927"/>
      <c r="AF4927"/>
      <c r="AG4927">
        <v>0</v>
      </c>
      <c r="AH4927">
        <v>0</v>
      </c>
    </row>
    <row r="4928" spans="1:34" ht="15" x14ac:dyDescent="0.25">
      <c r="A4928" t="s">
        <v>9971</v>
      </c>
      <c r="B4928" t="s">
        <v>9972</v>
      </c>
      <c r="C4928" t="s">
        <v>359</v>
      </c>
      <c r="D4928">
        <v>27</v>
      </c>
      <c r="E4928" s="138">
        <v>45649</v>
      </c>
      <c r="F4928" s="138">
        <v>45680</v>
      </c>
      <c r="G4928" t="s">
        <v>616</v>
      </c>
      <c r="H4928" t="s">
        <v>63</v>
      </c>
      <c r="I4928">
        <v>0.2</v>
      </c>
      <c r="J4928" t="s">
        <v>71</v>
      </c>
      <c r="K4928"/>
      <c r="L4928"/>
      <c r="M4928"/>
      <c r="N4928"/>
      <c r="O4928"/>
      <c r="P4928"/>
      <c r="Q4928"/>
      <c r="R4928"/>
      <c r="S4928"/>
      <c r="T4928"/>
      <c r="U4928"/>
      <c r="V4928"/>
      <c r="W4928"/>
      <c r="X4928"/>
      <c r="Y4928"/>
      <c r="Z4928"/>
      <c r="AA4928"/>
      <c r="AB4928"/>
      <c r="AC4928"/>
      <c r="AD4928"/>
      <c r="AE4928"/>
      <c r="AF4928"/>
      <c r="AG4928">
        <v>1</v>
      </c>
      <c r="AH4928">
        <v>0</v>
      </c>
    </row>
    <row r="4929" spans="1:34" ht="15" x14ac:dyDescent="0.25">
      <c r="A4929" t="s">
        <v>9973</v>
      </c>
      <c r="B4929" t="s">
        <v>9972</v>
      </c>
      <c r="C4929" t="s">
        <v>145</v>
      </c>
      <c r="D4929">
        <v>29</v>
      </c>
      <c r="E4929" s="138">
        <v>45654</v>
      </c>
      <c r="F4929" s="138">
        <v>45720</v>
      </c>
      <c r="G4929" t="s">
        <v>75</v>
      </c>
      <c r="H4929" t="s">
        <v>63</v>
      </c>
      <c r="I4929">
        <v>0.8</v>
      </c>
      <c r="J4929" t="s">
        <v>71</v>
      </c>
      <c r="K4929"/>
      <c r="L4929"/>
      <c r="M4929"/>
      <c r="N4929"/>
      <c r="O4929"/>
      <c r="P4929"/>
      <c r="Q4929"/>
      <c r="R4929"/>
      <c r="S4929"/>
      <c r="T4929"/>
      <c r="U4929"/>
      <c r="V4929"/>
      <c r="W4929"/>
      <c r="X4929"/>
      <c r="Y4929"/>
      <c r="Z4929"/>
      <c r="AA4929"/>
      <c r="AB4929"/>
      <c r="AC4929"/>
      <c r="AD4929"/>
      <c r="AE4929"/>
      <c r="AF4929"/>
      <c r="AG4929">
        <v>1</v>
      </c>
      <c r="AH4929">
        <v>0</v>
      </c>
    </row>
    <row r="4930" spans="1:34" ht="15" x14ac:dyDescent="0.25">
      <c r="A4930" t="s">
        <v>9974</v>
      </c>
      <c r="B4930" t="s">
        <v>9975</v>
      </c>
      <c r="C4930" t="s">
        <v>148</v>
      </c>
      <c r="D4930">
        <v>75</v>
      </c>
      <c r="E4930" s="138">
        <v>45656</v>
      </c>
      <c r="F4930" s="138">
        <v>45667</v>
      </c>
      <c r="G4930" t="s">
        <v>69</v>
      </c>
      <c r="H4930" t="s">
        <v>70</v>
      </c>
      <c r="I4930">
        <v>0</v>
      </c>
      <c r="J4930" t="s">
        <v>16230</v>
      </c>
      <c r="K4930">
        <v>0.8</v>
      </c>
      <c r="L4930" t="s">
        <v>71</v>
      </c>
      <c r="M4930"/>
      <c r="N4930"/>
      <c r="O4930"/>
      <c r="P4930"/>
      <c r="Q4930"/>
      <c r="R4930"/>
      <c r="S4930"/>
      <c r="T4930"/>
      <c r="U4930"/>
      <c r="V4930"/>
      <c r="W4930"/>
      <c r="X4930"/>
      <c r="Y4930"/>
      <c r="Z4930"/>
      <c r="AA4930"/>
      <c r="AB4930"/>
      <c r="AC4930"/>
      <c r="AD4930"/>
      <c r="AE4930"/>
      <c r="AF4930"/>
      <c r="AG4930">
        <v>2</v>
      </c>
      <c r="AH4930">
        <v>15000</v>
      </c>
    </row>
    <row r="4931" spans="1:34" ht="15" x14ac:dyDescent="0.25">
      <c r="A4931" t="s">
        <v>9976</v>
      </c>
      <c r="B4931" t="s">
        <v>9977</v>
      </c>
      <c r="C4931" t="s">
        <v>193</v>
      </c>
      <c r="D4931">
        <v>3</v>
      </c>
      <c r="E4931" s="138">
        <v>45667</v>
      </c>
      <c r="F4931" s="138">
        <v>45692</v>
      </c>
      <c r="G4931" t="s">
        <v>69</v>
      </c>
      <c r="H4931" t="s">
        <v>63</v>
      </c>
      <c r="I4931">
        <v>0.7</v>
      </c>
      <c r="J4931" t="s">
        <v>71</v>
      </c>
      <c r="K4931"/>
      <c r="L4931"/>
      <c r="M4931"/>
      <c r="N4931"/>
      <c r="O4931"/>
      <c r="P4931"/>
      <c r="Q4931"/>
      <c r="R4931"/>
      <c r="S4931"/>
      <c r="T4931"/>
      <c r="U4931"/>
      <c r="V4931"/>
      <c r="W4931"/>
      <c r="X4931"/>
      <c r="Y4931"/>
      <c r="Z4931"/>
      <c r="AA4931"/>
      <c r="AB4931"/>
      <c r="AC4931"/>
      <c r="AD4931"/>
      <c r="AE4931"/>
      <c r="AF4931"/>
      <c r="AG4931">
        <v>1</v>
      </c>
      <c r="AH4931">
        <v>0</v>
      </c>
    </row>
    <row r="4932" spans="1:34" ht="15" x14ac:dyDescent="0.25">
      <c r="A4932" t="s">
        <v>9978</v>
      </c>
      <c r="B4932" t="s">
        <v>9979</v>
      </c>
      <c r="C4932" t="s">
        <v>313</v>
      </c>
      <c r="D4932"/>
      <c r="E4932"/>
      <c r="F4932"/>
      <c r="G4932"/>
      <c r="H4932" t="s">
        <v>63</v>
      </c>
      <c r="I4932" t="s">
        <v>64</v>
      </c>
      <c r="J4932"/>
      <c r="K4932"/>
      <c r="L4932"/>
      <c r="M4932"/>
      <c r="N4932"/>
      <c r="O4932"/>
      <c r="P4932"/>
      <c r="Q4932"/>
      <c r="R4932"/>
      <c r="S4932"/>
      <c r="T4932"/>
      <c r="U4932"/>
      <c r="V4932"/>
      <c r="W4932"/>
      <c r="X4932"/>
      <c r="Y4932"/>
      <c r="Z4932"/>
      <c r="AA4932"/>
      <c r="AB4932"/>
      <c r="AC4932"/>
      <c r="AD4932"/>
      <c r="AE4932"/>
      <c r="AF4932"/>
      <c r="AG4932"/>
      <c r="AH4932">
        <v>0</v>
      </c>
    </row>
    <row r="4933" spans="1:34" ht="15" x14ac:dyDescent="0.25">
      <c r="A4933" t="s">
        <v>9980</v>
      </c>
      <c r="B4933" t="s">
        <v>9981</v>
      </c>
      <c r="C4933" t="s">
        <v>1082</v>
      </c>
      <c r="D4933">
        <v>33</v>
      </c>
      <c r="E4933" s="138">
        <v>42184</v>
      </c>
      <c r="F4933" s="138">
        <v>46011</v>
      </c>
      <c r="G4933" t="s">
        <v>69</v>
      </c>
      <c r="H4933" t="s">
        <v>63</v>
      </c>
      <c r="I4933">
        <v>0.8</v>
      </c>
      <c r="J4933" t="s">
        <v>71</v>
      </c>
      <c r="K4933"/>
      <c r="L4933"/>
      <c r="M4933"/>
      <c r="N4933"/>
      <c r="O4933"/>
      <c r="P4933"/>
      <c r="Q4933"/>
      <c r="R4933"/>
      <c r="S4933"/>
      <c r="T4933"/>
      <c r="U4933"/>
      <c r="V4933"/>
      <c r="W4933"/>
      <c r="X4933"/>
      <c r="Y4933"/>
      <c r="Z4933"/>
      <c r="AA4933"/>
      <c r="AB4933"/>
      <c r="AC4933"/>
      <c r="AD4933"/>
      <c r="AE4933"/>
      <c r="AF4933"/>
      <c r="AG4933">
        <v>1</v>
      </c>
      <c r="AH4933">
        <v>0</v>
      </c>
    </row>
    <row r="4934" spans="1:34" ht="15" x14ac:dyDescent="0.25">
      <c r="A4934" t="s">
        <v>9982</v>
      </c>
      <c r="B4934" t="s">
        <v>9983</v>
      </c>
      <c r="C4934" t="s">
        <v>63</v>
      </c>
      <c r="D4934">
        <v>3</v>
      </c>
      <c r="E4934" s="138">
        <v>45708</v>
      </c>
      <c r="F4934" s="138">
        <v>45719</v>
      </c>
      <c r="G4934" t="s">
        <v>75</v>
      </c>
      <c r="H4934" t="s">
        <v>70</v>
      </c>
      <c r="I4934">
        <v>0</v>
      </c>
      <c r="J4934" t="s">
        <v>16229</v>
      </c>
      <c r="K4934">
        <v>0.1</v>
      </c>
      <c r="L4934" t="s">
        <v>16270</v>
      </c>
      <c r="M4934">
        <v>0.35</v>
      </c>
      <c r="N4934" t="s">
        <v>78</v>
      </c>
      <c r="O4934">
        <v>0.55000000000000004</v>
      </c>
      <c r="P4934" t="s">
        <v>79</v>
      </c>
      <c r="Q4934"/>
      <c r="R4934"/>
      <c r="S4934"/>
      <c r="T4934"/>
      <c r="U4934"/>
      <c r="V4934"/>
      <c r="W4934"/>
      <c r="X4934"/>
      <c r="Y4934"/>
      <c r="Z4934"/>
      <c r="AA4934"/>
      <c r="AB4934"/>
      <c r="AC4934"/>
      <c r="AD4934"/>
      <c r="AE4934"/>
      <c r="AF4934"/>
      <c r="AG4934">
        <v>4</v>
      </c>
      <c r="AH4934">
        <v>10000</v>
      </c>
    </row>
    <row r="4935" spans="1:34" ht="15" x14ac:dyDescent="0.25">
      <c r="A4935" t="s">
        <v>9984</v>
      </c>
      <c r="B4935" t="s">
        <v>9985</v>
      </c>
      <c r="C4935" t="s">
        <v>29</v>
      </c>
      <c r="D4935">
        <v>38</v>
      </c>
      <c r="E4935" s="138">
        <v>43451</v>
      </c>
      <c r="F4935" s="138">
        <v>46011</v>
      </c>
      <c r="G4935" t="s">
        <v>69</v>
      </c>
      <c r="H4935" t="s">
        <v>63</v>
      </c>
      <c r="I4935">
        <v>0.8</v>
      </c>
      <c r="J4935" t="s">
        <v>71</v>
      </c>
      <c r="K4935"/>
      <c r="L4935"/>
      <c r="M4935"/>
      <c r="N4935"/>
      <c r="O4935"/>
      <c r="P4935"/>
      <c r="Q4935"/>
      <c r="R4935"/>
      <c r="S4935"/>
      <c r="T4935"/>
      <c r="U4935"/>
      <c r="V4935"/>
      <c r="W4935"/>
      <c r="X4935"/>
      <c r="Y4935"/>
      <c r="Z4935"/>
      <c r="AA4935"/>
      <c r="AB4935"/>
      <c r="AC4935"/>
      <c r="AD4935"/>
      <c r="AE4935"/>
      <c r="AF4935"/>
      <c r="AG4935">
        <v>1</v>
      </c>
      <c r="AH4935">
        <v>0</v>
      </c>
    </row>
    <row r="4936" spans="1:34" ht="15" x14ac:dyDescent="0.25">
      <c r="A4936" t="s">
        <v>9986</v>
      </c>
      <c r="B4936" t="s">
        <v>9987</v>
      </c>
      <c r="C4936" t="s">
        <v>119</v>
      </c>
      <c r="D4936">
        <v>8</v>
      </c>
      <c r="E4936" s="138">
        <v>44286</v>
      </c>
      <c r="F4936" s="138">
        <v>46011</v>
      </c>
      <c r="G4936" t="s">
        <v>69</v>
      </c>
      <c r="H4936" t="s">
        <v>70</v>
      </c>
      <c r="I4936">
        <v>0.7</v>
      </c>
      <c r="J4936" t="s">
        <v>71</v>
      </c>
      <c r="K4936">
        <v>0</v>
      </c>
      <c r="L4936" t="s">
        <v>16115</v>
      </c>
      <c r="M4936"/>
      <c r="N4936"/>
      <c r="O4936"/>
      <c r="P4936"/>
      <c r="Q4936"/>
      <c r="R4936"/>
      <c r="S4936"/>
      <c r="T4936"/>
      <c r="U4936"/>
      <c r="V4936"/>
      <c r="W4936"/>
      <c r="X4936"/>
      <c r="Y4936"/>
      <c r="Z4936"/>
      <c r="AA4936"/>
      <c r="AB4936"/>
      <c r="AC4936"/>
      <c r="AD4936"/>
      <c r="AE4936"/>
      <c r="AF4936"/>
      <c r="AG4936">
        <v>5</v>
      </c>
      <c r="AH4936">
        <v>0</v>
      </c>
    </row>
    <row r="4937" spans="1:34" ht="15" x14ac:dyDescent="0.25">
      <c r="A4937" t="s">
        <v>9988</v>
      </c>
      <c r="B4937" t="s">
        <v>9989</v>
      </c>
      <c r="C4937" t="s">
        <v>313</v>
      </c>
      <c r="D4937"/>
      <c r="E4937"/>
      <c r="F4937"/>
      <c r="G4937"/>
      <c r="H4937" t="s">
        <v>63</v>
      </c>
      <c r="I4937" t="s">
        <v>64</v>
      </c>
      <c r="J4937"/>
      <c r="K4937"/>
      <c r="L4937"/>
      <c r="M4937"/>
      <c r="N4937"/>
      <c r="O4937"/>
      <c r="P4937"/>
      <c r="Q4937"/>
      <c r="R4937"/>
      <c r="S4937"/>
      <c r="T4937"/>
      <c r="U4937"/>
      <c r="V4937"/>
      <c r="W4937"/>
      <c r="X4937"/>
      <c r="Y4937"/>
      <c r="Z4937"/>
      <c r="AA4937"/>
      <c r="AB4937"/>
      <c r="AC4937"/>
      <c r="AD4937"/>
      <c r="AE4937"/>
      <c r="AF4937"/>
      <c r="AG4937"/>
      <c r="AH4937">
        <v>0</v>
      </c>
    </row>
    <row r="4938" spans="1:34" ht="15" x14ac:dyDescent="0.25">
      <c r="A4938" t="s">
        <v>9990</v>
      </c>
      <c r="B4938" t="s">
        <v>9991</v>
      </c>
      <c r="C4938" t="s">
        <v>313</v>
      </c>
      <c r="D4938"/>
      <c r="E4938"/>
      <c r="F4938"/>
      <c r="G4938"/>
      <c r="H4938" t="s">
        <v>63</v>
      </c>
      <c r="I4938" t="s">
        <v>64</v>
      </c>
      <c r="J4938"/>
      <c r="K4938"/>
      <c r="L4938"/>
      <c r="M4938"/>
      <c r="N4938"/>
      <c r="O4938"/>
      <c r="P4938"/>
      <c r="Q4938"/>
      <c r="R4938"/>
      <c r="S4938"/>
      <c r="T4938"/>
      <c r="U4938"/>
      <c r="V4938"/>
      <c r="W4938"/>
      <c r="X4938"/>
      <c r="Y4938"/>
      <c r="Z4938"/>
      <c r="AA4938"/>
      <c r="AB4938"/>
      <c r="AC4938"/>
      <c r="AD4938"/>
      <c r="AE4938"/>
      <c r="AF4938"/>
      <c r="AG4938"/>
      <c r="AH4938">
        <v>0</v>
      </c>
    </row>
    <row r="4939" spans="1:34" ht="15" x14ac:dyDescent="0.25">
      <c r="A4939" t="s">
        <v>9992</v>
      </c>
      <c r="B4939" t="s">
        <v>9993</v>
      </c>
      <c r="C4939" t="s">
        <v>228</v>
      </c>
      <c r="D4939">
        <v>30</v>
      </c>
      <c r="E4939" s="138">
        <v>43082</v>
      </c>
      <c r="F4939" s="138">
        <v>46011</v>
      </c>
      <c r="G4939" t="s">
        <v>69</v>
      </c>
      <c r="H4939" t="s">
        <v>63</v>
      </c>
      <c r="I4939">
        <v>0.5</v>
      </c>
      <c r="J4939" t="s">
        <v>71</v>
      </c>
      <c r="K4939"/>
      <c r="L4939"/>
      <c r="M4939"/>
      <c r="N4939"/>
      <c r="O4939"/>
      <c r="P4939"/>
      <c r="Q4939"/>
      <c r="R4939"/>
      <c r="S4939"/>
      <c r="T4939"/>
      <c r="U4939"/>
      <c r="V4939"/>
      <c r="W4939"/>
      <c r="X4939"/>
      <c r="Y4939"/>
      <c r="Z4939"/>
      <c r="AA4939"/>
      <c r="AB4939"/>
      <c r="AC4939"/>
      <c r="AD4939"/>
      <c r="AE4939"/>
      <c r="AF4939"/>
      <c r="AG4939">
        <v>1</v>
      </c>
      <c r="AH4939">
        <v>0</v>
      </c>
    </row>
    <row r="4940" spans="1:34" ht="15" x14ac:dyDescent="0.25">
      <c r="A4940" t="s">
        <v>9996</v>
      </c>
      <c r="B4940" t="s">
        <v>9997</v>
      </c>
      <c r="C4940" t="s">
        <v>165</v>
      </c>
      <c r="D4940">
        <v>30</v>
      </c>
      <c r="E4940" s="138">
        <v>45288</v>
      </c>
      <c r="F4940" s="138">
        <v>46011</v>
      </c>
      <c r="G4940" t="s">
        <v>69</v>
      </c>
      <c r="H4940" t="s">
        <v>70</v>
      </c>
      <c r="I4940">
        <v>0</v>
      </c>
      <c r="J4940" t="s">
        <v>16229</v>
      </c>
      <c r="K4940">
        <v>0.8</v>
      </c>
      <c r="L4940" t="s">
        <v>71</v>
      </c>
      <c r="M4940"/>
      <c r="N4940"/>
      <c r="O4940"/>
      <c r="P4940"/>
      <c r="Q4940"/>
      <c r="R4940"/>
      <c r="S4940"/>
      <c r="T4940"/>
      <c r="U4940"/>
      <c r="V4940"/>
      <c r="W4940"/>
      <c r="X4940"/>
      <c r="Y4940"/>
      <c r="Z4940"/>
      <c r="AA4940"/>
      <c r="AB4940"/>
      <c r="AC4940"/>
      <c r="AD4940"/>
      <c r="AE4940"/>
      <c r="AF4940"/>
      <c r="AG4940">
        <v>2</v>
      </c>
      <c r="AH4940">
        <v>10000</v>
      </c>
    </row>
    <row r="4941" spans="1:34" ht="15" x14ac:dyDescent="0.25">
      <c r="A4941" t="s">
        <v>10004</v>
      </c>
      <c r="B4941" t="s">
        <v>10005</v>
      </c>
      <c r="C4941" t="s">
        <v>691</v>
      </c>
      <c r="D4941">
        <v>34</v>
      </c>
      <c r="E4941" s="138">
        <v>45649</v>
      </c>
      <c r="F4941" s="138">
        <v>45791</v>
      </c>
      <c r="G4941" t="s">
        <v>75</v>
      </c>
      <c r="H4941" t="s">
        <v>63</v>
      </c>
      <c r="I4941">
        <v>0.8</v>
      </c>
      <c r="J4941" t="s">
        <v>71</v>
      </c>
      <c r="K4941"/>
      <c r="L4941"/>
      <c r="M4941"/>
      <c r="N4941"/>
      <c r="O4941"/>
      <c r="P4941"/>
      <c r="Q4941"/>
      <c r="R4941"/>
      <c r="S4941"/>
      <c r="T4941"/>
      <c r="U4941"/>
      <c r="V4941"/>
      <c r="W4941"/>
      <c r="X4941"/>
      <c r="Y4941"/>
      <c r="Z4941"/>
      <c r="AA4941"/>
      <c r="AB4941"/>
      <c r="AC4941"/>
      <c r="AD4941"/>
      <c r="AE4941"/>
      <c r="AF4941"/>
      <c r="AG4941">
        <v>1</v>
      </c>
      <c r="AH4941">
        <v>0</v>
      </c>
    </row>
    <row r="4942" spans="1:34" ht="15" x14ac:dyDescent="0.25">
      <c r="A4942" t="s">
        <v>10006</v>
      </c>
      <c r="B4942" t="s">
        <v>10007</v>
      </c>
      <c r="C4942" t="s">
        <v>333</v>
      </c>
      <c r="D4942">
        <v>18</v>
      </c>
      <c r="E4942" s="138">
        <v>44102</v>
      </c>
      <c r="F4942" s="138">
        <v>46011</v>
      </c>
      <c r="G4942" t="s">
        <v>69</v>
      </c>
      <c r="H4942" t="s">
        <v>63</v>
      </c>
      <c r="I4942">
        <v>0.8</v>
      </c>
      <c r="J4942" t="s">
        <v>71</v>
      </c>
      <c r="K4942"/>
      <c r="L4942"/>
      <c r="M4942"/>
      <c r="N4942"/>
      <c r="O4942"/>
      <c r="P4942"/>
      <c r="Q4942"/>
      <c r="R4942"/>
      <c r="S4942"/>
      <c r="T4942"/>
      <c r="U4942"/>
      <c r="V4942"/>
      <c r="W4942"/>
      <c r="X4942"/>
      <c r="Y4942"/>
      <c r="Z4942"/>
      <c r="AA4942"/>
      <c r="AB4942"/>
      <c r="AC4942"/>
      <c r="AD4942"/>
      <c r="AE4942"/>
      <c r="AF4942"/>
      <c r="AG4942">
        <v>1</v>
      </c>
      <c r="AH4942">
        <v>0</v>
      </c>
    </row>
    <row r="4943" spans="1:34" ht="15" x14ac:dyDescent="0.25">
      <c r="A4943" t="s">
        <v>9998</v>
      </c>
      <c r="B4943" t="s">
        <v>9999</v>
      </c>
      <c r="C4943" t="s">
        <v>1370</v>
      </c>
      <c r="D4943">
        <v>19</v>
      </c>
      <c r="E4943" s="138">
        <v>42460</v>
      </c>
      <c r="F4943" s="138">
        <v>46011</v>
      </c>
      <c r="G4943" t="s">
        <v>69</v>
      </c>
      <c r="H4943" t="s">
        <v>63</v>
      </c>
      <c r="I4943">
        <v>0.8</v>
      </c>
      <c r="J4943" t="s">
        <v>71</v>
      </c>
      <c r="K4943"/>
      <c r="L4943"/>
      <c r="M4943"/>
      <c r="N4943"/>
      <c r="O4943"/>
      <c r="P4943"/>
      <c r="Q4943"/>
      <c r="R4943"/>
      <c r="S4943"/>
      <c r="T4943"/>
      <c r="U4943"/>
      <c r="V4943"/>
      <c r="W4943"/>
      <c r="X4943"/>
      <c r="Y4943"/>
      <c r="Z4943"/>
      <c r="AA4943"/>
      <c r="AB4943"/>
      <c r="AC4943"/>
      <c r="AD4943"/>
      <c r="AE4943"/>
      <c r="AF4943"/>
      <c r="AG4943">
        <v>1</v>
      </c>
      <c r="AH4943">
        <v>0</v>
      </c>
    </row>
    <row r="4944" spans="1:34" ht="15" x14ac:dyDescent="0.25">
      <c r="A4944" t="s">
        <v>10000</v>
      </c>
      <c r="B4944" t="s">
        <v>10001</v>
      </c>
      <c r="C4944" t="s">
        <v>516</v>
      </c>
      <c r="D4944">
        <v>6</v>
      </c>
      <c r="E4944" s="138">
        <v>45715</v>
      </c>
      <c r="F4944" s="138">
        <v>45929</v>
      </c>
      <c r="G4944" t="s">
        <v>69</v>
      </c>
      <c r="H4944" t="s">
        <v>63</v>
      </c>
      <c r="I4944">
        <v>0.6</v>
      </c>
      <c r="J4944" t="s">
        <v>71</v>
      </c>
      <c r="K4944"/>
      <c r="L4944"/>
      <c r="M4944"/>
      <c r="N4944"/>
      <c r="O4944"/>
      <c r="P4944"/>
      <c r="Q4944"/>
      <c r="R4944"/>
      <c r="S4944"/>
      <c r="T4944"/>
      <c r="U4944"/>
      <c r="V4944"/>
      <c r="W4944"/>
      <c r="X4944"/>
      <c r="Y4944"/>
      <c r="Z4944"/>
      <c r="AA4944"/>
      <c r="AB4944"/>
      <c r="AC4944"/>
      <c r="AD4944"/>
      <c r="AE4944"/>
      <c r="AF4944"/>
      <c r="AG4944">
        <v>1</v>
      </c>
      <c r="AH4944">
        <v>0</v>
      </c>
    </row>
    <row r="4945" spans="1:34" ht="15" x14ac:dyDescent="0.25">
      <c r="A4945" t="s">
        <v>10002</v>
      </c>
      <c r="B4945" t="s">
        <v>10003</v>
      </c>
      <c r="C4945" t="s">
        <v>516</v>
      </c>
      <c r="D4945">
        <v>21</v>
      </c>
      <c r="E4945" s="138">
        <v>45646</v>
      </c>
      <c r="F4945" s="138">
        <v>45691</v>
      </c>
      <c r="G4945" t="s">
        <v>69</v>
      </c>
      <c r="H4945" t="s">
        <v>63</v>
      </c>
      <c r="I4945">
        <v>0.6</v>
      </c>
      <c r="J4945" t="s">
        <v>71</v>
      </c>
      <c r="K4945"/>
      <c r="L4945"/>
      <c r="M4945"/>
      <c r="N4945"/>
      <c r="O4945"/>
      <c r="P4945"/>
      <c r="Q4945"/>
      <c r="R4945"/>
      <c r="S4945"/>
      <c r="T4945"/>
      <c r="U4945"/>
      <c r="V4945"/>
      <c r="W4945"/>
      <c r="X4945"/>
      <c r="Y4945"/>
      <c r="Z4945"/>
      <c r="AA4945"/>
      <c r="AB4945"/>
      <c r="AC4945"/>
      <c r="AD4945"/>
      <c r="AE4945"/>
      <c r="AF4945"/>
      <c r="AG4945">
        <v>1</v>
      </c>
      <c r="AH4945">
        <v>0</v>
      </c>
    </row>
    <row r="4946" spans="1:34" ht="15" x14ac:dyDescent="0.25">
      <c r="A4946" t="s">
        <v>10008</v>
      </c>
      <c r="B4946" t="s">
        <v>10009</v>
      </c>
      <c r="C4946" t="s">
        <v>87</v>
      </c>
      <c r="D4946">
        <v>55</v>
      </c>
      <c r="E4946" s="138">
        <v>45649</v>
      </c>
      <c r="F4946" s="138">
        <v>45678</v>
      </c>
      <c r="G4946" t="s">
        <v>69</v>
      </c>
      <c r="H4946" t="s">
        <v>70</v>
      </c>
      <c r="I4946">
        <v>0</v>
      </c>
      <c r="J4946" t="s">
        <v>16259</v>
      </c>
      <c r="K4946">
        <v>0.8</v>
      </c>
      <c r="L4946" t="s">
        <v>71</v>
      </c>
      <c r="M4946"/>
      <c r="N4946"/>
      <c r="O4946"/>
      <c r="P4946"/>
      <c r="Q4946"/>
      <c r="R4946"/>
      <c r="S4946"/>
      <c r="T4946"/>
      <c r="U4946"/>
      <c r="V4946"/>
      <c r="W4946"/>
      <c r="X4946"/>
      <c r="Y4946"/>
      <c r="Z4946"/>
      <c r="AA4946"/>
      <c r="AB4946"/>
      <c r="AC4946"/>
      <c r="AD4946"/>
      <c r="AE4946"/>
      <c r="AF4946"/>
      <c r="AG4946">
        <v>2</v>
      </c>
      <c r="AH4946">
        <v>11000</v>
      </c>
    </row>
    <row r="4947" spans="1:34" ht="15" x14ac:dyDescent="0.25">
      <c r="A4947" t="s">
        <v>10010</v>
      </c>
      <c r="B4947" t="s">
        <v>10011</v>
      </c>
      <c r="C4947" t="s">
        <v>374</v>
      </c>
      <c r="D4947">
        <v>21</v>
      </c>
      <c r="E4947" s="138">
        <v>41066</v>
      </c>
      <c r="F4947" s="138">
        <v>46011</v>
      </c>
      <c r="G4947" t="s">
        <v>69</v>
      </c>
      <c r="H4947" t="s">
        <v>63</v>
      </c>
      <c r="I4947">
        <v>0.8</v>
      </c>
      <c r="J4947" t="s">
        <v>71</v>
      </c>
      <c r="K4947"/>
      <c r="L4947"/>
      <c r="M4947"/>
      <c r="N4947"/>
      <c r="O4947"/>
      <c r="P4947"/>
      <c r="Q4947"/>
      <c r="R4947"/>
      <c r="S4947"/>
      <c r="T4947"/>
      <c r="U4947"/>
      <c r="V4947"/>
      <c r="W4947"/>
      <c r="X4947"/>
      <c r="Y4947"/>
      <c r="Z4947"/>
      <c r="AA4947"/>
      <c r="AB4947"/>
      <c r="AC4947"/>
      <c r="AD4947"/>
      <c r="AE4947"/>
      <c r="AF4947"/>
      <c r="AG4947">
        <v>1</v>
      </c>
      <c r="AH4947">
        <v>0</v>
      </c>
    </row>
    <row r="4948" spans="1:34" ht="15" x14ac:dyDescent="0.25">
      <c r="A4948" t="s">
        <v>10012</v>
      </c>
      <c r="B4948" t="s">
        <v>10013</v>
      </c>
      <c r="C4948" t="s">
        <v>516</v>
      </c>
      <c r="D4948">
        <v>29</v>
      </c>
      <c r="E4948" s="138">
        <v>45626</v>
      </c>
      <c r="F4948" s="138">
        <v>45667</v>
      </c>
      <c r="G4948" t="s">
        <v>69</v>
      </c>
      <c r="H4948" t="s">
        <v>63</v>
      </c>
      <c r="I4948">
        <v>0.8</v>
      </c>
      <c r="J4948" t="s">
        <v>71</v>
      </c>
      <c r="K4948"/>
      <c r="L4948"/>
      <c r="M4948"/>
      <c r="N4948"/>
      <c r="O4948"/>
      <c r="P4948"/>
      <c r="Q4948"/>
      <c r="R4948"/>
      <c r="S4948"/>
      <c r="T4948"/>
      <c r="U4948"/>
      <c r="V4948"/>
      <c r="W4948"/>
      <c r="X4948"/>
      <c r="Y4948"/>
      <c r="Z4948"/>
      <c r="AA4948"/>
      <c r="AB4948"/>
      <c r="AC4948"/>
      <c r="AD4948"/>
      <c r="AE4948"/>
      <c r="AF4948"/>
      <c r="AG4948">
        <v>1</v>
      </c>
      <c r="AH4948">
        <v>0</v>
      </c>
    </row>
    <row r="4949" spans="1:34" ht="15" x14ac:dyDescent="0.25">
      <c r="A4949" t="s">
        <v>10014</v>
      </c>
      <c r="B4949" t="s">
        <v>10015</v>
      </c>
      <c r="C4949" t="s">
        <v>246</v>
      </c>
      <c r="D4949">
        <v>41</v>
      </c>
      <c r="E4949" s="138">
        <v>45649</v>
      </c>
      <c r="F4949" s="138">
        <v>45708</v>
      </c>
      <c r="G4949" t="s">
        <v>69</v>
      </c>
      <c r="H4949" t="s">
        <v>63</v>
      </c>
      <c r="I4949">
        <v>0.3</v>
      </c>
      <c r="J4949" t="s">
        <v>71</v>
      </c>
      <c r="K4949"/>
      <c r="L4949"/>
      <c r="M4949"/>
      <c r="N4949"/>
      <c r="O4949"/>
      <c r="P4949"/>
      <c r="Q4949"/>
      <c r="R4949"/>
      <c r="S4949"/>
      <c r="T4949"/>
      <c r="U4949"/>
      <c r="V4949"/>
      <c r="W4949"/>
      <c r="X4949"/>
      <c r="Y4949"/>
      <c r="Z4949"/>
      <c r="AA4949"/>
      <c r="AB4949"/>
      <c r="AC4949"/>
      <c r="AD4949"/>
      <c r="AE4949"/>
      <c r="AF4949"/>
      <c r="AG4949">
        <v>1</v>
      </c>
      <c r="AH4949">
        <v>0</v>
      </c>
    </row>
    <row r="4950" spans="1:34" ht="15" x14ac:dyDescent="0.25">
      <c r="A4950" t="s">
        <v>10016</v>
      </c>
      <c r="B4950" t="s">
        <v>10017</v>
      </c>
      <c r="C4950" t="s">
        <v>116</v>
      </c>
      <c r="D4950"/>
      <c r="E4950"/>
      <c r="F4950"/>
      <c r="G4950"/>
      <c r="H4950" t="s">
        <v>63</v>
      </c>
      <c r="I4950" t="s">
        <v>64</v>
      </c>
      <c r="J4950"/>
      <c r="K4950"/>
      <c r="L4950"/>
      <c r="M4950"/>
      <c r="N4950"/>
      <c r="O4950"/>
      <c r="P4950"/>
      <c r="Q4950"/>
      <c r="R4950"/>
      <c r="S4950"/>
      <c r="T4950"/>
      <c r="U4950"/>
      <c r="V4950"/>
      <c r="W4950"/>
      <c r="X4950"/>
      <c r="Y4950"/>
      <c r="Z4950"/>
      <c r="AA4950"/>
      <c r="AB4950"/>
      <c r="AC4950"/>
      <c r="AD4950"/>
      <c r="AE4950"/>
      <c r="AF4950"/>
      <c r="AG4950"/>
      <c r="AH4950">
        <v>0</v>
      </c>
    </row>
    <row r="4951" spans="1:34" ht="15" x14ac:dyDescent="0.25">
      <c r="A4951" t="s">
        <v>10018</v>
      </c>
      <c r="B4951" t="s">
        <v>10019</v>
      </c>
      <c r="C4951" t="s">
        <v>206</v>
      </c>
      <c r="D4951">
        <v>5</v>
      </c>
      <c r="E4951" s="138">
        <v>45735</v>
      </c>
      <c r="F4951" s="138">
        <v>45813</v>
      </c>
      <c r="G4951" t="s">
        <v>69</v>
      </c>
      <c r="H4951" t="s">
        <v>63</v>
      </c>
      <c r="I4951">
        <v>0.8</v>
      </c>
      <c r="J4951" t="s">
        <v>71</v>
      </c>
      <c r="K4951"/>
      <c r="L4951"/>
      <c r="M4951"/>
      <c r="N4951"/>
      <c r="O4951"/>
      <c r="P4951"/>
      <c r="Q4951"/>
      <c r="R4951"/>
      <c r="S4951"/>
      <c r="T4951"/>
      <c r="U4951"/>
      <c r="V4951"/>
      <c r="W4951"/>
      <c r="X4951"/>
      <c r="Y4951"/>
      <c r="Z4951"/>
      <c r="AA4951"/>
      <c r="AB4951"/>
      <c r="AC4951"/>
      <c r="AD4951"/>
      <c r="AE4951"/>
      <c r="AF4951"/>
      <c r="AG4951">
        <v>1</v>
      </c>
      <c r="AH4951">
        <v>0</v>
      </c>
    </row>
    <row r="4952" spans="1:34" ht="15" x14ac:dyDescent="0.25">
      <c r="A4952" t="s">
        <v>10020</v>
      </c>
      <c r="B4952" t="s">
        <v>10021</v>
      </c>
      <c r="C4952" t="s">
        <v>735</v>
      </c>
      <c r="D4952"/>
      <c r="E4952"/>
      <c r="F4952"/>
      <c r="G4952"/>
      <c r="H4952" t="s">
        <v>63</v>
      </c>
      <c r="I4952" t="s">
        <v>64</v>
      </c>
      <c r="J4952"/>
      <c r="K4952"/>
      <c r="L4952"/>
      <c r="M4952"/>
      <c r="N4952"/>
      <c r="O4952"/>
      <c r="P4952"/>
      <c r="Q4952"/>
      <c r="R4952"/>
      <c r="S4952"/>
      <c r="T4952"/>
      <c r="U4952"/>
      <c r="V4952"/>
      <c r="W4952"/>
      <c r="X4952"/>
      <c r="Y4952"/>
      <c r="Z4952"/>
      <c r="AA4952"/>
      <c r="AB4952"/>
      <c r="AC4952"/>
      <c r="AD4952"/>
      <c r="AE4952"/>
      <c r="AF4952"/>
      <c r="AG4952"/>
      <c r="AH4952">
        <v>0</v>
      </c>
    </row>
    <row r="4953" spans="1:34" ht="15" x14ac:dyDescent="0.25">
      <c r="A4953" t="s">
        <v>10022</v>
      </c>
      <c r="B4953" t="s">
        <v>10023</v>
      </c>
      <c r="C4953" t="s">
        <v>742</v>
      </c>
      <c r="D4953">
        <v>46</v>
      </c>
      <c r="E4953" s="138">
        <v>42703</v>
      </c>
      <c r="F4953" s="138">
        <v>46011</v>
      </c>
      <c r="G4953" t="s">
        <v>69</v>
      </c>
      <c r="H4953" t="s">
        <v>63</v>
      </c>
      <c r="I4953">
        <v>0.2</v>
      </c>
      <c r="J4953" t="s">
        <v>71</v>
      </c>
      <c r="K4953"/>
      <c r="L4953"/>
      <c r="M4953"/>
      <c r="N4953"/>
      <c r="O4953"/>
      <c r="P4953"/>
      <c r="Q4953"/>
      <c r="R4953"/>
      <c r="S4953"/>
      <c r="T4953"/>
      <c r="U4953"/>
      <c r="V4953"/>
      <c r="W4953"/>
      <c r="X4953"/>
      <c r="Y4953"/>
      <c r="Z4953"/>
      <c r="AA4953"/>
      <c r="AB4953"/>
      <c r="AC4953"/>
      <c r="AD4953"/>
      <c r="AE4953"/>
      <c r="AF4953"/>
      <c r="AG4953">
        <v>1</v>
      </c>
      <c r="AH4953">
        <v>0</v>
      </c>
    </row>
    <row r="4954" spans="1:34" ht="15" x14ac:dyDescent="0.25">
      <c r="A4954" t="s">
        <v>10024</v>
      </c>
      <c r="B4954" t="s">
        <v>10025</v>
      </c>
      <c r="C4954" t="s">
        <v>119</v>
      </c>
      <c r="D4954">
        <v>4</v>
      </c>
      <c r="E4954" s="138">
        <v>45729</v>
      </c>
      <c r="F4954" s="138">
        <v>45730</v>
      </c>
      <c r="G4954" t="s">
        <v>75</v>
      </c>
      <c r="H4954" t="s">
        <v>63</v>
      </c>
      <c r="I4954">
        <v>0.7</v>
      </c>
      <c r="J4954" t="s">
        <v>71</v>
      </c>
      <c r="K4954"/>
      <c r="L4954"/>
      <c r="M4954"/>
      <c r="N4954"/>
      <c r="O4954"/>
      <c r="P4954"/>
      <c r="Q4954"/>
      <c r="R4954"/>
      <c r="S4954"/>
      <c r="T4954"/>
      <c r="U4954"/>
      <c r="V4954"/>
      <c r="W4954"/>
      <c r="X4954"/>
      <c r="Y4954"/>
      <c r="Z4954"/>
      <c r="AA4954"/>
      <c r="AB4954"/>
      <c r="AC4954"/>
      <c r="AD4954"/>
      <c r="AE4954"/>
      <c r="AF4954"/>
      <c r="AG4954">
        <v>1</v>
      </c>
      <c r="AH4954">
        <v>0</v>
      </c>
    </row>
    <row r="4955" spans="1:34" ht="15" x14ac:dyDescent="0.25">
      <c r="A4955" t="s">
        <v>10026</v>
      </c>
      <c r="B4955" t="s">
        <v>10027</v>
      </c>
      <c r="C4955" t="s">
        <v>108</v>
      </c>
      <c r="D4955">
        <v>29</v>
      </c>
      <c r="E4955" s="138">
        <v>45646</v>
      </c>
      <c r="F4955" s="138">
        <v>45728</v>
      </c>
      <c r="G4955" t="s">
        <v>69</v>
      </c>
      <c r="H4955" t="s">
        <v>63</v>
      </c>
      <c r="I4955">
        <v>0.6</v>
      </c>
      <c r="J4955" t="s">
        <v>71</v>
      </c>
      <c r="K4955"/>
      <c r="L4955"/>
      <c r="M4955"/>
      <c r="N4955"/>
      <c r="O4955"/>
      <c r="P4955"/>
      <c r="Q4955"/>
      <c r="R4955"/>
      <c r="S4955"/>
      <c r="T4955"/>
      <c r="U4955"/>
      <c r="V4955"/>
      <c r="W4955"/>
      <c r="X4955"/>
      <c r="Y4955"/>
      <c r="Z4955"/>
      <c r="AA4955"/>
      <c r="AB4955"/>
      <c r="AC4955"/>
      <c r="AD4955"/>
      <c r="AE4955"/>
      <c r="AF4955"/>
      <c r="AG4955">
        <v>1</v>
      </c>
      <c r="AH4955">
        <v>0</v>
      </c>
    </row>
    <row r="4956" spans="1:34" ht="15" x14ac:dyDescent="0.25">
      <c r="A4956" t="s">
        <v>10028</v>
      </c>
      <c r="B4956" t="s">
        <v>10029</v>
      </c>
      <c r="C4956" t="s">
        <v>219</v>
      </c>
      <c r="D4956">
        <v>13</v>
      </c>
      <c r="E4956" s="138">
        <v>45387</v>
      </c>
      <c r="F4956" s="138">
        <v>46011</v>
      </c>
      <c r="G4956" t="s">
        <v>16478</v>
      </c>
      <c r="H4956" t="s">
        <v>70</v>
      </c>
      <c r="I4956">
        <v>0.4</v>
      </c>
      <c r="J4956" t="s">
        <v>76</v>
      </c>
      <c r="K4956">
        <v>0.6</v>
      </c>
      <c r="L4956" t="s">
        <v>77</v>
      </c>
      <c r="M4956">
        <v>0.65</v>
      </c>
      <c r="N4956" t="s">
        <v>78</v>
      </c>
      <c r="O4956">
        <v>0.75</v>
      </c>
      <c r="P4956" t="s">
        <v>79</v>
      </c>
      <c r="Q4956">
        <v>0</v>
      </c>
      <c r="R4956" t="s">
        <v>16249</v>
      </c>
      <c r="S4956"/>
      <c r="T4956"/>
      <c r="U4956"/>
      <c r="V4956"/>
      <c r="W4956"/>
      <c r="X4956"/>
      <c r="Y4956"/>
      <c r="Z4956"/>
      <c r="AA4956"/>
      <c r="AB4956"/>
      <c r="AC4956"/>
      <c r="AD4956"/>
      <c r="AE4956"/>
      <c r="AF4956"/>
      <c r="AG4956">
        <v>0</v>
      </c>
      <c r="AH4956">
        <v>0</v>
      </c>
    </row>
    <row r="4957" spans="1:34" ht="15" x14ac:dyDescent="0.25">
      <c r="A4957" t="s">
        <v>10030</v>
      </c>
      <c r="B4957" t="s">
        <v>10031</v>
      </c>
      <c r="C4957" t="s">
        <v>313</v>
      </c>
      <c r="D4957"/>
      <c r="E4957"/>
      <c r="F4957"/>
      <c r="G4957"/>
      <c r="H4957" t="s">
        <v>63</v>
      </c>
      <c r="I4957" t="s">
        <v>64</v>
      </c>
      <c r="J4957"/>
      <c r="K4957"/>
      <c r="L4957"/>
      <c r="M4957"/>
      <c r="N4957"/>
      <c r="O4957"/>
      <c r="P4957"/>
      <c r="Q4957"/>
      <c r="R4957"/>
      <c r="S4957"/>
      <c r="T4957"/>
      <c r="U4957"/>
      <c r="V4957"/>
      <c r="W4957"/>
      <c r="X4957"/>
      <c r="Y4957"/>
      <c r="Z4957"/>
      <c r="AA4957"/>
      <c r="AB4957"/>
      <c r="AC4957"/>
      <c r="AD4957"/>
      <c r="AE4957"/>
      <c r="AF4957"/>
      <c r="AG4957"/>
      <c r="AH4957">
        <v>0</v>
      </c>
    </row>
    <row r="4958" spans="1:34" ht="15" x14ac:dyDescent="0.25">
      <c r="A4958" t="s">
        <v>10032</v>
      </c>
      <c r="B4958" t="s">
        <v>10033</v>
      </c>
      <c r="C4958" t="s">
        <v>145</v>
      </c>
      <c r="D4958">
        <v>19</v>
      </c>
      <c r="E4958" s="138">
        <v>41101</v>
      </c>
      <c r="F4958" s="138">
        <v>46011</v>
      </c>
      <c r="G4958" t="s">
        <v>69</v>
      </c>
      <c r="H4958" t="s">
        <v>63</v>
      </c>
      <c r="I4958">
        <v>0.8</v>
      </c>
      <c r="J4958" t="s">
        <v>71</v>
      </c>
      <c r="K4958"/>
      <c r="L4958"/>
      <c r="M4958"/>
      <c r="N4958"/>
      <c r="O4958"/>
      <c r="P4958"/>
      <c r="Q4958"/>
      <c r="R4958"/>
      <c r="S4958"/>
      <c r="T4958"/>
      <c r="U4958"/>
      <c r="V4958"/>
      <c r="W4958"/>
      <c r="X4958"/>
      <c r="Y4958"/>
      <c r="Z4958"/>
      <c r="AA4958"/>
      <c r="AB4958"/>
      <c r="AC4958"/>
      <c r="AD4958"/>
      <c r="AE4958"/>
      <c r="AF4958"/>
      <c r="AG4958">
        <v>1</v>
      </c>
      <c r="AH4958">
        <v>0</v>
      </c>
    </row>
    <row r="4959" spans="1:34" ht="15" x14ac:dyDescent="0.25">
      <c r="A4959" t="s">
        <v>10034</v>
      </c>
      <c r="B4959" t="s">
        <v>10035</v>
      </c>
      <c r="C4959" t="s">
        <v>304</v>
      </c>
      <c r="D4959">
        <v>25</v>
      </c>
      <c r="E4959" s="138">
        <v>45649</v>
      </c>
      <c r="F4959" s="138">
        <v>45685</v>
      </c>
      <c r="G4959" t="s">
        <v>69</v>
      </c>
      <c r="H4959" t="s">
        <v>63</v>
      </c>
      <c r="I4959">
        <v>0.8</v>
      </c>
      <c r="J4959" t="s">
        <v>71</v>
      </c>
      <c r="K4959"/>
      <c r="L4959"/>
      <c r="M4959"/>
      <c r="N4959"/>
      <c r="O4959"/>
      <c r="P4959"/>
      <c r="Q4959"/>
      <c r="R4959"/>
      <c r="S4959"/>
      <c r="T4959"/>
      <c r="U4959"/>
      <c r="V4959"/>
      <c r="W4959"/>
      <c r="X4959"/>
      <c r="Y4959"/>
      <c r="Z4959"/>
      <c r="AA4959"/>
      <c r="AB4959"/>
      <c r="AC4959"/>
      <c r="AD4959"/>
      <c r="AE4959"/>
      <c r="AF4959"/>
      <c r="AG4959">
        <v>1</v>
      </c>
      <c r="AH4959">
        <v>0</v>
      </c>
    </row>
    <row r="4960" spans="1:34" ht="15" x14ac:dyDescent="0.25">
      <c r="A4960" t="s">
        <v>10036</v>
      </c>
      <c r="B4960" t="s">
        <v>10037</v>
      </c>
      <c r="C4960" t="s">
        <v>119</v>
      </c>
      <c r="D4960">
        <v>17</v>
      </c>
      <c r="E4960" s="138">
        <v>45643</v>
      </c>
      <c r="F4960" s="138">
        <v>45695</v>
      </c>
      <c r="G4960" t="s">
        <v>69</v>
      </c>
      <c r="H4960" t="s">
        <v>63</v>
      </c>
      <c r="I4960">
        <v>0.4</v>
      </c>
      <c r="J4960" t="s">
        <v>71</v>
      </c>
      <c r="K4960"/>
      <c r="L4960"/>
      <c r="M4960"/>
      <c r="N4960"/>
      <c r="O4960"/>
      <c r="P4960"/>
      <c r="Q4960"/>
      <c r="R4960"/>
      <c r="S4960"/>
      <c r="T4960"/>
      <c r="U4960"/>
      <c r="V4960"/>
      <c r="W4960"/>
      <c r="X4960"/>
      <c r="Y4960"/>
      <c r="Z4960"/>
      <c r="AA4960"/>
      <c r="AB4960"/>
      <c r="AC4960"/>
      <c r="AD4960"/>
      <c r="AE4960"/>
      <c r="AF4960"/>
      <c r="AG4960">
        <v>1</v>
      </c>
      <c r="AH4960">
        <v>0</v>
      </c>
    </row>
    <row r="4961" spans="1:34" ht="15" x14ac:dyDescent="0.25">
      <c r="A4961" t="s">
        <v>10038</v>
      </c>
      <c r="B4961" t="s">
        <v>10039</v>
      </c>
      <c r="C4961" t="s">
        <v>74</v>
      </c>
      <c r="D4961">
        <v>38</v>
      </c>
      <c r="E4961" s="138">
        <v>45615</v>
      </c>
      <c r="F4961" s="138">
        <v>45659</v>
      </c>
      <c r="G4961" t="s">
        <v>818</v>
      </c>
      <c r="H4961" t="s">
        <v>63</v>
      </c>
      <c r="I4961">
        <v>0</v>
      </c>
      <c r="J4961" t="s">
        <v>71</v>
      </c>
      <c r="K4961"/>
      <c r="L4961"/>
      <c r="M4961"/>
      <c r="N4961"/>
      <c r="O4961"/>
      <c r="P4961"/>
      <c r="Q4961"/>
      <c r="R4961"/>
      <c r="S4961"/>
      <c r="T4961"/>
      <c r="U4961"/>
      <c r="V4961"/>
      <c r="W4961"/>
      <c r="X4961"/>
      <c r="Y4961"/>
      <c r="Z4961"/>
      <c r="AA4961"/>
      <c r="AB4961"/>
      <c r="AC4961"/>
      <c r="AD4961"/>
      <c r="AE4961"/>
      <c r="AF4961"/>
      <c r="AG4961">
        <v>1</v>
      </c>
      <c r="AH4961">
        <v>0</v>
      </c>
    </row>
    <row r="4962" spans="1:34" ht="15" x14ac:dyDescent="0.25">
      <c r="A4962" t="s">
        <v>10040</v>
      </c>
      <c r="B4962" t="s">
        <v>10041</v>
      </c>
      <c r="C4962" t="s">
        <v>102</v>
      </c>
      <c r="D4962">
        <v>14</v>
      </c>
      <c r="E4962" s="138">
        <v>45654</v>
      </c>
      <c r="F4962" s="138">
        <v>45945</v>
      </c>
      <c r="G4962" t="s">
        <v>69</v>
      </c>
      <c r="H4962" t="s">
        <v>63</v>
      </c>
      <c r="I4962">
        <v>0.8</v>
      </c>
      <c r="J4962" t="s">
        <v>71</v>
      </c>
      <c r="K4962"/>
      <c r="L4962"/>
      <c r="M4962"/>
      <c r="N4962"/>
      <c r="O4962"/>
      <c r="P4962"/>
      <c r="Q4962"/>
      <c r="R4962"/>
      <c r="S4962"/>
      <c r="T4962"/>
      <c r="U4962"/>
      <c r="V4962"/>
      <c r="W4962"/>
      <c r="X4962"/>
      <c r="Y4962"/>
      <c r="Z4962"/>
      <c r="AA4962"/>
      <c r="AB4962"/>
      <c r="AC4962"/>
      <c r="AD4962"/>
      <c r="AE4962"/>
      <c r="AF4962"/>
      <c r="AG4962">
        <v>1</v>
      </c>
      <c r="AH4962">
        <v>0</v>
      </c>
    </row>
    <row r="4963" spans="1:34" ht="15" x14ac:dyDescent="0.25">
      <c r="A4963" t="s">
        <v>10042</v>
      </c>
      <c r="B4963" t="s">
        <v>10043</v>
      </c>
      <c r="C4963" t="s">
        <v>102</v>
      </c>
      <c r="D4963">
        <v>30</v>
      </c>
      <c r="E4963" s="138">
        <v>45275</v>
      </c>
      <c r="F4963" s="138">
        <v>46011</v>
      </c>
      <c r="G4963" t="s">
        <v>69</v>
      </c>
      <c r="H4963" t="s">
        <v>63</v>
      </c>
      <c r="I4963">
        <v>0.8</v>
      </c>
      <c r="J4963" t="s">
        <v>71</v>
      </c>
      <c r="K4963"/>
      <c r="L4963"/>
      <c r="M4963"/>
      <c r="N4963"/>
      <c r="O4963"/>
      <c r="P4963"/>
      <c r="Q4963"/>
      <c r="R4963"/>
      <c r="S4963"/>
      <c r="T4963"/>
      <c r="U4963"/>
      <c r="V4963"/>
      <c r="W4963"/>
      <c r="X4963"/>
      <c r="Y4963"/>
      <c r="Z4963"/>
      <c r="AA4963"/>
      <c r="AB4963"/>
      <c r="AC4963"/>
      <c r="AD4963"/>
      <c r="AE4963"/>
      <c r="AF4963"/>
      <c r="AG4963">
        <v>1</v>
      </c>
      <c r="AH4963">
        <v>0</v>
      </c>
    </row>
    <row r="4964" spans="1:34" ht="15" x14ac:dyDescent="0.25">
      <c r="A4964" t="s">
        <v>10044</v>
      </c>
      <c r="B4964" t="s">
        <v>10045</v>
      </c>
      <c r="C4964" t="s">
        <v>270</v>
      </c>
      <c r="D4964"/>
      <c r="E4964"/>
      <c r="F4964"/>
      <c r="G4964"/>
      <c r="H4964" t="s">
        <v>63</v>
      </c>
      <c r="I4964" t="s">
        <v>64</v>
      </c>
      <c r="J4964"/>
      <c r="K4964"/>
      <c r="L4964"/>
      <c r="M4964"/>
      <c r="N4964"/>
      <c r="O4964"/>
      <c r="P4964"/>
      <c r="Q4964"/>
      <c r="R4964"/>
      <c r="S4964"/>
      <c r="T4964"/>
      <c r="U4964"/>
      <c r="V4964"/>
      <c r="W4964"/>
      <c r="X4964"/>
      <c r="Y4964"/>
      <c r="Z4964"/>
      <c r="AA4964"/>
      <c r="AB4964"/>
      <c r="AC4964"/>
      <c r="AD4964"/>
      <c r="AE4964"/>
      <c r="AF4964"/>
      <c r="AG4964"/>
      <c r="AH4964">
        <v>0</v>
      </c>
    </row>
    <row r="4965" spans="1:34" ht="15" x14ac:dyDescent="0.25">
      <c r="A4965" t="s">
        <v>10046</v>
      </c>
      <c r="B4965" t="s">
        <v>10047</v>
      </c>
      <c r="C4965" t="s">
        <v>62</v>
      </c>
      <c r="D4965">
        <v>16</v>
      </c>
      <c r="E4965" s="138">
        <v>45359</v>
      </c>
      <c r="F4965" s="138">
        <v>46011</v>
      </c>
      <c r="G4965" t="s">
        <v>69</v>
      </c>
      <c r="H4965" t="s">
        <v>63</v>
      </c>
      <c r="I4965">
        <v>0.8</v>
      </c>
      <c r="J4965" t="s">
        <v>71</v>
      </c>
      <c r="K4965"/>
      <c r="L4965"/>
      <c r="M4965"/>
      <c r="N4965"/>
      <c r="O4965"/>
      <c r="P4965"/>
      <c r="Q4965"/>
      <c r="R4965"/>
      <c r="S4965"/>
      <c r="T4965"/>
      <c r="U4965"/>
      <c r="V4965"/>
      <c r="W4965"/>
      <c r="X4965"/>
      <c r="Y4965"/>
      <c r="Z4965"/>
      <c r="AA4965"/>
      <c r="AB4965"/>
      <c r="AC4965"/>
      <c r="AD4965"/>
      <c r="AE4965"/>
      <c r="AF4965"/>
      <c r="AG4965">
        <v>1</v>
      </c>
      <c r="AH4965">
        <v>0</v>
      </c>
    </row>
    <row r="4966" spans="1:34" ht="15" x14ac:dyDescent="0.25">
      <c r="A4966" t="s">
        <v>3277</v>
      </c>
      <c r="B4966" t="s">
        <v>3278</v>
      </c>
      <c r="C4966" t="s">
        <v>90</v>
      </c>
      <c r="D4966">
        <v>64</v>
      </c>
      <c r="E4966" s="138">
        <v>45645</v>
      </c>
      <c r="F4966" s="138">
        <v>45932</v>
      </c>
      <c r="G4966" t="s">
        <v>16478</v>
      </c>
      <c r="H4966" t="s">
        <v>70</v>
      </c>
      <c r="I4966">
        <v>0.5</v>
      </c>
      <c r="J4966" t="s">
        <v>76</v>
      </c>
      <c r="K4966">
        <v>0.6</v>
      </c>
      <c r="L4966" t="s">
        <v>77</v>
      </c>
      <c r="M4966">
        <v>0.7</v>
      </c>
      <c r="N4966" t="s">
        <v>78</v>
      </c>
      <c r="O4966">
        <v>0.8</v>
      </c>
      <c r="P4966" t="s">
        <v>79</v>
      </c>
      <c r="Q4966">
        <v>0</v>
      </c>
      <c r="R4966" t="s">
        <v>16269</v>
      </c>
      <c r="S4966"/>
      <c r="T4966"/>
      <c r="U4966"/>
      <c r="V4966"/>
      <c r="W4966"/>
      <c r="X4966"/>
      <c r="Y4966"/>
      <c r="Z4966"/>
      <c r="AA4966"/>
      <c r="AB4966"/>
      <c r="AC4966"/>
      <c r="AD4966"/>
      <c r="AE4966"/>
      <c r="AF4966"/>
      <c r="AG4966">
        <v>0</v>
      </c>
      <c r="AH4966">
        <v>0</v>
      </c>
    </row>
    <row r="4967" spans="1:34" ht="15" x14ac:dyDescent="0.25">
      <c r="A4967" t="s">
        <v>10050</v>
      </c>
      <c r="B4967" t="s">
        <v>10051</v>
      </c>
      <c r="C4967" t="s">
        <v>231</v>
      </c>
      <c r="D4967">
        <v>33</v>
      </c>
      <c r="E4967" s="138">
        <v>45656</v>
      </c>
      <c r="F4967" s="138">
        <v>45678</v>
      </c>
      <c r="G4967" t="s">
        <v>69</v>
      </c>
      <c r="H4967" t="s">
        <v>63</v>
      </c>
      <c r="I4967">
        <v>0.7</v>
      </c>
      <c r="J4967" t="s">
        <v>71</v>
      </c>
      <c r="K4967"/>
      <c r="L4967"/>
      <c r="M4967"/>
      <c r="N4967"/>
      <c r="O4967"/>
      <c r="P4967"/>
      <c r="Q4967"/>
      <c r="R4967"/>
      <c r="S4967"/>
      <c r="T4967"/>
      <c r="U4967"/>
      <c r="V4967"/>
      <c r="W4967"/>
      <c r="X4967"/>
      <c r="Y4967"/>
      <c r="Z4967"/>
      <c r="AA4967"/>
      <c r="AB4967"/>
      <c r="AC4967"/>
      <c r="AD4967"/>
      <c r="AE4967"/>
      <c r="AF4967"/>
      <c r="AG4967">
        <v>1</v>
      </c>
      <c r="AH4967">
        <v>0</v>
      </c>
    </row>
    <row r="4968" spans="1:34" ht="15" x14ac:dyDescent="0.25">
      <c r="A4968" t="s">
        <v>10048</v>
      </c>
      <c r="B4968" t="s">
        <v>10049</v>
      </c>
      <c r="C4968" t="s">
        <v>231</v>
      </c>
      <c r="D4968">
        <v>1</v>
      </c>
      <c r="E4968" s="138">
        <v>45397</v>
      </c>
      <c r="F4968" s="138">
        <v>46011</v>
      </c>
      <c r="G4968" t="s">
        <v>69</v>
      </c>
      <c r="H4968" t="s">
        <v>63</v>
      </c>
      <c r="I4968">
        <v>0.8</v>
      </c>
      <c r="J4968" t="s">
        <v>71</v>
      </c>
      <c r="K4968"/>
      <c r="L4968"/>
      <c r="M4968"/>
      <c r="N4968"/>
      <c r="O4968"/>
      <c r="P4968"/>
      <c r="Q4968"/>
      <c r="R4968"/>
      <c r="S4968"/>
      <c r="T4968"/>
      <c r="U4968"/>
      <c r="V4968"/>
      <c r="W4968"/>
      <c r="X4968"/>
      <c r="Y4968"/>
      <c r="Z4968"/>
      <c r="AA4968"/>
      <c r="AB4968"/>
      <c r="AC4968"/>
      <c r="AD4968"/>
      <c r="AE4968"/>
      <c r="AF4968"/>
      <c r="AG4968">
        <v>1</v>
      </c>
      <c r="AH4968">
        <v>0</v>
      </c>
    </row>
    <row r="4969" spans="1:34" ht="15" x14ac:dyDescent="0.25">
      <c r="A4969" t="s">
        <v>10052</v>
      </c>
      <c r="B4969" t="s">
        <v>10053</v>
      </c>
      <c r="C4969" t="s">
        <v>231</v>
      </c>
      <c r="D4969">
        <v>41</v>
      </c>
      <c r="E4969" s="138">
        <v>45643</v>
      </c>
      <c r="F4969" s="138">
        <v>45660</v>
      </c>
      <c r="G4969" t="s">
        <v>69</v>
      </c>
      <c r="H4969" t="s">
        <v>63</v>
      </c>
      <c r="I4969">
        <v>0.6</v>
      </c>
      <c r="J4969" t="s">
        <v>71</v>
      </c>
      <c r="K4969"/>
      <c r="L4969"/>
      <c r="M4969"/>
      <c r="N4969"/>
      <c r="O4969"/>
      <c r="P4969"/>
      <c r="Q4969"/>
      <c r="R4969"/>
      <c r="S4969"/>
      <c r="T4969"/>
      <c r="U4969"/>
      <c r="V4969"/>
      <c r="W4969"/>
      <c r="X4969"/>
      <c r="Y4969"/>
      <c r="Z4969"/>
      <c r="AA4969"/>
      <c r="AB4969"/>
      <c r="AC4969"/>
      <c r="AD4969"/>
      <c r="AE4969"/>
      <c r="AF4969"/>
      <c r="AG4969">
        <v>1</v>
      </c>
      <c r="AH4969">
        <v>0</v>
      </c>
    </row>
    <row r="4970" spans="1:34" ht="15" x14ac:dyDescent="0.25">
      <c r="A4970" t="s">
        <v>10056</v>
      </c>
      <c r="B4970" t="s">
        <v>10057</v>
      </c>
      <c r="C4970" t="s">
        <v>151</v>
      </c>
      <c r="D4970">
        <v>24</v>
      </c>
      <c r="E4970" s="138">
        <v>45644</v>
      </c>
      <c r="F4970" s="138">
        <v>45677</v>
      </c>
      <c r="G4970" t="s">
        <v>75</v>
      </c>
      <c r="H4970" t="s">
        <v>70</v>
      </c>
      <c r="I4970">
        <v>0</v>
      </c>
      <c r="J4970" t="s">
        <v>16428</v>
      </c>
      <c r="K4970">
        <v>0.5</v>
      </c>
      <c r="L4970" t="s">
        <v>16270</v>
      </c>
      <c r="M4970">
        <v>0.61</v>
      </c>
      <c r="N4970" t="s">
        <v>78</v>
      </c>
      <c r="O4970">
        <v>0.8</v>
      </c>
      <c r="P4970" t="s">
        <v>79</v>
      </c>
      <c r="Q4970"/>
      <c r="R4970"/>
      <c r="S4970"/>
      <c r="T4970"/>
      <c r="U4970"/>
      <c r="V4970"/>
      <c r="W4970"/>
      <c r="X4970"/>
      <c r="Y4970"/>
      <c r="Z4970"/>
      <c r="AA4970"/>
      <c r="AB4970"/>
      <c r="AC4970"/>
      <c r="AD4970"/>
      <c r="AE4970"/>
      <c r="AF4970"/>
      <c r="AG4970">
        <v>4</v>
      </c>
      <c r="AH4970">
        <v>8200</v>
      </c>
    </row>
    <row r="4971" spans="1:34" ht="15" x14ac:dyDescent="0.25">
      <c r="A4971" t="s">
        <v>10058</v>
      </c>
      <c r="B4971" t="s">
        <v>10059</v>
      </c>
      <c r="C4971" t="s">
        <v>321</v>
      </c>
      <c r="D4971">
        <v>19</v>
      </c>
      <c r="E4971" s="138">
        <v>44923</v>
      </c>
      <c r="F4971" s="138">
        <v>46011</v>
      </c>
      <c r="G4971" t="s">
        <v>69</v>
      </c>
      <c r="H4971" t="s">
        <v>63</v>
      </c>
      <c r="I4971">
        <v>0.8</v>
      </c>
      <c r="J4971" t="s">
        <v>71</v>
      </c>
      <c r="K4971"/>
      <c r="L4971"/>
      <c r="M4971"/>
      <c r="N4971"/>
      <c r="O4971"/>
      <c r="P4971"/>
      <c r="Q4971"/>
      <c r="R4971"/>
      <c r="S4971"/>
      <c r="T4971"/>
      <c r="U4971"/>
      <c r="V4971"/>
      <c r="W4971"/>
      <c r="X4971"/>
      <c r="Y4971"/>
      <c r="Z4971"/>
      <c r="AA4971"/>
      <c r="AB4971"/>
      <c r="AC4971"/>
      <c r="AD4971"/>
      <c r="AE4971"/>
      <c r="AF4971"/>
      <c r="AG4971">
        <v>1</v>
      </c>
      <c r="AH4971">
        <v>0</v>
      </c>
    </row>
    <row r="4972" spans="1:34" ht="15" x14ac:dyDescent="0.25">
      <c r="A4972" t="s">
        <v>10060</v>
      </c>
      <c r="B4972" t="s">
        <v>10061</v>
      </c>
      <c r="C4972" t="s">
        <v>142</v>
      </c>
      <c r="D4972">
        <v>36</v>
      </c>
      <c r="E4972" s="138">
        <v>45656</v>
      </c>
      <c r="F4972" s="138">
        <v>45735</v>
      </c>
      <c r="G4972" t="s">
        <v>69</v>
      </c>
      <c r="H4972" t="s">
        <v>63</v>
      </c>
      <c r="I4972">
        <v>0.5</v>
      </c>
      <c r="J4972" t="s">
        <v>71</v>
      </c>
      <c r="K4972"/>
      <c r="L4972"/>
      <c r="M4972"/>
      <c r="N4972"/>
      <c r="O4972"/>
      <c r="P4972"/>
      <c r="Q4972"/>
      <c r="R4972"/>
      <c r="S4972"/>
      <c r="T4972"/>
      <c r="U4972"/>
      <c r="V4972"/>
      <c r="W4972"/>
      <c r="X4972"/>
      <c r="Y4972"/>
      <c r="Z4972"/>
      <c r="AA4972"/>
      <c r="AB4972"/>
      <c r="AC4972"/>
      <c r="AD4972"/>
      <c r="AE4972"/>
      <c r="AF4972"/>
      <c r="AG4972">
        <v>1</v>
      </c>
      <c r="AH4972">
        <v>0</v>
      </c>
    </row>
    <row r="4973" spans="1:34" ht="15" x14ac:dyDescent="0.25">
      <c r="A4973" t="s">
        <v>10062</v>
      </c>
      <c r="B4973" t="s">
        <v>10063</v>
      </c>
      <c r="C4973" t="s">
        <v>142</v>
      </c>
      <c r="D4973">
        <v>3</v>
      </c>
      <c r="E4973" s="138">
        <v>45677</v>
      </c>
      <c r="F4973" s="138">
        <v>45715</v>
      </c>
      <c r="G4973" t="s">
        <v>69</v>
      </c>
      <c r="H4973" t="s">
        <v>63</v>
      </c>
      <c r="I4973">
        <v>0.8</v>
      </c>
      <c r="J4973" t="s">
        <v>71</v>
      </c>
      <c r="K4973"/>
      <c r="L4973"/>
      <c r="M4973"/>
      <c r="N4973"/>
      <c r="O4973"/>
      <c r="P4973"/>
      <c r="Q4973"/>
      <c r="R4973"/>
      <c r="S4973"/>
      <c r="T4973"/>
      <c r="U4973"/>
      <c r="V4973"/>
      <c r="W4973"/>
      <c r="X4973"/>
      <c r="Y4973"/>
      <c r="Z4973"/>
      <c r="AA4973"/>
      <c r="AB4973"/>
      <c r="AC4973"/>
      <c r="AD4973"/>
      <c r="AE4973"/>
      <c r="AF4973"/>
      <c r="AG4973">
        <v>1</v>
      </c>
      <c r="AH4973">
        <v>0</v>
      </c>
    </row>
    <row r="4974" spans="1:34" ht="15" x14ac:dyDescent="0.25">
      <c r="A4974" t="s">
        <v>10064</v>
      </c>
      <c r="B4974" t="s">
        <v>10065</v>
      </c>
      <c r="C4974" t="s">
        <v>119</v>
      </c>
      <c r="D4974">
        <v>3</v>
      </c>
      <c r="E4974" s="138">
        <v>45716</v>
      </c>
      <c r="F4974" s="138">
        <v>45722</v>
      </c>
      <c r="G4974" t="s">
        <v>16083</v>
      </c>
      <c r="H4974" t="s">
        <v>63</v>
      </c>
      <c r="I4974">
        <v>0.8</v>
      </c>
      <c r="J4974" t="s">
        <v>71</v>
      </c>
      <c r="K4974"/>
      <c r="L4974"/>
      <c r="M4974"/>
      <c r="N4974"/>
      <c r="O4974"/>
      <c r="P4974"/>
      <c r="Q4974"/>
      <c r="R4974"/>
      <c r="S4974"/>
      <c r="T4974"/>
      <c r="U4974"/>
      <c r="V4974"/>
      <c r="W4974"/>
      <c r="X4974"/>
      <c r="Y4974"/>
      <c r="Z4974"/>
      <c r="AA4974"/>
      <c r="AB4974"/>
      <c r="AC4974"/>
      <c r="AD4974"/>
      <c r="AE4974"/>
      <c r="AF4974"/>
      <c r="AG4974">
        <v>1</v>
      </c>
      <c r="AH4974">
        <v>0</v>
      </c>
    </row>
    <row r="4975" spans="1:34" ht="15" x14ac:dyDescent="0.25">
      <c r="A4975" t="s">
        <v>10066</v>
      </c>
      <c r="B4975" t="s">
        <v>10067</v>
      </c>
      <c r="C4975" t="s">
        <v>231</v>
      </c>
      <c r="D4975">
        <v>28</v>
      </c>
      <c r="E4975" s="138">
        <v>45643</v>
      </c>
      <c r="F4975" s="138">
        <v>45673</v>
      </c>
      <c r="G4975" t="s">
        <v>16478</v>
      </c>
      <c r="H4975" t="s">
        <v>70</v>
      </c>
      <c r="I4975">
        <v>0.4</v>
      </c>
      <c r="J4975" t="s">
        <v>76</v>
      </c>
      <c r="K4975">
        <v>0.5</v>
      </c>
      <c r="L4975" t="s">
        <v>77</v>
      </c>
      <c r="M4975">
        <v>0.7</v>
      </c>
      <c r="N4975" t="s">
        <v>78</v>
      </c>
      <c r="O4975">
        <v>0.8</v>
      </c>
      <c r="P4975" t="s">
        <v>79</v>
      </c>
      <c r="Q4975"/>
      <c r="R4975"/>
      <c r="S4975"/>
      <c r="T4975"/>
      <c r="U4975"/>
      <c r="V4975"/>
      <c r="W4975"/>
      <c r="X4975"/>
      <c r="Y4975"/>
      <c r="Z4975"/>
      <c r="AA4975"/>
      <c r="AB4975"/>
      <c r="AC4975"/>
      <c r="AD4975"/>
      <c r="AE4975"/>
      <c r="AF4975"/>
      <c r="AG4975">
        <v>0</v>
      </c>
      <c r="AH4975">
        <v>0</v>
      </c>
    </row>
    <row r="4976" spans="1:34" ht="15" x14ac:dyDescent="0.25">
      <c r="A4976" t="s">
        <v>10068</v>
      </c>
      <c r="B4976" t="s">
        <v>10069</v>
      </c>
      <c r="C4976" t="s">
        <v>935</v>
      </c>
      <c r="D4976">
        <v>110</v>
      </c>
      <c r="E4976" s="138">
        <v>41603</v>
      </c>
      <c r="F4976" s="138">
        <v>46011</v>
      </c>
      <c r="G4976" t="s">
        <v>69</v>
      </c>
      <c r="H4976" t="s">
        <v>70</v>
      </c>
      <c r="I4976">
        <v>0.8</v>
      </c>
      <c r="J4976" t="s">
        <v>71</v>
      </c>
      <c r="K4976">
        <v>0</v>
      </c>
      <c r="L4976" t="s">
        <v>16116</v>
      </c>
      <c r="M4976"/>
      <c r="N4976"/>
      <c r="O4976"/>
      <c r="P4976"/>
      <c r="Q4976"/>
      <c r="R4976"/>
      <c r="S4976"/>
      <c r="T4976"/>
      <c r="U4976"/>
      <c r="V4976"/>
      <c r="W4976"/>
      <c r="X4976"/>
      <c r="Y4976"/>
      <c r="Z4976"/>
      <c r="AA4976"/>
      <c r="AB4976"/>
      <c r="AC4976"/>
      <c r="AD4976"/>
      <c r="AE4976"/>
      <c r="AF4976"/>
      <c r="AG4976">
        <v>5</v>
      </c>
      <c r="AH4976">
        <v>0</v>
      </c>
    </row>
    <row r="4977" spans="1:34" ht="15" x14ac:dyDescent="0.25">
      <c r="A4977" t="s">
        <v>10070</v>
      </c>
      <c r="B4977" t="s">
        <v>10071</v>
      </c>
      <c r="C4977" t="s">
        <v>145</v>
      </c>
      <c r="D4977">
        <v>112</v>
      </c>
      <c r="E4977" s="138">
        <v>45649</v>
      </c>
      <c r="F4977" s="138">
        <v>45677</v>
      </c>
      <c r="G4977" t="s">
        <v>75</v>
      </c>
      <c r="H4977" t="s">
        <v>70</v>
      </c>
      <c r="I4977">
        <v>0</v>
      </c>
      <c r="J4977" t="s">
        <v>16237</v>
      </c>
      <c r="K4977">
        <v>0.8</v>
      </c>
      <c r="L4977" t="s">
        <v>71</v>
      </c>
      <c r="M4977"/>
      <c r="N4977"/>
      <c r="O4977"/>
      <c r="P4977"/>
      <c r="Q4977"/>
      <c r="R4977"/>
      <c r="S4977"/>
      <c r="T4977"/>
      <c r="U4977"/>
      <c r="V4977"/>
      <c r="W4977"/>
      <c r="X4977"/>
      <c r="Y4977"/>
      <c r="Z4977"/>
      <c r="AA4977"/>
      <c r="AB4977"/>
      <c r="AC4977"/>
      <c r="AD4977"/>
      <c r="AE4977"/>
      <c r="AF4977"/>
      <c r="AG4977">
        <v>2</v>
      </c>
      <c r="AH4977">
        <v>9000</v>
      </c>
    </row>
    <row r="4978" spans="1:34" ht="15" x14ac:dyDescent="0.25">
      <c r="A4978" t="s">
        <v>10072</v>
      </c>
      <c r="B4978" t="s">
        <v>10073</v>
      </c>
      <c r="C4978" t="s">
        <v>530</v>
      </c>
      <c r="D4978">
        <v>69</v>
      </c>
      <c r="E4978" s="138">
        <v>42733</v>
      </c>
      <c r="F4978" s="138">
        <v>46011</v>
      </c>
      <c r="G4978" t="s">
        <v>69</v>
      </c>
      <c r="H4978" t="s">
        <v>63</v>
      </c>
      <c r="I4978">
        <v>0.8</v>
      </c>
      <c r="J4978" t="s">
        <v>71</v>
      </c>
      <c r="K4978"/>
      <c r="L4978"/>
      <c r="M4978"/>
      <c r="N4978"/>
      <c r="O4978"/>
      <c r="P4978"/>
      <c r="Q4978"/>
      <c r="R4978"/>
      <c r="S4978"/>
      <c r="T4978"/>
      <c r="U4978"/>
      <c r="V4978"/>
      <c r="W4978"/>
      <c r="X4978"/>
      <c r="Y4978"/>
      <c r="Z4978"/>
      <c r="AA4978"/>
      <c r="AB4978"/>
      <c r="AC4978"/>
      <c r="AD4978"/>
      <c r="AE4978"/>
      <c r="AF4978"/>
      <c r="AG4978">
        <v>1</v>
      </c>
      <c r="AH4978">
        <v>0</v>
      </c>
    </row>
    <row r="4979" spans="1:34" ht="15" x14ac:dyDescent="0.25">
      <c r="A4979" t="s">
        <v>10074</v>
      </c>
      <c r="B4979" t="s">
        <v>10075</v>
      </c>
      <c r="C4979" t="s">
        <v>203</v>
      </c>
      <c r="D4979">
        <v>29</v>
      </c>
      <c r="E4979" s="138">
        <v>45624</v>
      </c>
      <c r="F4979" s="138">
        <v>45666</v>
      </c>
      <c r="G4979" t="s">
        <v>69</v>
      </c>
      <c r="H4979" t="s">
        <v>70</v>
      </c>
      <c r="I4979">
        <v>0</v>
      </c>
      <c r="J4979" t="s">
        <v>16249</v>
      </c>
      <c r="K4979">
        <v>0.8</v>
      </c>
      <c r="L4979" t="s">
        <v>71</v>
      </c>
      <c r="M4979"/>
      <c r="N4979"/>
      <c r="O4979"/>
      <c r="P4979"/>
      <c r="Q4979"/>
      <c r="R4979"/>
      <c r="S4979"/>
      <c r="T4979"/>
      <c r="U4979"/>
      <c r="V4979"/>
      <c r="W4979"/>
      <c r="X4979"/>
      <c r="Y4979"/>
      <c r="Z4979"/>
      <c r="AA4979"/>
      <c r="AB4979"/>
      <c r="AC4979"/>
      <c r="AD4979"/>
      <c r="AE4979"/>
      <c r="AF4979"/>
      <c r="AG4979">
        <v>2</v>
      </c>
      <c r="AH4979">
        <v>8000</v>
      </c>
    </row>
    <row r="4980" spans="1:34" ht="15" x14ac:dyDescent="0.25">
      <c r="A4980" t="s">
        <v>10076</v>
      </c>
      <c r="B4980" t="s">
        <v>10077</v>
      </c>
      <c r="C4980" t="s">
        <v>87</v>
      </c>
      <c r="D4980">
        <v>71</v>
      </c>
      <c r="E4980" s="138">
        <v>42156</v>
      </c>
      <c r="F4980" s="138">
        <v>46011</v>
      </c>
      <c r="G4980" t="s">
        <v>69</v>
      </c>
      <c r="H4980" t="s">
        <v>70</v>
      </c>
      <c r="I4980">
        <v>0</v>
      </c>
      <c r="J4980" t="s">
        <v>16229</v>
      </c>
      <c r="K4980">
        <v>0.8</v>
      </c>
      <c r="L4980" t="s">
        <v>71</v>
      </c>
      <c r="M4980"/>
      <c r="N4980"/>
      <c r="O4980"/>
      <c r="P4980"/>
      <c r="Q4980"/>
      <c r="R4980"/>
      <c r="S4980"/>
      <c r="T4980"/>
      <c r="U4980"/>
      <c r="V4980"/>
      <c r="W4980"/>
      <c r="X4980"/>
      <c r="Y4980"/>
      <c r="Z4980"/>
      <c r="AA4980"/>
      <c r="AB4980"/>
      <c r="AC4980"/>
      <c r="AD4980"/>
      <c r="AE4980"/>
      <c r="AF4980"/>
      <c r="AG4980">
        <v>2</v>
      </c>
      <c r="AH4980">
        <v>10000</v>
      </c>
    </row>
    <row r="4981" spans="1:34" ht="15" x14ac:dyDescent="0.25">
      <c r="A4981" t="s">
        <v>10078</v>
      </c>
      <c r="B4981" t="s">
        <v>10079</v>
      </c>
      <c r="C4981" t="s">
        <v>151</v>
      </c>
      <c r="D4981">
        <v>32</v>
      </c>
      <c r="E4981" s="138">
        <v>45646</v>
      </c>
      <c r="F4981" s="138">
        <v>45670</v>
      </c>
      <c r="G4981" t="s">
        <v>69</v>
      </c>
      <c r="H4981" t="s">
        <v>63</v>
      </c>
      <c r="I4981">
        <v>0.8</v>
      </c>
      <c r="J4981" t="s">
        <v>71</v>
      </c>
      <c r="K4981"/>
      <c r="L4981"/>
      <c r="M4981"/>
      <c r="N4981"/>
      <c r="O4981"/>
      <c r="P4981"/>
      <c r="Q4981"/>
      <c r="R4981"/>
      <c r="S4981"/>
      <c r="T4981"/>
      <c r="U4981"/>
      <c r="V4981"/>
      <c r="W4981"/>
      <c r="X4981"/>
      <c r="Y4981"/>
      <c r="Z4981"/>
      <c r="AA4981"/>
      <c r="AB4981"/>
      <c r="AC4981"/>
      <c r="AD4981"/>
      <c r="AE4981"/>
      <c r="AF4981"/>
      <c r="AG4981">
        <v>1</v>
      </c>
      <c r="AH4981">
        <v>0</v>
      </c>
    </row>
    <row r="4982" spans="1:34" ht="15" x14ac:dyDescent="0.25">
      <c r="A4982" t="s">
        <v>10080</v>
      </c>
      <c r="B4982" t="s">
        <v>10081</v>
      </c>
      <c r="C4982" t="s">
        <v>108</v>
      </c>
      <c r="D4982">
        <v>26</v>
      </c>
      <c r="E4982" s="138">
        <v>41890</v>
      </c>
      <c r="F4982" s="138">
        <v>46011</v>
      </c>
      <c r="G4982" t="s">
        <v>69</v>
      </c>
      <c r="H4982" t="s">
        <v>63</v>
      </c>
      <c r="I4982">
        <v>0.8</v>
      </c>
      <c r="J4982" t="s">
        <v>71</v>
      </c>
      <c r="K4982"/>
      <c r="L4982"/>
      <c r="M4982"/>
      <c r="N4982"/>
      <c r="O4982"/>
      <c r="P4982"/>
      <c r="Q4982"/>
      <c r="R4982"/>
      <c r="S4982"/>
      <c r="T4982"/>
      <c r="U4982"/>
      <c r="V4982"/>
      <c r="W4982"/>
      <c r="X4982"/>
      <c r="Y4982"/>
      <c r="Z4982"/>
      <c r="AA4982"/>
      <c r="AB4982"/>
      <c r="AC4982"/>
      <c r="AD4982"/>
      <c r="AE4982"/>
      <c r="AF4982"/>
      <c r="AG4982">
        <v>1</v>
      </c>
      <c r="AH4982">
        <v>0</v>
      </c>
    </row>
    <row r="4983" spans="1:34" ht="15" x14ac:dyDescent="0.25">
      <c r="A4983" t="s">
        <v>10082</v>
      </c>
      <c r="B4983" t="s">
        <v>10083</v>
      </c>
      <c r="C4983" t="s">
        <v>74</v>
      </c>
      <c r="D4983">
        <v>39</v>
      </c>
      <c r="E4983" s="138">
        <v>45643</v>
      </c>
      <c r="F4983" s="138">
        <v>45699</v>
      </c>
      <c r="G4983" t="s">
        <v>75</v>
      </c>
      <c r="H4983" t="s">
        <v>70</v>
      </c>
      <c r="I4983">
        <v>0</v>
      </c>
      <c r="J4983" t="s">
        <v>16229</v>
      </c>
      <c r="K4983">
        <v>0.8</v>
      </c>
      <c r="L4983" t="s">
        <v>71</v>
      </c>
      <c r="M4983"/>
      <c r="N4983"/>
      <c r="O4983"/>
      <c r="P4983"/>
      <c r="Q4983"/>
      <c r="R4983"/>
      <c r="S4983"/>
      <c r="T4983"/>
      <c r="U4983"/>
      <c r="V4983"/>
      <c r="W4983"/>
      <c r="X4983"/>
      <c r="Y4983"/>
      <c r="Z4983"/>
      <c r="AA4983"/>
      <c r="AB4983"/>
      <c r="AC4983"/>
      <c r="AD4983"/>
      <c r="AE4983"/>
      <c r="AF4983"/>
      <c r="AG4983">
        <v>2</v>
      </c>
      <c r="AH4983">
        <v>10000</v>
      </c>
    </row>
    <row r="4984" spans="1:34" ht="15" x14ac:dyDescent="0.25">
      <c r="A4984" t="s">
        <v>10084</v>
      </c>
      <c r="B4984" t="s">
        <v>10085</v>
      </c>
      <c r="C4984" t="s">
        <v>179</v>
      </c>
      <c r="D4984">
        <v>29</v>
      </c>
      <c r="E4984" s="138">
        <v>45656</v>
      </c>
      <c r="F4984" s="138">
        <v>45719</v>
      </c>
      <c r="G4984" t="s">
        <v>69</v>
      </c>
      <c r="H4984" t="s">
        <v>63</v>
      </c>
      <c r="I4984">
        <v>0.4</v>
      </c>
      <c r="J4984" t="s">
        <v>71</v>
      </c>
      <c r="K4984"/>
      <c r="L4984"/>
      <c r="M4984"/>
      <c r="N4984"/>
      <c r="O4984"/>
      <c r="P4984"/>
      <c r="Q4984"/>
      <c r="R4984"/>
      <c r="S4984"/>
      <c r="T4984"/>
      <c r="U4984"/>
      <c r="V4984"/>
      <c r="W4984"/>
      <c r="X4984"/>
      <c r="Y4984"/>
      <c r="Z4984"/>
      <c r="AA4984"/>
      <c r="AB4984"/>
      <c r="AC4984"/>
      <c r="AD4984"/>
      <c r="AE4984"/>
      <c r="AF4984"/>
      <c r="AG4984">
        <v>1</v>
      </c>
      <c r="AH4984">
        <v>0</v>
      </c>
    </row>
    <row r="4985" spans="1:34" ht="15" x14ac:dyDescent="0.25">
      <c r="A4985" t="s">
        <v>10086</v>
      </c>
      <c r="B4985" t="s">
        <v>10087</v>
      </c>
      <c r="C4985" t="s">
        <v>99</v>
      </c>
      <c r="D4985">
        <v>49</v>
      </c>
      <c r="E4985" s="138">
        <v>45657</v>
      </c>
      <c r="F4985" s="138">
        <v>45713</v>
      </c>
      <c r="G4985" t="s">
        <v>16478</v>
      </c>
      <c r="H4985" t="s">
        <v>63</v>
      </c>
      <c r="I4985">
        <v>0.8</v>
      </c>
      <c r="J4985" t="s">
        <v>71</v>
      </c>
      <c r="K4985"/>
      <c r="L4985"/>
      <c r="M4985"/>
      <c r="N4985"/>
      <c r="O4985"/>
      <c r="P4985"/>
      <c r="Q4985"/>
      <c r="R4985"/>
      <c r="S4985"/>
      <c r="T4985"/>
      <c r="U4985"/>
      <c r="V4985"/>
      <c r="W4985"/>
      <c r="X4985"/>
      <c r="Y4985"/>
      <c r="Z4985"/>
      <c r="AA4985"/>
      <c r="AB4985"/>
      <c r="AC4985"/>
      <c r="AD4985"/>
      <c r="AE4985"/>
      <c r="AF4985"/>
      <c r="AG4985">
        <v>1</v>
      </c>
      <c r="AH4985">
        <v>0</v>
      </c>
    </row>
    <row r="4986" spans="1:34" ht="15" x14ac:dyDescent="0.25">
      <c r="A4986" t="s">
        <v>10088</v>
      </c>
      <c r="B4986" t="s">
        <v>10089</v>
      </c>
      <c r="C4986" t="s">
        <v>90</v>
      </c>
      <c r="D4986">
        <v>7</v>
      </c>
      <c r="E4986" s="138">
        <v>45715</v>
      </c>
      <c r="F4986" s="138">
        <v>45722</v>
      </c>
      <c r="G4986" t="s">
        <v>69</v>
      </c>
      <c r="H4986" t="s">
        <v>70</v>
      </c>
      <c r="I4986">
        <v>0</v>
      </c>
      <c r="J4986" t="s">
        <v>16288</v>
      </c>
      <c r="K4986">
        <v>0.7</v>
      </c>
      <c r="L4986" t="s">
        <v>71</v>
      </c>
      <c r="M4986"/>
      <c r="N4986"/>
      <c r="O4986"/>
      <c r="P4986"/>
      <c r="Q4986"/>
      <c r="R4986"/>
      <c r="S4986"/>
      <c r="T4986"/>
      <c r="U4986"/>
      <c r="V4986"/>
      <c r="W4986"/>
      <c r="X4986"/>
      <c r="Y4986"/>
      <c r="Z4986"/>
      <c r="AA4986"/>
      <c r="AB4986"/>
      <c r="AC4986"/>
      <c r="AD4986"/>
      <c r="AE4986"/>
      <c r="AF4986"/>
      <c r="AG4986">
        <v>2</v>
      </c>
      <c r="AH4986">
        <v>17000</v>
      </c>
    </row>
    <row r="4987" spans="1:34" ht="15" x14ac:dyDescent="0.25">
      <c r="A4987" t="s">
        <v>10090</v>
      </c>
      <c r="B4987" t="s">
        <v>10091</v>
      </c>
      <c r="C4987" t="s">
        <v>203</v>
      </c>
      <c r="D4987">
        <v>40</v>
      </c>
      <c r="E4987" s="138">
        <v>45646</v>
      </c>
      <c r="F4987" s="138">
        <v>45667</v>
      </c>
      <c r="G4987" t="s">
        <v>69</v>
      </c>
      <c r="H4987" t="s">
        <v>63</v>
      </c>
      <c r="I4987">
        <v>0.3</v>
      </c>
      <c r="J4987" t="s">
        <v>71</v>
      </c>
      <c r="K4987"/>
      <c r="L4987"/>
      <c r="M4987"/>
      <c r="N4987"/>
      <c r="O4987"/>
      <c r="P4987"/>
      <c r="Q4987"/>
      <c r="R4987"/>
      <c r="S4987"/>
      <c r="T4987"/>
      <c r="U4987"/>
      <c r="V4987"/>
      <c r="W4987"/>
      <c r="X4987"/>
      <c r="Y4987"/>
      <c r="Z4987"/>
      <c r="AA4987"/>
      <c r="AB4987"/>
      <c r="AC4987"/>
      <c r="AD4987"/>
      <c r="AE4987"/>
      <c r="AF4987"/>
      <c r="AG4987">
        <v>1</v>
      </c>
      <c r="AH4987">
        <v>0</v>
      </c>
    </row>
    <row r="4988" spans="1:34" ht="15" x14ac:dyDescent="0.25">
      <c r="A4988" t="s">
        <v>10092</v>
      </c>
      <c r="B4988" t="s">
        <v>10093</v>
      </c>
      <c r="C4988" t="s">
        <v>225</v>
      </c>
      <c r="D4988">
        <v>4</v>
      </c>
      <c r="E4988" s="138">
        <v>45344</v>
      </c>
      <c r="F4988" s="138">
        <v>46011</v>
      </c>
      <c r="G4988" t="s">
        <v>69</v>
      </c>
      <c r="H4988" t="s">
        <v>70</v>
      </c>
      <c r="I4988">
        <v>0</v>
      </c>
      <c r="J4988" t="s">
        <v>16248</v>
      </c>
      <c r="K4988">
        <v>0.8</v>
      </c>
      <c r="L4988" t="s">
        <v>71</v>
      </c>
      <c r="M4988"/>
      <c r="N4988"/>
      <c r="O4988"/>
      <c r="P4988"/>
      <c r="Q4988"/>
      <c r="R4988"/>
      <c r="S4988"/>
      <c r="T4988"/>
      <c r="U4988"/>
      <c r="V4988"/>
      <c r="W4988"/>
      <c r="X4988"/>
      <c r="Y4988"/>
      <c r="Z4988"/>
      <c r="AA4988"/>
      <c r="AB4988"/>
      <c r="AC4988"/>
      <c r="AD4988"/>
      <c r="AE4988"/>
      <c r="AF4988"/>
      <c r="AG4988">
        <v>2</v>
      </c>
      <c r="AH4988">
        <v>8500</v>
      </c>
    </row>
    <row r="4989" spans="1:34" ht="15" x14ac:dyDescent="0.25">
      <c r="A4989" t="s">
        <v>10094</v>
      </c>
      <c r="B4989" t="s">
        <v>10095</v>
      </c>
      <c r="C4989" t="s">
        <v>108</v>
      </c>
      <c r="D4989">
        <v>36</v>
      </c>
      <c r="E4989" s="138">
        <v>45657</v>
      </c>
      <c r="F4989" s="138">
        <v>45756</v>
      </c>
      <c r="G4989" t="s">
        <v>69</v>
      </c>
      <c r="H4989" t="s">
        <v>70</v>
      </c>
      <c r="I4989">
        <v>0.68</v>
      </c>
      <c r="J4989" t="s">
        <v>16270</v>
      </c>
      <c r="K4989">
        <v>0.72</v>
      </c>
      <c r="L4989" t="s">
        <v>78</v>
      </c>
      <c r="M4989">
        <v>0.8</v>
      </c>
      <c r="N4989" t="s">
        <v>79</v>
      </c>
      <c r="O4989"/>
      <c r="P4989"/>
      <c r="Q4989"/>
      <c r="R4989"/>
      <c r="S4989"/>
      <c r="T4989"/>
      <c r="U4989"/>
      <c r="V4989"/>
      <c r="W4989"/>
      <c r="X4989"/>
      <c r="Y4989"/>
      <c r="Z4989"/>
      <c r="AA4989"/>
      <c r="AB4989"/>
      <c r="AC4989"/>
      <c r="AD4989"/>
      <c r="AE4989"/>
      <c r="AF4989"/>
      <c r="AG4989">
        <v>3</v>
      </c>
      <c r="AH4989">
        <v>0</v>
      </c>
    </row>
    <row r="4990" spans="1:34" ht="15" x14ac:dyDescent="0.25">
      <c r="A4990" t="s">
        <v>10098</v>
      </c>
      <c r="B4990" t="s">
        <v>10099</v>
      </c>
      <c r="C4990" t="s">
        <v>301</v>
      </c>
      <c r="D4990">
        <v>12</v>
      </c>
      <c r="E4990" s="138">
        <v>45344</v>
      </c>
      <c r="F4990" s="138">
        <v>46011</v>
      </c>
      <c r="G4990" t="s">
        <v>69</v>
      </c>
      <c r="H4990" t="s">
        <v>63</v>
      </c>
      <c r="I4990">
        <v>0.4</v>
      </c>
      <c r="J4990" t="s">
        <v>71</v>
      </c>
      <c r="K4990"/>
      <c r="L4990"/>
      <c r="M4990"/>
      <c r="N4990"/>
      <c r="O4990"/>
      <c r="P4990"/>
      <c r="Q4990"/>
      <c r="R4990"/>
      <c r="S4990"/>
      <c r="T4990"/>
      <c r="U4990"/>
      <c r="V4990"/>
      <c r="W4990"/>
      <c r="X4990"/>
      <c r="Y4990"/>
      <c r="Z4990"/>
      <c r="AA4990"/>
      <c r="AB4990"/>
      <c r="AC4990"/>
      <c r="AD4990"/>
      <c r="AE4990"/>
      <c r="AF4990"/>
      <c r="AG4990">
        <v>1</v>
      </c>
      <c r="AH4990">
        <v>0</v>
      </c>
    </row>
    <row r="4991" spans="1:34" ht="15" x14ac:dyDescent="0.25">
      <c r="A4991" t="s">
        <v>10096</v>
      </c>
      <c r="B4991" t="s">
        <v>10097</v>
      </c>
      <c r="C4991" t="s">
        <v>108</v>
      </c>
      <c r="D4991">
        <v>27</v>
      </c>
      <c r="E4991" s="138">
        <v>45656</v>
      </c>
      <c r="F4991" s="138">
        <v>45897</v>
      </c>
      <c r="G4991" t="s">
        <v>69</v>
      </c>
      <c r="H4991" t="s">
        <v>70</v>
      </c>
      <c r="I4991">
        <v>0</v>
      </c>
      <c r="J4991" t="s">
        <v>16401</v>
      </c>
      <c r="K4991">
        <v>0.4</v>
      </c>
      <c r="L4991" t="s">
        <v>71</v>
      </c>
      <c r="M4991"/>
      <c r="N4991"/>
      <c r="O4991"/>
      <c r="P4991"/>
      <c r="Q4991"/>
      <c r="R4991"/>
      <c r="S4991"/>
      <c r="T4991"/>
      <c r="U4991"/>
      <c r="V4991"/>
      <c r="W4991"/>
      <c r="X4991"/>
      <c r="Y4991"/>
      <c r="Z4991"/>
      <c r="AA4991"/>
      <c r="AB4991"/>
      <c r="AC4991"/>
      <c r="AD4991"/>
      <c r="AE4991"/>
      <c r="AF4991"/>
      <c r="AG4991">
        <v>2</v>
      </c>
      <c r="AH4991">
        <v>30000</v>
      </c>
    </row>
    <row r="4992" spans="1:34" ht="15" x14ac:dyDescent="0.25">
      <c r="A4992" t="s">
        <v>10100</v>
      </c>
      <c r="B4992" t="s">
        <v>10101</v>
      </c>
      <c r="C4992" t="s">
        <v>179</v>
      </c>
      <c r="D4992">
        <v>22</v>
      </c>
      <c r="E4992" s="138">
        <v>45069</v>
      </c>
      <c r="F4992" s="138">
        <v>46011</v>
      </c>
      <c r="G4992" t="s">
        <v>69</v>
      </c>
      <c r="H4992" t="s">
        <v>63</v>
      </c>
      <c r="I4992">
        <v>0.6</v>
      </c>
      <c r="J4992" t="s">
        <v>71</v>
      </c>
      <c r="K4992"/>
      <c r="L4992"/>
      <c r="M4992"/>
      <c r="N4992"/>
      <c r="O4992"/>
      <c r="P4992"/>
      <c r="Q4992"/>
      <c r="R4992"/>
      <c r="S4992"/>
      <c r="T4992"/>
      <c r="U4992"/>
      <c r="V4992"/>
      <c r="W4992"/>
      <c r="X4992"/>
      <c r="Y4992"/>
      <c r="Z4992"/>
      <c r="AA4992"/>
      <c r="AB4992"/>
      <c r="AC4992"/>
      <c r="AD4992"/>
      <c r="AE4992"/>
      <c r="AF4992"/>
      <c r="AG4992">
        <v>1</v>
      </c>
      <c r="AH4992">
        <v>0</v>
      </c>
    </row>
    <row r="4993" spans="1:34" ht="15" x14ac:dyDescent="0.25">
      <c r="A4993" t="s">
        <v>10102</v>
      </c>
      <c r="B4993" t="s">
        <v>10103</v>
      </c>
      <c r="C4993" t="s">
        <v>93</v>
      </c>
      <c r="D4993">
        <v>35</v>
      </c>
      <c r="E4993" s="138">
        <v>45649</v>
      </c>
      <c r="F4993" s="138">
        <v>45763</v>
      </c>
      <c r="G4993" t="s">
        <v>75</v>
      </c>
      <c r="H4993" t="s">
        <v>70</v>
      </c>
      <c r="I4993">
        <v>0.6</v>
      </c>
      <c r="J4993" t="s">
        <v>16270</v>
      </c>
      <c r="K4993">
        <v>0.7</v>
      </c>
      <c r="L4993" t="s">
        <v>78</v>
      </c>
      <c r="M4993">
        <v>0.8</v>
      </c>
      <c r="N4993" t="s">
        <v>79</v>
      </c>
      <c r="O4993"/>
      <c r="P4993"/>
      <c r="Q4993"/>
      <c r="R4993"/>
      <c r="S4993"/>
      <c r="T4993"/>
      <c r="U4993"/>
      <c r="V4993"/>
      <c r="W4993"/>
      <c r="X4993"/>
      <c r="Y4993"/>
      <c r="Z4993"/>
      <c r="AA4993"/>
      <c r="AB4993"/>
      <c r="AC4993"/>
      <c r="AD4993"/>
      <c r="AE4993"/>
      <c r="AF4993"/>
      <c r="AG4993">
        <v>3</v>
      </c>
      <c r="AH4993">
        <v>0</v>
      </c>
    </row>
    <row r="4994" spans="1:34" ht="15" x14ac:dyDescent="0.25">
      <c r="A4994" t="s">
        <v>10104</v>
      </c>
      <c r="B4994" t="s">
        <v>10105</v>
      </c>
      <c r="C4994" t="s">
        <v>179</v>
      </c>
      <c r="D4994">
        <v>6</v>
      </c>
      <c r="E4994" s="138">
        <v>45752</v>
      </c>
      <c r="F4994" s="138">
        <v>45762</v>
      </c>
      <c r="G4994" t="s">
        <v>69</v>
      </c>
      <c r="H4994" t="s">
        <v>70</v>
      </c>
      <c r="I4994">
        <v>0</v>
      </c>
      <c r="J4994" t="s">
        <v>16230</v>
      </c>
      <c r="K4994">
        <v>0.4</v>
      </c>
      <c r="L4994" t="s">
        <v>71</v>
      </c>
      <c r="M4994"/>
      <c r="N4994"/>
      <c r="O4994"/>
      <c r="P4994"/>
      <c r="Q4994"/>
      <c r="R4994"/>
      <c r="S4994"/>
      <c r="T4994"/>
      <c r="U4994"/>
      <c r="V4994"/>
      <c r="W4994"/>
      <c r="X4994"/>
      <c r="Y4994"/>
      <c r="Z4994"/>
      <c r="AA4994"/>
      <c r="AB4994"/>
      <c r="AC4994"/>
      <c r="AD4994"/>
      <c r="AE4994"/>
      <c r="AF4994"/>
      <c r="AG4994">
        <v>2</v>
      </c>
      <c r="AH4994">
        <v>15000</v>
      </c>
    </row>
    <row r="4995" spans="1:34" ht="15" x14ac:dyDescent="0.25">
      <c r="A4995" t="s">
        <v>10106</v>
      </c>
      <c r="B4995" t="s">
        <v>10107</v>
      </c>
      <c r="C4995" t="s">
        <v>111</v>
      </c>
      <c r="D4995">
        <v>4</v>
      </c>
      <c r="E4995" s="138">
        <v>42194</v>
      </c>
      <c r="F4995" s="138">
        <v>46011</v>
      </c>
      <c r="G4995" t="s">
        <v>69</v>
      </c>
      <c r="H4995" t="s">
        <v>63</v>
      </c>
      <c r="I4995">
        <v>0.8</v>
      </c>
      <c r="J4995" t="s">
        <v>71</v>
      </c>
      <c r="K4995"/>
      <c r="L4995"/>
      <c r="M4995"/>
      <c r="N4995"/>
      <c r="O4995"/>
      <c r="P4995"/>
      <c r="Q4995"/>
      <c r="R4995"/>
      <c r="S4995"/>
      <c r="T4995"/>
      <c r="U4995"/>
      <c r="V4995"/>
      <c r="W4995"/>
      <c r="X4995"/>
      <c r="Y4995"/>
      <c r="Z4995"/>
      <c r="AA4995"/>
      <c r="AB4995"/>
      <c r="AC4995"/>
      <c r="AD4995"/>
      <c r="AE4995"/>
      <c r="AF4995"/>
      <c r="AG4995">
        <v>1</v>
      </c>
      <c r="AH4995">
        <v>0</v>
      </c>
    </row>
    <row r="4996" spans="1:34" ht="15" x14ac:dyDescent="0.25">
      <c r="A4996" t="s">
        <v>10108</v>
      </c>
      <c r="B4996" t="s">
        <v>10109</v>
      </c>
      <c r="C4996" t="s">
        <v>87</v>
      </c>
      <c r="D4996">
        <v>4</v>
      </c>
      <c r="E4996" s="138">
        <v>43187</v>
      </c>
      <c r="F4996" s="138">
        <v>46011</v>
      </c>
      <c r="G4996" t="s">
        <v>69</v>
      </c>
      <c r="H4996" t="s">
        <v>63</v>
      </c>
      <c r="I4996">
        <v>0.5</v>
      </c>
      <c r="J4996" t="s">
        <v>71</v>
      </c>
      <c r="K4996"/>
      <c r="L4996"/>
      <c r="M4996"/>
      <c r="N4996"/>
      <c r="O4996"/>
      <c r="P4996"/>
      <c r="Q4996"/>
      <c r="R4996"/>
      <c r="S4996"/>
      <c r="T4996"/>
      <c r="U4996"/>
      <c r="V4996"/>
      <c r="W4996"/>
      <c r="X4996"/>
      <c r="Y4996"/>
      <c r="Z4996"/>
      <c r="AA4996"/>
      <c r="AB4996"/>
      <c r="AC4996"/>
      <c r="AD4996"/>
      <c r="AE4996"/>
      <c r="AF4996"/>
      <c r="AG4996">
        <v>1</v>
      </c>
      <c r="AH4996">
        <v>0</v>
      </c>
    </row>
    <row r="4997" spans="1:34" ht="15" x14ac:dyDescent="0.25">
      <c r="A4997" t="s">
        <v>10110</v>
      </c>
      <c r="B4997" t="s">
        <v>10111</v>
      </c>
      <c r="C4997" t="s">
        <v>136</v>
      </c>
      <c r="D4997">
        <v>32</v>
      </c>
      <c r="E4997" s="138">
        <v>43777</v>
      </c>
      <c r="F4997" s="138">
        <v>46011</v>
      </c>
      <c r="G4997" t="s">
        <v>69</v>
      </c>
      <c r="H4997" t="s">
        <v>63</v>
      </c>
      <c r="I4997">
        <v>0.8</v>
      </c>
      <c r="J4997" t="s">
        <v>71</v>
      </c>
      <c r="K4997"/>
      <c r="L4997"/>
      <c r="M4997"/>
      <c r="N4997"/>
      <c r="O4997"/>
      <c r="P4997"/>
      <c r="Q4997"/>
      <c r="R4997"/>
      <c r="S4997"/>
      <c r="T4997"/>
      <c r="U4997"/>
      <c r="V4997"/>
      <c r="W4997"/>
      <c r="X4997"/>
      <c r="Y4997"/>
      <c r="Z4997"/>
      <c r="AA4997"/>
      <c r="AB4997"/>
      <c r="AC4997"/>
      <c r="AD4997"/>
      <c r="AE4997"/>
      <c r="AF4997"/>
      <c r="AG4997">
        <v>1</v>
      </c>
      <c r="AH4997">
        <v>0</v>
      </c>
    </row>
    <row r="4998" spans="1:34" ht="15" x14ac:dyDescent="0.25">
      <c r="A4998" t="s">
        <v>10112</v>
      </c>
      <c r="B4998" t="s">
        <v>10113</v>
      </c>
      <c r="C4998" t="s">
        <v>90</v>
      </c>
      <c r="D4998">
        <v>65</v>
      </c>
      <c r="E4998" s="138">
        <v>45642</v>
      </c>
      <c r="F4998" s="138">
        <v>45943</v>
      </c>
      <c r="G4998" t="s">
        <v>69</v>
      </c>
      <c r="H4998" t="s">
        <v>63</v>
      </c>
      <c r="I4998">
        <v>0.7</v>
      </c>
      <c r="J4998" t="s">
        <v>71</v>
      </c>
      <c r="K4998"/>
      <c r="L4998"/>
      <c r="M4998"/>
      <c r="N4998"/>
      <c r="O4998"/>
      <c r="P4998"/>
      <c r="Q4998"/>
      <c r="R4998"/>
      <c r="S4998"/>
      <c r="T4998"/>
      <c r="U4998"/>
      <c r="V4998"/>
      <c r="W4998"/>
      <c r="X4998"/>
      <c r="Y4998"/>
      <c r="Z4998"/>
      <c r="AA4998"/>
      <c r="AB4998"/>
      <c r="AC4998"/>
      <c r="AD4998"/>
      <c r="AE4998"/>
      <c r="AF4998"/>
      <c r="AG4998">
        <v>1</v>
      </c>
      <c r="AH4998">
        <v>0</v>
      </c>
    </row>
    <row r="4999" spans="1:34" ht="15" x14ac:dyDescent="0.25">
      <c r="A4999" t="s">
        <v>10114</v>
      </c>
      <c r="B4999" t="s">
        <v>10115</v>
      </c>
      <c r="C4999" t="s">
        <v>151</v>
      </c>
      <c r="D4999">
        <v>2</v>
      </c>
      <c r="E4999" s="138">
        <v>45708</v>
      </c>
      <c r="F4999" s="138">
        <v>45819</v>
      </c>
      <c r="G4999" t="s">
        <v>69</v>
      </c>
      <c r="H4999" t="s">
        <v>63</v>
      </c>
      <c r="I4999">
        <v>0.3</v>
      </c>
      <c r="J4999" t="s">
        <v>71</v>
      </c>
      <c r="K4999"/>
      <c r="L4999"/>
      <c r="M4999"/>
      <c r="N4999"/>
      <c r="O4999"/>
      <c r="P4999"/>
      <c r="Q4999"/>
      <c r="R4999"/>
      <c r="S4999"/>
      <c r="T4999"/>
      <c r="U4999"/>
      <c r="V4999"/>
      <c r="W4999"/>
      <c r="X4999"/>
      <c r="Y4999"/>
      <c r="Z4999"/>
      <c r="AA4999"/>
      <c r="AB4999"/>
      <c r="AC4999"/>
      <c r="AD4999"/>
      <c r="AE4999"/>
      <c r="AF4999"/>
      <c r="AG4999">
        <v>1</v>
      </c>
      <c r="AH4999">
        <v>0</v>
      </c>
    </row>
    <row r="5000" spans="1:34" ht="15" x14ac:dyDescent="0.25">
      <c r="A5000" t="s">
        <v>10116</v>
      </c>
      <c r="B5000" t="s">
        <v>10117</v>
      </c>
      <c r="C5000" t="s">
        <v>231</v>
      </c>
      <c r="D5000">
        <v>30</v>
      </c>
      <c r="E5000" s="138">
        <v>45639</v>
      </c>
      <c r="F5000" s="138">
        <v>45664</v>
      </c>
      <c r="G5000" t="s">
        <v>69</v>
      </c>
      <c r="H5000" t="s">
        <v>63</v>
      </c>
      <c r="I5000">
        <v>0.6</v>
      </c>
      <c r="J5000" t="s">
        <v>71</v>
      </c>
      <c r="K5000"/>
      <c r="L5000"/>
      <c r="M5000"/>
      <c r="N5000"/>
      <c r="O5000"/>
      <c r="P5000"/>
      <c r="Q5000"/>
      <c r="R5000"/>
      <c r="S5000"/>
      <c r="T5000"/>
      <c r="U5000"/>
      <c r="V5000"/>
      <c r="W5000"/>
      <c r="X5000"/>
      <c r="Y5000"/>
      <c r="Z5000"/>
      <c r="AA5000"/>
      <c r="AB5000"/>
      <c r="AC5000"/>
      <c r="AD5000"/>
      <c r="AE5000"/>
      <c r="AF5000"/>
      <c r="AG5000">
        <v>1</v>
      </c>
      <c r="AH5000">
        <v>0</v>
      </c>
    </row>
    <row r="5001" spans="1:34" ht="15" x14ac:dyDescent="0.25">
      <c r="A5001" t="s">
        <v>10118</v>
      </c>
      <c r="B5001" t="s">
        <v>10119</v>
      </c>
      <c r="C5001" t="s">
        <v>176</v>
      </c>
      <c r="D5001">
        <v>51</v>
      </c>
      <c r="E5001" s="138">
        <v>45653</v>
      </c>
      <c r="F5001" s="138">
        <v>45919</v>
      </c>
      <c r="G5001" t="s">
        <v>69</v>
      </c>
      <c r="H5001" t="s">
        <v>70</v>
      </c>
      <c r="I5001">
        <v>0</v>
      </c>
      <c r="J5001" t="s">
        <v>16229</v>
      </c>
      <c r="K5001">
        <v>0.8</v>
      </c>
      <c r="L5001" t="s">
        <v>71</v>
      </c>
      <c r="M5001"/>
      <c r="N5001"/>
      <c r="O5001"/>
      <c r="P5001"/>
      <c r="Q5001"/>
      <c r="R5001"/>
      <c r="S5001"/>
      <c r="T5001"/>
      <c r="U5001"/>
      <c r="V5001"/>
      <c r="W5001"/>
      <c r="X5001"/>
      <c r="Y5001"/>
      <c r="Z5001"/>
      <c r="AA5001"/>
      <c r="AB5001"/>
      <c r="AC5001"/>
      <c r="AD5001"/>
      <c r="AE5001"/>
      <c r="AF5001"/>
      <c r="AG5001">
        <v>2</v>
      </c>
      <c r="AH5001">
        <v>10000</v>
      </c>
    </row>
    <row r="5002" spans="1:34" ht="15" x14ac:dyDescent="0.25">
      <c r="A5002" t="s">
        <v>10122</v>
      </c>
      <c r="B5002" t="s">
        <v>10123</v>
      </c>
      <c r="C5002" t="s">
        <v>1411</v>
      </c>
      <c r="D5002">
        <v>2</v>
      </c>
      <c r="E5002" s="138">
        <v>45716</v>
      </c>
      <c r="F5002" s="138">
        <v>45727</v>
      </c>
      <c r="G5002" t="s">
        <v>69</v>
      </c>
      <c r="H5002" t="s">
        <v>70</v>
      </c>
      <c r="I5002">
        <v>0</v>
      </c>
      <c r="J5002" t="s">
        <v>16256</v>
      </c>
      <c r="K5002">
        <v>0.8</v>
      </c>
      <c r="L5002" t="s">
        <v>71</v>
      </c>
      <c r="M5002"/>
      <c r="N5002"/>
      <c r="O5002"/>
      <c r="P5002"/>
      <c r="Q5002"/>
      <c r="R5002"/>
      <c r="S5002"/>
      <c r="T5002"/>
      <c r="U5002"/>
      <c r="V5002"/>
      <c r="W5002"/>
      <c r="X5002"/>
      <c r="Y5002"/>
      <c r="Z5002"/>
      <c r="AA5002"/>
      <c r="AB5002"/>
      <c r="AC5002"/>
      <c r="AD5002"/>
      <c r="AE5002"/>
      <c r="AF5002"/>
      <c r="AG5002">
        <v>2</v>
      </c>
      <c r="AH5002">
        <v>6000</v>
      </c>
    </row>
    <row r="5003" spans="1:34" ht="15" x14ac:dyDescent="0.25">
      <c r="A5003" t="s">
        <v>10124</v>
      </c>
      <c r="B5003" t="s">
        <v>10125</v>
      </c>
      <c r="C5003" t="s">
        <v>119</v>
      </c>
      <c r="D5003"/>
      <c r="E5003"/>
      <c r="F5003"/>
      <c r="G5003"/>
      <c r="H5003" t="s">
        <v>63</v>
      </c>
      <c r="I5003" t="s">
        <v>64</v>
      </c>
      <c r="J5003"/>
      <c r="K5003"/>
      <c r="L5003"/>
      <c r="M5003"/>
      <c r="N5003"/>
      <c r="O5003"/>
      <c r="P5003"/>
      <c r="Q5003"/>
      <c r="R5003"/>
      <c r="S5003"/>
      <c r="T5003"/>
      <c r="U5003"/>
      <c r="V5003"/>
      <c r="W5003"/>
      <c r="X5003"/>
      <c r="Y5003"/>
      <c r="Z5003"/>
      <c r="AA5003"/>
      <c r="AB5003"/>
      <c r="AC5003"/>
      <c r="AD5003"/>
      <c r="AE5003"/>
      <c r="AF5003"/>
      <c r="AG5003"/>
      <c r="AH5003">
        <v>0</v>
      </c>
    </row>
    <row r="5004" spans="1:34" ht="15" x14ac:dyDescent="0.25">
      <c r="A5004" t="s">
        <v>10126</v>
      </c>
      <c r="B5004" t="s">
        <v>10127</v>
      </c>
      <c r="C5004" t="s">
        <v>448</v>
      </c>
      <c r="D5004">
        <v>30</v>
      </c>
      <c r="E5004" s="138">
        <v>40276</v>
      </c>
      <c r="F5004" s="138">
        <v>46011</v>
      </c>
      <c r="G5004" t="s">
        <v>69</v>
      </c>
      <c r="H5004" t="s">
        <v>63</v>
      </c>
      <c r="I5004">
        <v>0.2</v>
      </c>
      <c r="J5004" t="s">
        <v>71</v>
      </c>
      <c r="K5004"/>
      <c r="L5004"/>
      <c r="M5004"/>
      <c r="N5004"/>
      <c r="O5004"/>
      <c r="P5004"/>
      <c r="Q5004"/>
      <c r="R5004"/>
      <c r="S5004"/>
      <c r="T5004"/>
      <c r="U5004"/>
      <c r="V5004"/>
      <c r="W5004"/>
      <c r="X5004"/>
      <c r="Y5004"/>
      <c r="Z5004"/>
      <c r="AA5004"/>
      <c r="AB5004"/>
      <c r="AC5004"/>
      <c r="AD5004"/>
      <c r="AE5004"/>
      <c r="AF5004"/>
      <c r="AG5004">
        <v>1</v>
      </c>
      <c r="AH5004">
        <v>0</v>
      </c>
    </row>
    <row r="5005" spans="1:34" ht="15" x14ac:dyDescent="0.25">
      <c r="A5005" t="s">
        <v>10128</v>
      </c>
      <c r="B5005" t="s">
        <v>10129</v>
      </c>
      <c r="C5005" t="s">
        <v>448</v>
      </c>
      <c r="D5005">
        <v>16</v>
      </c>
      <c r="E5005" s="138">
        <v>44706</v>
      </c>
      <c r="F5005" s="138">
        <v>46011</v>
      </c>
      <c r="G5005" t="s">
        <v>16478</v>
      </c>
      <c r="H5005" t="s">
        <v>70</v>
      </c>
      <c r="I5005">
        <v>0.2</v>
      </c>
      <c r="J5005" t="s">
        <v>76</v>
      </c>
      <c r="K5005">
        <v>0.4</v>
      </c>
      <c r="L5005" t="s">
        <v>77</v>
      </c>
      <c r="M5005">
        <v>0.6</v>
      </c>
      <c r="N5005" t="s">
        <v>78</v>
      </c>
      <c r="O5005">
        <v>0.8</v>
      </c>
      <c r="P5005" t="s">
        <v>79</v>
      </c>
      <c r="Q5005">
        <v>0</v>
      </c>
      <c r="R5005" t="s">
        <v>16249</v>
      </c>
      <c r="S5005"/>
      <c r="T5005"/>
      <c r="U5005"/>
      <c r="V5005"/>
      <c r="W5005"/>
      <c r="X5005"/>
      <c r="Y5005"/>
      <c r="Z5005"/>
      <c r="AA5005"/>
      <c r="AB5005"/>
      <c r="AC5005"/>
      <c r="AD5005"/>
      <c r="AE5005"/>
      <c r="AF5005"/>
      <c r="AG5005">
        <v>0</v>
      </c>
      <c r="AH5005">
        <v>0</v>
      </c>
    </row>
    <row r="5006" spans="1:34" ht="15" x14ac:dyDescent="0.25">
      <c r="A5006" t="s">
        <v>10132</v>
      </c>
      <c r="B5006" t="s">
        <v>10133</v>
      </c>
      <c r="C5006" t="s">
        <v>111</v>
      </c>
      <c r="D5006">
        <v>65</v>
      </c>
      <c r="E5006" s="138">
        <v>45635</v>
      </c>
      <c r="F5006" s="138">
        <v>45932</v>
      </c>
      <c r="G5006" t="s">
        <v>69</v>
      </c>
      <c r="H5006" t="s">
        <v>63</v>
      </c>
      <c r="I5006">
        <v>0.5</v>
      </c>
      <c r="J5006" t="s">
        <v>71</v>
      </c>
      <c r="K5006"/>
      <c r="L5006"/>
      <c r="M5006"/>
      <c r="N5006"/>
      <c r="O5006"/>
      <c r="P5006"/>
      <c r="Q5006"/>
      <c r="R5006"/>
      <c r="S5006"/>
      <c r="T5006"/>
      <c r="U5006"/>
      <c r="V5006"/>
      <c r="W5006"/>
      <c r="X5006"/>
      <c r="Y5006"/>
      <c r="Z5006"/>
      <c r="AA5006"/>
      <c r="AB5006"/>
      <c r="AC5006"/>
      <c r="AD5006"/>
      <c r="AE5006"/>
      <c r="AF5006"/>
      <c r="AG5006">
        <v>1</v>
      </c>
      <c r="AH5006">
        <v>0</v>
      </c>
    </row>
    <row r="5007" spans="1:34" ht="15" x14ac:dyDescent="0.25">
      <c r="A5007" t="s">
        <v>10130</v>
      </c>
      <c r="B5007" t="s">
        <v>10131</v>
      </c>
      <c r="C5007" t="s">
        <v>176</v>
      </c>
      <c r="D5007">
        <v>40</v>
      </c>
      <c r="E5007" s="138">
        <v>45649</v>
      </c>
      <c r="F5007" s="138">
        <v>45686</v>
      </c>
      <c r="G5007" t="s">
        <v>69</v>
      </c>
      <c r="H5007" t="s">
        <v>63</v>
      </c>
      <c r="I5007">
        <v>0.5</v>
      </c>
      <c r="J5007" t="s">
        <v>71</v>
      </c>
      <c r="K5007"/>
      <c r="L5007"/>
      <c r="M5007"/>
      <c r="N5007"/>
      <c r="O5007"/>
      <c r="P5007"/>
      <c r="Q5007"/>
      <c r="R5007"/>
      <c r="S5007"/>
      <c r="T5007"/>
      <c r="U5007"/>
      <c r="V5007"/>
      <c r="W5007"/>
      <c r="X5007"/>
      <c r="Y5007"/>
      <c r="Z5007"/>
      <c r="AA5007"/>
      <c r="AB5007"/>
      <c r="AC5007"/>
      <c r="AD5007"/>
      <c r="AE5007"/>
      <c r="AF5007"/>
      <c r="AG5007">
        <v>1</v>
      </c>
      <c r="AH5007">
        <v>0</v>
      </c>
    </row>
    <row r="5008" spans="1:34" ht="15" x14ac:dyDescent="0.25">
      <c r="A5008" t="s">
        <v>10134</v>
      </c>
      <c r="B5008" t="s">
        <v>10135</v>
      </c>
      <c r="C5008" t="s">
        <v>145</v>
      </c>
      <c r="D5008">
        <v>59</v>
      </c>
      <c r="E5008" s="138">
        <v>45645</v>
      </c>
      <c r="F5008" s="138">
        <v>45937</v>
      </c>
      <c r="G5008" t="s">
        <v>69</v>
      </c>
      <c r="H5008" t="s">
        <v>70</v>
      </c>
      <c r="I5008">
        <v>0</v>
      </c>
      <c r="J5008" t="s">
        <v>16248</v>
      </c>
      <c r="K5008">
        <v>0.8</v>
      </c>
      <c r="L5008" t="s">
        <v>71</v>
      </c>
      <c r="M5008"/>
      <c r="N5008"/>
      <c r="O5008"/>
      <c r="P5008"/>
      <c r="Q5008"/>
      <c r="R5008"/>
      <c r="S5008"/>
      <c r="T5008"/>
      <c r="U5008"/>
      <c r="V5008"/>
      <c r="W5008"/>
      <c r="X5008"/>
      <c r="Y5008"/>
      <c r="Z5008"/>
      <c r="AA5008"/>
      <c r="AB5008"/>
      <c r="AC5008"/>
      <c r="AD5008"/>
      <c r="AE5008"/>
      <c r="AF5008"/>
      <c r="AG5008">
        <v>2</v>
      </c>
      <c r="AH5008">
        <v>8500</v>
      </c>
    </row>
    <row r="5009" spans="1:34" ht="15" x14ac:dyDescent="0.25">
      <c r="A5009" t="s">
        <v>10136</v>
      </c>
      <c r="B5009" t="s">
        <v>10137</v>
      </c>
      <c r="C5009" t="s">
        <v>691</v>
      </c>
      <c r="D5009">
        <v>3</v>
      </c>
      <c r="E5009" s="138">
        <v>45670</v>
      </c>
      <c r="F5009" s="138">
        <v>45868</v>
      </c>
      <c r="G5009" t="s">
        <v>69</v>
      </c>
      <c r="H5009" t="s">
        <v>70</v>
      </c>
      <c r="I5009">
        <v>0</v>
      </c>
      <c r="J5009" t="s">
        <v>16229</v>
      </c>
      <c r="K5009">
        <v>0.8</v>
      </c>
      <c r="L5009" t="s">
        <v>71</v>
      </c>
      <c r="M5009"/>
      <c r="N5009"/>
      <c r="O5009"/>
      <c r="P5009"/>
      <c r="Q5009"/>
      <c r="R5009"/>
      <c r="S5009"/>
      <c r="T5009"/>
      <c r="U5009"/>
      <c r="V5009"/>
      <c r="W5009"/>
      <c r="X5009"/>
      <c r="Y5009"/>
      <c r="Z5009"/>
      <c r="AA5009"/>
      <c r="AB5009"/>
      <c r="AC5009"/>
      <c r="AD5009"/>
      <c r="AE5009"/>
      <c r="AF5009"/>
      <c r="AG5009">
        <v>2</v>
      </c>
      <c r="AH5009">
        <v>10000</v>
      </c>
    </row>
    <row r="5010" spans="1:34" ht="15" x14ac:dyDescent="0.25">
      <c r="A5010" t="s">
        <v>10138</v>
      </c>
      <c r="B5010" t="s">
        <v>10139</v>
      </c>
      <c r="C5010" t="s">
        <v>511</v>
      </c>
      <c r="D5010">
        <v>1</v>
      </c>
      <c r="E5010" s="138">
        <v>45716</v>
      </c>
      <c r="F5010" s="138">
        <v>45916</v>
      </c>
      <c r="G5010" t="s">
        <v>69</v>
      </c>
      <c r="H5010" t="s">
        <v>63</v>
      </c>
      <c r="I5010">
        <v>0.7</v>
      </c>
      <c r="J5010" t="s">
        <v>71</v>
      </c>
      <c r="K5010"/>
      <c r="L5010"/>
      <c r="M5010"/>
      <c r="N5010"/>
      <c r="O5010"/>
      <c r="P5010"/>
      <c r="Q5010"/>
      <c r="R5010"/>
      <c r="S5010"/>
      <c r="T5010"/>
      <c r="U5010"/>
      <c r="V5010"/>
      <c r="W5010"/>
      <c r="X5010"/>
      <c r="Y5010"/>
      <c r="Z5010"/>
      <c r="AA5010"/>
      <c r="AB5010"/>
      <c r="AC5010"/>
      <c r="AD5010"/>
      <c r="AE5010"/>
      <c r="AF5010"/>
      <c r="AG5010">
        <v>1</v>
      </c>
      <c r="AH5010">
        <v>0</v>
      </c>
    </row>
    <row r="5011" spans="1:34" ht="15" x14ac:dyDescent="0.25">
      <c r="A5011" t="s">
        <v>10140</v>
      </c>
      <c r="B5011" t="s">
        <v>10141</v>
      </c>
      <c r="C5011" t="s">
        <v>374</v>
      </c>
      <c r="D5011">
        <v>29</v>
      </c>
      <c r="E5011" s="138">
        <v>45630</v>
      </c>
      <c r="F5011" s="138">
        <v>45730</v>
      </c>
      <c r="G5011" t="s">
        <v>69</v>
      </c>
      <c r="H5011" t="s">
        <v>63</v>
      </c>
      <c r="I5011">
        <v>0.4</v>
      </c>
      <c r="J5011" t="s">
        <v>71</v>
      </c>
      <c r="K5011"/>
      <c r="L5011"/>
      <c r="M5011"/>
      <c r="N5011"/>
      <c r="O5011"/>
      <c r="P5011"/>
      <c r="Q5011"/>
      <c r="R5011"/>
      <c r="S5011"/>
      <c r="T5011"/>
      <c r="U5011"/>
      <c r="V5011"/>
      <c r="W5011"/>
      <c r="X5011"/>
      <c r="Y5011"/>
      <c r="Z5011"/>
      <c r="AA5011"/>
      <c r="AB5011"/>
      <c r="AC5011"/>
      <c r="AD5011"/>
      <c r="AE5011"/>
      <c r="AF5011"/>
      <c r="AG5011">
        <v>1</v>
      </c>
      <c r="AH5011">
        <v>0</v>
      </c>
    </row>
    <row r="5012" spans="1:34" ht="15" x14ac:dyDescent="0.25">
      <c r="A5012" t="s">
        <v>10142</v>
      </c>
      <c r="B5012" t="s">
        <v>10143</v>
      </c>
      <c r="C5012" t="s">
        <v>374</v>
      </c>
      <c r="D5012">
        <v>28</v>
      </c>
      <c r="E5012" s="138">
        <v>45636</v>
      </c>
      <c r="F5012" s="138">
        <v>45740</v>
      </c>
      <c r="G5012" t="s">
        <v>75</v>
      </c>
      <c r="H5012" t="s">
        <v>70</v>
      </c>
      <c r="I5012">
        <v>0</v>
      </c>
      <c r="J5012" t="s">
        <v>16256</v>
      </c>
      <c r="K5012">
        <v>0.8</v>
      </c>
      <c r="L5012" t="s">
        <v>71</v>
      </c>
      <c r="M5012"/>
      <c r="N5012"/>
      <c r="O5012"/>
      <c r="P5012"/>
      <c r="Q5012"/>
      <c r="R5012"/>
      <c r="S5012"/>
      <c r="T5012"/>
      <c r="U5012"/>
      <c r="V5012"/>
      <c r="W5012"/>
      <c r="X5012"/>
      <c r="Y5012"/>
      <c r="Z5012"/>
      <c r="AA5012"/>
      <c r="AB5012"/>
      <c r="AC5012"/>
      <c r="AD5012"/>
      <c r="AE5012"/>
      <c r="AF5012"/>
      <c r="AG5012">
        <v>2</v>
      </c>
      <c r="AH5012">
        <v>6000</v>
      </c>
    </row>
    <row r="5013" spans="1:34" ht="15" x14ac:dyDescent="0.25">
      <c r="A5013" t="s">
        <v>15679</v>
      </c>
      <c r="B5013" t="s">
        <v>15680</v>
      </c>
      <c r="C5013" t="s">
        <v>408</v>
      </c>
      <c r="D5013">
        <v>20</v>
      </c>
      <c r="E5013" s="138">
        <v>45051</v>
      </c>
      <c r="F5013" s="138">
        <v>46011</v>
      </c>
      <c r="G5013" t="s">
        <v>69</v>
      </c>
      <c r="H5013" t="s">
        <v>63</v>
      </c>
      <c r="I5013">
        <v>0.8</v>
      </c>
      <c r="J5013" t="s">
        <v>71</v>
      </c>
      <c r="K5013"/>
      <c r="L5013"/>
      <c r="M5013"/>
      <c r="N5013"/>
      <c r="O5013"/>
      <c r="P5013"/>
      <c r="Q5013"/>
      <c r="R5013"/>
      <c r="S5013"/>
      <c r="T5013"/>
      <c r="U5013"/>
      <c r="V5013"/>
      <c r="W5013"/>
      <c r="X5013"/>
      <c r="Y5013"/>
      <c r="Z5013"/>
      <c r="AA5013"/>
      <c r="AB5013"/>
      <c r="AC5013"/>
      <c r="AD5013"/>
      <c r="AE5013"/>
      <c r="AF5013"/>
      <c r="AG5013">
        <v>1</v>
      </c>
      <c r="AH5013">
        <v>0</v>
      </c>
    </row>
    <row r="5014" spans="1:34" ht="15" x14ac:dyDescent="0.25">
      <c r="A5014" t="s">
        <v>10144</v>
      </c>
      <c r="B5014" t="s">
        <v>10145</v>
      </c>
      <c r="C5014" t="s">
        <v>281</v>
      </c>
      <c r="D5014">
        <v>7</v>
      </c>
      <c r="E5014" s="138">
        <v>45708</v>
      </c>
      <c r="F5014" s="138">
        <v>45831</v>
      </c>
      <c r="G5014" t="s">
        <v>69</v>
      </c>
      <c r="H5014" t="s">
        <v>63</v>
      </c>
      <c r="I5014">
        <v>0.4</v>
      </c>
      <c r="J5014" t="s">
        <v>71</v>
      </c>
      <c r="K5014"/>
      <c r="L5014"/>
      <c r="M5014"/>
      <c r="N5014"/>
      <c r="O5014"/>
      <c r="P5014"/>
      <c r="Q5014"/>
      <c r="R5014"/>
      <c r="S5014"/>
      <c r="T5014"/>
      <c r="U5014"/>
      <c r="V5014"/>
      <c r="W5014"/>
      <c r="X5014"/>
      <c r="Y5014"/>
      <c r="Z5014"/>
      <c r="AA5014"/>
      <c r="AB5014"/>
      <c r="AC5014"/>
      <c r="AD5014"/>
      <c r="AE5014"/>
      <c r="AF5014"/>
      <c r="AG5014">
        <v>1</v>
      </c>
      <c r="AH5014">
        <v>0</v>
      </c>
    </row>
    <row r="5015" spans="1:34" ht="15" x14ac:dyDescent="0.25">
      <c r="A5015" t="s">
        <v>10146</v>
      </c>
      <c r="B5015" t="s">
        <v>10147</v>
      </c>
      <c r="C5015" t="s">
        <v>63</v>
      </c>
      <c r="D5015">
        <v>18</v>
      </c>
      <c r="E5015" s="138">
        <v>45646</v>
      </c>
      <c r="F5015" s="138">
        <v>45716</v>
      </c>
      <c r="G5015" t="s">
        <v>16478</v>
      </c>
      <c r="H5015" t="s">
        <v>70</v>
      </c>
      <c r="I5015">
        <v>0.45</v>
      </c>
      <c r="J5015" t="s">
        <v>76</v>
      </c>
      <c r="K5015">
        <v>0.55000000000000004</v>
      </c>
      <c r="L5015" t="s">
        <v>77</v>
      </c>
      <c r="M5015">
        <v>0.6</v>
      </c>
      <c r="N5015" t="s">
        <v>78</v>
      </c>
      <c r="O5015">
        <v>0.8</v>
      </c>
      <c r="P5015" t="s">
        <v>79</v>
      </c>
      <c r="Q5015">
        <v>0</v>
      </c>
      <c r="R5015" t="s">
        <v>16230</v>
      </c>
      <c r="S5015"/>
      <c r="T5015"/>
      <c r="U5015"/>
      <c r="V5015"/>
      <c r="W5015"/>
      <c r="X5015"/>
      <c r="Y5015"/>
      <c r="Z5015"/>
      <c r="AA5015"/>
      <c r="AB5015"/>
      <c r="AC5015"/>
      <c r="AD5015"/>
      <c r="AE5015"/>
      <c r="AF5015"/>
      <c r="AG5015">
        <v>0</v>
      </c>
      <c r="AH5015">
        <v>0</v>
      </c>
    </row>
    <row r="5016" spans="1:34" ht="15" x14ac:dyDescent="0.25">
      <c r="A5016" t="s">
        <v>10148</v>
      </c>
      <c r="B5016" t="s">
        <v>10149</v>
      </c>
      <c r="C5016" t="s">
        <v>294</v>
      </c>
      <c r="D5016">
        <v>42</v>
      </c>
      <c r="E5016" s="138">
        <v>45654</v>
      </c>
      <c r="F5016" s="138">
        <v>45868</v>
      </c>
      <c r="G5016" t="s">
        <v>69</v>
      </c>
      <c r="H5016" t="s">
        <v>63</v>
      </c>
      <c r="I5016">
        <v>0.55000000000000004</v>
      </c>
      <c r="J5016" t="s">
        <v>71</v>
      </c>
      <c r="K5016"/>
      <c r="L5016"/>
      <c r="M5016"/>
      <c r="N5016"/>
      <c r="O5016"/>
      <c r="P5016"/>
      <c r="Q5016"/>
      <c r="R5016"/>
      <c r="S5016"/>
      <c r="T5016"/>
      <c r="U5016"/>
      <c r="V5016"/>
      <c r="W5016"/>
      <c r="X5016"/>
      <c r="Y5016"/>
      <c r="Z5016"/>
      <c r="AA5016"/>
      <c r="AB5016"/>
      <c r="AC5016"/>
      <c r="AD5016"/>
      <c r="AE5016"/>
      <c r="AF5016"/>
      <c r="AG5016">
        <v>1</v>
      </c>
      <c r="AH5016">
        <v>0</v>
      </c>
    </row>
    <row r="5017" spans="1:34" ht="15" x14ac:dyDescent="0.25">
      <c r="A5017" t="s">
        <v>10150</v>
      </c>
      <c r="B5017" t="s">
        <v>10151</v>
      </c>
      <c r="C5017" t="s">
        <v>411</v>
      </c>
      <c r="D5017">
        <v>38</v>
      </c>
      <c r="E5017" s="138">
        <v>42277</v>
      </c>
      <c r="F5017" s="138">
        <v>46011</v>
      </c>
      <c r="G5017" t="s">
        <v>69</v>
      </c>
      <c r="H5017" t="s">
        <v>63</v>
      </c>
      <c r="I5017">
        <v>0.8</v>
      </c>
      <c r="J5017" t="s">
        <v>71</v>
      </c>
      <c r="K5017"/>
      <c r="L5017"/>
      <c r="M5017"/>
      <c r="N5017"/>
      <c r="O5017"/>
      <c r="P5017"/>
      <c r="Q5017"/>
      <c r="R5017"/>
      <c r="S5017"/>
      <c r="T5017"/>
      <c r="U5017"/>
      <c r="V5017"/>
      <c r="W5017"/>
      <c r="X5017"/>
      <c r="Y5017"/>
      <c r="Z5017"/>
      <c r="AA5017"/>
      <c r="AB5017"/>
      <c r="AC5017"/>
      <c r="AD5017"/>
      <c r="AE5017"/>
      <c r="AF5017"/>
      <c r="AG5017">
        <v>1</v>
      </c>
      <c r="AH5017">
        <v>0</v>
      </c>
    </row>
    <row r="5018" spans="1:34" ht="15" x14ac:dyDescent="0.25">
      <c r="A5018" t="s">
        <v>10152</v>
      </c>
      <c r="B5018" t="s">
        <v>10153</v>
      </c>
      <c r="C5018" t="s">
        <v>179</v>
      </c>
      <c r="D5018">
        <v>16</v>
      </c>
      <c r="E5018" s="138">
        <v>39600</v>
      </c>
      <c r="F5018" s="138">
        <v>46011</v>
      </c>
      <c r="G5018" t="s">
        <v>69</v>
      </c>
      <c r="H5018" t="s">
        <v>70</v>
      </c>
      <c r="I5018">
        <v>0</v>
      </c>
      <c r="J5018" t="s">
        <v>16229</v>
      </c>
      <c r="K5018">
        <v>0.4</v>
      </c>
      <c r="L5018" t="s">
        <v>71</v>
      </c>
      <c r="M5018"/>
      <c r="N5018"/>
      <c r="O5018"/>
      <c r="P5018"/>
      <c r="Q5018"/>
      <c r="R5018"/>
      <c r="S5018"/>
      <c r="T5018"/>
      <c r="U5018"/>
      <c r="V5018"/>
      <c r="W5018"/>
      <c r="X5018"/>
      <c r="Y5018"/>
      <c r="Z5018"/>
      <c r="AA5018"/>
      <c r="AB5018"/>
      <c r="AC5018"/>
      <c r="AD5018"/>
      <c r="AE5018"/>
      <c r="AF5018"/>
      <c r="AG5018">
        <v>2</v>
      </c>
      <c r="AH5018">
        <v>10000</v>
      </c>
    </row>
    <row r="5019" spans="1:34" ht="15" x14ac:dyDescent="0.25">
      <c r="A5019" t="s">
        <v>10154</v>
      </c>
      <c r="B5019" t="s">
        <v>10155</v>
      </c>
      <c r="C5019" t="s">
        <v>108</v>
      </c>
      <c r="D5019">
        <v>6</v>
      </c>
      <c r="E5019" s="138">
        <v>45729</v>
      </c>
      <c r="F5019" s="138">
        <v>45954</v>
      </c>
      <c r="G5019" t="s">
        <v>69</v>
      </c>
      <c r="H5019" t="s">
        <v>63</v>
      </c>
      <c r="I5019">
        <v>0.4</v>
      </c>
      <c r="J5019" t="s">
        <v>71</v>
      </c>
      <c r="K5019"/>
      <c r="L5019"/>
      <c r="M5019"/>
      <c r="N5019"/>
      <c r="O5019"/>
      <c r="P5019"/>
      <c r="Q5019"/>
      <c r="R5019"/>
      <c r="S5019"/>
      <c r="T5019"/>
      <c r="U5019"/>
      <c r="V5019"/>
      <c r="W5019"/>
      <c r="X5019"/>
      <c r="Y5019"/>
      <c r="Z5019"/>
      <c r="AA5019"/>
      <c r="AB5019"/>
      <c r="AC5019"/>
      <c r="AD5019"/>
      <c r="AE5019"/>
      <c r="AF5019"/>
      <c r="AG5019">
        <v>1</v>
      </c>
      <c r="AH5019">
        <v>0</v>
      </c>
    </row>
    <row r="5020" spans="1:34" ht="15" x14ac:dyDescent="0.25">
      <c r="A5020" t="s">
        <v>10156</v>
      </c>
      <c r="B5020" t="s">
        <v>10157</v>
      </c>
      <c r="C5020" t="s">
        <v>198</v>
      </c>
      <c r="D5020">
        <v>2</v>
      </c>
      <c r="E5020" s="138">
        <v>44648</v>
      </c>
      <c r="F5020" s="138">
        <v>46011</v>
      </c>
      <c r="G5020" t="s">
        <v>69</v>
      </c>
      <c r="H5020" t="s">
        <v>63</v>
      </c>
      <c r="I5020">
        <v>0.8</v>
      </c>
      <c r="J5020" t="s">
        <v>71</v>
      </c>
      <c r="K5020"/>
      <c r="L5020"/>
      <c r="M5020"/>
      <c r="N5020"/>
      <c r="O5020"/>
      <c r="P5020"/>
      <c r="Q5020"/>
      <c r="R5020"/>
      <c r="S5020"/>
      <c r="T5020"/>
      <c r="U5020"/>
      <c r="V5020"/>
      <c r="W5020"/>
      <c r="X5020"/>
      <c r="Y5020"/>
      <c r="Z5020"/>
      <c r="AA5020"/>
      <c r="AB5020"/>
      <c r="AC5020"/>
      <c r="AD5020"/>
      <c r="AE5020"/>
      <c r="AF5020"/>
      <c r="AG5020">
        <v>1</v>
      </c>
      <c r="AH5020">
        <v>0</v>
      </c>
    </row>
    <row r="5021" spans="1:34" ht="15" x14ac:dyDescent="0.25">
      <c r="A5021" t="s">
        <v>10158</v>
      </c>
      <c r="B5021" t="s">
        <v>10159</v>
      </c>
      <c r="C5021" t="s">
        <v>102</v>
      </c>
      <c r="D5021">
        <v>32</v>
      </c>
      <c r="E5021" s="138">
        <v>45638</v>
      </c>
      <c r="F5021" s="138">
        <v>45672</v>
      </c>
      <c r="G5021" t="s">
        <v>69</v>
      </c>
      <c r="H5021" t="s">
        <v>70</v>
      </c>
      <c r="I5021">
        <v>0.74</v>
      </c>
      <c r="J5021" t="s">
        <v>16270</v>
      </c>
      <c r="K5021">
        <v>0.76</v>
      </c>
      <c r="L5021" t="s">
        <v>78</v>
      </c>
      <c r="M5021">
        <v>0.8</v>
      </c>
      <c r="N5021" t="s">
        <v>79</v>
      </c>
      <c r="O5021"/>
      <c r="P5021"/>
      <c r="Q5021"/>
      <c r="R5021"/>
      <c r="S5021"/>
      <c r="T5021"/>
      <c r="U5021"/>
      <c r="V5021"/>
      <c r="W5021"/>
      <c r="X5021"/>
      <c r="Y5021"/>
      <c r="Z5021"/>
      <c r="AA5021"/>
      <c r="AB5021"/>
      <c r="AC5021"/>
      <c r="AD5021"/>
      <c r="AE5021"/>
      <c r="AF5021"/>
      <c r="AG5021">
        <v>3</v>
      </c>
      <c r="AH5021">
        <v>0</v>
      </c>
    </row>
    <row r="5022" spans="1:34" ht="15" x14ac:dyDescent="0.25">
      <c r="A5022" t="s">
        <v>10160</v>
      </c>
      <c r="B5022" t="s">
        <v>10161</v>
      </c>
      <c r="C5022" t="s">
        <v>321</v>
      </c>
      <c r="D5022">
        <v>29</v>
      </c>
      <c r="E5022" s="138">
        <v>45258</v>
      </c>
      <c r="F5022" s="138">
        <v>46011</v>
      </c>
      <c r="G5022" t="s">
        <v>69</v>
      </c>
      <c r="H5022" t="s">
        <v>63</v>
      </c>
      <c r="I5022">
        <v>0.8</v>
      </c>
      <c r="J5022" t="s">
        <v>71</v>
      </c>
      <c r="K5022"/>
      <c r="L5022"/>
      <c r="M5022"/>
      <c r="N5022"/>
      <c r="O5022"/>
      <c r="P5022"/>
      <c r="Q5022"/>
      <c r="R5022"/>
      <c r="S5022"/>
      <c r="T5022"/>
      <c r="U5022"/>
      <c r="V5022"/>
      <c r="W5022"/>
      <c r="X5022"/>
      <c r="Y5022"/>
      <c r="Z5022"/>
      <c r="AA5022"/>
      <c r="AB5022"/>
      <c r="AC5022"/>
      <c r="AD5022"/>
      <c r="AE5022"/>
      <c r="AF5022"/>
      <c r="AG5022">
        <v>1</v>
      </c>
      <c r="AH5022">
        <v>0</v>
      </c>
    </row>
    <row r="5023" spans="1:34" ht="15" x14ac:dyDescent="0.25">
      <c r="A5023" t="s">
        <v>10162</v>
      </c>
      <c r="B5023" t="s">
        <v>10163</v>
      </c>
      <c r="C5023" t="s">
        <v>142</v>
      </c>
      <c r="D5023">
        <v>3</v>
      </c>
      <c r="E5023" s="138">
        <v>45042</v>
      </c>
      <c r="F5023" s="138">
        <v>46011</v>
      </c>
      <c r="G5023" t="s">
        <v>69</v>
      </c>
      <c r="H5023" t="s">
        <v>63</v>
      </c>
      <c r="I5023">
        <v>0.4</v>
      </c>
      <c r="J5023" t="s">
        <v>71</v>
      </c>
      <c r="K5023"/>
      <c r="L5023"/>
      <c r="M5023"/>
      <c r="N5023"/>
      <c r="O5023"/>
      <c r="P5023"/>
      <c r="Q5023"/>
      <c r="R5023"/>
      <c r="S5023"/>
      <c r="T5023"/>
      <c r="U5023"/>
      <c r="V5023"/>
      <c r="W5023"/>
      <c r="X5023"/>
      <c r="Y5023"/>
      <c r="Z5023"/>
      <c r="AA5023"/>
      <c r="AB5023"/>
      <c r="AC5023"/>
      <c r="AD5023"/>
      <c r="AE5023"/>
      <c r="AF5023"/>
      <c r="AG5023">
        <v>1</v>
      </c>
      <c r="AH5023">
        <v>0</v>
      </c>
    </row>
    <row r="5024" spans="1:34" ht="15" x14ac:dyDescent="0.25">
      <c r="A5024" t="s">
        <v>10164</v>
      </c>
      <c r="B5024" t="s">
        <v>10165</v>
      </c>
      <c r="C5024" t="s">
        <v>102</v>
      </c>
      <c r="D5024">
        <v>10</v>
      </c>
      <c r="E5024" s="138">
        <v>45642</v>
      </c>
      <c r="F5024" s="138">
        <v>45699</v>
      </c>
      <c r="G5024" t="s">
        <v>69</v>
      </c>
      <c r="H5024" t="s">
        <v>63</v>
      </c>
      <c r="I5024">
        <v>0.8</v>
      </c>
      <c r="J5024" t="s">
        <v>71</v>
      </c>
      <c r="K5024"/>
      <c r="L5024"/>
      <c r="M5024"/>
      <c r="N5024"/>
      <c r="O5024"/>
      <c r="P5024"/>
      <c r="Q5024"/>
      <c r="R5024"/>
      <c r="S5024"/>
      <c r="T5024"/>
      <c r="U5024"/>
      <c r="V5024"/>
      <c r="W5024"/>
      <c r="X5024"/>
      <c r="Y5024"/>
      <c r="Z5024"/>
      <c r="AA5024"/>
      <c r="AB5024"/>
      <c r="AC5024"/>
      <c r="AD5024"/>
      <c r="AE5024"/>
      <c r="AF5024"/>
      <c r="AG5024">
        <v>1</v>
      </c>
      <c r="AH5024">
        <v>0</v>
      </c>
    </row>
    <row r="5025" spans="1:34" ht="15" x14ac:dyDescent="0.25">
      <c r="A5025" t="s">
        <v>10168</v>
      </c>
      <c r="B5025" t="s">
        <v>10169</v>
      </c>
      <c r="C5025" t="s">
        <v>214</v>
      </c>
      <c r="D5025">
        <v>8</v>
      </c>
      <c r="E5025" s="138">
        <v>44984</v>
      </c>
      <c r="F5025" s="138">
        <v>46011</v>
      </c>
      <c r="G5025" t="s">
        <v>16478</v>
      </c>
      <c r="H5025" t="s">
        <v>70</v>
      </c>
      <c r="I5025">
        <v>0.69</v>
      </c>
      <c r="J5025" t="s">
        <v>76</v>
      </c>
      <c r="K5025">
        <v>0.7</v>
      </c>
      <c r="L5025" t="s">
        <v>77</v>
      </c>
      <c r="M5025">
        <v>0.79</v>
      </c>
      <c r="N5025" t="s">
        <v>78</v>
      </c>
      <c r="O5025">
        <v>0.8</v>
      </c>
      <c r="P5025" t="s">
        <v>79</v>
      </c>
      <c r="Q5025">
        <v>0</v>
      </c>
      <c r="R5025" t="s">
        <v>16402</v>
      </c>
      <c r="S5025">
        <v>0</v>
      </c>
      <c r="T5025" t="s">
        <v>10170</v>
      </c>
      <c r="U5025"/>
      <c r="V5025"/>
      <c r="W5025"/>
      <c r="X5025"/>
      <c r="Y5025"/>
      <c r="Z5025"/>
      <c r="AA5025"/>
      <c r="AB5025"/>
      <c r="AC5025"/>
      <c r="AD5025"/>
      <c r="AE5025"/>
      <c r="AF5025"/>
      <c r="AG5025">
        <v>0</v>
      </c>
      <c r="AH5025">
        <v>0</v>
      </c>
    </row>
    <row r="5026" spans="1:34" ht="15" x14ac:dyDescent="0.25">
      <c r="A5026" t="s">
        <v>10166</v>
      </c>
      <c r="B5026" t="s">
        <v>10167</v>
      </c>
      <c r="C5026" t="s">
        <v>62</v>
      </c>
      <c r="D5026">
        <v>26</v>
      </c>
      <c r="E5026" s="138">
        <v>45615</v>
      </c>
      <c r="F5026" s="138">
        <v>45875</v>
      </c>
      <c r="G5026" t="s">
        <v>69</v>
      </c>
      <c r="H5026" t="s">
        <v>70</v>
      </c>
      <c r="I5026">
        <v>0</v>
      </c>
      <c r="J5026" t="s">
        <v>16236</v>
      </c>
      <c r="K5026">
        <v>0.65</v>
      </c>
      <c r="L5026" t="s">
        <v>71</v>
      </c>
      <c r="M5026"/>
      <c r="N5026"/>
      <c r="O5026"/>
      <c r="P5026"/>
      <c r="Q5026"/>
      <c r="R5026"/>
      <c r="S5026"/>
      <c r="T5026"/>
      <c r="U5026"/>
      <c r="V5026"/>
      <c r="W5026"/>
      <c r="X5026"/>
      <c r="Y5026"/>
      <c r="Z5026"/>
      <c r="AA5026"/>
      <c r="AB5026"/>
      <c r="AC5026"/>
      <c r="AD5026"/>
      <c r="AE5026"/>
      <c r="AF5026"/>
      <c r="AG5026">
        <v>2</v>
      </c>
      <c r="AH5026">
        <v>9999.99</v>
      </c>
    </row>
    <row r="5027" spans="1:34" ht="15" x14ac:dyDescent="0.25">
      <c r="A5027" t="s">
        <v>15935</v>
      </c>
      <c r="B5027" t="s">
        <v>15936</v>
      </c>
      <c r="C5027" t="s">
        <v>151</v>
      </c>
      <c r="D5027">
        <v>5</v>
      </c>
      <c r="E5027" s="138">
        <v>45371</v>
      </c>
      <c r="F5027" s="138">
        <v>46011</v>
      </c>
      <c r="G5027" t="s">
        <v>16478</v>
      </c>
      <c r="H5027" t="s">
        <v>70</v>
      </c>
      <c r="I5027">
        <v>0.5</v>
      </c>
      <c r="J5027" t="s">
        <v>76</v>
      </c>
      <c r="K5027">
        <v>0.5</v>
      </c>
      <c r="L5027" t="s">
        <v>77</v>
      </c>
      <c r="M5027">
        <v>0.8</v>
      </c>
      <c r="N5027" t="s">
        <v>78</v>
      </c>
      <c r="O5027">
        <v>0.8</v>
      </c>
      <c r="P5027" t="s">
        <v>79</v>
      </c>
      <c r="Q5027"/>
      <c r="R5027"/>
      <c r="S5027"/>
      <c r="T5027"/>
      <c r="U5027"/>
      <c r="V5027"/>
      <c r="W5027"/>
      <c r="X5027"/>
      <c r="Y5027"/>
      <c r="Z5027"/>
      <c r="AA5027"/>
      <c r="AB5027"/>
      <c r="AC5027"/>
      <c r="AD5027"/>
      <c r="AE5027"/>
      <c r="AF5027"/>
      <c r="AG5027">
        <v>0</v>
      </c>
      <c r="AH5027">
        <v>0</v>
      </c>
    </row>
    <row r="5028" spans="1:34" ht="15" x14ac:dyDescent="0.25">
      <c r="A5028" t="s">
        <v>10171</v>
      </c>
      <c r="B5028" t="s">
        <v>10172</v>
      </c>
      <c r="C5028" t="s">
        <v>119</v>
      </c>
      <c r="D5028">
        <v>22</v>
      </c>
      <c r="E5028" s="138">
        <v>42248</v>
      </c>
      <c r="F5028" s="138">
        <v>46011</v>
      </c>
      <c r="G5028" t="s">
        <v>16478</v>
      </c>
      <c r="H5028" t="s">
        <v>70</v>
      </c>
      <c r="I5028">
        <v>0.3</v>
      </c>
      <c r="J5028" t="s">
        <v>76</v>
      </c>
      <c r="K5028">
        <v>0.4</v>
      </c>
      <c r="L5028" t="s">
        <v>77</v>
      </c>
      <c r="M5028">
        <v>0.5</v>
      </c>
      <c r="N5028" t="s">
        <v>78</v>
      </c>
      <c r="O5028">
        <v>0.55000000000000004</v>
      </c>
      <c r="P5028" t="s">
        <v>79</v>
      </c>
      <c r="Q5028">
        <v>0</v>
      </c>
      <c r="R5028" t="s">
        <v>16249</v>
      </c>
      <c r="S5028"/>
      <c r="T5028"/>
      <c r="U5028"/>
      <c r="V5028"/>
      <c r="W5028"/>
      <c r="X5028"/>
      <c r="Y5028"/>
      <c r="Z5028"/>
      <c r="AA5028"/>
      <c r="AB5028"/>
      <c r="AC5028"/>
      <c r="AD5028"/>
      <c r="AE5028"/>
      <c r="AF5028"/>
      <c r="AG5028">
        <v>0</v>
      </c>
      <c r="AH5028">
        <v>0</v>
      </c>
    </row>
    <row r="5029" spans="1:34" ht="15" x14ac:dyDescent="0.25">
      <c r="A5029" t="s">
        <v>10183</v>
      </c>
      <c r="B5029" t="s">
        <v>10184</v>
      </c>
      <c r="C5029" t="s">
        <v>142</v>
      </c>
      <c r="D5029">
        <v>27</v>
      </c>
      <c r="E5029" s="138">
        <v>45281</v>
      </c>
      <c r="F5029" s="138">
        <v>46011</v>
      </c>
      <c r="G5029" t="s">
        <v>69</v>
      </c>
      <c r="H5029" t="s">
        <v>63</v>
      </c>
      <c r="I5029">
        <v>0.7</v>
      </c>
      <c r="J5029" t="s">
        <v>71</v>
      </c>
      <c r="K5029"/>
      <c r="L5029"/>
      <c r="M5029"/>
      <c r="N5029"/>
      <c r="O5029"/>
      <c r="P5029"/>
      <c r="Q5029"/>
      <c r="R5029"/>
      <c r="S5029"/>
      <c r="T5029"/>
      <c r="U5029"/>
      <c r="V5029"/>
      <c r="W5029"/>
      <c r="X5029"/>
      <c r="Y5029"/>
      <c r="Z5029"/>
      <c r="AA5029"/>
      <c r="AB5029"/>
      <c r="AC5029"/>
      <c r="AD5029"/>
      <c r="AE5029"/>
      <c r="AF5029"/>
      <c r="AG5029">
        <v>1</v>
      </c>
      <c r="AH5029">
        <v>0</v>
      </c>
    </row>
    <row r="5030" spans="1:34" ht="15" x14ac:dyDescent="0.25">
      <c r="A5030" t="s">
        <v>10177</v>
      </c>
      <c r="B5030" t="s">
        <v>10178</v>
      </c>
      <c r="C5030" t="s">
        <v>326</v>
      </c>
      <c r="D5030">
        <v>32</v>
      </c>
      <c r="E5030" s="138">
        <v>45630</v>
      </c>
      <c r="F5030" s="138">
        <v>45678</v>
      </c>
      <c r="G5030" t="s">
        <v>69</v>
      </c>
      <c r="H5030" t="s">
        <v>70</v>
      </c>
      <c r="I5030">
        <v>0</v>
      </c>
      <c r="J5030" t="s">
        <v>16229</v>
      </c>
      <c r="K5030">
        <v>0.8</v>
      </c>
      <c r="L5030" t="s">
        <v>71</v>
      </c>
      <c r="M5030"/>
      <c r="N5030"/>
      <c r="O5030"/>
      <c r="P5030"/>
      <c r="Q5030"/>
      <c r="R5030"/>
      <c r="S5030"/>
      <c r="T5030"/>
      <c r="U5030"/>
      <c r="V5030"/>
      <c r="W5030"/>
      <c r="X5030"/>
      <c r="Y5030"/>
      <c r="Z5030"/>
      <c r="AA5030"/>
      <c r="AB5030"/>
      <c r="AC5030"/>
      <c r="AD5030"/>
      <c r="AE5030"/>
      <c r="AF5030"/>
      <c r="AG5030">
        <v>2</v>
      </c>
      <c r="AH5030">
        <v>10000</v>
      </c>
    </row>
    <row r="5031" spans="1:34" ht="15" x14ac:dyDescent="0.25">
      <c r="A5031" t="s">
        <v>10179</v>
      </c>
      <c r="B5031" t="s">
        <v>10180</v>
      </c>
      <c r="C5031" t="s">
        <v>448</v>
      </c>
      <c r="D5031">
        <v>60</v>
      </c>
      <c r="E5031" s="138">
        <v>42201</v>
      </c>
      <c r="F5031" s="138">
        <v>46011</v>
      </c>
      <c r="G5031" t="s">
        <v>69</v>
      </c>
      <c r="H5031" t="s">
        <v>63</v>
      </c>
      <c r="I5031">
        <v>0.8</v>
      </c>
      <c r="J5031" t="s">
        <v>71</v>
      </c>
      <c r="K5031"/>
      <c r="L5031"/>
      <c r="M5031"/>
      <c r="N5031"/>
      <c r="O5031"/>
      <c r="P5031"/>
      <c r="Q5031"/>
      <c r="R5031"/>
      <c r="S5031"/>
      <c r="T5031"/>
      <c r="U5031"/>
      <c r="V5031"/>
      <c r="W5031"/>
      <c r="X5031"/>
      <c r="Y5031"/>
      <c r="Z5031"/>
      <c r="AA5031"/>
      <c r="AB5031"/>
      <c r="AC5031"/>
      <c r="AD5031"/>
      <c r="AE5031"/>
      <c r="AF5031"/>
      <c r="AG5031">
        <v>1</v>
      </c>
      <c r="AH5031">
        <v>0</v>
      </c>
    </row>
    <row r="5032" spans="1:34" ht="15" x14ac:dyDescent="0.25">
      <c r="A5032" t="s">
        <v>10175</v>
      </c>
      <c r="B5032" t="s">
        <v>10176</v>
      </c>
      <c r="C5032" t="s">
        <v>291</v>
      </c>
      <c r="D5032">
        <v>3</v>
      </c>
      <c r="E5032" s="138">
        <v>45694</v>
      </c>
      <c r="F5032" s="138">
        <v>45715</v>
      </c>
      <c r="G5032" t="s">
        <v>69</v>
      </c>
      <c r="H5032" t="s">
        <v>63</v>
      </c>
      <c r="I5032">
        <v>0.5</v>
      </c>
      <c r="J5032" t="s">
        <v>71</v>
      </c>
      <c r="K5032"/>
      <c r="L5032"/>
      <c r="M5032"/>
      <c r="N5032"/>
      <c r="O5032"/>
      <c r="P5032"/>
      <c r="Q5032"/>
      <c r="R5032"/>
      <c r="S5032"/>
      <c r="T5032"/>
      <c r="U5032"/>
      <c r="V5032"/>
      <c r="W5032"/>
      <c r="X5032"/>
      <c r="Y5032"/>
      <c r="Z5032"/>
      <c r="AA5032"/>
      <c r="AB5032"/>
      <c r="AC5032"/>
      <c r="AD5032"/>
      <c r="AE5032"/>
      <c r="AF5032"/>
      <c r="AG5032">
        <v>1</v>
      </c>
      <c r="AH5032">
        <v>0</v>
      </c>
    </row>
    <row r="5033" spans="1:34" ht="15" x14ac:dyDescent="0.25">
      <c r="A5033" t="s">
        <v>10185</v>
      </c>
      <c r="B5033" t="s">
        <v>10186</v>
      </c>
      <c r="C5033" t="s">
        <v>70</v>
      </c>
      <c r="D5033">
        <v>53</v>
      </c>
      <c r="E5033" s="138">
        <v>45281</v>
      </c>
      <c r="F5033" s="138">
        <v>46011</v>
      </c>
      <c r="G5033" t="s">
        <v>69</v>
      </c>
      <c r="H5033" t="s">
        <v>63</v>
      </c>
      <c r="I5033">
        <v>0.6</v>
      </c>
      <c r="J5033" t="s">
        <v>71</v>
      </c>
      <c r="K5033"/>
      <c r="L5033"/>
      <c r="M5033"/>
      <c r="N5033"/>
      <c r="O5033"/>
      <c r="P5033"/>
      <c r="Q5033"/>
      <c r="R5033"/>
      <c r="S5033"/>
      <c r="T5033"/>
      <c r="U5033"/>
      <c r="V5033"/>
      <c r="W5033"/>
      <c r="X5033"/>
      <c r="Y5033"/>
      <c r="Z5033"/>
      <c r="AA5033"/>
      <c r="AB5033"/>
      <c r="AC5033"/>
      <c r="AD5033"/>
      <c r="AE5033"/>
      <c r="AF5033"/>
      <c r="AG5033">
        <v>1</v>
      </c>
      <c r="AH5033">
        <v>0</v>
      </c>
    </row>
    <row r="5034" spans="1:34" ht="15" x14ac:dyDescent="0.25">
      <c r="A5034" t="s">
        <v>10187</v>
      </c>
      <c r="B5034" t="s">
        <v>10188</v>
      </c>
      <c r="C5034" t="s">
        <v>142</v>
      </c>
      <c r="D5034">
        <v>53</v>
      </c>
      <c r="E5034" s="138">
        <v>45645</v>
      </c>
      <c r="F5034" s="138">
        <v>45688</v>
      </c>
      <c r="G5034" t="s">
        <v>69</v>
      </c>
      <c r="H5034" t="s">
        <v>70</v>
      </c>
      <c r="I5034">
        <v>0</v>
      </c>
      <c r="J5034" t="s">
        <v>16230</v>
      </c>
      <c r="K5034">
        <v>0.8</v>
      </c>
      <c r="L5034" t="s">
        <v>71</v>
      </c>
      <c r="M5034"/>
      <c r="N5034"/>
      <c r="O5034"/>
      <c r="P5034"/>
      <c r="Q5034"/>
      <c r="R5034"/>
      <c r="S5034"/>
      <c r="T5034"/>
      <c r="U5034"/>
      <c r="V5034"/>
      <c r="W5034"/>
      <c r="X5034"/>
      <c r="Y5034"/>
      <c r="Z5034"/>
      <c r="AA5034"/>
      <c r="AB5034"/>
      <c r="AC5034"/>
      <c r="AD5034"/>
      <c r="AE5034"/>
      <c r="AF5034"/>
      <c r="AG5034">
        <v>2</v>
      </c>
      <c r="AH5034">
        <v>15000</v>
      </c>
    </row>
    <row r="5035" spans="1:34" ht="15" x14ac:dyDescent="0.25">
      <c r="A5035" t="s">
        <v>10189</v>
      </c>
      <c r="B5035" t="s">
        <v>10190</v>
      </c>
      <c r="C5035" t="s">
        <v>145</v>
      </c>
      <c r="D5035">
        <v>45</v>
      </c>
      <c r="E5035" s="138">
        <v>45649</v>
      </c>
      <c r="F5035" s="138">
        <v>45686</v>
      </c>
      <c r="G5035" t="s">
        <v>69</v>
      </c>
      <c r="H5035" t="s">
        <v>63</v>
      </c>
      <c r="I5035">
        <v>0.65</v>
      </c>
      <c r="J5035" t="s">
        <v>71</v>
      </c>
      <c r="K5035"/>
      <c r="L5035"/>
      <c r="M5035"/>
      <c r="N5035"/>
      <c r="O5035"/>
      <c r="P5035"/>
      <c r="Q5035"/>
      <c r="R5035"/>
      <c r="S5035"/>
      <c r="T5035"/>
      <c r="U5035"/>
      <c r="V5035"/>
      <c r="W5035"/>
      <c r="X5035"/>
      <c r="Y5035"/>
      <c r="Z5035"/>
      <c r="AA5035"/>
      <c r="AB5035"/>
      <c r="AC5035"/>
      <c r="AD5035"/>
      <c r="AE5035"/>
      <c r="AF5035"/>
      <c r="AG5035">
        <v>1</v>
      </c>
      <c r="AH5035">
        <v>0</v>
      </c>
    </row>
    <row r="5036" spans="1:34" ht="15" x14ac:dyDescent="0.25">
      <c r="A5036" t="s">
        <v>10191</v>
      </c>
      <c r="B5036" t="s">
        <v>10192</v>
      </c>
      <c r="C5036" t="s">
        <v>139</v>
      </c>
      <c r="D5036">
        <v>33</v>
      </c>
      <c r="E5036" s="138">
        <v>45273</v>
      </c>
      <c r="F5036" s="138">
        <v>46011</v>
      </c>
      <c r="G5036" t="s">
        <v>69</v>
      </c>
      <c r="H5036" t="s">
        <v>70</v>
      </c>
      <c r="I5036">
        <v>0</v>
      </c>
      <c r="J5036" t="s">
        <v>16229</v>
      </c>
      <c r="K5036">
        <v>0.6</v>
      </c>
      <c r="L5036" t="s">
        <v>16238</v>
      </c>
      <c r="M5036"/>
      <c r="N5036"/>
      <c r="O5036"/>
      <c r="P5036"/>
      <c r="Q5036"/>
      <c r="R5036"/>
      <c r="S5036"/>
      <c r="T5036"/>
      <c r="U5036"/>
      <c r="V5036"/>
      <c r="W5036"/>
      <c r="X5036"/>
      <c r="Y5036"/>
      <c r="Z5036"/>
      <c r="AA5036"/>
      <c r="AB5036"/>
      <c r="AC5036"/>
      <c r="AD5036"/>
      <c r="AE5036"/>
      <c r="AF5036"/>
      <c r="AG5036">
        <v>2</v>
      </c>
      <c r="AH5036">
        <v>10000</v>
      </c>
    </row>
    <row r="5037" spans="1:34" ht="15" x14ac:dyDescent="0.25">
      <c r="A5037" t="s">
        <v>10193</v>
      </c>
      <c r="B5037" t="s">
        <v>10194</v>
      </c>
      <c r="C5037" t="s">
        <v>87</v>
      </c>
      <c r="D5037">
        <v>29</v>
      </c>
      <c r="E5037" s="138">
        <v>45624</v>
      </c>
      <c r="F5037" s="138">
        <v>45698</v>
      </c>
      <c r="G5037" t="s">
        <v>69</v>
      </c>
      <c r="H5037" t="s">
        <v>70</v>
      </c>
      <c r="I5037">
        <v>0.8</v>
      </c>
      <c r="J5037" t="s">
        <v>71</v>
      </c>
      <c r="K5037">
        <v>0</v>
      </c>
      <c r="L5037" t="s">
        <v>16117</v>
      </c>
      <c r="M5037"/>
      <c r="N5037"/>
      <c r="O5037"/>
      <c r="P5037"/>
      <c r="Q5037"/>
      <c r="R5037"/>
      <c r="S5037"/>
      <c r="T5037"/>
      <c r="U5037"/>
      <c r="V5037"/>
      <c r="W5037"/>
      <c r="X5037"/>
      <c r="Y5037"/>
      <c r="Z5037"/>
      <c r="AA5037"/>
      <c r="AB5037"/>
      <c r="AC5037"/>
      <c r="AD5037"/>
      <c r="AE5037"/>
      <c r="AF5037"/>
      <c r="AG5037">
        <v>5</v>
      </c>
      <c r="AH5037">
        <v>0</v>
      </c>
    </row>
    <row r="5038" spans="1:34" ht="15" x14ac:dyDescent="0.25">
      <c r="A5038" t="s">
        <v>10195</v>
      </c>
      <c r="B5038" t="s">
        <v>10196</v>
      </c>
      <c r="C5038" t="s">
        <v>359</v>
      </c>
      <c r="D5038">
        <v>25</v>
      </c>
      <c r="E5038" s="138">
        <v>45625</v>
      </c>
      <c r="F5038" s="138">
        <v>45673</v>
      </c>
      <c r="G5038" t="s">
        <v>69</v>
      </c>
      <c r="H5038" t="s">
        <v>70</v>
      </c>
      <c r="I5038">
        <v>0</v>
      </c>
      <c r="J5038" t="s">
        <v>16229</v>
      </c>
      <c r="K5038">
        <v>0.75</v>
      </c>
      <c r="L5038" t="s">
        <v>71</v>
      </c>
      <c r="M5038"/>
      <c r="N5038"/>
      <c r="O5038"/>
      <c r="P5038"/>
      <c r="Q5038"/>
      <c r="R5038"/>
      <c r="S5038"/>
      <c r="T5038"/>
      <c r="U5038"/>
      <c r="V5038"/>
      <c r="W5038"/>
      <c r="X5038"/>
      <c r="Y5038"/>
      <c r="Z5038"/>
      <c r="AA5038"/>
      <c r="AB5038"/>
      <c r="AC5038"/>
      <c r="AD5038"/>
      <c r="AE5038"/>
      <c r="AF5038"/>
      <c r="AG5038">
        <v>2</v>
      </c>
      <c r="AH5038">
        <v>10000</v>
      </c>
    </row>
    <row r="5039" spans="1:34" ht="15" x14ac:dyDescent="0.25">
      <c r="A5039" t="s">
        <v>10197</v>
      </c>
      <c r="B5039" t="s">
        <v>10198</v>
      </c>
      <c r="C5039" t="s">
        <v>214</v>
      </c>
      <c r="D5039">
        <v>53</v>
      </c>
      <c r="E5039" s="138">
        <v>45653</v>
      </c>
      <c r="F5039" s="138">
        <v>45894</v>
      </c>
      <c r="G5039" t="s">
        <v>69</v>
      </c>
      <c r="H5039" t="s">
        <v>70</v>
      </c>
      <c r="I5039">
        <v>0</v>
      </c>
      <c r="J5039" t="s">
        <v>16249</v>
      </c>
      <c r="K5039">
        <v>0.7</v>
      </c>
      <c r="L5039" t="s">
        <v>71</v>
      </c>
      <c r="M5039"/>
      <c r="N5039"/>
      <c r="O5039"/>
      <c r="P5039"/>
      <c r="Q5039"/>
      <c r="R5039"/>
      <c r="S5039"/>
      <c r="T5039"/>
      <c r="U5039"/>
      <c r="V5039"/>
      <c r="W5039"/>
      <c r="X5039"/>
      <c r="Y5039"/>
      <c r="Z5039"/>
      <c r="AA5039"/>
      <c r="AB5039"/>
      <c r="AC5039"/>
      <c r="AD5039"/>
      <c r="AE5039"/>
      <c r="AF5039"/>
      <c r="AG5039">
        <v>2</v>
      </c>
      <c r="AH5039">
        <v>8000</v>
      </c>
    </row>
    <row r="5040" spans="1:34" ht="15" x14ac:dyDescent="0.25">
      <c r="A5040" t="s">
        <v>10199</v>
      </c>
      <c r="B5040" t="s">
        <v>10200</v>
      </c>
      <c r="C5040" t="s">
        <v>151</v>
      </c>
      <c r="D5040">
        <v>31</v>
      </c>
      <c r="E5040" s="138">
        <v>44665</v>
      </c>
      <c r="F5040" s="138">
        <v>46011</v>
      </c>
      <c r="G5040" t="s">
        <v>69</v>
      </c>
      <c r="H5040" t="s">
        <v>70</v>
      </c>
      <c r="I5040">
        <v>0</v>
      </c>
      <c r="J5040" t="s">
        <v>16282</v>
      </c>
      <c r="K5040">
        <v>0.8</v>
      </c>
      <c r="L5040" t="s">
        <v>71</v>
      </c>
      <c r="M5040"/>
      <c r="N5040"/>
      <c r="O5040"/>
      <c r="P5040"/>
      <c r="Q5040"/>
      <c r="R5040"/>
      <c r="S5040"/>
      <c r="T5040"/>
      <c r="U5040"/>
      <c r="V5040"/>
      <c r="W5040"/>
      <c r="X5040"/>
      <c r="Y5040"/>
      <c r="Z5040"/>
      <c r="AA5040"/>
      <c r="AB5040"/>
      <c r="AC5040"/>
      <c r="AD5040"/>
      <c r="AE5040"/>
      <c r="AF5040"/>
      <c r="AG5040">
        <v>2</v>
      </c>
      <c r="AH5040">
        <v>7000</v>
      </c>
    </row>
    <row r="5041" spans="1:34" ht="15" x14ac:dyDescent="0.25">
      <c r="A5041" t="s">
        <v>10201</v>
      </c>
      <c r="B5041" t="s">
        <v>10202</v>
      </c>
      <c r="C5041" t="s">
        <v>231</v>
      </c>
      <c r="D5041">
        <v>8</v>
      </c>
      <c r="E5041" s="138">
        <v>44652</v>
      </c>
      <c r="F5041" s="138">
        <v>46011</v>
      </c>
      <c r="G5041" t="s">
        <v>16478</v>
      </c>
      <c r="H5041" t="s">
        <v>70</v>
      </c>
      <c r="I5041">
        <v>0.61</v>
      </c>
      <c r="J5041" t="s">
        <v>76</v>
      </c>
      <c r="K5041">
        <v>0.65</v>
      </c>
      <c r="L5041" t="s">
        <v>77</v>
      </c>
      <c r="M5041">
        <v>0.75</v>
      </c>
      <c r="N5041" t="s">
        <v>78</v>
      </c>
      <c r="O5041">
        <v>0.8</v>
      </c>
      <c r="P5041" t="s">
        <v>79</v>
      </c>
      <c r="Q5041">
        <v>0</v>
      </c>
      <c r="R5041" t="s">
        <v>16231</v>
      </c>
      <c r="S5041"/>
      <c r="T5041"/>
      <c r="U5041"/>
      <c r="V5041"/>
      <c r="W5041"/>
      <c r="X5041"/>
      <c r="Y5041"/>
      <c r="Z5041"/>
      <c r="AA5041"/>
      <c r="AB5041"/>
      <c r="AC5041"/>
      <c r="AD5041"/>
      <c r="AE5041"/>
      <c r="AF5041"/>
      <c r="AG5041">
        <v>0</v>
      </c>
      <c r="AH5041">
        <v>0</v>
      </c>
    </row>
    <row r="5042" spans="1:34" ht="15" x14ac:dyDescent="0.25">
      <c r="A5042" t="s">
        <v>10203</v>
      </c>
      <c r="B5042" t="s">
        <v>10204</v>
      </c>
      <c r="C5042" t="s">
        <v>267</v>
      </c>
      <c r="D5042">
        <v>40</v>
      </c>
      <c r="E5042" s="138">
        <v>45623</v>
      </c>
      <c r="F5042" s="138">
        <v>45649</v>
      </c>
      <c r="G5042" t="s">
        <v>75</v>
      </c>
      <c r="H5042" t="s">
        <v>70</v>
      </c>
      <c r="I5042">
        <v>0</v>
      </c>
      <c r="J5042" t="s">
        <v>16230</v>
      </c>
      <c r="K5042">
        <v>0.8</v>
      </c>
      <c r="L5042" t="s">
        <v>71</v>
      </c>
      <c r="M5042"/>
      <c r="N5042"/>
      <c r="O5042"/>
      <c r="P5042"/>
      <c r="Q5042"/>
      <c r="R5042"/>
      <c r="S5042"/>
      <c r="T5042"/>
      <c r="U5042"/>
      <c r="V5042"/>
      <c r="W5042"/>
      <c r="X5042"/>
      <c r="Y5042"/>
      <c r="Z5042"/>
      <c r="AA5042"/>
      <c r="AB5042"/>
      <c r="AC5042"/>
      <c r="AD5042"/>
      <c r="AE5042"/>
      <c r="AF5042"/>
      <c r="AG5042">
        <v>2</v>
      </c>
      <c r="AH5042">
        <v>15000</v>
      </c>
    </row>
    <row r="5043" spans="1:34" ht="15" x14ac:dyDescent="0.25">
      <c r="A5043" t="s">
        <v>10205</v>
      </c>
      <c r="B5043" t="s">
        <v>10206</v>
      </c>
      <c r="C5043" t="s">
        <v>102</v>
      </c>
      <c r="D5043">
        <v>37</v>
      </c>
      <c r="E5043" s="138">
        <v>45645</v>
      </c>
      <c r="F5043" s="138">
        <v>45940</v>
      </c>
      <c r="G5043" t="s">
        <v>69</v>
      </c>
      <c r="H5043" t="s">
        <v>63</v>
      </c>
      <c r="I5043">
        <v>0.3</v>
      </c>
      <c r="J5043" t="s">
        <v>71</v>
      </c>
      <c r="K5043"/>
      <c r="L5043"/>
      <c r="M5043"/>
      <c r="N5043"/>
      <c r="O5043"/>
      <c r="P5043"/>
      <c r="Q5043"/>
      <c r="R5043"/>
      <c r="S5043"/>
      <c r="T5043"/>
      <c r="U5043"/>
      <c r="V5043"/>
      <c r="W5043"/>
      <c r="X5043"/>
      <c r="Y5043"/>
      <c r="Z5043"/>
      <c r="AA5043"/>
      <c r="AB5043"/>
      <c r="AC5043"/>
      <c r="AD5043"/>
      <c r="AE5043"/>
      <c r="AF5043"/>
      <c r="AG5043">
        <v>1</v>
      </c>
      <c r="AH5043">
        <v>0</v>
      </c>
    </row>
    <row r="5044" spans="1:34" ht="15" x14ac:dyDescent="0.25">
      <c r="A5044" t="s">
        <v>10207</v>
      </c>
      <c r="B5044" t="s">
        <v>10208</v>
      </c>
      <c r="C5044" t="s">
        <v>193</v>
      </c>
      <c r="D5044">
        <v>26</v>
      </c>
      <c r="E5044" s="138">
        <v>45288</v>
      </c>
      <c r="F5044" s="138">
        <v>46011</v>
      </c>
      <c r="G5044" t="s">
        <v>69</v>
      </c>
      <c r="H5044" t="s">
        <v>63</v>
      </c>
      <c r="I5044">
        <v>0.8</v>
      </c>
      <c r="J5044" t="s">
        <v>71</v>
      </c>
      <c r="K5044"/>
      <c r="L5044"/>
      <c r="M5044"/>
      <c r="N5044"/>
      <c r="O5044"/>
      <c r="P5044"/>
      <c r="Q5044"/>
      <c r="R5044"/>
      <c r="S5044"/>
      <c r="T5044"/>
      <c r="U5044"/>
      <c r="V5044"/>
      <c r="W5044"/>
      <c r="X5044"/>
      <c r="Y5044"/>
      <c r="Z5044"/>
      <c r="AA5044"/>
      <c r="AB5044"/>
      <c r="AC5044"/>
      <c r="AD5044"/>
      <c r="AE5044"/>
      <c r="AF5044"/>
      <c r="AG5044">
        <v>1</v>
      </c>
      <c r="AH5044">
        <v>0</v>
      </c>
    </row>
    <row r="5045" spans="1:34" ht="15" x14ac:dyDescent="0.25">
      <c r="A5045" t="s">
        <v>10209</v>
      </c>
      <c r="B5045" t="s">
        <v>10210</v>
      </c>
      <c r="C5045" t="s">
        <v>642</v>
      </c>
      <c r="D5045">
        <v>94</v>
      </c>
      <c r="E5045" s="138">
        <v>45646</v>
      </c>
      <c r="F5045" s="138">
        <v>45672</v>
      </c>
      <c r="G5045" t="s">
        <v>69</v>
      </c>
      <c r="H5045" t="s">
        <v>63</v>
      </c>
      <c r="I5045">
        <v>0.8</v>
      </c>
      <c r="J5045" t="s">
        <v>71</v>
      </c>
      <c r="K5045"/>
      <c r="L5045"/>
      <c r="M5045"/>
      <c r="N5045"/>
      <c r="O5045"/>
      <c r="P5045"/>
      <c r="Q5045"/>
      <c r="R5045"/>
      <c r="S5045"/>
      <c r="T5045"/>
      <c r="U5045"/>
      <c r="V5045"/>
      <c r="W5045"/>
      <c r="X5045"/>
      <c r="Y5045"/>
      <c r="Z5045"/>
      <c r="AA5045"/>
      <c r="AB5045"/>
      <c r="AC5045"/>
      <c r="AD5045"/>
      <c r="AE5045"/>
      <c r="AF5045"/>
      <c r="AG5045">
        <v>1</v>
      </c>
      <c r="AH5045">
        <v>0</v>
      </c>
    </row>
    <row r="5046" spans="1:34" ht="15" x14ac:dyDescent="0.25">
      <c r="A5046" t="s">
        <v>10213</v>
      </c>
      <c r="B5046" t="s">
        <v>10214</v>
      </c>
      <c r="C5046" t="s">
        <v>122</v>
      </c>
      <c r="D5046">
        <v>64</v>
      </c>
      <c r="E5046" s="138">
        <v>45624</v>
      </c>
      <c r="F5046" s="138">
        <v>45932</v>
      </c>
      <c r="G5046" t="s">
        <v>69</v>
      </c>
      <c r="H5046" t="s">
        <v>63</v>
      </c>
      <c r="I5046">
        <v>0.8</v>
      </c>
      <c r="J5046" t="s">
        <v>71</v>
      </c>
      <c r="K5046"/>
      <c r="L5046"/>
      <c r="M5046"/>
      <c r="N5046"/>
      <c r="O5046"/>
      <c r="P5046"/>
      <c r="Q5046"/>
      <c r="R5046"/>
      <c r="S5046"/>
      <c r="T5046"/>
      <c r="U5046"/>
      <c r="V5046"/>
      <c r="W5046"/>
      <c r="X5046"/>
      <c r="Y5046"/>
      <c r="Z5046"/>
      <c r="AA5046"/>
      <c r="AB5046"/>
      <c r="AC5046"/>
      <c r="AD5046"/>
      <c r="AE5046"/>
      <c r="AF5046"/>
      <c r="AG5046">
        <v>1</v>
      </c>
      <c r="AH5046">
        <v>0</v>
      </c>
    </row>
    <row r="5047" spans="1:34" ht="15" x14ac:dyDescent="0.25">
      <c r="A5047" t="s">
        <v>5546</v>
      </c>
      <c r="B5047" t="s">
        <v>5547</v>
      </c>
      <c r="C5047" t="s">
        <v>374</v>
      </c>
      <c r="D5047">
        <v>19</v>
      </c>
      <c r="E5047" s="138">
        <v>45135</v>
      </c>
      <c r="F5047" s="138">
        <v>46011</v>
      </c>
      <c r="G5047" t="s">
        <v>69</v>
      </c>
      <c r="H5047" t="s">
        <v>63</v>
      </c>
      <c r="I5047">
        <v>0.8</v>
      </c>
      <c r="J5047" t="s">
        <v>71</v>
      </c>
      <c r="K5047"/>
      <c r="L5047"/>
      <c r="M5047"/>
      <c r="N5047"/>
      <c r="O5047"/>
      <c r="P5047"/>
      <c r="Q5047"/>
      <c r="R5047"/>
      <c r="S5047"/>
      <c r="T5047"/>
      <c r="U5047"/>
      <c r="V5047"/>
      <c r="W5047"/>
      <c r="X5047"/>
      <c r="Y5047"/>
      <c r="Z5047"/>
      <c r="AA5047"/>
      <c r="AB5047"/>
      <c r="AC5047"/>
      <c r="AD5047"/>
      <c r="AE5047"/>
      <c r="AF5047"/>
      <c r="AG5047">
        <v>1</v>
      </c>
      <c r="AH5047">
        <v>0</v>
      </c>
    </row>
    <row r="5048" spans="1:34" ht="15" x14ac:dyDescent="0.25">
      <c r="A5048" t="s">
        <v>10215</v>
      </c>
      <c r="B5048" t="s">
        <v>10216</v>
      </c>
      <c r="C5048" t="s">
        <v>680</v>
      </c>
      <c r="D5048">
        <v>56</v>
      </c>
      <c r="E5048" s="138">
        <v>45644</v>
      </c>
      <c r="F5048" s="138">
        <v>45944</v>
      </c>
      <c r="G5048" t="s">
        <v>69</v>
      </c>
      <c r="H5048" t="s">
        <v>70</v>
      </c>
      <c r="I5048">
        <v>0</v>
      </c>
      <c r="J5048" t="s">
        <v>16229</v>
      </c>
      <c r="K5048">
        <v>0.8</v>
      </c>
      <c r="L5048" t="s">
        <v>71</v>
      </c>
      <c r="M5048"/>
      <c r="N5048"/>
      <c r="O5048"/>
      <c r="P5048"/>
      <c r="Q5048"/>
      <c r="R5048"/>
      <c r="S5048"/>
      <c r="T5048"/>
      <c r="U5048"/>
      <c r="V5048"/>
      <c r="W5048"/>
      <c r="X5048"/>
      <c r="Y5048"/>
      <c r="Z5048"/>
      <c r="AA5048"/>
      <c r="AB5048"/>
      <c r="AC5048"/>
      <c r="AD5048"/>
      <c r="AE5048"/>
      <c r="AF5048"/>
      <c r="AG5048">
        <v>2</v>
      </c>
      <c r="AH5048">
        <v>10000</v>
      </c>
    </row>
    <row r="5049" spans="1:34" ht="15" x14ac:dyDescent="0.25">
      <c r="A5049" t="s">
        <v>10217</v>
      </c>
      <c r="B5049" t="s">
        <v>10218</v>
      </c>
      <c r="C5049" t="s">
        <v>154</v>
      </c>
      <c r="D5049">
        <v>27</v>
      </c>
      <c r="E5049" s="138">
        <v>45654</v>
      </c>
      <c r="F5049" s="138">
        <v>45691</v>
      </c>
      <c r="G5049" t="s">
        <v>69</v>
      </c>
      <c r="H5049" t="s">
        <v>63</v>
      </c>
      <c r="I5049">
        <v>0.4</v>
      </c>
      <c r="J5049" t="s">
        <v>71</v>
      </c>
      <c r="K5049"/>
      <c r="L5049"/>
      <c r="M5049"/>
      <c r="N5049"/>
      <c r="O5049"/>
      <c r="P5049"/>
      <c r="Q5049"/>
      <c r="R5049"/>
      <c r="S5049"/>
      <c r="T5049"/>
      <c r="U5049"/>
      <c r="V5049"/>
      <c r="W5049"/>
      <c r="X5049"/>
      <c r="Y5049"/>
      <c r="Z5049"/>
      <c r="AA5049"/>
      <c r="AB5049"/>
      <c r="AC5049"/>
      <c r="AD5049"/>
      <c r="AE5049"/>
      <c r="AF5049"/>
      <c r="AG5049">
        <v>1</v>
      </c>
      <c r="AH5049">
        <v>0</v>
      </c>
    </row>
    <row r="5050" spans="1:34" ht="15" x14ac:dyDescent="0.25">
      <c r="A5050" t="s">
        <v>10219</v>
      </c>
      <c r="B5050" t="s">
        <v>10220</v>
      </c>
      <c r="C5050" t="s">
        <v>350</v>
      </c>
      <c r="D5050">
        <v>38</v>
      </c>
      <c r="E5050" s="138">
        <v>45645</v>
      </c>
      <c r="F5050" s="138">
        <v>45660</v>
      </c>
      <c r="G5050" t="s">
        <v>69</v>
      </c>
      <c r="H5050" t="s">
        <v>63</v>
      </c>
      <c r="I5050">
        <v>0.2</v>
      </c>
      <c r="J5050" t="s">
        <v>71</v>
      </c>
      <c r="K5050"/>
      <c r="L5050"/>
      <c r="M5050"/>
      <c r="N5050"/>
      <c r="O5050"/>
      <c r="P5050"/>
      <c r="Q5050"/>
      <c r="R5050"/>
      <c r="S5050"/>
      <c r="T5050"/>
      <c r="U5050"/>
      <c r="V5050"/>
      <c r="W5050"/>
      <c r="X5050"/>
      <c r="Y5050"/>
      <c r="Z5050"/>
      <c r="AA5050"/>
      <c r="AB5050"/>
      <c r="AC5050"/>
      <c r="AD5050"/>
      <c r="AE5050"/>
      <c r="AF5050"/>
      <c r="AG5050">
        <v>1</v>
      </c>
      <c r="AH5050">
        <v>0</v>
      </c>
    </row>
    <row r="5051" spans="1:34" ht="15" x14ac:dyDescent="0.25">
      <c r="A5051" t="s">
        <v>10221</v>
      </c>
      <c r="B5051" t="s">
        <v>10222</v>
      </c>
      <c r="C5051" t="s">
        <v>193</v>
      </c>
      <c r="D5051">
        <v>35</v>
      </c>
      <c r="E5051" s="138">
        <v>45647</v>
      </c>
      <c r="F5051" s="138">
        <v>45667</v>
      </c>
      <c r="G5051" t="s">
        <v>69</v>
      </c>
      <c r="H5051" t="s">
        <v>63</v>
      </c>
      <c r="I5051">
        <v>0.4</v>
      </c>
      <c r="J5051" t="s">
        <v>71</v>
      </c>
      <c r="K5051"/>
      <c r="L5051"/>
      <c r="M5051"/>
      <c r="N5051"/>
      <c r="O5051"/>
      <c r="P5051"/>
      <c r="Q5051"/>
      <c r="R5051"/>
      <c r="S5051"/>
      <c r="T5051"/>
      <c r="U5051"/>
      <c r="V5051"/>
      <c r="W5051"/>
      <c r="X5051"/>
      <c r="Y5051"/>
      <c r="Z5051"/>
      <c r="AA5051"/>
      <c r="AB5051"/>
      <c r="AC5051"/>
      <c r="AD5051"/>
      <c r="AE5051"/>
      <c r="AF5051"/>
      <c r="AG5051">
        <v>1</v>
      </c>
      <c r="AH5051">
        <v>0</v>
      </c>
    </row>
    <row r="5052" spans="1:34" ht="15" x14ac:dyDescent="0.25">
      <c r="A5052" t="s">
        <v>10223</v>
      </c>
      <c r="B5052" t="s">
        <v>10224</v>
      </c>
      <c r="C5052" t="s">
        <v>102</v>
      </c>
      <c r="D5052">
        <v>56</v>
      </c>
      <c r="E5052" s="138">
        <v>45649</v>
      </c>
      <c r="F5052" s="138">
        <v>45756</v>
      </c>
      <c r="G5052" t="s">
        <v>69</v>
      </c>
      <c r="H5052" t="s">
        <v>63</v>
      </c>
      <c r="I5052">
        <v>0.6</v>
      </c>
      <c r="J5052" t="s">
        <v>71</v>
      </c>
      <c r="K5052"/>
      <c r="L5052"/>
      <c r="M5052"/>
      <c r="N5052"/>
      <c r="O5052"/>
      <c r="P5052"/>
      <c r="Q5052"/>
      <c r="R5052"/>
      <c r="S5052"/>
      <c r="T5052"/>
      <c r="U5052"/>
      <c r="V5052"/>
      <c r="W5052"/>
      <c r="X5052"/>
      <c r="Y5052"/>
      <c r="Z5052"/>
      <c r="AA5052"/>
      <c r="AB5052"/>
      <c r="AC5052"/>
      <c r="AD5052"/>
      <c r="AE5052"/>
      <c r="AF5052"/>
      <c r="AG5052">
        <v>1</v>
      </c>
      <c r="AH5052">
        <v>0</v>
      </c>
    </row>
    <row r="5053" spans="1:34" ht="15" x14ac:dyDescent="0.25">
      <c r="A5053" t="s">
        <v>10225</v>
      </c>
      <c r="B5053" t="s">
        <v>10226</v>
      </c>
      <c r="C5053" t="s">
        <v>350</v>
      </c>
      <c r="D5053">
        <v>36</v>
      </c>
      <c r="E5053" s="138">
        <v>45649</v>
      </c>
      <c r="F5053" s="138">
        <v>45667</v>
      </c>
      <c r="G5053" t="s">
        <v>69</v>
      </c>
      <c r="H5053" t="s">
        <v>63</v>
      </c>
      <c r="I5053">
        <v>0.2</v>
      </c>
      <c r="J5053" t="s">
        <v>71</v>
      </c>
      <c r="K5053"/>
      <c r="L5053"/>
      <c r="M5053"/>
      <c r="N5053"/>
      <c r="O5053"/>
      <c r="P5053"/>
      <c r="Q5053"/>
      <c r="R5053"/>
      <c r="S5053"/>
      <c r="T5053"/>
      <c r="U5053"/>
      <c r="V5053"/>
      <c r="W5053"/>
      <c r="X5053"/>
      <c r="Y5053"/>
      <c r="Z5053"/>
      <c r="AA5053"/>
      <c r="AB5053"/>
      <c r="AC5053"/>
      <c r="AD5053"/>
      <c r="AE5053"/>
      <c r="AF5053"/>
      <c r="AG5053">
        <v>1</v>
      </c>
      <c r="AH5053">
        <v>0</v>
      </c>
    </row>
    <row r="5054" spans="1:34" ht="15" x14ac:dyDescent="0.25">
      <c r="A5054" t="s">
        <v>10227</v>
      </c>
      <c r="B5054" t="s">
        <v>10228</v>
      </c>
      <c r="C5054" t="s">
        <v>294</v>
      </c>
      <c r="D5054">
        <v>6</v>
      </c>
      <c r="E5054" s="138">
        <v>45716</v>
      </c>
      <c r="F5054" s="138">
        <v>45903</v>
      </c>
      <c r="G5054" t="s">
        <v>75</v>
      </c>
      <c r="H5054" t="s">
        <v>63</v>
      </c>
      <c r="I5054">
        <v>0.8</v>
      </c>
      <c r="J5054" t="s">
        <v>71</v>
      </c>
      <c r="K5054"/>
      <c r="L5054"/>
      <c r="M5054"/>
      <c r="N5054"/>
      <c r="O5054"/>
      <c r="P5054"/>
      <c r="Q5054"/>
      <c r="R5054"/>
      <c r="S5054"/>
      <c r="T5054"/>
      <c r="U5054"/>
      <c r="V5054"/>
      <c r="W5054"/>
      <c r="X5054"/>
      <c r="Y5054"/>
      <c r="Z5054"/>
      <c r="AA5054"/>
      <c r="AB5054"/>
      <c r="AC5054"/>
      <c r="AD5054"/>
      <c r="AE5054"/>
      <c r="AF5054"/>
      <c r="AG5054">
        <v>1</v>
      </c>
      <c r="AH5054">
        <v>0</v>
      </c>
    </row>
    <row r="5055" spans="1:34" ht="15" x14ac:dyDescent="0.25">
      <c r="A5055" t="s">
        <v>10233</v>
      </c>
      <c r="B5055" t="s">
        <v>10234</v>
      </c>
      <c r="C5055" t="s">
        <v>530</v>
      </c>
      <c r="D5055">
        <v>28</v>
      </c>
      <c r="E5055" s="138">
        <v>45645</v>
      </c>
      <c r="F5055" s="138">
        <v>45932</v>
      </c>
      <c r="G5055" t="s">
        <v>69</v>
      </c>
      <c r="H5055" t="s">
        <v>63</v>
      </c>
      <c r="I5055">
        <v>0.8</v>
      </c>
      <c r="J5055" t="s">
        <v>71</v>
      </c>
      <c r="K5055"/>
      <c r="L5055"/>
      <c r="M5055"/>
      <c r="N5055"/>
      <c r="O5055"/>
      <c r="P5055"/>
      <c r="Q5055"/>
      <c r="R5055"/>
      <c r="S5055"/>
      <c r="T5055"/>
      <c r="U5055"/>
      <c r="V5055"/>
      <c r="W5055"/>
      <c r="X5055"/>
      <c r="Y5055"/>
      <c r="Z5055"/>
      <c r="AA5055"/>
      <c r="AB5055"/>
      <c r="AC5055"/>
      <c r="AD5055"/>
      <c r="AE5055"/>
      <c r="AF5055"/>
      <c r="AG5055">
        <v>1</v>
      </c>
      <c r="AH5055">
        <v>0</v>
      </c>
    </row>
    <row r="5056" spans="1:34" ht="15" x14ac:dyDescent="0.25">
      <c r="A5056" t="s">
        <v>10231</v>
      </c>
      <c r="B5056" t="s">
        <v>10232</v>
      </c>
      <c r="C5056" t="s">
        <v>222</v>
      </c>
      <c r="D5056">
        <v>17</v>
      </c>
      <c r="E5056" s="138">
        <v>43971</v>
      </c>
      <c r="F5056" s="138">
        <v>46011</v>
      </c>
      <c r="G5056" t="s">
        <v>69</v>
      </c>
      <c r="H5056" t="s">
        <v>63</v>
      </c>
      <c r="I5056">
        <v>0.8</v>
      </c>
      <c r="J5056" t="s">
        <v>71</v>
      </c>
      <c r="K5056"/>
      <c r="L5056"/>
      <c r="M5056"/>
      <c r="N5056"/>
      <c r="O5056"/>
      <c r="P5056"/>
      <c r="Q5056"/>
      <c r="R5056"/>
      <c r="S5056"/>
      <c r="T5056"/>
      <c r="U5056"/>
      <c r="V5056"/>
      <c r="W5056"/>
      <c r="X5056"/>
      <c r="Y5056"/>
      <c r="Z5056"/>
      <c r="AA5056"/>
      <c r="AB5056"/>
      <c r="AC5056"/>
      <c r="AD5056"/>
      <c r="AE5056"/>
      <c r="AF5056"/>
      <c r="AG5056">
        <v>1</v>
      </c>
      <c r="AH5056">
        <v>0</v>
      </c>
    </row>
    <row r="5057" spans="1:34" ht="15" x14ac:dyDescent="0.25">
      <c r="A5057" t="s">
        <v>10229</v>
      </c>
      <c r="B5057" t="s">
        <v>10230</v>
      </c>
      <c r="C5057" t="s">
        <v>193</v>
      </c>
      <c r="D5057">
        <v>31</v>
      </c>
      <c r="E5057" s="138">
        <v>45647</v>
      </c>
      <c r="F5057" s="138">
        <v>45677</v>
      </c>
      <c r="G5057" t="s">
        <v>75</v>
      </c>
      <c r="H5057" t="s">
        <v>70</v>
      </c>
      <c r="I5057">
        <v>0</v>
      </c>
      <c r="J5057" t="s">
        <v>16229</v>
      </c>
      <c r="K5057">
        <v>0.65</v>
      </c>
      <c r="L5057" t="s">
        <v>16270</v>
      </c>
      <c r="M5057">
        <v>0.8</v>
      </c>
      <c r="N5057" t="s">
        <v>78</v>
      </c>
      <c r="O5057">
        <v>0.8</v>
      </c>
      <c r="P5057" t="s">
        <v>79</v>
      </c>
      <c r="Q5057"/>
      <c r="R5057"/>
      <c r="S5057"/>
      <c r="T5057"/>
      <c r="U5057"/>
      <c r="V5057"/>
      <c r="W5057"/>
      <c r="X5057"/>
      <c r="Y5057"/>
      <c r="Z5057"/>
      <c r="AA5057"/>
      <c r="AB5057"/>
      <c r="AC5057"/>
      <c r="AD5057"/>
      <c r="AE5057"/>
      <c r="AF5057"/>
      <c r="AG5057">
        <v>4</v>
      </c>
      <c r="AH5057">
        <v>10000</v>
      </c>
    </row>
    <row r="5058" spans="1:34" ht="15" x14ac:dyDescent="0.25">
      <c r="A5058" t="s">
        <v>10235</v>
      </c>
      <c r="B5058" t="s">
        <v>10236</v>
      </c>
      <c r="C5058" t="s">
        <v>193</v>
      </c>
      <c r="D5058">
        <v>2</v>
      </c>
      <c r="E5058" s="138">
        <v>45712</v>
      </c>
      <c r="F5058" s="138">
        <v>45713</v>
      </c>
      <c r="G5058" t="s">
        <v>16478</v>
      </c>
      <c r="H5058" t="s">
        <v>70</v>
      </c>
      <c r="I5058">
        <v>0.4</v>
      </c>
      <c r="J5058" t="s">
        <v>76</v>
      </c>
      <c r="K5058">
        <v>0.5</v>
      </c>
      <c r="L5058" t="s">
        <v>77</v>
      </c>
      <c r="M5058">
        <v>0.7</v>
      </c>
      <c r="N5058" t="s">
        <v>78</v>
      </c>
      <c r="O5058">
        <v>0.8</v>
      </c>
      <c r="P5058" t="s">
        <v>79</v>
      </c>
      <c r="Q5058"/>
      <c r="R5058"/>
      <c r="S5058"/>
      <c r="T5058"/>
      <c r="U5058"/>
      <c r="V5058"/>
      <c r="W5058"/>
      <c r="X5058"/>
      <c r="Y5058"/>
      <c r="Z5058"/>
      <c r="AA5058"/>
      <c r="AB5058"/>
      <c r="AC5058"/>
      <c r="AD5058"/>
      <c r="AE5058"/>
      <c r="AF5058"/>
      <c r="AG5058">
        <v>0</v>
      </c>
      <c r="AH5058">
        <v>0</v>
      </c>
    </row>
    <row r="5059" spans="1:34" ht="15" x14ac:dyDescent="0.25">
      <c r="A5059" t="s">
        <v>10237</v>
      </c>
      <c r="B5059" t="s">
        <v>10238</v>
      </c>
      <c r="C5059" t="s">
        <v>62</v>
      </c>
      <c r="D5059">
        <v>7</v>
      </c>
      <c r="E5059" s="138">
        <v>45756</v>
      </c>
      <c r="F5059" s="138">
        <v>45806</v>
      </c>
      <c r="G5059" t="s">
        <v>75</v>
      </c>
      <c r="H5059" t="s">
        <v>70</v>
      </c>
      <c r="I5059">
        <v>0</v>
      </c>
      <c r="J5059" t="s">
        <v>16230</v>
      </c>
      <c r="K5059">
        <v>0.65</v>
      </c>
      <c r="L5059" t="s">
        <v>16270</v>
      </c>
      <c r="M5059">
        <v>0.75</v>
      </c>
      <c r="N5059" t="s">
        <v>78</v>
      </c>
      <c r="O5059">
        <v>0.8</v>
      </c>
      <c r="P5059" t="s">
        <v>79</v>
      </c>
      <c r="Q5059"/>
      <c r="R5059"/>
      <c r="S5059"/>
      <c r="T5059"/>
      <c r="U5059"/>
      <c r="V5059"/>
      <c r="W5059"/>
      <c r="X5059"/>
      <c r="Y5059"/>
      <c r="Z5059"/>
      <c r="AA5059"/>
      <c r="AB5059"/>
      <c r="AC5059"/>
      <c r="AD5059"/>
      <c r="AE5059"/>
      <c r="AF5059"/>
      <c r="AG5059">
        <v>4</v>
      </c>
      <c r="AH5059">
        <v>15000</v>
      </c>
    </row>
    <row r="5060" spans="1:34" ht="15" x14ac:dyDescent="0.25">
      <c r="A5060" t="s">
        <v>10239</v>
      </c>
      <c r="B5060" t="s">
        <v>10240</v>
      </c>
      <c r="C5060" t="s">
        <v>193</v>
      </c>
      <c r="D5060">
        <v>3</v>
      </c>
      <c r="E5060" s="138">
        <v>45716</v>
      </c>
      <c r="F5060" s="138">
        <v>45723</v>
      </c>
      <c r="G5060" t="s">
        <v>69</v>
      </c>
      <c r="H5060" t="s">
        <v>63</v>
      </c>
      <c r="I5060">
        <v>0.2</v>
      </c>
      <c r="J5060" t="s">
        <v>71</v>
      </c>
      <c r="K5060"/>
      <c r="L5060"/>
      <c r="M5060"/>
      <c r="N5060"/>
      <c r="O5060"/>
      <c r="P5060"/>
      <c r="Q5060"/>
      <c r="R5060"/>
      <c r="S5060"/>
      <c r="T5060"/>
      <c r="U5060"/>
      <c r="V5060"/>
      <c r="W5060"/>
      <c r="X5060"/>
      <c r="Y5060"/>
      <c r="Z5060"/>
      <c r="AA5060"/>
      <c r="AB5060"/>
      <c r="AC5060"/>
      <c r="AD5060"/>
      <c r="AE5060"/>
      <c r="AF5060"/>
      <c r="AG5060">
        <v>1</v>
      </c>
      <c r="AH5060">
        <v>0</v>
      </c>
    </row>
    <row r="5061" spans="1:34" ht="15" x14ac:dyDescent="0.25">
      <c r="A5061" t="s">
        <v>10241</v>
      </c>
      <c r="B5061" t="s">
        <v>10242</v>
      </c>
      <c r="C5061" t="s">
        <v>87</v>
      </c>
      <c r="D5061">
        <v>2</v>
      </c>
      <c r="E5061" s="138">
        <v>45681</v>
      </c>
      <c r="F5061" s="138">
        <v>45720</v>
      </c>
      <c r="G5061" t="s">
        <v>69</v>
      </c>
      <c r="H5061" t="s">
        <v>63</v>
      </c>
      <c r="I5061">
        <v>0.8</v>
      </c>
      <c r="J5061" t="s">
        <v>71</v>
      </c>
      <c r="K5061"/>
      <c r="L5061"/>
      <c r="M5061"/>
      <c r="N5061"/>
      <c r="O5061"/>
      <c r="P5061"/>
      <c r="Q5061"/>
      <c r="R5061"/>
      <c r="S5061"/>
      <c r="T5061"/>
      <c r="U5061"/>
      <c r="V5061"/>
      <c r="W5061"/>
      <c r="X5061"/>
      <c r="Y5061"/>
      <c r="Z5061"/>
      <c r="AA5061"/>
      <c r="AB5061"/>
      <c r="AC5061"/>
      <c r="AD5061"/>
      <c r="AE5061"/>
      <c r="AF5061"/>
      <c r="AG5061">
        <v>1</v>
      </c>
      <c r="AH5061">
        <v>0</v>
      </c>
    </row>
    <row r="5062" spans="1:34" ht="15" x14ac:dyDescent="0.25">
      <c r="A5062" t="s">
        <v>10243</v>
      </c>
      <c r="B5062" t="s">
        <v>10244</v>
      </c>
      <c r="C5062" t="s">
        <v>93</v>
      </c>
      <c r="D5062">
        <v>34</v>
      </c>
      <c r="E5062" s="138">
        <v>45645</v>
      </c>
      <c r="F5062" s="138">
        <v>45803</v>
      </c>
      <c r="G5062" t="s">
        <v>69</v>
      </c>
      <c r="H5062" t="s">
        <v>63</v>
      </c>
      <c r="I5062">
        <v>0.5</v>
      </c>
      <c r="J5062" t="s">
        <v>71</v>
      </c>
      <c r="K5062"/>
      <c r="L5062"/>
      <c r="M5062"/>
      <c r="N5062"/>
      <c r="O5062"/>
      <c r="P5062"/>
      <c r="Q5062"/>
      <c r="R5062"/>
      <c r="S5062"/>
      <c r="T5062"/>
      <c r="U5062"/>
      <c r="V5062"/>
      <c r="W5062"/>
      <c r="X5062"/>
      <c r="Y5062"/>
      <c r="Z5062"/>
      <c r="AA5062"/>
      <c r="AB5062"/>
      <c r="AC5062"/>
      <c r="AD5062"/>
      <c r="AE5062"/>
      <c r="AF5062"/>
      <c r="AG5062">
        <v>1</v>
      </c>
      <c r="AH5062">
        <v>0</v>
      </c>
    </row>
    <row r="5063" spans="1:34" ht="15" x14ac:dyDescent="0.25">
      <c r="A5063" t="s">
        <v>10245</v>
      </c>
      <c r="B5063" t="s">
        <v>10246</v>
      </c>
      <c r="C5063" t="s">
        <v>136</v>
      </c>
      <c r="D5063">
        <v>4</v>
      </c>
      <c r="E5063" s="138">
        <v>45659</v>
      </c>
      <c r="F5063" s="138">
        <v>45931</v>
      </c>
      <c r="G5063" t="s">
        <v>69</v>
      </c>
      <c r="H5063" t="s">
        <v>63</v>
      </c>
      <c r="I5063">
        <v>0.6</v>
      </c>
      <c r="J5063" t="s">
        <v>71</v>
      </c>
      <c r="K5063"/>
      <c r="L5063"/>
      <c r="M5063"/>
      <c r="N5063"/>
      <c r="O5063"/>
      <c r="P5063"/>
      <c r="Q5063"/>
      <c r="R5063"/>
      <c r="S5063"/>
      <c r="T5063"/>
      <c r="U5063"/>
      <c r="V5063"/>
      <c r="W5063"/>
      <c r="X5063"/>
      <c r="Y5063"/>
      <c r="Z5063"/>
      <c r="AA5063"/>
      <c r="AB5063"/>
      <c r="AC5063"/>
      <c r="AD5063"/>
      <c r="AE5063"/>
      <c r="AF5063"/>
      <c r="AG5063">
        <v>1</v>
      </c>
      <c r="AH5063">
        <v>0</v>
      </c>
    </row>
    <row r="5064" spans="1:34" ht="15" x14ac:dyDescent="0.25">
      <c r="A5064" t="s">
        <v>10247</v>
      </c>
      <c r="B5064" t="s">
        <v>10248</v>
      </c>
      <c r="C5064" t="s">
        <v>136</v>
      </c>
      <c r="D5064">
        <v>18</v>
      </c>
      <c r="E5064" s="138">
        <v>42839</v>
      </c>
      <c r="F5064" s="138">
        <v>46011</v>
      </c>
      <c r="G5064" t="s">
        <v>69</v>
      </c>
      <c r="H5064" t="s">
        <v>63</v>
      </c>
      <c r="I5064">
        <v>0.6</v>
      </c>
      <c r="J5064" t="s">
        <v>71</v>
      </c>
      <c r="K5064"/>
      <c r="L5064"/>
      <c r="M5064"/>
      <c r="N5064"/>
      <c r="O5064"/>
      <c r="P5064"/>
      <c r="Q5064"/>
      <c r="R5064"/>
      <c r="S5064"/>
      <c r="T5064"/>
      <c r="U5064"/>
      <c r="V5064"/>
      <c r="W5064"/>
      <c r="X5064"/>
      <c r="Y5064"/>
      <c r="Z5064"/>
      <c r="AA5064"/>
      <c r="AB5064"/>
      <c r="AC5064"/>
      <c r="AD5064"/>
      <c r="AE5064"/>
      <c r="AF5064"/>
      <c r="AG5064">
        <v>1</v>
      </c>
      <c r="AH5064">
        <v>0</v>
      </c>
    </row>
    <row r="5065" spans="1:34" ht="15" x14ac:dyDescent="0.25">
      <c r="A5065" t="s">
        <v>10249</v>
      </c>
      <c r="B5065" t="s">
        <v>10250</v>
      </c>
      <c r="C5065" t="s">
        <v>228</v>
      </c>
      <c r="D5065">
        <v>35</v>
      </c>
      <c r="E5065" s="138">
        <v>45645</v>
      </c>
      <c r="F5065" s="138">
        <v>45671</v>
      </c>
      <c r="G5065" t="s">
        <v>69</v>
      </c>
      <c r="H5065" t="s">
        <v>63</v>
      </c>
      <c r="I5065">
        <v>0.8</v>
      </c>
      <c r="J5065" t="s">
        <v>71</v>
      </c>
      <c r="K5065"/>
      <c r="L5065"/>
      <c r="M5065"/>
      <c r="N5065"/>
      <c r="O5065"/>
      <c r="P5065"/>
      <c r="Q5065"/>
      <c r="R5065"/>
      <c r="S5065"/>
      <c r="T5065"/>
      <c r="U5065"/>
      <c r="V5065"/>
      <c r="W5065"/>
      <c r="X5065"/>
      <c r="Y5065"/>
      <c r="Z5065"/>
      <c r="AA5065"/>
      <c r="AB5065"/>
      <c r="AC5065"/>
      <c r="AD5065"/>
      <c r="AE5065"/>
      <c r="AF5065"/>
      <c r="AG5065">
        <v>1</v>
      </c>
      <c r="AH5065">
        <v>0</v>
      </c>
    </row>
    <row r="5066" spans="1:34" ht="15" x14ac:dyDescent="0.25">
      <c r="A5066" t="s">
        <v>10251</v>
      </c>
      <c r="B5066" t="s">
        <v>10252</v>
      </c>
      <c r="C5066" t="s">
        <v>294</v>
      </c>
      <c r="D5066">
        <v>29</v>
      </c>
      <c r="E5066" s="138">
        <v>43087</v>
      </c>
      <c r="F5066" s="138">
        <v>46011</v>
      </c>
      <c r="G5066" t="s">
        <v>69</v>
      </c>
      <c r="H5066" t="s">
        <v>63</v>
      </c>
      <c r="I5066">
        <v>0.8</v>
      </c>
      <c r="J5066" t="s">
        <v>71</v>
      </c>
      <c r="K5066"/>
      <c r="L5066"/>
      <c r="M5066"/>
      <c r="N5066"/>
      <c r="O5066"/>
      <c r="P5066"/>
      <c r="Q5066"/>
      <c r="R5066"/>
      <c r="S5066"/>
      <c r="T5066"/>
      <c r="U5066"/>
      <c r="V5066"/>
      <c r="W5066"/>
      <c r="X5066"/>
      <c r="Y5066"/>
      <c r="Z5066"/>
      <c r="AA5066"/>
      <c r="AB5066"/>
      <c r="AC5066"/>
      <c r="AD5066"/>
      <c r="AE5066"/>
      <c r="AF5066"/>
      <c r="AG5066">
        <v>1</v>
      </c>
      <c r="AH5066">
        <v>0</v>
      </c>
    </row>
    <row r="5067" spans="1:34" ht="15" x14ac:dyDescent="0.25">
      <c r="A5067" t="s">
        <v>10255</v>
      </c>
      <c r="B5067" t="s">
        <v>10256</v>
      </c>
      <c r="C5067" t="s">
        <v>125</v>
      </c>
      <c r="D5067">
        <v>35</v>
      </c>
      <c r="E5067" s="138">
        <v>44711</v>
      </c>
      <c r="F5067" s="138">
        <v>46011</v>
      </c>
      <c r="G5067" t="s">
        <v>69</v>
      </c>
      <c r="H5067" t="s">
        <v>63</v>
      </c>
      <c r="I5067">
        <v>0.8</v>
      </c>
      <c r="J5067" t="s">
        <v>71</v>
      </c>
      <c r="K5067"/>
      <c r="L5067"/>
      <c r="M5067"/>
      <c r="N5067"/>
      <c r="O5067"/>
      <c r="P5067"/>
      <c r="Q5067"/>
      <c r="R5067"/>
      <c r="S5067"/>
      <c r="T5067"/>
      <c r="U5067"/>
      <c r="V5067"/>
      <c r="W5067"/>
      <c r="X5067"/>
      <c r="Y5067"/>
      <c r="Z5067"/>
      <c r="AA5067"/>
      <c r="AB5067"/>
      <c r="AC5067"/>
      <c r="AD5067"/>
      <c r="AE5067"/>
      <c r="AF5067"/>
      <c r="AG5067">
        <v>1</v>
      </c>
      <c r="AH5067">
        <v>0</v>
      </c>
    </row>
    <row r="5068" spans="1:34" ht="15" x14ac:dyDescent="0.25">
      <c r="A5068" t="s">
        <v>10253</v>
      </c>
      <c r="B5068" t="s">
        <v>10254</v>
      </c>
      <c r="C5068" t="s">
        <v>291</v>
      </c>
      <c r="D5068">
        <v>10</v>
      </c>
      <c r="E5068" s="138">
        <v>45355</v>
      </c>
      <c r="F5068" s="138">
        <v>46011</v>
      </c>
      <c r="G5068" t="s">
        <v>69</v>
      </c>
      <c r="H5068" t="s">
        <v>63</v>
      </c>
      <c r="I5068">
        <v>0.8</v>
      </c>
      <c r="J5068" t="s">
        <v>71</v>
      </c>
      <c r="K5068"/>
      <c r="L5068"/>
      <c r="M5068"/>
      <c r="N5068"/>
      <c r="O5068"/>
      <c r="P5068"/>
      <c r="Q5068"/>
      <c r="R5068"/>
      <c r="S5068"/>
      <c r="T5068"/>
      <c r="U5068"/>
      <c r="V5068"/>
      <c r="W5068"/>
      <c r="X5068"/>
      <c r="Y5068"/>
      <c r="Z5068"/>
      <c r="AA5068"/>
      <c r="AB5068"/>
      <c r="AC5068"/>
      <c r="AD5068"/>
      <c r="AE5068"/>
      <c r="AF5068"/>
      <c r="AG5068">
        <v>1</v>
      </c>
      <c r="AH5068">
        <v>0</v>
      </c>
    </row>
    <row r="5069" spans="1:34" ht="15" x14ac:dyDescent="0.25">
      <c r="A5069" t="s">
        <v>10257</v>
      </c>
      <c r="B5069" t="s">
        <v>10258</v>
      </c>
      <c r="C5069" t="s">
        <v>136</v>
      </c>
      <c r="D5069">
        <v>43</v>
      </c>
      <c r="E5069" s="138">
        <v>45639</v>
      </c>
      <c r="F5069" s="138">
        <v>45776</v>
      </c>
      <c r="G5069" t="s">
        <v>16478</v>
      </c>
      <c r="H5069" t="s">
        <v>70</v>
      </c>
      <c r="I5069">
        <v>0.5</v>
      </c>
      <c r="J5069" t="s">
        <v>76</v>
      </c>
      <c r="K5069">
        <v>0.6</v>
      </c>
      <c r="L5069" t="s">
        <v>77</v>
      </c>
      <c r="M5069">
        <v>0.7</v>
      </c>
      <c r="N5069" t="s">
        <v>78</v>
      </c>
      <c r="O5069">
        <v>0.8</v>
      </c>
      <c r="P5069" t="s">
        <v>79</v>
      </c>
      <c r="Q5069"/>
      <c r="R5069"/>
      <c r="S5069"/>
      <c r="T5069"/>
      <c r="U5069"/>
      <c r="V5069"/>
      <c r="W5069"/>
      <c r="X5069"/>
      <c r="Y5069"/>
      <c r="Z5069"/>
      <c r="AA5069"/>
      <c r="AB5069"/>
      <c r="AC5069"/>
      <c r="AD5069"/>
      <c r="AE5069"/>
      <c r="AF5069"/>
      <c r="AG5069">
        <v>0</v>
      </c>
      <c r="AH5069">
        <v>0</v>
      </c>
    </row>
    <row r="5070" spans="1:34" ht="15" x14ac:dyDescent="0.25">
      <c r="A5070" t="s">
        <v>10259</v>
      </c>
      <c r="B5070" t="s">
        <v>10260</v>
      </c>
      <c r="C5070" t="s">
        <v>667</v>
      </c>
      <c r="D5070">
        <v>41</v>
      </c>
      <c r="E5070" s="138">
        <v>45632</v>
      </c>
      <c r="F5070" s="138">
        <v>45667</v>
      </c>
      <c r="G5070" t="s">
        <v>69</v>
      </c>
      <c r="H5070" t="s">
        <v>70</v>
      </c>
      <c r="I5070">
        <v>0</v>
      </c>
      <c r="J5070" t="s">
        <v>16230</v>
      </c>
      <c r="K5070">
        <v>0.8</v>
      </c>
      <c r="L5070" t="s">
        <v>71</v>
      </c>
      <c r="M5070"/>
      <c r="N5070"/>
      <c r="O5070"/>
      <c r="P5070"/>
      <c r="Q5070"/>
      <c r="R5070"/>
      <c r="S5070"/>
      <c r="T5070"/>
      <c r="U5070"/>
      <c r="V5070"/>
      <c r="W5070"/>
      <c r="X5070"/>
      <c r="Y5070"/>
      <c r="Z5070"/>
      <c r="AA5070"/>
      <c r="AB5070"/>
      <c r="AC5070"/>
      <c r="AD5070"/>
      <c r="AE5070"/>
      <c r="AF5070"/>
      <c r="AG5070">
        <v>2</v>
      </c>
      <c r="AH5070">
        <v>15000</v>
      </c>
    </row>
    <row r="5071" spans="1:34" ht="15" x14ac:dyDescent="0.25">
      <c r="A5071" t="s">
        <v>10261</v>
      </c>
      <c r="B5071" t="s">
        <v>10262</v>
      </c>
      <c r="C5071" t="s">
        <v>935</v>
      </c>
      <c r="D5071">
        <v>49</v>
      </c>
      <c r="E5071" s="138">
        <v>45656</v>
      </c>
      <c r="F5071" s="138">
        <v>45742</v>
      </c>
      <c r="G5071" t="s">
        <v>69</v>
      </c>
      <c r="H5071" t="s">
        <v>70</v>
      </c>
      <c r="I5071">
        <v>0</v>
      </c>
      <c r="J5071" t="s">
        <v>16259</v>
      </c>
      <c r="K5071">
        <v>0.8</v>
      </c>
      <c r="L5071" t="s">
        <v>71</v>
      </c>
      <c r="M5071"/>
      <c r="N5071"/>
      <c r="O5071"/>
      <c r="P5071"/>
      <c r="Q5071"/>
      <c r="R5071"/>
      <c r="S5071"/>
      <c r="T5071"/>
      <c r="U5071"/>
      <c r="V5071"/>
      <c r="W5071"/>
      <c r="X5071"/>
      <c r="Y5071"/>
      <c r="Z5071"/>
      <c r="AA5071"/>
      <c r="AB5071"/>
      <c r="AC5071"/>
      <c r="AD5071"/>
      <c r="AE5071"/>
      <c r="AF5071"/>
      <c r="AG5071">
        <v>2</v>
      </c>
      <c r="AH5071">
        <v>11000</v>
      </c>
    </row>
    <row r="5072" spans="1:34" ht="15" x14ac:dyDescent="0.25">
      <c r="A5072" t="s">
        <v>10263</v>
      </c>
      <c r="B5072" t="s">
        <v>10264</v>
      </c>
      <c r="C5072" t="s">
        <v>70</v>
      </c>
      <c r="D5072">
        <v>8</v>
      </c>
      <c r="E5072" s="138">
        <v>45685</v>
      </c>
      <c r="F5072" s="138">
        <v>45702</v>
      </c>
      <c r="G5072" t="s">
        <v>75</v>
      </c>
      <c r="H5072" t="s">
        <v>70</v>
      </c>
      <c r="I5072">
        <v>0</v>
      </c>
      <c r="J5072" t="s">
        <v>16230</v>
      </c>
      <c r="K5072">
        <v>0.72</v>
      </c>
      <c r="L5072" t="s">
        <v>16270</v>
      </c>
      <c r="M5072">
        <v>0.75</v>
      </c>
      <c r="N5072" t="s">
        <v>78</v>
      </c>
      <c r="O5072">
        <v>0.8</v>
      </c>
      <c r="P5072" t="s">
        <v>79</v>
      </c>
      <c r="Q5072"/>
      <c r="R5072"/>
      <c r="S5072"/>
      <c r="T5072"/>
      <c r="U5072"/>
      <c r="V5072"/>
      <c r="W5072"/>
      <c r="X5072"/>
      <c r="Y5072"/>
      <c r="Z5072"/>
      <c r="AA5072"/>
      <c r="AB5072"/>
      <c r="AC5072"/>
      <c r="AD5072"/>
      <c r="AE5072"/>
      <c r="AF5072"/>
      <c r="AG5072">
        <v>4</v>
      </c>
      <c r="AH5072">
        <v>15000</v>
      </c>
    </row>
    <row r="5073" spans="1:34" ht="15" x14ac:dyDescent="0.25">
      <c r="A5073" t="s">
        <v>10265</v>
      </c>
      <c r="B5073" t="s">
        <v>10266</v>
      </c>
      <c r="C5073" t="s">
        <v>151</v>
      </c>
      <c r="D5073">
        <v>4</v>
      </c>
      <c r="E5073" s="138">
        <v>45735</v>
      </c>
      <c r="F5073" s="138">
        <v>45848</v>
      </c>
      <c r="G5073" t="s">
        <v>69</v>
      </c>
      <c r="H5073" t="s">
        <v>70</v>
      </c>
      <c r="I5073">
        <v>0</v>
      </c>
      <c r="J5073" t="s">
        <v>16229</v>
      </c>
      <c r="K5073">
        <v>0.6</v>
      </c>
      <c r="L5073" t="s">
        <v>16270</v>
      </c>
      <c r="M5073">
        <v>0.7</v>
      </c>
      <c r="N5073" t="s">
        <v>78</v>
      </c>
      <c r="O5073">
        <v>0.8</v>
      </c>
      <c r="P5073" t="s">
        <v>79</v>
      </c>
      <c r="Q5073"/>
      <c r="R5073"/>
      <c r="S5073"/>
      <c r="T5073"/>
      <c r="U5073"/>
      <c r="V5073"/>
      <c r="W5073"/>
      <c r="X5073"/>
      <c r="Y5073"/>
      <c r="Z5073"/>
      <c r="AA5073"/>
      <c r="AB5073"/>
      <c r="AC5073"/>
      <c r="AD5073"/>
      <c r="AE5073"/>
      <c r="AF5073"/>
      <c r="AG5073">
        <v>4</v>
      </c>
      <c r="AH5073">
        <v>10000</v>
      </c>
    </row>
    <row r="5074" spans="1:34" ht="15" x14ac:dyDescent="0.25">
      <c r="A5074" t="s">
        <v>10283</v>
      </c>
      <c r="B5074" t="s">
        <v>10284</v>
      </c>
      <c r="C5074" t="s">
        <v>318</v>
      </c>
      <c r="D5074">
        <v>5</v>
      </c>
      <c r="E5074" s="138">
        <v>44347</v>
      </c>
      <c r="F5074" s="138">
        <v>46011</v>
      </c>
      <c r="G5074" t="s">
        <v>16478</v>
      </c>
      <c r="H5074" t="s">
        <v>70</v>
      </c>
      <c r="I5074">
        <v>0.39</v>
      </c>
      <c r="J5074" t="s">
        <v>76</v>
      </c>
      <c r="K5074">
        <v>0.48</v>
      </c>
      <c r="L5074" t="s">
        <v>77</v>
      </c>
      <c r="M5074">
        <v>0.65</v>
      </c>
      <c r="N5074" t="s">
        <v>78</v>
      </c>
      <c r="O5074">
        <v>0.79</v>
      </c>
      <c r="P5074" t="s">
        <v>79</v>
      </c>
      <c r="Q5074">
        <v>0</v>
      </c>
      <c r="R5074" t="s">
        <v>16237</v>
      </c>
      <c r="S5074"/>
      <c r="T5074"/>
      <c r="U5074"/>
      <c r="V5074"/>
      <c r="W5074"/>
      <c r="X5074"/>
      <c r="Y5074"/>
      <c r="Z5074"/>
      <c r="AA5074"/>
      <c r="AB5074"/>
      <c r="AC5074"/>
      <c r="AD5074"/>
      <c r="AE5074"/>
      <c r="AF5074"/>
      <c r="AG5074">
        <v>0</v>
      </c>
      <c r="AH5074">
        <v>0</v>
      </c>
    </row>
    <row r="5075" spans="1:34" ht="15" x14ac:dyDescent="0.25">
      <c r="A5075" t="s">
        <v>10269</v>
      </c>
      <c r="B5075" t="s">
        <v>10270</v>
      </c>
      <c r="C5075" t="s">
        <v>326</v>
      </c>
      <c r="D5075">
        <v>11</v>
      </c>
      <c r="E5075" s="138">
        <v>45043</v>
      </c>
      <c r="F5075" s="138">
        <v>46011</v>
      </c>
      <c r="G5075" t="s">
        <v>69</v>
      </c>
      <c r="H5075" t="s">
        <v>70</v>
      </c>
      <c r="I5075">
        <v>0</v>
      </c>
      <c r="J5075" t="s">
        <v>16230</v>
      </c>
      <c r="K5075">
        <v>0.8</v>
      </c>
      <c r="L5075" t="s">
        <v>71</v>
      </c>
      <c r="M5075"/>
      <c r="N5075"/>
      <c r="O5075"/>
      <c r="P5075"/>
      <c r="Q5075"/>
      <c r="R5075"/>
      <c r="S5075"/>
      <c r="T5075"/>
      <c r="U5075"/>
      <c r="V5075"/>
      <c r="W5075"/>
      <c r="X5075"/>
      <c r="Y5075"/>
      <c r="Z5075"/>
      <c r="AA5075"/>
      <c r="AB5075"/>
      <c r="AC5075"/>
      <c r="AD5075"/>
      <c r="AE5075"/>
      <c r="AF5075"/>
      <c r="AG5075">
        <v>2</v>
      </c>
      <c r="AH5075">
        <v>15000</v>
      </c>
    </row>
    <row r="5076" spans="1:34" ht="15" x14ac:dyDescent="0.25">
      <c r="A5076" t="s">
        <v>10295</v>
      </c>
      <c r="B5076" t="s">
        <v>10296</v>
      </c>
      <c r="C5076" t="s">
        <v>182</v>
      </c>
      <c r="D5076">
        <v>10</v>
      </c>
      <c r="E5076" s="138">
        <v>45649</v>
      </c>
      <c r="F5076" s="138">
        <v>45938</v>
      </c>
      <c r="G5076" t="s">
        <v>69</v>
      </c>
      <c r="H5076" t="s">
        <v>63</v>
      </c>
      <c r="I5076">
        <v>0.8</v>
      </c>
      <c r="J5076" t="s">
        <v>71</v>
      </c>
      <c r="K5076"/>
      <c r="L5076"/>
      <c r="M5076"/>
      <c r="N5076"/>
      <c r="O5076"/>
      <c r="P5076"/>
      <c r="Q5076"/>
      <c r="R5076"/>
      <c r="S5076"/>
      <c r="T5076"/>
      <c r="U5076"/>
      <c r="V5076"/>
      <c r="W5076"/>
      <c r="X5076"/>
      <c r="Y5076"/>
      <c r="Z5076"/>
      <c r="AA5076"/>
      <c r="AB5076"/>
      <c r="AC5076"/>
      <c r="AD5076"/>
      <c r="AE5076"/>
      <c r="AF5076"/>
      <c r="AG5076">
        <v>1</v>
      </c>
      <c r="AH5076">
        <v>0</v>
      </c>
    </row>
    <row r="5077" spans="1:34" ht="15" x14ac:dyDescent="0.25">
      <c r="A5077" t="s">
        <v>10271</v>
      </c>
      <c r="B5077" t="s">
        <v>10272</v>
      </c>
      <c r="C5077" t="s">
        <v>179</v>
      </c>
      <c r="D5077">
        <v>2</v>
      </c>
      <c r="E5077" s="138">
        <v>45694</v>
      </c>
      <c r="F5077" s="138">
        <v>45818</v>
      </c>
      <c r="G5077" t="s">
        <v>69</v>
      </c>
      <c r="H5077" t="s">
        <v>63</v>
      </c>
      <c r="I5077">
        <v>0.5</v>
      </c>
      <c r="J5077" t="s">
        <v>71</v>
      </c>
      <c r="K5077"/>
      <c r="L5077"/>
      <c r="M5077"/>
      <c r="N5077"/>
      <c r="O5077"/>
      <c r="P5077"/>
      <c r="Q5077"/>
      <c r="R5077"/>
      <c r="S5077"/>
      <c r="T5077"/>
      <c r="U5077"/>
      <c r="V5077"/>
      <c r="W5077"/>
      <c r="X5077"/>
      <c r="Y5077"/>
      <c r="Z5077"/>
      <c r="AA5077"/>
      <c r="AB5077"/>
      <c r="AC5077"/>
      <c r="AD5077"/>
      <c r="AE5077"/>
      <c r="AF5077"/>
      <c r="AG5077">
        <v>1</v>
      </c>
      <c r="AH5077">
        <v>0</v>
      </c>
    </row>
    <row r="5078" spans="1:34" ht="15" x14ac:dyDescent="0.25">
      <c r="A5078" t="s">
        <v>10273</v>
      </c>
      <c r="B5078" t="s">
        <v>10274</v>
      </c>
      <c r="C5078" t="s">
        <v>304</v>
      </c>
      <c r="D5078">
        <v>2</v>
      </c>
      <c r="E5078" s="138">
        <v>44240</v>
      </c>
      <c r="F5078" s="138">
        <v>46011</v>
      </c>
      <c r="G5078" t="s">
        <v>69</v>
      </c>
      <c r="H5078" t="s">
        <v>63</v>
      </c>
      <c r="I5078">
        <v>0.8</v>
      </c>
      <c r="J5078" t="s">
        <v>71</v>
      </c>
      <c r="K5078"/>
      <c r="L5078"/>
      <c r="M5078"/>
      <c r="N5078"/>
      <c r="O5078"/>
      <c r="P5078"/>
      <c r="Q5078"/>
      <c r="R5078"/>
      <c r="S5078"/>
      <c r="T5078"/>
      <c r="U5078"/>
      <c r="V5078"/>
      <c r="W5078"/>
      <c r="X5078"/>
      <c r="Y5078"/>
      <c r="Z5078"/>
      <c r="AA5078"/>
      <c r="AB5078"/>
      <c r="AC5078"/>
      <c r="AD5078"/>
      <c r="AE5078"/>
      <c r="AF5078"/>
      <c r="AG5078">
        <v>1</v>
      </c>
      <c r="AH5078">
        <v>0</v>
      </c>
    </row>
    <row r="5079" spans="1:34" ht="15" x14ac:dyDescent="0.25">
      <c r="A5079" t="s">
        <v>10275</v>
      </c>
      <c r="B5079" t="s">
        <v>10276</v>
      </c>
      <c r="C5079" t="s">
        <v>333</v>
      </c>
      <c r="D5079"/>
      <c r="E5079"/>
      <c r="F5079"/>
      <c r="G5079"/>
      <c r="H5079" t="s">
        <v>63</v>
      </c>
      <c r="I5079" t="s">
        <v>64</v>
      </c>
      <c r="J5079"/>
      <c r="K5079"/>
      <c r="L5079"/>
      <c r="M5079"/>
      <c r="N5079"/>
      <c r="O5079"/>
      <c r="P5079"/>
      <c r="Q5079"/>
      <c r="R5079"/>
      <c r="S5079"/>
      <c r="T5079"/>
      <c r="U5079"/>
      <c r="V5079"/>
      <c r="W5079"/>
      <c r="X5079"/>
      <c r="Y5079"/>
      <c r="Z5079"/>
      <c r="AA5079"/>
      <c r="AB5079"/>
      <c r="AC5079"/>
      <c r="AD5079"/>
      <c r="AE5079"/>
      <c r="AF5079"/>
      <c r="AG5079"/>
      <c r="AH5079">
        <v>0</v>
      </c>
    </row>
    <row r="5080" spans="1:34" ht="15" x14ac:dyDescent="0.25">
      <c r="A5080" t="s">
        <v>10277</v>
      </c>
      <c r="B5080" t="s">
        <v>10278</v>
      </c>
      <c r="C5080" t="s">
        <v>176</v>
      </c>
      <c r="D5080">
        <v>32</v>
      </c>
      <c r="E5080" s="138">
        <v>45654</v>
      </c>
      <c r="F5080" s="138">
        <v>45685</v>
      </c>
      <c r="G5080" t="s">
        <v>69</v>
      </c>
      <c r="H5080" t="s">
        <v>63</v>
      </c>
      <c r="I5080">
        <v>0.5</v>
      </c>
      <c r="J5080" t="s">
        <v>71</v>
      </c>
      <c r="K5080"/>
      <c r="L5080"/>
      <c r="M5080"/>
      <c r="N5080"/>
      <c r="O5080"/>
      <c r="P5080"/>
      <c r="Q5080"/>
      <c r="R5080"/>
      <c r="S5080"/>
      <c r="T5080"/>
      <c r="U5080"/>
      <c r="V5080"/>
      <c r="W5080"/>
      <c r="X5080"/>
      <c r="Y5080"/>
      <c r="Z5080"/>
      <c r="AA5080"/>
      <c r="AB5080"/>
      <c r="AC5080"/>
      <c r="AD5080"/>
      <c r="AE5080"/>
      <c r="AF5080"/>
      <c r="AG5080">
        <v>1</v>
      </c>
      <c r="AH5080">
        <v>0</v>
      </c>
    </row>
    <row r="5081" spans="1:34" ht="15" x14ac:dyDescent="0.25">
      <c r="A5081" t="s">
        <v>10279</v>
      </c>
      <c r="B5081" t="s">
        <v>10280</v>
      </c>
      <c r="C5081" t="s">
        <v>176</v>
      </c>
      <c r="D5081"/>
      <c r="E5081"/>
      <c r="F5081"/>
      <c r="G5081"/>
      <c r="H5081" t="s">
        <v>63</v>
      </c>
      <c r="I5081" t="s">
        <v>64</v>
      </c>
      <c r="J5081"/>
      <c r="K5081"/>
      <c r="L5081"/>
      <c r="M5081"/>
      <c r="N5081"/>
      <c r="O5081"/>
      <c r="P5081"/>
      <c r="Q5081"/>
      <c r="R5081"/>
      <c r="S5081"/>
      <c r="T5081"/>
      <c r="U5081"/>
      <c r="V5081"/>
      <c r="W5081"/>
      <c r="X5081"/>
      <c r="Y5081"/>
      <c r="Z5081"/>
      <c r="AA5081"/>
      <c r="AB5081"/>
      <c r="AC5081"/>
      <c r="AD5081"/>
      <c r="AE5081"/>
      <c r="AF5081"/>
      <c r="AG5081"/>
      <c r="AH5081">
        <v>0</v>
      </c>
    </row>
    <row r="5082" spans="1:34" ht="15" x14ac:dyDescent="0.25">
      <c r="A5082" t="s">
        <v>10281</v>
      </c>
      <c r="B5082" t="s">
        <v>10282</v>
      </c>
      <c r="C5082" t="s">
        <v>281</v>
      </c>
      <c r="D5082">
        <v>61</v>
      </c>
      <c r="E5082" s="138">
        <v>44007</v>
      </c>
      <c r="F5082" s="138">
        <v>46011</v>
      </c>
      <c r="G5082" t="s">
        <v>69</v>
      </c>
      <c r="H5082" t="s">
        <v>63</v>
      </c>
      <c r="I5082">
        <v>0.8</v>
      </c>
      <c r="J5082" t="s">
        <v>71</v>
      </c>
      <c r="K5082"/>
      <c r="L5082"/>
      <c r="M5082"/>
      <c r="N5082"/>
      <c r="O5082"/>
      <c r="P5082"/>
      <c r="Q5082"/>
      <c r="R5082"/>
      <c r="S5082"/>
      <c r="T5082"/>
      <c r="U5082"/>
      <c r="V5082"/>
      <c r="W5082"/>
      <c r="X5082"/>
      <c r="Y5082"/>
      <c r="Z5082"/>
      <c r="AA5082"/>
      <c r="AB5082"/>
      <c r="AC5082"/>
      <c r="AD5082"/>
      <c r="AE5082"/>
      <c r="AF5082"/>
      <c r="AG5082">
        <v>1</v>
      </c>
      <c r="AH5082">
        <v>0</v>
      </c>
    </row>
    <row r="5083" spans="1:34" ht="15" x14ac:dyDescent="0.25">
      <c r="A5083" t="s">
        <v>10285</v>
      </c>
      <c r="B5083" t="s">
        <v>10286</v>
      </c>
      <c r="C5083" t="s">
        <v>516</v>
      </c>
      <c r="D5083">
        <v>24</v>
      </c>
      <c r="E5083" s="138">
        <v>45279</v>
      </c>
      <c r="F5083" s="138">
        <v>46011</v>
      </c>
      <c r="G5083" t="s">
        <v>69</v>
      </c>
      <c r="H5083" t="s">
        <v>63</v>
      </c>
      <c r="I5083">
        <v>0.4</v>
      </c>
      <c r="J5083" t="s">
        <v>71</v>
      </c>
      <c r="K5083"/>
      <c r="L5083"/>
      <c r="M5083"/>
      <c r="N5083"/>
      <c r="O5083"/>
      <c r="P5083"/>
      <c r="Q5083"/>
      <c r="R5083"/>
      <c r="S5083"/>
      <c r="T5083"/>
      <c r="U5083"/>
      <c r="V5083"/>
      <c r="W5083"/>
      <c r="X5083"/>
      <c r="Y5083"/>
      <c r="Z5083"/>
      <c r="AA5083"/>
      <c r="AB5083"/>
      <c r="AC5083"/>
      <c r="AD5083"/>
      <c r="AE5083"/>
      <c r="AF5083"/>
      <c r="AG5083">
        <v>1</v>
      </c>
      <c r="AH5083">
        <v>0</v>
      </c>
    </row>
    <row r="5084" spans="1:34" ht="15" x14ac:dyDescent="0.25">
      <c r="A5084" t="s">
        <v>10289</v>
      </c>
      <c r="B5084" t="s">
        <v>10290</v>
      </c>
      <c r="C5084" t="s">
        <v>139</v>
      </c>
      <c r="D5084">
        <v>3</v>
      </c>
      <c r="E5084" s="138">
        <v>45377</v>
      </c>
      <c r="F5084" s="138">
        <v>46011</v>
      </c>
      <c r="G5084" t="s">
        <v>69</v>
      </c>
      <c r="H5084" t="s">
        <v>70</v>
      </c>
      <c r="I5084">
        <v>0.8</v>
      </c>
      <c r="J5084" t="s">
        <v>71</v>
      </c>
      <c r="K5084">
        <v>0</v>
      </c>
      <c r="L5084" t="s">
        <v>16403</v>
      </c>
      <c r="M5084"/>
      <c r="N5084"/>
      <c r="O5084"/>
      <c r="P5084"/>
      <c r="Q5084"/>
      <c r="R5084"/>
      <c r="S5084"/>
      <c r="T5084"/>
      <c r="U5084"/>
      <c r="V5084"/>
      <c r="W5084"/>
      <c r="X5084"/>
      <c r="Y5084"/>
      <c r="Z5084"/>
      <c r="AA5084"/>
      <c r="AB5084"/>
      <c r="AC5084"/>
      <c r="AD5084"/>
      <c r="AE5084"/>
      <c r="AF5084"/>
      <c r="AG5084">
        <v>5</v>
      </c>
      <c r="AH5084">
        <v>0</v>
      </c>
    </row>
    <row r="5085" spans="1:34" ht="15" x14ac:dyDescent="0.25">
      <c r="A5085" t="s">
        <v>10291</v>
      </c>
      <c r="B5085" t="s">
        <v>10292</v>
      </c>
      <c r="C5085" t="s">
        <v>93</v>
      </c>
      <c r="D5085">
        <v>40</v>
      </c>
      <c r="E5085" s="138">
        <v>45649</v>
      </c>
      <c r="F5085" s="138">
        <v>46006</v>
      </c>
      <c r="G5085" t="s">
        <v>69</v>
      </c>
      <c r="H5085" t="s">
        <v>70</v>
      </c>
      <c r="I5085">
        <v>0</v>
      </c>
      <c r="J5085" t="s">
        <v>16249</v>
      </c>
      <c r="K5085">
        <v>0.8</v>
      </c>
      <c r="L5085" t="s">
        <v>71</v>
      </c>
      <c r="M5085"/>
      <c r="N5085"/>
      <c r="O5085"/>
      <c r="P5085"/>
      <c r="Q5085"/>
      <c r="R5085"/>
      <c r="S5085"/>
      <c r="T5085"/>
      <c r="U5085"/>
      <c r="V5085"/>
      <c r="W5085"/>
      <c r="X5085"/>
      <c r="Y5085"/>
      <c r="Z5085"/>
      <c r="AA5085"/>
      <c r="AB5085"/>
      <c r="AC5085"/>
      <c r="AD5085"/>
      <c r="AE5085"/>
      <c r="AF5085"/>
      <c r="AG5085">
        <v>2</v>
      </c>
      <c r="AH5085">
        <v>8000</v>
      </c>
    </row>
    <row r="5086" spans="1:34" ht="15" x14ac:dyDescent="0.25">
      <c r="A5086" t="s">
        <v>10293</v>
      </c>
      <c r="B5086" t="s">
        <v>10294</v>
      </c>
      <c r="C5086" t="s">
        <v>935</v>
      </c>
      <c r="D5086">
        <v>19</v>
      </c>
      <c r="E5086" s="138">
        <v>45645</v>
      </c>
      <c r="F5086" s="138">
        <v>45933</v>
      </c>
      <c r="G5086" t="s">
        <v>69</v>
      </c>
      <c r="H5086" t="s">
        <v>70</v>
      </c>
      <c r="I5086">
        <v>0</v>
      </c>
      <c r="J5086" t="s">
        <v>16228</v>
      </c>
      <c r="K5086">
        <v>0.8</v>
      </c>
      <c r="L5086" t="s">
        <v>71</v>
      </c>
      <c r="M5086"/>
      <c r="N5086"/>
      <c r="O5086"/>
      <c r="P5086"/>
      <c r="Q5086"/>
      <c r="R5086"/>
      <c r="S5086"/>
      <c r="T5086"/>
      <c r="U5086"/>
      <c r="V5086"/>
      <c r="W5086"/>
      <c r="X5086"/>
      <c r="Y5086"/>
      <c r="Z5086"/>
      <c r="AA5086"/>
      <c r="AB5086"/>
      <c r="AC5086"/>
      <c r="AD5086"/>
      <c r="AE5086"/>
      <c r="AF5086"/>
      <c r="AG5086">
        <v>2</v>
      </c>
      <c r="AH5086">
        <v>12000</v>
      </c>
    </row>
    <row r="5087" spans="1:34" ht="15" x14ac:dyDescent="0.25">
      <c r="A5087" t="s">
        <v>10297</v>
      </c>
      <c r="B5087" t="s">
        <v>10298</v>
      </c>
      <c r="C5087" t="s">
        <v>291</v>
      </c>
      <c r="D5087">
        <v>12</v>
      </c>
      <c r="E5087" s="138">
        <v>39274</v>
      </c>
      <c r="F5087" s="138">
        <v>46011</v>
      </c>
      <c r="G5087" t="s">
        <v>69</v>
      </c>
      <c r="H5087" t="s">
        <v>63</v>
      </c>
      <c r="I5087">
        <v>0.8</v>
      </c>
      <c r="J5087" t="s">
        <v>71</v>
      </c>
      <c r="K5087"/>
      <c r="L5087"/>
      <c r="M5087"/>
      <c r="N5087"/>
      <c r="O5087"/>
      <c r="P5087"/>
      <c r="Q5087"/>
      <c r="R5087"/>
      <c r="S5087"/>
      <c r="T5087"/>
      <c r="U5087"/>
      <c r="V5087"/>
      <c r="W5087"/>
      <c r="X5087"/>
      <c r="Y5087"/>
      <c r="Z5087"/>
      <c r="AA5087"/>
      <c r="AB5087"/>
      <c r="AC5087"/>
      <c r="AD5087"/>
      <c r="AE5087"/>
      <c r="AF5087"/>
      <c r="AG5087">
        <v>1</v>
      </c>
      <c r="AH5087">
        <v>0</v>
      </c>
    </row>
    <row r="5088" spans="1:34" ht="15" x14ac:dyDescent="0.25">
      <c r="A5088" t="s">
        <v>10267</v>
      </c>
      <c r="B5088" t="s">
        <v>10268</v>
      </c>
      <c r="C5088" t="s">
        <v>99</v>
      </c>
      <c r="D5088">
        <v>13</v>
      </c>
      <c r="E5088" s="138">
        <v>44727</v>
      </c>
      <c r="F5088" s="138">
        <v>46011</v>
      </c>
      <c r="G5088" t="s">
        <v>69</v>
      </c>
      <c r="H5088" t="s">
        <v>70</v>
      </c>
      <c r="I5088">
        <v>0</v>
      </c>
      <c r="J5088" t="s">
        <v>16282</v>
      </c>
      <c r="K5088">
        <v>0.5</v>
      </c>
      <c r="L5088" t="s">
        <v>71</v>
      </c>
      <c r="M5088"/>
      <c r="N5088"/>
      <c r="O5088"/>
      <c r="P5088"/>
      <c r="Q5088"/>
      <c r="R5088"/>
      <c r="S5088"/>
      <c r="T5088"/>
      <c r="U5088"/>
      <c r="V5088"/>
      <c r="W5088"/>
      <c r="X5088"/>
      <c r="Y5088"/>
      <c r="Z5088"/>
      <c r="AA5088"/>
      <c r="AB5088"/>
      <c r="AC5088"/>
      <c r="AD5088"/>
      <c r="AE5088"/>
      <c r="AF5088"/>
      <c r="AG5088">
        <v>2</v>
      </c>
      <c r="AH5088">
        <v>7000</v>
      </c>
    </row>
    <row r="5089" spans="1:34" ht="15" x14ac:dyDescent="0.25">
      <c r="A5089" t="s">
        <v>10299</v>
      </c>
      <c r="B5089" t="s">
        <v>10300</v>
      </c>
      <c r="C5089" t="s">
        <v>87</v>
      </c>
      <c r="D5089">
        <v>1</v>
      </c>
      <c r="E5089" s="138">
        <v>43950</v>
      </c>
      <c r="F5089" s="138">
        <v>46011</v>
      </c>
      <c r="G5089" t="s">
        <v>69</v>
      </c>
      <c r="H5089" t="s">
        <v>63</v>
      </c>
      <c r="I5089">
        <v>0.8</v>
      </c>
      <c r="J5089" t="s">
        <v>71</v>
      </c>
      <c r="K5089"/>
      <c r="L5089"/>
      <c r="M5089"/>
      <c r="N5089"/>
      <c r="O5089"/>
      <c r="P5089"/>
      <c r="Q5089"/>
      <c r="R5089"/>
      <c r="S5089"/>
      <c r="T5089"/>
      <c r="U5089"/>
      <c r="V5089"/>
      <c r="W5089"/>
      <c r="X5089"/>
      <c r="Y5089"/>
      <c r="Z5089"/>
      <c r="AA5089"/>
      <c r="AB5089"/>
      <c r="AC5089"/>
      <c r="AD5089"/>
      <c r="AE5089"/>
      <c r="AF5089"/>
      <c r="AG5089">
        <v>1</v>
      </c>
      <c r="AH5089">
        <v>0</v>
      </c>
    </row>
    <row r="5090" spans="1:34" ht="15" x14ac:dyDescent="0.25">
      <c r="A5090" t="s">
        <v>10301</v>
      </c>
      <c r="B5090" t="s">
        <v>10302</v>
      </c>
      <c r="C5090" t="s">
        <v>139</v>
      </c>
      <c r="D5090">
        <v>20</v>
      </c>
      <c r="E5090" s="138">
        <v>45177</v>
      </c>
      <c r="F5090" s="138">
        <v>46011</v>
      </c>
      <c r="G5090" t="s">
        <v>69</v>
      </c>
      <c r="H5090" t="s">
        <v>70</v>
      </c>
      <c r="I5090">
        <v>0</v>
      </c>
      <c r="J5090" t="s">
        <v>16229</v>
      </c>
      <c r="K5090">
        <v>0.8</v>
      </c>
      <c r="L5090" t="s">
        <v>71</v>
      </c>
      <c r="M5090"/>
      <c r="N5090"/>
      <c r="O5090"/>
      <c r="P5090"/>
      <c r="Q5090"/>
      <c r="R5090"/>
      <c r="S5090"/>
      <c r="T5090"/>
      <c r="U5090"/>
      <c r="V5090"/>
      <c r="W5090"/>
      <c r="X5090"/>
      <c r="Y5090"/>
      <c r="Z5090"/>
      <c r="AA5090"/>
      <c r="AB5090"/>
      <c r="AC5090"/>
      <c r="AD5090"/>
      <c r="AE5090"/>
      <c r="AF5090"/>
      <c r="AG5090">
        <v>2</v>
      </c>
      <c r="AH5090">
        <v>10000</v>
      </c>
    </row>
    <row r="5091" spans="1:34" ht="15" x14ac:dyDescent="0.25">
      <c r="A5091" t="s">
        <v>10303</v>
      </c>
      <c r="B5091" t="s">
        <v>10304</v>
      </c>
      <c r="C5091" t="s">
        <v>93</v>
      </c>
      <c r="D5091">
        <v>6</v>
      </c>
      <c r="E5091" s="138">
        <v>45716</v>
      </c>
      <c r="F5091" s="138">
        <v>45728</v>
      </c>
      <c r="G5091" t="s">
        <v>69</v>
      </c>
      <c r="H5091" t="s">
        <v>63</v>
      </c>
      <c r="I5091">
        <v>0.5</v>
      </c>
      <c r="J5091" t="s">
        <v>71</v>
      </c>
      <c r="K5091"/>
      <c r="L5091"/>
      <c r="M5091"/>
      <c r="N5091"/>
      <c r="O5091"/>
      <c r="P5091"/>
      <c r="Q5091"/>
      <c r="R5091"/>
      <c r="S5091"/>
      <c r="T5091"/>
      <c r="U5091"/>
      <c r="V5091"/>
      <c r="W5091"/>
      <c r="X5091"/>
      <c r="Y5091"/>
      <c r="Z5091"/>
      <c r="AA5091"/>
      <c r="AB5091"/>
      <c r="AC5091"/>
      <c r="AD5091"/>
      <c r="AE5091"/>
      <c r="AF5091"/>
      <c r="AG5091">
        <v>1</v>
      </c>
      <c r="AH5091">
        <v>0</v>
      </c>
    </row>
    <row r="5092" spans="1:34" ht="15" x14ac:dyDescent="0.25">
      <c r="A5092" t="s">
        <v>10305</v>
      </c>
      <c r="B5092" t="s">
        <v>10306</v>
      </c>
      <c r="C5092" t="s">
        <v>222</v>
      </c>
      <c r="D5092">
        <v>38</v>
      </c>
      <c r="E5092" s="138">
        <v>43375</v>
      </c>
      <c r="F5092" s="138">
        <v>46011</v>
      </c>
      <c r="G5092" t="s">
        <v>69</v>
      </c>
      <c r="H5092" t="s">
        <v>70</v>
      </c>
      <c r="I5092">
        <v>0</v>
      </c>
      <c r="J5092" t="s">
        <v>16237</v>
      </c>
      <c r="K5092">
        <v>0.8</v>
      </c>
      <c r="L5092" t="s">
        <v>71</v>
      </c>
      <c r="M5092"/>
      <c r="N5092"/>
      <c r="O5092"/>
      <c r="P5092"/>
      <c r="Q5092"/>
      <c r="R5092"/>
      <c r="S5092"/>
      <c r="T5092"/>
      <c r="U5092"/>
      <c r="V5092"/>
      <c r="W5092"/>
      <c r="X5092"/>
      <c r="Y5092"/>
      <c r="Z5092"/>
      <c r="AA5092"/>
      <c r="AB5092"/>
      <c r="AC5092"/>
      <c r="AD5092"/>
      <c r="AE5092"/>
      <c r="AF5092"/>
      <c r="AG5092">
        <v>2</v>
      </c>
      <c r="AH5092">
        <v>9000</v>
      </c>
    </row>
    <row r="5093" spans="1:34" ht="15" x14ac:dyDescent="0.25">
      <c r="A5093" t="s">
        <v>10307</v>
      </c>
      <c r="B5093" t="s">
        <v>10308</v>
      </c>
      <c r="C5093" t="s">
        <v>102</v>
      </c>
      <c r="D5093">
        <v>27</v>
      </c>
      <c r="E5093" s="138">
        <v>45281</v>
      </c>
      <c r="F5093" s="138">
        <v>46011</v>
      </c>
      <c r="G5093" t="s">
        <v>69</v>
      </c>
      <c r="H5093" t="s">
        <v>63</v>
      </c>
      <c r="I5093">
        <v>0.2</v>
      </c>
      <c r="J5093" t="s">
        <v>71</v>
      </c>
      <c r="K5093"/>
      <c r="L5093"/>
      <c r="M5093"/>
      <c r="N5093"/>
      <c r="O5093"/>
      <c r="P5093"/>
      <c r="Q5093"/>
      <c r="R5093"/>
      <c r="S5093"/>
      <c r="T5093"/>
      <c r="U5093"/>
      <c r="V5093"/>
      <c r="W5093"/>
      <c r="X5093"/>
      <c r="Y5093"/>
      <c r="Z5093"/>
      <c r="AA5093"/>
      <c r="AB5093"/>
      <c r="AC5093"/>
      <c r="AD5093"/>
      <c r="AE5093"/>
      <c r="AF5093"/>
      <c r="AG5093">
        <v>1</v>
      </c>
      <c r="AH5093">
        <v>0</v>
      </c>
    </row>
    <row r="5094" spans="1:34" ht="15" x14ac:dyDescent="0.25">
      <c r="A5094" t="s">
        <v>10309</v>
      </c>
      <c r="B5094" t="s">
        <v>10310</v>
      </c>
      <c r="C5094" t="s">
        <v>301</v>
      </c>
      <c r="D5094">
        <v>3</v>
      </c>
      <c r="E5094" s="138">
        <v>45715</v>
      </c>
      <c r="F5094" s="138">
        <v>45716</v>
      </c>
      <c r="G5094" t="s">
        <v>69</v>
      </c>
      <c r="H5094" t="s">
        <v>63</v>
      </c>
      <c r="I5094">
        <v>0.6</v>
      </c>
      <c r="J5094" t="s">
        <v>71</v>
      </c>
      <c r="K5094"/>
      <c r="L5094"/>
      <c r="M5094"/>
      <c r="N5094"/>
      <c r="O5094"/>
      <c r="P5094"/>
      <c r="Q5094"/>
      <c r="R5094"/>
      <c r="S5094"/>
      <c r="T5094"/>
      <c r="U5094"/>
      <c r="V5094"/>
      <c r="W5094"/>
      <c r="X5094"/>
      <c r="Y5094"/>
      <c r="Z5094"/>
      <c r="AA5094"/>
      <c r="AB5094"/>
      <c r="AC5094"/>
      <c r="AD5094"/>
      <c r="AE5094"/>
      <c r="AF5094"/>
      <c r="AG5094">
        <v>1</v>
      </c>
      <c r="AH5094">
        <v>0</v>
      </c>
    </row>
    <row r="5095" spans="1:34" ht="15" x14ac:dyDescent="0.25">
      <c r="A5095" t="s">
        <v>10311</v>
      </c>
      <c r="B5095" t="s">
        <v>10312</v>
      </c>
      <c r="C5095" t="s">
        <v>145</v>
      </c>
      <c r="D5095">
        <v>31</v>
      </c>
      <c r="E5095" s="138">
        <v>45656</v>
      </c>
      <c r="F5095" s="138">
        <v>45712</v>
      </c>
      <c r="G5095" t="s">
        <v>69</v>
      </c>
      <c r="H5095" t="s">
        <v>63</v>
      </c>
      <c r="I5095">
        <v>0.8</v>
      </c>
      <c r="J5095" t="s">
        <v>71</v>
      </c>
      <c r="K5095"/>
      <c r="L5095"/>
      <c r="M5095"/>
      <c r="N5095"/>
      <c r="O5095"/>
      <c r="P5095"/>
      <c r="Q5095"/>
      <c r="R5095"/>
      <c r="S5095"/>
      <c r="T5095"/>
      <c r="U5095"/>
      <c r="V5095"/>
      <c r="W5095"/>
      <c r="X5095"/>
      <c r="Y5095"/>
      <c r="Z5095"/>
      <c r="AA5095"/>
      <c r="AB5095"/>
      <c r="AC5095"/>
      <c r="AD5095"/>
      <c r="AE5095"/>
      <c r="AF5095"/>
      <c r="AG5095">
        <v>1</v>
      </c>
      <c r="AH5095">
        <v>0</v>
      </c>
    </row>
    <row r="5096" spans="1:34" ht="15" x14ac:dyDescent="0.25">
      <c r="A5096" t="s">
        <v>10313</v>
      </c>
      <c r="B5096" t="s">
        <v>10314</v>
      </c>
      <c r="C5096" t="s">
        <v>530</v>
      </c>
      <c r="D5096">
        <v>47</v>
      </c>
      <c r="E5096" s="138">
        <v>44914</v>
      </c>
      <c r="F5096" s="138">
        <v>46011</v>
      </c>
      <c r="G5096" t="s">
        <v>69</v>
      </c>
      <c r="H5096" t="s">
        <v>70</v>
      </c>
      <c r="I5096">
        <v>0</v>
      </c>
      <c r="J5096" t="s">
        <v>16314</v>
      </c>
      <c r="K5096">
        <v>0.75</v>
      </c>
      <c r="L5096" t="s">
        <v>71</v>
      </c>
      <c r="M5096"/>
      <c r="N5096"/>
      <c r="O5096"/>
      <c r="P5096"/>
      <c r="Q5096"/>
      <c r="R5096"/>
      <c r="S5096"/>
      <c r="T5096"/>
      <c r="U5096"/>
      <c r="V5096"/>
      <c r="W5096"/>
      <c r="X5096"/>
      <c r="Y5096"/>
      <c r="Z5096"/>
      <c r="AA5096"/>
      <c r="AB5096"/>
      <c r="AC5096"/>
      <c r="AD5096"/>
      <c r="AE5096"/>
      <c r="AF5096"/>
      <c r="AG5096">
        <v>2</v>
      </c>
      <c r="AH5096">
        <v>14500</v>
      </c>
    </row>
    <row r="5097" spans="1:34" ht="15" x14ac:dyDescent="0.25">
      <c r="A5097" t="s">
        <v>10315</v>
      </c>
      <c r="B5097" t="s">
        <v>10316</v>
      </c>
      <c r="C5097" t="s">
        <v>281</v>
      </c>
      <c r="D5097">
        <v>19</v>
      </c>
      <c r="E5097" s="138">
        <v>44165</v>
      </c>
      <c r="F5097" s="138">
        <v>46011</v>
      </c>
      <c r="G5097" t="s">
        <v>69</v>
      </c>
      <c r="H5097" t="s">
        <v>63</v>
      </c>
      <c r="I5097">
        <v>0.8</v>
      </c>
      <c r="J5097" t="s">
        <v>71</v>
      </c>
      <c r="K5097"/>
      <c r="L5097"/>
      <c r="M5097"/>
      <c r="N5097"/>
      <c r="O5097"/>
      <c r="P5097"/>
      <c r="Q5097"/>
      <c r="R5097"/>
      <c r="S5097"/>
      <c r="T5097"/>
      <c r="U5097"/>
      <c r="V5097"/>
      <c r="W5097"/>
      <c r="X5097"/>
      <c r="Y5097"/>
      <c r="Z5097"/>
      <c r="AA5097"/>
      <c r="AB5097"/>
      <c r="AC5097"/>
      <c r="AD5097"/>
      <c r="AE5097"/>
      <c r="AF5097"/>
      <c r="AG5097">
        <v>1</v>
      </c>
      <c r="AH5097">
        <v>0</v>
      </c>
    </row>
    <row r="5098" spans="1:34" ht="15" x14ac:dyDescent="0.25">
      <c r="A5098" t="s">
        <v>10317</v>
      </c>
      <c r="B5098" t="s">
        <v>10318</v>
      </c>
      <c r="C5098" t="s">
        <v>291</v>
      </c>
      <c r="D5098">
        <v>35</v>
      </c>
      <c r="E5098" s="138">
        <v>45646</v>
      </c>
      <c r="F5098" s="138">
        <v>45922</v>
      </c>
      <c r="G5098" t="s">
        <v>69</v>
      </c>
      <c r="H5098" t="s">
        <v>63</v>
      </c>
      <c r="I5098">
        <v>0.8</v>
      </c>
      <c r="J5098" t="s">
        <v>71</v>
      </c>
      <c r="K5098"/>
      <c r="L5098"/>
      <c r="M5098"/>
      <c r="N5098"/>
      <c r="O5098"/>
      <c r="P5098"/>
      <c r="Q5098"/>
      <c r="R5098"/>
      <c r="S5098"/>
      <c r="T5098"/>
      <c r="U5098"/>
      <c r="V5098"/>
      <c r="W5098"/>
      <c r="X5098"/>
      <c r="Y5098"/>
      <c r="Z5098"/>
      <c r="AA5098"/>
      <c r="AB5098"/>
      <c r="AC5098"/>
      <c r="AD5098"/>
      <c r="AE5098"/>
      <c r="AF5098"/>
      <c r="AG5098">
        <v>1</v>
      </c>
      <c r="AH5098">
        <v>0</v>
      </c>
    </row>
    <row r="5099" spans="1:34" ht="15" x14ac:dyDescent="0.25">
      <c r="A5099" t="s">
        <v>10319</v>
      </c>
      <c r="B5099" t="s">
        <v>10320</v>
      </c>
      <c r="C5099" t="s">
        <v>301</v>
      </c>
      <c r="D5099">
        <v>15</v>
      </c>
      <c r="E5099" s="138">
        <v>45075</v>
      </c>
      <c r="F5099" s="138">
        <v>46011</v>
      </c>
      <c r="G5099" t="s">
        <v>16478</v>
      </c>
      <c r="H5099" t="s">
        <v>70</v>
      </c>
      <c r="I5099">
        <v>0.56000000000000005</v>
      </c>
      <c r="J5099" t="s">
        <v>76</v>
      </c>
      <c r="K5099">
        <v>0.56000000000000005</v>
      </c>
      <c r="L5099" t="s">
        <v>77</v>
      </c>
      <c r="M5099">
        <v>0.77</v>
      </c>
      <c r="N5099" t="s">
        <v>78</v>
      </c>
      <c r="O5099">
        <v>0.8</v>
      </c>
      <c r="P5099" t="s">
        <v>79</v>
      </c>
      <c r="Q5099">
        <v>0</v>
      </c>
      <c r="R5099" t="s">
        <v>16230</v>
      </c>
      <c r="S5099"/>
      <c r="T5099"/>
      <c r="U5099"/>
      <c r="V5099"/>
      <c r="W5099"/>
      <c r="X5099"/>
      <c r="Y5099"/>
      <c r="Z5099"/>
      <c r="AA5099"/>
      <c r="AB5099"/>
      <c r="AC5099"/>
      <c r="AD5099"/>
      <c r="AE5099"/>
      <c r="AF5099"/>
      <c r="AG5099">
        <v>0</v>
      </c>
      <c r="AH5099">
        <v>0</v>
      </c>
    </row>
    <row r="5100" spans="1:34" ht="15" x14ac:dyDescent="0.25">
      <c r="A5100" t="s">
        <v>10327</v>
      </c>
      <c r="B5100" t="s">
        <v>10328</v>
      </c>
      <c r="C5100" t="s">
        <v>225</v>
      </c>
      <c r="D5100">
        <v>12</v>
      </c>
      <c r="E5100" s="138">
        <v>44634</v>
      </c>
      <c r="F5100" s="138">
        <v>46011</v>
      </c>
      <c r="G5100" t="s">
        <v>16478</v>
      </c>
      <c r="H5100" t="s">
        <v>70</v>
      </c>
      <c r="I5100">
        <v>0.49</v>
      </c>
      <c r="J5100" t="s">
        <v>76</v>
      </c>
      <c r="K5100">
        <v>0.57999999999999996</v>
      </c>
      <c r="L5100" t="s">
        <v>77</v>
      </c>
      <c r="M5100">
        <v>0.78</v>
      </c>
      <c r="N5100" t="s">
        <v>78</v>
      </c>
      <c r="O5100">
        <v>0.8</v>
      </c>
      <c r="P5100" t="s">
        <v>79</v>
      </c>
      <c r="Q5100">
        <v>0</v>
      </c>
      <c r="R5100" t="s">
        <v>16259</v>
      </c>
      <c r="S5100"/>
      <c r="T5100"/>
      <c r="U5100"/>
      <c r="V5100"/>
      <c r="W5100"/>
      <c r="X5100"/>
      <c r="Y5100"/>
      <c r="Z5100"/>
      <c r="AA5100"/>
      <c r="AB5100"/>
      <c r="AC5100"/>
      <c r="AD5100"/>
      <c r="AE5100"/>
      <c r="AF5100"/>
      <c r="AG5100">
        <v>0</v>
      </c>
      <c r="AH5100">
        <v>0</v>
      </c>
    </row>
    <row r="5101" spans="1:34" ht="15" x14ac:dyDescent="0.25">
      <c r="A5101" t="s">
        <v>10325</v>
      </c>
      <c r="B5101" t="s">
        <v>10326</v>
      </c>
      <c r="C5101" t="s">
        <v>318</v>
      </c>
      <c r="D5101">
        <v>26</v>
      </c>
      <c r="E5101" s="138">
        <v>45645</v>
      </c>
      <c r="F5101" s="138">
        <v>45713</v>
      </c>
      <c r="G5101" t="s">
        <v>69</v>
      </c>
      <c r="H5101" t="s">
        <v>63</v>
      </c>
      <c r="I5101">
        <v>0.6</v>
      </c>
      <c r="J5101" t="s">
        <v>71</v>
      </c>
      <c r="K5101"/>
      <c r="L5101"/>
      <c r="M5101"/>
      <c r="N5101"/>
      <c r="O5101"/>
      <c r="P5101"/>
      <c r="Q5101"/>
      <c r="R5101"/>
      <c r="S5101"/>
      <c r="T5101"/>
      <c r="U5101"/>
      <c r="V5101"/>
      <c r="W5101"/>
      <c r="X5101"/>
      <c r="Y5101"/>
      <c r="Z5101"/>
      <c r="AA5101"/>
      <c r="AB5101"/>
      <c r="AC5101"/>
      <c r="AD5101"/>
      <c r="AE5101"/>
      <c r="AF5101"/>
      <c r="AG5101">
        <v>1</v>
      </c>
      <c r="AH5101">
        <v>0</v>
      </c>
    </row>
    <row r="5102" spans="1:34" ht="15" x14ac:dyDescent="0.25">
      <c r="A5102" t="s">
        <v>10329</v>
      </c>
      <c r="B5102" t="s">
        <v>10330</v>
      </c>
      <c r="C5102" t="s">
        <v>318</v>
      </c>
      <c r="D5102">
        <v>26</v>
      </c>
      <c r="E5102" s="138">
        <v>45649</v>
      </c>
      <c r="F5102" s="138">
        <v>45672</v>
      </c>
      <c r="G5102" t="s">
        <v>69</v>
      </c>
      <c r="H5102" t="s">
        <v>63</v>
      </c>
      <c r="I5102">
        <v>0.8</v>
      </c>
      <c r="J5102" t="s">
        <v>71</v>
      </c>
      <c r="K5102"/>
      <c r="L5102"/>
      <c r="M5102"/>
      <c r="N5102"/>
      <c r="O5102"/>
      <c r="P5102"/>
      <c r="Q5102"/>
      <c r="R5102"/>
      <c r="S5102"/>
      <c r="T5102"/>
      <c r="U5102"/>
      <c r="V5102"/>
      <c r="W5102"/>
      <c r="X5102"/>
      <c r="Y5102"/>
      <c r="Z5102"/>
      <c r="AA5102"/>
      <c r="AB5102"/>
      <c r="AC5102"/>
      <c r="AD5102"/>
      <c r="AE5102"/>
      <c r="AF5102"/>
      <c r="AG5102">
        <v>1</v>
      </c>
      <c r="AH5102">
        <v>0</v>
      </c>
    </row>
    <row r="5103" spans="1:34" ht="15" x14ac:dyDescent="0.25">
      <c r="A5103" t="s">
        <v>15943</v>
      </c>
      <c r="B5103" t="s">
        <v>15944</v>
      </c>
      <c r="C5103" t="s">
        <v>521</v>
      </c>
      <c r="D5103">
        <v>51</v>
      </c>
      <c r="E5103" s="138">
        <v>45649</v>
      </c>
      <c r="F5103" s="138">
        <v>45679</v>
      </c>
      <c r="G5103" t="s">
        <v>69</v>
      </c>
      <c r="H5103" t="s">
        <v>70</v>
      </c>
      <c r="I5103">
        <v>0</v>
      </c>
      <c r="J5103" t="s">
        <v>16230</v>
      </c>
      <c r="K5103">
        <v>0.5</v>
      </c>
      <c r="L5103" t="s">
        <v>71</v>
      </c>
      <c r="M5103"/>
      <c r="N5103"/>
      <c r="O5103"/>
      <c r="P5103"/>
      <c r="Q5103"/>
      <c r="R5103"/>
      <c r="S5103"/>
      <c r="T5103"/>
      <c r="U5103"/>
      <c r="V5103"/>
      <c r="W5103"/>
      <c r="X5103"/>
      <c r="Y5103"/>
      <c r="Z5103"/>
      <c r="AA5103"/>
      <c r="AB5103"/>
      <c r="AC5103"/>
      <c r="AD5103"/>
      <c r="AE5103"/>
      <c r="AF5103"/>
      <c r="AG5103">
        <v>2</v>
      </c>
      <c r="AH5103">
        <v>15000</v>
      </c>
    </row>
    <row r="5104" spans="1:34" ht="15" x14ac:dyDescent="0.25">
      <c r="A5104" t="s">
        <v>15829</v>
      </c>
      <c r="B5104" t="s">
        <v>15830</v>
      </c>
      <c r="C5104" t="s">
        <v>313</v>
      </c>
      <c r="D5104"/>
      <c r="E5104"/>
      <c r="F5104"/>
      <c r="G5104"/>
      <c r="H5104" t="s">
        <v>63</v>
      </c>
      <c r="I5104" t="s">
        <v>64</v>
      </c>
      <c r="J5104"/>
      <c r="K5104"/>
      <c r="L5104"/>
      <c r="M5104"/>
      <c r="N5104"/>
      <c r="O5104"/>
      <c r="P5104"/>
      <c r="Q5104"/>
      <c r="R5104"/>
      <c r="S5104"/>
      <c r="T5104"/>
      <c r="U5104"/>
      <c r="V5104"/>
      <c r="W5104"/>
      <c r="X5104"/>
      <c r="Y5104"/>
      <c r="Z5104"/>
      <c r="AA5104"/>
      <c r="AB5104"/>
      <c r="AC5104"/>
      <c r="AD5104"/>
      <c r="AE5104"/>
      <c r="AF5104"/>
      <c r="AG5104"/>
      <c r="AH5104">
        <v>0</v>
      </c>
    </row>
    <row r="5105" spans="1:34" ht="15" x14ac:dyDescent="0.25">
      <c r="A5105" t="s">
        <v>10331</v>
      </c>
      <c r="B5105" t="s">
        <v>10332</v>
      </c>
      <c r="C5105" t="s">
        <v>246</v>
      </c>
      <c r="D5105">
        <v>3</v>
      </c>
      <c r="E5105" s="138">
        <v>45715</v>
      </c>
      <c r="F5105" s="138">
        <v>45763</v>
      </c>
      <c r="G5105" t="s">
        <v>69</v>
      </c>
      <c r="H5105" t="s">
        <v>70</v>
      </c>
      <c r="I5105">
        <v>0</v>
      </c>
      <c r="J5105" t="s">
        <v>16257</v>
      </c>
      <c r="K5105">
        <v>0.8</v>
      </c>
      <c r="L5105" t="s">
        <v>71</v>
      </c>
      <c r="M5105"/>
      <c r="N5105"/>
      <c r="O5105"/>
      <c r="P5105"/>
      <c r="Q5105"/>
      <c r="R5105"/>
      <c r="S5105"/>
      <c r="T5105"/>
      <c r="U5105"/>
      <c r="V5105"/>
      <c r="W5105"/>
      <c r="X5105"/>
      <c r="Y5105"/>
      <c r="Z5105"/>
      <c r="AA5105"/>
      <c r="AB5105"/>
      <c r="AC5105"/>
      <c r="AD5105"/>
      <c r="AE5105"/>
      <c r="AF5105"/>
      <c r="AG5105">
        <v>2</v>
      </c>
      <c r="AH5105">
        <v>14999.99</v>
      </c>
    </row>
    <row r="5106" spans="1:34" ht="15" x14ac:dyDescent="0.25">
      <c r="A5106" t="s">
        <v>10333</v>
      </c>
      <c r="B5106" t="s">
        <v>10334</v>
      </c>
      <c r="C5106" t="s">
        <v>680</v>
      </c>
      <c r="D5106">
        <v>57</v>
      </c>
      <c r="E5106" s="138">
        <v>45643</v>
      </c>
      <c r="F5106" s="138">
        <v>45672</v>
      </c>
      <c r="G5106" t="s">
        <v>69</v>
      </c>
      <c r="H5106" t="s">
        <v>70</v>
      </c>
      <c r="I5106">
        <v>0</v>
      </c>
      <c r="J5106" t="s">
        <v>16232</v>
      </c>
      <c r="K5106">
        <v>0.8</v>
      </c>
      <c r="L5106" t="s">
        <v>71</v>
      </c>
      <c r="M5106"/>
      <c r="N5106"/>
      <c r="O5106"/>
      <c r="P5106"/>
      <c r="Q5106"/>
      <c r="R5106"/>
      <c r="S5106"/>
      <c r="T5106"/>
      <c r="U5106"/>
      <c r="V5106"/>
      <c r="W5106"/>
      <c r="X5106"/>
      <c r="Y5106"/>
      <c r="Z5106"/>
      <c r="AA5106"/>
      <c r="AB5106"/>
      <c r="AC5106"/>
      <c r="AD5106"/>
      <c r="AE5106"/>
      <c r="AF5106"/>
      <c r="AG5106">
        <v>2</v>
      </c>
      <c r="AH5106">
        <v>7500</v>
      </c>
    </row>
    <row r="5107" spans="1:34" ht="15" x14ac:dyDescent="0.25">
      <c r="A5107" t="s">
        <v>10335</v>
      </c>
      <c r="B5107" t="s">
        <v>10336</v>
      </c>
      <c r="C5107" t="s">
        <v>521</v>
      </c>
      <c r="D5107">
        <v>61</v>
      </c>
      <c r="E5107" s="138">
        <v>45290</v>
      </c>
      <c r="F5107" s="138">
        <v>46011</v>
      </c>
      <c r="G5107" t="s">
        <v>69</v>
      </c>
      <c r="H5107" t="s">
        <v>70</v>
      </c>
      <c r="I5107">
        <v>0</v>
      </c>
      <c r="J5107" t="s">
        <v>16229</v>
      </c>
      <c r="K5107">
        <v>0.8</v>
      </c>
      <c r="L5107" t="s">
        <v>71</v>
      </c>
      <c r="M5107"/>
      <c r="N5107"/>
      <c r="O5107"/>
      <c r="P5107"/>
      <c r="Q5107"/>
      <c r="R5107"/>
      <c r="S5107"/>
      <c r="T5107"/>
      <c r="U5107"/>
      <c r="V5107"/>
      <c r="W5107"/>
      <c r="X5107"/>
      <c r="Y5107"/>
      <c r="Z5107"/>
      <c r="AA5107"/>
      <c r="AB5107"/>
      <c r="AC5107"/>
      <c r="AD5107"/>
      <c r="AE5107"/>
      <c r="AF5107"/>
      <c r="AG5107">
        <v>2</v>
      </c>
      <c r="AH5107">
        <v>10000</v>
      </c>
    </row>
    <row r="5108" spans="1:34" ht="15" x14ac:dyDescent="0.25">
      <c r="A5108" t="s">
        <v>10321</v>
      </c>
      <c r="B5108" t="s">
        <v>10322</v>
      </c>
      <c r="C5108" t="s">
        <v>304</v>
      </c>
      <c r="D5108">
        <v>49</v>
      </c>
      <c r="E5108" s="138">
        <v>45280</v>
      </c>
      <c r="F5108" s="138">
        <v>46011</v>
      </c>
      <c r="G5108" t="s">
        <v>69</v>
      </c>
      <c r="H5108" t="s">
        <v>63</v>
      </c>
      <c r="I5108">
        <v>0.8</v>
      </c>
      <c r="J5108" t="s">
        <v>71</v>
      </c>
      <c r="K5108"/>
      <c r="L5108"/>
      <c r="M5108"/>
      <c r="N5108"/>
      <c r="O5108"/>
      <c r="P5108"/>
      <c r="Q5108"/>
      <c r="R5108"/>
      <c r="S5108"/>
      <c r="T5108"/>
      <c r="U5108"/>
      <c r="V5108"/>
      <c r="W5108"/>
      <c r="X5108"/>
      <c r="Y5108"/>
      <c r="Z5108"/>
      <c r="AA5108"/>
      <c r="AB5108"/>
      <c r="AC5108"/>
      <c r="AD5108"/>
      <c r="AE5108"/>
      <c r="AF5108"/>
      <c r="AG5108">
        <v>1</v>
      </c>
      <c r="AH5108">
        <v>0</v>
      </c>
    </row>
    <row r="5109" spans="1:34" ht="15" x14ac:dyDescent="0.25">
      <c r="A5109" t="s">
        <v>10339</v>
      </c>
      <c r="B5109" t="s">
        <v>10340</v>
      </c>
      <c r="C5109" t="s">
        <v>151</v>
      </c>
      <c r="D5109">
        <v>33</v>
      </c>
      <c r="E5109" s="138">
        <v>45646</v>
      </c>
      <c r="F5109" s="138">
        <v>45708</v>
      </c>
      <c r="G5109" t="s">
        <v>69</v>
      </c>
      <c r="H5109" t="s">
        <v>63</v>
      </c>
      <c r="I5109">
        <v>0.8</v>
      </c>
      <c r="J5109" t="s">
        <v>71</v>
      </c>
      <c r="K5109"/>
      <c r="L5109"/>
      <c r="M5109"/>
      <c r="N5109"/>
      <c r="O5109"/>
      <c r="P5109"/>
      <c r="Q5109"/>
      <c r="R5109"/>
      <c r="S5109"/>
      <c r="T5109"/>
      <c r="U5109"/>
      <c r="V5109"/>
      <c r="W5109"/>
      <c r="X5109"/>
      <c r="Y5109"/>
      <c r="Z5109"/>
      <c r="AA5109"/>
      <c r="AB5109"/>
      <c r="AC5109"/>
      <c r="AD5109"/>
      <c r="AE5109"/>
      <c r="AF5109"/>
      <c r="AG5109">
        <v>1</v>
      </c>
      <c r="AH5109">
        <v>0</v>
      </c>
    </row>
    <row r="5110" spans="1:34" ht="15" x14ac:dyDescent="0.25">
      <c r="A5110" t="s">
        <v>10323</v>
      </c>
      <c r="B5110" t="s">
        <v>10324</v>
      </c>
      <c r="C5110" t="s">
        <v>90</v>
      </c>
      <c r="D5110">
        <v>146</v>
      </c>
      <c r="E5110" s="138">
        <v>45623</v>
      </c>
      <c r="F5110" s="138">
        <v>45659</v>
      </c>
      <c r="G5110" t="s">
        <v>69</v>
      </c>
      <c r="H5110" t="s">
        <v>63</v>
      </c>
      <c r="I5110">
        <v>0.8</v>
      </c>
      <c r="J5110" t="s">
        <v>71</v>
      </c>
      <c r="K5110"/>
      <c r="L5110"/>
      <c r="M5110"/>
      <c r="N5110"/>
      <c r="O5110"/>
      <c r="P5110"/>
      <c r="Q5110"/>
      <c r="R5110"/>
      <c r="S5110"/>
      <c r="T5110"/>
      <c r="U5110"/>
      <c r="V5110"/>
      <c r="W5110"/>
      <c r="X5110"/>
      <c r="Y5110"/>
      <c r="Z5110"/>
      <c r="AA5110"/>
      <c r="AB5110"/>
      <c r="AC5110"/>
      <c r="AD5110"/>
      <c r="AE5110"/>
      <c r="AF5110"/>
      <c r="AG5110">
        <v>1</v>
      </c>
      <c r="AH5110">
        <v>0</v>
      </c>
    </row>
    <row r="5111" spans="1:34" ht="15" x14ac:dyDescent="0.25">
      <c r="A5111" t="s">
        <v>9458</v>
      </c>
      <c r="B5111" t="s">
        <v>9459</v>
      </c>
      <c r="C5111" t="s">
        <v>68</v>
      </c>
      <c r="D5111"/>
      <c r="E5111"/>
      <c r="F5111"/>
      <c r="G5111"/>
      <c r="H5111" t="s">
        <v>63</v>
      </c>
      <c r="I5111" t="s">
        <v>64</v>
      </c>
      <c r="J5111"/>
      <c r="K5111"/>
      <c r="L5111"/>
      <c r="M5111"/>
      <c r="N5111"/>
      <c r="O5111"/>
      <c r="P5111"/>
      <c r="Q5111"/>
      <c r="R5111"/>
      <c r="S5111"/>
      <c r="T5111"/>
      <c r="U5111"/>
      <c r="V5111"/>
      <c r="W5111"/>
      <c r="X5111"/>
      <c r="Y5111"/>
      <c r="Z5111"/>
      <c r="AA5111"/>
      <c r="AB5111"/>
      <c r="AC5111"/>
      <c r="AD5111"/>
      <c r="AE5111"/>
      <c r="AF5111"/>
      <c r="AG5111"/>
      <c r="AH5111">
        <v>0</v>
      </c>
    </row>
    <row r="5112" spans="1:34" ht="15" x14ac:dyDescent="0.25">
      <c r="A5112" t="s">
        <v>10341</v>
      </c>
      <c r="B5112" t="s">
        <v>10342</v>
      </c>
      <c r="C5112" t="s">
        <v>530</v>
      </c>
      <c r="D5112">
        <v>26</v>
      </c>
      <c r="E5112" s="138">
        <v>45653</v>
      </c>
      <c r="F5112" s="138">
        <v>45667</v>
      </c>
      <c r="G5112" t="s">
        <v>69</v>
      </c>
      <c r="H5112" t="s">
        <v>70</v>
      </c>
      <c r="I5112">
        <v>0</v>
      </c>
      <c r="J5112" t="s">
        <v>16314</v>
      </c>
      <c r="K5112">
        <v>0.5</v>
      </c>
      <c r="L5112" t="s">
        <v>71</v>
      </c>
      <c r="M5112"/>
      <c r="N5112"/>
      <c r="O5112"/>
      <c r="P5112"/>
      <c r="Q5112"/>
      <c r="R5112"/>
      <c r="S5112"/>
      <c r="T5112"/>
      <c r="U5112"/>
      <c r="V5112"/>
      <c r="W5112"/>
      <c r="X5112"/>
      <c r="Y5112"/>
      <c r="Z5112"/>
      <c r="AA5112"/>
      <c r="AB5112"/>
      <c r="AC5112"/>
      <c r="AD5112"/>
      <c r="AE5112"/>
      <c r="AF5112"/>
      <c r="AG5112">
        <v>2</v>
      </c>
      <c r="AH5112">
        <v>14500</v>
      </c>
    </row>
    <row r="5113" spans="1:34" ht="15" x14ac:dyDescent="0.25">
      <c r="A5113" t="s">
        <v>10337</v>
      </c>
      <c r="B5113" t="s">
        <v>10338</v>
      </c>
      <c r="C5113" t="s">
        <v>790</v>
      </c>
      <c r="D5113">
        <v>24</v>
      </c>
      <c r="E5113" s="138">
        <v>45645</v>
      </c>
      <c r="F5113" s="138">
        <v>45940</v>
      </c>
      <c r="G5113" t="s">
        <v>16478</v>
      </c>
      <c r="H5113" t="s">
        <v>70</v>
      </c>
      <c r="I5113">
        <v>0.5</v>
      </c>
      <c r="J5113" t="s">
        <v>76</v>
      </c>
      <c r="K5113">
        <v>0.6</v>
      </c>
      <c r="L5113" t="s">
        <v>77</v>
      </c>
      <c r="M5113">
        <v>0.7</v>
      </c>
      <c r="N5113" t="s">
        <v>78</v>
      </c>
      <c r="O5113">
        <v>0.75</v>
      </c>
      <c r="P5113" t="s">
        <v>79</v>
      </c>
      <c r="Q5113">
        <v>0</v>
      </c>
      <c r="R5113" t="s">
        <v>16229</v>
      </c>
      <c r="S5113"/>
      <c r="T5113"/>
      <c r="U5113"/>
      <c r="V5113"/>
      <c r="W5113"/>
      <c r="X5113"/>
      <c r="Y5113"/>
      <c r="Z5113"/>
      <c r="AA5113"/>
      <c r="AB5113"/>
      <c r="AC5113"/>
      <c r="AD5113"/>
      <c r="AE5113"/>
      <c r="AF5113"/>
      <c r="AG5113">
        <v>0</v>
      </c>
      <c r="AH5113">
        <v>0</v>
      </c>
    </row>
    <row r="5114" spans="1:34" ht="15" x14ac:dyDescent="0.25">
      <c r="A5114" t="s">
        <v>10345</v>
      </c>
      <c r="B5114" t="s">
        <v>10346</v>
      </c>
      <c r="C5114" t="s">
        <v>318</v>
      </c>
      <c r="D5114">
        <v>36</v>
      </c>
      <c r="E5114" s="138">
        <v>45646</v>
      </c>
      <c r="F5114" s="138">
        <v>45916</v>
      </c>
      <c r="G5114" t="s">
        <v>75</v>
      </c>
      <c r="H5114" t="s">
        <v>70</v>
      </c>
      <c r="I5114">
        <v>0</v>
      </c>
      <c r="J5114" t="s">
        <v>16229</v>
      </c>
      <c r="K5114">
        <v>0.8</v>
      </c>
      <c r="L5114" t="s">
        <v>71</v>
      </c>
      <c r="M5114"/>
      <c r="N5114"/>
      <c r="O5114"/>
      <c r="P5114"/>
      <c r="Q5114"/>
      <c r="R5114"/>
      <c r="S5114"/>
      <c r="T5114"/>
      <c r="U5114"/>
      <c r="V5114"/>
      <c r="W5114"/>
      <c r="X5114"/>
      <c r="Y5114"/>
      <c r="Z5114"/>
      <c r="AA5114"/>
      <c r="AB5114"/>
      <c r="AC5114"/>
      <c r="AD5114"/>
      <c r="AE5114"/>
      <c r="AF5114"/>
      <c r="AG5114">
        <v>2</v>
      </c>
      <c r="AH5114">
        <v>10000</v>
      </c>
    </row>
    <row r="5115" spans="1:34" ht="15" x14ac:dyDescent="0.25">
      <c r="A5115" t="s">
        <v>10347</v>
      </c>
      <c r="B5115" t="s">
        <v>10348</v>
      </c>
      <c r="C5115" t="s">
        <v>151</v>
      </c>
      <c r="D5115">
        <v>24</v>
      </c>
      <c r="E5115" s="138">
        <v>45653</v>
      </c>
      <c r="F5115" s="138">
        <v>45672</v>
      </c>
      <c r="G5115" t="s">
        <v>69</v>
      </c>
      <c r="H5115" t="s">
        <v>63</v>
      </c>
      <c r="I5115">
        <v>0.7</v>
      </c>
      <c r="J5115" t="s">
        <v>71</v>
      </c>
      <c r="K5115"/>
      <c r="L5115"/>
      <c r="M5115"/>
      <c r="N5115"/>
      <c r="O5115"/>
      <c r="P5115"/>
      <c r="Q5115"/>
      <c r="R5115"/>
      <c r="S5115"/>
      <c r="T5115"/>
      <c r="U5115"/>
      <c r="V5115"/>
      <c r="W5115"/>
      <c r="X5115"/>
      <c r="Y5115"/>
      <c r="Z5115"/>
      <c r="AA5115"/>
      <c r="AB5115"/>
      <c r="AC5115"/>
      <c r="AD5115"/>
      <c r="AE5115"/>
      <c r="AF5115"/>
      <c r="AG5115">
        <v>1</v>
      </c>
      <c r="AH5115">
        <v>0</v>
      </c>
    </row>
    <row r="5116" spans="1:34" ht="15" x14ac:dyDescent="0.25">
      <c r="A5116" t="s">
        <v>10349</v>
      </c>
      <c r="B5116" t="s">
        <v>10350</v>
      </c>
      <c r="C5116" t="s">
        <v>621</v>
      </c>
      <c r="D5116">
        <v>25</v>
      </c>
      <c r="E5116" s="138">
        <v>45645</v>
      </c>
      <c r="F5116" s="138">
        <v>45807</v>
      </c>
      <c r="G5116" t="s">
        <v>75</v>
      </c>
      <c r="H5116" t="s">
        <v>63</v>
      </c>
      <c r="I5116">
        <v>0.8</v>
      </c>
      <c r="J5116" t="s">
        <v>71</v>
      </c>
      <c r="K5116"/>
      <c r="L5116"/>
      <c r="M5116"/>
      <c r="N5116"/>
      <c r="O5116"/>
      <c r="P5116"/>
      <c r="Q5116"/>
      <c r="R5116"/>
      <c r="S5116"/>
      <c r="T5116"/>
      <c r="U5116"/>
      <c r="V5116"/>
      <c r="W5116"/>
      <c r="X5116"/>
      <c r="Y5116"/>
      <c r="Z5116"/>
      <c r="AA5116"/>
      <c r="AB5116"/>
      <c r="AC5116"/>
      <c r="AD5116"/>
      <c r="AE5116"/>
      <c r="AF5116"/>
      <c r="AG5116">
        <v>1</v>
      </c>
      <c r="AH5116">
        <v>0</v>
      </c>
    </row>
    <row r="5117" spans="1:34" ht="15" x14ac:dyDescent="0.25">
      <c r="A5117" t="s">
        <v>10351</v>
      </c>
      <c r="B5117" t="s">
        <v>10352</v>
      </c>
      <c r="C5117" t="s">
        <v>313</v>
      </c>
      <c r="D5117"/>
      <c r="E5117"/>
      <c r="F5117"/>
      <c r="G5117"/>
      <c r="H5117" t="s">
        <v>63</v>
      </c>
      <c r="I5117" t="s">
        <v>64</v>
      </c>
      <c r="J5117"/>
      <c r="K5117"/>
      <c r="L5117"/>
      <c r="M5117"/>
      <c r="N5117"/>
      <c r="O5117"/>
      <c r="P5117"/>
      <c r="Q5117"/>
      <c r="R5117"/>
      <c r="S5117"/>
      <c r="T5117"/>
      <c r="U5117"/>
      <c r="V5117"/>
      <c r="W5117"/>
      <c r="X5117"/>
      <c r="Y5117"/>
      <c r="Z5117"/>
      <c r="AA5117"/>
      <c r="AB5117"/>
      <c r="AC5117"/>
      <c r="AD5117"/>
      <c r="AE5117"/>
      <c r="AF5117"/>
      <c r="AG5117"/>
      <c r="AH5117">
        <v>0</v>
      </c>
    </row>
    <row r="5118" spans="1:34" ht="15" x14ac:dyDescent="0.25">
      <c r="A5118" t="s">
        <v>10353</v>
      </c>
      <c r="B5118" t="s">
        <v>10354</v>
      </c>
      <c r="C5118" t="s">
        <v>691</v>
      </c>
      <c r="D5118">
        <v>41</v>
      </c>
      <c r="E5118" s="138">
        <v>45656</v>
      </c>
      <c r="F5118" s="138">
        <v>45944</v>
      </c>
      <c r="G5118" t="s">
        <v>69</v>
      </c>
      <c r="H5118" t="s">
        <v>70</v>
      </c>
      <c r="I5118">
        <v>0</v>
      </c>
      <c r="J5118" t="s">
        <v>16248</v>
      </c>
      <c r="K5118">
        <v>0.6</v>
      </c>
      <c r="L5118" t="s">
        <v>16270</v>
      </c>
      <c r="M5118">
        <v>0.7</v>
      </c>
      <c r="N5118" t="s">
        <v>78</v>
      </c>
      <c r="O5118">
        <v>0.75</v>
      </c>
      <c r="P5118" t="s">
        <v>79</v>
      </c>
      <c r="Q5118"/>
      <c r="R5118"/>
      <c r="S5118"/>
      <c r="T5118"/>
      <c r="U5118"/>
      <c r="V5118"/>
      <c r="W5118"/>
      <c r="X5118"/>
      <c r="Y5118"/>
      <c r="Z5118"/>
      <c r="AA5118"/>
      <c r="AB5118"/>
      <c r="AC5118"/>
      <c r="AD5118"/>
      <c r="AE5118"/>
      <c r="AF5118"/>
      <c r="AG5118">
        <v>4</v>
      </c>
      <c r="AH5118">
        <v>8500</v>
      </c>
    </row>
    <row r="5119" spans="1:34" ht="15" x14ac:dyDescent="0.25">
      <c r="A5119" t="s">
        <v>10355</v>
      </c>
      <c r="B5119" t="s">
        <v>10356</v>
      </c>
      <c r="C5119" t="s">
        <v>667</v>
      </c>
      <c r="D5119">
        <v>2</v>
      </c>
      <c r="E5119" s="138">
        <v>45715</v>
      </c>
      <c r="F5119" s="138">
        <v>45741</v>
      </c>
      <c r="G5119" t="s">
        <v>69</v>
      </c>
      <c r="H5119" t="s">
        <v>63</v>
      </c>
      <c r="I5119">
        <v>0.3</v>
      </c>
      <c r="J5119" t="s">
        <v>71</v>
      </c>
      <c r="K5119"/>
      <c r="L5119"/>
      <c r="M5119"/>
      <c r="N5119"/>
      <c r="O5119"/>
      <c r="P5119"/>
      <c r="Q5119"/>
      <c r="R5119"/>
      <c r="S5119"/>
      <c r="T5119"/>
      <c r="U5119"/>
      <c r="V5119"/>
      <c r="W5119"/>
      <c r="X5119"/>
      <c r="Y5119"/>
      <c r="Z5119"/>
      <c r="AA5119"/>
      <c r="AB5119"/>
      <c r="AC5119"/>
      <c r="AD5119"/>
      <c r="AE5119"/>
      <c r="AF5119"/>
      <c r="AG5119">
        <v>1</v>
      </c>
      <c r="AH5119">
        <v>0</v>
      </c>
    </row>
    <row r="5120" spans="1:34" ht="15" x14ac:dyDescent="0.25">
      <c r="A5120" t="s">
        <v>10343</v>
      </c>
      <c r="B5120" t="s">
        <v>10344</v>
      </c>
      <c r="C5120" t="s">
        <v>1313</v>
      </c>
      <c r="D5120">
        <v>2</v>
      </c>
      <c r="E5120" s="138">
        <v>45705</v>
      </c>
      <c r="F5120" s="138">
        <v>45758</v>
      </c>
      <c r="G5120" t="s">
        <v>69</v>
      </c>
      <c r="H5120" t="s">
        <v>70</v>
      </c>
      <c r="I5120">
        <v>0</v>
      </c>
      <c r="J5120" t="s">
        <v>16259</v>
      </c>
      <c r="K5120">
        <v>0.8</v>
      </c>
      <c r="L5120" t="s">
        <v>71</v>
      </c>
      <c r="M5120"/>
      <c r="N5120"/>
      <c r="O5120"/>
      <c r="P5120"/>
      <c r="Q5120"/>
      <c r="R5120"/>
      <c r="S5120"/>
      <c r="T5120"/>
      <c r="U5120"/>
      <c r="V5120"/>
      <c r="W5120"/>
      <c r="X5120"/>
      <c r="Y5120"/>
      <c r="Z5120"/>
      <c r="AA5120"/>
      <c r="AB5120"/>
      <c r="AC5120"/>
      <c r="AD5120"/>
      <c r="AE5120"/>
      <c r="AF5120"/>
      <c r="AG5120">
        <v>2</v>
      </c>
      <c r="AH5120">
        <v>11000</v>
      </c>
    </row>
    <row r="5121" spans="1:34" ht="15" x14ac:dyDescent="0.25">
      <c r="A5121" t="s">
        <v>10357</v>
      </c>
      <c r="B5121" t="s">
        <v>10358</v>
      </c>
      <c r="C5121" t="s">
        <v>136</v>
      </c>
      <c r="D5121">
        <v>2</v>
      </c>
      <c r="E5121" s="138">
        <v>45357</v>
      </c>
      <c r="F5121" s="138">
        <v>46011</v>
      </c>
      <c r="G5121" t="s">
        <v>69</v>
      </c>
      <c r="H5121" t="s">
        <v>70</v>
      </c>
      <c r="I5121">
        <v>0.65</v>
      </c>
      <c r="J5121" t="s">
        <v>71</v>
      </c>
      <c r="K5121">
        <v>0</v>
      </c>
      <c r="L5121" t="s">
        <v>16404</v>
      </c>
      <c r="M5121"/>
      <c r="N5121"/>
      <c r="O5121"/>
      <c r="P5121"/>
      <c r="Q5121"/>
      <c r="R5121"/>
      <c r="S5121"/>
      <c r="T5121"/>
      <c r="U5121"/>
      <c r="V5121"/>
      <c r="W5121"/>
      <c r="X5121"/>
      <c r="Y5121"/>
      <c r="Z5121"/>
      <c r="AA5121"/>
      <c r="AB5121"/>
      <c r="AC5121"/>
      <c r="AD5121"/>
      <c r="AE5121"/>
      <c r="AF5121"/>
      <c r="AG5121">
        <v>5</v>
      </c>
      <c r="AH5121">
        <v>0</v>
      </c>
    </row>
    <row r="5122" spans="1:34" ht="15" x14ac:dyDescent="0.25">
      <c r="A5122" t="s">
        <v>10359</v>
      </c>
      <c r="B5122" t="s">
        <v>10360</v>
      </c>
      <c r="C5122" t="s">
        <v>304</v>
      </c>
      <c r="D5122">
        <v>2</v>
      </c>
      <c r="E5122" s="138">
        <v>45715</v>
      </c>
      <c r="F5122" s="138">
        <v>45940</v>
      </c>
      <c r="G5122" t="s">
        <v>69</v>
      </c>
      <c r="H5122" t="s">
        <v>63</v>
      </c>
      <c r="I5122">
        <v>0.5</v>
      </c>
      <c r="J5122" t="s">
        <v>71</v>
      </c>
      <c r="K5122"/>
      <c r="L5122"/>
      <c r="M5122"/>
      <c r="N5122"/>
      <c r="O5122"/>
      <c r="P5122"/>
      <c r="Q5122"/>
      <c r="R5122"/>
      <c r="S5122"/>
      <c r="T5122"/>
      <c r="U5122"/>
      <c r="V5122"/>
      <c r="W5122"/>
      <c r="X5122"/>
      <c r="Y5122"/>
      <c r="Z5122"/>
      <c r="AA5122"/>
      <c r="AB5122"/>
      <c r="AC5122"/>
      <c r="AD5122"/>
      <c r="AE5122"/>
      <c r="AF5122"/>
      <c r="AG5122">
        <v>1</v>
      </c>
      <c r="AH5122">
        <v>0</v>
      </c>
    </row>
    <row r="5123" spans="1:34" ht="15" x14ac:dyDescent="0.25">
      <c r="A5123" t="s">
        <v>10363</v>
      </c>
      <c r="B5123" t="s">
        <v>10364</v>
      </c>
      <c r="C5123" t="s">
        <v>136</v>
      </c>
      <c r="D5123">
        <v>75</v>
      </c>
      <c r="E5123" s="138">
        <v>45605</v>
      </c>
      <c r="F5123" s="138">
        <v>45777</v>
      </c>
      <c r="G5123" t="s">
        <v>69</v>
      </c>
      <c r="H5123" t="s">
        <v>63</v>
      </c>
      <c r="I5123">
        <v>0.8</v>
      </c>
      <c r="J5123" t="s">
        <v>71</v>
      </c>
      <c r="K5123"/>
      <c r="L5123"/>
      <c r="M5123"/>
      <c r="N5123"/>
      <c r="O5123"/>
      <c r="P5123"/>
      <c r="Q5123"/>
      <c r="R5123"/>
      <c r="S5123"/>
      <c r="T5123"/>
      <c r="U5123"/>
      <c r="V5123"/>
      <c r="W5123"/>
      <c r="X5123"/>
      <c r="Y5123"/>
      <c r="Z5123"/>
      <c r="AA5123"/>
      <c r="AB5123"/>
      <c r="AC5123"/>
      <c r="AD5123"/>
      <c r="AE5123"/>
      <c r="AF5123"/>
      <c r="AG5123">
        <v>1</v>
      </c>
      <c r="AH5123">
        <v>0</v>
      </c>
    </row>
    <row r="5124" spans="1:34" ht="15" x14ac:dyDescent="0.25">
      <c r="A5124" t="s">
        <v>10361</v>
      </c>
      <c r="B5124" t="s">
        <v>10362</v>
      </c>
      <c r="C5124" t="s">
        <v>291</v>
      </c>
      <c r="D5124">
        <v>9</v>
      </c>
      <c r="E5124" s="138">
        <v>45636</v>
      </c>
      <c r="F5124" s="138">
        <v>45659</v>
      </c>
      <c r="G5124" t="s">
        <v>69</v>
      </c>
      <c r="H5124" t="s">
        <v>63</v>
      </c>
      <c r="I5124">
        <v>0.8</v>
      </c>
      <c r="J5124" t="s">
        <v>71</v>
      </c>
      <c r="K5124"/>
      <c r="L5124"/>
      <c r="M5124"/>
      <c r="N5124"/>
      <c r="O5124"/>
      <c r="P5124"/>
      <c r="Q5124"/>
      <c r="R5124"/>
      <c r="S5124"/>
      <c r="T5124"/>
      <c r="U5124"/>
      <c r="V5124"/>
      <c r="W5124"/>
      <c r="X5124"/>
      <c r="Y5124"/>
      <c r="Z5124"/>
      <c r="AA5124"/>
      <c r="AB5124"/>
      <c r="AC5124"/>
      <c r="AD5124"/>
      <c r="AE5124"/>
      <c r="AF5124"/>
      <c r="AG5124">
        <v>1</v>
      </c>
      <c r="AH5124">
        <v>0</v>
      </c>
    </row>
    <row r="5125" spans="1:34" ht="15" x14ac:dyDescent="0.25">
      <c r="A5125" t="s">
        <v>10365</v>
      </c>
      <c r="B5125" t="s">
        <v>10366</v>
      </c>
      <c r="C5125" t="s">
        <v>93</v>
      </c>
      <c r="D5125">
        <v>35</v>
      </c>
      <c r="E5125" s="138">
        <v>45288</v>
      </c>
      <c r="F5125" s="138">
        <v>46011</v>
      </c>
      <c r="G5125" t="s">
        <v>69</v>
      </c>
      <c r="H5125" t="s">
        <v>63</v>
      </c>
      <c r="I5125">
        <v>0.8</v>
      </c>
      <c r="J5125" t="s">
        <v>71</v>
      </c>
      <c r="K5125"/>
      <c r="L5125"/>
      <c r="M5125"/>
      <c r="N5125"/>
      <c r="O5125"/>
      <c r="P5125"/>
      <c r="Q5125"/>
      <c r="R5125"/>
      <c r="S5125"/>
      <c r="T5125"/>
      <c r="U5125"/>
      <c r="V5125"/>
      <c r="W5125"/>
      <c r="X5125"/>
      <c r="Y5125"/>
      <c r="Z5125"/>
      <c r="AA5125"/>
      <c r="AB5125"/>
      <c r="AC5125"/>
      <c r="AD5125"/>
      <c r="AE5125"/>
      <c r="AF5125"/>
      <c r="AG5125">
        <v>1</v>
      </c>
      <c r="AH5125">
        <v>0</v>
      </c>
    </row>
    <row r="5126" spans="1:34" ht="15" x14ac:dyDescent="0.25">
      <c r="A5126" t="s">
        <v>10367</v>
      </c>
      <c r="B5126" t="s">
        <v>10368</v>
      </c>
      <c r="C5126" t="s">
        <v>564</v>
      </c>
      <c r="D5126">
        <v>5</v>
      </c>
      <c r="E5126" s="138">
        <v>45062</v>
      </c>
      <c r="F5126" s="138">
        <v>46011</v>
      </c>
      <c r="G5126" t="s">
        <v>69</v>
      </c>
      <c r="H5126" t="s">
        <v>63</v>
      </c>
      <c r="I5126">
        <v>0.8</v>
      </c>
      <c r="J5126" t="s">
        <v>71</v>
      </c>
      <c r="K5126"/>
      <c r="L5126"/>
      <c r="M5126"/>
      <c r="N5126"/>
      <c r="O5126"/>
      <c r="P5126"/>
      <c r="Q5126"/>
      <c r="R5126"/>
      <c r="S5126"/>
      <c r="T5126"/>
      <c r="U5126"/>
      <c r="V5126"/>
      <c r="W5126"/>
      <c r="X5126"/>
      <c r="Y5126"/>
      <c r="Z5126"/>
      <c r="AA5126"/>
      <c r="AB5126"/>
      <c r="AC5126"/>
      <c r="AD5126"/>
      <c r="AE5126"/>
      <c r="AF5126"/>
      <c r="AG5126">
        <v>1</v>
      </c>
      <c r="AH5126">
        <v>0</v>
      </c>
    </row>
    <row r="5127" spans="1:34" ht="15" x14ac:dyDescent="0.25">
      <c r="A5127" t="s">
        <v>10369</v>
      </c>
      <c r="B5127" t="s">
        <v>10370</v>
      </c>
      <c r="C5127" t="s">
        <v>359</v>
      </c>
      <c r="D5127">
        <v>22</v>
      </c>
      <c r="E5127" s="138">
        <v>45649</v>
      </c>
      <c r="F5127" s="138">
        <v>45684</v>
      </c>
      <c r="G5127" t="s">
        <v>69</v>
      </c>
      <c r="H5127" t="s">
        <v>63</v>
      </c>
      <c r="I5127">
        <v>0.6</v>
      </c>
      <c r="J5127" t="s">
        <v>71</v>
      </c>
      <c r="K5127"/>
      <c r="L5127"/>
      <c r="M5127"/>
      <c r="N5127"/>
      <c r="O5127"/>
      <c r="P5127"/>
      <c r="Q5127"/>
      <c r="R5127"/>
      <c r="S5127"/>
      <c r="T5127"/>
      <c r="U5127"/>
      <c r="V5127"/>
      <c r="W5127"/>
      <c r="X5127"/>
      <c r="Y5127"/>
      <c r="Z5127"/>
      <c r="AA5127"/>
      <c r="AB5127"/>
      <c r="AC5127"/>
      <c r="AD5127"/>
      <c r="AE5127"/>
      <c r="AF5127"/>
      <c r="AG5127">
        <v>1</v>
      </c>
      <c r="AH5127">
        <v>0</v>
      </c>
    </row>
    <row r="5128" spans="1:34" ht="15" x14ac:dyDescent="0.25">
      <c r="A5128" t="s">
        <v>10371</v>
      </c>
      <c r="B5128" t="s">
        <v>10372</v>
      </c>
      <c r="C5128" t="s">
        <v>321</v>
      </c>
      <c r="D5128">
        <v>23</v>
      </c>
      <c r="E5128" s="138">
        <v>45644</v>
      </c>
      <c r="F5128" s="138">
        <v>45706</v>
      </c>
      <c r="G5128" t="s">
        <v>69</v>
      </c>
      <c r="H5128" t="s">
        <v>63</v>
      </c>
      <c r="I5128">
        <v>0.3</v>
      </c>
      <c r="J5128" t="s">
        <v>71</v>
      </c>
      <c r="K5128"/>
      <c r="L5128"/>
      <c r="M5128"/>
      <c r="N5128"/>
      <c r="O5128"/>
      <c r="P5128"/>
      <c r="Q5128"/>
      <c r="R5128"/>
      <c r="S5128"/>
      <c r="T5128"/>
      <c r="U5128"/>
      <c r="V5128"/>
      <c r="W5128"/>
      <c r="X5128"/>
      <c r="Y5128"/>
      <c r="Z5128"/>
      <c r="AA5128"/>
      <c r="AB5128"/>
      <c r="AC5128"/>
      <c r="AD5128"/>
      <c r="AE5128"/>
      <c r="AF5128"/>
      <c r="AG5128">
        <v>1</v>
      </c>
      <c r="AH5128">
        <v>0</v>
      </c>
    </row>
    <row r="5129" spans="1:34" ht="15" x14ac:dyDescent="0.25">
      <c r="A5129" t="s">
        <v>10373</v>
      </c>
      <c r="B5129" t="s">
        <v>10374</v>
      </c>
      <c r="C5129" t="s">
        <v>742</v>
      </c>
      <c r="D5129"/>
      <c r="E5129"/>
      <c r="F5129"/>
      <c r="G5129"/>
      <c r="H5129" t="s">
        <v>63</v>
      </c>
      <c r="I5129" t="s">
        <v>64</v>
      </c>
      <c r="J5129"/>
      <c r="K5129"/>
      <c r="L5129"/>
      <c r="M5129"/>
      <c r="N5129"/>
      <c r="O5129"/>
      <c r="P5129"/>
      <c r="Q5129"/>
      <c r="R5129"/>
      <c r="S5129"/>
      <c r="T5129"/>
      <c r="U5129"/>
      <c r="V5129"/>
      <c r="W5129"/>
      <c r="X5129"/>
      <c r="Y5129"/>
      <c r="Z5129"/>
      <c r="AA5129"/>
      <c r="AB5129"/>
      <c r="AC5129"/>
      <c r="AD5129"/>
      <c r="AE5129"/>
      <c r="AF5129"/>
      <c r="AG5129"/>
      <c r="AH5129">
        <v>0</v>
      </c>
    </row>
    <row r="5130" spans="1:34" ht="15" x14ac:dyDescent="0.25">
      <c r="A5130" t="s">
        <v>10375</v>
      </c>
      <c r="B5130" t="s">
        <v>10376</v>
      </c>
      <c r="C5130" t="s">
        <v>122</v>
      </c>
      <c r="D5130">
        <v>59</v>
      </c>
      <c r="E5130" s="138">
        <v>45608</v>
      </c>
      <c r="F5130" s="138">
        <v>45860</v>
      </c>
      <c r="G5130" t="s">
        <v>69</v>
      </c>
      <c r="H5130" t="s">
        <v>70</v>
      </c>
      <c r="I5130">
        <v>0</v>
      </c>
      <c r="J5130" t="s">
        <v>16232</v>
      </c>
      <c r="K5130">
        <v>0.7</v>
      </c>
      <c r="L5130" t="s">
        <v>71</v>
      </c>
      <c r="M5130"/>
      <c r="N5130"/>
      <c r="O5130"/>
      <c r="P5130"/>
      <c r="Q5130"/>
      <c r="R5130"/>
      <c r="S5130"/>
      <c r="T5130"/>
      <c r="U5130"/>
      <c r="V5130"/>
      <c r="W5130"/>
      <c r="X5130"/>
      <c r="Y5130"/>
      <c r="Z5130"/>
      <c r="AA5130"/>
      <c r="AB5130"/>
      <c r="AC5130"/>
      <c r="AD5130"/>
      <c r="AE5130"/>
      <c r="AF5130"/>
      <c r="AG5130">
        <v>2</v>
      </c>
      <c r="AH5130">
        <v>7500</v>
      </c>
    </row>
    <row r="5131" spans="1:34" ht="15" x14ac:dyDescent="0.25">
      <c r="A5131" t="s">
        <v>10377</v>
      </c>
      <c r="B5131" t="s">
        <v>10378</v>
      </c>
      <c r="C5131" t="s">
        <v>318</v>
      </c>
      <c r="D5131">
        <v>11</v>
      </c>
      <c r="E5131" s="138">
        <v>44119</v>
      </c>
      <c r="F5131" s="138">
        <v>46011</v>
      </c>
      <c r="G5131" t="s">
        <v>69</v>
      </c>
      <c r="H5131" t="s">
        <v>70</v>
      </c>
      <c r="I5131">
        <v>0</v>
      </c>
      <c r="J5131" t="s">
        <v>16229</v>
      </c>
      <c r="K5131">
        <v>0.8</v>
      </c>
      <c r="L5131" t="s">
        <v>71</v>
      </c>
      <c r="M5131"/>
      <c r="N5131"/>
      <c r="O5131"/>
      <c r="P5131"/>
      <c r="Q5131"/>
      <c r="R5131"/>
      <c r="S5131"/>
      <c r="T5131"/>
      <c r="U5131"/>
      <c r="V5131"/>
      <c r="W5131"/>
      <c r="X5131"/>
      <c r="Y5131"/>
      <c r="Z5131"/>
      <c r="AA5131"/>
      <c r="AB5131"/>
      <c r="AC5131"/>
      <c r="AD5131"/>
      <c r="AE5131"/>
      <c r="AF5131"/>
      <c r="AG5131">
        <v>2</v>
      </c>
      <c r="AH5131">
        <v>10000</v>
      </c>
    </row>
    <row r="5132" spans="1:34" ht="15" x14ac:dyDescent="0.25">
      <c r="A5132" t="s">
        <v>10379</v>
      </c>
      <c r="B5132" t="s">
        <v>10380</v>
      </c>
      <c r="C5132" t="s">
        <v>231</v>
      </c>
      <c r="D5132">
        <v>46</v>
      </c>
      <c r="E5132" s="138">
        <v>43826</v>
      </c>
      <c r="F5132" s="138">
        <v>46011</v>
      </c>
      <c r="G5132" t="s">
        <v>69</v>
      </c>
      <c r="H5132" t="s">
        <v>70</v>
      </c>
      <c r="I5132">
        <v>0</v>
      </c>
      <c r="J5132" t="s">
        <v>16229</v>
      </c>
      <c r="K5132">
        <v>0.75</v>
      </c>
      <c r="L5132" t="s">
        <v>71</v>
      </c>
      <c r="M5132"/>
      <c r="N5132"/>
      <c r="O5132"/>
      <c r="P5132"/>
      <c r="Q5132"/>
      <c r="R5132"/>
      <c r="S5132"/>
      <c r="T5132"/>
      <c r="U5132"/>
      <c r="V5132"/>
      <c r="W5132"/>
      <c r="X5132"/>
      <c r="Y5132"/>
      <c r="Z5132"/>
      <c r="AA5132"/>
      <c r="AB5132"/>
      <c r="AC5132"/>
      <c r="AD5132"/>
      <c r="AE5132"/>
      <c r="AF5132"/>
      <c r="AG5132">
        <v>2</v>
      </c>
      <c r="AH5132">
        <v>10000</v>
      </c>
    </row>
    <row r="5133" spans="1:34" ht="15" x14ac:dyDescent="0.25">
      <c r="A5133" t="s">
        <v>10381</v>
      </c>
      <c r="B5133" t="s">
        <v>10382</v>
      </c>
      <c r="C5133" t="s">
        <v>198</v>
      </c>
      <c r="D5133">
        <v>51</v>
      </c>
      <c r="E5133" s="138">
        <v>45653</v>
      </c>
      <c r="F5133" s="138">
        <v>45783</v>
      </c>
      <c r="G5133" t="s">
        <v>69</v>
      </c>
      <c r="H5133" t="s">
        <v>70</v>
      </c>
      <c r="I5133">
        <v>0</v>
      </c>
      <c r="J5133" t="s">
        <v>16237</v>
      </c>
      <c r="K5133">
        <v>0.8</v>
      </c>
      <c r="L5133" t="s">
        <v>71</v>
      </c>
      <c r="M5133"/>
      <c r="N5133"/>
      <c r="O5133"/>
      <c r="P5133"/>
      <c r="Q5133"/>
      <c r="R5133"/>
      <c r="S5133"/>
      <c r="T5133"/>
      <c r="U5133"/>
      <c r="V5133"/>
      <c r="W5133"/>
      <c r="X5133"/>
      <c r="Y5133"/>
      <c r="Z5133"/>
      <c r="AA5133"/>
      <c r="AB5133"/>
      <c r="AC5133"/>
      <c r="AD5133"/>
      <c r="AE5133"/>
      <c r="AF5133"/>
      <c r="AG5133">
        <v>2</v>
      </c>
      <c r="AH5133">
        <v>9000</v>
      </c>
    </row>
    <row r="5134" spans="1:34" ht="15" x14ac:dyDescent="0.25">
      <c r="A5134" t="s">
        <v>10383</v>
      </c>
      <c r="B5134" t="s">
        <v>10384</v>
      </c>
      <c r="C5134" t="s">
        <v>231</v>
      </c>
      <c r="D5134">
        <v>68</v>
      </c>
      <c r="E5134" s="138">
        <v>45644</v>
      </c>
      <c r="F5134" s="138">
        <v>45660</v>
      </c>
      <c r="G5134" t="s">
        <v>69</v>
      </c>
      <c r="H5134" t="s">
        <v>70</v>
      </c>
      <c r="I5134">
        <v>0</v>
      </c>
      <c r="J5134" t="s">
        <v>16230</v>
      </c>
      <c r="K5134">
        <v>0.8</v>
      </c>
      <c r="L5134" t="s">
        <v>71</v>
      </c>
      <c r="M5134"/>
      <c r="N5134"/>
      <c r="O5134"/>
      <c r="P5134"/>
      <c r="Q5134"/>
      <c r="R5134"/>
      <c r="S5134"/>
      <c r="T5134"/>
      <c r="U5134"/>
      <c r="V5134"/>
      <c r="W5134"/>
      <c r="X5134"/>
      <c r="Y5134"/>
      <c r="Z5134"/>
      <c r="AA5134"/>
      <c r="AB5134"/>
      <c r="AC5134"/>
      <c r="AD5134"/>
      <c r="AE5134"/>
      <c r="AF5134"/>
      <c r="AG5134">
        <v>2</v>
      </c>
      <c r="AH5134">
        <v>15000</v>
      </c>
    </row>
    <row r="5135" spans="1:34" ht="15" x14ac:dyDescent="0.25">
      <c r="A5135" t="s">
        <v>9046</v>
      </c>
      <c r="B5135" t="s">
        <v>9047</v>
      </c>
      <c r="C5135" t="s">
        <v>333</v>
      </c>
      <c r="D5135">
        <v>30</v>
      </c>
      <c r="E5135" s="138">
        <v>39218</v>
      </c>
      <c r="F5135" s="138">
        <v>46011</v>
      </c>
      <c r="G5135" t="s">
        <v>69</v>
      </c>
      <c r="H5135" t="s">
        <v>70</v>
      </c>
      <c r="I5135">
        <v>0</v>
      </c>
      <c r="J5135" t="s">
        <v>16243</v>
      </c>
      <c r="K5135">
        <v>0.8</v>
      </c>
      <c r="L5135" t="s">
        <v>71</v>
      </c>
      <c r="M5135"/>
      <c r="N5135"/>
      <c r="O5135"/>
      <c r="P5135"/>
      <c r="Q5135"/>
      <c r="R5135"/>
      <c r="S5135"/>
      <c r="T5135"/>
      <c r="U5135"/>
      <c r="V5135"/>
      <c r="W5135"/>
      <c r="X5135"/>
      <c r="Y5135"/>
      <c r="Z5135"/>
      <c r="AA5135"/>
      <c r="AB5135"/>
      <c r="AC5135"/>
      <c r="AD5135"/>
      <c r="AE5135"/>
      <c r="AF5135"/>
      <c r="AG5135">
        <v>2</v>
      </c>
      <c r="AH5135">
        <v>7999.99</v>
      </c>
    </row>
    <row r="5136" spans="1:34" ht="15" x14ac:dyDescent="0.25">
      <c r="A5136" t="s">
        <v>10385</v>
      </c>
      <c r="B5136" t="s">
        <v>10386</v>
      </c>
      <c r="C5136" t="s">
        <v>228</v>
      </c>
      <c r="D5136">
        <v>33</v>
      </c>
      <c r="E5136" s="138">
        <v>45649</v>
      </c>
      <c r="F5136" s="138">
        <v>45672</v>
      </c>
      <c r="G5136" t="s">
        <v>69</v>
      </c>
      <c r="H5136" t="s">
        <v>63</v>
      </c>
      <c r="I5136">
        <v>0.8</v>
      </c>
      <c r="J5136" t="s">
        <v>71</v>
      </c>
      <c r="K5136"/>
      <c r="L5136"/>
      <c r="M5136"/>
      <c r="N5136"/>
      <c r="O5136"/>
      <c r="P5136"/>
      <c r="Q5136"/>
      <c r="R5136"/>
      <c r="S5136"/>
      <c r="T5136"/>
      <c r="U5136"/>
      <c r="V5136"/>
      <c r="W5136"/>
      <c r="X5136"/>
      <c r="Y5136"/>
      <c r="Z5136"/>
      <c r="AA5136"/>
      <c r="AB5136"/>
      <c r="AC5136"/>
      <c r="AD5136"/>
      <c r="AE5136"/>
      <c r="AF5136"/>
      <c r="AG5136">
        <v>1</v>
      </c>
      <c r="AH5136">
        <v>0</v>
      </c>
    </row>
    <row r="5137" spans="1:34" ht="15" x14ac:dyDescent="0.25">
      <c r="A5137" t="s">
        <v>10387</v>
      </c>
      <c r="B5137" t="s">
        <v>10388</v>
      </c>
      <c r="C5137" t="s">
        <v>231</v>
      </c>
      <c r="D5137">
        <v>45</v>
      </c>
      <c r="E5137" s="138">
        <v>45644</v>
      </c>
      <c r="F5137" s="138">
        <v>45839</v>
      </c>
      <c r="G5137" t="s">
        <v>16478</v>
      </c>
      <c r="H5137" t="s">
        <v>70</v>
      </c>
      <c r="I5137">
        <v>0.55000000000000004</v>
      </c>
      <c r="J5137" t="s">
        <v>76</v>
      </c>
      <c r="K5137">
        <v>0.7</v>
      </c>
      <c r="L5137" t="s">
        <v>77</v>
      </c>
      <c r="M5137">
        <v>0.78</v>
      </c>
      <c r="N5137" t="s">
        <v>78</v>
      </c>
      <c r="O5137">
        <v>0.8</v>
      </c>
      <c r="P5137" t="s">
        <v>79</v>
      </c>
      <c r="Q5137">
        <v>0</v>
      </c>
      <c r="R5137" t="s">
        <v>16257</v>
      </c>
      <c r="S5137"/>
      <c r="T5137"/>
      <c r="U5137"/>
      <c r="V5137"/>
      <c r="W5137"/>
      <c r="X5137"/>
      <c r="Y5137"/>
      <c r="Z5137"/>
      <c r="AA5137"/>
      <c r="AB5137"/>
      <c r="AC5137"/>
      <c r="AD5137"/>
      <c r="AE5137"/>
      <c r="AF5137"/>
      <c r="AG5137">
        <v>0</v>
      </c>
      <c r="AH5137">
        <v>0</v>
      </c>
    </row>
    <row r="5138" spans="1:34" ht="15" x14ac:dyDescent="0.25">
      <c r="A5138" t="s">
        <v>10389</v>
      </c>
      <c r="B5138" t="s">
        <v>10390</v>
      </c>
      <c r="C5138" t="s">
        <v>604</v>
      </c>
      <c r="D5138">
        <v>9</v>
      </c>
      <c r="E5138" s="138">
        <v>45744</v>
      </c>
      <c r="F5138" s="138">
        <v>45938</v>
      </c>
      <c r="G5138" t="s">
        <v>69</v>
      </c>
      <c r="H5138" t="s">
        <v>63</v>
      </c>
      <c r="I5138">
        <v>0.6</v>
      </c>
      <c r="J5138" t="s">
        <v>71</v>
      </c>
      <c r="K5138"/>
      <c r="L5138"/>
      <c r="M5138"/>
      <c r="N5138"/>
      <c r="O5138"/>
      <c r="P5138"/>
      <c r="Q5138"/>
      <c r="R5138"/>
      <c r="S5138"/>
      <c r="T5138"/>
      <c r="U5138"/>
      <c r="V5138"/>
      <c r="W5138"/>
      <c r="X5138"/>
      <c r="Y5138"/>
      <c r="Z5138"/>
      <c r="AA5138"/>
      <c r="AB5138"/>
      <c r="AC5138"/>
      <c r="AD5138"/>
      <c r="AE5138"/>
      <c r="AF5138"/>
      <c r="AG5138">
        <v>1</v>
      </c>
      <c r="AH5138">
        <v>0</v>
      </c>
    </row>
    <row r="5139" spans="1:34" ht="15" x14ac:dyDescent="0.25">
      <c r="A5139" t="s">
        <v>10391</v>
      </c>
      <c r="B5139" t="s">
        <v>10392</v>
      </c>
      <c r="C5139" t="s">
        <v>313</v>
      </c>
      <c r="D5139"/>
      <c r="E5139"/>
      <c r="F5139"/>
      <c r="G5139"/>
      <c r="H5139" t="s">
        <v>63</v>
      </c>
      <c r="I5139" t="s">
        <v>64</v>
      </c>
      <c r="J5139"/>
      <c r="K5139"/>
      <c r="L5139"/>
      <c r="M5139"/>
      <c r="N5139"/>
      <c r="O5139"/>
      <c r="P5139"/>
      <c r="Q5139"/>
      <c r="R5139"/>
      <c r="S5139"/>
      <c r="T5139"/>
      <c r="U5139"/>
      <c r="V5139"/>
      <c r="W5139"/>
      <c r="X5139"/>
      <c r="Y5139"/>
      <c r="Z5139"/>
      <c r="AA5139"/>
      <c r="AB5139"/>
      <c r="AC5139"/>
      <c r="AD5139"/>
      <c r="AE5139"/>
      <c r="AF5139"/>
      <c r="AG5139"/>
      <c r="AH5139">
        <v>0</v>
      </c>
    </row>
    <row r="5140" spans="1:34" ht="15" x14ac:dyDescent="0.25">
      <c r="A5140" t="s">
        <v>10393</v>
      </c>
      <c r="B5140" t="s">
        <v>10394</v>
      </c>
      <c r="C5140" t="s">
        <v>145</v>
      </c>
      <c r="D5140">
        <v>54</v>
      </c>
      <c r="E5140" s="138">
        <v>45643</v>
      </c>
      <c r="F5140" s="138">
        <v>45681</v>
      </c>
      <c r="G5140" t="s">
        <v>69</v>
      </c>
      <c r="H5140" t="s">
        <v>63</v>
      </c>
      <c r="I5140">
        <v>0.8</v>
      </c>
      <c r="J5140" t="s">
        <v>71</v>
      </c>
      <c r="K5140"/>
      <c r="L5140"/>
      <c r="M5140"/>
      <c r="N5140"/>
      <c r="O5140"/>
      <c r="P5140"/>
      <c r="Q5140"/>
      <c r="R5140"/>
      <c r="S5140"/>
      <c r="T5140"/>
      <c r="U5140"/>
      <c r="V5140"/>
      <c r="W5140"/>
      <c r="X5140"/>
      <c r="Y5140"/>
      <c r="Z5140"/>
      <c r="AA5140"/>
      <c r="AB5140"/>
      <c r="AC5140"/>
      <c r="AD5140"/>
      <c r="AE5140"/>
      <c r="AF5140"/>
      <c r="AG5140">
        <v>1</v>
      </c>
      <c r="AH5140">
        <v>0</v>
      </c>
    </row>
    <row r="5141" spans="1:34" ht="15" x14ac:dyDescent="0.25">
      <c r="A5141" t="s">
        <v>10395</v>
      </c>
      <c r="B5141" t="s">
        <v>10396</v>
      </c>
      <c r="C5141" t="s">
        <v>102</v>
      </c>
      <c r="D5141">
        <v>6</v>
      </c>
      <c r="E5141" s="138">
        <v>45777</v>
      </c>
      <c r="F5141" s="138">
        <v>45937</v>
      </c>
      <c r="G5141" t="s">
        <v>16508</v>
      </c>
      <c r="H5141" t="s">
        <v>70</v>
      </c>
      <c r="I5141">
        <v>0.56999999999999995</v>
      </c>
      <c r="J5141" t="s">
        <v>16270</v>
      </c>
      <c r="K5141">
        <v>0.62</v>
      </c>
      <c r="L5141" t="s">
        <v>78</v>
      </c>
      <c r="M5141">
        <v>0.7</v>
      </c>
      <c r="N5141" t="s">
        <v>79</v>
      </c>
      <c r="O5141"/>
      <c r="P5141"/>
      <c r="Q5141"/>
      <c r="R5141"/>
      <c r="S5141"/>
      <c r="T5141"/>
      <c r="U5141"/>
      <c r="V5141"/>
      <c r="W5141"/>
      <c r="X5141"/>
      <c r="Y5141"/>
      <c r="Z5141"/>
      <c r="AA5141"/>
      <c r="AB5141"/>
      <c r="AC5141"/>
      <c r="AD5141"/>
      <c r="AE5141"/>
      <c r="AF5141"/>
      <c r="AG5141">
        <v>3</v>
      </c>
      <c r="AH5141">
        <v>0</v>
      </c>
    </row>
    <row r="5142" spans="1:34" ht="15" x14ac:dyDescent="0.25">
      <c r="A5142" t="s">
        <v>10397</v>
      </c>
      <c r="B5142" t="s">
        <v>10398</v>
      </c>
      <c r="C5142" t="s">
        <v>231</v>
      </c>
      <c r="D5142">
        <v>51</v>
      </c>
      <c r="E5142" s="138">
        <v>45644</v>
      </c>
      <c r="F5142" s="138">
        <v>45828</v>
      </c>
      <c r="G5142" t="s">
        <v>69</v>
      </c>
      <c r="H5142" t="s">
        <v>70</v>
      </c>
      <c r="I5142">
        <v>0</v>
      </c>
      <c r="J5142" t="s">
        <v>16229</v>
      </c>
      <c r="K5142">
        <v>0.8</v>
      </c>
      <c r="L5142" t="s">
        <v>71</v>
      </c>
      <c r="M5142"/>
      <c r="N5142"/>
      <c r="O5142"/>
      <c r="P5142"/>
      <c r="Q5142"/>
      <c r="R5142"/>
      <c r="S5142"/>
      <c r="T5142"/>
      <c r="U5142"/>
      <c r="V5142"/>
      <c r="W5142"/>
      <c r="X5142"/>
      <c r="Y5142"/>
      <c r="Z5142"/>
      <c r="AA5142"/>
      <c r="AB5142"/>
      <c r="AC5142"/>
      <c r="AD5142"/>
      <c r="AE5142"/>
      <c r="AF5142"/>
      <c r="AG5142">
        <v>2</v>
      </c>
      <c r="AH5142">
        <v>10000</v>
      </c>
    </row>
    <row r="5143" spans="1:34" ht="15" x14ac:dyDescent="0.25">
      <c r="A5143" t="s">
        <v>10399</v>
      </c>
      <c r="B5143" t="s">
        <v>10400</v>
      </c>
      <c r="C5143" t="s">
        <v>321</v>
      </c>
      <c r="D5143">
        <v>30</v>
      </c>
      <c r="E5143" s="138">
        <v>45288</v>
      </c>
      <c r="F5143" s="138">
        <v>46011</v>
      </c>
      <c r="G5143" t="s">
        <v>69</v>
      </c>
      <c r="H5143" t="s">
        <v>63</v>
      </c>
      <c r="I5143">
        <v>0.5</v>
      </c>
      <c r="J5143" t="s">
        <v>71</v>
      </c>
      <c r="K5143"/>
      <c r="L5143"/>
      <c r="M5143"/>
      <c r="N5143"/>
      <c r="O5143"/>
      <c r="P5143"/>
      <c r="Q5143"/>
      <c r="R5143"/>
      <c r="S5143"/>
      <c r="T5143"/>
      <c r="U5143"/>
      <c r="V5143"/>
      <c r="W5143"/>
      <c r="X5143"/>
      <c r="Y5143"/>
      <c r="Z5143"/>
      <c r="AA5143"/>
      <c r="AB5143"/>
      <c r="AC5143"/>
      <c r="AD5143"/>
      <c r="AE5143"/>
      <c r="AF5143"/>
      <c r="AG5143">
        <v>1</v>
      </c>
      <c r="AH5143">
        <v>0</v>
      </c>
    </row>
    <row r="5144" spans="1:34" ht="15" x14ac:dyDescent="0.25">
      <c r="A5144" t="s">
        <v>10401</v>
      </c>
      <c r="B5144" t="s">
        <v>10402</v>
      </c>
      <c r="C5144" t="s">
        <v>90</v>
      </c>
      <c r="D5144">
        <v>8</v>
      </c>
      <c r="E5144" s="138">
        <v>45670</v>
      </c>
      <c r="F5144" s="138">
        <v>45721</v>
      </c>
      <c r="G5144" t="s">
        <v>69</v>
      </c>
      <c r="H5144" t="s">
        <v>70</v>
      </c>
      <c r="I5144">
        <v>0.7</v>
      </c>
      <c r="J5144" t="s">
        <v>16270</v>
      </c>
      <c r="K5144">
        <v>0.8</v>
      </c>
      <c r="L5144" t="s">
        <v>78</v>
      </c>
      <c r="M5144">
        <v>0.8</v>
      </c>
      <c r="N5144" t="s">
        <v>79</v>
      </c>
      <c r="O5144"/>
      <c r="P5144"/>
      <c r="Q5144"/>
      <c r="R5144"/>
      <c r="S5144"/>
      <c r="T5144"/>
      <c r="U5144"/>
      <c r="V5144"/>
      <c r="W5144"/>
      <c r="X5144"/>
      <c r="Y5144"/>
      <c r="Z5144"/>
      <c r="AA5144"/>
      <c r="AB5144"/>
      <c r="AC5144"/>
      <c r="AD5144"/>
      <c r="AE5144"/>
      <c r="AF5144"/>
      <c r="AG5144">
        <v>3</v>
      </c>
      <c r="AH5144">
        <v>0</v>
      </c>
    </row>
    <row r="5145" spans="1:34" ht="15" x14ac:dyDescent="0.25">
      <c r="A5145" t="s">
        <v>10403</v>
      </c>
      <c r="B5145" t="s">
        <v>10404</v>
      </c>
      <c r="C5145" t="s">
        <v>1537</v>
      </c>
      <c r="D5145">
        <v>101</v>
      </c>
      <c r="E5145" s="138">
        <v>45644</v>
      </c>
      <c r="F5145" s="138">
        <v>45678</v>
      </c>
      <c r="G5145" t="s">
        <v>69</v>
      </c>
      <c r="H5145" t="s">
        <v>70</v>
      </c>
      <c r="I5145">
        <v>0</v>
      </c>
      <c r="J5145" t="s">
        <v>16229</v>
      </c>
      <c r="K5145">
        <v>0.8</v>
      </c>
      <c r="L5145" t="s">
        <v>71</v>
      </c>
      <c r="M5145"/>
      <c r="N5145"/>
      <c r="O5145"/>
      <c r="P5145"/>
      <c r="Q5145"/>
      <c r="R5145"/>
      <c r="S5145"/>
      <c r="T5145"/>
      <c r="U5145"/>
      <c r="V5145"/>
      <c r="W5145"/>
      <c r="X5145"/>
      <c r="Y5145"/>
      <c r="Z5145"/>
      <c r="AA5145"/>
      <c r="AB5145"/>
      <c r="AC5145"/>
      <c r="AD5145"/>
      <c r="AE5145"/>
      <c r="AF5145"/>
      <c r="AG5145">
        <v>2</v>
      </c>
      <c r="AH5145">
        <v>10000</v>
      </c>
    </row>
    <row r="5146" spans="1:34" ht="15" x14ac:dyDescent="0.25">
      <c r="A5146" t="s">
        <v>10405</v>
      </c>
      <c r="B5146" t="s">
        <v>10406</v>
      </c>
      <c r="C5146" t="s">
        <v>62</v>
      </c>
      <c r="D5146">
        <v>2</v>
      </c>
      <c r="E5146" s="138">
        <v>44957</v>
      </c>
      <c r="F5146" s="138">
        <v>46011</v>
      </c>
      <c r="G5146" t="s">
        <v>69</v>
      </c>
      <c r="H5146" t="s">
        <v>63</v>
      </c>
      <c r="I5146">
        <v>0.8</v>
      </c>
      <c r="J5146" t="s">
        <v>71</v>
      </c>
      <c r="K5146"/>
      <c r="L5146"/>
      <c r="M5146"/>
      <c r="N5146"/>
      <c r="O5146"/>
      <c r="P5146"/>
      <c r="Q5146"/>
      <c r="R5146"/>
      <c r="S5146"/>
      <c r="T5146"/>
      <c r="U5146"/>
      <c r="V5146"/>
      <c r="W5146"/>
      <c r="X5146"/>
      <c r="Y5146"/>
      <c r="Z5146"/>
      <c r="AA5146"/>
      <c r="AB5146"/>
      <c r="AC5146"/>
      <c r="AD5146"/>
      <c r="AE5146"/>
      <c r="AF5146"/>
      <c r="AG5146">
        <v>1</v>
      </c>
      <c r="AH5146">
        <v>0</v>
      </c>
    </row>
    <row r="5147" spans="1:34" ht="15" x14ac:dyDescent="0.25">
      <c r="A5147" t="s">
        <v>10407</v>
      </c>
      <c r="B5147" t="s">
        <v>10408</v>
      </c>
      <c r="C5147" t="s">
        <v>691</v>
      </c>
      <c r="D5147">
        <v>3</v>
      </c>
      <c r="E5147" s="138">
        <v>45709</v>
      </c>
      <c r="F5147" s="138">
        <v>45712</v>
      </c>
      <c r="G5147" t="s">
        <v>75</v>
      </c>
      <c r="H5147" t="s">
        <v>63</v>
      </c>
      <c r="I5147">
        <v>0.8</v>
      </c>
      <c r="J5147" t="s">
        <v>71</v>
      </c>
      <c r="K5147"/>
      <c r="L5147"/>
      <c r="M5147"/>
      <c r="N5147"/>
      <c r="O5147"/>
      <c r="P5147"/>
      <c r="Q5147"/>
      <c r="R5147"/>
      <c r="S5147"/>
      <c r="T5147"/>
      <c r="U5147"/>
      <c r="V5147"/>
      <c r="W5147"/>
      <c r="X5147"/>
      <c r="Y5147"/>
      <c r="Z5147"/>
      <c r="AA5147"/>
      <c r="AB5147"/>
      <c r="AC5147"/>
      <c r="AD5147"/>
      <c r="AE5147"/>
      <c r="AF5147"/>
      <c r="AG5147">
        <v>1</v>
      </c>
      <c r="AH5147">
        <v>0</v>
      </c>
    </row>
    <row r="5148" spans="1:34" ht="15" x14ac:dyDescent="0.25">
      <c r="A5148" t="s">
        <v>10409</v>
      </c>
      <c r="B5148" t="s">
        <v>10410</v>
      </c>
      <c r="C5148" t="s">
        <v>231</v>
      </c>
      <c r="D5148">
        <v>42</v>
      </c>
      <c r="E5148" s="138">
        <v>41458</v>
      </c>
      <c r="F5148" s="138">
        <v>46011</v>
      </c>
      <c r="G5148" t="s">
        <v>69</v>
      </c>
      <c r="H5148" t="s">
        <v>63</v>
      </c>
      <c r="I5148">
        <v>0.8</v>
      </c>
      <c r="J5148" t="s">
        <v>71</v>
      </c>
      <c r="K5148"/>
      <c r="L5148"/>
      <c r="M5148"/>
      <c r="N5148"/>
      <c r="O5148"/>
      <c r="P5148"/>
      <c r="Q5148"/>
      <c r="R5148"/>
      <c r="S5148"/>
      <c r="T5148"/>
      <c r="U5148"/>
      <c r="V5148"/>
      <c r="W5148"/>
      <c r="X5148"/>
      <c r="Y5148"/>
      <c r="Z5148"/>
      <c r="AA5148"/>
      <c r="AB5148"/>
      <c r="AC5148"/>
      <c r="AD5148"/>
      <c r="AE5148"/>
      <c r="AF5148"/>
      <c r="AG5148">
        <v>1</v>
      </c>
      <c r="AH5148">
        <v>0</v>
      </c>
    </row>
    <row r="5149" spans="1:34" ht="15" x14ac:dyDescent="0.25">
      <c r="A5149" t="s">
        <v>10411</v>
      </c>
      <c r="B5149" t="s">
        <v>10412</v>
      </c>
      <c r="C5149" t="s">
        <v>228</v>
      </c>
      <c r="D5149">
        <v>25</v>
      </c>
      <c r="E5149" s="138">
        <v>45654</v>
      </c>
      <c r="F5149" s="138">
        <v>45708</v>
      </c>
      <c r="G5149" t="s">
        <v>69</v>
      </c>
      <c r="H5149" t="s">
        <v>63</v>
      </c>
      <c r="I5149">
        <v>0.8</v>
      </c>
      <c r="J5149" t="s">
        <v>71</v>
      </c>
      <c r="K5149"/>
      <c r="L5149"/>
      <c r="M5149"/>
      <c r="N5149"/>
      <c r="O5149"/>
      <c r="P5149"/>
      <c r="Q5149"/>
      <c r="R5149"/>
      <c r="S5149"/>
      <c r="T5149"/>
      <c r="U5149"/>
      <c r="V5149"/>
      <c r="W5149"/>
      <c r="X5149"/>
      <c r="Y5149"/>
      <c r="Z5149"/>
      <c r="AA5149"/>
      <c r="AB5149"/>
      <c r="AC5149"/>
      <c r="AD5149"/>
      <c r="AE5149"/>
      <c r="AF5149"/>
      <c r="AG5149">
        <v>1</v>
      </c>
      <c r="AH5149">
        <v>0</v>
      </c>
    </row>
    <row r="5150" spans="1:34" ht="15" x14ac:dyDescent="0.25">
      <c r="A5150" t="s">
        <v>10413</v>
      </c>
      <c r="B5150" t="s">
        <v>10414</v>
      </c>
      <c r="C5150" t="s">
        <v>62</v>
      </c>
      <c r="D5150">
        <v>58</v>
      </c>
      <c r="E5150" s="138">
        <v>45646</v>
      </c>
      <c r="F5150" s="138">
        <v>45777</v>
      </c>
      <c r="G5150" t="s">
        <v>69</v>
      </c>
      <c r="H5150" t="s">
        <v>70</v>
      </c>
      <c r="I5150">
        <v>0</v>
      </c>
      <c r="J5150" t="s">
        <v>16265</v>
      </c>
      <c r="K5150">
        <v>0.7</v>
      </c>
      <c r="L5150" t="s">
        <v>71</v>
      </c>
      <c r="M5150"/>
      <c r="N5150"/>
      <c r="O5150"/>
      <c r="P5150"/>
      <c r="Q5150"/>
      <c r="R5150"/>
      <c r="S5150"/>
      <c r="T5150"/>
      <c r="U5150"/>
      <c r="V5150"/>
      <c r="W5150"/>
      <c r="X5150"/>
      <c r="Y5150"/>
      <c r="Z5150"/>
      <c r="AA5150"/>
      <c r="AB5150"/>
      <c r="AC5150"/>
      <c r="AD5150"/>
      <c r="AE5150"/>
      <c r="AF5150"/>
      <c r="AG5150">
        <v>2</v>
      </c>
      <c r="AH5150">
        <v>10500</v>
      </c>
    </row>
    <row r="5151" spans="1:34" ht="15" x14ac:dyDescent="0.25">
      <c r="A5151" t="s">
        <v>10415</v>
      </c>
      <c r="B5151" t="s">
        <v>10416</v>
      </c>
      <c r="C5151" t="s">
        <v>267</v>
      </c>
      <c r="D5151">
        <v>40</v>
      </c>
      <c r="E5151" s="138">
        <v>45646</v>
      </c>
      <c r="F5151" s="138">
        <v>45664</v>
      </c>
      <c r="G5151" t="s">
        <v>69</v>
      </c>
      <c r="H5151" t="s">
        <v>63</v>
      </c>
      <c r="I5151">
        <v>0.8</v>
      </c>
      <c r="J5151" t="s">
        <v>71</v>
      </c>
      <c r="K5151"/>
      <c r="L5151"/>
      <c r="M5151"/>
      <c r="N5151"/>
      <c r="O5151"/>
      <c r="P5151"/>
      <c r="Q5151"/>
      <c r="R5151"/>
      <c r="S5151"/>
      <c r="T5151"/>
      <c r="U5151"/>
      <c r="V5151"/>
      <c r="W5151"/>
      <c r="X5151"/>
      <c r="Y5151"/>
      <c r="Z5151"/>
      <c r="AA5151"/>
      <c r="AB5151"/>
      <c r="AC5151"/>
      <c r="AD5151"/>
      <c r="AE5151"/>
      <c r="AF5151"/>
      <c r="AG5151">
        <v>1</v>
      </c>
      <c r="AH5151">
        <v>0</v>
      </c>
    </row>
    <row r="5152" spans="1:34" ht="15" x14ac:dyDescent="0.25">
      <c r="A5152" t="s">
        <v>10417</v>
      </c>
      <c r="B5152" t="s">
        <v>10418</v>
      </c>
      <c r="C5152" t="s">
        <v>214</v>
      </c>
      <c r="D5152">
        <v>26</v>
      </c>
      <c r="E5152" s="138">
        <v>45271</v>
      </c>
      <c r="F5152" s="138">
        <v>46011</v>
      </c>
      <c r="G5152" t="s">
        <v>69</v>
      </c>
      <c r="H5152" t="s">
        <v>63</v>
      </c>
      <c r="I5152">
        <v>0.8</v>
      </c>
      <c r="J5152" t="s">
        <v>71</v>
      </c>
      <c r="K5152"/>
      <c r="L5152"/>
      <c r="M5152"/>
      <c r="N5152"/>
      <c r="O5152"/>
      <c r="P5152"/>
      <c r="Q5152"/>
      <c r="R5152"/>
      <c r="S5152"/>
      <c r="T5152"/>
      <c r="U5152"/>
      <c r="V5152"/>
      <c r="W5152"/>
      <c r="X5152"/>
      <c r="Y5152"/>
      <c r="Z5152"/>
      <c r="AA5152"/>
      <c r="AB5152"/>
      <c r="AC5152"/>
      <c r="AD5152"/>
      <c r="AE5152"/>
      <c r="AF5152"/>
      <c r="AG5152">
        <v>1</v>
      </c>
      <c r="AH5152">
        <v>0</v>
      </c>
    </row>
    <row r="5153" spans="1:34" ht="15" x14ac:dyDescent="0.25">
      <c r="A5153" t="s">
        <v>10419</v>
      </c>
      <c r="B5153" t="s">
        <v>10420</v>
      </c>
      <c r="C5153" t="s">
        <v>102</v>
      </c>
      <c r="D5153">
        <v>49</v>
      </c>
      <c r="E5153" s="138">
        <v>45656</v>
      </c>
      <c r="F5153" s="138">
        <v>45904</v>
      </c>
      <c r="G5153" t="s">
        <v>69</v>
      </c>
      <c r="H5153" t="s">
        <v>63</v>
      </c>
      <c r="I5153">
        <v>0.4</v>
      </c>
      <c r="J5153" t="s">
        <v>71</v>
      </c>
      <c r="K5153"/>
      <c r="L5153"/>
      <c r="M5153"/>
      <c r="N5153"/>
      <c r="O5153"/>
      <c r="P5153"/>
      <c r="Q5153"/>
      <c r="R5153"/>
      <c r="S5153"/>
      <c r="T5153"/>
      <c r="U5153"/>
      <c r="V5153"/>
      <c r="W5153"/>
      <c r="X5153"/>
      <c r="Y5153"/>
      <c r="Z5153"/>
      <c r="AA5153"/>
      <c r="AB5153"/>
      <c r="AC5153"/>
      <c r="AD5153"/>
      <c r="AE5153"/>
      <c r="AF5153"/>
      <c r="AG5153">
        <v>1</v>
      </c>
      <c r="AH5153">
        <v>0</v>
      </c>
    </row>
    <row r="5154" spans="1:34" ht="15" x14ac:dyDescent="0.25">
      <c r="A5154" t="s">
        <v>10423</v>
      </c>
      <c r="B5154" t="s">
        <v>10424</v>
      </c>
      <c r="C5154" t="s">
        <v>411</v>
      </c>
      <c r="D5154">
        <v>268</v>
      </c>
      <c r="E5154" s="138">
        <v>45568</v>
      </c>
      <c r="F5154" s="138">
        <v>45923</v>
      </c>
      <c r="G5154" t="s">
        <v>16478</v>
      </c>
      <c r="H5154" t="s">
        <v>70</v>
      </c>
      <c r="I5154">
        <v>0.5</v>
      </c>
      <c r="J5154" t="s">
        <v>76</v>
      </c>
      <c r="K5154">
        <v>0.78</v>
      </c>
      <c r="L5154" t="s">
        <v>77</v>
      </c>
      <c r="M5154">
        <v>0.79</v>
      </c>
      <c r="N5154" t="s">
        <v>78</v>
      </c>
      <c r="O5154">
        <v>0.8</v>
      </c>
      <c r="P5154" t="s">
        <v>79</v>
      </c>
      <c r="Q5154"/>
      <c r="R5154"/>
      <c r="S5154"/>
      <c r="T5154"/>
      <c r="U5154"/>
      <c r="V5154"/>
      <c r="W5154"/>
      <c r="X5154"/>
      <c r="Y5154"/>
      <c r="Z5154"/>
      <c r="AA5154"/>
      <c r="AB5154"/>
      <c r="AC5154"/>
      <c r="AD5154"/>
      <c r="AE5154"/>
      <c r="AF5154"/>
      <c r="AG5154">
        <v>0</v>
      </c>
      <c r="AH5154">
        <v>0</v>
      </c>
    </row>
    <row r="5155" spans="1:34" ht="15" x14ac:dyDescent="0.25">
      <c r="A5155" t="s">
        <v>10425</v>
      </c>
      <c r="B5155" t="s">
        <v>10426</v>
      </c>
      <c r="C5155" t="s">
        <v>1079</v>
      </c>
      <c r="D5155">
        <v>71</v>
      </c>
      <c r="E5155" s="138">
        <v>45278</v>
      </c>
      <c r="F5155" s="138">
        <v>46011</v>
      </c>
      <c r="G5155" t="s">
        <v>16478</v>
      </c>
      <c r="H5155" t="s">
        <v>70</v>
      </c>
      <c r="I5155">
        <v>0.5</v>
      </c>
      <c r="J5155" t="s">
        <v>76</v>
      </c>
      <c r="K5155">
        <v>0.65</v>
      </c>
      <c r="L5155" t="s">
        <v>77</v>
      </c>
      <c r="M5155">
        <v>0.75</v>
      </c>
      <c r="N5155" t="s">
        <v>78</v>
      </c>
      <c r="O5155">
        <v>0.8</v>
      </c>
      <c r="P5155" t="s">
        <v>79</v>
      </c>
      <c r="Q5155">
        <v>0</v>
      </c>
      <c r="R5155" t="s">
        <v>16405</v>
      </c>
      <c r="S5155">
        <v>0</v>
      </c>
      <c r="T5155" t="s">
        <v>16406</v>
      </c>
      <c r="U5155"/>
      <c r="V5155"/>
      <c r="W5155"/>
      <c r="X5155"/>
      <c r="Y5155"/>
      <c r="Z5155"/>
      <c r="AA5155"/>
      <c r="AB5155"/>
      <c r="AC5155"/>
      <c r="AD5155"/>
      <c r="AE5155"/>
      <c r="AF5155"/>
      <c r="AG5155">
        <v>0</v>
      </c>
      <c r="AH5155">
        <v>0</v>
      </c>
    </row>
    <row r="5156" spans="1:34" ht="15" x14ac:dyDescent="0.25">
      <c r="A5156" t="s">
        <v>10427</v>
      </c>
      <c r="B5156" t="s">
        <v>10428</v>
      </c>
      <c r="C5156" t="s">
        <v>63</v>
      </c>
      <c r="D5156">
        <v>11</v>
      </c>
      <c r="E5156" s="138">
        <v>45775</v>
      </c>
      <c r="F5156" s="138">
        <v>45940</v>
      </c>
      <c r="G5156" t="s">
        <v>16527</v>
      </c>
      <c r="H5156" t="s">
        <v>70</v>
      </c>
      <c r="I5156">
        <v>0</v>
      </c>
      <c r="J5156" t="s">
        <v>16276</v>
      </c>
      <c r="K5156">
        <v>0.4</v>
      </c>
      <c r="L5156" t="s">
        <v>16270</v>
      </c>
      <c r="M5156">
        <v>0.7</v>
      </c>
      <c r="N5156" t="s">
        <v>78</v>
      </c>
      <c r="O5156">
        <v>0.8</v>
      </c>
      <c r="P5156" t="s">
        <v>79</v>
      </c>
      <c r="Q5156"/>
      <c r="R5156"/>
      <c r="S5156"/>
      <c r="T5156"/>
      <c r="U5156"/>
      <c r="V5156"/>
      <c r="W5156"/>
      <c r="X5156"/>
      <c r="Y5156"/>
      <c r="Z5156"/>
      <c r="AA5156"/>
      <c r="AB5156"/>
      <c r="AC5156"/>
      <c r="AD5156"/>
      <c r="AE5156"/>
      <c r="AF5156"/>
      <c r="AG5156">
        <v>4</v>
      </c>
      <c r="AH5156">
        <v>18000</v>
      </c>
    </row>
    <row r="5157" spans="1:34" ht="15" x14ac:dyDescent="0.25">
      <c r="A5157" t="s">
        <v>10431</v>
      </c>
      <c r="B5157" t="s">
        <v>10432</v>
      </c>
      <c r="C5157" t="s">
        <v>231</v>
      </c>
      <c r="D5157">
        <v>33</v>
      </c>
      <c r="E5157" s="138">
        <v>45644</v>
      </c>
      <c r="F5157" s="138">
        <v>45670</v>
      </c>
      <c r="G5157" t="s">
        <v>69</v>
      </c>
      <c r="H5157" t="s">
        <v>63</v>
      </c>
      <c r="I5157">
        <v>0.6</v>
      </c>
      <c r="J5157" t="s">
        <v>71</v>
      </c>
      <c r="K5157"/>
      <c r="L5157"/>
      <c r="M5157"/>
      <c r="N5157"/>
      <c r="O5157"/>
      <c r="P5157"/>
      <c r="Q5157"/>
      <c r="R5157"/>
      <c r="S5157"/>
      <c r="T5157"/>
      <c r="U5157"/>
      <c r="V5157"/>
      <c r="W5157"/>
      <c r="X5157"/>
      <c r="Y5157"/>
      <c r="Z5157"/>
      <c r="AA5157"/>
      <c r="AB5157"/>
      <c r="AC5157"/>
      <c r="AD5157"/>
      <c r="AE5157"/>
      <c r="AF5157"/>
      <c r="AG5157">
        <v>1</v>
      </c>
      <c r="AH5157">
        <v>0</v>
      </c>
    </row>
    <row r="5158" spans="1:34" ht="15" x14ac:dyDescent="0.25">
      <c r="A5158" t="s">
        <v>15699</v>
      </c>
      <c r="B5158" t="s">
        <v>15700</v>
      </c>
      <c r="C5158" t="s">
        <v>742</v>
      </c>
      <c r="D5158">
        <v>44</v>
      </c>
      <c r="E5158" s="138">
        <v>45628</v>
      </c>
      <c r="F5158" s="138">
        <v>45786</v>
      </c>
      <c r="G5158" t="s">
        <v>69</v>
      </c>
      <c r="H5158" t="s">
        <v>63</v>
      </c>
      <c r="I5158">
        <v>0.2</v>
      </c>
      <c r="J5158" t="s">
        <v>71</v>
      </c>
      <c r="K5158"/>
      <c r="L5158"/>
      <c r="M5158"/>
      <c r="N5158"/>
      <c r="O5158"/>
      <c r="P5158"/>
      <c r="Q5158"/>
      <c r="R5158"/>
      <c r="S5158"/>
      <c r="T5158"/>
      <c r="U5158"/>
      <c r="V5158"/>
      <c r="W5158"/>
      <c r="X5158"/>
      <c r="Y5158"/>
      <c r="Z5158"/>
      <c r="AA5158"/>
      <c r="AB5158"/>
      <c r="AC5158"/>
      <c r="AD5158"/>
      <c r="AE5158"/>
      <c r="AF5158"/>
      <c r="AG5158">
        <v>1</v>
      </c>
      <c r="AH5158">
        <v>0</v>
      </c>
    </row>
    <row r="5159" spans="1:34" ht="15" x14ac:dyDescent="0.25">
      <c r="A5159" t="s">
        <v>10433</v>
      </c>
      <c r="B5159" t="s">
        <v>10434</v>
      </c>
      <c r="C5159" t="s">
        <v>119</v>
      </c>
      <c r="D5159">
        <v>25</v>
      </c>
      <c r="E5159" s="138">
        <v>41213</v>
      </c>
      <c r="F5159" s="138">
        <v>46011</v>
      </c>
      <c r="G5159" t="s">
        <v>69</v>
      </c>
      <c r="H5159" t="s">
        <v>63</v>
      </c>
      <c r="I5159">
        <v>0.8</v>
      </c>
      <c r="J5159" t="s">
        <v>71</v>
      </c>
      <c r="K5159"/>
      <c r="L5159"/>
      <c r="M5159"/>
      <c r="N5159"/>
      <c r="O5159"/>
      <c r="P5159"/>
      <c r="Q5159"/>
      <c r="R5159"/>
      <c r="S5159"/>
      <c r="T5159"/>
      <c r="U5159"/>
      <c r="V5159"/>
      <c r="W5159"/>
      <c r="X5159"/>
      <c r="Y5159"/>
      <c r="Z5159"/>
      <c r="AA5159"/>
      <c r="AB5159"/>
      <c r="AC5159"/>
      <c r="AD5159"/>
      <c r="AE5159"/>
      <c r="AF5159"/>
      <c r="AG5159">
        <v>1</v>
      </c>
      <c r="AH5159">
        <v>0</v>
      </c>
    </row>
    <row r="5160" spans="1:34" ht="15" x14ac:dyDescent="0.25">
      <c r="A5160" t="s">
        <v>10435</v>
      </c>
      <c r="B5160" t="s">
        <v>10436</v>
      </c>
      <c r="C5160" t="s">
        <v>142</v>
      </c>
      <c r="D5160">
        <v>41</v>
      </c>
      <c r="E5160" s="138">
        <v>45647</v>
      </c>
      <c r="F5160" s="138">
        <v>45936</v>
      </c>
      <c r="G5160" t="s">
        <v>69</v>
      </c>
      <c r="H5160" t="s">
        <v>70</v>
      </c>
      <c r="I5160">
        <v>0</v>
      </c>
      <c r="J5160" t="s">
        <v>16269</v>
      </c>
      <c r="K5160">
        <v>0.8</v>
      </c>
      <c r="L5160" t="s">
        <v>71</v>
      </c>
      <c r="M5160"/>
      <c r="N5160"/>
      <c r="O5160"/>
      <c r="P5160"/>
      <c r="Q5160"/>
      <c r="R5160"/>
      <c r="S5160"/>
      <c r="T5160"/>
      <c r="U5160"/>
      <c r="V5160"/>
      <c r="W5160"/>
      <c r="X5160"/>
      <c r="Y5160"/>
      <c r="Z5160"/>
      <c r="AA5160"/>
      <c r="AB5160"/>
      <c r="AC5160"/>
      <c r="AD5160"/>
      <c r="AE5160"/>
      <c r="AF5160"/>
      <c r="AG5160">
        <v>2</v>
      </c>
      <c r="AH5160">
        <v>12500</v>
      </c>
    </row>
    <row r="5161" spans="1:34" ht="15" x14ac:dyDescent="0.25">
      <c r="A5161" t="s">
        <v>10429</v>
      </c>
      <c r="B5161" t="s">
        <v>10430</v>
      </c>
      <c r="C5161" t="s">
        <v>206</v>
      </c>
      <c r="D5161">
        <v>9</v>
      </c>
      <c r="E5161" s="138">
        <v>45352</v>
      </c>
      <c r="F5161" s="138">
        <v>46011</v>
      </c>
      <c r="G5161" t="s">
        <v>69</v>
      </c>
      <c r="H5161" t="s">
        <v>63</v>
      </c>
      <c r="I5161">
        <v>0.8</v>
      </c>
      <c r="J5161" t="s">
        <v>71</v>
      </c>
      <c r="K5161"/>
      <c r="L5161"/>
      <c r="M5161"/>
      <c r="N5161"/>
      <c r="O5161"/>
      <c r="P5161"/>
      <c r="Q5161"/>
      <c r="R5161"/>
      <c r="S5161"/>
      <c r="T5161"/>
      <c r="U5161"/>
      <c r="V5161"/>
      <c r="W5161"/>
      <c r="X5161"/>
      <c r="Y5161"/>
      <c r="Z5161"/>
      <c r="AA5161"/>
      <c r="AB5161"/>
      <c r="AC5161"/>
      <c r="AD5161"/>
      <c r="AE5161"/>
      <c r="AF5161"/>
      <c r="AG5161">
        <v>1</v>
      </c>
      <c r="AH5161">
        <v>0</v>
      </c>
    </row>
    <row r="5162" spans="1:34" ht="15" x14ac:dyDescent="0.25">
      <c r="A5162" t="s">
        <v>10437</v>
      </c>
      <c r="B5162" t="s">
        <v>10438</v>
      </c>
      <c r="C5162" t="s">
        <v>105</v>
      </c>
      <c r="D5162">
        <v>39</v>
      </c>
      <c r="E5162" s="138">
        <v>45647</v>
      </c>
      <c r="F5162" s="138">
        <v>45671</v>
      </c>
      <c r="G5162" t="s">
        <v>69</v>
      </c>
      <c r="H5162" t="s">
        <v>70</v>
      </c>
      <c r="I5162">
        <v>0</v>
      </c>
      <c r="J5162" t="s">
        <v>16229</v>
      </c>
      <c r="K5162">
        <v>0.8</v>
      </c>
      <c r="L5162" t="s">
        <v>71</v>
      </c>
      <c r="M5162"/>
      <c r="N5162"/>
      <c r="O5162"/>
      <c r="P5162"/>
      <c r="Q5162"/>
      <c r="R5162"/>
      <c r="S5162"/>
      <c r="T5162"/>
      <c r="U5162"/>
      <c r="V5162"/>
      <c r="W5162"/>
      <c r="X5162"/>
      <c r="Y5162"/>
      <c r="Z5162"/>
      <c r="AA5162"/>
      <c r="AB5162"/>
      <c r="AC5162"/>
      <c r="AD5162"/>
      <c r="AE5162"/>
      <c r="AF5162"/>
      <c r="AG5162">
        <v>2</v>
      </c>
      <c r="AH5162">
        <v>10000</v>
      </c>
    </row>
    <row r="5163" spans="1:34" ht="15" x14ac:dyDescent="0.25">
      <c r="A5163" t="s">
        <v>10439</v>
      </c>
      <c r="B5163" t="s">
        <v>10440</v>
      </c>
      <c r="C5163" t="s">
        <v>225</v>
      </c>
      <c r="D5163">
        <v>89</v>
      </c>
      <c r="E5163" s="138">
        <v>45643</v>
      </c>
      <c r="F5163" s="138">
        <v>45691</v>
      </c>
      <c r="G5163" t="s">
        <v>69</v>
      </c>
      <c r="H5163" t="s">
        <v>70</v>
      </c>
      <c r="I5163">
        <v>0</v>
      </c>
      <c r="J5163" t="s">
        <v>16230</v>
      </c>
      <c r="K5163">
        <v>0.8</v>
      </c>
      <c r="L5163" t="s">
        <v>71</v>
      </c>
      <c r="M5163"/>
      <c r="N5163"/>
      <c r="O5163"/>
      <c r="P5163"/>
      <c r="Q5163"/>
      <c r="R5163"/>
      <c r="S5163"/>
      <c r="T5163"/>
      <c r="U5163"/>
      <c r="V5163"/>
      <c r="W5163"/>
      <c r="X5163"/>
      <c r="Y5163"/>
      <c r="Z5163"/>
      <c r="AA5163"/>
      <c r="AB5163"/>
      <c r="AC5163"/>
      <c r="AD5163"/>
      <c r="AE5163"/>
      <c r="AF5163"/>
      <c r="AG5163">
        <v>2</v>
      </c>
      <c r="AH5163">
        <v>15000</v>
      </c>
    </row>
    <row r="5164" spans="1:34" ht="15" x14ac:dyDescent="0.25">
      <c r="A5164" t="s">
        <v>10441</v>
      </c>
      <c r="B5164" t="s">
        <v>10442</v>
      </c>
      <c r="C5164" t="s">
        <v>757</v>
      </c>
      <c r="D5164">
        <v>4</v>
      </c>
      <c r="E5164" s="138">
        <v>45715</v>
      </c>
      <c r="F5164" s="138">
        <v>45730</v>
      </c>
      <c r="G5164" t="s">
        <v>69</v>
      </c>
      <c r="H5164" t="s">
        <v>70</v>
      </c>
      <c r="I5164">
        <v>0</v>
      </c>
      <c r="J5164" t="s">
        <v>16229</v>
      </c>
      <c r="K5164">
        <v>0.8</v>
      </c>
      <c r="L5164" t="s">
        <v>71</v>
      </c>
      <c r="M5164"/>
      <c r="N5164"/>
      <c r="O5164"/>
      <c r="P5164"/>
      <c r="Q5164"/>
      <c r="R5164"/>
      <c r="S5164"/>
      <c r="T5164"/>
      <c r="U5164"/>
      <c r="V5164"/>
      <c r="W5164"/>
      <c r="X5164"/>
      <c r="Y5164"/>
      <c r="Z5164"/>
      <c r="AA5164"/>
      <c r="AB5164"/>
      <c r="AC5164"/>
      <c r="AD5164"/>
      <c r="AE5164"/>
      <c r="AF5164"/>
      <c r="AG5164">
        <v>2</v>
      </c>
      <c r="AH5164">
        <v>10000</v>
      </c>
    </row>
    <row r="5165" spans="1:34" ht="15" x14ac:dyDescent="0.25">
      <c r="A5165" t="s">
        <v>10443</v>
      </c>
      <c r="B5165" t="s">
        <v>10444</v>
      </c>
      <c r="C5165" t="s">
        <v>148</v>
      </c>
      <c r="D5165">
        <v>48</v>
      </c>
      <c r="E5165" s="138">
        <v>45649</v>
      </c>
      <c r="F5165" s="138">
        <v>45894</v>
      </c>
      <c r="G5165" t="s">
        <v>69</v>
      </c>
      <c r="H5165" t="s">
        <v>70</v>
      </c>
      <c r="I5165">
        <v>0</v>
      </c>
      <c r="J5165" t="s">
        <v>16230</v>
      </c>
      <c r="K5165">
        <v>0.8</v>
      </c>
      <c r="L5165" t="s">
        <v>71</v>
      </c>
      <c r="M5165"/>
      <c r="N5165"/>
      <c r="O5165"/>
      <c r="P5165"/>
      <c r="Q5165"/>
      <c r="R5165"/>
      <c r="S5165"/>
      <c r="T5165"/>
      <c r="U5165"/>
      <c r="V5165"/>
      <c r="W5165"/>
      <c r="X5165"/>
      <c r="Y5165"/>
      <c r="Z5165"/>
      <c r="AA5165"/>
      <c r="AB5165"/>
      <c r="AC5165"/>
      <c r="AD5165"/>
      <c r="AE5165"/>
      <c r="AF5165"/>
      <c r="AG5165">
        <v>2</v>
      </c>
      <c r="AH5165">
        <v>15000</v>
      </c>
    </row>
    <row r="5166" spans="1:34" ht="15" x14ac:dyDescent="0.25">
      <c r="A5166" t="s">
        <v>10445</v>
      </c>
      <c r="B5166" t="s">
        <v>10446</v>
      </c>
      <c r="C5166" t="s">
        <v>350</v>
      </c>
      <c r="D5166"/>
      <c r="E5166"/>
      <c r="F5166"/>
      <c r="G5166"/>
      <c r="H5166" t="s">
        <v>63</v>
      </c>
      <c r="I5166" t="s">
        <v>64</v>
      </c>
      <c r="J5166"/>
      <c r="K5166"/>
      <c r="L5166"/>
      <c r="M5166"/>
      <c r="N5166"/>
      <c r="O5166"/>
      <c r="P5166"/>
      <c r="Q5166"/>
      <c r="R5166"/>
      <c r="S5166"/>
      <c r="T5166"/>
      <c r="U5166"/>
      <c r="V5166"/>
      <c r="W5166"/>
      <c r="X5166"/>
      <c r="Y5166"/>
      <c r="Z5166"/>
      <c r="AA5166"/>
      <c r="AB5166"/>
      <c r="AC5166"/>
      <c r="AD5166"/>
      <c r="AE5166"/>
      <c r="AF5166"/>
      <c r="AG5166"/>
      <c r="AH5166">
        <v>0</v>
      </c>
    </row>
    <row r="5167" spans="1:34" ht="15" x14ac:dyDescent="0.25">
      <c r="A5167" t="s">
        <v>10447</v>
      </c>
      <c r="B5167" t="s">
        <v>10448</v>
      </c>
      <c r="C5167" t="s">
        <v>231</v>
      </c>
      <c r="D5167">
        <v>3</v>
      </c>
      <c r="E5167" s="138">
        <v>45694</v>
      </c>
      <c r="F5167" s="138">
        <v>45901</v>
      </c>
      <c r="G5167" t="s">
        <v>69</v>
      </c>
      <c r="H5167" t="s">
        <v>63</v>
      </c>
      <c r="I5167">
        <v>0.75</v>
      </c>
      <c r="J5167" t="s">
        <v>71</v>
      </c>
      <c r="K5167"/>
      <c r="L5167"/>
      <c r="M5167"/>
      <c r="N5167"/>
      <c r="O5167"/>
      <c r="P5167"/>
      <c r="Q5167"/>
      <c r="R5167"/>
      <c r="S5167"/>
      <c r="T5167"/>
      <c r="U5167"/>
      <c r="V5167"/>
      <c r="W5167"/>
      <c r="X5167"/>
      <c r="Y5167"/>
      <c r="Z5167"/>
      <c r="AA5167"/>
      <c r="AB5167"/>
      <c r="AC5167"/>
      <c r="AD5167"/>
      <c r="AE5167"/>
      <c r="AF5167"/>
      <c r="AG5167">
        <v>1</v>
      </c>
      <c r="AH5167">
        <v>0</v>
      </c>
    </row>
    <row r="5168" spans="1:34" ht="15" x14ac:dyDescent="0.25">
      <c r="A5168" t="s">
        <v>10449</v>
      </c>
      <c r="B5168" t="s">
        <v>10450</v>
      </c>
      <c r="C5168" t="s">
        <v>318</v>
      </c>
      <c r="D5168">
        <v>28</v>
      </c>
      <c r="E5168" s="138">
        <v>45653</v>
      </c>
      <c r="F5168" s="138">
        <v>45755</v>
      </c>
      <c r="G5168" t="s">
        <v>69</v>
      </c>
      <c r="H5168" t="s">
        <v>63</v>
      </c>
      <c r="I5168">
        <v>0.8</v>
      </c>
      <c r="J5168" t="s">
        <v>71</v>
      </c>
      <c r="K5168"/>
      <c r="L5168"/>
      <c r="M5168"/>
      <c r="N5168"/>
      <c r="O5168"/>
      <c r="P5168"/>
      <c r="Q5168"/>
      <c r="R5168"/>
      <c r="S5168"/>
      <c r="T5168"/>
      <c r="U5168"/>
      <c r="V5168"/>
      <c r="W5168"/>
      <c r="X5168"/>
      <c r="Y5168"/>
      <c r="Z5168"/>
      <c r="AA5168"/>
      <c r="AB5168"/>
      <c r="AC5168"/>
      <c r="AD5168"/>
      <c r="AE5168"/>
      <c r="AF5168"/>
      <c r="AG5168">
        <v>1</v>
      </c>
      <c r="AH5168">
        <v>0</v>
      </c>
    </row>
    <row r="5169" spans="1:34" ht="15" x14ac:dyDescent="0.25">
      <c r="A5169" t="s">
        <v>10451</v>
      </c>
      <c r="B5169" t="s">
        <v>10452</v>
      </c>
      <c r="C5169" t="s">
        <v>151</v>
      </c>
      <c r="D5169">
        <v>57</v>
      </c>
      <c r="E5169" s="138">
        <v>45684</v>
      </c>
      <c r="F5169" s="138">
        <v>45686</v>
      </c>
      <c r="G5169" t="s">
        <v>75</v>
      </c>
      <c r="H5169" t="s">
        <v>70</v>
      </c>
      <c r="I5169">
        <v>0</v>
      </c>
      <c r="J5169" t="s">
        <v>16229</v>
      </c>
      <c r="K5169">
        <v>0.72</v>
      </c>
      <c r="L5169" t="s">
        <v>71</v>
      </c>
      <c r="M5169"/>
      <c r="N5169"/>
      <c r="O5169"/>
      <c r="P5169"/>
      <c r="Q5169"/>
      <c r="R5169"/>
      <c r="S5169"/>
      <c r="T5169"/>
      <c r="U5169"/>
      <c r="V5169"/>
      <c r="W5169"/>
      <c r="X5169"/>
      <c r="Y5169"/>
      <c r="Z5169"/>
      <c r="AA5169"/>
      <c r="AB5169"/>
      <c r="AC5169"/>
      <c r="AD5169"/>
      <c r="AE5169"/>
      <c r="AF5169"/>
      <c r="AG5169">
        <v>2</v>
      </c>
      <c r="AH5169">
        <v>10000</v>
      </c>
    </row>
    <row r="5170" spans="1:34" ht="15" x14ac:dyDescent="0.25">
      <c r="A5170" t="s">
        <v>10453</v>
      </c>
      <c r="B5170" t="s">
        <v>10454</v>
      </c>
      <c r="C5170" t="s">
        <v>159</v>
      </c>
      <c r="D5170">
        <v>47</v>
      </c>
      <c r="E5170" s="138">
        <v>45656</v>
      </c>
      <c r="F5170" s="138">
        <v>45926</v>
      </c>
      <c r="G5170" t="s">
        <v>69</v>
      </c>
      <c r="H5170" t="s">
        <v>70</v>
      </c>
      <c r="I5170">
        <v>0.8</v>
      </c>
      <c r="J5170" t="s">
        <v>71</v>
      </c>
      <c r="K5170">
        <v>0</v>
      </c>
      <c r="L5170" t="s">
        <v>16667</v>
      </c>
      <c r="M5170">
        <v>0</v>
      </c>
      <c r="N5170" t="s">
        <v>16668</v>
      </c>
      <c r="O5170">
        <v>0</v>
      </c>
      <c r="P5170" t="s">
        <v>16669</v>
      </c>
      <c r="Q5170"/>
      <c r="R5170"/>
      <c r="S5170"/>
      <c r="T5170"/>
      <c r="U5170"/>
      <c r="V5170"/>
      <c r="W5170"/>
      <c r="X5170"/>
      <c r="Y5170"/>
      <c r="Z5170"/>
      <c r="AA5170"/>
      <c r="AB5170"/>
      <c r="AC5170"/>
      <c r="AD5170"/>
      <c r="AE5170"/>
      <c r="AF5170"/>
      <c r="AG5170">
        <v>5</v>
      </c>
      <c r="AH5170">
        <v>0</v>
      </c>
    </row>
    <row r="5171" spans="1:34" ht="15" x14ac:dyDescent="0.25">
      <c r="A5171" t="s">
        <v>10455</v>
      </c>
      <c r="B5171" t="s">
        <v>10456</v>
      </c>
      <c r="C5171" t="s">
        <v>516</v>
      </c>
      <c r="D5171">
        <v>50</v>
      </c>
      <c r="E5171" s="138">
        <v>45654</v>
      </c>
      <c r="F5171" s="138">
        <v>45944</v>
      </c>
      <c r="G5171" t="s">
        <v>69</v>
      </c>
      <c r="H5171" t="s">
        <v>63</v>
      </c>
      <c r="I5171">
        <v>0.8</v>
      </c>
      <c r="J5171" t="s">
        <v>71</v>
      </c>
      <c r="K5171"/>
      <c r="L5171"/>
      <c r="M5171"/>
      <c r="N5171"/>
      <c r="O5171"/>
      <c r="P5171"/>
      <c r="Q5171"/>
      <c r="R5171"/>
      <c r="S5171"/>
      <c r="T5171"/>
      <c r="U5171"/>
      <c r="V5171"/>
      <c r="W5171"/>
      <c r="X5171"/>
      <c r="Y5171"/>
      <c r="Z5171"/>
      <c r="AA5171"/>
      <c r="AB5171"/>
      <c r="AC5171"/>
      <c r="AD5171"/>
      <c r="AE5171"/>
      <c r="AF5171"/>
      <c r="AG5171">
        <v>1</v>
      </c>
      <c r="AH5171">
        <v>0</v>
      </c>
    </row>
    <row r="5172" spans="1:34" ht="15" x14ac:dyDescent="0.25">
      <c r="A5172" t="s">
        <v>10457</v>
      </c>
      <c r="B5172" t="s">
        <v>10458</v>
      </c>
      <c r="C5172" t="s">
        <v>108</v>
      </c>
      <c r="D5172">
        <v>5</v>
      </c>
      <c r="E5172" s="138">
        <v>44595</v>
      </c>
      <c r="F5172" s="138">
        <v>46011</v>
      </c>
      <c r="G5172" t="s">
        <v>16478</v>
      </c>
      <c r="H5172" t="s">
        <v>70</v>
      </c>
      <c r="I5172">
        <v>0.4</v>
      </c>
      <c r="J5172" t="s">
        <v>76</v>
      </c>
      <c r="K5172">
        <v>0.5</v>
      </c>
      <c r="L5172" t="s">
        <v>77</v>
      </c>
      <c r="M5172">
        <v>0.6</v>
      </c>
      <c r="N5172" t="s">
        <v>78</v>
      </c>
      <c r="O5172">
        <v>0.7</v>
      </c>
      <c r="P5172" t="s">
        <v>79</v>
      </c>
      <c r="Q5172">
        <v>0</v>
      </c>
      <c r="R5172" t="s">
        <v>16228</v>
      </c>
      <c r="S5172"/>
      <c r="T5172"/>
      <c r="U5172"/>
      <c r="V5172"/>
      <c r="W5172"/>
      <c r="X5172"/>
      <c r="Y5172"/>
      <c r="Z5172"/>
      <c r="AA5172"/>
      <c r="AB5172"/>
      <c r="AC5172"/>
      <c r="AD5172"/>
      <c r="AE5172"/>
      <c r="AF5172"/>
      <c r="AG5172">
        <v>0</v>
      </c>
      <c r="AH5172">
        <v>0</v>
      </c>
    </row>
    <row r="5173" spans="1:34" ht="15" x14ac:dyDescent="0.25">
      <c r="A5173" t="s">
        <v>10459</v>
      </c>
      <c r="B5173" t="s">
        <v>10460</v>
      </c>
      <c r="C5173" t="s">
        <v>179</v>
      </c>
      <c r="D5173">
        <v>52</v>
      </c>
      <c r="E5173" s="138">
        <v>44922</v>
      </c>
      <c r="F5173" s="138">
        <v>46011</v>
      </c>
      <c r="G5173" t="s">
        <v>69</v>
      </c>
      <c r="H5173" t="s">
        <v>63</v>
      </c>
      <c r="I5173">
        <v>0.8</v>
      </c>
      <c r="J5173" t="s">
        <v>71</v>
      </c>
      <c r="K5173"/>
      <c r="L5173"/>
      <c r="M5173"/>
      <c r="N5173"/>
      <c r="O5173"/>
      <c r="P5173"/>
      <c r="Q5173"/>
      <c r="R5173"/>
      <c r="S5173"/>
      <c r="T5173"/>
      <c r="U5173"/>
      <c r="V5173"/>
      <c r="W5173"/>
      <c r="X5173"/>
      <c r="Y5173"/>
      <c r="Z5173"/>
      <c r="AA5173"/>
      <c r="AB5173"/>
      <c r="AC5173"/>
      <c r="AD5173"/>
      <c r="AE5173"/>
      <c r="AF5173"/>
      <c r="AG5173">
        <v>1</v>
      </c>
      <c r="AH5173">
        <v>0</v>
      </c>
    </row>
    <row r="5174" spans="1:34" ht="15" x14ac:dyDescent="0.25">
      <c r="A5174" t="s">
        <v>10461</v>
      </c>
      <c r="B5174" t="s">
        <v>10462</v>
      </c>
      <c r="C5174" t="s">
        <v>159</v>
      </c>
      <c r="D5174">
        <v>31</v>
      </c>
      <c r="E5174" s="138">
        <v>45631</v>
      </c>
      <c r="F5174" s="138">
        <v>45700</v>
      </c>
      <c r="G5174" t="s">
        <v>75</v>
      </c>
      <c r="H5174" t="s">
        <v>63</v>
      </c>
      <c r="I5174">
        <v>0.4</v>
      </c>
      <c r="J5174" t="s">
        <v>71</v>
      </c>
      <c r="K5174"/>
      <c r="L5174"/>
      <c r="M5174"/>
      <c r="N5174"/>
      <c r="O5174"/>
      <c r="P5174"/>
      <c r="Q5174"/>
      <c r="R5174"/>
      <c r="S5174"/>
      <c r="T5174"/>
      <c r="U5174"/>
      <c r="V5174"/>
      <c r="W5174"/>
      <c r="X5174"/>
      <c r="Y5174"/>
      <c r="Z5174"/>
      <c r="AA5174"/>
      <c r="AB5174"/>
      <c r="AC5174"/>
      <c r="AD5174"/>
      <c r="AE5174"/>
      <c r="AF5174"/>
      <c r="AG5174">
        <v>1</v>
      </c>
      <c r="AH5174">
        <v>0</v>
      </c>
    </row>
    <row r="5175" spans="1:34" ht="15" x14ac:dyDescent="0.25">
      <c r="A5175" t="s">
        <v>10463</v>
      </c>
      <c r="B5175" t="s">
        <v>10464</v>
      </c>
      <c r="C5175" t="s">
        <v>211</v>
      </c>
      <c r="D5175">
        <v>4</v>
      </c>
      <c r="E5175" s="138">
        <v>44690</v>
      </c>
      <c r="F5175" s="138">
        <v>46011</v>
      </c>
      <c r="G5175" t="s">
        <v>69</v>
      </c>
      <c r="H5175" t="s">
        <v>63</v>
      </c>
      <c r="I5175">
        <v>0.8</v>
      </c>
      <c r="J5175" t="s">
        <v>71</v>
      </c>
      <c r="K5175"/>
      <c r="L5175"/>
      <c r="M5175"/>
      <c r="N5175"/>
      <c r="O5175"/>
      <c r="P5175"/>
      <c r="Q5175"/>
      <c r="R5175"/>
      <c r="S5175"/>
      <c r="T5175"/>
      <c r="U5175"/>
      <c r="V5175"/>
      <c r="W5175"/>
      <c r="X5175"/>
      <c r="Y5175"/>
      <c r="Z5175"/>
      <c r="AA5175"/>
      <c r="AB5175"/>
      <c r="AC5175"/>
      <c r="AD5175"/>
      <c r="AE5175"/>
      <c r="AF5175"/>
      <c r="AG5175">
        <v>1</v>
      </c>
      <c r="AH5175">
        <v>0</v>
      </c>
    </row>
    <row r="5176" spans="1:34" ht="15" x14ac:dyDescent="0.25">
      <c r="A5176" t="s">
        <v>10465</v>
      </c>
      <c r="B5176" t="s">
        <v>10466</v>
      </c>
      <c r="C5176" t="s">
        <v>139</v>
      </c>
      <c r="D5176">
        <v>9</v>
      </c>
      <c r="E5176" s="138">
        <v>39195</v>
      </c>
      <c r="F5176" s="138">
        <v>46011</v>
      </c>
      <c r="G5176" t="s">
        <v>69</v>
      </c>
      <c r="H5176" t="s">
        <v>63</v>
      </c>
      <c r="I5176">
        <v>0.8</v>
      </c>
      <c r="J5176" t="s">
        <v>71</v>
      </c>
      <c r="K5176"/>
      <c r="L5176"/>
      <c r="M5176"/>
      <c r="N5176"/>
      <c r="O5176"/>
      <c r="P5176"/>
      <c r="Q5176"/>
      <c r="R5176"/>
      <c r="S5176"/>
      <c r="T5176"/>
      <c r="U5176"/>
      <c r="V5176"/>
      <c r="W5176"/>
      <c r="X5176"/>
      <c r="Y5176"/>
      <c r="Z5176"/>
      <c r="AA5176"/>
      <c r="AB5176"/>
      <c r="AC5176"/>
      <c r="AD5176"/>
      <c r="AE5176"/>
      <c r="AF5176"/>
      <c r="AG5176">
        <v>1</v>
      </c>
      <c r="AH5176">
        <v>0</v>
      </c>
    </row>
    <row r="5177" spans="1:34" ht="15" x14ac:dyDescent="0.25">
      <c r="A5177" t="s">
        <v>10467</v>
      </c>
      <c r="B5177" t="s">
        <v>10468</v>
      </c>
      <c r="C5177" t="s">
        <v>374</v>
      </c>
      <c r="D5177">
        <v>11</v>
      </c>
      <c r="E5177" s="138">
        <v>45077</v>
      </c>
      <c r="F5177" s="138">
        <v>46011</v>
      </c>
      <c r="G5177" t="s">
        <v>69</v>
      </c>
      <c r="H5177" t="s">
        <v>63</v>
      </c>
      <c r="I5177">
        <v>0.8</v>
      </c>
      <c r="J5177" t="s">
        <v>71</v>
      </c>
      <c r="K5177"/>
      <c r="L5177"/>
      <c r="M5177"/>
      <c r="N5177"/>
      <c r="O5177"/>
      <c r="P5177"/>
      <c r="Q5177"/>
      <c r="R5177"/>
      <c r="S5177"/>
      <c r="T5177"/>
      <c r="U5177"/>
      <c r="V5177"/>
      <c r="W5177"/>
      <c r="X5177"/>
      <c r="Y5177"/>
      <c r="Z5177"/>
      <c r="AA5177"/>
      <c r="AB5177"/>
      <c r="AC5177"/>
      <c r="AD5177"/>
      <c r="AE5177"/>
      <c r="AF5177"/>
      <c r="AG5177">
        <v>1</v>
      </c>
      <c r="AH5177">
        <v>0</v>
      </c>
    </row>
    <row r="5178" spans="1:34" ht="15" x14ac:dyDescent="0.25">
      <c r="A5178" t="s">
        <v>10469</v>
      </c>
      <c r="B5178" t="s">
        <v>10470</v>
      </c>
      <c r="C5178" t="s">
        <v>211</v>
      </c>
      <c r="D5178">
        <v>7</v>
      </c>
      <c r="E5178" s="138">
        <v>45682</v>
      </c>
      <c r="F5178" s="138">
        <v>45762</v>
      </c>
      <c r="G5178" t="s">
        <v>69</v>
      </c>
      <c r="H5178" t="s">
        <v>63</v>
      </c>
      <c r="I5178">
        <v>0.8</v>
      </c>
      <c r="J5178" t="s">
        <v>71</v>
      </c>
      <c r="K5178"/>
      <c r="L5178"/>
      <c r="M5178"/>
      <c r="N5178"/>
      <c r="O5178"/>
      <c r="P5178"/>
      <c r="Q5178"/>
      <c r="R5178"/>
      <c r="S5178"/>
      <c r="T5178"/>
      <c r="U5178"/>
      <c r="V5178"/>
      <c r="W5178"/>
      <c r="X5178"/>
      <c r="Y5178"/>
      <c r="Z5178"/>
      <c r="AA5178"/>
      <c r="AB5178"/>
      <c r="AC5178"/>
      <c r="AD5178"/>
      <c r="AE5178"/>
      <c r="AF5178"/>
      <c r="AG5178">
        <v>1</v>
      </c>
      <c r="AH5178">
        <v>0</v>
      </c>
    </row>
    <row r="5179" spans="1:34" ht="15" x14ac:dyDescent="0.25">
      <c r="A5179" t="s">
        <v>9803</v>
      </c>
      <c r="B5179" t="s">
        <v>9804</v>
      </c>
      <c r="C5179" t="s">
        <v>116</v>
      </c>
      <c r="D5179"/>
      <c r="E5179"/>
      <c r="F5179"/>
      <c r="G5179"/>
      <c r="H5179" t="s">
        <v>63</v>
      </c>
      <c r="I5179" t="s">
        <v>64</v>
      </c>
      <c r="J5179"/>
      <c r="K5179"/>
      <c r="L5179"/>
      <c r="M5179"/>
      <c r="N5179"/>
      <c r="O5179"/>
      <c r="P5179"/>
      <c r="Q5179"/>
      <c r="R5179"/>
      <c r="S5179"/>
      <c r="T5179"/>
      <c r="U5179"/>
      <c r="V5179"/>
      <c r="W5179"/>
      <c r="X5179"/>
      <c r="Y5179"/>
      <c r="Z5179"/>
      <c r="AA5179"/>
      <c r="AB5179"/>
      <c r="AC5179"/>
      <c r="AD5179"/>
      <c r="AE5179"/>
      <c r="AF5179"/>
      <c r="AG5179"/>
      <c r="AH5179">
        <v>0</v>
      </c>
    </row>
    <row r="5180" spans="1:34" ht="15" x14ac:dyDescent="0.25">
      <c r="A5180" t="s">
        <v>10473</v>
      </c>
      <c r="B5180" t="s">
        <v>10474</v>
      </c>
      <c r="C5180" t="s">
        <v>359</v>
      </c>
      <c r="D5180">
        <v>31</v>
      </c>
      <c r="E5180" s="138">
        <v>45647</v>
      </c>
      <c r="F5180" s="138">
        <v>45994</v>
      </c>
      <c r="G5180" t="s">
        <v>69</v>
      </c>
      <c r="H5180" t="s">
        <v>63</v>
      </c>
      <c r="I5180">
        <v>0.5</v>
      </c>
      <c r="J5180" t="s">
        <v>71</v>
      </c>
      <c r="K5180"/>
      <c r="L5180"/>
      <c r="M5180"/>
      <c r="N5180"/>
      <c r="O5180"/>
      <c r="P5180"/>
      <c r="Q5180"/>
      <c r="R5180"/>
      <c r="S5180"/>
      <c r="T5180"/>
      <c r="U5180"/>
      <c r="V5180"/>
      <c r="W5180"/>
      <c r="X5180"/>
      <c r="Y5180"/>
      <c r="Z5180"/>
      <c r="AA5180"/>
      <c r="AB5180"/>
      <c r="AC5180"/>
      <c r="AD5180"/>
      <c r="AE5180"/>
      <c r="AF5180"/>
      <c r="AG5180">
        <v>1</v>
      </c>
      <c r="AH5180">
        <v>0</v>
      </c>
    </row>
    <row r="5181" spans="1:34" ht="15" x14ac:dyDescent="0.25">
      <c r="A5181" t="s">
        <v>10475</v>
      </c>
      <c r="B5181" t="s">
        <v>10476</v>
      </c>
      <c r="C5181" t="s">
        <v>219</v>
      </c>
      <c r="D5181">
        <v>47</v>
      </c>
      <c r="E5181" s="138">
        <v>45288</v>
      </c>
      <c r="F5181" s="138">
        <v>46011</v>
      </c>
      <c r="G5181" t="s">
        <v>69</v>
      </c>
      <c r="H5181" t="s">
        <v>70</v>
      </c>
      <c r="I5181">
        <v>0</v>
      </c>
      <c r="J5181" t="s">
        <v>16228</v>
      </c>
      <c r="K5181">
        <v>0.3</v>
      </c>
      <c r="L5181" t="s">
        <v>71</v>
      </c>
      <c r="M5181"/>
      <c r="N5181"/>
      <c r="O5181"/>
      <c r="P5181"/>
      <c r="Q5181"/>
      <c r="R5181"/>
      <c r="S5181"/>
      <c r="T5181"/>
      <c r="U5181"/>
      <c r="V5181"/>
      <c r="W5181"/>
      <c r="X5181"/>
      <c r="Y5181"/>
      <c r="Z5181"/>
      <c r="AA5181"/>
      <c r="AB5181"/>
      <c r="AC5181"/>
      <c r="AD5181"/>
      <c r="AE5181"/>
      <c r="AF5181"/>
      <c r="AG5181">
        <v>2</v>
      </c>
      <c r="AH5181">
        <v>12000</v>
      </c>
    </row>
    <row r="5182" spans="1:34" ht="15" x14ac:dyDescent="0.25">
      <c r="A5182" t="s">
        <v>10477</v>
      </c>
      <c r="B5182" t="s">
        <v>10478</v>
      </c>
      <c r="C5182" t="s">
        <v>326</v>
      </c>
      <c r="D5182">
        <v>26</v>
      </c>
      <c r="E5182" s="138">
        <v>45649</v>
      </c>
      <c r="F5182" s="138">
        <v>45783</v>
      </c>
      <c r="G5182" t="s">
        <v>69</v>
      </c>
      <c r="H5182" t="s">
        <v>63</v>
      </c>
      <c r="I5182">
        <v>0.8</v>
      </c>
      <c r="J5182" t="s">
        <v>71</v>
      </c>
      <c r="K5182"/>
      <c r="L5182"/>
      <c r="M5182"/>
      <c r="N5182"/>
      <c r="O5182"/>
      <c r="P5182"/>
      <c r="Q5182"/>
      <c r="R5182"/>
      <c r="S5182"/>
      <c r="T5182"/>
      <c r="U5182"/>
      <c r="V5182"/>
      <c r="W5182"/>
      <c r="X5182"/>
      <c r="Y5182"/>
      <c r="Z5182"/>
      <c r="AA5182"/>
      <c r="AB5182"/>
      <c r="AC5182"/>
      <c r="AD5182"/>
      <c r="AE5182"/>
      <c r="AF5182"/>
      <c r="AG5182">
        <v>1</v>
      </c>
      <c r="AH5182">
        <v>0</v>
      </c>
    </row>
    <row r="5183" spans="1:34" ht="15" x14ac:dyDescent="0.25">
      <c r="A5183" t="s">
        <v>10479</v>
      </c>
      <c r="B5183" t="s">
        <v>10480</v>
      </c>
      <c r="C5183" t="s">
        <v>102</v>
      </c>
      <c r="D5183">
        <v>51</v>
      </c>
      <c r="E5183" s="138">
        <v>45645</v>
      </c>
      <c r="F5183" s="138">
        <v>45664</v>
      </c>
      <c r="G5183" t="s">
        <v>75</v>
      </c>
      <c r="H5183" t="s">
        <v>70</v>
      </c>
      <c r="I5183">
        <v>0.65</v>
      </c>
      <c r="J5183" t="s">
        <v>16270</v>
      </c>
      <c r="K5183">
        <v>0.7</v>
      </c>
      <c r="L5183" t="s">
        <v>78</v>
      </c>
      <c r="M5183">
        <v>0.75</v>
      </c>
      <c r="N5183" t="s">
        <v>79</v>
      </c>
      <c r="O5183"/>
      <c r="P5183"/>
      <c r="Q5183"/>
      <c r="R5183"/>
      <c r="S5183"/>
      <c r="T5183"/>
      <c r="U5183"/>
      <c r="V5183"/>
      <c r="W5183"/>
      <c r="X5183"/>
      <c r="Y5183"/>
      <c r="Z5183"/>
      <c r="AA5183"/>
      <c r="AB5183"/>
      <c r="AC5183"/>
      <c r="AD5183"/>
      <c r="AE5183"/>
      <c r="AF5183"/>
      <c r="AG5183">
        <v>3</v>
      </c>
      <c r="AH5183">
        <v>0</v>
      </c>
    </row>
    <row r="5184" spans="1:34" ht="15" x14ac:dyDescent="0.25">
      <c r="A5184" t="s">
        <v>10481</v>
      </c>
      <c r="B5184" t="s">
        <v>10482</v>
      </c>
      <c r="C5184" t="s">
        <v>286</v>
      </c>
      <c r="D5184">
        <v>48</v>
      </c>
      <c r="E5184" s="138">
        <v>45288</v>
      </c>
      <c r="F5184" s="138">
        <v>46011</v>
      </c>
      <c r="G5184" t="s">
        <v>69</v>
      </c>
      <c r="H5184" t="s">
        <v>63</v>
      </c>
      <c r="I5184">
        <v>0.3</v>
      </c>
      <c r="J5184" t="s">
        <v>71</v>
      </c>
      <c r="K5184"/>
      <c r="L5184"/>
      <c r="M5184"/>
      <c r="N5184"/>
      <c r="O5184"/>
      <c r="P5184"/>
      <c r="Q5184"/>
      <c r="R5184"/>
      <c r="S5184"/>
      <c r="T5184"/>
      <c r="U5184"/>
      <c r="V5184"/>
      <c r="W5184"/>
      <c r="X5184"/>
      <c r="Y5184"/>
      <c r="Z5184"/>
      <c r="AA5184"/>
      <c r="AB5184"/>
      <c r="AC5184"/>
      <c r="AD5184"/>
      <c r="AE5184"/>
      <c r="AF5184"/>
      <c r="AG5184">
        <v>1</v>
      </c>
      <c r="AH5184">
        <v>0</v>
      </c>
    </row>
    <row r="5185" spans="1:34" ht="15" x14ac:dyDescent="0.25">
      <c r="A5185" t="s">
        <v>10483</v>
      </c>
      <c r="B5185" t="s">
        <v>10484</v>
      </c>
      <c r="C5185" t="s">
        <v>975</v>
      </c>
      <c r="D5185">
        <v>32</v>
      </c>
      <c r="E5185" s="138">
        <v>45647</v>
      </c>
      <c r="F5185" s="138">
        <v>45681</v>
      </c>
      <c r="G5185" t="s">
        <v>69</v>
      </c>
      <c r="H5185" t="s">
        <v>70</v>
      </c>
      <c r="I5185">
        <v>0</v>
      </c>
      <c r="J5185" t="s">
        <v>16243</v>
      </c>
      <c r="K5185">
        <v>0.8</v>
      </c>
      <c r="L5185" t="s">
        <v>71</v>
      </c>
      <c r="M5185"/>
      <c r="N5185"/>
      <c r="O5185"/>
      <c r="P5185"/>
      <c r="Q5185"/>
      <c r="R5185"/>
      <c r="S5185"/>
      <c r="T5185"/>
      <c r="U5185"/>
      <c r="V5185"/>
      <c r="W5185"/>
      <c r="X5185"/>
      <c r="Y5185"/>
      <c r="Z5185"/>
      <c r="AA5185"/>
      <c r="AB5185"/>
      <c r="AC5185"/>
      <c r="AD5185"/>
      <c r="AE5185"/>
      <c r="AF5185"/>
      <c r="AG5185">
        <v>2</v>
      </c>
      <c r="AH5185">
        <v>7999.99</v>
      </c>
    </row>
    <row r="5186" spans="1:34" ht="15" x14ac:dyDescent="0.25">
      <c r="A5186" t="s">
        <v>10485</v>
      </c>
      <c r="B5186" t="s">
        <v>10486</v>
      </c>
      <c r="C5186" t="s">
        <v>214</v>
      </c>
      <c r="D5186">
        <v>65</v>
      </c>
      <c r="E5186" s="138">
        <v>43819</v>
      </c>
      <c r="F5186" s="138">
        <v>46011</v>
      </c>
      <c r="G5186" t="s">
        <v>69</v>
      </c>
      <c r="H5186" t="s">
        <v>70</v>
      </c>
      <c r="I5186">
        <v>0</v>
      </c>
      <c r="J5186" t="s">
        <v>16229</v>
      </c>
      <c r="K5186">
        <v>0.5</v>
      </c>
      <c r="L5186" t="s">
        <v>71</v>
      </c>
      <c r="M5186"/>
      <c r="N5186"/>
      <c r="O5186"/>
      <c r="P5186"/>
      <c r="Q5186"/>
      <c r="R5186"/>
      <c r="S5186"/>
      <c r="T5186"/>
      <c r="U5186"/>
      <c r="V5186"/>
      <c r="W5186"/>
      <c r="X5186"/>
      <c r="Y5186"/>
      <c r="Z5186"/>
      <c r="AA5186"/>
      <c r="AB5186"/>
      <c r="AC5186"/>
      <c r="AD5186"/>
      <c r="AE5186"/>
      <c r="AF5186"/>
      <c r="AG5186">
        <v>2</v>
      </c>
      <c r="AH5186">
        <v>10000</v>
      </c>
    </row>
    <row r="5187" spans="1:34" ht="15" x14ac:dyDescent="0.25">
      <c r="A5187" t="s">
        <v>10487</v>
      </c>
      <c r="B5187" t="s">
        <v>10488</v>
      </c>
      <c r="C5187" t="s">
        <v>136</v>
      </c>
      <c r="D5187">
        <v>22</v>
      </c>
      <c r="E5187" s="138">
        <v>45077</v>
      </c>
      <c r="F5187" s="138">
        <v>46011</v>
      </c>
      <c r="G5187" t="s">
        <v>69</v>
      </c>
      <c r="H5187" t="s">
        <v>63</v>
      </c>
      <c r="I5187">
        <v>0.7</v>
      </c>
      <c r="J5187" t="s">
        <v>71</v>
      </c>
      <c r="K5187"/>
      <c r="L5187"/>
      <c r="M5187"/>
      <c r="N5187"/>
      <c r="O5187"/>
      <c r="P5187"/>
      <c r="Q5187"/>
      <c r="R5187"/>
      <c r="S5187"/>
      <c r="T5187"/>
      <c r="U5187"/>
      <c r="V5187"/>
      <c r="W5187"/>
      <c r="X5187"/>
      <c r="Y5187"/>
      <c r="Z5187"/>
      <c r="AA5187"/>
      <c r="AB5187"/>
      <c r="AC5187"/>
      <c r="AD5187"/>
      <c r="AE5187"/>
      <c r="AF5187"/>
      <c r="AG5187">
        <v>1</v>
      </c>
      <c r="AH5187">
        <v>0</v>
      </c>
    </row>
    <row r="5188" spans="1:34" ht="15" x14ac:dyDescent="0.25">
      <c r="A5188" t="s">
        <v>10489</v>
      </c>
      <c r="B5188" t="s">
        <v>10490</v>
      </c>
      <c r="C5188" t="s">
        <v>426</v>
      </c>
      <c r="D5188">
        <v>15</v>
      </c>
      <c r="E5188" s="138">
        <v>41148</v>
      </c>
      <c r="F5188" s="138">
        <v>46011</v>
      </c>
      <c r="G5188" t="s">
        <v>69</v>
      </c>
      <c r="H5188" t="s">
        <v>63</v>
      </c>
      <c r="I5188">
        <v>0.8</v>
      </c>
      <c r="J5188" t="s">
        <v>71</v>
      </c>
      <c r="K5188"/>
      <c r="L5188"/>
      <c r="M5188"/>
      <c r="N5188"/>
      <c r="O5188"/>
      <c r="P5188"/>
      <c r="Q5188"/>
      <c r="R5188"/>
      <c r="S5188"/>
      <c r="T5188"/>
      <c r="U5188"/>
      <c r="V5188"/>
      <c r="W5188"/>
      <c r="X5188"/>
      <c r="Y5188"/>
      <c r="Z5188"/>
      <c r="AA5188"/>
      <c r="AB5188"/>
      <c r="AC5188"/>
      <c r="AD5188"/>
      <c r="AE5188"/>
      <c r="AF5188"/>
      <c r="AG5188">
        <v>1</v>
      </c>
      <c r="AH5188">
        <v>0</v>
      </c>
    </row>
    <row r="5189" spans="1:34" ht="15" x14ac:dyDescent="0.25">
      <c r="A5189" t="s">
        <v>10491</v>
      </c>
      <c r="B5189" t="s">
        <v>10492</v>
      </c>
      <c r="C5189" t="s">
        <v>70</v>
      </c>
      <c r="D5189">
        <v>119</v>
      </c>
      <c r="E5189" s="138">
        <v>45656</v>
      </c>
      <c r="F5189" s="138">
        <v>45798</v>
      </c>
      <c r="G5189" t="s">
        <v>16478</v>
      </c>
      <c r="H5189" t="s">
        <v>70</v>
      </c>
      <c r="I5189">
        <v>0.6</v>
      </c>
      <c r="J5189" t="s">
        <v>76</v>
      </c>
      <c r="K5189">
        <v>0.7</v>
      </c>
      <c r="L5189" t="s">
        <v>77</v>
      </c>
      <c r="M5189">
        <v>0.74</v>
      </c>
      <c r="N5189" t="s">
        <v>78</v>
      </c>
      <c r="O5189">
        <v>0.8</v>
      </c>
      <c r="P5189" t="s">
        <v>79</v>
      </c>
      <c r="Q5189"/>
      <c r="R5189"/>
      <c r="S5189"/>
      <c r="T5189"/>
      <c r="U5189"/>
      <c r="V5189"/>
      <c r="W5189"/>
      <c r="X5189"/>
      <c r="Y5189"/>
      <c r="Z5189"/>
      <c r="AA5189"/>
      <c r="AB5189"/>
      <c r="AC5189"/>
      <c r="AD5189"/>
      <c r="AE5189"/>
      <c r="AF5189"/>
      <c r="AG5189">
        <v>0</v>
      </c>
      <c r="AH5189">
        <v>0</v>
      </c>
    </row>
    <row r="5190" spans="1:34" ht="15" x14ac:dyDescent="0.25">
      <c r="A5190" t="s">
        <v>10495</v>
      </c>
      <c r="B5190" t="s">
        <v>10496</v>
      </c>
      <c r="C5190" t="s">
        <v>2663</v>
      </c>
      <c r="D5190">
        <v>95</v>
      </c>
      <c r="E5190" s="138">
        <v>45656</v>
      </c>
      <c r="F5190" s="138">
        <v>45936</v>
      </c>
      <c r="G5190" t="s">
        <v>69</v>
      </c>
      <c r="H5190" t="s">
        <v>70</v>
      </c>
      <c r="I5190">
        <v>0.67</v>
      </c>
      <c r="J5190" t="s">
        <v>16270</v>
      </c>
      <c r="K5190">
        <v>0.79</v>
      </c>
      <c r="L5190" t="s">
        <v>78</v>
      </c>
      <c r="M5190">
        <v>0.8</v>
      </c>
      <c r="N5190" t="s">
        <v>79</v>
      </c>
      <c r="O5190"/>
      <c r="P5190"/>
      <c r="Q5190"/>
      <c r="R5190"/>
      <c r="S5190"/>
      <c r="T5190"/>
      <c r="U5190"/>
      <c r="V5190"/>
      <c r="W5190"/>
      <c r="X5190"/>
      <c r="Y5190"/>
      <c r="Z5190"/>
      <c r="AA5190"/>
      <c r="AB5190"/>
      <c r="AC5190"/>
      <c r="AD5190"/>
      <c r="AE5190"/>
      <c r="AF5190"/>
      <c r="AG5190">
        <v>3</v>
      </c>
      <c r="AH5190">
        <v>0</v>
      </c>
    </row>
    <row r="5191" spans="1:34" ht="15" x14ac:dyDescent="0.25">
      <c r="A5191" t="s">
        <v>10497</v>
      </c>
      <c r="B5191" t="s">
        <v>10498</v>
      </c>
      <c r="C5191" t="s">
        <v>111</v>
      </c>
      <c r="D5191">
        <v>3</v>
      </c>
      <c r="E5191" s="138">
        <v>44980</v>
      </c>
      <c r="F5191" s="138">
        <v>46011</v>
      </c>
      <c r="G5191" t="s">
        <v>69</v>
      </c>
      <c r="H5191" t="s">
        <v>63</v>
      </c>
      <c r="I5191">
        <v>0.8</v>
      </c>
      <c r="J5191" t="s">
        <v>71</v>
      </c>
      <c r="K5191"/>
      <c r="L5191"/>
      <c r="M5191"/>
      <c r="N5191"/>
      <c r="O5191"/>
      <c r="P5191"/>
      <c r="Q5191"/>
      <c r="R5191"/>
      <c r="S5191"/>
      <c r="T5191"/>
      <c r="U5191"/>
      <c r="V5191"/>
      <c r="W5191"/>
      <c r="X5191"/>
      <c r="Y5191"/>
      <c r="Z5191"/>
      <c r="AA5191"/>
      <c r="AB5191"/>
      <c r="AC5191"/>
      <c r="AD5191"/>
      <c r="AE5191"/>
      <c r="AF5191"/>
      <c r="AG5191">
        <v>1</v>
      </c>
      <c r="AH5191">
        <v>0</v>
      </c>
    </row>
    <row r="5192" spans="1:34" ht="15" x14ac:dyDescent="0.25">
      <c r="A5192" t="s">
        <v>10499</v>
      </c>
      <c r="B5192" t="s">
        <v>10500</v>
      </c>
      <c r="C5192" t="s">
        <v>111</v>
      </c>
      <c r="D5192">
        <v>35</v>
      </c>
      <c r="E5192" s="138">
        <v>41446</v>
      </c>
      <c r="F5192" s="138">
        <v>46011</v>
      </c>
      <c r="G5192" t="s">
        <v>69</v>
      </c>
      <c r="H5192" t="s">
        <v>63</v>
      </c>
      <c r="I5192">
        <v>0.8</v>
      </c>
      <c r="J5192" t="s">
        <v>71</v>
      </c>
      <c r="K5192"/>
      <c r="L5192"/>
      <c r="M5192"/>
      <c r="N5192"/>
      <c r="O5192"/>
      <c r="P5192"/>
      <c r="Q5192"/>
      <c r="R5192"/>
      <c r="S5192"/>
      <c r="T5192"/>
      <c r="U5192"/>
      <c r="V5192"/>
      <c r="W5192"/>
      <c r="X5192"/>
      <c r="Y5192"/>
      <c r="Z5192"/>
      <c r="AA5192"/>
      <c r="AB5192"/>
      <c r="AC5192"/>
      <c r="AD5192"/>
      <c r="AE5192"/>
      <c r="AF5192"/>
      <c r="AG5192">
        <v>1</v>
      </c>
      <c r="AH5192">
        <v>0</v>
      </c>
    </row>
    <row r="5193" spans="1:34" ht="15" x14ac:dyDescent="0.25">
      <c r="A5193" t="s">
        <v>10505</v>
      </c>
      <c r="B5193" t="s">
        <v>10506</v>
      </c>
      <c r="C5193" t="s">
        <v>99</v>
      </c>
      <c r="D5193">
        <v>55</v>
      </c>
      <c r="E5193" s="138">
        <v>45653</v>
      </c>
      <c r="F5193" s="138">
        <v>45940</v>
      </c>
      <c r="G5193" t="s">
        <v>69</v>
      </c>
      <c r="H5193" t="s">
        <v>63</v>
      </c>
      <c r="I5193">
        <v>0.8</v>
      </c>
      <c r="J5193" t="s">
        <v>71</v>
      </c>
      <c r="K5193"/>
      <c r="L5193"/>
      <c r="M5193"/>
      <c r="N5193"/>
      <c r="O5193"/>
      <c r="P5193"/>
      <c r="Q5193"/>
      <c r="R5193"/>
      <c r="S5193"/>
      <c r="T5193"/>
      <c r="U5193"/>
      <c r="V5193"/>
      <c r="W5193"/>
      <c r="X5193"/>
      <c r="Y5193"/>
      <c r="Z5193"/>
      <c r="AA5193"/>
      <c r="AB5193"/>
      <c r="AC5193"/>
      <c r="AD5193"/>
      <c r="AE5193"/>
      <c r="AF5193"/>
      <c r="AG5193">
        <v>1</v>
      </c>
      <c r="AH5193">
        <v>0</v>
      </c>
    </row>
    <row r="5194" spans="1:34" ht="15" x14ac:dyDescent="0.25">
      <c r="A5194" t="s">
        <v>10509</v>
      </c>
      <c r="B5194" t="s">
        <v>10510</v>
      </c>
      <c r="C5194" t="s">
        <v>111</v>
      </c>
      <c r="D5194">
        <v>44</v>
      </c>
      <c r="E5194" s="138">
        <v>45622</v>
      </c>
      <c r="F5194" s="138">
        <v>45660</v>
      </c>
      <c r="G5194" t="s">
        <v>69</v>
      </c>
      <c r="H5194" t="s">
        <v>63</v>
      </c>
      <c r="I5194">
        <v>0.8</v>
      </c>
      <c r="J5194" t="s">
        <v>71</v>
      </c>
      <c r="K5194"/>
      <c r="L5194"/>
      <c r="M5194"/>
      <c r="N5194"/>
      <c r="O5194"/>
      <c r="P5194"/>
      <c r="Q5194"/>
      <c r="R5194"/>
      <c r="S5194"/>
      <c r="T5194"/>
      <c r="U5194"/>
      <c r="V5194"/>
      <c r="W5194"/>
      <c r="X5194"/>
      <c r="Y5194"/>
      <c r="Z5194"/>
      <c r="AA5194"/>
      <c r="AB5194"/>
      <c r="AC5194"/>
      <c r="AD5194"/>
      <c r="AE5194"/>
      <c r="AF5194"/>
      <c r="AG5194">
        <v>1</v>
      </c>
      <c r="AH5194">
        <v>0</v>
      </c>
    </row>
    <row r="5195" spans="1:34" ht="15" x14ac:dyDescent="0.25">
      <c r="A5195" t="s">
        <v>10511</v>
      </c>
      <c r="B5195" t="s">
        <v>10512</v>
      </c>
      <c r="C5195" t="s">
        <v>111</v>
      </c>
      <c r="D5195">
        <v>6</v>
      </c>
      <c r="E5195" s="138">
        <v>44002</v>
      </c>
      <c r="F5195" s="138">
        <v>46011</v>
      </c>
      <c r="G5195" t="s">
        <v>69</v>
      </c>
      <c r="H5195" t="s">
        <v>63</v>
      </c>
      <c r="I5195">
        <v>0.8</v>
      </c>
      <c r="J5195" t="s">
        <v>71</v>
      </c>
      <c r="K5195"/>
      <c r="L5195"/>
      <c r="M5195"/>
      <c r="N5195"/>
      <c r="O5195"/>
      <c r="P5195"/>
      <c r="Q5195"/>
      <c r="R5195"/>
      <c r="S5195"/>
      <c r="T5195"/>
      <c r="U5195"/>
      <c r="V5195"/>
      <c r="W5195"/>
      <c r="X5195"/>
      <c r="Y5195"/>
      <c r="Z5195"/>
      <c r="AA5195"/>
      <c r="AB5195"/>
      <c r="AC5195"/>
      <c r="AD5195"/>
      <c r="AE5195"/>
      <c r="AF5195"/>
      <c r="AG5195">
        <v>1</v>
      </c>
      <c r="AH5195">
        <v>0</v>
      </c>
    </row>
    <row r="5196" spans="1:34" ht="15" x14ac:dyDescent="0.25">
      <c r="A5196" t="s">
        <v>10513</v>
      </c>
      <c r="B5196" t="s">
        <v>10514</v>
      </c>
      <c r="C5196" t="s">
        <v>111</v>
      </c>
      <c r="D5196">
        <v>26</v>
      </c>
      <c r="E5196" s="138">
        <v>44116</v>
      </c>
      <c r="F5196" s="138">
        <v>46011</v>
      </c>
      <c r="G5196" t="s">
        <v>69</v>
      </c>
      <c r="H5196" t="s">
        <v>70</v>
      </c>
      <c r="I5196">
        <v>0</v>
      </c>
      <c r="J5196" t="s">
        <v>16407</v>
      </c>
      <c r="K5196">
        <v>0.8</v>
      </c>
      <c r="L5196" t="s">
        <v>71</v>
      </c>
      <c r="M5196"/>
      <c r="N5196"/>
      <c r="O5196"/>
      <c r="P5196"/>
      <c r="Q5196"/>
      <c r="R5196"/>
      <c r="S5196"/>
      <c r="T5196"/>
      <c r="U5196"/>
      <c r="V5196"/>
      <c r="W5196"/>
      <c r="X5196"/>
      <c r="Y5196"/>
      <c r="Z5196"/>
      <c r="AA5196"/>
      <c r="AB5196"/>
      <c r="AC5196"/>
      <c r="AD5196"/>
      <c r="AE5196"/>
      <c r="AF5196"/>
      <c r="AG5196">
        <v>2</v>
      </c>
      <c r="AH5196">
        <v>5160</v>
      </c>
    </row>
    <row r="5197" spans="1:34" ht="15" x14ac:dyDescent="0.25">
      <c r="A5197" t="s">
        <v>10515</v>
      </c>
      <c r="B5197" t="s">
        <v>10516</v>
      </c>
      <c r="C5197" t="s">
        <v>108</v>
      </c>
      <c r="D5197">
        <v>17</v>
      </c>
      <c r="E5197" s="138">
        <v>45642</v>
      </c>
      <c r="F5197" s="138">
        <v>45938</v>
      </c>
      <c r="G5197" t="s">
        <v>16478</v>
      </c>
      <c r="H5197" t="s">
        <v>70</v>
      </c>
      <c r="I5197">
        <v>0.2</v>
      </c>
      <c r="J5197" t="s">
        <v>76</v>
      </c>
      <c r="K5197">
        <v>0.4</v>
      </c>
      <c r="L5197" t="s">
        <v>77</v>
      </c>
      <c r="M5197">
        <v>0.6</v>
      </c>
      <c r="N5197" t="s">
        <v>78</v>
      </c>
      <c r="O5197">
        <v>0.8</v>
      </c>
      <c r="P5197" t="s">
        <v>79</v>
      </c>
      <c r="Q5197">
        <v>0</v>
      </c>
      <c r="R5197" t="s">
        <v>16228</v>
      </c>
      <c r="S5197"/>
      <c r="T5197"/>
      <c r="U5197"/>
      <c r="V5197"/>
      <c r="W5197"/>
      <c r="X5197"/>
      <c r="Y5197"/>
      <c r="Z5197"/>
      <c r="AA5197"/>
      <c r="AB5197"/>
      <c r="AC5197"/>
      <c r="AD5197"/>
      <c r="AE5197"/>
      <c r="AF5197"/>
      <c r="AG5197">
        <v>0</v>
      </c>
      <c r="AH5197">
        <v>0</v>
      </c>
    </row>
    <row r="5198" spans="1:34" ht="15" x14ac:dyDescent="0.25">
      <c r="A5198" t="s">
        <v>10519</v>
      </c>
      <c r="B5198" t="s">
        <v>10520</v>
      </c>
      <c r="C5198" t="s">
        <v>801</v>
      </c>
      <c r="D5198">
        <v>75</v>
      </c>
      <c r="E5198" s="138">
        <v>43816</v>
      </c>
      <c r="F5198" s="138">
        <v>46011</v>
      </c>
      <c r="G5198" t="s">
        <v>69</v>
      </c>
      <c r="H5198" t="s">
        <v>63</v>
      </c>
      <c r="I5198">
        <v>0.8</v>
      </c>
      <c r="J5198" t="s">
        <v>71</v>
      </c>
      <c r="K5198"/>
      <c r="L5198"/>
      <c r="M5198"/>
      <c r="N5198"/>
      <c r="O5198"/>
      <c r="P5198"/>
      <c r="Q5198"/>
      <c r="R5198"/>
      <c r="S5198"/>
      <c r="T5198"/>
      <c r="U5198"/>
      <c r="V5198"/>
      <c r="W5198"/>
      <c r="X5198"/>
      <c r="Y5198"/>
      <c r="Z5198"/>
      <c r="AA5198"/>
      <c r="AB5198"/>
      <c r="AC5198"/>
      <c r="AD5198"/>
      <c r="AE5198"/>
      <c r="AF5198"/>
      <c r="AG5198">
        <v>1</v>
      </c>
      <c r="AH5198">
        <v>0</v>
      </c>
    </row>
    <row r="5199" spans="1:34" ht="15" x14ac:dyDescent="0.25">
      <c r="A5199" t="s">
        <v>10493</v>
      </c>
      <c r="B5199" t="s">
        <v>10494</v>
      </c>
      <c r="C5199" t="s">
        <v>148</v>
      </c>
      <c r="D5199">
        <v>3</v>
      </c>
      <c r="E5199" s="138">
        <v>45681</v>
      </c>
      <c r="F5199" s="138">
        <v>45764</v>
      </c>
      <c r="G5199" t="s">
        <v>69</v>
      </c>
      <c r="H5199" t="s">
        <v>70</v>
      </c>
      <c r="I5199">
        <v>0</v>
      </c>
      <c r="J5199" t="s">
        <v>16230</v>
      </c>
      <c r="K5199">
        <v>0.8</v>
      </c>
      <c r="L5199" t="s">
        <v>71</v>
      </c>
      <c r="M5199"/>
      <c r="N5199"/>
      <c r="O5199"/>
      <c r="P5199"/>
      <c r="Q5199"/>
      <c r="R5199"/>
      <c r="S5199"/>
      <c r="T5199"/>
      <c r="U5199"/>
      <c r="V5199"/>
      <c r="W5199"/>
      <c r="X5199"/>
      <c r="Y5199"/>
      <c r="Z5199"/>
      <c r="AA5199"/>
      <c r="AB5199"/>
      <c r="AC5199"/>
      <c r="AD5199"/>
      <c r="AE5199"/>
      <c r="AF5199"/>
      <c r="AG5199">
        <v>2</v>
      </c>
      <c r="AH5199">
        <v>15000</v>
      </c>
    </row>
    <row r="5200" spans="1:34" ht="15" x14ac:dyDescent="0.25">
      <c r="A5200" t="s">
        <v>10523</v>
      </c>
      <c r="B5200" t="s">
        <v>10524</v>
      </c>
      <c r="C5200" t="s">
        <v>111</v>
      </c>
      <c r="D5200">
        <v>7</v>
      </c>
      <c r="E5200" s="138">
        <v>44285</v>
      </c>
      <c r="F5200" s="138">
        <v>46011</v>
      </c>
      <c r="G5200" t="s">
        <v>69</v>
      </c>
      <c r="H5200" t="s">
        <v>63</v>
      </c>
      <c r="I5200">
        <v>0.8</v>
      </c>
      <c r="J5200" t="s">
        <v>71</v>
      </c>
      <c r="K5200"/>
      <c r="L5200"/>
      <c r="M5200"/>
      <c r="N5200"/>
      <c r="O5200"/>
      <c r="P5200"/>
      <c r="Q5200"/>
      <c r="R5200"/>
      <c r="S5200"/>
      <c r="T5200"/>
      <c r="U5200"/>
      <c r="V5200"/>
      <c r="W5200"/>
      <c r="X5200"/>
      <c r="Y5200"/>
      <c r="Z5200"/>
      <c r="AA5200"/>
      <c r="AB5200"/>
      <c r="AC5200"/>
      <c r="AD5200"/>
      <c r="AE5200"/>
      <c r="AF5200"/>
      <c r="AG5200">
        <v>1</v>
      </c>
      <c r="AH5200">
        <v>0</v>
      </c>
    </row>
    <row r="5201" spans="1:34" ht="15" x14ac:dyDescent="0.25">
      <c r="A5201" t="s">
        <v>10525</v>
      </c>
      <c r="B5201" t="s">
        <v>10526</v>
      </c>
      <c r="C5201" t="s">
        <v>264</v>
      </c>
      <c r="D5201">
        <v>37</v>
      </c>
      <c r="E5201" s="138">
        <v>45614</v>
      </c>
      <c r="F5201" s="138">
        <v>45649</v>
      </c>
      <c r="G5201" t="s">
        <v>69</v>
      </c>
      <c r="H5201" t="s">
        <v>70</v>
      </c>
      <c r="I5201">
        <v>0</v>
      </c>
      <c r="J5201" t="s">
        <v>16286</v>
      </c>
      <c r="K5201">
        <v>0.8</v>
      </c>
      <c r="L5201" t="s">
        <v>71</v>
      </c>
      <c r="M5201"/>
      <c r="N5201"/>
      <c r="O5201"/>
      <c r="P5201"/>
      <c r="Q5201"/>
      <c r="R5201"/>
      <c r="S5201"/>
      <c r="T5201"/>
      <c r="U5201"/>
      <c r="V5201"/>
      <c r="W5201"/>
      <c r="X5201"/>
      <c r="Y5201"/>
      <c r="Z5201"/>
      <c r="AA5201"/>
      <c r="AB5201"/>
      <c r="AC5201"/>
      <c r="AD5201"/>
      <c r="AE5201"/>
      <c r="AF5201"/>
      <c r="AG5201">
        <v>2</v>
      </c>
      <c r="AH5201">
        <v>5000</v>
      </c>
    </row>
    <row r="5202" spans="1:34" ht="15" x14ac:dyDescent="0.25">
      <c r="A5202" t="s">
        <v>5580</v>
      </c>
      <c r="B5202" t="s">
        <v>5581</v>
      </c>
      <c r="C5202" t="s">
        <v>691</v>
      </c>
      <c r="D5202">
        <v>35</v>
      </c>
      <c r="E5202" s="138">
        <v>45644</v>
      </c>
      <c r="F5202" s="138">
        <v>45730</v>
      </c>
      <c r="G5202" t="s">
        <v>69</v>
      </c>
      <c r="H5202" t="s">
        <v>63</v>
      </c>
      <c r="I5202">
        <v>0.8</v>
      </c>
      <c r="J5202" t="s">
        <v>71</v>
      </c>
      <c r="K5202"/>
      <c r="L5202"/>
      <c r="M5202"/>
      <c r="N5202"/>
      <c r="O5202"/>
      <c r="P5202"/>
      <c r="Q5202"/>
      <c r="R5202"/>
      <c r="S5202"/>
      <c r="T5202"/>
      <c r="U5202"/>
      <c r="V5202"/>
      <c r="W5202"/>
      <c r="X5202"/>
      <c r="Y5202"/>
      <c r="Z5202"/>
      <c r="AA5202"/>
      <c r="AB5202"/>
      <c r="AC5202"/>
      <c r="AD5202"/>
      <c r="AE5202"/>
      <c r="AF5202"/>
      <c r="AG5202">
        <v>1</v>
      </c>
      <c r="AH5202">
        <v>0</v>
      </c>
    </row>
    <row r="5203" spans="1:34" ht="15" x14ac:dyDescent="0.25">
      <c r="A5203" t="s">
        <v>2204</v>
      </c>
      <c r="B5203" t="s">
        <v>2205</v>
      </c>
      <c r="C5203" t="s">
        <v>179</v>
      </c>
      <c r="D5203">
        <v>28</v>
      </c>
      <c r="E5203" s="138">
        <v>45289</v>
      </c>
      <c r="F5203" s="138">
        <v>46011</v>
      </c>
      <c r="G5203" t="s">
        <v>69</v>
      </c>
      <c r="H5203" t="s">
        <v>63</v>
      </c>
      <c r="I5203">
        <v>0.5</v>
      </c>
      <c r="J5203" t="s">
        <v>71</v>
      </c>
      <c r="K5203"/>
      <c r="L5203"/>
      <c r="M5203"/>
      <c r="N5203"/>
      <c r="O5203"/>
      <c r="P5203"/>
      <c r="Q5203"/>
      <c r="R5203"/>
      <c r="S5203"/>
      <c r="T5203"/>
      <c r="U5203"/>
      <c r="V5203"/>
      <c r="W5203"/>
      <c r="X5203"/>
      <c r="Y5203"/>
      <c r="Z5203"/>
      <c r="AA5203"/>
      <c r="AB5203"/>
      <c r="AC5203"/>
      <c r="AD5203"/>
      <c r="AE5203"/>
      <c r="AF5203"/>
      <c r="AG5203">
        <v>1</v>
      </c>
      <c r="AH5203">
        <v>0</v>
      </c>
    </row>
    <row r="5204" spans="1:34" ht="15" x14ac:dyDescent="0.25">
      <c r="A5204" t="s">
        <v>15749</v>
      </c>
      <c r="B5204" t="s">
        <v>15750</v>
      </c>
      <c r="C5204" t="s">
        <v>1370</v>
      </c>
      <c r="D5204">
        <v>3</v>
      </c>
      <c r="E5204" s="138">
        <v>45714</v>
      </c>
      <c r="F5204" s="138">
        <v>45740</v>
      </c>
      <c r="G5204" t="s">
        <v>69</v>
      </c>
      <c r="H5204" t="s">
        <v>70</v>
      </c>
      <c r="I5204">
        <v>0</v>
      </c>
      <c r="J5204" t="s">
        <v>16230</v>
      </c>
      <c r="K5204">
        <v>0.8</v>
      </c>
      <c r="L5204" t="s">
        <v>71</v>
      </c>
      <c r="M5204"/>
      <c r="N5204"/>
      <c r="O5204"/>
      <c r="P5204"/>
      <c r="Q5204"/>
      <c r="R5204"/>
      <c r="S5204"/>
      <c r="T5204"/>
      <c r="U5204"/>
      <c r="V5204"/>
      <c r="W5204"/>
      <c r="X5204"/>
      <c r="Y5204"/>
      <c r="Z5204"/>
      <c r="AA5204"/>
      <c r="AB5204"/>
      <c r="AC5204"/>
      <c r="AD5204"/>
      <c r="AE5204"/>
      <c r="AF5204"/>
      <c r="AG5204">
        <v>2</v>
      </c>
      <c r="AH5204">
        <v>15000</v>
      </c>
    </row>
    <row r="5205" spans="1:34" ht="15" x14ac:dyDescent="0.25">
      <c r="A5205" t="s">
        <v>10501</v>
      </c>
      <c r="B5205" t="s">
        <v>10502</v>
      </c>
      <c r="C5205" t="s">
        <v>935</v>
      </c>
      <c r="D5205"/>
      <c r="E5205"/>
      <c r="F5205"/>
      <c r="G5205"/>
      <c r="H5205" t="s">
        <v>63</v>
      </c>
      <c r="I5205" t="s">
        <v>64</v>
      </c>
      <c r="J5205"/>
      <c r="K5205"/>
      <c r="L5205"/>
      <c r="M5205"/>
      <c r="N5205"/>
      <c r="O5205"/>
      <c r="P5205"/>
      <c r="Q5205"/>
      <c r="R5205"/>
      <c r="S5205"/>
      <c r="T5205"/>
      <c r="U5205"/>
      <c r="V5205"/>
      <c r="W5205"/>
      <c r="X5205"/>
      <c r="Y5205"/>
      <c r="Z5205"/>
      <c r="AA5205"/>
      <c r="AB5205"/>
      <c r="AC5205"/>
      <c r="AD5205"/>
      <c r="AE5205"/>
      <c r="AF5205"/>
      <c r="AG5205"/>
      <c r="AH5205">
        <v>0</v>
      </c>
    </row>
    <row r="5206" spans="1:34" ht="15" x14ac:dyDescent="0.25">
      <c r="A5206" t="s">
        <v>10503</v>
      </c>
      <c r="B5206" t="s">
        <v>10504</v>
      </c>
      <c r="C5206" t="s">
        <v>516</v>
      </c>
      <c r="D5206">
        <v>5</v>
      </c>
      <c r="E5206" s="138">
        <v>45364</v>
      </c>
      <c r="F5206" s="138">
        <v>46011</v>
      </c>
      <c r="G5206" t="s">
        <v>69</v>
      </c>
      <c r="H5206" t="s">
        <v>63</v>
      </c>
      <c r="I5206">
        <v>0.8</v>
      </c>
      <c r="J5206" t="s">
        <v>71</v>
      </c>
      <c r="K5206"/>
      <c r="L5206"/>
      <c r="M5206"/>
      <c r="N5206"/>
      <c r="O5206"/>
      <c r="P5206"/>
      <c r="Q5206"/>
      <c r="R5206"/>
      <c r="S5206"/>
      <c r="T5206"/>
      <c r="U5206"/>
      <c r="V5206"/>
      <c r="W5206"/>
      <c r="X5206"/>
      <c r="Y5206"/>
      <c r="Z5206"/>
      <c r="AA5206"/>
      <c r="AB5206"/>
      <c r="AC5206"/>
      <c r="AD5206"/>
      <c r="AE5206"/>
      <c r="AF5206"/>
      <c r="AG5206">
        <v>1</v>
      </c>
      <c r="AH5206">
        <v>0</v>
      </c>
    </row>
    <row r="5207" spans="1:34" ht="15" x14ac:dyDescent="0.25">
      <c r="A5207" t="s">
        <v>10507</v>
      </c>
      <c r="B5207" t="s">
        <v>10508</v>
      </c>
      <c r="C5207" t="s">
        <v>122</v>
      </c>
      <c r="D5207">
        <v>6</v>
      </c>
      <c r="E5207" s="138">
        <v>45338</v>
      </c>
      <c r="F5207" s="138">
        <v>46011</v>
      </c>
      <c r="G5207" t="s">
        <v>16478</v>
      </c>
      <c r="H5207" t="s">
        <v>70</v>
      </c>
      <c r="I5207">
        <v>0.5</v>
      </c>
      <c r="J5207" t="s">
        <v>76</v>
      </c>
      <c r="K5207">
        <v>0.6</v>
      </c>
      <c r="L5207" t="s">
        <v>77</v>
      </c>
      <c r="M5207">
        <v>0.7</v>
      </c>
      <c r="N5207" t="s">
        <v>78</v>
      </c>
      <c r="O5207">
        <v>0.8</v>
      </c>
      <c r="P5207" t="s">
        <v>79</v>
      </c>
      <c r="Q5207"/>
      <c r="R5207"/>
      <c r="S5207"/>
      <c r="T5207"/>
      <c r="U5207"/>
      <c r="V5207"/>
      <c r="W5207"/>
      <c r="X5207"/>
      <c r="Y5207"/>
      <c r="Z5207"/>
      <c r="AA5207"/>
      <c r="AB5207"/>
      <c r="AC5207"/>
      <c r="AD5207"/>
      <c r="AE5207"/>
      <c r="AF5207"/>
      <c r="AG5207">
        <v>0</v>
      </c>
      <c r="AH5207">
        <v>0</v>
      </c>
    </row>
    <row r="5208" spans="1:34" ht="15" x14ac:dyDescent="0.25">
      <c r="A5208" t="s">
        <v>10517</v>
      </c>
      <c r="B5208" t="s">
        <v>10518</v>
      </c>
      <c r="C5208" t="s">
        <v>408</v>
      </c>
      <c r="D5208">
        <v>1</v>
      </c>
      <c r="E5208" s="138">
        <v>44741</v>
      </c>
      <c r="F5208" s="138">
        <v>46011</v>
      </c>
      <c r="G5208" t="s">
        <v>16478</v>
      </c>
      <c r="H5208" t="s">
        <v>70</v>
      </c>
      <c r="I5208">
        <v>0.6</v>
      </c>
      <c r="J5208" t="s">
        <v>76</v>
      </c>
      <c r="K5208">
        <v>0.65</v>
      </c>
      <c r="L5208" t="s">
        <v>77</v>
      </c>
      <c r="M5208">
        <v>0.7</v>
      </c>
      <c r="N5208" t="s">
        <v>78</v>
      </c>
      <c r="O5208">
        <v>0.8</v>
      </c>
      <c r="P5208" t="s">
        <v>79</v>
      </c>
      <c r="Q5208"/>
      <c r="R5208"/>
      <c r="S5208"/>
      <c r="T5208"/>
      <c r="U5208"/>
      <c r="V5208"/>
      <c r="W5208"/>
      <c r="X5208"/>
      <c r="Y5208"/>
      <c r="Z5208"/>
      <c r="AA5208"/>
      <c r="AB5208"/>
      <c r="AC5208"/>
      <c r="AD5208"/>
      <c r="AE5208"/>
      <c r="AF5208"/>
      <c r="AG5208">
        <v>0</v>
      </c>
      <c r="AH5208">
        <v>0</v>
      </c>
    </row>
    <row r="5209" spans="1:34" ht="15" x14ac:dyDescent="0.25">
      <c r="A5209" t="s">
        <v>10521</v>
      </c>
      <c r="B5209" t="s">
        <v>10522</v>
      </c>
      <c r="C5209" t="s">
        <v>170</v>
      </c>
      <c r="D5209">
        <v>20</v>
      </c>
      <c r="E5209" s="138">
        <v>45623</v>
      </c>
      <c r="F5209" s="138">
        <v>45667</v>
      </c>
      <c r="G5209" t="s">
        <v>69</v>
      </c>
      <c r="H5209" t="s">
        <v>63</v>
      </c>
      <c r="I5209">
        <v>0.8</v>
      </c>
      <c r="J5209" t="s">
        <v>71</v>
      </c>
      <c r="K5209"/>
      <c r="L5209"/>
      <c r="M5209"/>
      <c r="N5209"/>
      <c r="O5209"/>
      <c r="P5209"/>
      <c r="Q5209"/>
      <c r="R5209"/>
      <c r="S5209"/>
      <c r="T5209"/>
      <c r="U5209"/>
      <c r="V5209"/>
      <c r="W5209"/>
      <c r="X5209"/>
      <c r="Y5209"/>
      <c r="Z5209"/>
      <c r="AA5209"/>
      <c r="AB5209"/>
      <c r="AC5209"/>
      <c r="AD5209"/>
      <c r="AE5209"/>
      <c r="AF5209"/>
      <c r="AG5209">
        <v>1</v>
      </c>
      <c r="AH5209">
        <v>0</v>
      </c>
    </row>
    <row r="5210" spans="1:34" ht="15" x14ac:dyDescent="0.25">
      <c r="A5210" t="s">
        <v>9994</v>
      </c>
      <c r="B5210" t="s">
        <v>9995</v>
      </c>
      <c r="C5210" t="s">
        <v>350</v>
      </c>
      <c r="D5210">
        <v>46</v>
      </c>
      <c r="E5210" s="138">
        <v>45643</v>
      </c>
      <c r="F5210" s="138">
        <v>45867</v>
      </c>
      <c r="G5210" t="s">
        <v>69</v>
      </c>
      <c r="H5210" t="s">
        <v>70</v>
      </c>
      <c r="I5210">
        <v>0</v>
      </c>
      <c r="J5210" t="s">
        <v>16236</v>
      </c>
      <c r="K5210">
        <v>0.75</v>
      </c>
      <c r="L5210" t="s">
        <v>71</v>
      </c>
      <c r="M5210"/>
      <c r="N5210"/>
      <c r="O5210"/>
      <c r="P5210"/>
      <c r="Q5210"/>
      <c r="R5210"/>
      <c r="S5210"/>
      <c r="T5210"/>
      <c r="U5210"/>
      <c r="V5210"/>
      <c r="W5210"/>
      <c r="X5210"/>
      <c r="Y5210"/>
      <c r="Z5210"/>
      <c r="AA5210"/>
      <c r="AB5210"/>
      <c r="AC5210"/>
      <c r="AD5210"/>
      <c r="AE5210"/>
      <c r="AF5210"/>
      <c r="AG5210">
        <v>2</v>
      </c>
      <c r="AH5210">
        <v>9999.99</v>
      </c>
    </row>
    <row r="5211" spans="1:34" ht="15" x14ac:dyDescent="0.25">
      <c r="A5211" t="s">
        <v>10527</v>
      </c>
      <c r="B5211" t="s">
        <v>10528</v>
      </c>
      <c r="C5211" t="s">
        <v>90</v>
      </c>
      <c r="D5211">
        <v>8</v>
      </c>
      <c r="E5211" s="138">
        <v>45719</v>
      </c>
      <c r="F5211" s="138">
        <v>45940</v>
      </c>
      <c r="G5211" t="s">
        <v>69</v>
      </c>
      <c r="H5211" t="s">
        <v>70</v>
      </c>
      <c r="I5211">
        <v>0</v>
      </c>
      <c r="J5211" t="s">
        <v>16229</v>
      </c>
      <c r="K5211">
        <v>0.8</v>
      </c>
      <c r="L5211" t="s">
        <v>71</v>
      </c>
      <c r="M5211"/>
      <c r="N5211"/>
      <c r="O5211"/>
      <c r="P5211"/>
      <c r="Q5211"/>
      <c r="R5211"/>
      <c r="S5211"/>
      <c r="T5211"/>
      <c r="U5211"/>
      <c r="V5211"/>
      <c r="W5211"/>
      <c r="X5211"/>
      <c r="Y5211"/>
      <c r="Z5211"/>
      <c r="AA5211"/>
      <c r="AB5211"/>
      <c r="AC5211"/>
      <c r="AD5211"/>
      <c r="AE5211"/>
      <c r="AF5211"/>
      <c r="AG5211">
        <v>2</v>
      </c>
      <c r="AH5211">
        <v>10000</v>
      </c>
    </row>
    <row r="5212" spans="1:34" ht="15" x14ac:dyDescent="0.25">
      <c r="A5212" t="s">
        <v>10529</v>
      </c>
      <c r="B5212" t="s">
        <v>10530</v>
      </c>
      <c r="C5212" t="s">
        <v>359</v>
      </c>
      <c r="D5212">
        <v>37</v>
      </c>
      <c r="E5212" s="138">
        <v>45642</v>
      </c>
      <c r="F5212" s="138">
        <v>45672</v>
      </c>
      <c r="G5212" t="s">
        <v>69</v>
      </c>
      <c r="H5212" t="s">
        <v>63</v>
      </c>
      <c r="I5212">
        <v>0.7</v>
      </c>
      <c r="J5212" t="s">
        <v>71</v>
      </c>
      <c r="K5212"/>
      <c r="L5212"/>
      <c r="M5212"/>
      <c r="N5212"/>
      <c r="O5212"/>
      <c r="P5212"/>
      <c r="Q5212"/>
      <c r="R5212"/>
      <c r="S5212"/>
      <c r="T5212"/>
      <c r="U5212"/>
      <c r="V5212"/>
      <c r="W5212"/>
      <c r="X5212"/>
      <c r="Y5212"/>
      <c r="Z5212"/>
      <c r="AA5212"/>
      <c r="AB5212"/>
      <c r="AC5212"/>
      <c r="AD5212"/>
      <c r="AE5212"/>
      <c r="AF5212"/>
      <c r="AG5212">
        <v>1</v>
      </c>
      <c r="AH5212">
        <v>0</v>
      </c>
    </row>
    <row r="5213" spans="1:34" ht="15" x14ac:dyDescent="0.25">
      <c r="A5213" t="s">
        <v>10531</v>
      </c>
      <c r="B5213" t="s">
        <v>10532</v>
      </c>
      <c r="C5213" t="s">
        <v>193</v>
      </c>
      <c r="D5213">
        <v>2</v>
      </c>
      <c r="E5213" s="138">
        <v>45715</v>
      </c>
      <c r="F5213" s="138">
        <v>45790</v>
      </c>
      <c r="G5213" t="s">
        <v>75</v>
      </c>
      <c r="H5213" t="s">
        <v>70</v>
      </c>
      <c r="I5213">
        <v>0.45</v>
      </c>
      <c r="J5213" t="s">
        <v>16270</v>
      </c>
      <c r="K5213">
        <v>0.55000000000000004</v>
      </c>
      <c r="L5213" t="s">
        <v>78</v>
      </c>
      <c r="M5213">
        <v>0.65</v>
      </c>
      <c r="N5213" t="s">
        <v>79</v>
      </c>
      <c r="O5213"/>
      <c r="P5213"/>
      <c r="Q5213"/>
      <c r="R5213"/>
      <c r="S5213"/>
      <c r="T5213"/>
      <c r="U5213"/>
      <c r="V5213"/>
      <c r="W5213"/>
      <c r="X5213"/>
      <c r="Y5213"/>
      <c r="Z5213"/>
      <c r="AA5213"/>
      <c r="AB5213"/>
      <c r="AC5213"/>
      <c r="AD5213"/>
      <c r="AE5213"/>
      <c r="AF5213"/>
      <c r="AG5213">
        <v>3</v>
      </c>
      <c r="AH5213">
        <v>0</v>
      </c>
    </row>
    <row r="5214" spans="1:34" ht="15" x14ac:dyDescent="0.25">
      <c r="A5214" t="s">
        <v>10533</v>
      </c>
      <c r="B5214" t="s">
        <v>10534</v>
      </c>
      <c r="C5214" t="s">
        <v>63</v>
      </c>
      <c r="D5214">
        <v>37</v>
      </c>
      <c r="E5214" s="138">
        <v>45646</v>
      </c>
      <c r="F5214" s="138">
        <v>45917</v>
      </c>
      <c r="G5214" t="s">
        <v>69</v>
      </c>
      <c r="H5214" t="s">
        <v>70</v>
      </c>
      <c r="I5214">
        <v>0</v>
      </c>
      <c r="J5214" t="s">
        <v>16228</v>
      </c>
      <c r="K5214">
        <v>0.7</v>
      </c>
      <c r="L5214" t="s">
        <v>71</v>
      </c>
      <c r="M5214"/>
      <c r="N5214"/>
      <c r="O5214"/>
      <c r="P5214"/>
      <c r="Q5214"/>
      <c r="R5214"/>
      <c r="S5214"/>
      <c r="T5214"/>
      <c r="U5214"/>
      <c r="V5214"/>
      <c r="W5214"/>
      <c r="X5214"/>
      <c r="Y5214"/>
      <c r="Z5214"/>
      <c r="AA5214"/>
      <c r="AB5214"/>
      <c r="AC5214"/>
      <c r="AD5214"/>
      <c r="AE5214"/>
      <c r="AF5214"/>
      <c r="AG5214">
        <v>2</v>
      </c>
      <c r="AH5214">
        <v>12000</v>
      </c>
    </row>
    <row r="5215" spans="1:34" ht="15" x14ac:dyDescent="0.25">
      <c r="A5215" t="s">
        <v>10537</v>
      </c>
      <c r="B5215" t="s">
        <v>10538</v>
      </c>
      <c r="C5215" t="s">
        <v>231</v>
      </c>
      <c r="D5215">
        <v>56</v>
      </c>
      <c r="E5215" s="138">
        <v>45645</v>
      </c>
      <c r="F5215" s="138">
        <v>45719</v>
      </c>
      <c r="G5215" t="s">
        <v>69</v>
      </c>
      <c r="H5215" t="s">
        <v>63</v>
      </c>
      <c r="I5215">
        <v>0.8</v>
      </c>
      <c r="J5215" t="s">
        <v>71</v>
      </c>
      <c r="K5215"/>
      <c r="L5215"/>
      <c r="M5215"/>
      <c r="N5215"/>
      <c r="O5215"/>
      <c r="P5215"/>
      <c r="Q5215"/>
      <c r="R5215"/>
      <c r="S5215"/>
      <c r="T5215"/>
      <c r="U5215"/>
      <c r="V5215"/>
      <c r="W5215"/>
      <c r="X5215"/>
      <c r="Y5215"/>
      <c r="Z5215"/>
      <c r="AA5215"/>
      <c r="AB5215"/>
      <c r="AC5215"/>
      <c r="AD5215"/>
      <c r="AE5215"/>
      <c r="AF5215"/>
      <c r="AG5215">
        <v>1</v>
      </c>
      <c r="AH5215">
        <v>0</v>
      </c>
    </row>
    <row r="5216" spans="1:34" ht="15" x14ac:dyDescent="0.25">
      <c r="A5216" t="s">
        <v>10535</v>
      </c>
      <c r="B5216" t="s">
        <v>10536</v>
      </c>
      <c r="C5216" t="s">
        <v>267</v>
      </c>
      <c r="D5216">
        <v>26</v>
      </c>
      <c r="E5216" s="138">
        <v>45645</v>
      </c>
      <c r="F5216" s="138">
        <v>45807</v>
      </c>
      <c r="G5216" t="s">
        <v>69</v>
      </c>
      <c r="H5216" t="s">
        <v>70</v>
      </c>
      <c r="I5216">
        <v>0</v>
      </c>
      <c r="J5216" t="s">
        <v>16269</v>
      </c>
      <c r="K5216">
        <v>0.55000000000000004</v>
      </c>
      <c r="L5216" t="s">
        <v>71</v>
      </c>
      <c r="M5216"/>
      <c r="N5216"/>
      <c r="O5216"/>
      <c r="P5216"/>
      <c r="Q5216"/>
      <c r="R5216"/>
      <c r="S5216"/>
      <c r="T5216"/>
      <c r="U5216"/>
      <c r="V5216"/>
      <c r="W5216"/>
      <c r="X5216"/>
      <c r="Y5216"/>
      <c r="Z5216"/>
      <c r="AA5216"/>
      <c r="AB5216"/>
      <c r="AC5216"/>
      <c r="AD5216"/>
      <c r="AE5216"/>
      <c r="AF5216"/>
      <c r="AG5216">
        <v>2</v>
      </c>
      <c r="AH5216">
        <v>12500</v>
      </c>
    </row>
    <row r="5217" spans="1:34" ht="15" x14ac:dyDescent="0.25">
      <c r="A5217" t="s">
        <v>10539</v>
      </c>
      <c r="B5217" t="s">
        <v>10540</v>
      </c>
      <c r="C5217" t="s">
        <v>142</v>
      </c>
      <c r="D5217">
        <v>23</v>
      </c>
      <c r="E5217" s="138">
        <v>45281</v>
      </c>
      <c r="F5217" s="138">
        <v>46011</v>
      </c>
      <c r="G5217" t="s">
        <v>69</v>
      </c>
      <c r="H5217" t="s">
        <v>70</v>
      </c>
      <c r="I5217">
        <v>0</v>
      </c>
      <c r="J5217" t="s">
        <v>16229</v>
      </c>
      <c r="K5217">
        <v>0.5</v>
      </c>
      <c r="L5217" t="s">
        <v>71</v>
      </c>
      <c r="M5217"/>
      <c r="N5217"/>
      <c r="O5217"/>
      <c r="P5217"/>
      <c r="Q5217"/>
      <c r="R5217"/>
      <c r="S5217"/>
      <c r="T5217"/>
      <c r="U5217"/>
      <c r="V5217"/>
      <c r="W5217"/>
      <c r="X5217"/>
      <c r="Y5217"/>
      <c r="Z5217"/>
      <c r="AA5217"/>
      <c r="AB5217"/>
      <c r="AC5217"/>
      <c r="AD5217"/>
      <c r="AE5217"/>
      <c r="AF5217"/>
      <c r="AG5217">
        <v>2</v>
      </c>
      <c r="AH5217">
        <v>10000</v>
      </c>
    </row>
    <row r="5218" spans="1:34" ht="15" x14ac:dyDescent="0.25">
      <c r="A5218" t="s">
        <v>10541</v>
      </c>
      <c r="B5218" t="s">
        <v>10542</v>
      </c>
      <c r="C5218" t="s">
        <v>604</v>
      </c>
      <c r="D5218">
        <v>63</v>
      </c>
      <c r="E5218" s="138">
        <v>45645</v>
      </c>
      <c r="F5218" s="138">
        <v>45936</v>
      </c>
      <c r="G5218" t="s">
        <v>75</v>
      </c>
      <c r="H5218" t="s">
        <v>70</v>
      </c>
      <c r="I5218">
        <v>0</v>
      </c>
      <c r="J5218" t="s">
        <v>16230</v>
      </c>
      <c r="K5218">
        <v>0.24</v>
      </c>
      <c r="L5218" t="s">
        <v>16270</v>
      </c>
      <c r="M5218">
        <v>0.3</v>
      </c>
      <c r="N5218" t="s">
        <v>78</v>
      </c>
      <c r="O5218">
        <v>0.8</v>
      </c>
      <c r="P5218" t="s">
        <v>79</v>
      </c>
      <c r="Q5218"/>
      <c r="R5218"/>
      <c r="S5218"/>
      <c r="T5218"/>
      <c r="U5218"/>
      <c r="V5218"/>
      <c r="W5218"/>
      <c r="X5218"/>
      <c r="Y5218"/>
      <c r="Z5218"/>
      <c r="AA5218"/>
      <c r="AB5218"/>
      <c r="AC5218"/>
      <c r="AD5218"/>
      <c r="AE5218"/>
      <c r="AF5218"/>
      <c r="AG5218">
        <v>4</v>
      </c>
      <c r="AH5218">
        <v>15000</v>
      </c>
    </row>
    <row r="5219" spans="1:34" ht="15" x14ac:dyDescent="0.25">
      <c r="A5219" t="s">
        <v>10543</v>
      </c>
      <c r="B5219" t="s">
        <v>10544</v>
      </c>
      <c r="C5219" t="s">
        <v>198</v>
      </c>
      <c r="D5219">
        <v>3</v>
      </c>
      <c r="E5219" s="138">
        <v>44313</v>
      </c>
      <c r="F5219" s="138">
        <v>46011</v>
      </c>
      <c r="G5219" t="s">
        <v>69</v>
      </c>
      <c r="H5219" t="s">
        <v>63</v>
      </c>
      <c r="I5219">
        <v>0.8</v>
      </c>
      <c r="J5219" t="s">
        <v>71</v>
      </c>
      <c r="K5219"/>
      <c r="L5219"/>
      <c r="M5219"/>
      <c r="N5219"/>
      <c r="O5219"/>
      <c r="P5219"/>
      <c r="Q5219"/>
      <c r="R5219"/>
      <c r="S5219"/>
      <c r="T5219"/>
      <c r="U5219"/>
      <c r="V5219"/>
      <c r="W5219"/>
      <c r="X5219"/>
      <c r="Y5219"/>
      <c r="Z5219"/>
      <c r="AA5219"/>
      <c r="AB5219"/>
      <c r="AC5219"/>
      <c r="AD5219"/>
      <c r="AE5219"/>
      <c r="AF5219"/>
      <c r="AG5219">
        <v>1</v>
      </c>
      <c r="AH5219">
        <v>0</v>
      </c>
    </row>
    <row r="5220" spans="1:34" ht="15" x14ac:dyDescent="0.25">
      <c r="A5220" t="s">
        <v>15833</v>
      </c>
      <c r="B5220" t="s">
        <v>15834</v>
      </c>
      <c r="C5220" t="s">
        <v>29</v>
      </c>
      <c r="D5220">
        <v>47</v>
      </c>
      <c r="E5220" s="138">
        <v>45289</v>
      </c>
      <c r="F5220" s="138">
        <v>46011</v>
      </c>
      <c r="G5220" t="s">
        <v>69</v>
      </c>
      <c r="H5220" t="s">
        <v>70</v>
      </c>
      <c r="I5220">
        <v>0</v>
      </c>
      <c r="J5220" t="s">
        <v>16228</v>
      </c>
      <c r="K5220">
        <v>0.8</v>
      </c>
      <c r="L5220" t="s">
        <v>71</v>
      </c>
      <c r="M5220"/>
      <c r="N5220"/>
      <c r="O5220"/>
      <c r="P5220"/>
      <c r="Q5220"/>
      <c r="R5220"/>
      <c r="S5220"/>
      <c r="T5220"/>
      <c r="U5220"/>
      <c r="V5220"/>
      <c r="W5220"/>
      <c r="X5220"/>
      <c r="Y5220"/>
      <c r="Z5220"/>
      <c r="AA5220"/>
      <c r="AB5220"/>
      <c r="AC5220"/>
      <c r="AD5220"/>
      <c r="AE5220"/>
      <c r="AF5220"/>
      <c r="AG5220">
        <v>2</v>
      </c>
      <c r="AH5220">
        <v>12000</v>
      </c>
    </row>
    <row r="5221" spans="1:34" ht="15" x14ac:dyDescent="0.25">
      <c r="A5221" t="s">
        <v>10545</v>
      </c>
      <c r="B5221" t="s">
        <v>10546</v>
      </c>
      <c r="C5221" t="s">
        <v>206</v>
      </c>
      <c r="D5221">
        <v>37</v>
      </c>
      <c r="E5221" s="138">
        <v>45654</v>
      </c>
      <c r="F5221" s="138">
        <v>45796</v>
      </c>
      <c r="G5221" t="s">
        <v>75</v>
      </c>
      <c r="H5221" t="s">
        <v>63</v>
      </c>
      <c r="I5221">
        <v>0.8</v>
      </c>
      <c r="J5221" t="s">
        <v>71</v>
      </c>
      <c r="K5221"/>
      <c r="L5221"/>
      <c r="M5221"/>
      <c r="N5221"/>
      <c r="O5221"/>
      <c r="P5221"/>
      <c r="Q5221"/>
      <c r="R5221"/>
      <c r="S5221"/>
      <c r="T5221"/>
      <c r="U5221"/>
      <c r="V5221"/>
      <c r="W5221"/>
      <c r="X5221"/>
      <c r="Y5221"/>
      <c r="Z5221"/>
      <c r="AA5221"/>
      <c r="AB5221"/>
      <c r="AC5221"/>
      <c r="AD5221"/>
      <c r="AE5221"/>
      <c r="AF5221"/>
      <c r="AG5221">
        <v>1</v>
      </c>
      <c r="AH5221">
        <v>0</v>
      </c>
    </row>
    <row r="5222" spans="1:34" ht="15" x14ac:dyDescent="0.25">
      <c r="A5222" t="s">
        <v>10547</v>
      </c>
      <c r="B5222" t="s">
        <v>10548</v>
      </c>
      <c r="C5222" t="s">
        <v>159</v>
      </c>
      <c r="D5222">
        <v>23</v>
      </c>
      <c r="E5222" s="138">
        <v>45621</v>
      </c>
      <c r="F5222" s="138">
        <v>46003</v>
      </c>
      <c r="G5222" t="s">
        <v>69</v>
      </c>
      <c r="H5222" t="s">
        <v>63</v>
      </c>
      <c r="I5222">
        <v>0.5</v>
      </c>
      <c r="J5222" t="s">
        <v>71</v>
      </c>
      <c r="K5222"/>
      <c r="L5222"/>
      <c r="M5222"/>
      <c r="N5222"/>
      <c r="O5222"/>
      <c r="P5222"/>
      <c r="Q5222"/>
      <c r="R5222"/>
      <c r="S5222"/>
      <c r="T5222"/>
      <c r="U5222"/>
      <c r="V5222"/>
      <c r="W5222"/>
      <c r="X5222"/>
      <c r="Y5222"/>
      <c r="Z5222"/>
      <c r="AA5222"/>
      <c r="AB5222"/>
      <c r="AC5222"/>
      <c r="AD5222"/>
      <c r="AE5222"/>
      <c r="AF5222"/>
      <c r="AG5222">
        <v>1</v>
      </c>
      <c r="AH5222">
        <v>0</v>
      </c>
    </row>
    <row r="5223" spans="1:34" ht="15" x14ac:dyDescent="0.25">
      <c r="A5223" t="s">
        <v>10549</v>
      </c>
      <c r="B5223" t="s">
        <v>10550</v>
      </c>
      <c r="C5223" t="s">
        <v>105</v>
      </c>
      <c r="D5223">
        <v>28</v>
      </c>
      <c r="E5223" s="138">
        <v>45637</v>
      </c>
      <c r="F5223" s="138">
        <v>45903</v>
      </c>
      <c r="G5223" t="s">
        <v>69</v>
      </c>
      <c r="H5223" t="s">
        <v>70</v>
      </c>
      <c r="I5223">
        <v>0</v>
      </c>
      <c r="J5223" t="s">
        <v>16249</v>
      </c>
      <c r="K5223">
        <v>0.8</v>
      </c>
      <c r="L5223" t="s">
        <v>71</v>
      </c>
      <c r="M5223"/>
      <c r="N5223"/>
      <c r="O5223"/>
      <c r="P5223"/>
      <c r="Q5223"/>
      <c r="R5223"/>
      <c r="S5223"/>
      <c r="T5223"/>
      <c r="U5223"/>
      <c r="V5223"/>
      <c r="W5223"/>
      <c r="X5223"/>
      <c r="Y5223"/>
      <c r="Z5223"/>
      <c r="AA5223"/>
      <c r="AB5223"/>
      <c r="AC5223"/>
      <c r="AD5223"/>
      <c r="AE5223"/>
      <c r="AF5223"/>
      <c r="AG5223">
        <v>2</v>
      </c>
      <c r="AH5223">
        <v>8000</v>
      </c>
    </row>
    <row r="5224" spans="1:34" ht="15" x14ac:dyDescent="0.25">
      <c r="A5224" t="s">
        <v>10551</v>
      </c>
      <c r="B5224" t="s">
        <v>10552</v>
      </c>
      <c r="C5224" t="s">
        <v>170</v>
      </c>
      <c r="D5224">
        <v>6</v>
      </c>
      <c r="E5224" s="138">
        <v>45369</v>
      </c>
      <c r="F5224" s="138">
        <v>46011</v>
      </c>
      <c r="G5224" t="s">
        <v>69</v>
      </c>
      <c r="H5224" t="s">
        <v>70</v>
      </c>
      <c r="I5224">
        <v>0</v>
      </c>
      <c r="J5224" t="s">
        <v>16230</v>
      </c>
      <c r="K5224">
        <v>0.8</v>
      </c>
      <c r="L5224" t="s">
        <v>71</v>
      </c>
      <c r="M5224"/>
      <c r="N5224"/>
      <c r="O5224"/>
      <c r="P5224"/>
      <c r="Q5224"/>
      <c r="R5224"/>
      <c r="S5224"/>
      <c r="T5224"/>
      <c r="U5224"/>
      <c r="V5224"/>
      <c r="W5224"/>
      <c r="X5224"/>
      <c r="Y5224"/>
      <c r="Z5224"/>
      <c r="AA5224"/>
      <c r="AB5224"/>
      <c r="AC5224"/>
      <c r="AD5224"/>
      <c r="AE5224"/>
      <c r="AF5224"/>
      <c r="AG5224">
        <v>2</v>
      </c>
      <c r="AH5224">
        <v>15000</v>
      </c>
    </row>
    <row r="5225" spans="1:34" ht="15" x14ac:dyDescent="0.25">
      <c r="A5225" t="s">
        <v>10555</v>
      </c>
      <c r="B5225" t="s">
        <v>10556</v>
      </c>
      <c r="C5225" t="s">
        <v>1313</v>
      </c>
      <c r="D5225">
        <v>7</v>
      </c>
      <c r="E5225" s="138">
        <v>44286</v>
      </c>
      <c r="F5225" s="138">
        <v>46011</v>
      </c>
      <c r="G5225" t="s">
        <v>16478</v>
      </c>
      <c r="H5225" t="s">
        <v>70</v>
      </c>
      <c r="I5225">
        <v>0.6</v>
      </c>
      <c r="J5225" t="s">
        <v>76</v>
      </c>
      <c r="K5225">
        <v>0.65</v>
      </c>
      <c r="L5225" t="s">
        <v>77</v>
      </c>
      <c r="M5225">
        <v>0.7</v>
      </c>
      <c r="N5225" t="s">
        <v>78</v>
      </c>
      <c r="O5225">
        <v>0.75</v>
      </c>
      <c r="P5225" t="s">
        <v>79</v>
      </c>
      <c r="Q5225">
        <v>0</v>
      </c>
      <c r="R5225" t="s">
        <v>16286</v>
      </c>
      <c r="S5225"/>
      <c r="T5225"/>
      <c r="U5225"/>
      <c r="V5225"/>
      <c r="W5225"/>
      <c r="X5225"/>
      <c r="Y5225"/>
      <c r="Z5225"/>
      <c r="AA5225"/>
      <c r="AB5225"/>
      <c r="AC5225"/>
      <c r="AD5225"/>
      <c r="AE5225"/>
      <c r="AF5225"/>
      <c r="AG5225">
        <v>0</v>
      </c>
      <c r="AH5225">
        <v>0</v>
      </c>
    </row>
    <row r="5226" spans="1:34" ht="15" x14ac:dyDescent="0.25">
      <c r="A5226" t="s">
        <v>10557</v>
      </c>
      <c r="B5226" t="s">
        <v>10558</v>
      </c>
      <c r="C5226" t="s">
        <v>165</v>
      </c>
      <c r="D5226">
        <v>11</v>
      </c>
      <c r="E5226" s="138">
        <v>45715</v>
      </c>
      <c r="F5226" s="138">
        <v>45716</v>
      </c>
      <c r="G5226" t="s">
        <v>69</v>
      </c>
      <c r="H5226" t="s">
        <v>70</v>
      </c>
      <c r="I5226">
        <v>0</v>
      </c>
      <c r="J5226" t="s">
        <v>16237</v>
      </c>
      <c r="K5226">
        <v>0.5</v>
      </c>
      <c r="L5226" t="s">
        <v>71</v>
      </c>
      <c r="M5226"/>
      <c r="N5226"/>
      <c r="O5226"/>
      <c r="P5226"/>
      <c r="Q5226"/>
      <c r="R5226"/>
      <c r="S5226"/>
      <c r="T5226"/>
      <c r="U5226"/>
      <c r="V5226"/>
      <c r="W5226"/>
      <c r="X5226"/>
      <c r="Y5226"/>
      <c r="Z5226"/>
      <c r="AA5226"/>
      <c r="AB5226"/>
      <c r="AC5226"/>
      <c r="AD5226"/>
      <c r="AE5226"/>
      <c r="AF5226"/>
      <c r="AG5226">
        <v>2</v>
      </c>
      <c r="AH5226">
        <v>9000</v>
      </c>
    </row>
    <row r="5227" spans="1:34" ht="15" x14ac:dyDescent="0.25">
      <c r="A5227" t="s">
        <v>10559</v>
      </c>
      <c r="B5227" t="s">
        <v>10560</v>
      </c>
      <c r="C5227" t="s">
        <v>211</v>
      </c>
      <c r="D5227">
        <v>17</v>
      </c>
      <c r="E5227" s="138">
        <v>45762</v>
      </c>
      <c r="F5227" s="138">
        <v>45782</v>
      </c>
      <c r="G5227" t="s">
        <v>69</v>
      </c>
      <c r="H5227" t="s">
        <v>70</v>
      </c>
      <c r="I5227">
        <v>0</v>
      </c>
      <c r="J5227" t="s">
        <v>16286</v>
      </c>
      <c r="K5227">
        <v>0.78</v>
      </c>
      <c r="L5227" t="s">
        <v>16270</v>
      </c>
      <c r="M5227">
        <v>0.79</v>
      </c>
      <c r="N5227" t="s">
        <v>78</v>
      </c>
      <c r="O5227">
        <v>0.8</v>
      </c>
      <c r="P5227" t="s">
        <v>79</v>
      </c>
      <c r="Q5227"/>
      <c r="R5227"/>
      <c r="S5227"/>
      <c r="T5227"/>
      <c r="U5227"/>
      <c r="V5227"/>
      <c r="W5227"/>
      <c r="X5227"/>
      <c r="Y5227"/>
      <c r="Z5227"/>
      <c r="AA5227"/>
      <c r="AB5227"/>
      <c r="AC5227"/>
      <c r="AD5227"/>
      <c r="AE5227"/>
      <c r="AF5227"/>
      <c r="AG5227">
        <v>4</v>
      </c>
      <c r="AH5227">
        <v>5000</v>
      </c>
    </row>
    <row r="5228" spans="1:34" ht="15" x14ac:dyDescent="0.25">
      <c r="A5228" t="s">
        <v>10561</v>
      </c>
      <c r="B5228" t="s">
        <v>10562</v>
      </c>
      <c r="C5228" t="s">
        <v>448</v>
      </c>
      <c r="D5228">
        <v>114</v>
      </c>
      <c r="E5228" s="138">
        <v>45287</v>
      </c>
      <c r="F5228" s="138">
        <v>46011</v>
      </c>
      <c r="G5228" t="s">
        <v>69</v>
      </c>
      <c r="H5228" t="s">
        <v>63</v>
      </c>
      <c r="I5228">
        <v>0.6</v>
      </c>
      <c r="J5228" t="s">
        <v>71</v>
      </c>
      <c r="K5228"/>
      <c r="L5228"/>
      <c r="M5228"/>
      <c r="N5228"/>
      <c r="O5228"/>
      <c r="P5228"/>
      <c r="Q5228"/>
      <c r="R5228"/>
      <c r="S5228"/>
      <c r="T5228"/>
      <c r="U5228"/>
      <c r="V5228"/>
      <c r="W5228"/>
      <c r="X5228"/>
      <c r="Y5228"/>
      <c r="Z5228"/>
      <c r="AA5228"/>
      <c r="AB5228"/>
      <c r="AC5228"/>
      <c r="AD5228"/>
      <c r="AE5228"/>
      <c r="AF5228"/>
      <c r="AG5228">
        <v>1</v>
      </c>
      <c r="AH5228">
        <v>0</v>
      </c>
    </row>
    <row r="5229" spans="1:34" ht="15" x14ac:dyDescent="0.25">
      <c r="A5229" t="s">
        <v>10563</v>
      </c>
      <c r="B5229" t="s">
        <v>10564</v>
      </c>
      <c r="C5229" t="s">
        <v>119</v>
      </c>
      <c r="D5229">
        <v>9</v>
      </c>
      <c r="E5229" s="138">
        <v>45714</v>
      </c>
      <c r="F5229" s="138">
        <v>45720</v>
      </c>
      <c r="G5229" t="s">
        <v>69</v>
      </c>
      <c r="H5229" t="s">
        <v>63</v>
      </c>
      <c r="I5229">
        <v>0.8</v>
      </c>
      <c r="J5229" t="s">
        <v>71</v>
      </c>
      <c r="K5229"/>
      <c r="L5229"/>
      <c r="M5229"/>
      <c r="N5229"/>
      <c r="O5229"/>
      <c r="P5229"/>
      <c r="Q5229"/>
      <c r="R5229"/>
      <c r="S5229"/>
      <c r="T5229"/>
      <c r="U5229"/>
      <c r="V5229"/>
      <c r="W5229"/>
      <c r="X5229"/>
      <c r="Y5229"/>
      <c r="Z5229"/>
      <c r="AA5229"/>
      <c r="AB5229"/>
      <c r="AC5229"/>
      <c r="AD5229"/>
      <c r="AE5229"/>
      <c r="AF5229"/>
      <c r="AG5229">
        <v>1</v>
      </c>
      <c r="AH5229">
        <v>0</v>
      </c>
    </row>
    <row r="5230" spans="1:34" ht="15" x14ac:dyDescent="0.25">
      <c r="A5230" t="s">
        <v>10565</v>
      </c>
      <c r="B5230" t="s">
        <v>10566</v>
      </c>
      <c r="C5230" t="s">
        <v>270</v>
      </c>
      <c r="D5230"/>
      <c r="E5230"/>
      <c r="F5230"/>
      <c r="G5230"/>
      <c r="H5230" t="s">
        <v>63</v>
      </c>
      <c r="I5230" t="s">
        <v>64</v>
      </c>
      <c r="J5230"/>
      <c r="K5230"/>
      <c r="L5230"/>
      <c r="M5230"/>
      <c r="N5230"/>
      <c r="O5230"/>
      <c r="P5230"/>
      <c r="Q5230"/>
      <c r="R5230"/>
      <c r="S5230"/>
      <c r="T5230"/>
      <c r="U5230"/>
      <c r="V5230"/>
      <c r="W5230"/>
      <c r="X5230"/>
      <c r="Y5230"/>
      <c r="Z5230"/>
      <c r="AA5230"/>
      <c r="AB5230"/>
      <c r="AC5230"/>
      <c r="AD5230"/>
      <c r="AE5230"/>
      <c r="AF5230"/>
      <c r="AG5230"/>
      <c r="AH5230">
        <v>0</v>
      </c>
    </row>
    <row r="5231" spans="1:34" ht="15" x14ac:dyDescent="0.25">
      <c r="A5231" t="s">
        <v>10567</v>
      </c>
      <c r="B5231" t="s">
        <v>10568</v>
      </c>
      <c r="C5231" t="s">
        <v>122</v>
      </c>
      <c r="D5231">
        <v>14</v>
      </c>
      <c r="E5231" s="138">
        <v>42232</v>
      </c>
      <c r="F5231" s="138">
        <v>46011</v>
      </c>
      <c r="G5231" t="s">
        <v>69</v>
      </c>
      <c r="H5231" t="s">
        <v>63</v>
      </c>
      <c r="I5231">
        <v>0.8</v>
      </c>
      <c r="J5231" t="s">
        <v>71</v>
      </c>
      <c r="K5231"/>
      <c r="L5231"/>
      <c r="M5231"/>
      <c r="N5231"/>
      <c r="O5231"/>
      <c r="P5231"/>
      <c r="Q5231"/>
      <c r="R5231"/>
      <c r="S5231"/>
      <c r="T5231"/>
      <c r="U5231"/>
      <c r="V5231"/>
      <c r="W5231"/>
      <c r="X5231"/>
      <c r="Y5231"/>
      <c r="Z5231"/>
      <c r="AA5231"/>
      <c r="AB5231"/>
      <c r="AC5231"/>
      <c r="AD5231"/>
      <c r="AE5231"/>
      <c r="AF5231"/>
      <c r="AG5231">
        <v>1</v>
      </c>
      <c r="AH5231">
        <v>0</v>
      </c>
    </row>
    <row r="5232" spans="1:34" ht="15" x14ac:dyDescent="0.25">
      <c r="A5232" t="s">
        <v>8655</v>
      </c>
      <c r="B5232" t="s">
        <v>8656</v>
      </c>
      <c r="C5232" t="s">
        <v>691</v>
      </c>
      <c r="D5232">
        <v>61</v>
      </c>
      <c r="E5232" s="138">
        <v>45645</v>
      </c>
      <c r="F5232" s="138">
        <v>45747</v>
      </c>
      <c r="G5232" t="s">
        <v>69</v>
      </c>
      <c r="H5232" t="s">
        <v>70</v>
      </c>
      <c r="I5232">
        <v>0</v>
      </c>
      <c r="J5232" t="s">
        <v>16236</v>
      </c>
      <c r="K5232">
        <v>0.8</v>
      </c>
      <c r="L5232" t="s">
        <v>71</v>
      </c>
      <c r="M5232"/>
      <c r="N5232"/>
      <c r="O5232"/>
      <c r="P5232"/>
      <c r="Q5232"/>
      <c r="R5232"/>
      <c r="S5232"/>
      <c r="T5232"/>
      <c r="U5232"/>
      <c r="V5232"/>
      <c r="W5232"/>
      <c r="X5232"/>
      <c r="Y5232"/>
      <c r="Z5232"/>
      <c r="AA5232"/>
      <c r="AB5232"/>
      <c r="AC5232"/>
      <c r="AD5232"/>
      <c r="AE5232"/>
      <c r="AF5232"/>
      <c r="AG5232">
        <v>2</v>
      </c>
      <c r="AH5232">
        <v>9999.99</v>
      </c>
    </row>
    <row r="5233" spans="1:34" ht="15" x14ac:dyDescent="0.25">
      <c r="A5233" t="s">
        <v>10569</v>
      </c>
      <c r="B5233" t="s">
        <v>10570</v>
      </c>
      <c r="C5233" t="s">
        <v>119</v>
      </c>
      <c r="D5233">
        <v>155</v>
      </c>
      <c r="E5233" s="138">
        <v>41891</v>
      </c>
      <c r="F5233" s="138">
        <v>46011</v>
      </c>
      <c r="G5233" t="s">
        <v>69</v>
      </c>
      <c r="H5233" t="s">
        <v>63</v>
      </c>
      <c r="I5233">
        <v>0.2</v>
      </c>
      <c r="J5233" t="s">
        <v>71</v>
      </c>
      <c r="K5233"/>
      <c r="L5233"/>
      <c r="M5233"/>
      <c r="N5233"/>
      <c r="O5233"/>
      <c r="P5233"/>
      <c r="Q5233"/>
      <c r="R5233"/>
      <c r="S5233"/>
      <c r="T5233"/>
      <c r="U5233"/>
      <c r="V5233"/>
      <c r="W5233"/>
      <c r="X5233"/>
      <c r="Y5233"/>
      <c r="Z5233"/>
      <c r="AA5233"/>
      <c r="AB5233"/>
      <c r="AC5233"/>
      <c r="AD5233"/>
      <c r="AE5233"/>
      <c r="AF5233"/>
      <c r="AG5233">
        <v>1</v>
      </c>
      <c r="AH5233">
        <v>0</v>
      </c>
    </row>
    <row r="5234" spans="1:34" ht="15" x14ac:dyDescent="0.25">
      <c r="A5234" t="s">
        <v>10571</v>
      </c>
      <c r="B5234" t="s">
        <v>10572</v>
      </c>
      <c r="C5234" t="s">
        <v>448</v>
      </c>
      <c r="D5234">
        <v>11</v>
      </c>
      <c r="E5234" s="138">
        <v>39169</v>
      </c>
      <c r="F5234" s="138">
        <v>46011</v>
      </c>
      <c r="G5234" t="s">
        <v>69</v>
      </c>
      <c r="H5234" t="s">
        <v>63</v>
      </c>
      <c r="I5234">
        <v>0.5</v>
      </c>
      <c r="J5234" t="s">
        <v>71</v>
      </c>
      <c r="K5234"/>
      <c r="L5234"/>
      <c r="M5234"/>
      <c r="N5234"/>
      <c r="O5234"/>
      <c r="P5234"/>
      <c r="Q5234"/>
      <c r="R5234"/>
      <c r="S5234"/>
      <c r="T5234"/>
      <c r="U5234"/>
      <c r="V5234"/>
      <c r="W5234"/>
      <c r="X5234"/>
      <c r="Y5234"/>
      <c r="Z5234"/>
      <c r="AA5234"/>
      <c r="AB5234"/>
      <c r="AC5234"/>
      <c r="AD5234"/>
      <c r="AE5234"/>
      <c r="AF5234"/>
      <c r="AG5234">
        <v>1</v>
      </c>
      <c r="AH5234">
        <v>0</v>
      </c>
    </row>
    <row r="5235" spans="1:34" ht="15" x14ac:dyDescent="0.25">
      <c r="A5235" t="s">
        <v>10573</v>
      </c>
      <c r="B5235" t="s">
        <v>10574</v>
      </c>
      <c r="C5235" t="s">
        <v>294</v>
      </c>
      <c r="D5235">
        <v>10</v>
      </c>
      <c r="E5235" s="138">
        <v>42488</v>
      </c>
      <c r="F5235" s="138">
        <v>46011</v>
      </c>
      <c r="G5235" t="s">
        <v>69</v>
      </c>
      <c r="H5235" t="s">
        <v>63</v>
      </c>
      <c r="I5235">
        <v>0.8</v>
      </c>
      <c r="J5235" t="s">
        <v>71</v>
      </c>
      <c r="K5235"/>
      <c r="L5235"/>
      <c r="M5235"/>
      <c r="N5235"/>
      <c r="O5235"/>
      <c r="P5235"/>
      <c r="Q5235"/>
      <c r="R5235"/>
      <c r="S5235"/>
      <c r="T5235"/>
      <c r="U5235"/>
      <c r="V5235"/>
      <c r="W5235"/>
      <c r="X5235"/>
      <c r="Y5235"/>
      <c r="Z5235"/>
      <c r="AA5235"/>
      <c r="AB5235"/>
      <c r="AC5235"/>
      <c r="AD5235"/>
      <c r="AE5235"/>
      <c r="AF5235"/>
      <c r="AG5235">
        <v>1</v>
      </c>
      <c r="AH5235">
        <v>0</v>
      </c>
    </row>
    <row r="5236" spans="1:34" ht="15" x14ac:dyDescent="0.25">
      <c r="A5236" t="s">
        <v>10575</v>
      </c>
      <c r="B5236" t="s">
        <v>10576</v>
      </c>
      <c r="C5236" t="s">
        <v>516</v>
      </c>
      <c r="D5236">
        <v>44</v>
      </c>
      <c r="E5236" s="138">
        <v>45645</v>
      </c>
      <c r="F5236" s="138">
        <v>45740</v>
      </c>
      <c r="G5236" t="s">
        <v>69</v>
      </c>
      <c r="H5236" t="s">
        <v>63</v>
      </c>
      <c r="I5236">
        <v>0.8</v>
      </c>
      <c r="J5236" t="s">
        <v>71</v>
      </c>
      <c r="K5236"/>
      <c r="L5236"/>
      <c r="M5236"/>
      <c r="N5236"/>
      <c r="O5236"/>
      <c r="P5236"/>
      <c r="Q5236"/>
      <c r="R5236"/>
      <c r="S5236"/>
      <c r="T5236"/>
      <c r="U5236"/>
      <c r="V5236"/>
      <c r="W5236"/>
      <c r="X5236"/>
      <c r="Y5236"/>
      <c r="Z5236"/>
      <c r="AA5236"/>
      <c r="AB5236"/>
      <c r="AC5236"/>
      <c r="AD5236"/>
      <c r="AE5236"/>
      <c r="AF5236"/>
      <c r="AG5236">
        <v>1</v>
      </c>
      <c r="AH5236">
        <v>0</v>
      </c>
    </row>
    <row r="5237" spans="1:34" ht="15" x14ac:dyDescent="0.25">
      <c r="A5237" t="s">
        <v>10577</v>
      </c>
      <c r="B5237" t="s">
        <v>10578</v>
      </c>
      <c r="C5237" t="s">
        <v>102</v>
      </c>
      <c r="D5237">
        <v>39</v>
      </c>
      <c r="E5237" s="138">
        <v>45649</v>
      </c>
      <c r="F5237" s="138">
        <v>45666</v>
      </c>
      <c r="G5237" t="s">
        <v>69</v>
      </c>
      <c r="H5237" t="s">
        <v>63</v>
      </c>
      <c r="I5237">
        <v>0.7</v>
      </c>
      <c r="J5237" t="s">
        <v>71</v>
      </c>
      <c r="K5237"/>
      <c r="L5237"/>
      <c r="M5237"/>
      <c r="N5237"/>
      <c r="O5237"/>
      <c r="P5237"/>
      <c r="Q5237"/>
      <c r="R5237"/>
      <c r="S5237"/>
      <c r="T5237"/>
      <c r="U5237"/>
      <c r="V5237"/>
      <c r="W5237"/>
      <c r="X5237"/>
      <c r="Y5237"/>
      <c r="Z5237"/>
      <c r="AA5237"/>
      <c r="AB5237"/>
      <c r="AC5237"/>
      <c r="AD5237"/>
      <c r="AE5237"/>
      <c r="AF5237"/>
      <c r="AG5237">
        <v>1</v>
      </c>
      <c r="AH5237">
        <v>0</v>
      </c>
    </row>
    <row r="5238" spans="1:34" ht="15" x14ac:dyDescent="0.25">
      <c r="A5238" t="s">
        <v>10579</v>
      </c>
      <c r="B5238" t="s">
        <v>10580</v>
      </c>
      <c r="C5238" t="s">
        <v>142</v>
      </c>
      <c r="D5238"/>
      <c r="E5238"/>
      <c r="F5238"/>
      <c r="G5238"/>
      <c r="H5238" t="s">
        <v>63</v>
      </c>
      <c r="I5238" t="s">
        <v>64</v>
      </c>
      <c r="J5238"/>
      <c r="K5238"/>
      <c r="L5238"/>
      <c r="M5238"/>
      <c r="N5238"/>
      <c r="O5238"/>
      <c r="P5238"/>
      <c r="Q5238"/>
      <c r="R5238"/>
      <c r="S5238"/>
      <c r="T5238"/>
      <c r="U5238"/>
      <c r="V5238"/>
      <c r="W5238"/>
      <c r="X5238"/>
      <c r="Y5238"/>
      <c r="Z5238"/>
      <c r="AA5238"/>
      <c r="AB5238"/>
      <c r="AC5238"/>
      <c r="AD5238"/>
      <c r="AE5238"/>
      <c r="AF5238"/>
      <c r="AG5238"/>
      <c r="AH5238">
        <v>0</v>
      </c>
    </row>
    <row r="5239" spans="1:34" ht="15" x14ac:dyDescent="0.25">
      <c r="A5239" t="s">
        <v>10581</v>
      </c>
      <c r="B5239" t="s">
        <v>10582</v>
      </c>
      <c r="C5239" t="s">
        <v>62</v>
      </c>
      <c r="D5239">
        <v>49</v>
      </c>
      <c r="E5239" s="138">
        <v>45656</v>
      </c>
      <c r="F5239" s="138">
        <v>45708</v>
      </c>
      <c r="G5239" t="s">
        <v>69</v>
      </c>
      <c r="H5239" t="s">
        <v>70</v>
      </c>
      <c r="I5239">
        <v>0</v>
      </c>
      <c r="J5239" t="s">
        <v>16229</v>
      </c>
      <c r="K5239">
        <v>0.8</v>
      </c>
      <c r="L5239" t="s">
        <v>71</v>
      </c>
      <c r="M5239"/>
      <c r="N5239"/>
      <c r="O5239"/>
      <c r="P5239"/>
      <c r="Q5239"/>
      <c r="R5239"/>
      <c r="S5239"/>
      <c r="T5239"/>
      <c r="U5239"/>
      <c r="V5239"/>
      <c r="W5239"/>
      <c r="X5239"/>
      <c r="Y5239"/>
      <c r="Z5239"/>
      <c r="AA5239"/>
      <c r="AB5239"/>
      <c r="AC5239"/>
      <c r="AD5239"/>
      <c r="AE5239"/>
      <c r="AF5239"/>
      <c r="AG5239">
        <v>2</v>
      </c>
      <c r="AH5239">
        <v>10000</v>
      </c>
    </row>
    <row r="5240" spans="1:34" ht="15" x14ac:dyDescent="0.25">
      <c r="A5240" t="s">
        <v>10583</v>
      </c>
      <c r="B5240" t="s">
        <v>10584</v>
      </c>
      <c r="C5240" t="s">
        <v>264</v>
      </c>
      <c r="D5240">
        <v>52</v>
      </c>
      <c r="E5240" s="138">
        <v>45646</v>
      </c>
      <c r="F5240" s="138">
        <v>45678</v>
      </c>
      <c r="G5240" t="s">
        <v>69</v>
      </c>
      <c r="H5240" t="s">
        <v>70</v>
      </c>
      <c r="I5240">
        <v>0</v>
      </c>
      <c r="J5240" t="s">
        <v>16232</v>
      </c>
      <c r="K5240">
        <v>0.75</v>
      </c>
      <c r="L5240" t="s">
        <v>71</v>
      </c>
      <c r="M5240"/>
      <c r="N5240"/>
      <c r="O5240"/>
      <c r="P5240"/>
      <c r="Q5240"/>
      <c r="R5240"/>
      <c r="S5240"/>
      <c r="T5240"/>
      <c r="U5240"/>
      <c r="V5240"/>
      <c r="W5240"/>
      <c r="X5240"/>
      <c r="Y5240"/>
      <c r="Z5240"/>
      <c r="AA5240"/>
      <c r="AB5240"/>
      <c r="AC5240"/>
      <c r="AD5240"/>
      <c r="AE5240"/>
      <c r="AF5240"/>
      <c r="AG5240">
        <v>2</v>
      </c>
      <c r="AH5240">
        <v>7500</v>
      </c>
    </row>
    <row r="5241" spans="1:34" ht="15" x14ac:dyDescent="0.25">
      <c r="A5241" t="s">
        <v>10585</v>
      </c>
      <c r="B5241" t="s">
        <v>10586</v>
      </c>
      <c r="C5241" t="s">
        <v>1079</v>
      </c>
      <c r="D5241">
        <v>85</v>
      </c>
      <c r="E5241" s="138">
        <v>45656</v>
      </c>
      <c r="F5241" s="138">
        <v>45841</v>
      </c>
      <c r="G5241" t="s">
        <v>69</v>
      </c>
      <c r="H5241" t="s">
        <v>70</v>
      </c>
      <c r="I5241">
        <v>0</v>
      </c>
      <c r="J5241" t="s">
        <v>16301</v>
      </c>
      <c r="K5241">
        <v>0.6</v>
      </c>
      <c r="L5241" t="s">
        <v>16270</v>
      </c>
      <c r="M5241">
        <v>0.7</v>
      </c>
      <c r="N5241" t="s">
        <v>78</v>
      </c>
      <c r="O5241">
        <v>0.8</v>
      </c>
      <c r="P5241" t="s">
        <v>79</v>
      </c>
      <c r="Q5241"/>
      <c r="R5241"/>
      <c r="S5241"/>
      <c r="T5241"/>
      <c r="U5241"/>
      <c r="V5241"/>
      <c r="W5241"/>
      <c r="X5241"/>
      <c r="Y5241"/>
      <c r="Z5241"/>
      <c r="AA5241"/>
      <c r="AB5241"/>
      <c r="AC5241"/>
      <c r="AD5241"/>
      <c r="AE5241"/>
      <c r="AF5241"/>
      <c r="AG5241">
        <v>4</v>
      </c>
      <c r="AH5241">
        <v>14000</v>
      </c>
    </row>
    <row r="5242" spans="1:34" ht="15" x14ac:dyDescent="0.25">
      <c r="A5242" t="s">
        <v>10587</v>
      </c>
      <c r="B5242" t="s">
        <v>10588</v>
      </c>
      <c r="C5242" t="s">
        <v>231</v>
      </c>
      <c r="D5242">
        <v>8</v>
      </c>
      <c r="E5242" s="138">
        <v>42094</v>
      </c>
      <c r="F5242" s="138">
        <v>46011</v>
      </c>
      <c r="G5242" t="s">
        <v>69</v>
      </c>
      <c r="H5242" t="s">
        <v>63</v>
      </c>
      <c r="I5242">
        <v>0.6</v>
      </c>
      <c r="J5242" t="s">
        <v>71</v>
      </c>
      <c r="K5242"/>
      <c r="L5242"/>
      <c r="M5242"/>
      <c r="N5242"/>
      <c r="O5242"/>
      <c r="P5242"/>
      <c r="Q5242"/>
      <c r="R5242"/>
      <c r="S5242"/>
      <c r="T5242"/>
      <c r="U5242"/>
      <c r="V5242"/>
      <c r="W5242"/>
      <c r="X5242"/>
      <c r="Y5242"/>
      <c r="Z5242"/>
      <c r="AA5242"/>
      <c r="AB5242"/>
      <c r="AC5242"/>
      <c r="AD5242"/>
      <c r="AE5242"/>
      <c r="AF5242"/>
      <c r="AG5242">
        <v>1</v>
      </c>
      <c r="AH5242">
        <v>0</v>
      </c>
    </row>
    <row r="5243" spans="1:34" ht="15" x14ac:dyDescent="0.25">
      <c r="A5243" t="s">
        <v>10589</v>
      </c>
      <c r="B5243" t="s">
        <v>10590</v>
      </c>
      <c r="C5243" t="s">
        <v>105</v>
      </c>
      <c r="D5243">
        <v>63</v>
      </c>
      <c r="E5243" s="138">
        <v>40701</v>
      </c>
      <c r="F5243" s="138">
        <v>46011</v>
      </c>
      <c r="G5243" t="s">
        <v>69</v>
      </c>
      <c r="H5243" t="s">
        <v>63</v>
      </c>
      <c r="I5243">
        <v>0.6</v>
      </c>
      <c r="J5243" t="s">
        <v>71</v>
      </c>
      <c r="K5243"/>
      <c r="L5243"/>
      <c r="M5243"/>
      <c r="N5243"/>
      <c r="O5243"/>
      <c r="P5243"/>
      <c r="Q5243"/>
      <c r="R5243"/>
      <c r="S5243"/>
      <c r="T5243"/>
      <c r="U5243"/>
      <c r="V5243"/>
      <c r="W5243"/>
      <c r="X5243"/>
      <c r="Y5243"/>
      <c r="Z5243"/>
      <c r="AA5243"/>
      <c r="AB5243"/>
      <c r="AC5243"/>
      <c r="AD5243"/>
      <c r="AE5243"/>
      <c r="AF5243"/>
      <c r="AG5243">
        <v>1</v>
      </c>
      <c r="AH5243">
        <v>0</v>
      </c>
    </row>
    <row r="5244" spans="1:34" ht="15" x14ac:dyDescent="0.25">
      <c r="A5244" t="s">
        <v>10591</v>
      </c>
      <c r="B5244" t="s">
        <v>10592</v>
      </c>
      <c r="C5244" t="s">
        <v>182</v>
      </c>
      <c r="D5244">
        <v>36</v>
      </c>
      <c r="E5244" s="138">
        <v>45643</v>
      </c>
      <c r="F5244" s="138">
        <v>45698</v>
      </c>
      <c r="G5244" t="s">
        <v>69</v>
      </c>
      <c r="H5244" t="s">
        <v>63</v>
      </c>
      <c r="I5244">
        <v>0.7</v>
      </c>
      <c r="J5244" t="s">
        <v>71</v>
      </c>
      <c r="K5244"/>
      <c r="L5244"/>
      <c r="M5244"/>
      <c r="N5244"/>
      <c r="O5244"/>
      <c r="P5244"/>
      <c r="Q5244"/>
      <c r="R5244"/>
      <c r="S5244"/>
      <c r="T5244"/>
      <c r="U5244"/>
      <c r="V5244"/>
      <c r="W5244"/>
      <c r="X5244"/>
      <c r="Y5244"/>
      <c r="Z5244"/>
      <c r="AA5244"/>
      <c r="AB5244"/>
      <c r="AC5244"/>
      <c r="AD5244"/>
      <c r="AE5244"/>
      <c r="AF5244"/>
      <c r="AG5244">
        <v>1</v>
      </c>
      <c r="AH5244">
        <v>0</v>
      </c>
    </row>
    <row r="5245" spans="1:34" ht="15" x14ac:dyDescent="0.25">
      <c r="A5245" t="s">
        <v>10593</v>
      </c>
      <c r="B5245" t="s">
        <v>10594</v>
      </c>
      <c r="C5245" t="s">
        <v>313</v>
      </c>
      <c r="D5245"/>
      <c r="E5245"/>
      <c r="F5245"/>
      <c r="G5245"/>
      <c r="H5245" t="s">
        <v>63</v>
      </c>
      <c r="I5245" t="s">
        <v>64</v>
      </c>
      <c r="J5245"/>
      <c r="K5245"/>
      <c r="L5245"/>
      <c r="M5245"/>
      <c r="N5245"/>
      <c r="O5245"/>
      <c r="P5245"/>
      <c r="Q5245"/>
      <c r="R5245"/>
      <c r="S5245"/>
      <c r="T5245"/>
      <c r="U5245"/>
      <c r="V5245"/>
      <c r="W5245"/>
      <c r="X5245"/>
      <c r="Y5245"/>
      <c r="Z5245"/>
      <c r="AA5245"/>
      <c r="AB5245"/>
      <c r="AC5245"/>
      <c r="AD5245"/>
      <c r="AE5245"/>
      <c r="AF5245"/>
      <c r="AG5245"/>
      <c r="AH5245">
        <v>0</v>
      </c>
    </row>
    <row r="5246" spans="1:34" ht="15" x14ac:dyDescent="0.25">
      <c r="A5246" t="s">
        <v>10595</v>
      </c>
      <c r="B5246" t="s">
        <v>10596</v>
      </c>
      <c r="C5246" t="s">
        <v>63</v>
      </c>
      <c r="D5246">
        <v>29</v>
      </c>
      <c r="E5246" s="138">
        <v>45646</v>
      </c>
      <c r="F5246" s="138">
        <v>45904</v>
      </c>
      <c r="G5246" t="s">
        <v>69</v>
      </c>
      <c r="H5246" t="s">
        <v>63</v>
      </c>
      <c r="I5246">
        <v>0.65</v>
      </c>
      <c r="J5246" t="s">
        <v>71</v>
      </c>
      <c r="K5246"/>
      <c r="L5246"/>
      <c r="M5246"/>
      <c r="N5246"/>
      <c r="O5246"/>
      <c r="P5246"/>
      <c r="Q5246"/>
      <c r="R5246"/>
      <c r="S5246"/>
      <c r="T5246"/>
      <c r="U5246"/>
      <c r="V5246"/>
      <c r="W5246"/>
      <c r="X5246"/>
      <c r="Y5246"/>
      <c r="Z5246"/>
      <c r="AA5246"/>
      <c r="AB5246"/>
      <c r="AC5246"/>
      <c r="AD5246"/>
      <c r="AE5246"/>
      <c r="AF5246"/>
      <c r="AG5246">
        <v>1</v>
      </c>
      <c r="AH5246">
        <v>0</v>
      </c>
    </row>
    <row r="5247" spans="1:34" ht="15" x14ac:dyDescent="0.25">
      <c r="A5247" t="s">
        <v>10597</v>
      </c>
      <c r="B5247" t="s">
        <v>10598</v>
      </c>
      <c r="C5247" t="s">
        <v>206</v>
      </c>
      <c r="D5247">
        <v>6</v>
      </c>
      <c r="E5247" s="138">
        <v>45688</v>
      </c>
      <c r="F5247" s="138">
        <v>45723</v>
      </c>
      <c r="G5247" t="s">
        <v>69</v>
      </c>
      <c r="H5247" t="s">
        <v>70</v>
      </c>
      <c r="I5247">
        <v>0</v>
      </c>
      <c r="J5247" t="s">
        <v>16229</v>
      </c>
      <c r="K5247">
        <v>0.8</v>
      </c>
      <c r="L5247" t="s">
        <v>71</v>
      </c>
      <c r="M5247"/>
      <c r="N5247"/>
      <c r="O5247"/>
      <c r="P5247"/>
      <c r="Q5247"/>
      <c r="R5247"/>
      <c r="S5247"/>
      <c r="T5247"/>
      <c r="U5247"/>
      <c r="V5247"/>
      <c r="W5247"/>
      <c r="X5247"/>
      <c r="Y5247"/>
      <c r="Z5247"/>
      <c r="AA5247"/>
      <c r="AB5247"/>
      <c r="AC5247"/>
      <c r="AD5247"/>
      <c r="AE5247"/>
      <c r="AF5247"/>
      <c r="AG5247">
        <v>2</v>
      </c>
      <c r="AH5247">
        <v>10000</v>
      </c>
    </row>
    <row r="5248" spans="1:34" ht="15" x14ac:dyDescent="0.25">
      <c r="A5248" t="s">
        <v>10599</v>
      </c>
      <c r="B5248" t="s">
        <v>10600</v>
      </c>
      <c r="C5248" t="s">
        <v>122</v>
      </c>
      <c r="D5248">
        <v>8</v>
      </c>
      <c r="E5248" s="138">
        <v>45749</v>
      </c>
      <c r="F5248" s="138">
        <v>45849</v>
      </c>
      <c r="G5248" t="s">
        <v>16478</v>
      </c>
      <c r="H5248" t="s">
        <v>70</v>
      </c>
      <c r="I5248">
        <v>0.48</v>
      </c>
      <c r="J5248" t="s">
        <v>76</v>
      </c>
      <c r="K5248">
        <v>0.66</v>
      </c>
      <c r="L5248" t="s">
        <v>77</v>
      </c>
      <c r="M5248">
        <v>0.76</v>
      </c>
      <c r="N5248" t="s">
        <v>78</v>
      </c>
      <c r="O5248">
        <v>0.79</v>
      </c>
      <c r="P5248" t="s">
        <v>79</v>
      </c>
      <c r="Q5248">
        <v>0</v>
      </c>
      <c r="R5248" t="s">
        <v>16286</v>
      </c>
      <c r="S5248"/>
      <c r="T5248"/>
      <c r="U5248"/>
      <c r="V5248"/>
      <c r="W5248"/>
      <c r="X5248"/>
      <c r="Y5248"/>
      <c r="Z5248"/>
      <c r="AA5248"/>
      <c r="AB5248"/>
      <c r="AC5248"/>
      <c r="AD5248"/>
      <c r="AE5248"/>
      <c r="AF5248"/>
      <c r="AG5248">
        <v>0</v>
      </c>
      <c r="AH5248">
        <v>0</v>
      </c>
    </row>
    <row r="5249" spans="1:34" ht="15" x14ac:dyDescent="0.25">
      <c r="A5249" t="s">
        <v>10601</v>
      </c>
      <c r="B5249" t="s">
        <v>10602</v>
      </c>
      <c r="C5249" t="s">
        <v>122</v>
      </c>
      <c r="D5249">
        <v>40</v>
      </c>
      <c r="E5249" s="138">
        <v>45610</v>
      </c>
      <c r="F5249" s="138">
        <v>45720</v>
      </c>
      <c r="G5249" t="s">
        <v>69</v>
      </c>
      <c r="H5249" t="s">
        <v>63</v>
      </c>
      <c r="I5249">
        <v>0.8</v>
      </c>
      <c r="J5249" t="s">
        <v>71</v>
      </c>
      <c r="K5249"/>
      <c r="L5249"/>
      <c r="M5249"/>
      <c r="N5249"/>
      <c r="O5249"/>
      <c r="P5249"/>
      <c r="Q5249"/>
      <c r="R5249"/>
      <c r="S5249"/>
      <c r="T5249"/>
      <c r="U5249"/>
      <c r="V5249"/>
      <c r="W5249"/>
      <c r="X5249"/>
      <c r="Y5249"/>
      <c r="Z5249"/>
      <c r="AA5249"/>
      <c r="AB5249"/>
      <c r="AC5249"/>
      <c r="AD5249"/>
      <c r="AE5249"/>
      <c r="AF5249"/>
      <c r="AG5249">
        <v>1</v>
      </c>
      <c r="AH5249">
        <v>0</v>
      </c>
    </row>
    <row r="5250" spans="1:34" ht="15" x14ac:dyDescent="0.25">
      <c r="A5250" t="s">
        <v>10603</v>
      </c>
      <c r="B5250" t="s">
        <v>10604</v>
      </c>
      <c r="C5250" t="s">
        <v>304</v>
      </c>
      <c r="D5250">
        <v>23</v>
      </c>
      <c r="E5250" s="138">
        <v>45273</v>
      </c>
      <c r="F5250" s="138">
        <v>46011</v>
      </c>
      <c r="G5250" t="s">
        <v>69</v>
      </c>
      <c r="H5250" t="s">
        <v>63</v>
      </c>
      <c r="I5250">
        <v>0.8</v>
      </c>
      <c r="J5250" t="s">
        <v>71</v>
      </c>
      <c r="K5250"/>
      <c r="L5250"/>
      <c r="M5250"/>
      <c r="N5250"/>
      <c r="O5250"/>
      <c r="P5250"/>
      <c r="Q5250"/>
      <c r="R5250"/>
      <c r="S5250"/>
      <c r="T5250"/>
      <c r="U5250"/>
      <c r="V5250"/>
      <c r="W5250"/>
      <c r="X5250"/>
      <c r="Y5250"/>
      <c r="Z5250"/>
      <c r="AA5250"/>
      <c r="AB5250"/>
      <c r="AC5250"/>
      <c r="AD5250"/>
      <c r="AE5250"/>
      <c r="AF5250"/>
      <c r="AG5250">
        <v>1</v>
      </c>
      <c r="AH5250">
        <v>0</v>
      </c>
    </row>
    <row r="5251" spans="1:34" ht="15" x14ac:dyDescent="0.25">
      <c r="A5251" t="s">
        <v>10605</v>
      </c>
      <c r="B5251" t="s">
        <v>10606</v>
      </c>
      <c r="C5251" t="s">
        <v>142</v>
      </c>
      <c r="D5251">
        <v>37</v>
      </c>
      <c r="E5251" s="138">
        <v>45644</v>
      </c>
      <c r="F5251" s="138">
        <v>45688</v>
      </c>
      <c r="G5251" t="s">
        <v>69</v>
      </c>
      <c r="H5251" t="s">
        <v>70</v>
      </c>
      <c r="I5251">
        <v>0</v>
      </c>
      <c r="J5251" t="s">
        <v>16232</v>
      </c>
      <c r="K5251">
        <v>0.75</v>
      </c>
      <c r="L5251" t="s">
        <v>71</v>
      </c>
      <c r="M5251"/>
      <c r="N5251"/>
      <c r="O5251"/>
      <c r="P5251"/>
      <c r="Q5251"/>
      <c r="R5251"/>
      <c r="S5251"/>
      <c r="T5251"/>
      <c r="U5251"/>
      <c r="V5251"/>
      <c r="W5251"/>
      <c r="X5251"/>
      <c r="Y5251"/>
      <c r="Z5251"/>
      <c r="AA5251"/>
      <c r="AB5251"/>
      <c r="AC5251"/>
      <c r="AD5251"/>
      <c r="AE5251"/>
      <c r="AF5251"/>
      <c r="AG5251">
        <v>2</v>
      </c>
      <c r="AH5251">
        <v>7500</v>
      </c>
    </row>
    <row r="5252" spans="1:34" ht="15" x14ac:dyDescent="0.25">
      <c r="A5252" t="s">
        <v>10607</v>
      </c>
      <c r="B5252" t="s">
        <v>10608</v>
      </c>
      <c r="C5252" t="s">
        <v>148</v>
      </c>
      <c r="D5252">
        <v>42</v>
      </c>
      <c r="E5252" s="138">
        <v>45656</v>
      </c>
      <c r="F5252" s="138">
        <v>45840</v>
      </c>
      <c r="G5252" t="s">
        <v>75</v>
      </c>
      <c r="H5252" t="s">
        <v>70</v>
      </c>
      <c r="I5252">
        <v>0</v>
      </c>
      <c r="J5252" t="s">
        <v>16228</v>
      </c>
      <c r="K5252">
        <v>0.65</v>
      </c>
      <c r="L5252" t="s">
        <v>16270</v>
      </c>
      <c r="M5252">
        <v>0.78</v>
      </c>
      <c r="N5252" t="s">
        <v>78</v>
      </c>
      <c r="O5252">
        <v>0.8</v>
      </c>
      <c r="P5252" t="s">
        <v>79</v>
      </c>
      <c r="Q5252"/>
      <c r="R5252"/>
      <c r="S5252"/>
      <c r="T5252"/>
      <c r="U5252"/>
      <c r="V5252"/>
      <c r="W5252"/>
      <c r="X5252"/>
      <c r="Y5252"/>
      <c r="Z5252"/>
      <c r="AA5252"/>
      <c r="AB5252"/>
      <c r="AC5252"/>
      <c r="AD5252"/>
      <c r="AE5252"/>
      <c r="AF5252"/>
      <c r="AG5252">
        <v>4</v>
      </c>
      <c r="AH5252">
        <v>12000</v>
      </c>
    </row>
    <row r="5253" spans="1:34" ht="15" x14ac:dyDescent="0.25">
      <c r="A5253" t="s">
        <v>10609</v>
      </c>
      <c r="B5253" t="s">
        <v>10610</v>
      </c>
      <c r="C5253" t="s">
        <v>84</v>
      </c>
      <c r="D5253"/>
      <c r="E5253"/>
      <c r="F5253"/>
      <c r="G5253"/>
      <c r="H5253" t="s">
        <v>63</v>
      </c>
      <c r="I5253" t="s">
        <v>64</v>
      </c>
      <c r="J5253"/>
      <c r="K5253"/>
      <c r="L5253"/>
      <c r="M5253"/>
      <c r="N5253"/>
      <c r="O5253"/>
      <c r="P5253"/>
      <c r="Q5253"/>
      <c r="R5253"/>
      <c r="S5253"/>
      <c r="T5253"/>
      <c r="U5253"/>
      <c r="V5253"/>
      <c r="W5253"/>
      <c r="X5253"/>
      <c r="Y5253"/>
      <c r="Z5253"/>
      <c r="AA5253"/>
      <c r="AB5253"/>
      <c r="AC5253"/>
      <c r="AD5253"/>
      <c r="AE5253"/>
      <c r="AF5253"/>
      <c r="AG5253"/>
      <c r="AH5253">
        <v>0</v>
      </c>
    </row>
    <row r="5254" spans="1:34" ht="15" x14ac:dyDescent="0.25">
      <c r="A5254" t="s">
        <v>10611</v>
      </c>
      <c r="B5254" t="s">
        <v>10612</v>
      </c>
      <c r="C5254" t="s">
        <v>142</v>
      </c>
      <c r="D5254">
        <v>35</v>
      </c>
      <c r="E5254" s="138">
        <v>45610</v>
      </c>
      <c r="F5254" s="138">
        <v>45700</v>
      </c>
      <c r="G5254" t="s">
        <v>75</v>
      </c>
      <c r="H5254" t="s">
        <v>70</v>
      </c>
      <c r="I5254">
        <v>0</v>
      </c>
      <c r="J5254" t="s">
        <v>16229</v>
      </c>
      <c r="K5254">
        <v>0.4</v>
      </c>
      <c r="L5254" t="s">
        <v>16270</v>
      </c>
      <c r="M5254">
        <v>0.7</v>
      </c>
      <c r="N5254" t="s">
        <v>78</v>
      </c>
      <c r="O5254">
        <v>0.8</v>
      </c>
      <c r="P5254" t="s">
        <v>79</v>
      </c>
      <c r="Q5254"/>
      <c r="R5254"/>
      <c r="S5254"/>
      <c r="T5254"/>
      <c r="U5254"/>
      <c r="V5254"/>
      <c r="W5254"/>
      <c r="X5254"/>
      <c r="Y5254"/>
      <c r="Z5254"/>
      <c r="AA5254"/>
      <c r="AB5254"/>
      <c r="AC5254"/>
      <c r="AD5254"/>
      <c r="AE5254"/>
      <c r="AF5254"/>
      <c r="AG5254">
        <v>4</v>
      </c>
      <c r="AH5254">
        <v>10000</v>
      </c>
    </row>
    <row r="5255" spans="1:34" ht="15" x14ac:dyDescent="0.25">
      <c r="A5255" t="s">
        <v>10613</v>
      </c>
      <c r="B5255" t="s">
        <v>10614</v>
      </c>
      <c r="C5255" t="s">
        <v>294</v>
      </c>
      <c r="D5255">
        <v>36</v>
      </c>
      <c r="E5255" s="138">
        <v>45643</v>
      </c>
      <c r="F5255" s="138">
        <v>45922</v>
      </c>
      <c r="G5255" t="s">
        <v>69</v>
      </c>
      <c r="H5255" t="s">
        <v>70</v>
      </c>
      <c r="I5255">
        <v>0</v>
      </c>
      <c r="J5255" t="s">
        <v>16229</v>
      </c>
      <c r="K5255">
        <v>0.8</v>
      </c>
      <c r="L5255" t="s">
        <v>71</v>
      </c>
      <c r="M5255"/>
      <c r="N5255"/>
      <c r="O5255"/>
      <c r="P5255"/>
      <c r="Q5255"/>
      <c r="R5255"/>
      <c r="S5255"/>
      <c r="T5255"/>
      <c r="U5255"/>
      <c r="V5255"/>
      <c r="W5255"/>
      <c r="X5255"/>
      <c r="Y5255"/>
      <c r="Z5255"/>
      <c r="AA5255"/>
      <c r="AB5255"/>
      <c r="AC5255"/>
      <c r="AD5255"/>
      <c r="AE5255"/>
      <c r="AF5255"/>
      <c r="AG5255">
        <v>2</v>
      </c>
      <c r="AH5255">
        <v>10000</v>
      </c>
    </row>
    <row r="5256" spans="1:34" ht="15" x14ac:dyDescent="0.25">
      <c r="A5256" t="s">
        <v>10615</v>
      </c>
      <c r="B5256" t="s">
        <v>10616</v>
      </c>
      <c r="C5256" t="s">
        <v>359</v>
      </c>
      <c r="D5256">
        <v>19</v>
      </c>
      <c r="E5256" s="138">
        <v>45276</v>
      </c>
      <c r="F5256" s="138">
        <v>46011</v>
      </c>
      <c r="G5256" t="s">
        <v>69</v>
      </c>
      <c r="H5256" t="s">
        <v>70</v>
      </c>
      <c r="I5256">
        <v>0</v>
      </c>
      <c r="J5256" t="s">
        <v>16286</v>
      </c>
      <c r="K5256">
        <v>0.7</v>
      </c>
      <c r="L5256" t="s">
        <v>71</v>
      </c>
      <c r="M5256"/>
      <c r="N5256"/>
      <c r="O5256"/>
      <c r="P5256"/>
      <c r="Q5256"/>
      <c r="R5256"/>
      <c r="S5256"/>
      <c r="T5256"/>
      <c r="U5256"/>
      <c r="V5256"/>
      <c r="W5256"/>
      <c r="X5256"/>
      <c r="Y5256"/>
      <c r="Z5256"/>
      <c r="AA5256"/>
      <c r="AB5256"/>
      <c r="AC5256"/>
      <c r="AD5256"/>
      <c r="AE5256"/>
      <c r="AF5256"/>
      <c r="AG5256">
        <v>2</v>
      </c>
      <c r="AH5256">
        <v>5000</v>
      </c>
    </row>
    <row r="5257" spans="1:34" ht="15" x14ac:dyDescent="0.25">
      <c r="A5257" t="s">
        <v>10617</v>
      </c>
      <c r="B5257" t="s">
        <v>10618</v>
      </c>
      <c r="C5257" t="s">
        <v>1079</v>
      </c>
      <c r="D5257">
        <v>17</v>
      </c>
      <c r="E5257" s="138">
        <v>45726</v>
      </c>
      <c r="F5257" s="138">
        <v>45915</v>
      </c>
      <c r="G5257" t="s">
        <v>69</v>
      </c>
      <c r="H5257" t="s">
        <v>70</v>
      </c>
      <c r="I5257">
        <v>0.6</v>
      </c>
      <c r="J5257" t="s">
        <v>16513</v>
      </c>
      <c r="K5257">
        <v>0.61</v>
      </c>
      <c r="L5257" t="s">
        <v>16514</v>
      </c>
      <c r="M5257">
        <v>0.78</v>
      </c>
      <c r="N5257" t="s">
        <v>16515</v>
      </c>
      <c r="O5257">
        <v>0.8</v>
      </c>
      <c r="P5257" t="s">
        <v>16543</v>
      </c>
      <c r="Q5257">
        <v>0</v>
      </c>
      <c r="R5257" t="s">
        <v>16670</v>
      </c>
      <c r="S5257">
        <v>0</v>
      </c>
      <c r="T5257" t="s">
        <v>16671</v>
      </c>
      <c r="U5257"/>
      <c r="V5257"/>
      <c r="W5257"/>
      <c r="X5257"/>
      <c r="Y5257"/>
      <c r="Z5257"/>
      <c r="AA5257"/>
      <c r="AB5257"/>
      <c r="AC5257"/>
      <c r="AD5257"/>
      <c r="AE5257"/>
      <c r="AF5257"/>
      <c r="AG5257">
        <v>0</v>
      </c>
      <c r="AH5257">
        <v>0</v>
      </c>
    </row>
    <row r="5258" spans="1:34" ht="15" x14ac:dyDescent="0.25">
      <c r="A5258" t="s">
        <v>10619</v>
      </c>
      <c r="B5258" t="s">
        <v>10620</v>
      </c>
      <c r="C5258" t="s">
        <v>62</v>
      </c>
      <c r="D5258">
        <v>5</v>
      </c>
      <c r="E5258" s="138">
        <v>45714</v>
      </c>
      <c r="F5258" s="138">
        <v>45730</v>
      </c>
      <c r="G5258" t="s">
        <v>75</v>
      </c>
      <c r="H5258" t="s">
        <v>70</v>
      </c>
      <c r="I5258">
        <v>0</v>
      </c>
      <c r="J5258" t="s">
        <v>16229</v>
      </c>
      <c r="K5258">
        <v>0.68</v>
      </c>
      <c r="L5258" t="s">
        <v>16270</v>
      </c>
      <c r="M5258">
        <v>0.79</v>
      </c>
      <c r="N5258" t="s">
        <v>78</v>
      </c>
      <c r="O5258">
        <v>0.8</v>
      </c>
      <c r="P5258" t="s">
        <v>79</v>
      </c>
      <c r="Q5258"/>
      <c r="R5258"/>
      <c r="S5258"/>
      <c r="T5258"/>
      <c r="U5258"/>
      <c r="V5258"/>
      <c r="W5258"/>
      <c r="X5258"/>
      <c r="Y5258"/>
      <c r="Z5258"/>
      <c r="AA5258"/>
      <c r="AB5258"/>
      <c r="AC5258"/>
      <c r="AD5258"/>
      <c r="AE5258"/>
      <c r="AF5258"/>
      <c r="AG5258">
        <v>4</v>
      </c>
      <c r="AH5258">
        <v>10000</v>
      </c>
    </row>
    <row r="5259" spans="1:34" ht="15" x14ac:dyDescent="0.25">
      <c r="A5259" t="s">
        <v>10621</v>
      </c>
      <c r="B5259" t="s">
        <v>10622</v>
      </c>
      <c r="C5259" t="s">
        <v>1082</v>
      </c>
      <c r="D5259">
        <v>30</v>
      </c>
      <c r="E5259" s="138">
        <v>43976</v>
      </c>
      <c r="F5259" s="138">
        <v>46011</v>
      </c>
      <c r="G5259" t="s">
        <v>69</v>
      </c>
      <c r="H5259" t="s">
        <v>70</v>
      </c>
      <c r="I5259">
        <v>0</v>
      </c>
      <c r="J5259" t="s">
        <v>16229</v>
      </c>
      <c r="K5259">
        <v>0.8</v>
      </c>
      <c r="L5259" t="s">
        <v>71</v>
      </c>
      <c r="M5259"/>
      <c r="N5259"/>
      <c r="O5259"/>
      <c r="P5259"/>
      <c r="Q5259"/>
      <c r="R5259"/>
      <c r="S5259"/>
      <c r="T5259"/>
      <c r="U5259"/>
      <c r="V5259"/>
      <c r="W5259"/>
      <c r="X5259"/>
      <c r="Y5259"/>
      <c r="Z5259"/>
      <c r="AA5259"/>
      <c r="AB5259"/>
      <c r="AC5259"/>
      <c r="AD5259"/>
      <c r="AE5259"/>
      <c r="AF5259"/>
      <c r="AG5259">
        <v>2</v>
      </c>
      <c r="AH5259">
        <v>10000</v>
      </c>
    </row>
    <row r="5260" spans="1:34" ht="15" x14ac:dyDescent="0.25">
      <c r="A5260" t="s">
        <v>10181</v>
      </c>
      <c r="B5260" t="s">
        <v>10182</v>
      </c>
      <c r="C5260" t="s">
        <v>270</v>
      </c>
      <c r="D5260"/>
      <c r="E5260"/>
      <c r="F5260"/>
      <c r="G5260"/>
      <c r="H5260" t="s">
        <v>63</v>
      </c>
      <c r="I5260" t="s">
        <v>64</v>
      </c>
      <c r="J5260"/>
      <c r="K5260"/>
      <c r="L5260"/>
      <c r="M5260"/>
      <c r="N5260"/>
      <c r="O5260"/>
      <c r="P5260"/>
      <c r="Q5260"/>
      <c r="R5260"/>
      <c r="S5260"/>
      <c r="T5260"/>
      <c r="U5260"/>
      <c r="V5260"/>
      <c r="W5260"/>
      <c r="X5260"/>
      <c r="Y5260"/>
      <c r="Z5260"/>
      <c r="AA5260"/>
      <c r="AB5260"/>
      <c r="AC5260"/>
      <c r="AD5260"/>
      <c r="AE5260"/>
      <c r="AF5260"/>
      <c r="AG5260"/>
      <c r="AH5260">
        <v>0</v>
      </c>
    </row>
    <row r="5261" spans="1:34" ht="15" x14ac:dyDescent="0.25">
      <c r="A5261" t="s">
        <v>10623</v>
      </c>
      <c r="B5261" t="s">
        <v>10624</v>
      </c>
      <c r="C5261" t="s">
        <v>231</v>
      </c>
      <c r="D5261">
        <v>33</v>
      </c>
      <c r="E5261" s="138">
        <v>45653</v>
      </c>
      <c r="F5261" s="138">
        <v>45686</v>
      </c>
      <c r="G5261" t="s">
        <v>75</v>
      </c>
      <c r="H5261" t="s">
        <v>70</v>
      </c>
      <c r="I5261">
        <v>0</v>
      </c>
      <c r="J5261" t="s">
        <v>16237</v>
      </c>
      <c r="K5261">
        <v>0.7</v>
      </c>
      <c r="L5261" t="s">
        <v>71</v>
      </c>
      <c r="M5261"/>
      <c r="N5261"/>
      <c r="O5261"/>
      <c r="P5261"/>
      <c r="Q5261"/>
      <c r="R5261"/>
      <c r="S5261"/>
      <c r="T5261"/>
      <c r="U5261"/>
      <c r="V5261"/>
      <c r="W5261"/>
      <c r="X5261"/>
      <c r="Y5261"/>
      <c r="Z5261"/>
      <c r="AA5261"/>
      <c r="AB5261"/>
      <c r="AC5261"/>
      <c r="AD5261"/>
      <c r="AE5261"/>
      <c r="AF5261"/>
      <c r="AG5261">
        <v>2</v>
      </c>
      <c r="AH5261">
        <v>9000</v>
      </c>
    </row>
    <row r="5262" spans="1:34" ht="15" x14ac:dyDescent="0.25">
      <c r="A5262" t="s">
        <v>10625</v>
      </c>
      <c r="B5262" t="s">
        <v>10626</v>
      </c>
      <c r="C5262" t="s">
        <v>301</v>
      </c>
      <c r="D5262">
        <v>4</v>
      </c>
      <c r="E5262" s="138">
        <v>44000</v>
      </c>
      <c r="F5262" s="138">
        <v>46011</v>
      </c>
      <c r="G5262" t="s">
        <v>69</v>
      </c>
      <c r="H5262" t="s">
        <v>63</v>
      </c>
      <c r="I5262">
        <v>0.8</v>
      </c>
      <c r="J5262" t="s">
        <v>71</v>
      </c>
      <c r="K5262"/>
      <c r="L5262"/>
      <c r="M5262"/>
      <c r="N5262"/>
      <c r="O5262"/>
      <c r="P5262"/>
      <c r="Q5262"/>
      <c r="R5262"/>
      <c r="S5262"/>
      <c r="T5262"/>
      <c r="U5262"/>
      <c r="V5262"/>
      <c r="W5262"/>
      <c r="X5262"/>
      <c r="Y5262"/>
      <c r="Z5262"/>
      <c r="AA5262"/>
      <c r="AB5262"/>
      <c r="AC5262"/>
      <c r="AD5262"/>
      <c r="AE5262"/>
      <c r="AF5262"/>
      <c r="AG5262">
        <v>1</v>
      </c>
      <c r="AH5262">
        <v>0</v>
      </c>
    </row>
    <row r="5263" spans="1:34" ht="15" x14ac:dyDescent="0.25">
      <c r="A5263" t="s">
        <v>10633</v>
      </c>
      <c r="B5263" t="s">
        <v>10634</v>
      </c>
      <c r="C5263" t="s">
        <v>225</v>
      </c>
      <c r="D5263">
        <v>11</v>
      </c>
      <c r="E5263" s="138">
        <v>45397</v>
      </c>
      <c r="F5263" s="138">
        <v>46011</v>
      </c>
      <c r="G5263" t="s">
        <v>69</v>
      </c>
      <c r="H5263" t="s">
        <v>70</v>
      </c>
      <c r="I5263">
        <v>0.71</v>
      </c>
      <c r="J5263" t="s">
        <v>16270</v>
      </c>
      <c r="K5263">
        <v>0.78</v>
      </c>
      <c r="L5263" t="s">
        <v>78</v>
      </c>
      <c r="M5263">
        <v>0.8</v>
      </c>
      <c r="N5263" t="s">
        <v>79</v>
      </c>
      <c r="O5263"/>
      <c r="P5263"/>
      <c r="Q5263"/>
      <c r="R5263"/>
      <c r="S5263"/>
      <c r="T5263"/>
      <c r="U5263"/>
      <c r="V5263"/>
      <c r="W5263"/>
      <c r="X5263"/>
      <c r="Y5263"/>
      <c r="Z5263"/>
      <c r="AA5263"/>
      <c r="AB5263"/>
      <c r="AC5263"/>
      <c r="AD5263"/>
      <c r="AE5263"/>
      <c r="AF5263"/>
      <c r="AG5263">
        <v>3</v>
      </c>
      <c r="AH5263">
        <v>0</v>
      </c>
    </row>
    <row r="5264" spans="1:34" ht="15" x14ac:dyDescent="0.25">
      <c r="A5264" t="s">
        <v>10647</v>
      </c>
      <c r="B5264" t="s">
        <v>10648</v>
      </c>
      <c r="C5264" t="s">
        <v>214</v>
      </c>
      <c r="D5264">
        <v>47</v>
      </c>
      <c r="E5264" s="138">
        <v>45649</v>
      </c>
      <c r="F5264" s="138">
        <v>45741</v>
      </c>
      <c r="G5264" t="s">
        <v>69</v>
      </c>
      <c r="H5264" t="s">
        <v>70</v>
      </c>
      <c r="I5264">
        <v>0</v>
      </c>
      <c r="J5264" t="s">
        <v>16236</v>
      </c>
      <c r="K5264">
        <v>0.6</v>
      </c>
      <c r="L5264" t="s">
        <v>71</v>
      </c>
      <c r="M5264"/>
      <c r="N5264"/>
      <c r="O5264"/>
      <c r="P5264"/>
      <c r="Q5264"/>
      <c r="R5264"/>
      <c r="S5264"/>
      <c r="T5264"/>
      <c r="U5264"/>
      <c r="V5264"/>
      <c r="W5264"/>
      <c r="X5264"/>
      <c r="Y5264"/>
      <c r="Z5264"/>
      <c r="AA5264"/>
      <c r="AB5264"/>
      <c r="AC5264"/>
      <c r="AD5264"/>
      <c r="AE5264"/>
      <c r="AF5264"/>
      <c r="AG5264">
        <v>2</v>
      </c>
      <c r="AH5264">
        <v>9999.99</v>
      </c>
    </row>
    <row r="5265" spans="1:34" ht="15" x14ac:dyDescent="0.25">
      <c r="A5265" t="s">
        <v>10651</v>
      </c>
      <c r="B5265" t="s">
        <v>10652</v>
      </c>
      <c r="C5265" t="s">
        <v>142</v>
      </c>
      <c r="D5265"/>
      <c r="E5265"/>
      <c r="F5265"/>
      <c r="G5265"/>
      <c r="H5265" t="s">
        <v>63</v>
      </c>
      <c r="I5265" t="s">
        <v>64</v>
      </c>
      <c r="J5265"/>
      <c r="K5265"/>
      <c r="L5265"/>
      <c r="M5265"/>
      <c r="N5265"/>
      <c r="O5265"/>
      <c r="P5265"/>
      <c r="Q5265"/>
      <c r="R5265"/>
      <c r="S5265"/>
      <c r="T5265"/>
      <c r="U5265"/>
      <c r="V5265"/>
      <c r="W5265"/>
      <c r="X5265"/>
      <c r="Y5265"/>
      <c r="Z5265"/>
      <c r="AA5265"/>
      <c r="AB5265"/>
      <c r="AC5265"/>
      <c r="AD5265"/>
      <c r="AE5265"/>
      <c r="AF5265"/>
      <c r="AG5265"/>
      <c r="AH5265">
        <v>0</v>
      </c>
    </row>
    <row r="5266" spans="1:34" ht="15" x14ac:dyDescent="0.25">
      <c r="A5266" t="s">
        <v>10653</v>
      </c>
      <c r="B5266" t="s">
        <v>10654</v>
      </c>
      <c r="C5266" t="s">
        <v>521</v>
      </c>
      <c r="D5266">
        <v>4</v>
      </c>
      <c r="E5266" s="138">
        <v>45687</v>
      </c>
      <c r="F5266" s="138">
        <v>45747</v>
      </c>
      <c r="G5266" t="s">
        <v>16478</v>
      </c>
      <c r="H5266" t="s">
        <v>70</v>
      </c>
      <c r="I5266">
        <v>0.55000000000000004</v>
      </c>
      <c r="J5266" t="s">
        <v>16672</v>
      </c>
      <c r="K5266">
        <v>0.6</v>
      </c>
      <c r="L5266" t="s">
        <v>16673</v>
      </c>
      <c r="M5266">
        <v>0.65</v>
      </c>
      <c r="N5266" t="s">
        <v>16674</v>
      </c>
      <c r="O5266">
        <v>0.73</v>
      </c>
      <c r="P5266" t="s">
        <v>16617</v>
      </c>
      <c r="Q5266">
        <v>0</v>
      </c>
      <c r="R5266" t="s">
        <v>16228</v>
      </c>
      <c r="S5266"/>
      <c r="T5266"/>
      <c r="U5266"/>
      <c r="V5266"/>
      <c r="W5266"/>
      <c r="X5266"/>
      <c r="Y5266"/>
      <c r="Z5266"/>
      <c r="AA5266"/>
      <c r="AB5266"/>
      <c r="AC5266"/>
      <c r="AD5266"/>
      <c r="AE5266"/>
      <c r="AF5266"/>
      <c r="AG5266">
        <v>0</v>
      </c>
      <c r="AH5266">
        <v>0</v>
      </c>
    </row>
    <row r="5267" spans="1:34" ht="15" x14ac:dyDescent="0.25">
      <c r="A5267" t="s">
        <v>10629</v>
      </c>
      <c r="B5267" t="s">
        <v>10630</v>
      </c>
      <c r="C5267" t="s">
        <v>116</v>
      </c>
      <c r="D5267"/>
      <c r="E5267"/>
      <c r="F5267"/>
      <c r="G5267"/>
      <c r="H5267" t="s">
        <v>63</v>
      </c>
      <c r="I5267" t="s">
        <v>64</v>
      </c>
      <c r="J5267"/>
      <c r="K5267"/>
      <c r="L5267"/>
      <c r="M5267"/>
      <c r="N5267"/>
      <c r="O5267"/>
      <c r="P5267"/>
      <c r="Q5267"/>
      <c r="R5267"/>
      <c r="S5267"/>
      <c r="T5267"/>
      <c r="U5267"/>
      <c r="V5267"/>
      <c r="W5267"/>
      <c r="X5267"/>
      <c r="Y5267"/>
      <c r="Z5267"/>
      <c r="AA5267"/>
      <c r="AB5267"/>
      <c r="AC5267"/>
      <c r="AD5267"/>
      <c r="AE5267"/>
      <c r="AF5267"/>
      <c r="AG5267"/>
      <c r="AH5267">
        <v>0</v>
      </c>
    </row>
    <row r="5268" spans="1:34" ht="15" x14ac:dyDescent="0.25">
      <c r="A5268" t="s">
        <v>10627</v>
      </c>
      <c r="B5268" t="s">
        <v>10628</v>
      </c>
      <c r="C5268" t="s">
        <v>350</v>
      </c>
      <c r="D5268">
        <v>40</v>
      </c>
      <c r="E5268" s="138">
        <v>45656</v>
      </c>
      <c r="F5268" s="138">
        <v>45688</v>
      </c>
      <c r="G5268" t="s">
        <v>69</v>
      </c>
      <c r="H5268" t="s">
        <v>63</v>
      </c>
      <c r="I5268">
        <v>0.8</v>
      </c>
      <c r="J5268" t="s">
        <v>71</v>
      </c>
      <c r="K5268"/>
      <c r="L5268"/>
      <c r="M5268"/>
      <c r="N5268"/>
      <c r="O5268"/>
      <c r="P5268"/>
      <c r="Q5268"/>
      <c r="R5268"/>
      <c r="S5268"/>
      <c r="T5268"/>
      <c r="U5268"/>
      <c r="V5268"/>
      <c r="W5268"/>
      <c r="X5268"/>
      <c r="Y5268"/>
      <c r="Z5268"/>
      <c r="AA5268"/>
      <c r="AB5268"/>
      <c r="AC5268"/>
      <c r="AD5268"/>
      <c r="AE5268"/>
      <c r="AF5268"/>
      <c r="AG5268">
        <v>1</v>
      </c>
      <c r="AH5268">
        <v>0</v>
      </c>
    </row>
    <row r="5269" spans="1:34" ht="15" x14ac:dyDescent="0.25">
      <c r="A5269" t="s">
        <v>10655</v>
      </c>
      <c r="B5269" t="s">
        <v>10656</v>
      </c>
      <c r="C5269" t="s">
        <v>359</v>
      </c>
      <c r="D5269">
        <v>41</v>
      </c>
      <c r="E5269" s="138">
        <v>45636</v>
      </c>
      <c r="F5269" s="138">
        <v>45688</v>
      </c>
      <c r="G5269" t="s">
        <v>69</v>
      </c>
      <c r="H5269" t="s">
        <v>70</v>
      </c>
      <c r="I5269">
        <v>0</v>
      </c>
      <c r="J5269" t="s">
        <v>16229</v>
      </c>
      <c r="K5269">
        <v>0.8</v>
      </c>
      <c r="L5269" t="s">
        <v>71</v>
      </c>
      <c r="M5269"/>
      <c r="N5269"/>
      <c r="O5269"/>
      <c r="P5269"/>
      <c r="Q5269"/>
      <c r="R5269"/>
      <c r="S5269"/>
      <c r="T5269"/>
      <c r="U5269"/>
      <c r="V5269"/>
      <c r="W5269"/>
      <c r="X5269"/>
      <c r="Y5269"/>
      <c r="Z5269"/>
      <c r="AA5269"/>
      <c r="AB5269"/>
      <c r="AC5269"/>
      <c r="AD5269"/>
      <c r="AE5269"/>
      <c r="AF5269"/>
      <c r="AG5269">
        <v>2</v>
      </c>
      <c r="AH5269">
        <v>10000</v>
      </c>
    </row>
    <row r="5270" spans="1:34" ht="15" x14ac:dyDescent="0.25">
      <c r="A5270" t="s">
        <v>2724</v>
      </c>
      <c r="B5270" t="s">
        <v>2725</v>
      </c>
      <c r="C5270" t="s">
        <v>246</v>
      </c>
      <c r="D5270">
        <v>68</v>
      </c>
      <c r="E5270" s="138">
        <v>45653</v>
      </c>
      <c r="F5270" s="138">
        <v>45673</v>
      </c>
      <c r="G5270" t="s">
        <v>16478</v>
      </c>
      <c r="H5270" t="s">
        <v>70</v>
      </c>
      <c r="I5270">
        <v>0.77</v>
      </c>
      <c r="J5270" t="s">
        <v>76</v>
      </c>
      <c r="K5270">
        <v>0.78</v>
      </c>
      <c r="L5270" t="s">
        <v>77</v>
      </c>
      <c r="M5270">
        <v>0.79</v>
      </c>
      <c r="N5270" t="s">
        <v>78</v>
      </c>
      <c r="O5270">
        <v>0.8</v>
      </c>
      <c r="P5270" t="s">
        <v>79</v>
      </c>
      <c r="Q5270">
        <v>0</v>
      </c>
      <c r="R5270" t="s">
        <v>16301</v>
      </c>
      <c r="S5270"/>
      <c r="T5270"/>
      <c r="U5270"/>
      <c r="V5270"/>
      <c r="W5270"/>
      <c r="X5270"/>
      <c r="Y5270"/>
      <c r="Z5270"/>
      <c r="AA5270"/>
      <c r="AB5270"/>
      <c r="AC5270"/>
      <c r="AD5270"/>
      <c r="AE5270"/>
      <c r="AF5270"/>
      <c r="AG5270">
        <v>0</v>
      </c>
      <c r="AH5270">
        <v>0</v>
      </c>
    </row>
    <row r="5271" spans="1:34" ht="15" x14ac:dyDescent="0.25">
      <c r="A5271" t="s">
        <v>10663</v>
      </c>
      <c r="B5271" t="s">
        <v>10664</v>
      </c>
      <c r="C5271" t="s">
        <v>318</v>
      </c>
      <c r="D5271">
        <v>4</v>
      </c>
      <c r="E5271" s="138">
        <v>45756</v>
      </c>
      <c r="F5271" s="138">
        <v>45888</v>
      </c>
      <c r="G5271" t="s">
        <v>69</v>
      </c>
      <c r="H5271" t="s">
        <v>70</v>
      </c>
      <c r="I5271">
        <v>0.3</v>
      </c>
      <c r="J5271" t="s">
        <v>76</v>
      </c>
      <c r="K5271">
        <v>0.4</v>
      </c>
      <c r="L5271" t="s">
        <v>77</v>
      </c>
      <c r="M5271">
        <v>0.5</v>
      </c>
      <c r="N5271" t="s">
        <v>78</v>
      </c>
      <c r="O5271">
        <v>0.6</v>
      </c>
      <c r="P5271" t="s">
        <v>79</v>
      </c>
      <c r="Q5271"/>
      <c r="R5271"/>
      <c r="S5271"/>
      <c r="T5271"/>
      <c r="U5271"/>
      <c r="V5271"/>
      <c r="W5271"/>
      <c r="X5271"/>
      <c r="Y5271"/>
      <c r="Z5271"/>
      <c r="AA5271"/>
      <c r="AB5271"/>
      <c r="AC5271"/>
      <c r="AD5271"/>
      <c r="AE5271"/>
      <c r="AF5271"/>
      <c r="AG5271">
        <v>0</v>
      </c>
      <c r="AH5271">
        <v>0</v>
      </c>
    </row>
    <row r="5272" spans="1:34" ht="15" x14ac:dyDescent="0.25">
      <c r="A5272" t="s">
        <v>9220</v>
      </c>
      <c r="B5272" t="s">
        <v>9221</v>
      </c>
      <c r="C5272" t="s">
        <v>193</v>
      </c>
      <c r="D5272">
        <v>54</v>
      </c>
      <c r="E5272" s="138">
        <v>45645</v>
      </c>
      <c r="F5272" s="138">
        <v>45698</v>
      </c>
      <c r="G5272" t="s">
        <v>69</v>
      </c>
      <c r="H5272" t="s">
        <v>70</v>
      </c>
      <c r="I5272">
        <v>0</v>
      </c>
      <c r="J5272" t="s">
        <v>16249</v>
      </c>
      <c r="K5272">
        <v>0.75</v>
      </c>
      <c r="L5272" t="s">
        <v>71</v>
      </c>
      <c r="M5272"/>
      <c r="N5272"/>
      <c r="O5272"/>
      <c r="P5272"/>
      <c r="Q5272"/>
      <c r="R5272"/>
      <c r="S5272"/>
      <c r="T5272"/>
      <c r="U5272"/>
      <c r="V5272"/>
      <c r="W5272"/>
      <c r="X5272"/>
      <c r="Y5272"/>
      <c r="Z5272"/>
      <c r="AA5272"/>
      <c r="AB5272"/>
      <c r="AC5272"/>
      <c r="AD5272"/>
      <c r="AE5272"/>
      <c r="AF5272"/>
      <c r="AG5272">
        <v>2</v>
      </c>
      <c r="AH5272">
        <v>8000</v>
      </c>
    </row>
    <row r="5273" spans="1:34" ht="15" x14ac:dyDescent="0.25">
      <c r="A5273" t="s">
        <v>10671</v>
      </c>
      <c r="B5273" t="s">
        <v>10672</v>
      </c>
      <c r="C5273" t="s">
        <v>62</v>
      </c>
      <c r="D5273">
        <v>53</v>
      </c>
      <c r="E5273" s="138">
        <v>45281</v>
      </c>
      <c r="F5273" s="138">
        <v>46011</v>
      </c>
      <c r="G5273" t="s">
        <v>69</v>
      </c>
      <c r="H5273" t="s">
        <v>70</v>
      </c>
      <c r="I5273">
        <v>0</v>
      </c>
      <c r="J5273" t="s">
        <v>16230</v>
      </c>
      <c r="K5273">
        <v>0.8</v>
      </c>
      <c r="L5273" t="s">
        <v>71</v>
      </c>
      <c r="M5273"/>
      <c r="N5273"/>
      <c r="O5273"/>
      <c r="P5273"/>
      <c r="Q5273"/>
      <c r="R5273"/>
      <c r="S5273"/>
      <c r="T5273"/>
      <c r="U5273"/>
      <c r="V5273"/>
      <c r="W5273"/>
      <c r="X5273"/>
      <c r="Y5273"/>
      <c r="Z5273"/>
      <c r="AA5273"/>
      <c r="AB5273"/>
      <c r="AC5273"/>
      <c r="AD5273"/>
      <c r="AE5273"/>
      <c r="AF5273"/>
      <c r="AG5273">
        <v>2</v>
      </c>
      <c r="AH5273">
        <v>15000</v>
      </c>
    </row>
    <row r="5274" spans="1:34" ht="15" x14ac:dyDescent="0.25">
      <c r="A5274" t="s">
        <v>10673</v>
      </c>
      <c r="B5274" t="s">
        <v>10674</v>
      </c>
      <c r="C5274" t="s">
        <v>193</v>
      </c>
      <c r="D5274">
        <v>50</v>
      </c>
      <c r="E5274" s="138">
        <v>45281</v>
      </c>
      <c r="F5274" s="138">
        <v>46011</v>
      </c>
      <c r="G5274" t="s">
        <v>16478</v>
      </c>
      <c r="H5274" t="s">
        <v>70</v>
      </c>
      <c r="I5274">
        <v>0.7</v>
      </c>
      <c r="J5274" t="s">
        <v>76</v>
      </c>
      <c r="K5274">
        <v>0.75</v>
      </c>
      <c r="L5274" t="s">
        <v>77</v>
      </c>
      <c r="M5274">
        <v>0.75</v>
      </c>
      <c r="N5274" t="s">
        <v>78</v>
      </c>
      <c r="O5274">
        <v>0.8</v>
      </c>
      <c r="P5274" t="s">
        <v>79</v>
      </c>
      <c r="Q5274"/>
      <c r="R5274"/>
      <c r="S5274"/>
      <c r="T5274"/>
      <c r="U5274"/>
      <c r="V5274"/>
      <c r="W5274"/>
      <c r="X5274"/>
      <c r="Y5274"/>
      <c r="Z5274"/>
      <c r="AA5274"/>
      <c r="AB5274"/>
      <c r="AC5274"/>
      <c r="AD5274"/>
      <c r="AE5274"/>
      <c r="AF5274"/>
      <c r="AG5274">
        <v>0</v>
      </c>
      <c r="AH5274">
        <v>0</v>
      </c>
    </row>
    <row r="5275" spans="1:34" ht="15" x14ac:dyDescent="0.25">
      <c r="A5275" t="s">
        <v>10631</v>
      </c>
      <c r="B5275" t="s">
        <v>10632</v>
      </c>
      <c r="C5275" t="s">
        <v>286</v>
      </c>
      <c r="D5275">
        <v>6</v>
      </c>
      <c r="E5275" s="138">
        <v>45678</v>
      </c>
      <c r="F5275" s="138">
        <v>45903</v>
      </c>
      <c r="G5275" t="s">
        <v>75</v>
      </c>
      <c r="H5275" t="s">
        <v>70</v>
      </c>
      <c r="I5275">
        <v>0</v>
      </c>
      <c r="J5275" t="s">
        <v>16230</v>
      </c>
      <c r="K5275">
        <v>0.15</v>
      </c>
      <c r="L5275" t="s">
        <v>16270</v>
      </c>
      <c r="M5275">
        <v>0.3</v>
      </c>
      <c r="N5275" t="s">
        <v>78</v>
      </c>
      <c r="O5275">
        <v>0.7</v>
      </c>
      <c r="P5275" t="s">
        <v>79</v>
      </c>
      <c r="Q5275"/>
      <c r="R5275"/>
      <c r="S5275"/>
      <c r="T5275"/>
      <c r="U5275"/>
      <c r="V5275"/>
      <c r="W5275"/>
      <c r="X5275"/>
      <c r="Y5275"/>
      <c r="Z5275"/>
      <c r="AA5275"/>
      <c r="AB5275"/>
      <c r="AC5275"/>
      <c r="AD5275"/>
      <c r="AE5275"/>
      <c r="AF5275"/>
      <c r="AG5275">
        <v>4</v>
      </c>
      <c r="AH5275">
        <v>15000</v>
      </c>
    </row>
    <row r="5276" spans="1:34" ht="15" x14ac:dyDescent="0.25">
      <c r="A5276" t="s">
        <v>10635</v>
      </c>
      <c r="B5276" t="s">
        <v>10636</v>
      </c>
      <c r="C5276" t="s">
        <v>119</v>
      </c>
      <c r="D5276">
        <v>35</v>
      </c>
      <c r="E5276" s="138">
        <v>41536</v>
      </c>
      <c r="F5276" s="138">
        <v>46011</v>
      </c>
      <c r="G5276" t="s">
        <v>69</v>
      </c>
      <c r="H5276" t="s">
        <v>70</v>
      </c>
      <c r="I5276">
        <v>0</v>
      </c>
      <c r="J5276" t="s">
        <v>16246</v>
      </c>
      <c r="K5276">
        <v>0.8</v>
      </c>
      <c r="L5276" t="s">
        <v>71</v>
      </c>
      <c r="M5276"/>
      <c r="N5276"/>
      <c r="O5276"/>
      <c r="P5276"/>
      <c r="Q5276"/>
      <c r="R5276"/>
      <c r="S5276"/>
      <c r="T5276"/>
      <c r="U5276"/>
      <c r="V5276"/>
      <c r="W5276"/>
      <c r="X5276"/>
      <c r="Y5276"/>
      <c r="Z5276"/>
      <c r="AA5276"/>
      <c r="AB5276"/>
      <c r="AC5276"/>
      <c r="AD5276"/>
      <c r="AE5276"/>
      <c r="AF5276"/>
      <c r="AG5276">
        <v>2</v>
      </c>
      <c r="AH5276">
        <v>7499.99</v>
      </c>
    </row>
    <row r="5277" spans="1:34" ht="15" x14ac:dyDescent="0.25">
      <c r="A5277" t="s">
        <v>10637</v>
      </c>
      <c r="B5277" t="s">
        <v>10638</v>
      </c>
      <c r="C5277" t="s">
        <v>198</v>
      </c>
      <c r="D5277">
        <v>8</v>
      </c>
      <c r="E5277" s="138">
        <v>44299</v>
      </c>
      <c r="F5277" s="138">
        <v>46011</v>
      </c>
      <c r="G5277" t="s">
        <v>69</v>
      </c>
      <c r="H5277" t="s">
        <v>63</v>
      </c>
      <c r="I5277">
        <v>0.8</v>
      </c>
      <c r="J5277" t="s">
        <v>71</v>
      </c>
      <c r="K5277"/>
      <c r="L5277"/>
      <c r="M5277"/>
      <c r="N5277"/>
      <c r="O5277"/>
      <c r="P5277"/>
      <c r="Q5277"/>
      <c r="R5277"/>
      <c r="S5277"/>
      <c r="T5277"/>
      <c r="U5277"/>
      <c r="V5277"/>
      <c r="W5277"/>
      <c r="X5277"/>
      <c r="Y5277"/>
      <c r="Z5277"/>
      <c r="AA5277"/>
      <c r="AB5277"/>
      <c r="AC5277"/>
      <c r="AD5277"/>
      <c r="AE5277"/>
      <c r="AF5277"/>
      <c r="AG5277">
        <v>1</v>
      </c>
      <c r="AH5277">
        <v>0</v>
      </c>
    </row>
    <row r="5278" spans="1:34" ht="15" x14ac:dyDescent="0.25">
      <c r="A5278" t="s">
        <v>10639</v>
      </c>
      <c r="B5278" t="s">
        <v>10640</v>
      </c>
      <c r="C5278" t="s">
        <v>102</v>
      </c>
      <c r="D5278"/>
      <c r="E5278"/>
      <c r="F5278"/>
      <c r="G5278"/>
      <c r="H5278" t="s">
        <v>63</v>
      </c>
      <c r="I5278" t="s">
        <v>64</v>
      </c>
      <c r="J5278"/>
      <c r="K5278"/>
      <c r="L5278"/>
      <c r="M5278"/>
      <c r="N5278"/>
      <c r="O5278"/>
      <c r="P5278"/>
      <c r="Q5278"/>
      <c r="R5278"/>
      <c r="S5278"/>
      <c r="T5278"/>
      <c r="U5278"/>
      <c r="V5278"/>
      <c r="W5278"/>
      <c r="X5278"/>
      <c r="Y5278"/>
      <c r="Z5278"/>
      <c r="AA5278"/>
      <c r="AB5278"/>
      <c r="AC5278"/>
      <c r="AD5278"/>
      <c r="AE5278"/>
      <c r="AF5278"/>
      <c r="AG5278"/>
      <c r="AH5278">
        <v>0</v>
      </c>
    </row>
    <row r="5279" spans="1:34" ht="15" x14ac:dyDescent="0.25">
      <c r="A5279" t="s">
        <v>10641</v>
      </c>
      <c r="B5279" t="s">
        <v>10642</v>
      </c>
      <c r="C5279" t="s">
        <v>136</v>
      </c>
      <c r="D5279">
        <v>65</v>
      </c>
      <c r="E5279" s="138">
        <v>45642</v>
      </c>
      <c r="F5279" s="138">
        <v>45720</v>
      </c>
      <c r="G5279" t="s">
        <v>69</v>
      </c>
      <c r="H5279" t="s">
        <v>70</v>
      </c>
      <c r="I5279">
        <v>0.8</v>
      </c>
      <c r="J5279" t="s">
        <v>71</v>
      </c>
      <c r="K5279">
        <v>0</v>
      </c>
      <c r="L5279" t="s">
        <v>16410</v>
      </c>
      <c r="M5279"/>
      <c r="N5279"/>
      <c r="O5279"/>
      <c r="P5279"/>
      <c r="Q5279"/>
      <c r="R5279"/>
      <c r="S5279"/>
      <c r="T5279"/>
      <c r="U5279"/>
      <c r="V5279"/>
      <c r="W5279"/>
      <c r="X5279"/>
      <c r="Y5279"/>
      <c r="Z5279"/>
      <c r="AA5279"/>
      <c r="AB5279"/>
      <c r="AC5279"/>
      <c r="AD5279"/>
      <c r="AE5279"/>
      <c r="AF5279"/>
      <c r="AG5279">
        <v>5</v>
      </c>
      <c r="AH5279">
        <v>0</v>
      </c>
    </row>
    <row r="5280" spans="1:34" ht="15" x14ac:dyDescent="0.25">
      <c r="A5280" t="s">
        <v>10643</v>
      </c>
      <c r="B5280" t="s">
        <v>10644</v>
      </c>
      <c r="C5280" t="s">
        <v>182</v>
      </c>
      <c r="D5280">
        <v>30</v>
      </c>
      <c r="E5280" s="138">
        <v>45645</v>
      </c>
      <c r="F5280" s="138">
        <v>45678</v>
      </c>
      <c r="G5280" t="s">
        <v>75</v>
      </c>
      <c r="H5280" t="s">
        <v>70</v>
      </c>
      <c r="I5280">
        <v>0</v>
      </c>
      <c r="J5280" t="s">
        <v>16229</v>
      </c>
      <c r="K5280">
        <v>0.75</v>
      </c>
      <c r="L5280" t="s">
        <v>71</v>
      </c>
      <c r="M5280"/>
      <c r="N5280"/>
      <c r="O5280"/>
      <c r="P5280"/>
      <c r="Q5280"/>
      <c r="R5280"/>
      <c r="S5280"/>
      <c r="T5280"/>
      <c r="U5280"/>
      <c r="V5280"/>
      <c r="W5280"/>
      <c r="X5280"/>
      <c r="Y5280"/>
      <c r="Z5280"/>
      <c r="AA5280"/>
      <c r="AB5280"/>
      <c r="AC5280"/>
      <c r="AD5280"/>
      <c r="AE5280"/>
      <c r="AF5280"/>
      <c r="AG5280">
        <v>2</v>
      </c>
      <c r="AH5280">
        <v>10000</v>
      </c>
    </row>
    <row r="5281" spans="1:34" ht="15" x14ac:dyDescent="0.25">
      <c r="A5281" t="s">
        <v>10645</v>
      </c>
      <c r="B5281" t="s">
        <v>10646</v>
      </c>
      <c r="C5281" t="s">
        <v>304</v>
      </c>
      <c r="D5281">
        <v>1</v>
      </c>
      <c r="E5281" s="138">
        <v>45723</v>
      </c>
      <c r="F5281" s="138">
        <v>45763</v>
      </c>
      <c r="G5281" t="s">
        <v>69</v>
      </c>
      <c r="H5281" t="s">
        <v>63</v>
      </c>
      <c r="I5281">
        <v>0.8</v>
      </c>
      <c r="J5281" t="s">
        <v>71</v>
      </c>
      <c r="K5281"/>
      <c r="L5281"/>
      <c r="M5281"/>
      <c r="N5281"/>
      <c r="O5281"/>
      <c r="P5281"/>
      <c r="Q5281"/>
      <c r="R5281"/>
      <c r="S5281"/>
      <c r="T5281"/>
      <c r="U5281"/>
      <c r="V5281"/>
      <c r="W5281"/>
      <c r="X5281"/>
      <c r="Y5281"/>
      <c r="Z5281"/>
      <c r="AA5281"/>
      <c r="AB5281"/>
      <c r="AC5281"/>
      <c r="AD5281"/>
      <c r="AE5281"/>
      <c r="AF5281"/>
      <c r="AG5281">
        <v>1</v>
      </c>
      <c r="AH5281">
        <v>0</v>
      </c>
    </row>
    <row r="5282" spans="1:34" ht="15" x14ac:dyDescent="0.25">
      <c r="A5282" t="s">
        <v>10649</v>
      </c>
      <c r="B5282" t="s">
        <v>10650</v>
      </c>
      <c r="C5282" t="s">
        <v>1079</v>
      </c>
      <c r="D5282">
        <v>2</v>
      </c>
      <c r="E5282" s="138">
        <v>44957</v>
      </c>
      <c r="F5282" s="138">
        <v>46011</v>
      </c>
      <c r="G5282" t="s">
        <v>16478</v>
      </c>
      <c r="H5282" t="s">
        <v>70</v>
      </c>
      <c r="I5282">
        <v>0.56999999999999995</v>
      </c>
      <c r="J5282" t="s">
        <v>76</v>
      </c>
      <c r="K5282">
        <v>0.59</v>
      </c>
      <c r="L5282" t="s">
        <v>77</v>
      </c>
      <c r="M5282">
        <v>0.76</v>
      </c>
      <c r="N5282" t="s">
        <v>78</v>
      </c>
      <c r="O5282">
        <v>0.8</v>
      </c>
      <c r="P5282" t="s">
        <v>79</v>
      </c>
      <c r="Q5282">
        <v>0</v>
      </c>
      <c r="R5282" t="s">
        <v>16411</v>
      </c>
      <c r="S5282"/>
      <c r="T5282"/>
      <c r="U5282"/>
      <c r="V5282"/>
      <c r="W5282"/>
      <c r="X5282"/>
      <c r="Y5282"/>
      <c r="Z5282"/>
      <c r="AA5282"/>
      <c r="AB5282"/>
      <c r="AC5282"/>
      <c r="AD5282"/>
      <c r="AE5282"/>
      <c r="AF5282"/>
      <c r="AG5282">
        <v>0</v>
      </c>
      <c r="AH5282">
        <v>0</v>
      </c>
    </row>
    <row r="5283" spans="1:34" ht="15" x14ac:dyDescent="0.25">
      <c r="A5283" t="s">
        <v>10657</v>
      </c>
      <c r="B5283" t="s">
        <v>10658</v>
      </c>
      <c r="C5283" t="s">
        <v>301</v>
      </c>
      <c r="D5283">
        <v>29</v>
      </c>
      <c r="E5283" s="138">
        <v>45656</v>
      </c>
      <c r="F5283" s="138">
        <v>45715</v>
      </c>
      <c r="G5283" t="s">
        <v>69</v>
      </c>
      <c r="H5283" t="s">
        <v>63</v>
      </c>
      <c r="I5283">
        <v>0.8</v>
      </c>
      <c r="J5283" t="s">
        <v>71</v>
      </c>
      <c r="K5283"/>
      <c r="L5283"/>
      <c r="M5283"/>
      <c r="N5283"/>
      <c r="O5283"/>
      <c r="P5283"/>
      <c r="Q5283"/>
      <c r="R5283"/>
      <c r="S5283"/>
      <c r="T5283"/>
      <c r="U5283"/>
      <c r="V5283"/>
      <c r="W5283"/>
      <c r="X5283"/>
      <c r="Y5283"/>
      <c r="Z5283"/>
      <c r="AA5283"/>
      <c r="AB5283"/>
      <c r="AC5283"/>
      <c r="AD5283"/>
      <c r="AE5283"/>
      <c r="AF5283"/>
      <c r="AG5283">
        <v>1</v>
      </c>
      <c r="AH5283">
        <v>0</v>
      </c>
    </row>
    <row r="5284" spans="1:34" ht="15" x14ac:dyDescent="0.25">
      <c r="A5284" t="s">
        <v>10659</v>
      </c>
      <c r="B5284" t="s">
        <v>10660</v>
      </c>
      <c r="C5284" t="s">
        <v>291</v>
      </c>
      <c r="D5284">
        <v>24</v>
      </c>
      <c r="E5284" s="138">
        <v>45642</v>
      </c>
      <c r="F5284" s="138">
        <v>45874</v>
      </c>
      <c r="G5284" t="s">
        <v>69</v>
      </c>
      <c r="H5284" t="s">
        <v>63</v>
      </c>
      <c r="I5284">
        <v>0.8</v>
      </c>
      <c r="J5284" t="s">
        <v>71</v>
      </c>
      <c r="K5284"/>
      <c r="L5284"/>
      <c r="M5284"/>
      <c r="N5284"/>
      <c r="O5284"/>
      <c r="P5284"/>
      <c r="Q5284"/>
      <c r="R5284"/>
      <c r="S5284"/>
      <c r="T5284"/>
      <c r="U5284"/>
      <c r="V5284"/>
      <c r="W5284"/>
      <c r="X5284"/>
      <c r="Y5284"/>
      <c r="Z5284"/>
      <c r="AA5284"/>
      <c r="AB5284"/>
      <c r="AC5284"/>
      <c r="AD5284"/>
      <c r="AE5284"/>
      <c r="AF5284"/>
      <c r="AG5284">
        <v>1</v>
      </c>
      <c r="AH5284">
        <v>0</v>
      </c>
    </row>
    <row r="5285" spans="1:34" ht="15" x14ac:dyDescent="0.25">
      <c r="A5285" t="s">
        <v>10661</v>
      </c>
      <c r="B5285" t="s">
        <v>10662</v>
      </c>
      <c r="C5285" t="s">
        <v>62</v>
      </c>
      <c r="D5285">
        <v>70</v>
      </c>
      <c r="E5285" s="138">
        <v>45645</v>
      </c>
      <c r="F5285" s="138">
        <v>45937</v>
      </c>
      <c r="G5285" t="s">
        <v>69</v>
      </c>
      <c r="H5285" t="s">
        <v>70</v>
      </c>
      <c r="I5285">
        <v>0</v>
      </c>
      <c r="J5285" t="s">
        <v>16231</v>
      </c>
      <c r="K5285">
        <v>0.8</v>
      </c>
      <c r="L5285" t="s">
        <v>71</v>
      </c>
      <c r="M5285"/>
      <c r="N5285"/>
      <c r="O5285"/>
      <c r="P5285"/>
      <c r="Q5285"/>
      <c r="R5285"/>
      <c r="S5285"/>
      <c r="T5285"/>
      <c r="U5285"/>
      <c r="V5285"/>
      <c r="W5285"/>
      <c r="X5285"/>
      <c r="Y5285"/>
      <c r="Z5285"/>
      <c r="AA5285"/>
      <c r="AB5285"/>
      <c r="AC5285"/>
      <c r="AD5285"/>
      <c r="AE5285"/>
      <c r="AF5285"/>
      <c r="AG5285">
        <v>2</v>
      </c>
      <c r="AH5285">
        <v>13000</v>
      </c>
    </row>
    <row r="5286" spans="1:34" ht="15" x14ac:dyDescent="0.25">
      <c r="A5286" t="s">
        <v>10665</v>
      </c>
      <c r="B5286" t="s">
        <v>10666</v>
      </c>
      <c r="C5286" t="s">
        <v>214</v>
      </c>
      <c r="D5286">
        <v>39</v>
      </c>
      <c r="E5286" s="138">
        <v>45649</v>
      </c>
      <c r="F5286" s="138">
        <v>45933</v>
      </c>
      <c r="G5286" t="s">
        <v>69</v>
      </c>
      <c r="H5286" t="s">
        <v>70</v>
      </c>
      <c r="I5286">
        <v>0</v>
      </c>
      <c r="J5286" t="s">
        <v>16281</v>
      </c>
      <c r="K5286">
        <v>0.7</v>
      </c>
      <c r="L5286" t="s">
        <v>71</v>
      </c>
      <c r="M5286"/>
      <c r="N5286"/>
      <c r="O5286"/>
      <c r="P5286"/>
      <c r="Q5286"/>
      <c r="R5286"/>
      <c r="S5286"/>
      <c r="T5286"/>
      <c r="U5286"/>
      <c r="V5286"/>
      <c r="W5286"/>
      <c r="X5286"/>
      <c r="Y5286"/>
      <c r="Z5286"/>
      <c r="AA5286"/>
      <c r="AB5286"/>
      <c r="AC5286"/>
      <c r="AD5286"/>
      <c r="AE5286"/>
      <c r="AF5286"/>
      <c r="AG5286">
        <v>2</v>
      </c>
      <c r="AH5286">
        <v>11500</v>
      </c>
    </row>
    <row r="5287" spans="1:34" ht="15" x14ac:dyDescent="0.25">
      <c r="A5287" t="s">
        <v>10667</v>
      </c>
      <c r="B5287" t="s">
        <v>10668</v>
      </c>
      <c r="C5287" t="s">
        <v>193</v>
      </c>
      <c r="D5287">
        <v>63</v>
      </c>
      <c r="E5287" s="138">
        <v>45646</v>
      </c>
      <c r="F5287" s="138">
        <v>45863</v>
      </c>
      <c r="G5287" t="s">
        <v>69</v>
      </c>
      <c r="H5287" t="s">
        <v>63</v>
      </c>
      <c r="I5287">
        <v>0.7</v>
      </c>
      <c r="J5287" t="s">
        <v>71</v>
      </c>
      <c r="K5287"/>
      <c r="L5287"/>
      <c r="M5287"/>
      <c r="N5287"/>
      <c r="O5287"/>
      <c r="P5287"/>
      <c r="Q5287"/>
      <c r="R5287"/>
      <c r="S5287"/>
      <c r="T5287"/>
      <c r="U5287"/>
      <c r="V5287"/>
      <c r="W5287"/>
      <c r="X5287"/>
      <c r="Y5287"/>
      <c r="Z5287"/>
      <c r="AA5287"/>
      <c r="AB5287"/>
      <c r="AC5287"/>
      <c r="AD5287"/>
      <c r="AE5287"/>
      <c r="AF5287"/>
      <c r="AG5287">
        <v>1</v>
      </c>
      <c r="AH5287">
        <v>0</v>
      </c>
    </row>
    <row r="5288" spans="1:34" ht="15" x14ac:dyDescent="0.25">
      <c r="A5288" t="s">
        <v>10675</v>
      </c>
      <c r="B5288" t="s">
        <v>10676</v>
      </c>
      <c r="C5288" t="s">
        <v>182</v>
      </c>
      <c r="D5288">
        <v>43</v>
      </c>
      <c r="E5288" s="138">
        <v>45631</v>
      </c>
      <c r="F5288" s="138">
        <v>45929</v>
      </c>
      <c r="G5288" t="s">
        <v>69</v>
      </c>
      <c r="H5288" t="s">
        <v>63</v>
      </c>
      <c r="I5288">
        <v>0.8</v>
      </c>
      <c r="J5288" t="s">
        <v>71</v>
      </c>
      <c r="K5288"/>
      <c r="L5288"/>
      <c r="M5288"/>
      <c r="N5288"/>
      <c r="O5288"/>
      <c r="P5288"/>
      <c r="Q5288"/>
      <c r="R5288"/>
      <c r="S5288"/>
      <c r="T5288"/>
      <c r="U5288"/>
      <c r="V5288"/>
      <c r="W5288"/>
      <c r="X5288"/>
      <c r="Y5288"/>
      <c r="Z5288"/>
      <c r="AA5288"/>
      <c r="AB5288"/>
      <c r="AC5288"/>
      <c r="AD5288"/>
      <c r="AE5288"/>
      <c r="AF5288"/>
      <c r="AG5288">
        <v>1</v>
      </c>
      <c r="AH5288">
        <v>0</v>
      </c>
    </row>
    <row r="5289" spans="1:34" ht="15" x14ac:dyDescent="0.25">
      <c r="A5289" t="s">
        <v>10677</v>
      </c>
      <c r="B5289" t="s">
        <v>10678</v>
      </c>
      <c r="C5289" t="s">
        <v>142</v>
      </c>
      <c r="D5289">
        <v>41</v>
      </c>
      <c r="E5289" s="138">
        <v>45649</v>
      </c>
      <c r="F5289" s="138">
        <v>45740</v>
      </c>
      <c r="G5289" t="s">
        <v>75</v>
      </c>
      <c r="H5289" t="s">
        <v>70</v>
      </c>
      <c r="I5289">
        <v>0</v>
      </c>
      <c r="J5289" t="s">
        <v>16228</v>
      </c>
      <c r="K5289">
        <v>0.55000000000000004</v>
      </c>
      <c r="L5289" t="s">
        <v>71</v>
      </c>
      <c r="M5289"/>
      <c r="N5289"/>
      <c r="O5289"/>
      <c r="P5289"/>
      <c r="Q5289"/>
      <c r="R5289"/>
      <c r="S5289"/>
      <c r="T5289"/>
      <c r="U5289"/>
      <c r="V5289"/>
      <c r="W5289"/>
      <c r="X5289"/>
      <c r="Y5289"/>
      <c r="Z5289"/>
      <c r="AA5289"/>
      <c r="AB5289"/>
      <c r="AC5289"/>
      <c r="AD5289"/>
      <c r="AE5289"/>
      <c r="AF5289"/>
      <c r="AG5289">
        <v>2</v>
      </c>
      <c r="AH5289">
        <v>12000</v>
      </c>
    </row>
    <row r="5290" spans="1:34" ht="15" x14ac:dyDescent="0.25">
      <c r="A5290" t="s">
        <v>10679</v>
      </c>
      <c r="B5290" t="s">
        <v>10680</v>
      </c>
      <c r="C5290" t="s">
        <v>270</v>
      </c>
      <c r="D5290"/>
      <c r="E5290"/>
      <c r="F5290"/>
      <c r="G5290"/>
      <c r="H5290" t="s">
        <v>63</v>
      </c>
      <c r="I5290" t="s">
        <v>64</v>
      </c>
      <c r="J5290"/>
      <c r="K5290"/>
      <c r="L5290"/>
      <c r="M5290"/>
      <c r="N5290"/>
      <c r="O5290"/>
      <c r="P5290"/>
      <c r="Q5290"/>
      <c r="R5290"/>
      <c r="S5290"/>
      <c r="T5290"/>
      <c r="U5290"/>
      <c r="V5290"/>
      <c r="W5290"/>
      <c r="X5290"/>
      <c r="Y5290"/>
      <c r="Z5290"/>
      <c r="AA5290"/>
      <c r="AB5290"/>
      <c r="AC5290"/>
      <c r="AD5290"/>
      <c r="AE5290"/>
      <c r="AF5290"/>
      <c r="AG5290"/>
      <c r="AH5290">
        <v>0</v>
      </c>
    </row>
    <row r="5291" spans="1:34" ht="15" x14ac:dyDescent="0.25">
      <c r="A5291" t="s">
        <v>10681</v>
      </c>
      <c r="B5291" t="s">
        <v>10682</v>
      </c>
      <c r="C5291" t="s">
        <v>182</v>
      </c>
      <c r="D5291">
        <v>27</v>
      </c>
      <c r="E5291" s="138">
        <v>45643</v>
      </c>
      <c r="F5291" s="138">
        <v>45944</v>
      </c>
      <c r="G5291" t="s">
        <v>69</v>
      </c>
      <c r="H5291" t="s">
        <v>63</v>
      </c>
      <c r="I5291">
        <v>0.5</v>
      </c>
      <c r="J5291" t="s">
        <v>71</v>
      </c>
      <c r="K5291"/>
      <c r="L5291"/>
      <c r="M5291"/>
      <c r="N5291"/>
      <c r="O5291"/>
      <c r="P5291"/>
      <c r="Q5291"/>
      <c r="R5291"/>
      <c r="S5291"/>
      <c r="T5291"/>
      <c r="U5291"/>
      <c r="V5291"/>
      <c r="W5291"/>
      <c r="X5291"/>
      <c r="Y5291"/>
      <c r="Z5291"/>
      <c r="AA5291"/>
      <c r="AB5291"/>
      <c r="AC5291"/>
      <c r="AD5291"/>
      <c r="AE5291"/>
      <c r="AF5291"/>
      <c r="AG5291">
        <v>1</v>
      </c>
      <c r="AH5291">
        <v>0</v>
      </c>
    </row>
    <row r="5292" spans="1:34" ht="15" x14ac:dyDescent="0.25">
      <c r="A5292" t="s">
        <v>10683</v>
      </c>
      <c r="B5292" t="s">
        <v>10684</v>
      </c>
      <c r="C5292" t="s">
        <v>148</v>
      </c>
      <c r="D5292">
        <v>4</v>
      </c>
      <c r="E5292" s="138">
        <v>45693</v>
      </c>
      <c r="F5292" s="138">
        <v>45842</v>
      </c>
      <c r="G5292" t="s">
        <v>75</v>
      </c>
      <c r="H5292" t="s">
        <v>70</v>
      </c>
      <c r="I5292">
        <v>0</v>
      </c>
      <c r="J5292" t="s">
        <v>16228</v>
      </c>
      <c r="K5292">
        <v>0.6</v>
      </c>
      <c r="L5292" t="s">
        <v>16270</v>
      </c>
      <c r="M5292">
        <v>0.7</v>
      </c>
      <c r="N5292" t="s">
        <v>78</v>
      </c>
      <c r="O5292">
        <v>0.8</v>
      </c>
      <c r="P5292" t="s">
        <v>79</v>
      </c>
      <c r="Q5292"/>
      <c r="R5292"/>
      <c r="S5292"/>
      <c r="T5292"/>
      <c r="U5292"/>
      <c r="V5292"/>
      <c r="W5292"/>
      <c r="X5292"/>
      <c r="Y5292"/>
      <c r="Z5292"/>
      <c r="AA5292"/>
      <c r="AB5292"/>
      <c r="AC5292"/>
      <c r="AD5292"/>
      <c r="AE5292"/>
      <c r="AF5292"/>
      <c r="AG5292">
        <v>4</v>
      </c>
      <c r="AH5292">
        <v>12000</v>
      </c>
    </row>
    <row r="5293" spans="1:34" ht="15" x14ac:dyDescent="0.25">
      <c r="A5293" t="s">
        <v>10685</v>
      </c>
      <c r="B5293" t="s">
        <v>10686</v>
      </c>
      <c r="C5293" t="s">
        <v>193</v>
      </c>
      <c r="D5293">
        <v>44</v>
      </c>
      <c r="E5293" s="138">
        <v>45646</v>
      </c>
      <c r="F5293" s="138">
        <v>45812</v>
      </c>
      <c r="G5293" t="s">
        <v>69</v>
      </c>
      <c r="H5293" t="s">
        <v>63</v>
      </c>
      <c r="I5293">
        <v>0.8</v>
      </c>
      <c r="J5293" t="s">
        <v>71</v>
      </c>
      <c r="K5293"/>
      <c r="L5293"/>
      <c r="M5293"/>
      <c r="N5293"/>
      <c r="O5293"/>
      <c r="P5293"/>
      <c r="Q5293"/>
      <c r="R5293"/>
      <c r="S5293"/>
      <c r="T5293"/>
      <c r="U5293"/>
      <c r="V5293"/>
      <c r="W5293"/>
      <c r="X5293"/>
      <c r="Y5293"/>
      <c r="Z5293"/>
      <c r="AA5293"/>
      <c r="AB5293"/>
      <c r="AC5293"/>
      <c r="AD5293"/>
      <c r="AE5293"/>
      <c r="AF5293"/>
      <c r="AG5293">
        <v>1</v>
      </c>
      <c r="AH5293">
        <v>0</v>
      </c>
    </row>
    <row r="5294" spans="1:34" ht="15" x14ac:dyDescent="0.25">
      <c r="A5294" t="s">
        <v>10687</v>
      </c>
      <c r="B5294" t="s">
        <v>10688</v>
      </c>
      <c r="C5294" t="s">
        <v>712</v>
      </c>
      <c r="D5294">
        <v>60</v>
      </c>
      <c r="E5294" s="138">
        <v>45656</v>
      </c>
      <c r="F5294" s="138">
        <v>45782</v>
      </c>
      <c r="G5294" t="s">
        <v>69</v>
      </c>
      <c r="H5294" t="s">
        <v>63</v>
      </c>
      <c r="I5294">
        <v>0.8</v>
      </c>
      <c r="J5294" t="s">
        <v>71</v>
      </c>
      <c r="K5294"/>
      <c r="L5294"/>
      <c r="M5294"/>
      <c r="N5294"/>
      <c r="O5294"/>
      <c r="P5294"/>
      <c r="Q5294"/>
      <c r="R5294"/>
      <c r="S5294"/>
      <c r="T5294"/>
      <c r="U5294"/>
      <c r="V5294"/>
      <c r="W5294"/>
      <c r="X5294"/>
      <c r="Y5294"/>
      <c r="Z5294"/>
      <c r="AA5294"/>
      <c r="AB5294"/>
      <c r="AC5294"/>
      <c r="AD5294"/>
      <c r="AE5294"/>
      <c r="AF5294"/>
      <c r="AG5294">
        <v>1</v>
      </c>
      <c r="AH5294">
        <v>0</v>
      </c>
    </row>
    <row r="5295" spans="1:34" ht="15" x14ac:dyDescent="0.25">
      <c r="A5295" t="s">
        <v>10689</v>
      </c>
      <c r="B5295" t="s">
        <v>10690</v>
      </c>
      <c r="C5295" t="s">
        <v>326</v>
      </c>
      <c r="D5295" s="139">
        <v>44621</v>
      </c>
      <c r="E5295" s="138">
        <v>44578</v>
      </c>
      <c r="F5295" s="138">
        <v>46011</v>
      </c>
      <c r="G5295" t="s">
        <v>69</v>
      </c>
      <c r="H5295" t="s">
        <v>63</v>
      </c>
      <c r="I5295">
        <v>0.6</v>
      </c>
      <c r="J5295" t="s">
        <v>71</v>
      </c>
      <c r="K5295"/>
      <c r="L5295"/>
      <c r="M5295"/>
      <c r="N5295"/>
      <c r="O5295"/>
      <c r="P5295"/>
      <c r="Q5295"/>
      <c r="R5295"/>
      <c r="S5295"/>
      <c r="T5295"/>
      <c r="U5295"/>
      <c r="V5295"/>
      <c r="W5295"/>
      <c r="X5295"/>
      <c r="Y5295"/>
      <c r="Z5295"/>
      <c r="AA5295"/>
      <c r="AB5295"/>
      <c r="AC5295"/>
      <c r="AD5295"/>
      <c r="AE5295"/>
      <c r="AF5295"/>
      <c r="AG5295">
        <v>1</v>
      </c>
      <c r="AH5295">
        <v>0</v>
      </c>
    </row>
    <row r="5296" spans="1:34" ht="15" x14ac:dyDescent="0.25">
      <c r="A5296" t="s">
        <v>10691</v>
      </c>
      <c r="B5296" t="s">
        <v>10692</v>
      </c>
      <c r="C5296" t="s">
        <v>193</v>
      </c>
      <c r="D5296">
        <v>48</v>
      </c>
      <c r="E5296" s="138">
        <v>45643</v>
      </c>
      <c r="F5296" s="138">
        <v>45708</v>
      </c>
      <c r="G5296" t="s">
        <v>616</v>
      </c>
      <c r="H5296" t="s">
        <v>70</v>
      </c>
      <c r="I5296">
        <v>0</v>
      </c>
      <c r="J5296" t="s">
        <v>16230</v>
      </c>
      <c r="K5296">
        <v>0.6</v>
      </c>
      <c r="L5296" t="s">
        <v>71</v>
      </c>
      <c r="M5296"/>
      <c r="N5296"/>
      <c r="O5296"/>
      <c r="P5296"/>
      <c r="Q5296"/>
      <c r="R5296"/>
      <c r="S5296"/>
      <c r="T5296"/>
      <c r="U5296"/>
      <c r="V5296"/>
      <c r="W5296"/>
      <c r="X5296"/>
      <c r="Y5296"/>
      <c r="Z5296"/>
      <c r="AA5296"/>
      <c r="AB5296"/>
      <c r="AC5296"/>
      <c r="AD5296"/>
      <c r="AE5296"/>
      <c r="AF5296"/>
      <c r="AG5296">
        <v>2</v>
      </c>
      <c r="AH5296">
        <v>15000</v>
      </c>
    </row>
    <row r="5297" spans="1:34" ht="15" x14ac:dyDescent="0.25">
      <c r="A5297" t="s">
        <v>10693</v>
      </c>
      <c r="B5297" t="s">
        <v>10694</v>
      </c>
      <c r="C5297" t="s">
        <v>142</v>
      </c>
      <c r="D5297">
        <v>27</v>
      </c>
      <c r="E5297" s="138">
        <v>45645</v>
      </c>
      <c r="F5297" s="138">
        <v>45946</v>
      </c>
      <c r="G5297" t="s">
        <v>69</v>
      </c>
      <c r="H5297" t="s">
        <v>70</v>
      </c>
      <c r="I5297">
        <v>0</v>
      </c>
      <c r="J5297" t="s">
        <v>16330</v>
      </c>
      <c r="K5297">
        <v>0.6</v>
      </c>
      <c r="L5297" t="s">
        <v>71</v>
      </c>
      <c r="M5297"/>
      <c r="N5297"/>
      <c r="O5297"/>
      <c r="P5297"/>
      <c r="Q5297"/>
      <c r="R5297"/>
      <c r="S5297"/>
      <c r="T5297"/>
      <c r="U5297"/>
      <c r="V5297"/>
      <c r="W5297"/>
      <c r="X5297"/>
      <c r="Y5297"/>
      <c r="Z5297"/>
      <c r="AA5297"/>
      <c r="AB5297"/>
      <c r="AC5297"/>
      <c r="AD5297"/>
      <c r="AE5297"/>
      <c r="AF5297"/>
      <c r="AG5297">
        <v>2</v>
      </c>
      <c r="AH5297">
        <v>8999.99</v>
      </c>
    </row>
    <row r="5298" spans="1:34" ht="15" x14ac:dyDescent="0.25">
      <c r="A5298" t="s">
        <v>10695</v>
      </c>
      <c r="B5298" t="s">
        <v>10696</v>
      </c>
      <c r="C5298" t="s">
        <v>975</v>
      </c>
      <c r="D5298">
        <v>4</v>
      </c>
      <c r="E5298" s="138">
        <v>44646</v>
      </c>
      <c r="F5298" s="138">
        <v>46011</v>
      </c>
      <c r="G5298" t="s">
        <v>16478</v>
      </c>
      <c r="H5298" t="s">
        <v>70</v>
      </c>
      <c r="I5298">
        <v>0.7</v>
      </c>
      <c r="J5298" t="s">
        <v>76</v>
      </c>
      <c r="K5298">
        <v>0.75</v>
      </c>
      <c r="L5298" t="s">
        <v>77</v>
      </c>
      <c r="M5298">
        <v>0.78</v>
      </c>
      <c r="N5298" t="s">
        <v>78</v>
      </c>
      <c r="O5298">
        <v>0.8</v>
      </c>
      <c r="P5298" t="s">
        <v>79</v>
      </c>
      <c r="Q5298"/>
      <c r="R5298"/>
      <c r="S5298"/>
      <c r="T5298"/>
      <c r="U5298"/>
      <c r="V5298"/>
      <c r="W5298"/>
      <c r="X5298"/>
      <c r="Y5298"/>
      <c r="Z5298"/>
      <c r="AA5298"/>
      <c r="AB5298"/>
      <c r="AC5298"/>
      <c r="AD5298"/>
      <c r="AE5298"/>
      <c r="AF5298"/>
      <c r="AG5298">
        <v>0</v>
      </c>
      <c r="AH5298">
        <v>0</v>
      </c>
    </row>
    <row r="5299" spans="1:34" ht="15" x14ac:dyDescent="0.25">
      <c r="A5299" t="s">
        <v>10669</v>
      </c>
      <c r="B5299" t="s">
        <v>10670</v>
      </c>
      <c r="C5299" t="s">
        <v>270</v>
      </c>
      <c r="D5299"/>
      <c r="E5299"/>
      <c r="F5299"/>
      <c r="G5299"/>
      <c r="H5299" t="s">
        <v>63</v>
      </c>
      <c r="I5299" t="s">
        <v>64</v>
      </c>
      <c r="J5299"/>
      <c r="K5299"/>
      <c r="L5299"/>
      <c r="M5299"/>
      <c r="N5299"/>
      <c r="O5299"/>
      <c r="P5299"/>
      <c r="Q5299"/>
      <c r="R5299"/>
      <c r="S5299"/>
      <c r="T5299"/>
      <c r="U5299"/>
      <c r="V5299"/>
      <c r="W5299"/>
      <c r="X5299"/>
      <c r="Y5299"/>
      <c r="Z5299"/>
      <c r="AA5299"/>
      <c r="AB5299"/>
      <c r="AC5299"/>
      <c r="AD5299"/>
      <c r="AE5299"/>
      <c r="AF5299"/>
      <c r="AG5299"/>
      <c r="AH5299">
        <v>0</v>
      </c>
    </row>
    <row r="5300" spans="1:34" ht="15" x14ac:dyDescent="0.25">
      <c r="A5300" t="s">
        <v>10697</v>
      </c>
      <c r="B5300" t="s">
        <v>10698</v>
      </c>
      <c r="C5300" t="s">
        <v>712</v>
      </c>
      <c r="D5300">
        <v>8</v>
      </c>
      <c r="E5300" s="138">
        <v>45345</v>
      </c>
      <c r="F5300" s="138">
        <v>46011</v>
      </c>
      <c r="G5300" t="s">
        <v>69</v>
      </c>
      <c r="H5300" t="s">
        <v>63</v>
      </c>
      <c r="I5300">
        <v>0.8</v>
      </c>
      <c r="J5300" t="s">
        <v>71</v>
      </c>
      <c r="K5300"/>
      <c r="L5300"/>
      <c r="M5300"/>
      <c r="N5300"/>
      <c r="O5300"/>
      <c r="P5300"/>
      <c r="Q5300"/>
      <c r="R5300"/>
      <c r="S5300"/>
      <c r="T5300"/>
      <c r="U5300"/>
      <c r="V5300"/>
      <c r="W5300"/>
      <c r="X5300"/>
      <c r="Y5300"/>
      <c r="Z5300"/>
      <c r="AA5300"/>
      <c r="AB5300"/>
      <c r="AC5300"/>
      <c r="AD5300"/>
      <c r="AE5300"/>
      <c r="AF5300"/>
      <c r="AG5300">
        <v>1</v>
      </c>
      <c r="AH5300">
        <v>0</v>
      </c>
    </row>
    <row r="5301" spans="1:34" ht="15" x14ac:dyDescent="0.25">
      <c r="A5301" t="s">
        <v>10701</v>
      </c>
      <c r="B5301" t="s">
        <v>10702</v>
      </c>
      <c r="C5301" t="s">
        <v>511</v>
      </c>
      <c r="D5301">
        <v>39</v>
      </c>
      <c r="E5301" s="138">
        <v>45645</v>
      </c>
      <c r="F5301" s="138">
        <v>45940</v>
      </c>
      <c r="G5301" t="s">
        <v>69</v>
      </c>
      <c r="H5301" t="s">
        <v>63</v>
      </c>
      <c r="I5301">
        <v>0.8</v>
      </c>
      <c r="J5301" t="s">
        <v>71</v>
      </c>
      <c r="K5301"/>
      <c r="L5301"/>
      <c r="M5301"/>
      <c r="N5301"/>
      <c r="O5301"/>
      <c r="P5301"/>
      <c r="Q5301"/>
      <c r="R5301"/>
      <c r="S5301"/>
      <c r="T5301"/>
      <c r="U5301"/>
      <c r="V5301"/>
      <c r="W5301"/>
      <c r="X5301"/>
      <c r="Y5301"/>
      <c r="Z5301"/>
      <c r="AA5301"/>
      <c r="AB5301"/>
      <c r="AC5301"/>
      <c r="AD5301"/>
      <c r="AE5301"/>
      <c r="AF5301"/>
      <c r="AG5301">
        <v>1</v>
      </c>
      <c r="AH5301">
        <v>0</v>
      </c>
    </row>
    <row r="5302" spans="1:34" ht="15" x14ac:dyDescent="0.25">
      <c r="A5302" t="s">
        <v>10699</v>
      </c>
      <c r="B5302" t="s">
        <v>10700</v>
      </c>
      <c r="C5302" t="s">
        <v>182</v>
      </c>
      <c r="D5302">
        <v>34</v>
      </c>
      <c r="E5302" s="138">
        <v>45645</v>
      </c>
      <c r="F5302" s="138">
        <v>45938</v>
      </c>
      <c r="G5302" t="s">
        <v>16478</v>
      </c>
      <c r="H5302" t="s">
        <v>70</v>
      </c>
      <c r="I5302">
        <v>0.4</v>
      </c>
      <c r="J5302" t="s">
        <v>76</v>
      </c>
      <c r="K5302">
        <v>0.75</v>
      </c>
      <c r="L5302" t="s">
        <v>77</v>
      </c>
      <c r="M5302">
        <v>0.79</v>
      </c>
      <c r="N5302" t="s">
        <v>78</v>
      </c>
      <c r="O5302">
        <v>0.8</v>
      </c>
      <c r="P5302" t="s">
        <v>79</v>
      </c>
      <c r="Q5302"/>
      <c r="R5302"/>
      <c r="S5302"/>
      <c r="T5302"/>
      <c r="U5302"/>
      <c r="V5302"/>
      <c r="W5302"/>
      <c r="X5302"/>
      <c r="Y5302"/>
      <c r="Z5302"/>
      <c r="AA5302"/>
      <c r="AB5302"/>
      <c r="AC5302"/>
      <c r="AD5302"/>
      <c r="AE5302"/>
      <c r="AF5302"/>
      <c r="AG5302">
        <v>0</v>
      </c>
      <c r="AH5302">
        <v>0</v>
      </c>
    </row>
    <row r="5303" spans="1:34" ht="15" x14ac:dyDescent="0.25">
      <c r="A5303" t="s">
        <v>10703</v>
      </c>
      <c r="B5303" t="s">
        <v>10704</v>
      </c>
      <c r="C5303" t="s">
        <v>206</v>
      </c>
      <c r="D5303">
        <v>12</v>
      </c>
      <c r="E5303" s="138">
        <v>45706</v>
      </c>
      <c r="F5303" s="138">
        <v>45720</v>
      </c>
      <c r="G5303" t="s">
        <v>69</v>
      </c>
      <c r="H5303" t="s">
        <v>63</v>
      </c>
      <c r="I5303">
        <v>0.6</v>
      </c>
      <c r="J5303" t="s">
        <v>71</v>
      </c>
      <c r="K5303"/>
      <c r="L5303"/>
      <c r="M5303"/>
      <c r="N5303"/>
      <c r="O5303"/>
      <c r="P5303"/>
      <c r="Q5303"/>
      <c r="R5303"/>
      <c r="S5303"/>
      <c r="T5303"/>
      <c r="U5303"/>
      <c r="V5303"/>
      <c r="W5303"/>
      <c r="X5303"/>
      <c r="Y5303"/>
      <c r="Z5303"/>
      <c r="AA5303"/>
      <c r="AB5303"/>
      <c r="AC5303"/>
      <c r="AD5303"/>
      <c r="AE5303"/>
      <c r="AF5303"/>
      <c r="AG5303">
        <v>1</v>
      </c>
      <c r="AH5303">
        <v>0</v>
      </c>
    </row>
    <row r="5304" spans="1:34" ht="15" x14ac:dyDescent="0.25">
      <c r="A5304" t="s">
        <v>10705</v>
      </c>
      <c r="B5304" t="s">
        <v>10706</v>
      </c>
      <c r="C5304" t="s">
        <v>521</v>
      </c>
      <c r="D5304">
        <v>74</v>
      </c>
      <c r="E5304" s="138">
        <v>45645</v>
      </c>
      <c r="F5304" s="138">
        <v>45747</v>
      </c>
      <c r="G5304" t="s">
        <v>16478</v>
      </c>
      <c r="H5304" t="s">
        <v>70</v>
      </c>
      <c r="I5304">
        <v>0.77</v>
      </c>
      <c r="J5304" t="s">
        <v>16675</v>
      </c>
      <c r="K5304">
        <v>0.78</v>
      </c>
      <c r="L5304" t="s">
        <v>16676</v>
      </c>
      <c r="M5304">
        <v>0.79</v>
      </c>
      <c r="N5304" t="s">
        <v>16352</v>
      </c>
      <c r="O5304">
        <v>0.8</v>
      </c>
      <c r="P5304" t="s">
        <v>16348</v>
      </c>
      <c r="Q5304">
        <v>0</v>
      </c>
      <c r="R5304" t="s">
        <v>16228</v>
      </c>
      <c r="S5304"/>
      <c r="T5304"/>
      <c r="U5304"/>
      <c r="V5304"/>
      <c r="W5304"/>
      <c r="X5304"/>
      <c r="Y5304"/>
      <c r="Z5304"/>
      <c r="AA5304"/>
      <c r="AB5304"/>
      <c r="AC5304"/>
      <c r="AD5304"/>
      <c r="AE5304"/>
      <c r="AF5304"/>
      <c r="AG5304">
        <v>0</v>
      </c>
      <c r="AH5304">
        <v>0</v>
      </c>
    </row>
    <row r="5305" spans="1:34" ht="15" x14ac:dyDescent="0.25">
      <c r="A5305" t="s">
        <v>10707</v>
      </c>
      <c r="B5305" t="s">
        <v>10708</v>
      </c>
      <c r="C5305" t="s">
        <v>182</v>
      </c>
      <c r="D5305">
        <v>32</v>
      </c>
      <c r="E5305" s="138">
        <v>45278</v>
      </c>
      <c r="F5305" s="138">
        <v>46011</v>
      </c>
      <c r="G5305" t="s">
        <v>69</v>
      </c>
      <c r="H5305" t="s">
        <v>70</v>
      </c>
      <c r="I5305">
        <v>0</v>
      </c>
      <c r="J5305" t="s">
        <v>16249</v>
      </c>
      <c r="K5305">
        <v>0.8</v>
      </c>
      <c r="L5305" t="s">
        <v>71</v>
      </c>
      <c r="M5305"/>
      <c r="N5305"/>
      <c r="O5305"/>
      <c r="P5305"/>
      <c r="Q5305"/>
      <c r="R5305"/>
      <c r="S5305"/>
      <c r="T5305"/>
      <c r="U5305"/>
      <c r="V5305"/>
      <c r="W5305"/>
      <c r="X5305"/>
      <c r="Y5305"/>
      <c r="Z5305"/>
      <c r="AA5305"/>
      <c r="AB5305"/>
      <c r="AC5305"/>
      <c r="AD5305"/>
      <c r="AE5305"/>
      <c r="AF5305"/>
      <c r="AG5305">
        <v>2</v>
      </c>
      <c r="AH5305">
        <v>8000</v>
      </c>
    </row>
    <row r="5306" spans="1:34" ht="15" x14ac:dyDescent="0.25">
      <c r="A5306" t="s">
        <v>10709</v>
      </c>
      <c r="B5306" t="s">
        <v>16412</v>
      </c>
      <c r="C5306" t="s">
        <v>87</v>
      </c>
      <c r="D5306">
        <v>3</v>
      </c>
      <c r="E5306" s="138">
        <v>45680</v>
      </c>
      <c r="F5306" s="138">
        <v>45686</v>
      </c>
      <c r="G5306" t="s">
        <v>69</v>
      </c>
      <c r="H5306" t="s">
        <v>70</v>
      </c>
      <c r="I5306">
        <v>0</v>
      </c>
      <c r="J5306" t="s">
        <v>16229</v>
      </c>
      <c r="K5306">
        <v>0.8</v>
      </c>
      <c r="L5306" t="s">
        <v>71</v>
      </c>
      <c r="M5306"/>
      <c r="N5306"/>
      <c r="O5306"/>
      <c r="P5306"/>
      <c r="Q5306"/>
      <c r="R5306"/>
      <c r="S5306"/>
      <c r="T5306"/>
      <c r="U5306"/>
      <c r="V5306"/>
      <c r="W5306"/>
      <c r="X5306"/>
      <c r="Y5306"/>
      <c r="Z5306"/>
      <c r="AA5306"/>
      <c r="AB5306"/>
      <c r="AC5306"/>
      <c r="AD5306"/>
      <c r="AE5306"/>
      <c r="AF5306"/>
      <c r="AG5306">
        <v>2</v>
      </c>
      <c r="AH5306">
        <v>10000</v>
      </c>
    </row>
    <row r="5307" spans="1:34" ht="15" x14ac:dyDescent="0.25">
      <c r="A5307" t="s">
        <v>10710</v>
      </c>
      <c r="B5307" t="s">
        <v>10711</v>
      </c>
      <c r="C5307" t="s">
        <v>621</v>
      </c>
      <c r="D5307">
        <v>90</v>
      </c>
      <c r="E5307" s="138">
        <v>45645</v>
      </c>
      <c r="F5307" s="138">
        <v>45698</v>
      </c>
      <c r="G5307" t="s">
        <v>69</v>
      </c>
      <c r="H5307" t="s">
        <v>70</v>
      </c>
      <c r="I5307">
        <v>0</v>
      </c>
      <c r="J5307" t="s">
        <v>16231</v>
      </c>
      <c r="K5307">
        <v>0.8</v>
      </c>
      <c r="L5307" t="s">
        <v>71</v>
      </c>
      <c r="M5307"/>
      <c r="N5307"/>
      <c r="O5307"/>
      <c r="P5307"/>
      <c r="Q5307"/>
      <c r="R5307"/>
      <c r="S5307"/>
      <c r="T5307"/>
      <c r="U5307"/>
      <c r="V5307"/>
      <c r="W5307"/>
      <c r="X5307"/>
      <c r="Y5307"/>
      <c r="Z5307"/>
      <c r="AA5307"/>
      <c r="AB5307"/>
      <c r="AC5307"/>
      <c r="AD5307"/>
      <c r="AE5307"/>
      <c r="AF5307"/>
      <c r="AG5307">
        <v>2</v>
      </c>
      <c r="AH5307">
        <v>13000</v>
      </c>
    </row>
    <row r="5308" spans="1:34" ht="15" x14ac:dyDescent="0.25">
      <c r="A5308" t="s">
        <v>10712</v>
      </c>
      <c r="B5308" t="s">
        <v>10713</v>
      </c>
      <c r="C5308" t="s">
        <v>165</v>
      </c>
      <c r="D5308">
        <v>48</v>
      </c>
      <c r="E5308" s="138">
        <v>45646</v>
      </c>
      <c r="F5308" s="138">
        <v>45887</v>
      </c>
      <c r="G5308" t="s">
        <v>69</v>
      </c>
      <c r="H5308" t="s">
        <v>63</v>
      </c>
      <c r="I5308">
        <v>0.8</v>
      </c>
      <c r="J5308" t="s">
        <v>71</v>
      </c>
      <c r="K5308"/>
      <c r="L5308"/>
      <c r="M5308"/>
      <c r="N5308"/>
      <c r="O5308"/>
      <c r="P5308"/>
      <c r="Q5308"/>
      <c r="R5308"/>
      <c r="S5308"/>
      <c r="T5308"/>
      <c r="U5308"/>
      <c r="V5308"/>
      <c r="W5308"/>
      <c r="X5308"/>
      <c r="Y5308"/>
      <c r="Z5308"/>
      <c r="AA5308"/>
      <c r="AB5308"/>
      <c r="AC5308"/>
      <c r="AD5308"/>
      <c r="AE5308"/>
      <c r="AF5308"/>
      <c r="AG5308">
        <v>1</v>
      </c>
      <c r="AH5308">
        <v>0</v>
      </c>
    </row>
    <row r="5309" spans="1:34" ht="15" x14ac:dyDescent="0.25">
      <c r="A5309" t="s">
        <v>10714</v>
      </c>
      <c r="B5309" t="s">
        <v>10715</v>
      </c>
      <c r="C5309" t="s">
        <v>530</v>
      </c>
      <c r="D5309">
        <v>11</v>
      </c>
      <c r="E5309" s="138">
        <v>44994</v>
      </c>
      <c r="F5309" s="138">
        <v>46011</v>
      </c>
      <c r="G5309" t="s">
        <v>16478</v>
      </c>
      <c r="H5309" t="s">
        <v>70</v>
      </c>
      <c r="I5309">
        <v>0.76</v>
      </c>
      <c r="J5309" t="s">
        <v>76</v>
      </c>
      <c r="K5309">
        <v>0.77</v>
      </c>
      <c r="L5309" t="s">
        <v>77</v>
      </c>
      <c r="M5309">
        <v>0.78</v>
      </c>
      <c r="N5309" t="s">
        <v>78</v>
      </c>
      <c r="O5309">
        <v>0.8</v>
      </c>
      <c r="P5309" t="s">
        <v>79</v>
      </c>
      <c r="Q5309">
        <v>0</v>
      </c>
      <c r="R5309" t="s">
        <v>16230</v>
      </c>
      <c r="S5309"/>
      <c r="T5309"/>
      <c r="U5309"/>
      <c r="V5309"/>
      <c r="W5309"/>
      <c r="X5309"/>
      <c r="Y5309"/>
      <c r="Z5309"/>
      <c r="AA5309"/>
      <c r="AB5309"/>
      <c r="AC5309"/>
      <c r="AD5309"/>
      <c r="AE5309"/>
      <c r="AF5309"/>
      <c r="AG5309">
        <v>0</v>
      </c>
      <c r="AH5309">
        <v>0</v>
      </c>
    </row>
    <row r="5310" spans="1:34" ht="15" x14ac:dyDescent="0.25">
      <c r="A5310" t="s">
        <v>10716</v>
      </c>
      <c r="B5310" t="s">
        <v>10717</v>
      </c>
      <c r="C5310" t="s">
        <v>604</v>
      </c>
      <c r="D5310">
        <v>70</v>
      </c>
      <c r="E5310" s="138">
        <v>45645</v>
      </c>
      <c r="F5310" s="138">
        <v>45688</v>
      </c>
      <c r="G5310" t="s">
        <v>75</v>
      </c>
      <c r="H5310" t="s">
        <v>70</v>
      </c>
      <c r="I5310">
        <v>0</v>
      </c>
      <c r="J5310" t="s">
        <v>16230</v>
      </c>
      <c r="K5310">
        <v>0.6</v>
      </c>
      <c r="L5310" t="s">
        <v>16270</v>
      </c>
      <c r="M5310">
        <v>0.7</v>
      </c>
      <c r="N5310" t="s">
        <v>78</v>
      </c>
      <c r="O5310">
        <v>0.8</v>
      </c>
      <c r="P5310" t="s">
        <v>79</v>
      </c>
      <c r="Q5310"/>
      <c r="R5310"/>
      <c r="S5310"/>
      <c r="T5310"/>
      <c r="U5310"/>
      <c r="V5310"/>
      <c r="W5310"/>
      <c r="X5310"/>
      <c r="Y5310"/>
      <c r="Z5310"/>
      <c r="AA5310"/>
      <c r="AB5310"/>
      <c r="AC5310"/>
      <c r="AD5310"/>
      <c r="AE5310"/>
      <c r="AF5310"/>
      <c r="AG5310">
        <v>4</v>
      </c>
      <c r="AH5310">
        <v>15000</v>
      </c>
    </row>
    <row r="5311" spans="1:34" ht="15" x14ac:dyDescent="0.25">
      <c r="A5311" t="s">
        <v>10720</v>
      </c>
      <c r="B5311" t="s">
        <v>10721</v>
      </c>
      <c r="C5311" t="s">
        <v>604</v>
      </c>
      <c r="D5311">
        <v>63</v>
      </c>
      <c r="E5311" s="138">
        <v>44550</v>
      </c>
      <c r="F5311" s="138">
        <v>46003</v>
      </c>
      <c r="G5311" t="s">
        <v>69</v>
      </c>
      <c r="H5311" t="s">
        <v>70</v>
      </c>
      <c r="I5311">
        <v>0</v>
      </c>
      <c r="J5311" t="s">
        <v>16230</v>
      </c>
      <c r="K5311">
        <v>0.6</v>
      </c>
      <c r="L5311" t="s">
        <v>71</v>
      </c>
      <c r="M5311"/>
      <c r="N5311"/>
      <c r="O5311"/>
      <c r="P5311"/>
      <c r="Q5311"/>
      <c r="R5311"/>
      <c r="S5311"/>
      <c r="T5311"/>
      <c r="U5311"/>
      <c r="V5311"/>
      <c r="W5311"/>
      <c r="X5311"/>
      <c r="Y5311"/>
      <c r="Z5311"/>
      <c r="AA5311"/>
      <c r="AB5311"/>
      <c r="AC5311"/>
      <c r="AD5311"/>
      <c r="AE5311"/>
      <c r="AF5311"/>
      <c r="AG5311">
        <v>2</v>
      </c>
      <c r="AH5311">
        <v>15000</v>
      </c>
    </row>
    <row r="5312" spans="1:34" ht="15" x14ac:dyDescent="0.25">
      <c r="A5312" t="s">
        <v>10722</v>
      </c>
      <c r="B5312" t="s">
        <v>10723</v>
      </c>
      <c r="C5312" t="s">
        <v>359</v>
      </c>
      <c r="D5312">
        <v>6</v>
      </c>
      <c r="E5312" s="138">
        <v>39163</v>
      </c>
      <c r="F5312" s="138">
        <v>46011</v>
      </c>
      <c r="G5312" t="s">
        <v>69</v>
      </c>
      <c r="H5312" t="s">
        <v>63</v>
      </c>
      <c r="I5312">
        <v>0.5</v>
      </c>
      <c r="J5312" t="s">
        <v>71</v>
      </c>
      <c r="K5312"/>
      <c r="L5312"/>
      <c r="M5312"/>
      <c r="N5312"/>
      <c r="O5312"/>
      <c r="P5312"/>
      <c r="Q5312"/>
      <c r="R5312"/>
      <c r="S5312"/>
      <c r="T5312"/>
      <c r="U5312"/>
      <c r="V5312"/>
      <c r="W5312"/>
      <c r="X5312"/>
      <c r="Y5312"/>
      <c r="Z5312"/>
      <c r="AA5312"/>
      <c r="AB5312"/>
      <c r="AC5312"/>
      <c r="AD5312"/>
      <c r="AE5312"/>
      <c r="AF5312"/>
      <c r="AG5312">
        <v>1</v>
      </c>
      <c r="AH5312">
        <v>0</v>
      </c>
    </row>
    <row r="5313" spans="1:34" ht="15" x14ac:dyDescent="0.25">
      <c r="A5313" t="s">
        <v>10724</v>
      </c>
      <c r="B5313" t="s">
        <v>10725</v>
      </c>
      <c r="C5313" t="s">
        <v>304</v>
      </c>
      <c r="D5313">
        <v>4</v>
      </c>
      <c r="E5313" s="138">
        <v>44282</v>
      </c>
      <c r="F5313" s="138">
        <v>46011</v>
      </c>
      <c r="G5313" t="s">
        <v>16478</v>
      </c>
      <c r="H5313" t="s">
        <v>70</v>
      </c>
      <c r="I5313">
        <v>0.5</v>
      </c>
      <c r="J5313" t="s">
        <v>76</v>
      </c>
      <c r="K5313">
        <v>0.6</v>
      </c>
      <c r="L5313" t="s">
        <v>77</v>
      </c>
      <c r="M5313">
        <v>0.7</v>
      </c>
      <c r="N5313" t="s">
        <v>78</v>
      </c>
      <c r="O5313">
        <v>0.75</v>
      </c>
      <c r="P5313" t="s">
        <v>79</v>
      </c>
      <c r="Q5313">
        <v>0</v>
      </c>
      <c r="R5313" t="s">
        <v>16230</v>
      </c>
      <c r="S5313"/>
      <c r="T5313"/>
      <c r="U5313"/>
      <c r="V5313"/>
      <c r="W5313"/>
      <c r="X5313"/>
      <c r="Y5313"/>
      <c r="Z5313"/>
      <c r="AA5313"/>
      <c r="AB5313"/>
      <c r="AC5313"/>
      <c r="AD5313"/>
      <c r="AE5313"/>
      <c r="AF5313"/>
      <c r="AG5313">
        <v>0</v>
      </c>
      <c r="AH5313">
        <v>0</v>
      </c>
    </row>
    <row r="5314" spans="1:34" ht="15" x14ac:dyDescent="0.25">
      <c r="A5314" t="s">
        <v>10726</v>
      </c>
      <c r="B5314" t="s">
        <v>10727</v>
      </c>
      <c r="C5314" t="s">
        <v>286</v>
      </c>
      <c r="D5314">
        <v>37</v>
      </c>
      <c r="E5314" s="138">
        <v>45646</v>
      </c>
      <c r="F5314" s="138">
        <v>45859</v>
      </c>
      <c r="G5314" t="s">
        <v>69</v>
      </c>
      <c r="H5314" t="s">
        <v>63</v>
      </c>
      <c r="I5314">
        <v>0.6</v>
      </c>
      <c r="J5314" t="s">
        <v>71</v>
      </c>
      <c r="K5314"/>
      <c r="L5314"/>
      <c r="M5314"/>
      <c r="N5314"/>
      <c r="O5314"/>
      <c r="P5314"/>
      <c r="Q5314"/>
      <c r="R5314"/>
      <c r="S5314"/>
      <c r="T5314"/>
      <c r="U5314"/>
      <c r="V5314"/>
      <c r="W5314"/>
      <c r="X5314"/>
      <c r="Y5314"/>
      <c r="Z5314"/>
      <c r="AA5314"/>
      <c r="AB5314"/>
      <c r="AC5314"/>
      <c r="AD5314"/>
      <c r="AE5314"/>
      <c r="AF5314"/>
      <c r="AG5314">
        <v>1</v>
      </c>
      <c r="AH5314">
        <v>0</v>
      </c>
    </row>
    <row r="5315" spans="1:34" ht="15" x14ac:dyDescent="0.25">
      <c r="A5315" t="s">
        <v>10728</v>
      </c>
      <c r="B5315" t="s">
        <v>10729</v>
      </c>
      <c r="C5315" t="s">
        <v>228</v>
      </c>
      <c r="D5315">
        <v>23</v>
      </c>
      <c r="E5315" s="138">
        <v>45642</v>
      </c>
      <c r="F5315" s="138">
        <v>45754</v>
      </c>
      <c r="G5315" t="s">
        <v>69</v>
      </c>
      <c r="H5315" t="s">
        <v>70</v>
      </c>
      <c r="I5315">
        <v>0</v>
      </c>
      <c r="J5315" t="s">
        <v>16286</v>
      </c>
      <c r="K5315">
        <v>0.8</v>
      </c>
      <c r="L5315" t="s">
        <v>71</v>
      </c>
      <c r="M5315"/>
      <c r="N5315"/>
      <c r="O5315"/>
      <c r="P5315"/>
      <c r="Q5315"/>
      <c r="R5315"/>
      <c r="S5315"/>
      <c r="T5315"/>
      <c r="U5315"/>
      <c r="V5315"/>
      <c r="W5315"/>
      <c r="X5315"/>
      <c r="Y5315"/>
      <c r="Z5315"/>
      <c r="AA5315"/>
      <c r="AB5315"/>
      <c r="AC5315"/>
      <c r="AD5315"/>
      <c r="AE5315"/>
      <c r="AF5315"/>
      <c r="AG5315">
        <v>2</v>
      </c>
      <c r="AH5315">
        <v>5000</v>
      </c>
    </row>
    <row r="5316" spans="1:34" ht="15" x14ac:dyDescent="0.25">
      <c r="A5316" t="s">
        <v>10730</v>
      </c>
      <c r="B5316" t="s">
        <v>10731</v>
      </c>
      <c r="C5316" t="s">
        <v>318</v>
      </c>
      <c r="D5316">
        <v>16</v>
      </c>
      <c r="E5316" s="138">
        <v>45605</v>
      </c>
      <c r="F5316" s="138">
        <v>45699</v>
      </c>
      <c r="G5316" t="s">
        <v>16478</v>
      </c>
      <c r="H5316" t="s">
        <v>70</v>
      </c>
      <c r="I5316">
        <v>0.62</v>
      </c>
      <c r="J5316" t="s">
        <v>16513</v>
      </c>
      <c r="K5316">
        <v>0.64</v>
      </c>
      <c r="L5316" t="s">
        <v>16514</v>
      </c>
      <c r="M5316">
        <v>0.67</v>
      </c>
      <c r="N5316" t="s">
        <v>16515</v>
      </c>
      <c r="O5316">
        <v>0.7</v>
      </c>
      <c r="P5316" t="s">
        <v>16543</v>
      </c>
      <c r="Q5316">
        <v>0</v>
      </c>
      <c r="R5316" t="s">
        <v>16677</v>
      </c>
      <c r="S5316"/>
      <c r="T5316"/>
      <c r="U5316"/>
      <c r="V5316"/>
      <c r="W5316"/>
      <c r="X5316"/>
      <c r="Y5316"/>
      <c r="Z5316"/>
      <c r="AA5316"/>
      <c r="AB5316"/>
      <c r="AC5316"/>
      <c r="AD5316"/>
      <c r="AE5316"/>
      <c r="AF5316"/>
      <c r="AG5316">
        <v>0</v>
      </c>
      <c r="AH5316">
        <v>0</v>
      </c>
    </row>
    <row r="5317" spans="1:34" ht="15" x14ac:dyDescent="0.25">
      <c r="A5317" t="s">
        <v>10732</v>
      </c>
      <c r="B5317" t="s">
        <v>10733</v>
      </c>
      <c r="C5317" t="s">
        <v>231</v>
      </c>
      <c r="D5317">
        <v>32</v>
      </c>
      <c r="E5317" s="138">
        <v>45644</v>
      </c>
      <c r="F5317" s="138">
        <v>45664</v>
      </c>
      <c r="G5317" t="s">
        <v>69</v>
      </c>
      <c r="H5317" t="s">
        <v>63</v>
      </c>
      <c r="I5317">
        <v>0.7</v>
      </c>
      <c r="J5317" t="s">
        <v>71</v>
      </c>
      <c r="K5317"/>
      <c r="L5317"/>
      <c r="M5317"/>
      <c r="N5317"/>
      <c r="O5317"/>
      <c r="P5317"/>
      <c r="Q5317"/>
      <c r="R5317"/>
      <c r="S5317"/>
      <c r="T5317"/>
      <c r="U5317"/>
      <c r="V5317"/>
      <c r="W5317"/>
      <c r="X5317"/>
      <c r="Y5317"/>
      <c r="Z5317"/>
      <c r="AA5317"/>
      <c r="AB5317"/>
      <c r="AC5317"/>
      <c r="AD5317"/>
      <c r="AE5317"/>
      <c r="AF5317"/>
      <c r="AG5317">
        <v>1</v>
      </c>
      <c r="AH5317">
        <v>0</v>
      </c>
    </row>
    <row r="5318" spans="1:34" ht="15" x14ac:dyDescent="0.25">
      <c r="A5318" t="s">
        <v>15815</v>
      </c>
      <c r="B5318" t="s">
        <v>15816</v>
      </c>
      <c r="C5318" t="s">
        <v>313</v>
      </c>
      <c r="D5318"/>
      <c r="E5318"/>
      <c r="F5318"/>
      <c r="G5318"/>
      <c r="H5318" t="s">
        <v>63</v>
      </c>
      <c r="I5318" t="s">
        <v>64</v>
      </c>
      <c r="J5318"/>
      <c r="K5318"/>
      <c r="L5318"/>
      <c r="M5318"/>
      <c r="N5318"/>
      <c r="O5318"/>
      <c r="P5318"/>
      <c r="Q5318"/>
      <c r="R5318"/>
      <c r="S5318"/>
      <c r="T5318"/>
      <c r="U5318"/>
      <c r="V5318"/>
      <c r="W5318"/>
      <c r="X5318"/>
      <c r="Y5318"/>
      <c r="Z5318"/>
      <c r="AA5318"/>
      <c r="AB5318"/>
      <c r="AC5318"/>
      <c r="AD5318"/>
      <c r="AE5318"/>
      <c r="AF5318"/>
      <c r="AG5318"/>
      <c r="AH5318">
        <v>0</v>
      </c>
    </row>
    <row r="5319" spans="1:34" ht="15" x14ac:dyDescent="0.25">
      <c r="A5319" t="s">
        <v>10734</v>
      </c>
      <c r="B5319" t="s">
        <v>10735</v>
      </c>
      <c r="C5319" t="s">
        <v>122</v>
      </c>
      <c r="D5319">
        <v>14</v>
      </c>
      <c r="E5319" s="138">
        <v>43187</v>
      </c>
      <c r="F5319" s="138">
        <v>46011</v>
      </c>
      <c r="G5319" t="s">
        <v>69</v>
      </c>
      <c r="H5319" t="s">
        <v>63</v>
      </c>
      <c r="I5319">
        <v>0.8</v>
      </c>
      <c r="J5319" t="s">
        <v>71</v>
      </c>
      <c r="K5319"/>
      <c r="L5319"/>
      <c r="M5319"/>
      <c r="N5319"/>
      <c r="O5319"/>
      <c r="P5319"/>
      <c r="Q5319"/>
      <c r="R5319"/>
      <c r="S5319"/>
      <c r="T5319"/>
      <c r="U5319"/>
      <c r="V5319"/>
      <c r="W5319"/>
      <c r="X5319"/>
      <c r="Y5319"/>
      <c r="Z5319"/>
      <c r="AA5319"/>
      <c r="AB5319"/>
      <c r="AC5319"/>
      <c r="AD5319"/>
      <c r="AE5319"/>
      <c r="AF5319"/>
      <c r="AG5319">
        <v>1</v>
      </c>
      <c r="AH5319">
        <v>0</v>
      </c>
    </row>
    <row r="5320" spans="1:34" ht="15" x14ac:dyDescent="0.25">
      <c r="A5320" t="s">
        <v>10736</v>
      </c>
      <c r="B5320" t="s">
        <v>10737</v>
      </c>
      <c r="C5320" t="s">
        <v>291</v>
      </c>
      <c r="D5320">
        <v>7</v>
      </c>
      <c r="E5320" s="138">
        <v>45376</v>
      </c>
      <c r="F5320" s="138">
        <v>45916</v>
      </c>
      <c r="G5320" t="s">
        <v>69</v>
      </c>
      <c r="H5320" t="s">
        <v>63</v>
      </c>
      <c r="I5320">
        <v>0.8</v>
      </c>
      <c r="J5320" t="s">
        <v>71</v>
      </c>
      <c r="K5320"/>
      <c r="L5320"/>
      <c r="M5320"/>
      <c r="N5320"/>
      <c r="O5320"/>
      <c r="P5320"/>
      <c r="Q5320"/>
      <c r="R5320"/>
      <c r="S5320"/>
      <c r="T5320"/>
      <c r="U5320"/>
      <c r="V5320"/>
      <c r="W5320"/>
      <c r="X5320"/>
      <c r="Y5320"/>
      <c r="Z5320"/>
      <c r="AA5320"/>
      <c r="AB5320"/>
      <c r="AC5320"/>
      <c r="AD5320"/>
      <c r="AE5320"/>
      <c r="AF5320"/>
      <c r="AG5320">
        <v>1</v>
      </c>
      <c r="AH5320">
        <v>0</v>
      </c>
    </row>
    <row r="5321" spans="1:34" ht="15" x14ac:dyDescent="0.25">
      <c r="A5321" t="s">
        <v>10738</v>
      </c>
      <c r="B5321" t="s">
        <v>10739</v>
      </c>
      <c r="C5321" t="s">
        <v>1085</v>
      </c>
      <c r="D5321">
        <v>11</v>
      </c>
      <c r="E5321" s="138">
        <v>45387</v>
      </c>
      <c r="F5321" s="138">
        <v>46011</v>
      </c>
      <c r="G5321" t="s">
        <v>69</v>
      </c>
      <c r="H5321" t="s">
        <v>70</v>
      </c>
      <c r="I5321">
        <v>0</v>
      </c>
      <c r="J5321" t="s">
        <v>16229</v>
      </c>
      <c r="K5321">
        <v>0.4</v>
      </c>
      <c r="L5321" t="s">
        <v>16270</v>
      </c>
      <c r="M5321">
        <v>0.6</v>
      </c>
      <c r="N5321" t="s">
        <v>78</v>
      </c>
      <c r="O5321">
        <v>0.8</v>
      </c>
      <c r="P5321" t="s">
        <v>79</v>
      </c>
      <c r="Q5321"/>
      <c r="R5321"/>
      <c r="S5321"/>
      <c r="T5321"/>
      <c r="U5321"/>
      <c r="V5321"/>
      <c r="W5321"/>
      <c r="X5321"/>
      <c r="Y5321"/>
      <c r="Z5321"/>
      <c r="AA5321"/>
      <c r="AB5321"/>
      <c r="AC5321"/>
      <c r="AD5321"/>
      <c r="AE5321"/>
      <c r="AF5321"/>
      <c r="AG5321">
        <v>4</v>
      </c>
      <c r="AH5321">
        <v>10000</v>
      </c>
    </row>
    <row r="5322" spans="1:34" ht="15" x14ac:dyDescent="0.25">
      <c r="A5322" t="s">
        <v>10740</v>
      </c>
      <c r="B5322" t="s">
        <v>10741</v>
      </c>
      <c r="C5322" t="s">
        <v>211</v>
      </c>
      <c r="D5322">
        <v>14</v>
      </c>
      <c r="E5322" s="138">
        <v>41135</v>
      </c>
      <c r="F5322" s="138">
        <v>46011</v>
      </c>
      <c r="G5322" t="s">
        <v>69</v>
      </c>
      <c r="H5322" t="s">
        <v>63</v>
      </c>
      <c r="I5322">
        <v>0.8</v>
      </c>
      <c r="J5322" t="s">
        <v>71</v>
      </c>
      <c r="K5322"/>
      <c r="L5322"/>
      <c r="M5322"/>
      <c r="N5322"/>
      <c r="O5322"/>
      <c r="P5322"/>
      <c r="Q5322"/>
      <c r="R5322"/>
      <c r="S5322"/>
      <c r="T5322"/>
      <c r="U5322"/>
      <c r="V5322"/>
      <c r="W5322"/>
      <c r="X5322"/>
      <c r="Y5322"/>
      <c r="Z5322"/>
      <c r="AA5322"/>
      <c r="AB5322"/>
      <c r="AC5322"/>
      <c r="AD5322"/>
      <c r="AE5322"/>
      <c r="AF5322"/>
      <c r="AG5322">
        <v>1</v>
      </c>
      <c r="AH5322">
        <v>0</v>
      </c>
    </row>
    <row r="5323" spans="1:34" ht="15" x14ac:dyDescent="0.25">
      <c r="A5323" t="s">
        <v>7291</v>
      </c>
      <c r="B5323" t="s">
        <v>7292</v>
      </c>
      <c r="C5323" t="s">
        <v>1537</v>
      </c>
      <c r="D5323">
        <v>9</v>
      </c>
      <c r="E5323" s="138">
        <v>45714</v>
      </c>
      <c r="F5323" s="138">
        <v>45932</v>
      </c>
      <c r="G5323" t="s">
        <v>69</v>
      </c>
      <c r="H5323" t="s">
        <v>70</v>
      </c>
      <c r="I5323">
        <v>0.8</v>
      </c>
      <c r="J5323" t="s">
        <v>71</v>
      </c>
      <c r="K5323">
        <v>0</v>
      </c>
      <c r="L5323" t="s">
        <v>16678</v>
      </c>
      <c r="M5323"/>
      <c r="N5323"/>
      <c r="O5323"/>
      <c r="P5323"/>
      <c r="Q5323"/>
      <c r="R5323"/>
      <c r="S5323"/>
      <c r="T5323"/>
      <c r="U5323"/>
      <c r="V5323"/>
      <c r="W5323"/>
      <c r="X5323"/>
      <c r="Y5323"/>
      <c r="Z5323"/>
      <c r="AA5323"/>
      <c r="AB5323"/>
      <c r="AC5323"/>
      <c r="AD5323"/>
      <c r="AE5323"/>
      <c r="AF5323"/>
      <c r="AG5323">
        <v>5</v>
      </c>
      <c r="AH5323">
        <v>0</v>
      </c>
    </row>
    <row r="5324" spans="1:34" ht="15" x14ac:dyDescent="0.25">
      <c r="A5324" t="s">
        <v>10742</v>
      </c>
      <c r="B5324" t="s">
        <v>10743</v>
      </c>
      <c r="C5324" t="s">
        <v>251</v>
      </c>
      <c r="D5324">
        <v>30</v>
      </c>
      <c r="E5324" s="138">
        <v>45615</v>
      </c>
      <c r="F5324" s="138">
        <v>45708</v>
      </c>
      <c r="G5324" t="s">
        <v>69</v>
      </c>
      <c r="H5324" t="s">
        <v>63</v>
      </c>
      <c r="I5324">
        <v>0.6</v>
      </c>
      <c r="J5324" t="s">
        <v>71</v>
      </c>
      <c r="K5324"/>
      <c r="L5324"/>
      <c r="M5324"/>
      <c r="N5324"/>
      <c r="O5324"/>
      <c r="P5324"/>
      <c r="Q5324"/>
      <c r="R5324"/>
      <c r="S5324"/>
      <c r="T5324"/>
      <c r="U5324"/>
      <c r="V5324"/>
      <c r="W5324"/>
      <c r="X5324"/>
      <c r="Y5324"/>
      <c r="Z5324"/>
      <c r="AA5324"/>
      <c r="AB5324"/>
      <c r="AC5324"/>
      <c r="AD5324"/>
      <c r="AE5324"/>
      <c r="AF5324"/>
      <c r="AG5324">
        <v>1</v>
      </c>
      <c r="AH5324">
        <v>0</v>
      </c>
    </row>
    <row r="5325" spans="1:34" ht="15" x14ac:dyDescent="0.25">
      <c r="A5325" t="s">
        <v>15643</v>
      </c>
      <c r="B5325" t="s">
        <v>15644</v>
      </c>
      <c r="C5325" t="s">
        <v>426</v>
      </c>
      <c r="D5325"/>
      <c r="E5325"/>
      <c r="F5325"/>
      <c r="G5325"/>
      <c r="H5325" t="s">
        <v>63</v>
      </c>
      <c r="I5325" t="s">
        <v>64</v>
      </c>
      <c r="J5325"/>
      <c r="K5325"/>
      <c r="L5325"/>
      <c r="M5325"/>
      <c r="N5325"/>
      <c r="O5325"/>
      <c r="P5325"/>
      <c r="Q5325"/>
      <c r="R5325"/>
      <c r="S5325"/>
      <c r="T5325"/>
      <c r="U5325"/>
      <c r="V5325"/>
      <c r="W5325"/>
      <c r="X5325"/>
      <c r="Y5325"/>
      <c r="Z5325"/>
      <c r="AA5325"/>
      <c r="AB5325"/>
      <c r="AC5325"/>
      <c r="AD5325"/>
      <c r="AE5325"/>
      <c r="AF5325"/>
      <c r="AG5325"/>
      <c r="AH5325">
        <v>0</v>
      </c>
    </row>
    <row r="5326" spans="1:34" ht="15" x14ac:dyDescent="0.25">
      <c r="A5326" t="s">
        <v>8221</v>
      </c>
      <c r="B5326" t="s">
        <v>8222</v>
      </c>
      <c r="C5326" t="s">
        <v>259</v>
      </c>
      <c r="D5326">
        <v>2</v>
      </c>
      <c r="E5326" s="138">
        <v>42746</v>
      </c>
      <c r="F5326" s="138">
        <v>46011</v>
      </c>
      <c r="G5326" t="s">
        <v>69</v>
      </c>
      <c r="H5326" t="s">
        <v>70</v>
      </c>
      <c r="I5326">
        <v>0</v>
      </c>
      <c r="J5326" t="s">
        <v>16249</v>
      </c>
      <c r="K5326">
        <v>0.8</v>
      </c>
      <c r="L5326" t="s">
        <v>71</v>
      </c>
      <c r="M5326"/>
      <c r="N5326"/>
      <c r="O5326"/>
      <c r="P5326"/>
      <c r="Q5326"/>
      <c r="R5326"/>
      <c r="S5326"/>
      <c r="T5326"/>
      <c r="U5326"/>
      <c r="V5326"/>
      <c r="W5326"/>
      <c r="X5326"/>
      <c r="Y5326"/>
      <c r="Z5326"/>
      <c r="AA5326"/>
      <c r="AB5326"/>
      <c r="AC5326"/>
      <c r="AD5326"/>
      <c r="AE5326"/>
      <c r="AF5326"/>
      <c r="AG5326">
        <v>2</v>
      </c>
      <c r="AH5326">
        <v>8000</v>
      </c>
    </row>
    <row r="5327" spans="1:34" ht="15" x14ac:dyDescent="0.25">
      <c r="A5327" t="s">
        <v>10758</v>
      </c>
      <c r="B5327" t="s">
        <v>10759</v>
      </c>
      <c r="C5327" t="s">
        <v>148</v>
      </c>
      <c r="D5327">
        <v>78</v>
      </c>
      <c r="E5327" s="138">
        <v>45656</v>
      </c>
      <c r="F5327" s="138">
        <v>45699</v>
      </c>
      <c r="G5327" t="s">
        <v>75</v>
      </c>
      <c r="H5327" t="s">
        <v>70</v>
      </c>
      <c r="I5327">
        <v>0</v>
      </c>
      <c r="J5327" t="s">
        <v>16230</v>
      </c>
      <c r="K5327">
        <v>0.8</v>
      </c>
      <c r="L5327" t="s">
        <v>71</v>
      </c>
      <c r="M5327"/>
      <c r="N5327"/>
      <c r="O5327"/>
      <c r="P5327"/>
      <c r="Q5327"/>
      <c r="R5327"/>
      <c r="S5327"/>
      <c r="T5327"/>
      <c r="U5327"/>
      <c r="V5327"/>
      <c r="W5327"/>
      <c r="X5327"/>
      <c r="Y5327"/>
      <c r="Z5327"/>
      <c r="AA5327"/>
      <c r="AB5327"/>
      <c r="AC5327"/>
      <c r="AD5327"/>
      <c r="AE5327"/>
      <c r="AF5327"/>
      <c r="AG5327">
        <v>2</v>
      </c>
      <c r="AH5327">
        <v>15000</v>
      </c>
    </row>
    <row r="5328" spans="1:34" ht="15" x14ac:dyDescent="0.25">
      <c r="A5328" t="s">
        <v>10760</v>
      </c>
      <c r="B5328" t="s">
        <v>10761</v>
      </c>
      <c r="C5328" t="s">
        <v>691</v>
      </c>
      <c r="D5328">
        <v>4</v>
      </c>
      <c r="E5328" s="138">
        <v>45715</v>
      </c>
      <c r="F5328" s="138">
        <v>45750</v>
      </c>
      <c r="G5328" t="s">
        <v>69</v>
      </c>
      <c r="H5328" t="s">
        <v>70</v>
      </c>
      <c r="I5328">
        <v>0</v>
      </c>
      <c r="J5328" t="s">
        <v>16248</v>
      </c>
      <c r="K5328">
        <v>0.8</v>
      </c>
      <c r="L5328" t="s">
        <v>71</v>
      </c>
      <c r="M5328"/>
      <c r="N5328"/>
      <c r="O5328"/>
      <c r="P5328"/>
      <c r="Q5328"/>
      <c r="R5328"/>
      <c r="S5328"/>
      <c r="T5328"/>
      <c r="U5328"/>
      <c r="V5328"/>
      <c r="W5328"/>
      <c r="X5328"/>
      <c r="Y5328"/>
      <c r="Z5328"/>
      <c r="AA5328"/>
      <c r="AB5328"/>
      <c r="AC5328"/>
      <c r="AD5328"/>
      <c r="AE5328"/>
      <c r="AF5328"/>
      <c r="AG5328">
        <v>2</v>
      </c>
      <c r="AH5328">
        <v>8500</v>
      </c>
    </row>
    <row r="5329" spans="1:34" ht="15" x14ac:dyDescent="0.25">
      <c r="A5329" t="s">
        <v>10762</v>
      </c>
      <c r="B5329" t="s">
        <v>10763</v>
      </c>
      <c r="C5329" t="s">
        <v>511</v>
      </c>
      <c r="D5329">
        <v>52</v>
      </c>
      <c r="E5329" s="138">
        <v>45656</v>
      </c>
      <c r="F5329" s="138">
        <v>45702</v>
      </c>
      <c r="G5329" t="s">
        <v>69</v>
      </c>
      <c r="H5329" t="s">
        <v>70</v>
      </c>
      <c r="I5329">
        <v>0</v>
      </c>
      <c r="J5329" t="s">
        <v>16232</v>
      </c>
      <c r="K5329">
        <v>0.8</v>
      </c>
      <c r="L5329" t="s">
        <v>71</v>
      </c>
      <c r="M5329"/>
      <c r="N5329"/>
      <c r="O5329"/>
      <c r="P5329"/>
      <c r="Q5329"/>
      <c r="R5329"/>
      <c r="S5329"/>
      <c r="T5329"/>
      <c r="U5329"/>
      <c r="V5329"/>
      <c r="W5329"/>
      <c r="X5329"/>
      <c r="Y5329"/>
      <c r="Z5329"/>
      <c r="AA5329"/>
      <c r="AB5329"/>
      <c r="AC5329"/>
      <c r="AD5329"/>
      <c r="AE5329"/>
      <c r="AF5329"/>
      <c r="AG5329">
        <v>2</v>
      </c>
      <c r="AH5329">
        <v>7500</v>
      </c>
    </row>
    <row r="5330" spans="1:34" ht="15" x14ac:dyDescent="0.25">
      <c r="A5330" t="s">
        <v>10764</v>
      </c>
      <c r="B5330" t="s">
        <v>10765</v>
      </c>
      <c r="C5330" t="s">
        <v>511</v>
      </c>
      <c r="D5330">
        <v>7</v>
      </c>
      <c r="E5330" s="138">
        <v>45667</v>
      </c>
      <c r="F5330" s="138">
        <v>45719</v>
      </c>
      <c r="G5330" t="s">
        <v>69</v>
      </c>
      <c r="H5330" t="s">
        <v>70</v>
      </c>
      <c r="I5330">
        <v>0</v>
      </c>
      <c r="J5330" t="s">
        <v>16269</v>
      </c>
      <c r="K5330">
        <v>0.8</v>
      </c>
      <c r="L5330" t="s">
        <v>71</v>
      </c>
      <c r="M5330"/>
      <c r="N5330"/>
      <c r="O5330"/>
      <c r="P5330"/>
      <c r="Q5330"/>
      <c r="R5330"/>
      <c r="S5330"/>
      <c r="T5330"/>
      <c r="U5330"/>
      <c r="V5330"/>
      <c r="W5330"/>
      <c r="X5330"/>
      <c r="Y5330"/>
      <c r="Z5330"/>
      <c r="AA5330"/>
      <c r="AB5330"/>
      <c r="AC5330"/>
      <c r="AD5330"/>
      <c r="AE5330"/>
      <c r="AF5330"/>
      <c r="AG5330">
        <v>2</v>
      </c>
      <c r="AH5330">
        <v>12500</v>
      </c>
    </row>
    <row r="5331" spans="1:34" ht="15" x14ac:dyDescent="0.25">
      <c r="A5331" t="s">
        <v>10768</v>
      </c>
      <c r="B5331" t="s">
        <v>10769</v>
      </c>
      <c r="C5331" t="s">
        <v>198</v>
      </c>
      <c r="D5331">
        <v>15</v>
      </c>
      <c r="E5331" s="138">
        <v>43552</v>
      </c>
      <c r="F5331" s="138">
        <v>46011</v>
      </c>
      <c r="G5331" t="s">
        <v>69</v>
      </c>
      <c r="H5331" t="s">
        <v>63</v>
      </c>
      <c r="I5331">
        <v>0.8</v>
      </c>
      <c r="J5331" t="s">
        <v>71</v>
      </c>
      <c r="K5331"/>
      <c r="L5331"/>
      <c r="M5331"/>
      <c r="N5331"/>
      <c r="O5331"/>
      <c r="P5331"/>
      <c r="Q5331"/>
      <c r="R5331"/>
      <c r="S5331"/>
      <c r="T5331"/>
      <c r="U5331"/>
      <c r="V5331"/>
      <c r="W5331"/>
      <c r="X5331"/>
      <c r="Y5331"/>
      <c r="Z5331"/>
      <c r="AA5331"/>
      <c r="AB5331"/>
      <c r="AC5331"/>
      <c r="AD5331"/>
      <c r="AE5331"/>
      <c r="AF5331"/>
      <c r="AG5331">
        <v>1</v>
      </c>
      <c r="AH5331">
        <v>0</v>
      </c>
    </row>
    <row r="5332" spans="1:34" ht="15" x14ac:dyDescent="0.25">
      <c r="A5332" t="s">
        <v>10770</v>
      </c>
      <c r="B5332" t="s">
        <v>10771</v>
      </c>
      <c r="C5332" t="s">
        <v>219</v>
      </c>
      <c r="D5332">
        <v>10</v>
      </c>
      <c r="E5332" s="138">
        <v>45750</v>
      </c>
      <c r="F5332" s="138">
        <v>45811</v>
      </c>
      <c r="G5332" t="s">
        <v>75</v>
      </c>
      <c r="H5332" t="s">
        <v>70</v>
      </c>
      <c r="I5332">
        <v>0</v>
      </c>
      <c r="J5332" t="s">
        <v>16230</v>
      </c>
      <c r="K5332">
        <v>0.7</v>
      </c>
      <c r="L5332" t="s">
        <v>16270</v>
      </c>
      <c r="M5332">
        <v>0.8</v>
      </c>
      <c r="N5332" t="s">
        <v>78</v>
      </c>
      <c r="O5332">
        <v>0.8</v>
      </c>
      <c r="P5332" t="s">
        <v>79</v>
      </c>
      <c r="Q5332"/>
      <c r="R5332"/>
      <c r="S5332"/>
      <c r="T5332"/>
      <c r="U5332"/>
      <c r="V5332"/>
      <c r="W5332"/>
      <c r="X5332"/>
      <c r="Y5332"/>
      <c r="Z5332"/>
      <c r="AA5332"/>
      <c r="AB5332"/>
      <c r="AC5332"/>
      <c r="AD5332"/>
      <c r="AE5332"/>
      <c r="AF5332"/>
      <c r="AG5332">
        <v>4</v>
      </c>
      <c r="AH5332">
        <v>15000</v>
      </c>
    </row>
    <row r="5333" spans="1:34" ht="15" x14ac:dyDescent="0.25">
      <c r="A5333" t="s">
        <v>10744</v>
      </c>
      <c r="B5333" t="s">
        <v>10745</v>
      </c>
      <c r="C5333" t="s">
        <v>251</v>
      </c>
      <c r="D5333">
        <v>37</v>
      </c>
      <c r="E5333" s="138">
        <v>45281</v>
      </c>
      <c r="F5333" s="138">
        <v>46011</v>
      </c>
      <c r="G5333" t="s">
        <v>69</v>
      </c>
      <c r="H5333" t="s">
        <v>63</v>
      </c>
      <c r="I5333">
        <v>0.5</v>
      </c>
      <c r="J5333" t="s">
        <v>71</v>
      </c>
      <c r="K5333"/>
      <c r="L5333"/>
      <c r="M5333"/>
      <c r="N5333"/>
      <c r="O5333"/>
      <c r="P5333"/>
      <c r="Q5333"/>
      <c r="R5333"/>
      <c r="S5333"/>
      <c r="T5333"/>
      <c r="U5333"/>
      <c r="V5333"/>
      <c r="W5333"/>
      <c r="X5333"/>
      <c r="Y5333"/>
      <c r="Z5333"/>
      <c r="AA5333"/>
      <c r="AB5333"/>
      <c r="AC5333"/>
      <c r="AD5333"/>
      <c r="AE5333"/>
      <c r="AF5333"/>
      <c r="AG5333">
        <v>1</v>
      </c>
      <c r="AH5333">
        <v>0</v>
      </c>
    </row>
    <row r="5334" spans="1:34" ht="15" x14ac:dyDescent="0.25">
      <c r="A5334" t="s">
        <v>10774</v>
      </c>
      <c r="B5334" t="s">
        <v>10775</v>
      </c>
      <c r="C5334" t="s">
        <v>198</v>
      </c>
      <c r="D5334">
        <v>9</v>
      </c>
      <c r="E5334" s="138">
        <v>43524</v>
      </c>
      <c r="F5334" s="138">
        <v>46011</v>
      </c>
      <c r="G5334" t="s">
        <v>69</v>
      </c>
      <c r="H5334" t="s">
        <v>63</v>
      </c>
      <c r="I5334">
        <v>0.8</v>
      </c>
      <c r="J5334" t="s">
        <v>71</v>
      </c>
      <c r="K5334"/>
      <c r="L5334"/>
      <c r="M5334"/>
      <c r="N5334"/>
      <c r="O5334"/>
      <c r="P5334"/>
      <c r="Q5334"/>
      <c r="R5334"/>
      <c r="S5334"/>
      <c r="T5334"/>
      <c r="U5334"/>
      <c r="V5334"/>
      <c r="W5334"/>
      <c r="X5334"/>
      <c r="Y5334"/>
      <c r="Z5334"/>
      <c r="AA5334"/>
      <c r="AB5334"/>
      <c r="AC5334"/>
      <c r="AD5334"/>
      <c r="AE5334"/>
      <c r="AF5334"/>
      <c r="AG5334">
        <v>1</v>
      </c>
      <c r="AH5334">
        <v>0</v>
      </c>
    </row>
    <row r="5335" spans="1:34" ht="15" x14ac:dyDescent="0.25">
      <c r="A5335" t="s">
        <v>10746</v>
      </c>
      <c r="B5335" t="s">
        <v>10747</v>
      </c>
      <c r="C5335" t="s">
        <v>521</v>
      </c>
      <c r="D5335">
        <v>28</v>
      </c>
      <c r="E5335" s="138">
        <v>45283</v>
      </c>
      <c r="F5335" s="138">
        <v>46011</v>
      </c>
      <c r="G5335" t="s">
        <v>16478</v>
      </c>
      <c r="H5335" t="s">
        <v>70</v>
      </c>
      <c r="I5335">
        <v>0.3</v>
      </c>
      <c r="J5335" t="s">
        <v>76</v>
      </c>
      <c r="K5335">
        <v>0.7</v>
      </c>
      <c r="L5335" t="s">
        <v>77</v>
      </c>
      <c r="M5335">
        <v>0.78</v>
      </c>
      <c r="N5335" t="s">
        <v>78</v>
      </c>
      <c r="O5335">
        <v>0.8</v>
      </c>
      <c r="P5335" t="s">
        <v>79</v>
      </c>
      <c r="Q5335"/>
      <c r="R5335"/>
      <c r="S5335"/>
      <c r="T5335"/>
      <c r="U5335"/>
      <c r="V5335"/>
      <c r="W5335"/>
      <c r="X5335"/>
      <c r="Y5335"/>
      <c r="Z5335"/>
      <c r="AA5335"/>
      <c r="AB5335"/>
      <c r="AC5335"/>
      <c r="AD5335"/>
      <c r="AE5335"/>
      <c r="AF5335"/>
      <c r="AG5335">
        <v>0</v>
      </c>
      <c r="AH5335">
        <v>0</v>
      </c>
    </row>
    <row r="5336" spans="1:34" ht="15" x14ac:dyDescent="0.25">
      <c r="A5336" t="s">
        <v>10748</v>
      </c>
      <c r="B5336" t="s">
        <v>10749</v>
      </c>
      <c r="C5336" t="s">
        <v>176</v>
      </c>
      <c r="D5336">
        <v>2</v>
      </c>
      <c r="E5336" s="138">
        <v>44273</v>
      </c>
      <c r="F5336" s="138">
        <v>46011</v>
      </c>
      <c r="G5336" t="s">
        <v>69</v>
      </c>
      <c r="H5336" t="s">
        <v>63</v>
      </c>
      <c r="I5336">
        <v>0.8</v>
      </c>
      <c r="J5336" t="s">
        <v>71</v>
      </c>
      <c r="K5336"/>
      <c r="L5336"/>
      <c r="M5336"/>
      <c r="N5336"/>
      <c r="O5336"/>
      <c r="P5336"/>
      <c r="Q5336"/>
      <c r="R5336"/>
      <c r="S5336"/>
      <c r="T5336"/>
      <c r="U5336"/>
      <c r="V5336"/>
      <c r="W5336"/>
      <c r="X5336"/>
      <c r="Y5336"/>
      <c r="Z5336"/>
      <c r="AA5336"/>
      <c r="AB5336"/>
      <c r="AC5336"/>
      <c r="AD5336"/>
      <c r="AE5336"/>
      <c r="AF5336"/>
      <c r="AG5336">
        <v>1</v>
      </c>
      <c r="AH5336">
        <v>0</v>
      </c>
    </row>
    <row r="5337" spans="1:34" ht="15" x14ac:dyDescent="0.25">
      <c r="A5337" t="s">
        <v>10750</v>
      </c>
      <c r="B5337" t="s">
        <v>10751</v>
      </c>
      <c r="C5337" t="s">
        <v>1537</v>
      </c>
      <c r="D5337">
        <v>35</v>
      </c>
      <c r="E5337" s="138">
        <v>45138</v>
      </c>
      <c r="F5337" s="138">
        <v>46011</v>
      </c>
      <c r="G5337" t="s">
        <v>69</v>
      </c>
      <c r="H5337" t="s">
        <v>70</v>
      </c>
      <c r="I5337">
        <v>0</v>
      </c>
      <c r="J5337" t="s">
        <v>16228</v>
      </c>
      <c r="K5337">
        <v>0.8</v>
      </c>
      <c r="L5337" t="s">
        <v>71</v>
      </c>
      <c r="M5337"/>
      <c r="N5337"/>
      <c r="O5337"/>
      <c r="P5337"/>
      <c r="Q5337"/>
      <c r="R5337"/>
      <c r="S5337"/>
      <c r="T5337"/>
      <c r="U5337"/>
      <c r="V5337"/>
      <c r="W5337"/>
      <c r="X5337"/>
      <c r="Y5337"/>
      <c r="Z5337"/>
      <c r="AA5337"/>
      <c r="AB5337"/>
      <c r="AC5337"/>
      <c r="AD5337"/>
      <c r="AE5337"/>
      <c r="AF5337"/>
      <c r="AG5337">
        <v>2</v>
      </c>
      <c r="AH5337">
        <v>12000</v>
      </c>
    </row>
    <row r="5338" spans="1:34" ht="15" x14ac:dyDescent="0.25">
      <c r="A5338" t="s">
        <v>10752</v>
      </c>
      <c r="B5338" t="s">
        <v>10753</v>
      </c>
      <c r="C5338" t="s">
        <v>790</v>
      </c>
      <c r="D5338"/>
      <c r="E5338"/>
      <c r="F5338"/>
      <c r="G5338"/>
      <c r="H5338" t="s">
        <v>63</v>
      </c>
      <c r="I5338" t="s">
        <v>64</v>
      </c>
      <c r="J5338"/>
      <c r="K5338"/>
      <c r="L5338"/>
      <c r="M5338"/>
      <c r="N5338"/>
      <c r="O5338"/>
      <c r="P5338"/>
      <c r="Q5338"/>
      <c r="R5338"/>
      <c r="S5338"/>
      <c r="T5338"/>
      <c r="U5338"/>
      <c r="V5338"/>
      <c r="W5338"/>
      <c r="X5338"/>
      <c r="Y5338"/>
      <c r="Z5338"/>
      <c r="AA5338"/>
      <c r="AB5338"/>
      <c r="AC5338"/>
      <c r="AD5338"/>
      <c r="AE5338"/>
      <c r="AF5338"/>
      <c r="AG5338"/>
      <c r="AH5338">
        <v>0</v>
      </c>
    </row>
    <row r="5339" spans="1:34" ht="15" x14ac:dyDescent="0.25">
      <c r="A5339" t="s">
        <v>10754</v>
      </c>
      <c r="B5339" t="s">
        <v>10755</v>
      </c>
      <c r="C5339" t="s">
        <v>642</v>
      </c>
      <c r="D5339">
        <v>104</v>
      </c>
      <c r="E5339" s="138">
        <v>43097</v>
      </c>
      <c r="F5339" s="138">
        <v>46011</v>
      </c>
      <c r="G5339" t="s">
        <v>69</v>
      </c>
      <c r="H5339" t="s">
        <v>70</v>
      </c>
      <c r="I5339">
        <v>0</v>
      </c>
      <c r="J5339" t="s">
        <v>16229</v>
      </c>
      <c r="K5339">
        <v>0.8</v>
      </c>
      <c r="L5339" t="s">
        <v>71</v>
      </c>
      <c r="M5339"/>
      <c r="N5339"/>
      <c r="O5339"/>
      <c r="P5339"/>
      <c r="Q5339"/>
      <c r="R5339"/>
      <c r="S5339"/>
      <c r="T5339"/>
      <c r="U5339"/>
      <c r="V5339"/>
      <c r="W5339"/>
      <c r="X5339"/>
      <c r="Y5339"/>
      <c r="Z5339"/>
      <c r="AA5339"/>
      <c r="AB5339"/>
      <c r="AC5339"/>
      <c r="AD5339"/>
      <c r="AE5339"/>
      <c r="AF5339"/>
      <c r="AG5339">
        <v>2</v>
      </c>
      <c r="AH5339">
        <v>10000</v>
      </c>
    </row>
    <row r="5340" spans="1:34" ht="15" x14ac:dyDescent="0.25">
      <c r="A5340" t="s">
        <v>10756</v>
      </c>
      <c r="B5340" t="s">
        <v>10757</v>
      </c>
      <c r="C5340" t="s">
        <v>801</v>
      </c>
      <c r="D5340">
        <v>21</v>
      </c>
      <c r="E5340" s="138">
        <v>39154</v>
      </c>
      <c r="F5340" s="138">
        <v>46011</v>
      </c>
      <c r="G5340" t="s">
        <v>69</v>
      </c>
      <c r="H5340" t="s">
        <v>63</v>
      </c>
      <c r="I5340">
        <v>0.8</v>
      </c>
      <c r="J5340" t="s">
        <v>71</v>
      </c>
      <c r="K5340"/>
      <c r="L5340"/>
      <c r="M5340"/>
      <c r="N5340"/>
      <c r="O5340"/>
      <c r="P5340"/>
      <c r="Q5340"/>
      <c r="R5340"/>
      <c r="S5340"/>
      <c r="T5340"/>
      <c r="U5340"/>
      <c r="V5340"/>
      <c r="W5340"/>
      <c r="X5340"/>
      <c r="Y5340"/>
      <c r="Z5340"/>
      <c r="AA5340"/>
      <c r="AB5340"/>
      <c r="AC5340"/>
      <c r="AD5340"/>
      <c r="AE5340"/>
      <c r="AF5340"/>
      <c r="AG5340">
        <v>1</v>
      </c>
      <c r="AH5340">
        <v>0</v>
      </c>
    </row>
    <row r="5341" spans="1:34" ht="15" x14ac:dyDescent="0.25">
      <c r="A5341" t="s">
        <v>15632</v>
      </c>
      <c r="B5341" t="s">
        <v>15633</v>
      </c>
      <c r="C5341" t="s">
        <v>970</v>
      </c>
      <c r="D5341">
        <v>29</v>
      </c>
      <c r="E5341" s="138">
        <v>42212</v>
      </c>
      <c r="F5341" s="138">
        <v>46011</v>
      </c>
      <c r="G5341" t="s">
        <v>16478</v>
      </c>
      <c r="H5341" t="s">
        <v>70</v>
      </c>
      <c r="I5341">
        <v>0.6</v>
      </c>
      <c r="J5341" t="s">
        <v>76</v>
      </c>
      <c r="K5341">
        <v>0.65</v>
      </c>
      <c r="L5341" t="s">
        <v>77</v>
      </c>
      <c r="M5341">
        <v>0.7</v>
      </c>
      <c r="N5341" t="s">
        <v>78</v>
      </c>
      <c r="O5341">
        <v>0.75</v>
      </c>
      <c r="P5341" t="s">
        <v>79</v>
      </c>
      <c r="Q5341">
        <v>0</v>
      </c>
      <c r="R5341" t="s">
        <v>16249</v>
      </c>
      <c r="S5341"/>
      <c r="T5341"/>
      <c r="U5341"/>
      <c r="V5341"/>
      <c r="W5341"/>
      <c r="X5341"/>
      <c r="Y5341"/>
      <c r="Z5341"/>
      <c r="AA5341"/>
      <c r="AB5341"/>
      <c r="AC5341"/>
      <c r="AD5341"/>
      <c r="AE5341"/>
      <c r="AF5341"/>
      <c r="AG5341">
        <v>0</v>
      </c>
      <c r="AH5341">
        <v>0</v>
      </c>
    </row>
    <row r="5342" spans="1:34" ht="15" x14ac:dyDescent="0.25">
      <c r="A5342" t="s">
        <v>10766</v>
      </c>
      <c r="B5342" t="s">
        <v>10767</v>
      </c>
      <c r="C5342" t="s">
        <v>742</v>
      </c>
      <c r="D5342"/>
      <c r="E5342"/>
      <c r="F5342"/>
      <c r="G5342"/>
      <c r="H5342" t="s">
        <v>63</v>
      </c>
      <c r="I5342" t="s">
        <v>64</v>
      </c>
      <c r="J5342"/>
      <c r="K5342"/>
      <c r="L5342"/>
      <c r="M5342"/>
      <c r="N5342"/>
      <c r="O5342"/>
      <c r="P5342"/>
      <c r="Q5342"/>
      <c r="R5342"/>
      <c r="S5342"/>
      <c r="T5342"/>
      <c r="U5342"/>
      <c r="V5342"/>
      <c r="W5342"/>
      <c r="X5342"/>
      <c r="Y5342"/>
      <c r="Z5342"/>
      <c r="AA5342"/>
      <c r="AB5342"/>
      <c r="AC5342"/>
      <c r="AD5342"/>
      <c r="AE5342"/>
      <c r="AF5342"/>
      <c r="AG5342"/>
      <c r="AH5342">
        <v>0</v>
      </c>
    </row>
    <row r="5343" spans="1:34" ht="15" x14ac:dyDescent="0.25">
      <c r="A5343" t="s">
        <v>10772</v>
      </c>
      <c r="B5343" t="s">
        <v>10773</v>
      </c>
      <c r="C5343" t="s">
        <v>564</v>
      </c>
      <c r="D5343">
        <v>87</v>
      </c>
      <c r="E5343" s="138">
        <v>45649</v>
      </c>
      <c r="F5343" s="138">
        <v>45691</v>
      </c>
      <c r="G5343" t="s">
        <v>75</v>
      </c>
      <c r="H5343" t="s">
        <v>70</v>
      </c>
      <c r="I5343">
        <v>0</v>
      </c>
      <c r="J5343" t="s">
        <v>16230</v>
      </c>
      <c r="K5343">
        <v>0.8</v>
      </c>
      <c r="L5343" t="s">
        <v>71</v>
      </c>
      <c r="M5343"/>
      <c r="N5343"/>
      <c r="O5343"/>
      <c r="P5343"/>
      <c r="Q5343"/>
      <c r="R5343"/>
      <c r="S5343"/>
      <c r="T5343"/>
      <c r="U5343"/>
      <c r="V5343"/>
      <c r="W5343"/>
      <c r="X5343"/>
      <c r="Y5343"/>
      <c r="Z5343"/>
      <c r="AA5343"/>
      <c r="AB5343"/>
      <c r="AC5343"/>
      <c r="AD5343"/>
      <c r="AE5343"/>
      <c r="AF5343"/>
      <c r="AG5343">
        <v>2</v>
      </c>
      <c r="AH5343">
        <v>15000</v>
      </c>
    </row>
    <row r="5344" spans="1:34" ht="15" x14ac:dyDescent="0.25">
      <c r="A5344" t="s">
        <v>10776</v>
      </c>
      <c r="B5344" t="s">
        <v>10777</v>
      </c>
      <c r="C5344" t="s">
        <v>294</v>
      </c>
      <c r="D5344">
        <v>36</v>
      </c>
      <c r="E5344" s="138">
        <v>45645</v>
      </c>
      <c r="F5344" s="138">
        <v>45777</v>
      </c>
      <c r="G5344" t="s">
        <v>69</v>
      </c>
      <c r="H5344" t="s">
        <v>70</v>
      </c>
      <c r="I5344">
        <v>0</v>
      </c>
      <c r="J5344" t="s">
        <v>16229</v>
      </c>
      <c r="K5344">
        <v>0.7</v>
      </c>
      <c r="L5344" t="s">
        <v>71</v>
      </c>
      <c r="M5344"/>
      <c r="N5344"/>
      <c r="O5344"/>
      <c r="P5344"/>
      <c r="Q5344"/>
      <c r="R5344"/>
      <c r="S5344"/>
      <c r="T5344"/>
      <c r="U5344"/>
      <c r="V5344"/>
      <c r="W5344"/>
      <c r="X5344"/>
      <c r="Y5344"/>
      <c r="Z5344"/>
      <c r="AA5344"/>
      <c r="AB5344"/>
      <c r="AC5344"/>
      <c r="AD5344"/>
      <c r="AE5344"/>
      <c r="AF5344"/>
      <c r="AG5344">
        <v>2</v>
      </c>
      <c r="AH5344">
        <v>10000</v>
      </c>
    </row>
    <row r="5345" spans="1:34" ht="15" x14ac:dyDescent="0.25">
      <c r="A5345" t="s">
        <v>10778</v>
      </c>
      <c r="B5345" t="s">
        <v>10779</v>
      </c>
      <c r="C5345" t="s">
        <v>735</v>
      </c>
      <c r="D5345"/>
      <c r="E5345"/>
      <c r="F5345"/>
      <c r="G5345"/>
      <c r="H5345" t="s">
        <v>63</v>
      </c>
      <c r="I5345" t="s">
        <v>64</v>
      </c>
      <c r="J5345"/>
      <c r="K5345"/>
      <c r="L5345"/>
      <c r="M5345"/>
      <c r="N5345"/>
      <c r="O5345"/>
      <c r="P5345"/>
      <c r="Q5345"/>
      <c r="R5345"/>
      <c r="S5345"/>
      <c r="T5345"/>
      <c r="U5345"/>
      <c r="V5345"/>
      <c r="W5345"/>
      <c r="X5345"/>
      <c r="Y5345"/>
      <c r="Z5345"/>
      <c r="AA5345"/>
      <c r="AB5345"/>
      <c r="AC5345"/>
      <c r="AD5345"/>
      <c r="AE5345"/>
      <c r="AF5345"/>
      <c r="AG5345"/>
      <c r="AH5345">
        <v>0</v>
      </c>
    </row>
    <row r="5346" spans="1:34" ht="15" x14ac:dyDescent="0.25">
      <c r="A5346" t="s">
        <v>10780</v>
      </c>
      <c r="B5346" t="s">
        <v>10781</v>
      </c>
      <c r="C5346" t="s">
        <v>267</v>
      </c>
      <c r="D5346">
        <v>20</v>
      </c>
      <c r="E5346" s="138">
        <v>45647</v>
      </c>
      <c r="F5346" s="138">
        <v>45672</v>
      </c>
      <c r="G5346" t="s">
        <v>75</v>
      </c>
      <c r="H5346" t="s">
        <v>63</v>
      </c>
      <c r="I5346">
        <v>0.8</v>
      </c>
      <c r="J5346" t="s">
        <v>71</v>
      </c>
      <c r="K5346"/>
      <c r="L5346"/>
      <c r="M5346"/>
      <c r="N5346"/>
      <c r="O5346"/>
      <c r="P5346"/>
      <c r="Q5346"/>
      <c r="R5346"/>
      <c r="S5346"/>
      <c r="T5346"/>
      <c r="U5346"/>
      <c r="V5346"/>
      <c r="W5346"/>
      <c r="X5346"/>
      <c r="Y5346"/>
      <c r="Z5346"/>
      <c r="AA5346"/>
      <c r="AB5346"/>
      <c r="AC5346"/>
      <c r="AD5346"/>
      <c r="AE5346"/>
      <c r="AF5346"/>
      <c r="AG5346">
        <v>1</v>
      </c>
      <c r="AH5346">
        <v>0</v>
      </c>
    </row>
    <row r="5347" spans="1:34" ht="15" x14ac:dyDescent="0.25">
      <c r="A5347" t="s">
        <v>10782</v>
      </c>
      <c r="B5347" t="s">
        <v>10783</v>
      </c>
      <c r="C5347" t="s">
        <v>119</v>
      </c>
      <c r="D5347">
        <v>34</v>
      </c>
      <c r="E5347" s="138">
        <v>45649</v>
      </c>
      <c r="F5347" s="138">
        <v>45769</v>
      </c>
      <c r="G5347" t="s">
        <v>69</v>
      </c>
      <c r="H5347" t="s">
        <v>63</v>
      </c>
      <c r="I5347">
        <v>0.5</v>
      </c>
      <c r="J5347" t="s">
        <v>71</v>
      </c>
      <c r="K5347"/>
      <c r="L5347"/>
      <c r="M5347"/>
      <c r="N5347"/>
      <c r="O5347"/>
      <c r="P5347"/>
      <c r="Q5347"/>
      <c r="R5347"/>
      <c r="S5347"/>
      <c r="T5347"/>
      <c r="U5347"/>
      <c r="V5347"/>
      <c r="W5347"/>
      <c r="X5347"/>
      <c r="Y5347"/>
      <c r="Z5347"/>
      <c r="AA5347"/>
      <c r="AB5347"/>
      <c r="AC5347"/>
      <c r="AD5347"/>
      <c r="AE5347"/>
      <c r="AF5347"/>
      <c r="AG5347">
        <v>1</v>
      </c>
      <c r="AH5347">
        <v>0</v>
      </c>
    </row>
    <row r="5348" spans="1:34" ht="15" x14ac:dyDescent="0.25">
      <c r="A5348" t="s">
        <v>10784</v>
      </c>
      <c r="B5348" t="s">
        <v>10785</v>
      </c>
      <c r="C5348" t="s">
        <v>521</v>
      </c>
      <c r="D5348">
        <v>5</v>
      </c>
      <c r="E5348" s="138">
        <v>44956</v>
      </c>
      <c r="F5348" s="138">
        <v>46011</v>
      </c>
      <c r="G5348" t="s">
        <v>69</v>
      </c>
      <c r="H5348" t="s">
        <v>63</v>
      </c>
      <c r="I5348">
        <v>0.5</v>
      </c>
      <c r="J5348" t="s">
        <v>71</v>
      </c>
      <c r="K5348"/>
      <c r="L5348"/>
      <c r="M5348"/>
      <c r="N5348"/>
      <c r="O5348"/>
      <c r="P5348"/>
      <c r="Q5348"/>
      <c r="R5348"/>
      <c r="S5348"/>
      <c r="T5348"/>
      <c r="U5348"/>
      <c r="V5348"/>
      <c r="W5348"/>
      <c r="X5348"/>
      <c r="Y5348"/>
      <c r="Z5348"/>
      <c r="AA5348"/>
      <c r="AB5348"/>
      <c r="AC5348"/>
      <c r="AD5348"/>
      <c r="AE5348"/>
      <c r="AF5348"/>
      <c r="AG5348">
        <v>1</v>
      </c>
      <c r="AH5348">
        <v>0</v>
      </c>
    </row>
    <row r="5349" spans="1:34" ht="15" x14ac:dyDescent="0.25">
      <c r="A5349" t="s">
        <v>10786</v>
      </c>
      <c r="B5349" t="s">
        <v>10787</v>
      </c>
      <c r="C5349" t="s">
        <v>111</v>
      </c>
      <c r="D5349">
        <v>78</v>
      </c>
      <c r="E5349" s="138">
        <v>45260</v>
      </c>
      <c r="F5349" s="138">
        <v>46011</v>
      </c>
      <c r="G5349" t="s">
        <v>69</v>
      </c>
      <c r="H5349" t="s">
        <v>63</v>
      </c>
      <c r="I5349">
        <v>0.6</v>
      </c>
      <c r="J5349" t="s">
        <v>71</v>
      </c>
      <c r="K5349"/>
      <c r="L5349"/>
      <c r="M5349"/>
      <c r="N5349"/>
      <c r="O5349"/>
      <c r="P5349"/>
      <c r="Q5349"/>
      <c r="R5349"/>
      <c r="S5349"/>
      <c r="T5349"/>
      <c r="U5349"/>
      <c r="V5349"/>
      <c r="W5349"/>
      <c r="X5349"/>
      <c r="Y5349"/>
      <c r="Z5349"/>
      <c r="AA5349"/>
      <c r="AB5349"/>
      <c r="AC5349"/>
      <c r="AD5349"/>
      <c r="AE5349"/>
      <c r="AF5349"/>
      <c r="AG5349">
        <v>1</v>
      </c>
      <c r="AH5349">
        <v>0</v>
      </c>
    </row>
    <row r="5350" spans="1:34" ht="15" x14ac:dyDescent="0.25">
      <c r="A5350" t="s">
        <v>10788</v>
      </c>
      <c r="B5350" t="s">
        <v>10789</v>
      </c>
      <c r="C5350" t="s">
        <v>136</v>
      </c>
      <c r="D5350">
        <v>5</v>
      </c>
      <c r="E5350" s="138">
        <v>45692</v>
      </c>
      <c r="F5350" s="138">
        <v>45720</v>
      </c>
      <c r="G5350" t="s">
        <v>16478</v>
      </c>
      <c r="H5350" t="s">
        <v>70</v>
      </c>
      <c r="I5350">
        <v>0.4</v>
      </c>
      <c r="J5350" t="s">
        <v>16679</v>
      </c>
      <c r="K5350">
        <v>0.74</v>
      </c>
      <c r="L5350" t="s">
        <v>16680</v>
      </c>
      <c r="M5350">
        <v>0.76</v>
      </c>
      <c r="N5350" t="s">
        <v>16681</v>
      </c>
      <c r="O5350">
        <v>0.8</v>
      </c>
      <c r="P5350" t="s">
        <v>16682</v>
      </c>
      <c r="Q5350"/>
      <c r="R5350"/>
      <c r="S5350"/>
      <c r="T5350"/>
      <c r="U5350"/>
      <c r="V5350"/>
      <c r="W5350"/>
      <c r="X5350"/>
      <c r="Y5350"/>
      <c r="Z5350"/>
      <c r="AA5350"/>
      <c r="AB5350"/>
      <c r="AC5350"/>
      <c r="AD5350"/>
      <c r="AE5350"/>
      <c r="AF5350"/>
      <c r="AG5350">
        <v>0</v>
      </c>
      <c r="AH5350">
        <v>0</v>
      </c>
    </row>
    <row r="5351" spans="1:34" ht="15" x14ac:dyDescent="0.25">
      <c r="A5351" t="s">
        <v>10790</v>
      </c>
      <c r="B5351" t="s">
        <v>10791</v>
      </c>
      <c r="C5351" t="s">
        <v>116</v>
      </c>
      <c r="D5351"/>
      <c r="E5351"/>
      <c r="F5351"/>
      <c r="G5351"/>
      <c r="H5351" t="s">
        <v>63</v>
      </c>
      <c r="I5351" t="s">
        <v>64</v>
      </c>
      <c r="J5351"/>
      <c r="K5351"/>
      <c r="L5351"/>
      <c r="M5351"/>
      <c r="N5351"/>
      <c r="O5351"/>
      <c r="P5351"/>
      <c r="Q5351"/>
      <c r="R5351"/>
      <c r="S5351"/>
      <c r="T5351"/>
      <c r="U5351"/>
      <c r="V5351"/>
      <c r="W5351"/>
      <c r="X5351"/>
      <c r="Y5351"/>
      <c r="Z5351"/>
      <c r="AA5351"/>
      <c r="AB5351"/>
      <c r="AC5351"/>
      <c r="AD5351"/>
      <c r="AE5351"/>
      <c r="AF5351"/>
      <c r="AG5351"/>
      <c r="AH5351">
        <v>0</v>
      </c>
    </row>
    <row r="5352" spans="1:34" ht="15" x14ac:dyDescent="0.25">
      <c r="A5352" t="s">
        <v>10792</v>
      </c>
      <c r="B5352" t="s">
        <v>10793</v>
      </c>
      <c r="C5352" t="s">
        <v>350</v>
      </c>
      <c r="D5352">
        <v>37</v>
      </c>
      <c r="E5352" s="138">
        <v>44918</v>
      </c>
      <c r="F5352" s="138">
        <v>46011</v>
      </c>
      <c r="G5352" t="s">
        <v>69</v>
      </c>
      <c r="H5352" t="s">
        <v>63</v>
      </c>
      <c r="I5352">
        <v>0.8</v>
      </c>
      <c r="J5352" t="s">
        <v>71</v>
      </c>
      <c r="K5352"/>
      <c r="L5352"/>
      <c r="M5352"/>
      <c r="N5352"/>
      <c r="O5352"/>
      <c r="P5352"/>
      <c r="Q5352"/>
      <c r="R5352"/>
      <c r="S5352"/>
      <c r="T5352"/>
      <c r="U5352"/>
      <c r="V5352"/>
      <c r="W5352"/>
      <c r="X5352"/>
      <c r="Y5352"/>
      <c r="Z5352"/>
      <c r="AA5352"/>
      <c r="AB5352"/>
      <c r="AC5352"/>
      <c r="AD5352"/>
      <c r="AE5352"/>
      <c r="AF5352"/>
      <c r="AG5352">
        <v>1</v>
      </c>
      <c r="AH5352">
        <v>0</v>
      </c>
    </row>
    <row r="5353" spans="1:34" ht="15" x14ac:dyDescent="0.25">
      <c r="A5353" t="s">
        <v>10794</v>
      </c>
      <c r="B5353" t="s">
        <v>10795</v>
      </c>
      <c r="C5353" t="s">
        <v>119</v>
      </c>
      <c r="D5353">
        <v>25</v>
      </c>
      <c r="E5353" s="138">
        <v>42531</v>
      </c>
      <c r="F5353" s="138">
        <v>46011</v>
      </c>
      <c r="G5353" t="s">
        <v>69</v>
      </c>
      <c r="H5353" t="s">
        <v>63</v>
      </c>
      <c r="I5353">
        <v>0.5</v>
      </c>
      <c r="J5353" t="s">
        <v>71</v>
      </c>
      <c r="K5353"/>
      <c r="L5353"/>
      <c r="M5353"/>
      <c r="N5353"/>
      <c r="O5353"/>
      <c r="P5353"/>
      <c r="Q5353"/>
      <c r="R5353"/>
      <c r="S5353"/>
      <c r="T5353"/>
      <c r="U5353"/>
      <c r="V5353"/>
      <c r="W5353"/>
      <c r="X5353"/>
      <c r="Y5353"/>
      <c r="Z5353"/>
      <c r="AA5353"/>
      <c r="AB5353"/>
      <c r="AC5353"/>
      <c r="AD5353"/>
      <c r="AE5353"/>
      <c r="AF5353"/>
      <c r="AG5353">
        <v>1</v>
      </c>
      <c r="AH5353">
        <v>0</v>
      </c>
    </row>
    <row r="5354" spans="1:34" ht="15" x14ac:dyDescent="0.25">
      <c r="A5354" t="s">
        <v>10796</v>
      </c>
      <c r="B5354" t="s">
        <v>10797</v>
      </c>
      <c r="C5354" t="s">
        <v>321</v>
      </c>
      <c r="D5354"/>
      <c r="E5354"/>
      <c r="F5354"/>
      <c r="G5354"/>
      <c r="H5354" t="s">
        <v>63</v>
      </c>
      <c r="I5354" t="s">
        <v>64</v>
      </c>
      <c r="J5354"/>
      <c r="K5354"/>
      <c r="L5354"/>
      <c r="M5354"/>
      <c r="N5354"/>
      <c r="O5354"/>
      <c r="P5354"/>
      <c r="Q5354"/>
      <c r="R5354"/>
      <c r="S5354"/>
      <c r="T5354"/>
      <c r="U5354"/>
      <c r="V5354"/>
      <c r="W5354"/>
      <c r="X5354"/>
      <c r="Y5354"/>
      <c r="Z5354"/>
      <c r="AA5354"/>
      <c r="AB5354"/>
      <c r="AC5354"/>
      <c r="AD5354"/>
      <c r="AE5354"/>
      <c r="AF5354"/>
      <c r="AG5354"/>
      <c r="AH5354">
        <v>0</v>
      </c>
    </row>
    <row r="5355" spans="1:34" ht="15" x14ac:dyDescent="0.25">
      <c r="A5355" t="s">
        <v>10798</v>
      </c>
      <c r="B5355" t="s">
        <v>10799</v>
      </c>
      <c r="C5355" t="s">
        <v>93</v>
      </c>
      <c r="D5355">
        <v>12</v>
      </c>
      <c r="E5355" s="138">
        <v>45727</v>
      </c>
      <c r="F5355" s="138">
        <v>45740</v>
      </c>
      <c r="G5355" t="s">
        <v>69</v>
      </c>
      <c r="H5355" t="s">
        <v>70</v>
      </c>
      <c r="I5355">
        <v>0.8</v>
      </c>
      <c r="J5355" t="s">
        <v>16270</v>
      </c>
      <c r="K5355">
        <v>0.8</v>
      </c>
      <c r="L5355" t="s">
        <v>78</v>
      </c>
      <c r="M5355">
        <v>1</v>
      </c>
      <c r="N5355" t="s">
        <v>79</v>
      </c>
      <c r="O5355"/>
      <c r="P5355"/>
      <c r="Q5355"/>
      <c r="R5355"/>
      <c r="S5355"/>
      <c r="T5355"/>
      <c r="U5355"/>
      <c r="V5355"/>
      <c r="W5355"/>
      <c r="X5355"/>
      <c r="Y5355"/>
      <c r="Z5355"/>
      <c r="AA5355"/>
      <c r="AB5355"/>
      <c r="AC5355"/>
      <c r="AD5355"/>
      <c r="AE5355"/>
      <c r="AF5355"/>
      <c r="AG5355">
        <v>3</v>
      </c>
      <c r="AH5355">
        <v>0</v>
      </c>
    </row>
    <row r="5356" spans="1:34" ht="15" x14ac:dyDescent="0.25">
      <c r="A5356" t="s">
        <v>8759</v>
      </c>
      <c r="B5356" t="s">
        <v>8760</v>
      </c>
      <c r="C5356" t="s">
        <v>691</v>
      </c>
      <c r="D5356">
        <v>46</v>
      </c>
      <c r="E5356" s="138">
        <v>45656</v>
      </c>
      <c r="F5356" s="138">
        <v>45728</v>
      </c>
      <c r="G5356" t="s">
        <v>69</v>
      </c>
      <c r="H5356" t="s">
        <v>63</v>
      </c>
      <c r="I5356">
        <v>0.8</v>
      </c>
      <c r="J5356" t="s">
        <v>71</v>
      </c>
      <c r="K5356"/>
      <c r="L5356"/>
      <c r="M5356"/>
      <c r="N5356"/>
      <c r="O5356"/>
      <c r="P5356"/>
      <c r="Q5356"/>
      <c r="R5356"/>
      <c r="S5356"/>
      <c r="T5356"/>
      <c r="U5356"/>
      <c r="V5356"/>
      <c r="W5356"/>
      <c r="X5356"/>
      <c r="Y5356"/>
      <c r="Z5356"/>
      <c r="AA5356"/>
      <c r="AB5356"/>
      <c r="AC5356"/>
      <c r="AD5356"/>
      <c r="AE5356"/>
      <c r="AF5356"/>
      <c r="AG5356">
        <v>1</v>
      </c>
      <c r="AH5356">
        <v>0</v>
      </c>
    </row>
    <row r="5357" spans="1:34" ht="15" x14ac:dyDescent="0.25">
      <c r="A5357" t="s">
        <v>10800</v>
      </c>
      <c r="B5357" t="s">
        <v>10801</v>
      </c>
      <c r="C5357" t="s">
        <v>267</v>
      </c>
      <c r="D5357">
        <v>44</v>
      </c>
      <c r="E5357" s="138">
        <v>45642</v>
      </c>
      <c r="F5357" s="138">
        <v>45670</v>
      </c>
      <c r="G5357" t="s">
        <v>69</v>
      </c>
      <c r="H5357" t="s">
        <v>70</v>
      </c>
      <c r="I5357">
        <v>0</v>
      </c>
      <c r="J5357" t="s">
        <v>16228</v>
      </c>
      <c r="K5357">
        <v>0.45</v>
      </c>
      <c r="L5357" t="s">
        <v>71</v>
      </c>
      <c r="M5357"/>
      <c r="N5357"/>
      <c r="O5357"/>
      <c r="P5357"/>
      <c r="Q5357"/>
      <c r="R5357"/>
      <c r="S5357"/>
      <c r="T5357"/>
      <c r="U5357"/>
      <c r="V5357"/>
      <c r="W5357"/>
      <c r="X5357"/>
      <c r="Y5357"/>
      <c r="Z5357"/>
      <c r="AA5357"/>
      <c r="AB5357"/>
      <c r="AC5357"/>
      <c r="AD5357"/>
      <c r="AE5357"/>
      <c r="AF5357"/>
      <c r="AG5357">
        <v>2</v>
      </c>
      <c r="AH5357">
        <v>12000</v>
      </c>
    </row>
    <row r="5358" spans="1:34" ht="15" x14ac:dyDescent="0.25">
      <c r="A5358" t="s">
        <v>10802</v>
      </c>
      <c r="B5358" t="s">
        <v>10803</v>
      </c>
      <c r="C5358" t="s">
        <v>521</v>
      </c>
      <c r="D5358">
        <v>2</v>
      </c>
      <c r="E5358" s="138">
        <v>45693</v>
      </c>
      <c r="F5358" s="138">
        <v>45712</v>
      </c>
      <c r="G5358" t="s">
        <v>75</v>
      </c>
      <c r="H5358" t="s">
        <v>70</v>
      </c>
      <c r="I5358">
        <v>0</v>
      </c>
      <c r="J5358" t="s">
        <v>16229</v>
      </c>
      <c r="K5358">
        <v>0.7</v>
      </c>
      <c r="L5358" t="s">
        <v>16270</v>
      </c>
      <c r="M5358">
        <v>0.75</v>
      </c>
      <c r="N5358" t="s">
        <v>78</v>
      </c>
      <c r="O5358">
        <v>0.8</v>
      </c>
      <c r="P5358" t="s">
        <v>79</v>
      </c>
      <c r="Q5358"/>
      <c r="R5358"/>
      <c r="S5358"/>
      <c r="T5358"/>
      <c r="U5358"/>
      <c r="V5358"/>
      <c r="W5358"/>
      <c r="X5358"/>
      <c r="Y5358"/>
      <c r="Z5358"/>
      <c r="AA5358"/>
      <c r="AB5358"/>
      <c r="AC5358"/>
      <c r="AD5358"/>
      <c r="AE5358"/>
      <c r="AF5358"/>
      <c r="AG5358">
        <v>4</v>
      </c>
      <c r="AH5358">
        <v>10000</v>
      </c>
    </row>
    <row r="5359" spans="1:34" ht="15" x14ac:dyDescent="0.25">
      <c r="A5359" t="s">
        <v>10804</v>
      </c>
      <c r="B5359" t="s">
        <v>10805</v>
      </c>
      <c r="C5359" t="s">
        <v>203</v>
      </c>
      <c r="D5359">
        <v>6</v>
      </c>
      <c r="E5359" s="138">
        <v>45678</v>
      </c>
      <c r="F5359" s="138">
        <v>45700</v>
      </c>
      <c r="G5359" t="s">
        <v>69</v>
      </c>
      <c r="H5359" t="s">
        <v>70</v>
      </c>
      <c r="I5359">
        <v>0</v>
      </c>
      <c r="J5359" t="s">
        <v>16237</v>
      </c>
      <c r="K5359">
        <v>0.8</v>
      </c>
      <c r="L5359" t="s">
        <v>71</v>
      </c>
      <c r="M5359"/>
      <c r="N5359"/>
      <c r="O5359"/>
      <c r="P5359"/>
      <c r="Q5359"/>
      <c r="R5359"/>
      <c r="S5359"/>
      <c r="T5359"/>
      <c r="U5359"/>
      <c r="V5359"/>
      <c r="W5359"/>
      <c r="X5359"/>
      <c r="Y5359"/>
      <c r="Z5359"/>
      <c r="AA5359"/>
      <c r="AB5359"/>
      <c r="AC5359"/>
      <c r="AD5359"/>
      <c r="AE5359"/>
      <c r="AF5359"/>
      <c r="AG5359">
        <v>2</v>
      </c>
      <c r="AH5359">
        <v>9000</v>
      </c>
    </row>
    <row r="5360" spans="1:34" ht="15" x14ac:dyDescent="0.25">
      <c r="A5360" t="s">
        <v>10806</v>
      </c>
      <c r="B5360" t="s">
        <v>10807</v>
      </c>
      <c r="C5360" t="s">
        <v>387</v>
      </c>
      <c r="D5360">
        <v>61</v>
      </c>
      <c r="E5360" s="138">
        <v>45656</v>
      </c>
      <c r="F5360" s="138">
        <v>45688</v>
      </c>
      <c r="G5360" t="s">
        <v>69</v>
      </c>
      <c r="H5360" t="s">
        <v>70</v>
      </c>
      <c r="I5360">
        <v>0</v>
      </c>
      <c r="J5360" t="s">
        <v>16259</v>
      </c>
      <c r="K5360">
        <v>0.8</v>
      </c>
      <c r="L5360" t="s">
        <v>71</v>
      </c>
      <c r="M5360"/>
      <c r="N5360"/>
      <c r="O5360"/>
      <c r="P5360"/>
      <c r="Q5360"/>
      <c r="R5360"/>
      <c r="S5360"/>
      <c r="T5360"/>
      <c r="U5360"/>
      <c r="V5360"/>
      <c r="W5360"/>
      <c r="X5360"/>
      <c r="Y5360"/>
      <c r="Z5360"/>
      <c r="AA5360"/>
      <c r="AB5360"/>
      <c r="AC5360"/>
      <c r="AD5360"/>
      <c r="AE5360"/>
      <c r="AF5360"/>
      <c r="AG5360">
        <v>2</v>
      </c>
      <c r="AH5360">
        <v>11000</v>
      </c>
    </row>
    <row r="5361" spans="1:34" ht="15" x14ac:dyDescent="0.25">
      <c r="A5361" t="s">
        <v>10808</v>
      </c>
      <c r="B5361" t="s">
        <v>10809</v>
      </c>
      <c r="C5361" t="s">
        <v>286</v>
      </c>
      <c r="D5361">
        <v>5</v>
      </c>
      <c r="E5361" s="138">
        <v>44664</v>
      </c>
      <c r="F5361" s="138">
        <v>46011</v>
      </c>
      <c r="G5361" t="s">
        <v>69</v>
      </c>
      <c r="H5361" t="s">
        <v>63</v>
      </c>
      <c r="I5361">
        <v>0.7</v>
      </c>
      <c r="J5361" t="s">
        <v>71</v>
      </c>
      <c r="K5361"/>
      <c r="L5361"/>
      <c r="M5361"/>
      <c r="N5361"/>
      <c r="O5361"/>
      <c r="P5361"/>
      <c r="Q5361"/>
      <c r="R5361"/>
      <c r="S5361"/>
      <c r="T5361"/>
      <c r="U5361"/>
      <c r="V5361"/>
      <c r="W5361"/>
      <c r="X5361"/>
      <c r="Y5361"/>
      <c r="Z5361"/>
      <c r="AA5361"/>
      <c r="AB5361"/>
      <c r="AC5361"/>
      <c r="AD5361"/>
      <c r="AE5361"/>
      <c r="AF5361"/>
      <c r="AG5361">
        <v>1</v>
      </c>
      <c r="AH5361">
        <v>0</v>
      </c>
    </row>
    <row r="5362" spans="1:34" ht="15" x14ac:dyDescent="0.25">
      <c r="A5362" t="s">
        <v>10810</v>
      </c>
      <c r="B5362" t="s">
        <v>10811</v>
      </c>
      <c r="C5362" t="s">
        <v>111</v>
      </c>
      <c r="D5362">
        <v>4</v>
      </c>
      <c r="E5362" s="138">
        <v>45374</v>
      </c>
      <c r="F5362" s="138">
        <v>46011</v>
      </c>
      <c r="G5362" t="s">
        <v>69</v>
      </c>
      <c r="H5362" t="s">
        <v>63</v>
      </c>
      <c r="I5362">
        <v>0.3</v>
      </c>
      <c r="J5362" t="s">
        <v>71</v>
      </c>
      <c r="K5362"/>
      <c r="L5362"/>
      <c r="M5362"/>
      <c r="N5362"/>
      <c r="O5362"/>
      <c r="P5362"/>
      <c r="Q5362"/>
      <c r="R5362"/>
      <c r="S5362"/>
      <c r="T5362"/>
      <c r="U5362"/>
      <c r="V5362"/>
      <c r="W5362"/>
      <c r="X5362"/>
      <c r="Y5362"/>
      <c r="Z5362"/>
      <c r="AA5362"/>
      <c r="AB5362"/>
      <c r="AC5362"/>
      <c r="AD5362"/>
      <c r="AE5362"/>
      <c r="AF5362"/>
      <c r="AG5362">
        <v>1</v>
      </c>
      <c r="AH5362">
        <v>0</v>
      </c>
    </row>
    <row r="5363" spans="1:34" ht="15" x14ac:dyDescent="0.25">
      <c r="A5363" t="s">
        <v>3131</v>
      </c>
      <c r="B5363" t="s">
        <v>3132</v>
      </c>
      <c r="C5363" t="s">
        <v>151</v>
      </c>
      <c r="D5363">
        <v>17</v>
      </c>
      <c r="E5363" s="138">
        <v>45617</v>
      </c>
      <c r="F5363" s="138">
        <v>45685</v>
      </c>
      <c r="G5363" t="s">
        <v>69</v>
      </c>
      <c r="H5363" t="s">
        <v>63</v>
      </c>
      <c r="I5363">
        <v>0.65</v>
      </c>
      <c r="J5363" t="s">
        <v>71</v>
      </c>
      <c r="K5363"/>
      <c r="L5363"/>
      <c r="M5363"/>
      <c r="N5363"/>
      <c r="O5363"/>
      <c r="P5363"/>
      <c r="Q5363"/>
      <c r="R5363"/>
      <c r="S5363"/>
      <c r="T5363"/>
      <c r="U5363"/>
      <c r="V5363"/>
      <c r="W5363"/>
      <c r="X5363"/>
      <c r="Y5363"/>
      <c r="Z5363"/>
      <c r="AA5363"/>
      <c r="AB5363"/>
      <c r="AC5363"/>
      <c r="AD5363"/>
      <c r="AE5363"/>
      <c r="AF5363"/>
      <c r="AG5363">
        <v>1</v>
      </c>
      <c r="AH5363">
        <v>0</v>
      </c>
    </row>
    <row r="5364" spans="1:34" ht="15" x14ac:dyDescent="0.25">
      <c r="A5364" t="s">
        <v>10812</v>
      </c>
      <c r="B5364" t="s">
        <v>10813</v>
      </c>
      <c r="C5364" t="s">
        <v>96</v>
      </c>
      <c r="D5364">
        <v>16</v>
      </c>
      <c r="E5364" s="138">
        <v>43522</v>
      </c>
      <c r="F5364" s="138">
        <v>46011</v>
      </c>
      <c r="G5364" t="s">
        <v>69</v>
      </c>
      <c r="H5364" t="s">
        <v>63</v>
      </c>
      <c r="I5364">
        <v>0.75</v>
      </c>
      <c r="J5364" t="s">
        <v>71</v>
      </c>
      <c r="K5364"/>
      <c r="L5364"/>
      <c r="M5364"/>
      <c r="N5364"/>
      <c r="O5364"/>
      <c r="P5364"/>
      <c r="Q5364"/>
      <c r="R5364"/>
      <c r="S5364"/>
      <c r="T5364"/>
      <c r="U5364"/>
      <c r="V5364"/>
      <c r="W5364"/>
      <c r="X5364"/>
      <c r="Y5364"/>
      <c r="Z5364"/>
      <c r="AA5364"/>
      <c r="AB5364"/>
      <c r="AC5364"/>
      <c r="AD5364"/>
      <c r="AE5364"/>
      <c r="AF5364"/>
      <c r="AG5364">
        <v>1</v>
      </c>
      <c r="AH5364">
        <v>0</v>
      </c>
    </row>
    <row r="5365" spans="1:34" ht="15" x14ac:dyDescent="0.25">
      <c r="A5365" t="s">
        <v>10814</v>
      </c>
      <c r="B5365" t="s">
        <v>10815</v>
      </c>
      <c r="C5365" t="s">
        <v>179</v>
      </c>
      <c r="D5365">
        <v>47</v>
      </c>
      <c r="E5365" s="138">
        <v>45656</v>
      </c>
      <c r="F5365" s="138">
        <v>45678</v>
      </c>
      <c r="G5365" t="s">
        <v>75</v>
      </c>
      <c r="H5365" t="s">
        <v>63</v>
      </c>
      <c r="I5365">
        <v>0.6</v>
      </c>
      <c r="J5365" t="s">
        <v>71</v>
      </c>
      <c r="K5365"/>
      <c r="L5365"/>
      <c r="M5365"/>
      <c r="N5365"/>
      <c r="O5365"/>
      <c r="P5365"/>
      <c r="Q5365"/>
      <c r="R5365"/>
      <c r="S5365"/>
      <c r="T5365"/>
      <c r="U5365"/>
      <c r="V5365"/>
      <c r="W5365"/>
      <c r="X5365"/>
      <c r="Y5365"/>
      <c r="Z5365"/>
      <c r="AA5365"/>
      <c r="AB5365"/>
      <c r="AC5365"/>
      <c r="AD5365"/>
      <c r="AE5365"/>
      <c r="AF5365"/>
      <c r="AG5365">
        <v>1</v>
      </c>
      <c r="AH5365">
        <v>0</v>
      </c>
    </row>
    <row r="5366" spans="1:34" ht="15" x14ac:dyDescent="0.25">
      <c r="A5366" t="s">
        <v>10816</v>
      </c>
      <c r="B5366" t="s">
        <v>10817</v>
      </c>
      <c r="C5366" t="s">
        <v>90</v>
      </c>
      <c r="D5366">
        <v>44</v>
      </c>
      <c r="E5366" s="138">
        <v>45618</v>
      </c>
      <c r="F5366" s="138">
        <v>45743</v>
      </c>
      <c r="G5366" t="s">
        <v>69</v>
      </c>
      <c r="H5366" t="s">
        <v>70</v>
      </c>
      <c r="I5366">
        <v>0</v>
      </c>
      <c r="J5366" t="s">
        <v>16249</v>
      </c>
      <c r="K5366">
        <v>0.8</v>
      </c>
      <c r="L5366" t="s">
        <v>71</v>
      </c>
      <c r="M5366"/>
      <c r="N5366"/>
      <c r="O5366"/>
      <c r="P5366"/>
      <c r="Q5366"/>
      <c r="R5366"/>
      <c r="S5366"/>
      <c r="T5366"/>
      <c r="U5366"/>
      <c r="V5366"/>
      <c r="W5366"/>
      <c r="X5366"/>
      <c r="Y5366"/>
      <c r="Z5366"/>
      <c r="AA5366"/>
      <c r="AB5366"/>
      <c r="AC5366"/>
      <c r="AD5366"/>
      <c r="AE5366"/>
      <c r="AF5366"/>
      <c r="AG5366">
        <v>2</v>
      </c>
      <c r="AH5366">
        <v>8000</v>
      </c>
    </row>
    <row r="5367" spans="1:34" ht="15" x14ac:dyDescent="0.25">
      <c r="A5367" t="s">
        <v>10822</v>
      </c>
      <c r="B5367" t="s">
        <v>10823</v>
      </c>
      <c r="C5367" t="s">
        <v>182</v>
      </c>
      <c r="D5367">
        <v>24</v>
      </c>
      <c r="E5367" s="138">
        <v>45644</v>
      </c>
      <c r="F5367" s="138">
        <v>45692</v>
      </c>
      <c r="G5367" t="s">
        <v>69</v>
      </c>
      <c r="H5367" t="s">
        <v>63</v>
      </c>
      <c r="I5367">
        <v>0.5</v>
      </c>
      <c r="J5367" t="s">
        <v>71</v>
      </c>
      <c r="K5367"/>
      <c r="L5367"/>
      <c r="M5367"/>
      <c r="N5367"/>
      <c r="O5367"/>
      <c r="P5367"/>
      <c r="Q5367"/>
      <c r="R5367"/>
      <c r="S5367"/>
      <c r="T5367"/>
      <c r="U5367"/>
      <c r="V5367"/>
      <c r="W5367"/>
      <c r="X5367"/>
      <c r="Y5367"/>
      <c r="Z5367"/>
      <c r="AA5367"/>
      <c r="AB5367"/>
      <c r="AC5367"/>
      <c r="AD5367"/>
      <c r="AE5367"/>
      <c r="AF5367"/>
      <c r="AG5367">
        <v>1</v>
      </c>
      <c r="AH5367">
        <v>0</v>
      </c>
    </row>
    <row r="5368" spans="1:34" ht="15" x14ac:dyDescent="0.25">
      <c r="A5368" t="s">
        <v>10820</v>
      </c>
      <c r="B5368" t="s">
        <v>10821</v>
      </c>
      <c r="C5368" t="s">
        <v>142</v>
      </c>
      <c r="D5368">
        <v>42</v>
      </c>
      <c r="E5368" s="138">
        <v>45649</v>
      </c>
      <c r="F5368" s="138">
        <v>45686</v>
      </c>
      <c r="G5368" t="s">
        <v>69</v>
      </c>
      <c r="H5368" t="s">
        <v>70</v>
      </c>
      <c r="I5368">
        <v>0</v>
      </c>
      <c r="J5368" t="s">
        <v>16228</v>
      </c>
      <c r="K5368">
        <v>0.8</v>
      </c>
      <c r="L5368" t="s">
        <v>71</v>
      </c>
      <c r="M5368"/>
      <c r="N5368"/>
      <c r="O5368"/>
      <c r="P5368"/>
      <c r="Q5368"/>
      <c r="R5368"/>
      <c r="S5368"/>
      <c r="T5368"/>
      <c r="U5368"/>
      <c r="V5368"/>
      <c r="W5368"/>
      <c r="X5368"/>
      <c r="Y5368"/>
      <c r="Z5368"/>
      <c r="AA5368"/>
      <c r="AB5368"/>
      <c r="AC5368"/>
      <c r="AD5368"/>
      <c r="AE5368"/>
      <c r="AF5368"/>
      <c r="AG5368">
        <v>2</v>
      </c>
      <c r="AH5368">
        <v>12000</v>
      </c>
    </row>
    <row r="5369" spans="1:34" ht="15" x14ac:dyDescent="0.25">
      <c r="A5369" t="s">
        <v>10818</v>
      </c>
      <c r="B5369" t="s">
        <v>10819</v>
      </c>
      <c r="C5369" t="s">
        <v>267</v>
      </c>
      <c r="D5369">
        <v>3</v>
      </c>
      <c r="E5369" s="138">
        <v>45306</v>
      </c>
      <c r="F5369" s="138">
        <v>46011</v>
      </c>
      <c r="G5369" t="s">
        <v>69</v>
      </c>
      <c r="H5369" t="s">
        <v>63</v>
      </c>
      <c r="I5369">
        <v>0.8</v>
      </c>
      <c r="J5369" t="s">
        <v>71</v>
      </c>
      <c r="K5369"/>
      <c r="L5369"/>
      <c r="M5369"/>
      <c r="N5369"/>
      <c r="O5369"/>
      <c r="P5369"/>
      <c r="Q5369"/>
      <c r="R5369"/>
      <c r="S5369"/>
      <c r="T5369"/>
      <c r="U5369"/>
      <c r="V5369"/>
      <c r="W5369"/>
      <c r="X5369"/>
      <c r="Y5369"/>
      <c r="Z5369"/>
      <c r="AA5369"/>
      <c r="AB5369"/>
      <c r="AC5369"/>
      <c r="AD5369"/>
      <c r="AE5369"/>
      <c r="AF5369"/>
      <c r="AG5369">
        <v>1</v>
      </c>
      <c r="AH5369">
        <v>0</v>
      </c>
    </row>
    <row r="5370" spans="1:34" ht="15" x14ac:dyDescent="0.25">
      <c r="A5370" t="s">
        <v>10824</v>
      </c>
      <c r="B5370" t="s">
        <v>10825</v>
      </c>
      <c r="C5370" t="s">
        <v>182</v>
      </c>
      <c r="D5370">
        <v>37</v>
      </c>
      <c r="E5370" s="138">
        <v>45649</v>
      </c>
      <c r="F5370" s="138">
        <v>45702</v>
      </c>
      <c r="G5370" t="s">
        <v>69</v>
      </c>
      <c r="H5370" t="s">
        <v>70</v>
      </c>
      <c r="I5370">
        <v>0</v>
      </c>
      <c r="J5370" t="s">
        <v>16229</v>
      </c>
      <c r="K5370">
        <v>0.65</v>
      </c>
      <c r="L5370" t="s">
        <v>71</v>
      </c>
      <c r="M5370"/>
      <c r="N5370"/>
      <c r="O5370"/>
      <c r="P5370"/>
      <c r="Q5370"/>
      <c r="R5370"/>
      <c r="S5370"/>
      <c r="T5370"/>
      <c r="U5370"/>
      <c r="V5370"/>
      <c r="W5370"/>
      <c r="X5370"/>
      <c r="Y5370"/>
      <c r="Z5370"/>
      <c r="AA5370"/>
      <c r="AB5370"/>
      <c r="AC5370"/>
      <c r="AD5370"/>
      <c r="AE5370"/>
      <c r="AF5370"/>
      <c r="AG5370">
        <v>2</v>
      </c>
      <c r="AH5370">
        <v>10000</v>
      </c>
    </row>
    <row r="5371" spans="1:34" ht="15" x14ac:dyDescent="0.25">
      <c r="A5371" t="s">
        <v>10826</v>
      </c>
      <c r="B5371" t="s">
        <v>10827</v>
      </c>
      <c r="C5371" t="s">
        <v>219</v>
      </c>
      <c r="D5371"/>
      <c r="E5371"/>
      <c r="F5371"/>
      <c r="G5371"/>
      <c r="H5371" t="s">
        <v>63</v>
      </c>
      <c r="I5371" t="s">
        <v>64</v>
      </c>
      <c r="J5371"/>
      <c r="K5371"/>
      <c r="L5371"/>
      <c r="M5371"/>
      <c r="N5371"/>
      <c r="O5371"/>
      <c r="P5371"/>
      <c r="Q5371"/>
      <c r="R5371"/>
      <c r="S5371"/>
      <c r="T5371"/>
      <c r="U5371"/>
      <c r="V5371"/>
      <c r="W5371"/>
      <c r="X5371"/>
      <c r="Y5371"/>
      <c r="Z5371"/>
      <c r="AA5371"/>
      <c r="AB5371"/>
      <c r="AC5371"/>
      <c r="AD5371"/>
      <c r="AE5371"/>
      <c r="AF5371"/>
      <c r="AG5371"/>
      <c r="AH5371">
        <v>0</v>
      </c>
    </row>
    <row r="5372" spans="1:34" ht="15" x14ac:dyDescent="0.25">
      <c r="A5372" t="s">
        <v>10828</v>
      </c>
      <c r="B5372" t="s">
        <v>10829</v>
      </c>
      <c r="C5372" t="s">
        <v>62</v>
      </c>
      <c r="D5372">
        <v>3</v>
      </c>
      <c r="E5372" s="138">
        <v>45366</v>
      </c>
      <c r="F5372" s="138">
        <v>46011</v>
      </c>
      <c r="G5372" t="s">
        <v>69</v>
      </c>
      <c r="H5372" t="s">
        <v>70</v>
      </c>
      <c r="I5372">
        <v>0.6</v>
      </c>
      <c r="J5372" t="s">
        <v>16413</v>
      </c>
      <c r="K5372">
        <v>0.75</v>
      </c>
      <c r="L5372" t="s">
        <v>16414</v>
      </c>
      <c r="M5372">
        <v>0.8</v>
      </c>
      <c r="N5372" t="s">
        <v>16383</v>
      </c>
      <c r="O5372">
        <v>0</v>
      </c>
      <c r="P5372" t="s">
        <v>16228</v>
      </c>
      <c r="Q5372"/>
      <c r="R5372"/>
      <c r="S5372"/>
      <c r="T5372"/>
      <c r="U5372"/>
      <c r="V5372"/>
      <c r="W5372"/>
      <c r="X5372"/>
      <c r="Y5372"/>
      <c r="Z5372"/>
      <c r="AA5372"/>
      <c r="AB5372"/>
      <c r="AC5372"/>
      <c r="AD5372"/>
      <c r="AE5372"/>
      <c r="AF5372"/>
      <c r="AG5372">
        <v>0</v>
      </c>
      <c r="AH5372">
        <v>0</v>
      </c>
    </row>
    <row r="5373" spans="1:34" ht="15" x14ac:dyDescent="0.25">
      <c r="A5373" t="s">
        <v>10830</v>
      </c>
      <c r="B5373" t="s">
        <v>10831</v>
      </c>
      <c r="C5373" t="s">
        <v>122</v>
      </c>
      <c r="D5373">
        <v>61</v>
      </c>
      <c r="E5373" s="138">
        <v>44712</v>
      </c>
      <c r="F5373" s="138">
        <v>46011</v>
      </c>
      <c r="G5373" t="s">
        <v>69</v>
      </c>
      <c r="H5373" t="s">
        <v>63</v>
      </c>
      <c r="I5373">
        <v>0.8</v>
      </c>
      <c r="J5373" t="s">
        <v>71</v>
      </c>
      <c r="K5373"/>
      <c r="L5373"/>
      <c r="M5373"/>
      <c r="N5373"/>
      <c r="O5373"/>
      <c r="P5373"/>
      <c r="Q5373"/>
      <c r="R5373"/>
      <c r="S5373"/>
      <c r="T5373"/>
      <c r="U5373"/>
      <c r="V5373"/>
      <c r="W5373"/>
      <c r="X5373"/>
      <c r="Y5373"/>
      <c r="Z5373"/>
      <c r="AA5373"/>
      <c r="AB5373"/>
      <c r="AC5373"/>
      <c r="AD5373"/>
      <c r="AE5373"/>
      <c r="AF5373"/>
      <c r="AG5373">
        <v>1</v>
      </c>
      <c r="AH5373">
        <v>0</v>
      </c>
    </row>
    <row r="5374" spans="1:34" ht="15" x14ac:dyDescent="0.25">
      <c r="A5374" t="s">
        <v>10834</v>
      </c>
      <c r="B5374" t="s">
        <v>10835</v>
      </c>
      <c r="C5374" t="s">
        <v>286</v>
      </c>
      <c r="D5374">
        <v>37</v>
      </c>
      <c r="E5374" s="138">
        <v>43895</v>
      </c>
      <c r="F5374" s="138">
        <v>46011</v>
      </c>
      <c r="G5374" t="s">
        <v>69</v>
      </c>
      <c r="H5374" t="s">
        <v>63</v>
      </c>
      <c r="I5374">
        <v>0.4</v>
      </c>
      <c r="J5374" t="s">
        <v>71</v>
      </c>
      <c r="K5374"/>
      <c r="L5374"/>
      <c r="M5374"/>
      <c r="N5374"/>
      <c r="O5374"/>
      <c r="P5374"/>
      <c r="Q5374"/>
      <c r="R5374"/>
      <c r="S5374"/>
      <c r="T5374"/>
      <c r="U5374"/>
      <c r="V5374"/>
      <c r="W5374"/>
      <c r="X5374"/>
      <c r="Y5374"/>
      <c r="Z5374"/>
      <c r="AA5374"/>
      <c r="AB5374"/>
      <c r="AC5374"/>
      <c r="AD5374"/>
      <c r="AE5374"/>
      <c r="AF5374"/>
      <c r="AG5374">
        <v>1</v>
      </c>
      <c r="AH5374">
        <v>0</v>
      </c>
    </row>
    <row r="5375" spans="1:34" ht="15" x14ac:dyDescent="0.25">
      <c r="A5375" t="s">
        <v>10832</v>
      </c>
      <c r="B5375" t="s">
        <v>10833</v>
      </c>
      <c r="C5375" t="s">
        <v>90</v>
      </c>
      <c r="D5375">
        <v>40</v>
      </c>
      <c r="E5375" s="138">
        <v>45644</v>
      </c>
      <c r="F5375" s="138">
        <v>45686</v>
      </c>
      <c r="G5375" t="s">
        <v>69</v>
      </c>
      <c r="H5375" t="s">
        <v>70</v>
      </c>
      <c r="I5375">
        <v>0</v>
      </c>
      <c r="J5375" t="s">
        <v>16229</v>
      </c>
      <c r="K5375">
        <v>0.65</v>
      </c>
      <c r="L5375" t="s">
        <v>71</v>
      </c>
      <c r="M5375"/>
      <c r="N5375"/>
      <c r="O5375"/>
      <c r="P5375"/>
      <c r="Q5375"/>
      <c r="R5375"/>
      <c r="S5375"/>
      <c r="T5375"/>
      <c r="U5375"/>
      <c r="V5375"/>
      <c r="W5375"/>
      <c r="X5375"/>
      <c r="Y5375"/>
      <c r="Z5375"/>
      <c r="AA5375"/>
      <c r="AB5375"/>
      <c r="AC5375"/>
      <c r="AD5375"/>
      <c r="AE5375"/>
      <c r="AF5375"/>
      <c r="AG5375">
        <v>2</v>
      </c>
      <c r="AH5375">
        <v>10000</v>
      </c>
    </row>
    <row r="5376" spans="1:34" ht="15" x14ac:dyDescent="0.25">
      <c r="A5376" t="s">
        <v>10836</v>
      </c>
      <c r="B5376" t="s">
        <v>10837</v>
      </c>
      <c r="C5376" t="s">
        <v>193</v>
      </c>
      <c r="D5376">
        <v>47</v>
      </c>
      <c r="E5376" s="138">
        <v>45645</v>
      </c>
      <c r="F5376" s="138">
        <v>45831</v>
      </c>
      <c r="G5376" t="s">
        <v>69</v>
      </c>
      <c r="H5376" t="s">
        <v>70</v>
      </c>
      <c r="I5376">
        <v>0</v>
      </c>
      <c r="J5376" t="s">
        <v>16229</v>
      </c>
      <c r="K5376">
        <v>0.7</v>
      </c>
      <c r="L5376" t="s">
        <v>71</v>
      </c>
      <c r="M5376"/>
      <c r="N5376"/>
      <c r="O5376"/>
      <c r="P5376"/>
      <c r="Q5376"/>
      <c r="R5376"/>
      <c r="S5376"/>
      <c r="T5376"/>
      <c r="U5376"/>
      <c r="V5376"/>
      <c r="W5376"/>
      <c r="X5376"/>
      <c r="Y5376"/>
      <c r="Z5376"/>
      <c r="AA5376"/>
      <c r="AB5376"/>
      <c r="AC5376"/>
      <c r="AD5376"/>
      <c r="AE5376"/>
      <c r="AF5376"/>
      <c r="AG5376">
        <v>2</v>
      </c>
      <c r="AH5376">
        <v>10000</v>
      </c>
    </row>
    <row r="5377" spans="1:34" ht="15" x14ac:dyDescent="0.25">
      <c r="A5377" t="s">
        <v>10838</v>
      </c>
      <c r="B5377" t="s">
        <v>10839</v>
      </c>
      <c r="C5377" t="s">
        <v>286</v>
      </c>
      <c r="D5377"/>
      <c r="E5377"/>
      <c r="F5377"/>
      <c r="G5377"/>
      <c r="H5377" t="s">
        <v>63</v>
      </c>
      <c r="I5377" t="s">
        <v>64</v>
      </c>
      <c r="J5377"/>
      <c r="K5377"/>
      <c r="L5377"/>
      <c r="M5377"/>
      <c r="N5377"/>
      <c r="O5377"/>
      <c r="P5377"/>
      <c r="Q5377"/>
      <c r="R5377"/>
      <c r="S5377"/>
      <c r="T5377"/>
      <c r="U5377"/>
      <c r="V5377"/>
      <c r="W5377"/>
      <c r="X5377"/>
      <c r="Y5377"/>
      <c r="Z5377"/>
      <c r="AA5377"/>
      <c r="AB5377"/>
      <c r="AC5377"/>
      <c r="AD5377"/>
      <c r="AE5377"/>
      <c r="AF5377"/>
      <c r="AG5377"/>
      <c r="AH5377">
        <v>0</v>
      </c>
    </row>
    <row r="5378" spans="1:34" ht="15" x14ac:dyDescent="0.25">
      <c r="A5378" t="s">
        <v>10840</v>
      </c>
      <c r="B5378" t="s">
        <v>10841</v>
      </c>
      <c r="C5378" t="s">
        <v>102</v>
      </c>
      <c r="D5378">
        <v>5</v>
      </c>
      <c r="E5378" s="138">
        <v>44273</v>
      </c>
      <c r="F5378" s="138">
        <v>46011</v>
      </c>
      <c r="G5378" t="s">
        <v>69</v>
      </c>
      <c r="H5378" t="s">
        <v>63</v>
      </c>
      <c r="I5378">
        <v>0.6</v>
      </c>
      <c r="J5378" t="s">
        <v>71</v>
      </c>
      <c r="K5378"/>
      <c r="L5378"/>
      <c r="M5378"/>
      <c r="N5378"/>
      <c r="O5378"/>
      <c r="P5378"/>
      <c r="Q5378"/>
      <c r="R5378"/>
      <c r="S5378"/>
      <c r="T5378"/>
      <c r="U5378"/>
      <c r="V5378"/>
      <c r="W5378"/>
      <c r="X5378"/>
      <c r="Y5378"/>
      <c r="Z5378"/>
      <c r="AA5378"/>
      <c r="AB5378"/>
      <c r="AC5378"/>
      <c r="AD5378"/>
      <c r="AE5378"/>
      <c r="AF5378"/>
      <c r="AG5378">
        <v>1</v>
      </c>
      <c r="AH5378">
        <v>0</v>
      </c>
    </row>
    <row r="5379" spans="1:34" ht="15" x14ac:dyDescent="0.25">
      <c r="A5379" t="s">
        <v>10844</v>
      </c>
      <c r="B5379" t="s">
        <v>10845</v>
      </c>
      <c r="C5379" t="s">
        <v>231</v>
      </c>
      <c r="D5379"/>
      <c r="E5379"/>
      <c r="F5379"/>
      <c r="G5379"/>
      <c r="H5379" t="s">
        <v>63</v>
      </c>
      <c r="I5379" t="s">
        <v>64</v>
      </c>
      <c r="J5379"/>
      <c r="K5379"/>
      <c r="L5379"/>
      <c r="M5379"/>
      <c r="N5379"/>
      <c r="O5379"/>
      <c r="P5379"/>
      <c r="Q5379"/>
      <c r="R5379"/>
      <c r="S5379"/>
      <c r="T5379"/>
      <c r="U5379"/>
      <c r="V5379"/>
      <c r="W5379"/>
      <c r="X5379"/>
      <c r="Y5379"/>
      <c r="Z5379"/>
      <c r="AA5379"/>
      <c r="AB5379"/>
      <c r="AC5379"/>
      <c r="AD5379"/>
      <c r="AE5379"/>
      <c r="AF5379"/>
      <c r="AG5379"/>
      <c r="AH5379">
        <v>0</v>
      </c>
    </row>
    <row r="5380" spans="1:34" ht="15" x14ac:dyDescent="0.25">
      <c r="A5380" t="s">
        <v>10848</v>
      </c>
      <c r="B5380" t="s">
        <v>10849</v>
      </c>
      <c r="C5380" t="s">
        <v>139</v>
      </c>
      <c r="D5380">
        <v>2</v>
      </c>
      <c r="E5380" s="138">
        <v>44664</v>
      </c>
      <c r="F5380" s="138">
        <v>46011</v>
      </c>
      <c r="G5380" t="s">
        <v>69</v>
      </c>
      <c r="H5380" t="s">
        <v>63</v>
      </c>
      <c r="I5380">
        <v>0.8</v>
      </c>
      <c r="J5380" t="s">
        <v>71</v>
      </c>
      <c r="K5380"/>
      <c r="L5380"/>
      <c r="M5380"/>
      <c r="N5380"/>
      <c r="O5380"/>
      <c r="P5380"/>
      <c r="Q5380"/>
      <c r="R5380"/>
      <c r="S5380"/>
      <c r="T5380"/>
      <c r="U5380"/>
      <c r="V5380"/>
      <c r="W5380"/>
      <c r="X5380"/>
      <c r="Y5380"/>
      <c r="Z5380"/>
      <c r="AA5380"/>
      <c r="AB5380"/>
      <c r="AC5380"/>
      <c r="AD5380"/>
      <c r="AE5380"/>
      <c r="AF5380"/>
      <c r="AG5380">
        <v>1</v>
      </c>
      <c r="AH5380">
        <v>0</v>
      </c>
    </row>
    <row r="5381" spans="1:34" ht="15" x14ac:dyDescent="0.25">
      <c r="A5381" t="s">
        <v>10850</v>
      </c>
      <c r="B5381" t="s">
        <v>10851</v>
      </c>
      <c r="C5381" t="s">
        <v>119</v>
      </c>
      <c r="D5381">
        <v>54</v>
      </c>
      <c r="E5381" s="138">
        <v>45280</v>
      </c>
      <c r="F5381" s="138">
        <v>46011</v>
      </c>
      <c r="G5381" t="s">
        <v>69</v>
      </c>
      <c r="H5381" t="s">
        <v>63</v>
      </c>
      <c r="I5381">
        <v>0.5</v>
      </c>
      <c r="J5381" t="s">
        <v>71</v>
      </c>
      <c r="K5381"/>
      <c r="L5381"/>
      <c r="M5381"/>
      <c r="N5381"/>
      <c r="O5381"/>
      <c r="P5381"/>
      <c r="Q5381"/>
      <c r="R5381"/>
      <c r="S5381"/>
      <c r="T5381"/>
      <c r="U5381"/>
      <c r="V5381"/>
      <c r="W5381"/>
      <c r="X5381"/>
      <c r="Y5381"/>
      <c r="Z5381"/>
      <c r="AA5381"/>
      <c r="AB5381"/>
      <c r="AC5381"/>
      <c r="AD5381"/>
      <c r="AE5381"/>
      <c r="AF5381"/>
      <c r="AG5381">
        <v>1</v>
      </c>
      <c r="AH5381">
        <v>0</v>
      </c>
    </row>
    <row r="5382" spans="1:34" ht="15" x14ac:dyDescent="0.25">
      <c r="A5382" t="s">
        <v>10852</v>
      </c>
      <c r="B5382" t="s">
        <v>10853</v>
      </c>
      <c r="C5382" t="s">
        <v>142</v>
      </c>
      <c r="D5382">
        <v>29</v>
      </c>
      <c r="E5382" s="138">
        <v>45646</v>
      </c>
      <c r="F5382" s="138">
        <v>45720</v>
      </c>
      <c r="G5382" t="s">
        <v>69</v>
      </c>
      <c r="H5382" t="s">
        <v>70</v>
      </c>
      <c r="I5382">
        <v>0</v>
      </c>
      <c r="J5382" t="s">
        <v>16257</v>
      </c>
      <c r="K5382">
        <v>0.8</v>
      </c>
      <c r="L5382" t="s">
        <v>71</v>
      </c>
      <c r="M5382"/>
      <c r="N5382"/>
      <c r="O5382"/>
      <c r="P5382"/>
      <c r="Q5382"/>
      <c r="R5382"/>
      <c r="S5382"/>
      <c r="T5382"/>
      <c r="U5382"/>
      <c r="V5382"/>
      <c r="W5382"/>
      <c r="X5382"/>
      <c r="Y5382"/>
      <c r="Z5382"/>
      <c r="AA5382"/>
      <c r="AB5382"/>
      <c r="AC5382"/>
      <c r="AD5382"/>
      <c r="AE5382"/>
      <c r="AF5382"/>
      <c r="AG5382">
        <v>2</v>
      </c>
      <c r="AH5382">
        <v>14999.99</v>
      </c>
    </row>
    <row r="5383" spans="1:34" ht="15" x14ac:dyDescent="0.25">
      <c r="A5383" t="s">
        <v>10854</v>
      </c>
      <c r="B5383" t="s">
        <v>10855</v>
      </c>
      <c r="C5383" t="s">
        <v>231</v>
      </c>
      <c r="D5383">
        <v>37</v>
      </c>
      <c r="E5383" s="138">
        <v>45646</v>
      </c>
      <c r="F5383" s="138">
        <v>45937</v>
      </c>
      <c r="G5383" t="s">
        <v>69</v>
      </c>
      <c r="H5383" t="s">
        <v>63</v>
      </c>
      <c r="I5383">
        <v>0.3</v>
      </c>
      <c r="J5383" t="s">
        <v>71</v>
      </c>
      <c r="K5383"/>
      <c r="L5383"/>
      <c r="M5383"/>
      <c r="N5383"/>
      <c r="O5383"/>
      <c r="P5383"/>
      <c r="Q5383"/>
      <c r="R5383"/>
      <c r="S5383"/>
      <c r="T5383"/>
      <c r="U5383"/>
      <c r="V5383"/>
      <c r="W5383"/>
      <c r="X5383"/>
      <c r="Y5383"/>
      <c r="Z5383"/>
      <c r="AA5383"/>
      <c r="AB5383"/>
      <c r="AC5383"/>
      <c r="AD5383"/>
      <c r="AE5383"/>
      <c r="AF5383"/>
      <c r="AG5383">
        <v>1</v>
      </c>
      <c r="AH5383">
        <v>0</v>
      </c>
    </row>
    <row r="5384" spans="1:34" ht="15" x14ac:dyDescent="0.25">
      <c r="A5384" t="s">
        <v>10856</v>
      </c>
      <c r="B5384" t="s">
        <v>10857</v>
      </c>
      <c r="C5384" t="s">
        <v>231</v>
      </c>
      <c r="D5384">
        <v>51</v>
      </c>
      <c r="E5384" s="138">
        <v>45649</v>
      </c>
      <c r="F5384" s="138">
        <v>45713</v>
      </c>
      <c r="G5384" t="s">
        <v>69</v>
      </c>
      <c r="H5384" t="s">
        <v>63</v>
      </c>
      <c r="I5384">
        <v>0.3</v>
      </c>
      <c r="J5384" t="s">
        <v>71</v>
      </c>
      <c r="K5384"/>
      <c r="L5384"/>
      <c r="M5384"/>
      <c r="N5384"/>
      <c r="O5384"/>
      <c r="P5384"/>
      <c r="Q5384"/>
      <c r="R5384"/>
      <c r="S5384"/>
      <c r="T5384"/>
      <c r="U5384"/>
      <c r="V5384"/>
      <c r="W5384"/>
      <c r="X5384"/>
      <c r="Y5384"/>
      <c r="Z5384"/>
      <c r="AA5384"/>
      <c r="AB5384"/>
      <c r="AC5384"/>
      <c r="AD5384"/>
      <c r="AE5384"/>
      <c r="AF5384"/>
      <c r="AG5384">
        <v>1</v>
      </c>
      <c r="AH5384">
        <v>0</v>
      </c>
    </row>
    <row r="5385" spans="1:34" ht="15" x14ac:dyDescent="0.25">
      <c r="A5385" t="s">
        <v>10858</v>
      </c>
      <c r="B5385" t="s">
        <v>10859</v>
      </c>
      <c r="C5385" t="s">
        <v>294</v>
      </c>
      <c r="D5385">
        <v>7</v>
      </c>
      <c r="E5385" s="138">
        <v>42487</v>
      </c>
      <c r="F5385" s="138">
        <v>46011</v>
      </c>
      <c r="G5385" t="s">
        <v>69</v>
      </c>
      <c r="H5385" t="s">
        <v>63</v>
      </c>
      <c r="I5385">
        <v>0.8</v>
      </c>
      <c r="J5385" t="s">
        <v>71</v>
      </c>
      <c r="K5385"/>
      <c r="L5385"/>
      <c r="M5385"/>
      <c r="N5385"/>
      <c r="O5385"/>
      <c r="P5385"/>
      <c r="Q5385"/>
      <c r="R5385"/>
      <c r="S5385"/>
      <c r="T5385"/>
      <c r="U5385"/>
      <c r="V5385"/>
      <c r="W5385"/>
      <c r="X5385"/>
      <c r="Y5385"/>
      <c r="Z5385"/>
      <c r="AA5385"/>
      <c r="AB5385"/>
      <c r="AC5385"/>
      <c r="AD5385"/>
      <c r="AE5385"/>
      <c r="AF5385"/>
      <c r="AG5385">
        <v>1</v>
      </c>
      <c r="AH5385">
        <v>0</v>
      </c>
    </row>
    <row r="5386" spans="1:34" ht="15" x14ac:dyDescent="0.25">
      <c r="A5386" t="s">
        <v>10860</v>
      </c>
      <c r="B5386" t="s">
        <v>10861</v>
      </c>
      <c r="C5386" t="s">
        <v>642</v>
      </c>
      <c r="D5386">
        <v>37</v>
      </c>
      <c r="E5386" s="138">
        <v>45645</v>
      </c>
      <c r="F5386" s="138">
        <v>45866</v>
      </c>
      <c r="G5386" t="s">
        <v>69</v>
      </c>
      <c r="H5386" t="s">
        <v>70</v>
      </c>
      <c r="I5386">
        <v>0</v>
      </c>
      <c r="J5386" t="s">
        <v>16249</v>
      </c>
      <c r="K5386">
        <v>0.8</v>
      </c>
      <c r="L5386" t="s">
        <v>71</v>
      </c>
      <c r="M5386"/>
      <c r="N5386"/>
      <c r="O5386"/>
      <c r="P5386"/>
      <c r="Q5386"/>
      <c r="R5386"/>
      <c r="S5386"/>
      <c r="T5386"/>
      <c r="U5386"/>
      <c r="V5386"/>
      <c r="W5386"/>
      <c r="X5386"/>
      <c r="Y5386"/>
      <c r="Z5386"/>
      <c r="AA5386"/>
      <c r="AB5386"/>
      <c r="AC5386"/>
      <c r="AD5386"/>
      <c r="AE5386"/>
      <c r="AF5386"/>
      <c r="AG5386">
        <v>2</v>
      </c>
      <c r="AH5386">
        <v>8000</v>
      </c>
    </row>
    <row r="5387" spans="1:34" ht="15" x14ac:dyDescent="0.25">
      <c r="A5387" t="s">
        <v>10862</v>
      </c>
      <c r="B5387" t="s">
        <v>10863</v>
      </c>
      <c r="C5387" t="s">
        <v>231</v>
      </c>
      <c r="D5387">
        <v>7</v>
      </c>
      <c r="E5387" s="138">
        <v>42114</v>
      </c>
      <c r="F5387" s="138">
        <v>46011</v>
      </c>
      <c r="G5387" t="s">
        <v>69</v>
      </c>
      <c r="H5387" t="s">
        <v>63</v>
      </c>
      <c r="I5387">
        <v>0.6</v>
      </c>
      <c r="J5387" t="s">
        <v>71</v>
      </c>
      <c r="K5387"/>
      <c r="L5387"/>
      <c r="M5387"/>
      <c r="N5387"/>
      <c r="O5387"/>
      <c r="P5387"/>
      <c r="Q5387"/>
      <c r="R5387"/>
      <c r="S5387"/>
      <c r="T5387"/>
      <c r="U5387"/>
      <c r="V5387"/>
      <c r="W5387"/>
      <c r="X5387"/>
      <c r="Y5387"/>
      <c r="Z5387"/>
      <c r="AA5387"/>
      <c r="AB5387"/>
      <c r="AC5387"/>
      <c r="AD5387"/>
      <c r="AE5387"/>
      <c r="AF5387"/>
      <c r="AG5387">
        <v>1</v>
      </c>
      <c r="AH5387">
        <v>0</v>
      </c>
    </row>
    <row r="5388" spans="1:34" ht="15" x14ac:dyDescent="0.25">
      <c r="A5388" t="s">
        <v>10864</v>
      </c>
      <c r="B5388" t="s">
        <v>10865</v>
      </c>
      <c r="C5388" t="s">
        <v>321</v>
      </c>
      <c r="D5388">
        <v>20</v>
      </c>
      <c r="E5388" s="138">
        <v>45281</v>
      </c>
      <c r="F5388" s="138">
        <v>46011</v>
      </c>
      <c r="G5388" t="s">
        <v>69</v>
      </c>
      <c r="H5388" t="s">
        <v>63</v>
      </c>
      <c r="I5388">
        <v>0.4</v>
      </c>
      <c r="J5388" t="s">
        <v>71</v>
      </c>
      <c r="K5388"/>
      <c r="L5388"/>
      <c r="M5388"/>
      <c r="N5388"/>
      <c r="O5388"/>
      <c r="P5388"/>
      <c r="Q5388"/>
      <c r="R5388"/>
      <c r="S5388"/>
      <c r="T5388"/>
      <c r="U5388"/>
      <c r="V5388"/>
      <c r="W5388"/>
      <c r="X5388"/>
      <c r="Y5388"/>
      <c r="Z5388"/>
      <c r="AA5388"/>
      <c r="AB5388"/>
      <c r="AC5388"/>
      <c r="AD5388"/>
      <c r="AE5388"/>
      <c r="AF5388"/>
      <c r="AG5388">
        <v>1</v>
      </c>
      <c r="AH5388">
        <v>0</v>
      </c>
    </row>
    <row r="5389" spans="1:34" ht="15" x14ac:dyDescent="0.25">
      <c r="A5389" t="s">
        <v>10866</v>
      </c>
      <c r="B5389" t="s">
        <v>10867</v>
      </c>
      <c r="C5389" t="s">
        <v>231</v>
      </c>
      <c r="D5389">
        <v>49</v>
      </c>
      <c r="E5389" s="138">
        <v>45656</v>
      </c>
      <c r="F5389" s="138">
        <v>45666</v>
      </c>
      <c r="G5389" t="s">
        <v>16478</v>
      </c>
      <c r="H5389" t="s">
        <v>70</v>
      </c>
      <c r="I5389">
        <v>0.6</v>
      </c>
      <c r="J5389" t="s">
        <v>76</v>
      </c>
      <c r="K5389">
        <v>0.65</v>
      </c>
      <c r="L5389" t="s">
        <v>77</v>
      </c>
      <c r="M5389">
        <v>0.7</v>
      </c>
      <c r="N5389" t="s">
        <v>78</v>
      </c>
      <c r="O5389">
        <v>0.8</v>
      </c>
      <c r="P5389" t="s">
        <v>79</v>
      </c>
      <c r="Q5389"/>
      <c r="R5389"/>
      <c r="S5389"/>
      <c r="T5389"/>
      <c r="U5389"/>
      <c r="V5389"/>
      <c r="W5389"/>
      <c r="X5389"/>
      <c r="Y5389"/>
      <c r="Z5389"/>
      <c r="AA5389"/>
      <c r="AB5389"/>
      <c r="AC5389"/>
      <c r="AD5389"/>
      <c r="AE5389"/>
      <c r="AF5389"/>
      <c r="AG5389">
        <v>0</v>
      </c>
      <c r="AH5389">
        <v>0</v>
      </c>
    </row>
    <row r="5390" spans="1:34" ht="15" x14ac:dyDescent="0.25">
      <c r="A5390" t="s">
        <v>10868</v>
      </c>
      <c r="B5390" t="s">
        <v>10869</v>
      </c>
      <c r="C5390" t="s">
        <v>182</v>
      </c>
      <c r="D5390">
        <v>30</v>
      </c>
      <c r="E5390" s="138">
        <v>45644</v>
      </c>
      <c r="F5390" s="138">
        <v>45933</v>
      </c>
      <c r="G5390" t="s">
        <v>69</v>
      </c>
      <c r="H5390" t="s">
        <v>63</v>
      </c>
      <c r="I5390">
        <v>0.4</v>
      </c>
      <c r="J5390" t="s">
        <v>71</v>
      </c>
      <c r="K5390"/>
      <c r="L5390"/>
      <c r="M5390"/>
      <c r="N5390"/>
      <c r="O5390"/>
      <c r="P5390"/>
      <c r="Q5390"/>
      <c r="R5390"/>
      <c r="S5390"/>
      <c r="T5390"/>
      <c r="U5390"/>
      <c r="V5390"/>
      <c r="W5390"/>
      <c r="X5390"/>
      <c r="Y5390"/>
      <c r="Z5390"/>
      <c r="AA5390"/>
      <c r="AB5390"/>
      <c r="AC5390"/>
      <c r="AD5390"/>
      <c r="AE5390"/>
      <c r="AF5390"/>
      <c r="AG5390">
        <v>1</v>
      </c>
      <c r="AH5390">
        <v>0</v>
      </c>
    </row>
    <row r="5391" spans="1:34" ht="15" x14ac:dyDescent="0.25">
      <c r="A5391" t="s">
        <v>10870</v>
      </c>
      <c r="B5391" t="s">
        <v>10871</v>
      </c>
      <c r="C5391" t="s">
        <v>231</v>
      </c>
      <c r="D5391">
        <v>36</v>
      </c>
      <c r="E5391" s="138">
        <v>45643</v>
      </c>
      <c r="F5391" s="138">
        <v>45792</v>
      </c>
      <c r="G5391" t="s">
        <v>69</v>
      </c>
      <c r="H5391" t="s">
        <v>70</v>
      </c>
      <c r="I5391">
        <v>0.3</v>
      </c>
      <c r="J5391" t="s">
        <v>16270</v>
      </c>
      <c r="K5391">
        <v>0.7</v>
      </c>
      <c r="L5391" t="s">
        <v>78</v>
      </c>
      <c r="M5391">
        <v>0.8</v>
      </c>
      <c r="N5391" t="s">
        <v>79</v>
      </c>
      <c r="O5391"/>
      <c r="P5391"/>
      <c r="Q5391"/>
      <c r="R5391"/>
      <c r="S5391"/>
      <c r="T5391"/>
      <c r="U5391"/>
      <c r="V5391"/>
      <c r="W5391"/>
      <c r="X5391"/>
      <c r="Y5391"/>
      <c r="Z5391"/>
      <c r="AA5391"/>
      <c r="AB5391"/>
      <c r="AC5391"/>
      <c r="AD5391"/>
      <c r="AE5391"/>
      <c r="AF5391"/>
      <c r="AG5391">
        <v>3</v>
      </c>
      <c r="AH5391">
        <v>0</v>
      </c>
    </row>
    <row r="5392" spans="1:34" ht="15" x14ac:dyDescent="0.25">
      <c r="A5392" t="s">
        <v>10878</v>
      </c>
      <c r="B5392" t="s">
        <v>10879</v>
      </c>
      <c r="C5392" t="s">
        <v>350</v>
      </c>
      <c r="D5392"/>
      <c r="E5392"/>
      <c r="F5392"/>
      <c r="G5392"/>
      <c r="H5392" t="s">
        <v>63</v>
      </c>
      <c r="I5392" t="s">
        <v>64</v>
      </c>
      <c r="J5392"/>
      <c r="K5392"/>
      <c r="L5392"/>
      <c r="M5392"/>
      <c r="N5392"/>
      <c r="O5392"/>
      <c r="P5392"/>
      <c r="Q5392"/>
      <c r="R5392"/>
      <c r="S5392"/>
      <c r="T5392"/>
      <c r="U5392"/>
      <c r="V5392"/>
      <c r="W5392"/>
      <c r="X5392"/>
      <c r="Y5392"/>
      <c r="Z5392"/>
      <c r="AA5392"/>
      <c r="AB5392"/>
      <c r="AC5392"/>
      <c r="AD5392"/>
      <c r="AE5392"/>
      <c r="AF5392"/>
      <c r="AG5392"/>
      <c r="AH5392">
        <v>0</v>
      </c>
    </row>
    <row r="5393" spans="1:34" ht="15" x14ac:dyDescent="0.25">
      <c r="A5393" t="s">
        <v>10876</v>
      </c>
      <c r="B5393" t="s">
        <v>10877</v>
      </c>
      <c r="C5393" t="s">
        <v>108</v>
      </c>
      <c r="D5393"/>
      <c r="E5393"/>
      <c r="F5393"/>
      <c r="G5393"/>
      <c r="H5393" t="s">
        <v>63</v>
      </c>
      <c r="I5393" t="s">
        <v>64</v>
      </c>
      <c r="J5393"/>
      <c r="K5393"/>
      <c r="L5393"/>
      <c r="M5393"/>
      <c r="N5393"/>
      <c r="O5393"/>
      <c r="P5393"/>
      <c r="Q5393"/>
      <c r="R5393"/>
      <c r="S5393"/>
      <c r="T5393"/>
      <c r="U5393"/>
      <c r="V5393"/>
      <c r="W5393"/>
      <c r="X5393"/>
      <c r="Y5393"/>
      <c r="Z5393"/>
      <c r="AA5393"/>
      <c r="AB5393"/>
      <c r="AC5393"/>
      <c r="AD5393"/>
      <c r="AE5393"/>
      <c r="AF5393"/>
      <c r="AG5393"/>
      <c r="AH5393">
        <v>0</v>
      </c>
    </row>
    <row r="5394" spans="1:34" ht="15" x14ac:dyDescent="0.25">
      <c r="A5394" t="s">
        <v>10880</v>
      </c>
      <c r="B5394" t="s">
        <v>10881</v>
      </c>
      <c r="C5394" t="s">
        <v>604</v>
      </c>
      <c r="D5394">
        <v>85</v>
      </c>
      <c r="E5394" s="138">
        <v>45289</v>
      </c>
      <c r="F5394" s="138">
        <v>46011</v>
      </c>
      <c r="G5394" t="s">
        <v>16478</v>
      </c>
      <c r="H5394" t="s">
        <v>70</v>
      </c>
      <c r="I5394">
        <v>0.42</v>
      </c>
      <c r="J5394" t="s">
        <v>76</v>
      </c>
      <c r="K5394">
        <v>0.42</v>
      </c>
      <c r="L5394" t="s">
        <v>77</v>
      </c>
      <c r="M5394">
        <v>0.52</v>
      </c>
      <c r="N5394" t="s">
        <v>78</v>
      </c>
      <c r="O5394">
        <v>0.76</v>
      </c>
      <c r="P5394" t="s">
        <v>79</v>
      </c>
      <c r="Q5394">
        <v>0</v>
      </c>
      <c r="R5394" t="s">
        <v>16230</v>
      </c>
      <c r="S5394"/>
      <c r="T5394"/>
      <c r="U5394"/>
      <c r="V5394"/>
      <c r="W5394"/>
      <c r="X5394"/>
      <c r="Y5394"/>
      <c r="Z5394"/>
      <c r="AA5394"/>
      <c r="AB5394"/>
      <c r="AC5394"/>
      <c r="AD5394"/>
      <c r="AE5394"/>
      <c r="AF5394"/>
      <c r="AG5394">
        <v>0</v>
      </c>
      <c r="AH5394">
        <v>0</v>
      </c>
    </row>
    <row r="5395" spans="1:34" ht="15" x14ac:dyDescent="0.25">
      <c r="A5395" t="s">
        <v>10872</v>
      </c>
      <c r="B5395" t="s">
        <v>10873</v>
      </c>
      <c r="C5395" t="s">
        <v>281</v>
      </c>
      <c r="D5395">
        <v>8</v>
      </c>
      <c r="E5395" s="138">
        <v>45392</v>
      </c>
      <c r="F5395" s="138">
        <v>46011</v>
      </c>
      <c r="G5395" t="s">
        <v>69</v>
      </c>
      <c r="H5395" t="s">
        <v>63</v>
      </c>
      <c r="I5395">
        <v>0.8</v>
      </c>
      <c r="J5395" t="s">
        <v>71</v>
      </c>
      <c r="K5395"/>
      <c r="L5395"/>
      <c r="M5395"/>
      <c r="N5395"/>
      <c r="O5395"/>
      <c r="P5395"/>
      <c r="Q5395"/>
      <c r="R5395"/>
      <c r="S5395"/>
      <c r="T5395"/>
      <c r="U5395"/>
      <c r="V5395"/>
      <c r="W5395"/>
      <c r="X5395"/>
      <c r="Y5395"/>
      <c r="Z5395"/>
      <c r="AA5395"/>
      <c r="AB5395"/>
      <c r="AC5395"/>
      <c r="AD5395"/>
      <c r="AE5395"/>
      <c r="AF5395"/>
      <c r="AG5395">
        <v>1</v>
      </c>
      <c r="AH5395">
        <v>0</v>
      </c>
    </row>
    <row r="5396" spans="1:34" ht="15" x14ac:dyDescent="0.25">
      <c r="A5396" t="s">
        <v>10874</v>
      </c>
      <c r="B5396" t="s">
        <v>10875</v>
      </c>
      <c r="C5396" t="s">
        <v>291</v>
      </c>
      <c r="D5396">
        <v>14</v>
      </c>
      <c r="E5396" s="138">
        <v>44408</v>
      </c>
      <c r="F5396" s="138">
        <v>46011</v>
      </c>
      <c r="G5396" t="s">
        <v>69</v>
      </c>
      <c r="H5396" t="s">
        <v>70</v>
      </c>
      <c r="I5396">
        <v>0.8</v>
      </c>
      <c r="J5396" t="s">
        <v>71</v>
      </c>
      <c r="K5396">
        <v>0</v>
      </c>
      <c r="L5396" t="s">
        <v>16118</v>
      </c>
      <c r="M5396"/>
      <c r="N5396"/>
      <c r="O5396"/>
      <c r="P5396"/>
      <c r="Q5396"/>
      <c r="R5396"/>
      <c r="S5396"/>
      <c r="T5396"/>
      <c r="U5396"/>
      <c r="V5396"/>
      <c r="W5396"/>
      <c r="X5396"/>
      <c r="Y5396"/>
      <c r="Z5396"/>
      <c r="AA5396"/>
      <c r="AB5396"/>
      <c r="AC5396"/>
      <c r="AD5396"/>
      <c r="AE5396"/>
      <c r="AF5396"/>
      <c r="AG5396">
        <v>5</v>
      </c>
      <c r="AH5396">
        <v>0</v>
      </c>
    </row>
    <row r="5397" spans="1:34" ht="15" x14ac:dyDescent="0.25">
      <c r="A5397" t="s">
        <v>10882</v>
      </c>
      <c r="B5397" t="s">
        <v>10883</v>
      </c>
      <c r="C5397" t="s">
        <v>291</v>
      </c>
      <c r="D5397">
        <v>38</v>
      </c>
      <c r="E5397" s="138">
        <v>45653</v>
      </c>
      <c r="F5397" s="138">
        <v>45940</v>
      </c>
      <c r="G5397" t="s">
        <v>69</v>
      </c>
      <c r="H5397" t="s">
        <v>63</v>
      </c>
      <c r="I5397">
        <v>0.8</v>
      </c>
      <c r="J5397" t="s">
        <v>71</v>
      </c>
      <c r="K5397"/>
      <c r="L5397"/>
      <c r="M5397"/>
      <c r="N5397"/>
      <c r="O5397"/>
      <c r="P5397"/>
      <c r="Q5397"/>
      <c r="R5397"/>
      <c r="S5397"/>
      <c r="T5397"/>
      <c r="U5397"/>
      <c r="V5397"/>
      <c r="W5397"/>
      <c r="X5397"/>
      <c r="Y5397"/>
      <c r="Z5397"/>
      <c r="AA5397"/>
      <c r="AB5397"/>
      <c r="AC5397"/>
      <c r="AD5397"/>
      <c r="AE5397"/>
      <c r="AF5397"/>
      <c r="AG5397">
        <v>1</v>
      </c>
      <c r="AH5397">
        <v>0</v>
      </c>
    </row>
    <row r="5398" spans="1:34" ht="15" x14ac:dyDescent="0.25">
      <c r="A5398" t="s">
        <v>10884</v>
      </c>
      <c r="B5398" t="s">
        <v>10885</v>
      </c>
      <c r="C5398" t="s">
        <v>231</v>
      </c>
      <c r="D5398">
        <v>27</v>
      </c>
      <c r="E5398" s="138">
        <v>44914</v>
      </c>
      <c r="F5398" s="138">
        <v>46011</v>
      </c>
      <c r="G5398" t="s">
        <v>69</v>
      </c>
      <c r="H5398" t="s">
        <v>63</v>
      </c>
      <c r="I5398">
        <v>0.8</v>
      </c>
      <c r="J5398" t="s">
        <v>71</v>
      </c>
      <c r="K5398"/>
      <c r="L5398"/>
      <c r="M5398"/>
      <c r="N5398"/>
      <c r="O5398"/>
      <c r="P5398"/>
      <c r="Q5398"/>
      <c r="R5398"/>
      <c r="S5398"/>
      <c r="T5398"/>
      <c r="U5398"/>
      <c r="V5398"/>
      <c r="W5398"/>
      <c r="X5398"/>
      <c r="Y5398"/>
      <c r="Z5398"/>
      <c r="AA5398"/>
      <c r="AB5398"/>
      <c r="AC5398"/>
      <c r="AD5398"/>
      <c r="AE5398"/>
      <c r="AF5398"/>
      <c r="AG5398">
        <v>1</v>
      </c>
      <c r="AH5398">
        <v>0</v>
      </c>
    </row>
    <row r="5399" spans="1:34" ht="15" x14ac:dyDescent="0.25">
      <c r="A5399" t="s">
        <v>10886</v>
      </c>
      <c r="B5399" t="s">
        <v>10887</v>
      </c>
      <c r="C5399" t="s">
        <v>2663</v>
      </c>
      <c r="D5399">
        <v>86</v>
      </c>
      <c r="E5399" s="138">
        <v>45649</v>
      </c>
      <c r="F5399" s="138">
        <v>45702</v>
      </c>
      <c r="G5399" t="s">
        <v>69</v>
      </c>
      <c r="H5399" t="s">
        <v>63</v>
      </c>
      <c r="I5399">
        <v>0.5</v>
      </c>
      <c r="J5399" t="s">
        <v>71</v>
      </c>
      <c r="K5399"/>
      <c r="L5399"/>
      <c r="M5399"/>
      <c r="N5399"/>
      <c r="O5399"/>
      <c r="P5399"/>
      <c r="Q5399"/>
      <c r="R5399"/>
      <c r="S5399"/>
      <c r="T5399"/>
      <c r="U5399"/>
      <c r="V5399"/>
      <c r="W5399"/>
      <c r="X5399"/>
      <c r="Y5399"/>
      <c r="Z5399"/>
      <c r="AA5399"/>
      <c r="AB5399"/>
      <c r="AC5399"/>
      <c r="AD5399"/>
      <c r="AE5399"/>
      <c r="AF5399"/>
      <c r="AG5399">
        <v>1</v>
      </c>
      <c r="AH5399">
        <v>0</v>
      </c>
    </row>
    <row r="5400" spans="1:34" ht="15" x14ac:dyDescent="0.25">
      <c r="A5400" t="s">
        <v>10892</v>
      </c>
      <c r="B5400" t="s">
        <v>10893</v>
      </c>
      <c r="C5400" t="s">
        <v>116</v>
      </c>
      <c r="D5400"/>
      <c r="E5400"/>
      <c r="F5400"/>
      <c r="G5400"/>
      <c r="H5400" t="s">
        <v>63</v>
      </c>
      <c r="I5400" t="s">
        <v>64</v>
      </c>
      <c r="J5400"/>
      <c r="K5400"/>
      <c r="L5400"/>
      <c r="M5400"/>
      <c r="N5400"/>
      <c r="O5400"/>
      <c r="P5400"/>
      <c r="Q5400"/>
      <c r="R5400"/>
      <c r="S5400"/>
      <c r="T5400"/>
      <c r="U5400"/>
      <c r="V5400"/>
      <c r="W5400"/>
      <c r="X5400"/>
      <c r="Y5400"/>
      <c r="Z5400"/>
      <c r="AA5400"/>
      <c r="AB5400"/>
      <c r="AC5400"/>
      <c r="AD5400"/>
      <c r="AE5400"/>
      <c r="AF5400"/>
      <c r="AG5400"/>
      <c r="AH5400">
        <v>0</v>
      </c>
    </row>
    <row r="5401" spans="1:34" ht="15" x14ac:dyDescent="0.25">
      <c r="A5401" t="s">
        <v>10890</v>
      </c>
      <c r="B5401" t="s">
        <v>10891</v>
      </c>
      <c r="C5401" t="s">
        <v>286</v>
      </c>
      <c r="D5401"/>
      <c r="E5401"/>
      <c r="F5401"/>
      <c r="G5401"/>
      <c r="H5401" t="s">
        <v>63</v>
      </c>
      <c r="I5401" t="s">
        <v>64</v>
      </c>
      <c r="J5401"/>
      <c r="K5401"/>
      <c r="L5401"/>
      <c r="M5401"/>
      <c r="N5401"/>
      <c r="O5401"/>
      <c r="P5401"/>
      <c r="Q5401"/>
      <c r="R5401"/>
      <c r="S5401"/>
      <c r="T5401"/>
      <c r="U5401"/>
      <c r="V5401"/>
      <c r="W5401"/>
      <c r="X5401"/>
      <c r="Y5401"/>
      <c r="Z5401"/>
      <c r="AA5401"/>
      <c r="AB5401"/>
      <c r="AC5401"/>
      <c r="AD5401"/>
      <c r="AE5401"/>
      <c r="AF5401"/>
      <c r="AG5401"/>
      <c r="AH5401">
        <v>0</v>
      </c>
    </row>
    <row r="5402" spans="1:34" ht="15" x14ac:dyDescent="0.25">
      <c r="A5402" t="s">
        <v>10888</v>
      </c>
      <c r="B5402" t="s">
        <v>10889</v>
      </c>
      <c r="C5402" t="s">
        <v>63</v>
      </c>
      <c r="D5402">
        <v>24</v>
      </c>
      <c r="E5402" s="138">
        <v>45643</v>
      </c>
      <c r="F5402" s="138">
        <v>45702</v>
      </c>
      <c r="G5402" t="s">
        <v>69</v>
      </c>
      <c r="H5402" t="s">
        <v>63</v>
      </c>
      <c r="I5402">
        <v>0.6</v>
      </c>
      <c r="J5402" t="s">
        <v>71</v>
      </c>
      <c r="K5402"/>
      <c r="L5402"/>
      <c r="M5402"/>
      <c r="N5402"/>
      <c r="O5402"/>
      <c r="P5402"/>
      <c r="Q5402"/>
      <c r="R5402"/>
      <c r="S5402"/>
      <c r="T5402"/>
      <c r="U5402"/>
      <c r="V5402"/>
      <c r="W5402"/>
      <c r="X5402"/>
      <c r="Y5402"/>
      <c r="Z5402"/>
      <c r="AA5402"/>
      <c r="AB5402"/>
      <c r="AC5402"/>
      <c r="AD5402"/>
      <c r="AE5402"/>
      <c r="AF5402"/>
      <c r="AG5402">
        <v>1</v>
      </c>
      <c r="AH5402">
        <v>0</v>
      </c>
    </row>
    <row r="5403" spans="1:34" ht="15" x14ac:dyDescent="0.25">
      <c r="A5403" t="s">
        <v>10896</v>
      </c>
      <c r="B5403" t="s">
        <v>10897</v>
      </c>
      <c r="C5403" t="s">
        <v>108</v>
      </c>
      <c r="D5403">
        <v>12</v>
      </c>
      <c r="E5403" s="138">
        <v>44664</v>
      </c>
      <c r="F5403" s="138">
        <v>46011</v>
      </c>
      <c r="G5403" t="s">
        <v>16478</v>
      </c>
      <c r="H5403" t="s">
        <v>70</v>
      </c>
      <c r="I5403">
        <v>0.5</v>
      </c>
      <c r="J5403" t="s">
        <v>76</v>
      </c>
      <c r="K5403">
        <v>0.63</v>
      </c>
      <c r="L5403" t="s">
        <v>77</v>
      </c>
      <c r="M5403">
        <v>0.76</v>
      </c>
      <c r="N5403" t="s">
        <v>78</v>
      </c>
      <c r="O5403">
        <v>0.79</v>
      </c>
      <c r="P5403" t="s">
        <v>79</v>
      </c>
      <c r="Q5403">
        <v>0</v>
      </c>
      <c r="R5403" t="s">
        <v>16229</v>
      </c>
      <c r="S5403"/>
      <c r="T5403"/>
      <c r="U5403"/>
      <c r="V5403"/>
      <c r="W5403"/>
      <c r="X5403"/>
      <c r="Y5403"/>
      <c r="Z5403"/>
      <c r="AA5403"/>
      <c r="AB5403"/>
      <c r="AC5403"/>
      <c r="AD5403"/>
      <c r="AE5403"/>
      <c r="AF5403"/>
      <c r="AG5403">
        <v>0</v>
      </c>
      <c r="AH5403">
        <v>0</v>
      </c>
    </row>
    <row r="5404" spans="1:34" ht="15" x14ac:dyDescent="0.25">
      <c r="A5404" t="s">
        <v>10894</v>
      </c>
      <c r="B5404" t="s">
        <v>10895</v>
      </c>
      <c r="C5404" t="s">
        <v>281</v>
      </c>
      <c r="D5404">
        <v>42</v>
      </c>
      <c r="E5404" s="138">
        <v>45625</v>
      </c>
      <c r="F5404" s="138">
        <v>45720</v>
      </c>
      <c r="G5404" t="s">
        <v>69</v>
      </c>
      <c r="H5404" t="s">
        <v>63</v>
      </c>
      <c r="I5404">
        <v>0.8</v>
      </c>
      <c r="J5404" t="s">
        <v>71</v>
      </c>
      <c r="K5404"/>
      <c r="L5404"/>
      <c r="M5404"/>
      <c r="N5404"/>
      <c r="O5404"/>
      <c r="P5404"/>
      <c r="Q5404"/>
      <c r="R5404"/>
      <c r="S5404"/>
      <c r="T5404"/>
      <c r="U5404"/>
      <c r="V5404"/>
      <c r="W5404"/>
      <c r="X5404"/>
      <c r="Y5404"/>
      <c r="Z5404"/>
      <c r="AA5404"/>
      <c r="AB5404"/>
      <c r="AC5404"/>
      <c r="AD5404"/>
      <c r="AE5404"/>
      <c r="AF5404"/>
      <c r="AG5404">
        <v>1</v>
      </c>
      <c r="AH5404">
        <v>0</v>
      </c>
    </row>
    <row r="5405" spans="1:34" ht="15" x14ac:dyDescent="0.25">
      <c r="A5405" t="s">
        <v>15759</v>
      </c>
      <c r="B5405" t="s">
        <v>15760</v>
      </c>
      <c r="C5405" t="s">
        <v>621</v>
      </c>
      <c r="D5405">
        <v>61</v>
      </c>
      <c r="E5405" s="138">
        <v>45649</v>
      </c>
      <c r="F5405" s="138">
        <v>45688</v>
      </c>
      <c r="G5405" t="s">
        <v>69</v>
      </c>
      <c r="H5405" t="s">
        <v>63</v>
      </c>
      <c r="I5405">
        <v>0.8</v>
      </c>
      <c r="J5405" t="s">
        <v>71</v>
      </c>
      <c r="K5405"/>
      <c r="L5405"/>
      <c r="M5405"/>
      <c r="N5405"/>
      <c r="O5405"/>
      <c r="P5405"/>
      <c r="Q5405"/>
      <c r="R5405"/>
      <c r="S5405"/>
      <c r="T5405"/>
      <c r="U5405"/>
      <c r="V5405"/>
      <c r="W5405"/>
      <c r="X5405"/>
      <c r="Y5405"/>
      <c r="Z5405"/>
      <c r="AA5405"/>
      <c r="AB5405"/>
      <c r="AC5405"/>
      <c r="AD5405"/>
      <c r="AE5405"/>
      <c r="AF5405"/>
      <c r="AG5405">
        <v>1</v>
      </c>
      <c r="AH5405">
        <v>0</v>
      </c>
    </row>
    <row r="5406" spans="1:34" ht="15" x14ac:dyDescent="0.25">
      <c r="A5406" t="s">
        <v>10898</v>
      </c>
      <c r="B5406" t="s">
        <v>10899</v>
      </c>
      <c r="C5406" t="s">
        <v>604</v>
      </c>
      <c r="D5406">
        <v>38</v>
      </c>
      <c r="E5406" s="138">
        <v>45653</v>
      </c>
      <c r="F5406" s="138">
        <v>45940</v>
      </c>
      <c r="G5406" t="s">
        <v>75</v>
      </c>
      <c r="H5406" t="s">
        <v>70</v>
      </c>
      <c r="I5406">
        <v>0.35</v>
      </c>
      <c r="J5406" t="s">
        <v>16270</v>
      </c>
      <c r="K5406">
        <v>0.45</v>
      </c>
      <c r="L5406" t="s">
        <v>78</v>
      </c>
      <c r="M5406">
        <v>0.6</v>
      </c>
      <c r="N5406" t="s">
        <v>79</v>
      </c>
      <c r="O5406">
        <v>0</v>
      </c>
      <c r="P5406" t="s">
        <v>16415</v>
      </c>
      <c r="Q5406"/>
      <c r="R5406"/>
      <c r="S5406"/>
      <c r="T5406"/>
      <c r="U5406"/>
      <c r="V5406"/>
      <c r="W5406"/>
      <c r="X5406"/>
      <c r="Y5406"/>
      <c r="Z5406"/>
      <c r="AA5406"/>
      <c r="AB5406"/>
      <c r="AC5406"/>
      <c r="AD5406"/>
      <c r="AE5406"/>
      <c r="AF5406"/>
      <c r="AG5406">
        <v>6</v>
      </c>
      <c r="AH5406">
        <v>0</v>
      </c>
    </row>
    <row r="5407" spans="1:34" ht="15" x14ac:dyDescent="0.25">
      <c r="A5407" t="s">
        <v>10846</v>
      </c>
      <c r="B5407" t="s">
        <v>10847</v>
      </c>
      <c r="C5407" t="s">
        <v>294</v>
      </c>
      <c r="D5407">
        <v>4</v>
      </c>
      <c r="E5407" s="138">
        <v>42135</v>
      </c>
      <c r="F5407" s="138">
        <v>46011</v>
      </c>
      <c r="G5407" t="s">
        <v>69</v>
      </c>
      <c r="H5407" t="s">
        <v>63</v>
      </c>
      <c r="I5407">
        <v>0.8</v>
      </c>
      <c r="J5407" t="s">
        <v>71</v>
      </c>
      <c r="K5407"/>
      <c r="L5407"/>
      <c r="M5407"/>
      <c r="N5407"/>
      <c r="O5407"/>
      <c r="P5407"/>
      <c r="Q5407"/>
      <c r="R5407"/>
      <c r="S5407"/>
      <c r="T5407"/>
      <c r="U5407"/>
      <c r="V5407"/>
      <c r="W5407"/>
      <c r="X5407"/>
      <c r="Y5407"/>
      <c r="Z5407"/>
      <c r="AA5407"/>
      <c r="AB5407"/>
      <c r="AC5407"/>
      <c r="AD5407"/>
      <c r="AE5407"/>
      <c r="AF5407"/>
      <c r="AG5407">
        <v>1</v>
      </c>
      <c r="AH5407">
        <v>0</v>
      </c>
    </row>
    <row r="5408" spans="1:34" ht="15" x14ac:dyDescent="0.25">
      <c r="A5408" t="s">
        <v>10900</v>
      </c>
      <c r="B5408" t="s">
        <v>10901</v>
      </c>
      <c r="C5408" t="s">
        <v>102</v>
      </c>
      <c r="D5408"/>
      <c r="E5408"/>
      <c r="F5408"/>
      <c r="G5408"/>
      <c r="H5408" t="s">
        <v>63</v>
      </c>
      <c r="I5408" t="s">
        <v>64</v>
      </c>
      <c r="J5408"/>
      <c r="K5408"/>
      <c r="L5408"/>
      <c r="M5408"/>
      <c r="N5408"/>
      <c r="O5408"/>
      <c r="P5408"/>
      <c r="Q5408"/>
      <c r="R5408"/>
      <c r="S5408"/>
      <c r="T5408"/>
      <c r="U5408"/>
      <c r="V5408"/>
      <c r="W5408"/>
      <c r="X5408"/>
      <c r="Y5408"/>
      <c r="Z5408"/>
      <c r="AA5408"/>
      <c r="AB5408"/>
      <c r="AC5408"/>
      <c r="AD5408"/>
      <c r="AE5408"/>
      <c r="AF5408"/>
      <c r="AG5408"/>
      <c r="AH5408">
        <v>0</v>
      </c>
    </row>
    <row r="5409" spans="1:34" ht="15" x14ac:dyDescent="0.25">
      <c r="A5409" t="s">
        <v>10904</v>
      </c>
      <c r="B5409" t="s">
        <v>10905</v>
      </c>
      <c r="C5409" t="s">
        <v>286</v>
      </c>
      <c r="D5409">
        <v>3</v>
      </c>
      <c r="E5409" s="138">
        <v>44657</v>
      </c>
      <c r="F5409" s="138">
        <v>46011</v>
      </c>
      <c r="G5409" t="s">
        <v>69</v>
      </c>
      <c r="H5409" t="s">
        <v>63</v>
      </c>
      <c r="I5409">
        <v>0.5</v>
      </c>
      <c r="J5409" t="s">
        <v>71</v>
      </c>
      <c r="K5409"/>
      <c r="L5409"/>
      <c r="M5409"/>
      <c r="N5409"/>
      <c r="O5409"/>
      <c r="P5409"/>
      <c r="Q5409"/>
      <c r="R5409"/>
      <c r="S5409"/>
      <c r="T5409"/>
      <c r="U5409"/>
      <c r="V5409"/>
      <c r="W5409"/>
      <c r="X5409"/>
      <c r="Y5409"/>
      <c r="Z5409"/>
      <c r="AA5409"/>
      <c r="AB5409"/>
      <c r="AC5409"/>
      <c r="AD5409"/>
      <c r="AE5409"/>
      <c r="AF5409"/>
      <c r="AG5409">
        <v>1</v>
      </c>
      <c r="AH5409">
        <v>0</v>
      </c>
    </row>
    <row r="5410" spans="1:34" ht="15" x14ac:dyDescent="0.25">
      <c r="A5410" t="s">
        <v>10906</v>
      </c>
      <c r="B5410" t="s">
        <v>10907</v>
      </c>
      <c r="C5410" t="s">
        <v>935</v>
      </c>
      <c r="D5410">
        <v>3</v>
      </c>
      <c r="E5410" s="138">
        <v>45707</v>
      </c>
      <c r="F5410" s="138">
        <v>45716</v>
      </c>
      <c r="G5410" t="s">
        <v>69</v>
      </c>
      <c r="H5410" t="s">
        <v>63</v>
      </c>
      <c r="I5410">
        <v>0.1</v>
      </c>
      <c r="J5410" t="s">
        <v>71</v>
      </c>
      <c r="K5410"/>
      <c r="L5410"/>
      <c r="M5410"/>
      <c r="N5410"/>
      <c r="O5410"/>
      <c r="P5410"/>
      <c r="Q5410"/>
      <c r="R5410"/>
      <c r="S5410"/>
      <c r="T5410"/>
      <c r="U5410"/>
      <c r="V5410"/>
      <c r="W5410"/>
      <c r="X5410"/>
      <c r="Y5410"/>
      <c r="Z5410"/>
      <c r="AA5410"/>
      <c r="AB5410"/>
      <c r="AC5410"/>
      <c r="AD5410"/>
      <c r="AE5410"/>
      <c r="AF5410"/>
      <c r="AG5410">
        <v>1</v>
      </c>
      <c r="AH5410">
        <v>0</v>
      </c>
    </row>
    <row r="5411" spans="1:34" ht="15" x14ac:dyDescent="0.25">
      <c r="A5411" t="s">
        <v>15787</v>
      </c>
      <c r="B5411" t="s">
        <v>15788</v>
      </c>
      <c r="C5411" t="s">
        <v>313</v>
      </c>
      <c r="D5411"/>
      <c r="E5411"/>
      <c r="F5411"/>
      <c r="G5411"/>
      <c r="H5411" t="s">
        <v>63</v>
      </c>
      <c r="I5411" t="s">
        <v>64</v>
      </c>
      <c r="J5411"/>
      <c r="K5411"/>
      <c r="L5411"/>
      <c r="M5411"/>
      <c r="N5411"/>
      <c r="O5411"/>
      <c r="P5411"/>
      <c r="Q5411"/>
      <c r="R5411"/>
      <c r="S5411"/>
      <c r="T5411"/>
      <c r="U5411"/>
      <c r="V5411"/>
      <c r="W5411"/>
      <c r="X5411"/>
      <c r="Y5411"/>
      <c r="Z5411"/>
      <c r="AA5411"/>
      <c r="AB5411"/>
      <c r="AC5411"/>
      <c r="AD5411"/>
      <c r="AE5411"/>
      <c r="AF5411"/>
      <c r="AG5411"/>
      <c r="AH5411">
        <v>0</v>
      </c>
    </row>
    <row r="5412" spans="1:34" ht="15" x14ac:dyDescent="0.25">
      <c r="A5412" t="s">
        <v>10908</v>
      </c>
      <c r="B5412" t="s">
        <v>10909</v>
      </c>
      <c r="C5412" t="s">
        <v>1085</v>
      </c>
      <c r="D5412">
        <v>1</v>
      </c>
      <c r="E5412" s="138">
        <v>45715</v>
      </c>
      <c r="F5412" s="138">
        <v>45769</v>
      </c>
      <c r="G5412" t="s">
        <v>69</v>
      </c>
      <c r="H5412" t="s">
        <v>70</v>
      </c>
      <c r="I5412">
        <v>0</v>
      </c>
      <c r="J5412" t="s">
        <v>16229</v>
      </c>
      <c r="K5412">
        <v>0.6</v>
      </c>
      <c r="L5412" t="s">
        <v>16270</v>
      </c>
      <c r="M5412">
        <v>0.75</v>
      </c>
      <c r="N5412" t="s">
        <v>78</v>
      </c>
      <c r="O5412">
        <v>0.8</v>
      </c>
      <c r="P5412" t="s">
        <v>79</v>
      </c>
      <c r="Q5412"/>
      <c r="R5412"/>
      <c r="S5412"/>
      <c r="T5412"/>
      <c r="U5412"/>
      <c r="V5412"/>
      <c r="W5412"/>
      <c r="X5412"/>
      <c r="Y5412"/>
      <c r="Z5412"/>
      <c r="AA5412"/>
      <c r="AB5412"/>
      <c r="AC5412"/>
      <c r="AD5412"/>
      <c r="AE5412"/>
      <c r="AF5412"/>
      <c r="AG5412">
        <v>4</v>
      </c>
      <c r="AH5412">
        <v>10000</v>
      </c>
    </row>
    <row r="5413" spans="1:34" ht="15" x14ac:dyDescent="0.25">
      <c r="A5413" t="s">
        <v>10910</v>
      </c>
      <c r="B5413" t="s">
        <v>10911</v>
      </c>
      <c r="C5413" t="s">
        <v>313</v>
      </c>
      <c r="D5413"/>
      <c r="E5413"/>
      <c r="F5413"/>
      <c r="G5413"/>
      <c r="H5413" t="s">
        <v>63</v>
      </c>
      <c r="I5413" t="s">
        <v>64</v>
      </c>
      <c r="J5413"/>
      <c r="K5413"/>
      <c r="L5413"/>
      <c r="M5413"/>
      <c r="N5413"/>
      <c r="O5413"/>
      <c r="P5413"/>
      <c r="Q5413"/>
      <c r="R5413"/>
      <c r="S5413"/>
      <c r="T5413"/>
      <c r="U5413"/>
      <c r="V5413"/>
      <c r="W5413"/>
      <c r="X5413"/>
      <c r="Y5413"/>
      <c r="Z5413"/>
      <c r="AA5413"/>
      <c r="AB5413"/>
      <c r="AC5413"/>
      <c r="AD5413"/>
      <c r="AE5413"/>
      <c r="AF5413"/>
      <c r="AG5413"/>
      <c r="AH5413">
        <v>0</v>
      </c>
    </row>
    <row r="5414" spans="1:34" ht="15" x14ac:dyDescent="0.25">
      <c r="A5414" t="s">
        <v>10912</v>
      </c>
      <c r="B5414" t="s">
        <v>10913</v>
      </c>
      <c r="C5414" t="s">
        <v>116</v>
      </c>
      <c r="D5414"/>
      <c r="E5414"/>
      <c r="F5414"/>
      <c r="G5414"/>
      <c r="H5414" t="s">
        <v>63</v>
      </c>
      <c r="I5414" t="s">
        <v>64</v>
      </c>
      <c r="J5414"/>
      <c r="K5414"/>
      <c r="L5414"/>
      <c r="M5414"/>
      <c r="N5414"/>
      <c r="O5414"/>
      <c r="P5414"/>
      <c r="Q5414"/>
      <c r="R5414"/>
      <c r="S5414"/>
      <c r="T5414"/>
      <c r="U5414"/>
      <c r="V5414"/>
      <c r="W5414"/>
      <c r="X5414"/>
      <c r="Y5414"/>
      <c r="Z5414"/>
      <c r="AA5414"/>
      <c r="AB5414"/>
      <c r="AC5414"/>
      <c r="AD5414"/>
      <c r="AE5414"/>
      <c r="AF5414"/>
      <c r="AG5414"/>
      <c r="AH5414">
        <v>0</v>
      </c>
    </row>
    <row r="5415" spans="1:34" ht="15" x14ac:dyDescent="0.25">
      <c r="A5415" t="s">
        <v>10914</v>
      </c>
      <c r="B5415" t="s">
        <v>10915</v>
      </c>
      <c r="C5415" t="s">
        <v>193</v>
      </c>
      <c r="D5415">
        <v>24</v>
      </c>
      <c r="E5415" s="138">
        <v>45649</v>
      </c>
      <c r="F5415" s="138">
        <v>45695</v>
      </c>
      <c r="G5415" t="s">
        <v>69</v>
      </c>
      <c r="H5415" t="s">
        <v>70</v>
      </c>
      <c r="I5415">
        <v>0</v>
      </c>
      <c r="J5415" t="s">
        <v>16271</v>
      </c>
      <c r="K5415">
        <v>0.3</v>
      </c>
      <c r="L5415" t="s">
        <v>16270</v>
      </c>
      <c r="M5415">
        <v>0.5</v>
      </c>
      <c r="N5415" t="s">
        <v>78</v>
      </c>
      <c r="O5415">
        <v>0.7</v>
      </c>
      <c r="P5415" t="s">
        <v>79</v>
      </c>
      <c r="Q5415"/>
      <c r="R5415"/>
      <c r="S5415"/>
      <c r="T5415"/>
      <c r="U5415"/>
      <c r="V5415"/>
      <c r="W5415"/>
      <c r="X5415"/>
      <c r="Y5415"/>
      <c r="Z5415"/>
      <c r="AA5415"/>
      <c r="AB5415"/>
      <c r="AC5415"/>
      <c r="AD5415"/>
      <c r="AE5415"/>
      <c r="AF5415"/>
      <c r="AG5415">
        <v>4</v>
      </c>
      <c r="AH5415">
        <v>20000</v>
      </c>
    </row>
    <row r="5416" spans="1:34" ht="15" x14ac:dyDescent="0.25">
      <c r="A5416" t="s">
        <v>10916</v>
      </c>
      <c r="B5416" t="s">
        <v>10917</v>
      </c>
      <c r="C5416" t="s">
        <v>182</v>
      </c>
      <c r="D5416">
        <v>22</v>
      </c>
      <c r="E5416" s="138">
        <v>45288</v>
      </c>
      <c r="F5416" s="138">
        <v>46011</v>
      </c>
      <c r="G5416" t="s">
        <v>16478</v>
      </c>
      <c r="H5416" t="s">
        <v>70</v>
      </c>
      <c r="I5416">
        <v>0.01</v>
      </c>
      <c r="J5416" t="s">
        <v>76</v>
      </c>
      <c r="K5416">
        <v>0.4</v>
      </c>
      <c r="L5416" t="s">
        <v>77</v>
      </c>
      <c r="M5416">
        <v>0.5</v>
      </c>
      <c r="N5416" t="s">
        <v>78</v>
      </c>
      <c r="O5416">
        <v>0.6</v>
      </c>
      <c r="P5416" t="s">
        <v>79</v>
      </c>
      <c r="Q5416">
        <v>0</v>
      </c>
      <c r="R5416" t="s">
        <v>16230</v>
      </c>
      <c r="S5416"/>
      <c r="T5416"/>
      <c r="U5416"/>
      <c r="V5416"/>
      <c r="W5416"/>
      <c r="X5416"/>
      <c r="Y5416"/>
      <c r="Z5416"/>
      <c r="AA5416"/>
      <c r="AB5416"/>
      <c r="AC5416"/>
      <c r="AD5416"/>
      <c r="AE5416"/>
      <c r="AF5416"/>
      <c r="AG5416">
        <v>0</v>
      </c>
      <c r="AH5416">
        <v>0</v>
      </c>
    </row>
    <row r="5417" spans="1:34" ht="15" x14ac:dyDescent="0.25">
      <c r="A5417" t="s">
        <v>10918</v>
      </c>
      <c r="B5417" t="s">
        <v>10919</v>
      </c>
      <c r="C5417" t="s">
        <v>521</v>
      </c>
      <c r="D5417">
        <v>73</v>
      </c>
      <c r="E5417" s="138">
        <v>45645</v>
      </c>
      <c r="F5417" s="138">
        <v>45708</v>
      </c>
      <c r="G5417" t="s">
        <v>69</v>
      </c>
      <c r="H5417" t="s">
        <v>70</v>
      </c>
      <c r="I5417">
        <v>0</v>
      </c>
      <c r="J5417" t="s">
        <v>16269</v>
      </c>
      <c r="K5417">
        <v>0.8</v>
      </c>
      <c r="L5417" t="s">
        <v>71</v>
      </c>
      <c r="M5417"/>
      <c r="N5417"/>
      <c r="O5417"/>
      <c r="P5417"/>
      <c r="Q5417"/>
      <c r="R5417"/>
      <c r="S5417"/>
      <c r="T5417"/>
      <c r="U5417"/>
      <c r="V5417"/>
      <c r="W5417"/>
      <c r="X5417"/>
      <c r="Y5417"/>
      <c r="Z5417"/>
      <c r="AA5417"/>
      <c r="AB5417"/>
      <c r="AC5417"/>
      <c r="AD5417"/>
      <c r="AE5417"/>
      <c r="AF5417"/>
      <c r="AG5417">
        <v>2</v>
      </c>
      <c r="AH5417">
        <v>12500</v>
      </c>
    </row>
    <row r="5418" spans="1:34" ht="15" x14ac:dyDescent="0.25">
      <c r="A5418" t="s">
        <v>10920</v>
      </c>
      <c r="B5418" t="s">
        <v>10921</v>
      </c>
      <c r="C5418" t="s">
        <v>90</v>
      </c>
      <c r="D5418">
        <v>73</v>
      </c>
      <c r="E5418" s="138">
        <v>45280</v>
      </c>
      <c r="F5418" s="138">
        <v>46011</v>
      </c>
      <c r="G5418" t="s">
        <v>69</v>
      </c>
      <c r="H5418" t="s">
        <v>70</v>
      </c>
      <c r="I5418">
        <v>0.8</v>
      </c>
      <c r="J5418" t="s">
        <v>16238</v>
      </c>
      <c r="K5418">
        <v>0</v>
      </c>
      <c r="L5418" t="s">
        <v>16416</v>
      </c>
      <c r="M5418"/>
      <c r="N5418"/>
      <c r="O5418"/>
      <c r="P5418"/>
      <c r="Q5418"/>
      <c r="R5418"/>
      <c r="S5418"/>
      <c r="T5418"/>
      <c r="U5418"/>
      <c r="V5418"/>
      <c r="W5418"/>
      <c r="X5418"/>
      <c r="Y5418"/>
      <c r="Z5418"/>
      <c r="AA5418"/>
      <c r="AB5418"/>
      <c r="AC5418"/>
      <c r="AD5418"/>
      <c r="AE5418"/>
      <c r="AF5418"/>
      <c r="AG5418">
        <v>5</v>
      </c>
      <c r="AH5418">
        <v>0</v>
      </c>
    </row>
    <row r="5419" spans="1:34" ht="15" x14ac:dyDescent="0.25">
      <c r="A5419" t="s">
        <v>10922</v>
      </c>
      <c r="B5419" t="s">
        <v>10923</v>
      </c>
      <c r="C5419" t="s">
        <v>304</v>
      </c>
      <c r="D5419">
        <v>4</v>
      </c>
      <c r="E5419" s="138">
        <v>43955</v>
      </c>
      <c r="F5419" s="138">
        <v>46011</v>
      </c>
      <c r="G5419" t="s">
        <v>69</v>
      </c>
      <c r="H5419" t="s">
        <v>63</v>
      </c>
      <c r="I5419">
        <v>0.6</v>
      </c>
      <c r="J5419" t="s">
        <v>71</v>
      </c>
      <c r="K5419"/>
      <c r="L5419"/>
      <c r="M5419"/>
      <c r="N5419"/>
      <c r="O5419"/>
      <c r="P5419"/>
      <c r="Q5419"/>
      <c r="R5419"/>
      <c r="S5419"/>
      <c r="T5419"/>
      <c r="U5419"/>
      <c r="V5419"/>
      <c r="W5419"/>
      <c r="X5419"/>
      <c r="Y5419"/>
      <c r="Z5419"/>
      <c r="AA5419"/>
      <c r="AB5419"/>
      <c r="AC5419"/>
      <c r="AD5419"/>
      <c r="AE5419"/>
      <c r="AF5419"/>
      <c r="AG5419">
        <v>1</v>
      </c>
      <c r="AH5419">
        <v>0</v>
      </c>
    </row>
    <row r="5420" spans="1:34" ht="15" x14ac:dyDescent="0.25">
      <c r="A5420" t="s">
        <v>10924</v>
      </c>
      <c r="B5420" t="s">
        <v>10925</v>
      </c>
      <c r="C5420" t="s">
        <v>74</v>
      </c>
      <c r="D5420">
        <v>32</v>
      </c>
      <c r="E5420" s="138">
        <v>45649</v>
      </c>
      <c r="F5420" s="138">
        <v>45688</v>
      </c>
      <c r="G5420" t="s">
        <v>69</v>
      </c>
      <c r="H5420" t="s">
        <v>63</v>
      </c>
      <c r="I5420">
        <v>0.8</v>
      </c>
      <c r="J5420" t="s">
        <v>71</v>
      </c>
      <c r="K5420"/>
      <c r="L5420"/>
      <c r="M5420"/>
      <c r="N5420"/>
      <c r="O5420"/>
      <c r="P5420"/>
      <c r="Q5420"/>
      <c r="R5420"/>
      <c r="S5420"/>
      <c r="T5420"/>
      <c r="U5420"/>
      <c r="V5420"/>
      <c r="W5420"/>
      <c r="X5420"/>
      <c r="Y5420"/>
      <c r="Z5420"/>
      <c r="AA5420"/>
      <c r="AB5420"/>
      <c r="AC5420"/>
      <c r="AD5420"/>
      <c r="AE5420"/>
      <c r="AF5420"/>
      <c r="AG5420">
        <v>1</v>
      </c>
      <c r="AH5420">
        <v>0</v>
      </c>
    </row>
    <row r="5421" spans="1:34" ht="15" x14ac:dyDescent="0.25">
      <c r="A5421" t="s">
        <v>10926</v>
      </c>
      <c r="B5421" t="s">
        <v>10927</v>
      </c>
      <c r="C5421" t="s">
        <v>286</v>
      </c>
      <c r="D5421">
        <v>45</v>
      </c>
      <c r="E5421" s="138">
        <v>45280</v>
      </c>
      <c r="F5421" s="138">
        <v>46011</v>
      </c>
      <c r="G5421" t="s">
        <v>69</v>
      </c>
      <c r="H5421" t="s">
        <v>70</v>
      </c>
      <c r="I5421">
        <v>0</v>
      </c>
      <c r="J5421" t="s">
        <v>16230</v>
      </c>
      <c r="K5421">
        <v>0.8</v>
      </c>
      <c r="L5421" t="s">
        <v>71</v>
      </c>
      <c r="M5421"/>
      <c r="N5421"/>
      <c r="O5421"/>
      <c r="P5421"/>
      <c r="Q5421"/>
      <c r="R5421"/>
      <c r="S5421"/>
      <c r="T5421"/>
      <c r="U5421"/>
      <c r="V5421"/>
      <c r="W5421"/>
      <c r="X5421"/>
      <c r="Y5421"/>
      <c r="Z5421"/>
      <c r="AA5421"/>
      <c r="AB5421"/>
      <c r="AC5421"/>
      <c r="AD5421"/>
      <c r="AE5421"/>
      <c r="AF5421"/>
      <c r="AG5421">
        <v>2</v>
      </c>
      <c r="AH5421">
        <v>15000</v>
      </c>
    </row>
    <row r="5422" spans="1:34" ht="15" x14ac:dyDescent="0.25">
      <c r="A5422" t="s">
        <v>10928</v>
      </c>
      <c r="B5422" t="s">
        <v>10929</v>
      </c>
      <c r="C5422" t="s">
        <v>667</v>
      </c>
      <c r="D5422">
        <v>35</v>
      </c>
      <c r="E5422" s="138">
        <v>45656</v>
      </c>
      <c r="F5422" s="138">
        <v>45840</v>
      </c>
      <c r="G5422" t="s">
        <v>69</v>
      </c>
      <c r="H5422" t="s">
        <v>63</v>
      </c>
      <c r="I5422">
        <v>0.65</v>
      </c>
      <c r="J5422" t="s">
        <v>71</v>
      </c>
      <c r="K5422"/>
      <c r="L5422"/>
      <c r="M5422"/>
      <c r="N5422"/>
      <c r="O5422"/>
      <c r="P5422"/>
      <c r="Q5422"/>
      <c r="R5422"/>
      <c r="S5422"/>
      <c r="T5422"/>
      <c r="U5422"/>
      <c r="V5422"/>
      <c r="W5422"/>
      <c r="X5422"/>
      <c r="Y5422"/>
      <c r="Z5422"/>
      <c r="AA5422"/>
      <c r="AB5422"/>
      <c r="AC5422"/>
      <c r="AD5422"/>
      <c r="AE5422"/>
      <c r="AF5422"/>
      <c r="AG5422">
        <v>1</v>
      </c>
      <c r="AH5422">
        <v>0</v>
      </c>
    </row>
    <row r="5423" spans="1:34" ht="15" x14ac:dyDescent="0.25">
      <c r="A5423" t="s">
        <v>10930</v>
      </c>
      <c r="B5423" t="s">
        <v>10931</v>
      </c>
      <c r="C5423" t="s">
        <v>667</v>
      </c>
      <c r="D5423"/>
      <c r="E5423"/>
      <c r="F5423"/>
      <c r="G5423"/>
      <c r="H5423" t="s">
        <v>63</v>
      </c>
      <c r="I5423" t="s">
        <v>64</v>
      </c>
      <c r="J5423"/>
      <c r="K5423"/>
      <c r="L5423"/>
      <c r="M5423"/>
      <c r="N5423"/>
      <c r="O5423"/>
      <c r="P5423"/>
      <c r="Q5423"/>
      <c r="R5423"/>
      <c r="S5423"/>
      <c r="T5423"/>
      <c r="U5423"/>
      <c r="V5423"/>
      <c r="W5423"/>
      <c r="X5423"/>
      <c r="Y5423"/>
      <c r="Z5423"/>
      <c r="AA5423"/>
      <c r="AB5423"/>
      <c r="AC5423"/>
      <c r="AD5423"/>
      <c r="AE5423"/>
      <c r="AF5423"/>
      <c r="AG5423"/>
      <c r="AH5423">
        <v>0</v>
      </c>
    </row>
    <row r="5424" spans="1:34" ht="15" x14ac:dyDescent="0.25">
      <c r="A5424" t="s">
        <v>10932</v>
      </c>
      <c r="B5424" t="s">
        <v>10933</v>
      </c>
      <c r="C5424" t="s">
        <v>1085</v>
      </c>
      <c r="D5424">
        <v>45</v>
      </c>
      <c r="E5424" s="138">
        <v>45287</v>
      </c>
      <c r="F5424" s="138">
        <v>46011</v>
      </c>
      <c r="G5424" t="s">
        <v>69</v>
      </c>
      <c r="H5424" t="s">
        <v>63</v>
      </c>
      <c r="I5424">
        <v>0.4</v>
      </c>
      <c r="J5424" t="s">
        <v>71</v>
      </c>
      <c r="K5424"/>
      <c r="L5424"/>
      <c r="M5424"/>
      <c r="N5424"/>
      <c r="O5424"/>
      <c r="P5424"/>
      <c r="Q5424"/>
      <c r="R5424"/>
      <c r="S5424"/>
      <c r="T5424"/>
      <c r="U5424"/>
      <c r="V5424"/>
      <c r="W5424"/>
      <c r="X5424"/>
      <c r="Y5424"/>
      <c r="Z5424"/>
      <c r="AA5424"/>
      <c r="AB5424"/>
      <c r="AC5424"/>
      <c r="AD5424"/>
      <c r="AE5424"/>
      <c r="AF5424"/>
      <c r="AG5424">
        <v>1</v>
      </c>
      <c r="AH5424">
        <v>0</v>
      </c>
    </row>
    <row r="5425" spans="1:34" ht="15" x14ac:dyDescent="0.25">
      <c r="A5425" t="s">
        <v>10934</v>
      </c>
      <c r="B5425" t="s">
        <v>10935</v>
      </c>
      <c r="C5425" t="s">
        <v>193</v>
      </c>
      <c r="D5425">
        <v>38</v>
      </c>
      <c r="E5425" s="138">
        <v>43817</v>
      </c>
      <c r="F5425" s="138">
        <v>46011</v>
      </c>
      <c r="G5425" t="s">
        <v>69</v>
      </c>
      <c r="H5425" t="s">
        <v>63</v>
      </c>
      <c r="I5425">
        <v>0.3</v>
      </c>
      <c r="J5425" t="s">
        <v>71</v>
      </c>
      <c r="K5425"/>
      <c r="L5425"/>
      <c r="M5425"/>
      <c r="N5425"/>
      <c r="O5425"/>
      <c r="P5425"/>
      <c r="Q5425"/>
      <c r="R5425"/>
      <c r="S5425"/>
      <c r="T5425"/>
      <c r="U5425"/>
      <c r="V5425"/>
      <c r="W5425"/>
      <c r="X5425"/>
      <c r="Y5425"/>
      <c r="Z5425"/>
      <c r="AA5425"/>
      <c r="AB5425"/>
      <c r="AC5425"/>
      <c r="AD5425"/>
      <c r="AE5425"/>
      <c r="AF5425"/>
      <c r="AG5425">
        <v>1</v>
      </c>
      <c r="AH5425">
        <v>0</v>
      </c>
    </row>
    <row r="5426" spans="1:34" ht="15" x14ac:dyDescent="0.25">
      <c r="A5426" t="s">
        <v>10936</v>
      </c>
      <c r="B5426" t="s">
        <v>10937</v>
      </c>
      <c r="C5426" t="s">
        <v>667</v>
      </c>
      <c r="D5426">
        <v>14</v>
      </c>
      <c r="E5426" s="138">
        <v>44711</v>
      </c>
      <c r="F5426" s="138">
        <v>46011</v>
      </c>
      <c r="G5426" t="s">
        <v>69</v>
      </c>
      <c r="H5426" t="s">
        <v>70</v>
      </c>
      <c r="I5426">
        <v>0</v>
      </c>
      <c r="J5426" t="s">
        <v>16232</v>
      </c>
      <c r="K5426">
        <v>0.8</v>
      </c>
      <c r="L5426" t="s">
        <v>71</v>
      </c>
      <c r="M5426"/>
      <c r="N5426"/>
      <c r="O5426"/>
      <c r="P5426"/>
      <c r="Q5426"/>
      <c r="R5426"/>
      <c r="S5426"/>
      <c r="T5426"/>
      <c r="U5426"/>
      <c r="V5426"/>
      <c r="W5426"/>
      <c r="X5426"/>
      <c r="Y5426"/>
      <c r="Z5426"/>
      <c r="AA5426"/>
      <c r="AB5426"/>
      <c r="AC5426"/>
      <c r="AD5426"/>
      <c r="AE5426"/>
      <c r="AF5426"/>
      <c r="AG5426">
        <v>2</v>
      </c>
      <c r="AH5426">
        <v>7500</v>
      </c>
    </row>
    <row r="5427" spans="1:34" ht="15" x14ac:dyDescent="0.25">
      <c r="A5427" t="s">
        <v>10938</v>
      </c>
      <c r="B5427" t="s">
        <v>10939</v>
      </c>
      <c r="C5427" t="s">
        <v>286</v>
      </c>
      <c r="D5427"/>
      <c r="E5427"/>
      <c r="F5427"/>
      <c r="G5427"/>
      <c r="H5427" t="s">
        <v>63</v>
      </c>
      <c r="I5427" t="s">
        <v>64</v>
      </c>
      <c r="J5427"/>
      <c r="K5427"/>
      <c r="L5427"/>
      <c r="M5427"/>
      <c r="N5427"/>
      <c r="O5427"/>
      <c r="P5427"/>
      <c r="Q5427"/>
      <c r="R5427"/>
      <c r="S5427"/>
      <c r="T5427"/>
      <c r="U5427"/>
      <c r="V5427"/>
      <c r="W5427"/>
      <c r="X5427"/>
      <c r="Y5427"/>
      <c r="Z5427"/>
      <c r="AA5427"/>
      <c r="AB5427"/>
      <c r="AC5427"/>
      <c r="AD5427"/>
      <c r="AE5427"/>
      <c r="AF5427"/>
      <c r="AG5427"/>
      <c r="AH5427">
        <v>0</v>
      </c>
    </row>
    <row r="5428" spans="1:34" ht="15" x14ac:dyDescent="0.25">
      <c r="A5428" t="s">
        <v>10940</v>
      </c>
      <c r="B5428" t="s">
        <v>10941</v>
      </c>
      <c r="C5428" t="s">
        <v>286</v>
      </c>
      <c r="D5428">
        <v>4</v>
      </c>
      <c r="E5428" s="138">
        <v>45728</v>
      </c>
      <c r="F5428" s="138">
        <v>45740</v>
      </c>
      <c r="G5428" t="s">
        <v>75</v>
      </c>
      <c r="H5428" t="s">
        <v>70</v>
      </c>
      <c r="I5428">
        <v>0.6</v>
      </c>
      <c r="J5428" t="s">
        <v>16270</v>
      </c>
      <c r="K5428">
        <v>0.7</v>
      </c>
      <c r="L5428" t="s">
        <v>78</v>
      </c>
      <c r="M5428">
        <v>0.8</v>
      </c>
      <c r="N5428" t="s">
        <v>79</v>
      </c>
      <c r="O5428"/>
      <c r="P5428"/>
      <c r="Q5428"/>
      <c r="R5428"/>
      <c r="S5428"/>
      <c r="T5428"/>
      <c r="U5428"/>
      <c r="V5428"/>
      <c r="W5428"/>
      <c r="X5428"/>
      <c r="Y5428"/>
      <c r="Z5428"/>
      <c r="AA5428"/>
      <c r="AB5428"/>
      <c r="AC5428"/>
      <c r="AD5428"/>
      <c r="AE5428"/>
      <c r="AF5428"/>
      <c r="AG5428">
        <v>3</v>
      </c>
      <c r="AH5428">
        <v>0</v>
      </c>
    </row>
    <row r="5429" spans="1:34" ht="15" x14ac:dyDescent="0.25">
      <c r="A5429" t="s">
        <v>10942</v>
      </c>
      <c r="B5429" t="s">
        <v>10943</v>
      </c>
      <c r="C5429" t="s">
        <v>270</v>
      </c>
      <c r="D5429"/>
      <c r="E5429"/>
      <c r="F5429"/>
      <c r="G5429"/>
      <c r="H5429" t="s">
        <v>63</v>
      </c>
      <c r="I5429" t="s">
        <v>64</v>
      </c>
      <c r="J5429"/>
      <c r="K5429"/>
      <c r="L5429"/>
      <c r="M5429"/>
      <c r="N5429"/>
      <c r="O5429"/>
      <c r="P5429"/>
      <c r="Q5429"/>
      <c r="R5429"/>
      <c r="S5429"/>
      <c r="T5429"/>
      <c r="U5429"/>
      <c r="V5429"/>
      <c r="W5429"/>
      <c r="X5429"/>
      <c r="Y5429"/>
      <c r="Z5429"/>
      <c r="AA5429"/>
      <c r="AB5429"/>
      <c r="AC5429"/>
      <c r="AD5429"/>
      <c r="AE5429"/>
      <c r="AF5429"/>
      <c r="AG5429"/>
      <c r="AH5429">
        <v>0</v>
      </c>
    </row>
    <row r="5430" spans="1:34" ht="15" x14ac:dyDescent="0.25">
      <c r="A5430" t="s">
        <v>10944</v>
      </c>
      <c r="B5430" t="s">
        <v>10945</v>
      </c>
      <c r="C5430" t="s">
        <v>142</v>
      </c>
      <c r="D5430">
        <v>3</v>
      </c>
      <c r="E5430" s="138">
        <v>44645</v>
      </c>
      <c r="F5430" s="138">
        <v>46011</v>
      </c>
      <c r="G5430" t="s">
        <v>69</v>
      </c>
      <c r="H5430" t="s">
        <v>63</v>
      </c>
      <c r="I5430">
        <v>0.5</v>
      </c>
      <c r="J5430" t="s">
        <v>71</v>
      </c>
      <c r="K5430"/>
      <c r="L5430"/>
      <c r="M5430"/>
      <c r="N5430"/>
      <c r="O5430"/>
      <c r="P5430"/>
      <c r="Q5430"/>
      <c r="R5430"/>
      <c r="S5430"/>
      <c r="T5430"/>
      <c r="U5430"/>
      <c r="V5430"/>
      <c r="W5430"/>
      <c r="X5430"/>
      <c r="Y5430"/>
      <c r="Z5430"/>
      <c r="AA5430"/>
      <c r="AB5430"/>
      <c r="AC5430"/>
      <c r="AD5430"/>
      <c r="AE5430"/>
      <c r="AF5430"/>
      <c r="AG5430">
        <v>1</v>
      </c>
      <c r="AH5430">
        <v>0</v>
      </c>
    </row>
    <row r="5431" spans="1:34" ht="15" x14ac:dyDescent="0.25">
      <c r="A5431" t="s">
        <v>10946</v>
      </c>
      <c r="B5431" t="s">
        <v>10947</v>
      </c>
      <c r="C5431" t="s">
        <v>291</v>
      </c>
      <c r="D5431"/>
      <c r="E5431"/>
      <c r="F5431"/>
      <c r="G5431"/>
      <c r="H5431" t="s">
        <v>63</v>
      </c>
      <c r="I5431" t="s">
        <v>64</v>
      </c>
      <c r="J5431"/>
      <c r="K5431"/>
      <c r="L5431"/>
      <c r="M5431"/>
      <c r="N5431"/>
      <c r="O5431"/>
      <c r="P5431"/>
      <c r="Q5431"/>
      <c r="R5431"/>
      <c r="S5431"/>
      <c r="T5431"/>
      <c r="U5431"/>
      <c r="V5431"/>
      <c r="W5431"/>
      <c r="X5431"/>
      <c r="Y5431"/>
      <c r="Z5431"/>
      <c r="AA5431"/>
      <c r="AB5431"/>
      <c r="AC5431"/>
      <c r="AD5431"/>
      <c r="AE5431"/>
      <c r="AF5431"/>
      <c r="AG5431"/>
      <c r="AH5431">
        <v>0</v>
      </c>
    </row>
    <row r="5432" spans="1:34" ht="15" x14ac:dyDescent="0.25">
      <c r="A5432" t="s">
        <v>10948</v>
      </c>
      <c r="B5432" t="s">
        <v>10949</v>
      </c>
      <c r="C5432" t="s">
        <v>193</v>
      </c>
      <c r="D5432">
        <v>3</v>
      </c>
      <c r="E5432" s="138">
        <v>45727</v>
      </c>
      <c r="F5432" s="138">
        <v>45748</v>
      </c>
      <c r="G5432" t="s">
        <v>69</v>
      </c>
      <c r="H5432" t="s">
        <v>63</v>
      </c>
      <c r="I5432">
        <v>0.8</v>
      </c>
      <c r="J5432" t="s">
        <v>71</v>
      </c>
      <c r="K5432"/>
      <c r="L5432"/>
      <c r="M5432"/>
      <c r="N5432"/>
      <c r="O5432"/>
      <c r="P5432"/>
      <c r="Q5432"/>
      <c r="R5432"/>
      <c r="S5432"/>
      <c r="T5432"/>
      <c r="U5432"/>
      <c r="V5432"/>
      <c r="W5432"/>
      <c r="X5432"/>
      <c r="Y5432"/>
      <c r="Z5432"/>
      <c r="AA5432"/>
      <c r="AB5432"/>
      <c r="AC5432"/>
      <c r="AD5432"/>
      <c r="AE5432"/>
      <c r="AF5432"/>
      <c r="AG5432">
        <v>1</v>
      </c>
      <c r="AH5432">
        <v>0</v>
      </c>
    </row>
    <row r="5433" spans="1:34" ht="15" x14ac:dyDescent="0.25">
      <c r="A5433" t="s">
        <v>15955</v>
      </c>
      <c r="B5433" t="s">
        <v>15956</v>
      </c>
      <c r="C5433" t="s">
        <v>426</v>
      </c>
      <c r="D5433">
        <v>6</v>
      </c>
      <c r="E5433" s="138">
        <v>45706</v>
      </c>
      <c r="F5433" s="138">
        <v>45797</v>
      </c>
      <c r="G5433" t="s">
        <v>69</v>
      </c>
      <c r="H5433" t="s">
        <v>63</v>
      </c>
      <c r="I5433">
        <v>0.65</v>
      </c>
      <c r="J5433" t="s">
        <v>71</v>
      </c>
      <c r="K5433"/>
      <c r="L5433"/>
      <c r="M5433"/>
      <c r="N5433"/>
      <c r="O5433"/>
      <c r="P5433"/>
      <c r="Q5433"/>
      <c r="R5433"/>
      <c r="S5433"/>
      <c r="T5433"/>
      <c r="U5433"/>
      <c r="V5433"/>
      <c r="W5433"/>
      <c r="X5433"/>
      <c r="Y5433"/>
      <c r="Z5433"/>
      <c r="AA5433"/>
      <c r="AB5433"/>
      <c r="AC5433"/>
      <c r="AD5433"/>
      <c r="AE5433"/>
      <c r="AF5433"/>
      <c r="AG5433">
        <v>1</v>
      </c>
      <c r="AH5433">
        <v>0</v>
      </c>
    </row>
    <row r="5434" spans="1:34" ht="15" x14ac:dyDescent="0.25">
      <c r="A5434" t="s">
        <v>10950</v>
      </c>
      <c r="B5434" t="s">
        <v>10951</v>
      </c>
      <c r="C5434" t="s">
        <v>203</v>
      </c>
      <c r="D5434">
        <v>2</v>
      </c>
      <c r="E5434" s="138">
        <v>45713</v>
      </c>
      <c r="F5434" s="138">
        <v>45785</v>
      </c>
      <c r="G5434" t="s">
        <v>69</v>
      </c>
      <c r="H5434" t="s">
        <v>70</v>
      </c>
      <c r="I5434">
        <v>0</v>
      </c>
      <c r="J5434" t="s">
        <v>16249</v>
      </c>
      <c r="K5434">
        <v>0.8</v>
      </c>
      <c r="L5434" t="s">
        <v>71</v>
      </c>
      <c r="M5434"/>
      <c r="N5434"/>
      <c r="O5434"/>
      <c r="P5434"/>
      <c r="Q5434"/>
      <c r="R5434"/>
      <c r="S5434"/>
      <c r="T5434"/>
      <c r="U5434"/>
      <c r="V5434"/>
      <c r="W5434"/>
      <c r="X5434"/>
      <c r="Y5434"/>
      <c r="Z5434"/>
      <c r="AA5434"/>
      <c r="AB5434"/>
      <c r="AC5434"/>
      <c r="AD5434"/>
      <c r="AE5434"/>
      <c r="AF5434"/>
      <c r="AG5434">
        <v>2</v>
      </c>
      <c r="AH5434">
        <v>8000</v>
      </c>
    </row>
    <row r="5435" spans="1:34" ht="15" x14ac:dyDescent="0.25">
      <c r="A5435" t="s">
        <v>10952</v>
      </c>
      <c r="B5435" t="s">
        <v>10953</v>
      </c>
      <c r="C5435" t="s">
        <v>516</v>
      </c>
      <c r="D5435">
        <v>41</v>
      </c>
      <c r="E5435" s="138">
        <v>45653</v>
      </c>
      <c r="F5435" s="138">
        <v>45700</v>
      </c>
      <c r="G5435" t="s">
        <v>69</v>
      </c>
      <c r="H5435" t="s">
        <v>63</v>
      </c>
      <c r="I5435">
        <v>0.8</v>
      </c>
      <c r="J5435" t="s">
        <v>71</v>
      </c>
      <c r="K5435"/>
      <c r="L5435"/>
      <c r="M5435"/>
      <c r="N5435"/>
      <c r="O5435"/>
      <c r="P5435"/>
      <c r="Q5435"/>
      <c r="R5435"/>
      <c r="S5435"/>
      <c r="T5435"/>
      <c r="U5435"/>
      <c r="V5435"/>
      <c r="W5435"/>
      <c r="X5435"/>
      <c r="Y5435"/>
      <c r="Z5435"/>
      <c r="AA5435"/>
      <c r="AB5435"/>
      <c r="AC5435"/>
      <c r="AD5435"/>
      <c r="AE5435"/>
      <c r="AF5435"/>
      <c r="AG5435">
        <v>1</v>
      </c>
      <c r="AH5435">
        <v>0</v>
      </c>
    </row>
    <row r="5436" spans="1:34" ht="15" x14ac:dyDescent="0.25">
      <c r="A5436" t="s">
        <v>10954</v>
      </c>
      <c r="B5436" t="s">
        <v>10955</v>
      </c>
      <c r="C5436" t="s">
        <v>142</v>
      </c>
      <c r="D5436"/>
      <c r="E5436"/>
      <c r="F5436"/>
      <c r="G5436"/>
      <c r="H5436" t="s">
        <v>63</v>
      </c>
      <c r="I5436" t="s">
        <v>64</v>
      </c>
      <c r="J5436"/>
      <c r="K5436"/>
      <c r="L5436"/>
      <c r="M5436"/>
      <c r="N5436"/>
      <c r="O5436"/>
      <c r="P5436"/>
      <c r="Q5436"/>
      <c r="R5436"/>
      <c r="S5436"/>
      <c r="T5436"/>
      <c r="U5436"/>
      <c r="V5436"/>
      <c r="W5436"/>
      <c r="X5436"/>
      <c r="Y5436"/>
      <c r="Z5436"/>
      <c r="AA5436"/>
      <c r="AB5436"/>
      <c r="AC5436"/>
      <c r="AD5436"/>
      <c r="AE5436"/>
      <c r="AF5436"/>
      <c r="AG5436"/>
      <c r="AH5436">
        <v>0</v>
      </c>
    </row>
    <row r="5437" spans="1:34" ht="15" x14ac:dyDescent="0.25">
      <c r="A5437" t="s">
        <v>10956</v>
      </c>
      <c r="B5437" t="s">
        <v>10957</v>
      </c>
      <c r="C5437" t="s">
        <v>108</v>
      </c>
      <c r="D5437">
        <v>7</v>
      </c>
      <c r="E5437" s="138">
        <v>45071</v>
      </c>
      <c r="F5437" s="138">
        <v>46011</v>
      </c>
      <c r="G5437" t="s">
        <v>69</v>
      </c>
      <c r="H5437" t="s">
        <v>63</v>
      </c>
      <c r="I5437">
        <v>0.2</v>
      </c>
      <c r="J5437" t="s">
        <v>71</v>
      </c>
      <c r="K5437"/>
      <c r="L5437"/>
      <c r="M5437"/>
      <c r="N5437"/>
      <c r="O5437"/>
      <c r="P5437"/>
      <c r="Q5437"/>
      <c r="R5437"/>
      <c r="S5437"/>
      <c r="T5437"/>
      <c r="U5437"/>
      <c r="V5437"/>
      <c r="W5437"/>
      <c r="X5437"/>
      <c r="Y5437"/>
      <c r="Z5437"/>
      <c r="AA5437"/>
      <c r="AB5437"/>
      <c r="AC5437"/>
      <c r="AD5437"/>
      <c r="AE5437"/>
      <c r="AF5437"/>
      <c r="AG5437">
        <v>1</v>
      </c>
      <c r="AH5437">
        <v>0</v>
      </c>
    </row>
    <row r="5438" spans="1:34" ht="15" x14ac:dyDescent="0.25">
      <c r="A5438" t="s">
        <v>10958</v>
      </c>
      <c r="B5438" t="s">
        <v>10959</v>
      </c>
      <c r="C5438" t="s">
        <v>102</v>
      </c>
      <c r="D5438">
        <v>13</v>
      </c>
      <c r="E5438" s="138">
        <v>40714</v>
      </c>
      <c r="F5438" s="138">
        <v>46011</v>
      </c>
      <c r="G5438" t="s">
        <v>69</v>
      </c>
      <c r="H5438" t="s">
        <v>63</v>
      </c>
      <c r="I5438">
        <v>0.4</v>
      </c>
      <c r="J5438" t="s">
        <v>71</v>
      </c>
      <c r="K5438"/>
      <c r="L5438"/>
      <c r="M5438"/>
      <c r="N5438"/>
      <c r="O5438"/>
      <c r="P5438"/>
      <c r="Q5438"/>
      <c r="R5438"/>
      <c r="S5438"/>
      <c r="T5438"/>
      <c r="U5438"/>
      <c r="V5438"/>
      <c r="W5438"/>
      <c r="X5438"/>
      <c r="Y5438"/>
      <c r="Z5438"/>
      <c r="AA5438"/>
      <c r="AB5438"/>
      <c r="AC5438"/>
      <c r="AD5438"/>
      <c r="AE5438"/>
      <c r="AF5438"/>
      <c r="AG5438">
        <v>1</v>
      </c>
      <c r="AH5438">
        <v>0</v>
      </c>
    </row>
    <row r="5439" spans="1:34" ht="15" x14ac:dyDescent="0.25">
      <c r="A5439" t="s">
        <v>10962</v>
      </c>
      <c r="B5439" t="s">
        <v>10963</v>
      </c>
      <c r="C5439" t="s">
        <v>119</v>
      </c>
      <c r="D5439">
        <v>9</v>
      </c>
      <c r="E5439" s="138">
        <v>45712</v>
      </c>
      <c r="F5439" s="138">
        <v>45874</v>
      </c>
      <c r="G5439" t="s">
        <v>69</v>
      </c>
      <c r="H5439" t="s">
        <v>63</v>
      </c>
      <c r="I5439">
        <v>0.4</v>
      </c>
      <c r="J5439" t="s">
        <v>71</v>
      </c>
      <c r="K5439"/>
      <c r="L5439"/>
      <c r="M5439"/>
      <c r="N5439"/>
      <c r="O5439"/>
      <c r="P5439"/>
      <c r="Q5439"/>
      <c r="R5439"/>
      <c r="S5439"/>
      <c r="T5439"/>
      <c r="U5439"/>
      <c r="V5439"/>
      <c r="W5439"/>
      <c r="X5439"/>
      <c r="Y5439"/>
      <c r="Z5439"/>
      <c r="AA5439"/>
      <c r="AB5439"/>
      <c r="AC5439"/>
      <c r="AD5439"/>
      <c r="AE5439"/>
      <c r="AF5439"/>
      <c r="AG5439">
        <v>1</v>
      </c>
      <c r="AH5439">
        <v>0</v>
      </c>
    </row>
    <row r="5440" spans="1:34" ht="15" x14ac:dyDescent="0.25">
      <c r="A5440" t="s">
        <v>10960</v>
      </c>
      <c r="B5440" t="s">
        <v>10961</v>
      </c>
      <c r="C5440" t="s">
        <v>1313</v>
      </c>
      <c r="D5440">
        <v>47</v>
      </c>
      <c r="E5440" s="138">
        <v>45642</v>
      </c>
      <c r="F5440" s="138">
        <v>45730</v>
      </c>
      <c r="G5440" t="s">
        <v>75</v>
      </c>
      <c r="H5440" t="s">
        <v>70</v>
      </c>
      <c r="I5440">
        <v>0</v>
      </c>
      <c r="J5440" t="s">
        <v>16229</v>
      </c>
      <c r="K5440">
        <v>0.8</v>
      </c>
      <c r="L5440" t="s">
        <v>71</v>
      </c>
      <c r="M5440"/>
      <c r="N5440"/>
      <c r="O5440"/>
      <c r="P5440"/>
      <c r="Q5440"/>
      <c r="R5440"/>
      <c r="S5440"/>
      <c r="T5440"/>
      <c r="U5440"/>
      <c r="V5440"/>
      <c r="W5440"/>
      <c r="X5440"/>
      <c r="Y5440"/>
      <c r="Z5440"/>
      <c r="AA5440"/>
      <c r="AB5440"/>
      <c r="AC5440"/>
      <c r="AD5440"/>
      <c r="AE5440"/>
      <c r="AF5440"/>
      <c r="AG5440">
        <v>2</v>
      </c>
      <c r="AH5440">
        <v>10000</v>
      </c>
    </row>
    <row r="5441" spans="1:34" ht="15" x14ac:dyDescent="0.25">
      <c r="A5441" t="s">
        <v>10964</v>
      </c>
      <c r="B5441" t="s">
        <v>10965</v>
      </c>
      <c r="C5441" t="s">
        <v>74</v>
      </c>
      <c r="D5441">
        <v>132</v>
      </c>
      <c r="E5441" s="138">
        <v>45589</v>
      </c>
      <c r="F5441" s="138">
        <v>45776</v>
      </c>
      <c r="G5441" t="s">
        <v>69</v>
      </c>
      <c r="H5441" t="s">
        <v>63</v>
      </c>
      <c r="I5441">
        <v>0.7</v>
      </c>
      <c r="J5441" t="s">
        <v>71</v>
      </c>
      <c r="K5441"/>
      <c r="L5441"/>
      <c r="M5441"/>
      <c r="N5441"/>
      <c r="O5441"/>
      <c r="P5441"/>
      <c r="Q5441"/>
      <c r="R5441"/>
      <c r="S5441"/>
      <c r="T5441"/>
      <c r="U5441"/>
      <c r="V5441"/>
      <c r="W5441"/>
      <c r="X5441"/>
      <c r="Y5441"/>
      <c r="Z5441"/>
      <c r="AA5441"/>
      <c r="AB5441"/>
      <c r="AC5441"/>
      <c r="AD5441"/>
      <c r="AE5441"/>
      <c r="AF5441"/>
      <c r="AG5441">
        <v>1</v>
      </c>
      <c r="AH5441">
        <v>0</v>
      </c>
    </row>
    <row r="5442" spans="1:34" ht="15" x14ac:dyDescent="0.25">
      <c r="A5442" t="s">
        <v>15817</v>
      </c>
      <c r="B5442" t="s">
        <v>15818</v>
      </c>
      <c r="C5442" t="s">
        <v>313</v>
      </c>
      <c r="D5442"/>
      <c r="E5442"/>
      <c r="F5442"/>
      <c r="G5442"/>
      <c r="H5442" t="s">
        <v>63</v>
      </c>
      <c r="I5442" t="s">
        <v>64</v>
      </c>
      <c r="J5442"/>
      <c r="K5442"/>
      <c r="L5442"/>
      <c r="M5442"/>
      <c r="N5442"/>
      <c r="O5442"/>
      <c r="P5442"/>
      <c r="Q5442"/>
      <c r="R5442"/>
      <c r="S5442"/>
      <c r="T5442"/>
      <c r="U5442"/>
      <c r="V5442"/>
      <c r="W5442"/>
      <c r="X5442"/>
      <c r="Y5442"/>
      <c r="Z5442"/>
      <c r="AA5442"/>
      <c r="AB5442"/>
      <c r="AC5442"/>
      <c r="AD5442"/>
      <c r="AE5442"/>
      <c r="AF5442"/>
      <c r="AG5442"/>
      <c r="AH5442">
        <v>0</v>
      </c>
    </row>
    <row r="5443" spans="1:34" ht="15" x14ac:dyDescent="0.25">
      <c r="A5443" t="s">
        <v>10966</v>
      </c>
      <c r="B5443" t="s">
        <v>10967</v>
      </c>
      <c r="C5443" t="s">
        <v>102</v>
      </c>
      <c r="D5443">
        <v>41</v>
      </c>
      <c r="E5443" s="138">
        <v>45638</v>
      </c>
      <c r="F5443" s="138">
        <v>45699</v>
      </c>
      <c r="G5443" t="s">
        <v>75</v>
      </c>
      <c r="H5443" t="s">
        <v>63</v>
      </c>
      <c r="I5443">
        <v>0.7</v>
      </c>
      <c r="J5443" t="s">
        <v>71</v>
      </c>
      <c r="K5443"/>
      <c r="L5443"/>
      <c r="M5443"/>
      <c r="N5443"/>
      <c r="O5443"/>
      <c r="P5443"/>
      <c r="Q5443"/>
      <c r="R5443"/>
      <c r="S5443"/>
      <c r="T5443"/>
      <c r="U5443"/>
      <c r="V5443"/>
      <c r="W5443"/>
      <c r="X5443"/>
      <c r="Y5443"/>
      <c r="Z5443"/>
      <c r="AA5443"/>
      <c r="AB5443"/>
      <c r="AC5443"/>
      <c r="AD5443"/>
      <c r="AE5443"/>
      <c r="AF5443"/>
      <c r="AG5443">
        <v>1</v>
      </c>
      <c r="AH5443">
        <v>0</v>
      </c>
    </row>
    <row r="5444" spans="1:34" ht="15" x14ac:dyDescent="0.25">
      <c r="A5444" t="s">
        <v>10968</v>
      </c>
      <c r="B5444" t="s">
        <v>10969</v>
      </c>
      <c r="C5444" t="s">
        <v>102</v>
      </c>
      <c r="D5444">
        <v>39</v>
      </c>
      <c r="E5444" s="138">
        <v>45649</v>
      </c>
      <c r="F5444" s="138">
        <v>45685</v>
      </c>
      <c r="G5444" t="s">
        <v>69</v>
      </c>
      <c r="H5444" t="s">
        <v>63</v>
      </c>
      <c r="I5444">
        <v>0.8</v>
      </c>
      <c r="J5444" t="s">
        <v>71</v>
      </c>
      <c r="K5444"/>
      <c r="L5444"/>
      <c r="M5444"/>
      <c r="N5444"/>
      <c r="O5444"/>
      <c r="P5444"/>
      <c r="Q5444"/>
      <c r="R5444"/>
      <c r="S5444"/>
      <c r="T5444"/>
      <c r="U5444"/>
      <c r="V5444"/>
      <c r="W5444"/>
      <c r="X5444"/>
      <c r="Y5444"/>
      <c r="Z5444"/>
      <c r="AA5444"/>
      <c r="AB5444"/>
      <c r="AC5444"/>
      <c r="AD5444"/>
      <c r="AE5444"/>
      <c r="AF5444"/>
      <c r="AG5444">
        <v>1</v>
      </c>
      <c r="AH5444">
        <v>0</v>
      </c>
    </row>
    <row r="5445" spans="1:34" ht="15" x14ac:dyDescent="0.25">
      <c r="A5445" t="s">
        <v>15675</v>
      </c>
      <c r="B5445" t="s">
        <v>15676</v>
      </c>
      <c r="C5445" t="s">
        <v>970</v>
      </c>
      <c r="D5445"/>
      <c r="E5445"/>
      <c r="F5445"/>
      <c r="G5445"/>
      <c r="H5445" t="s">
        <v>63</v>
      </c>
      <c r="I5445" t="s">
        <v>64</v>
      </c>
      <c r="J5445"/>
      <c r="K5445"/>
      <c r="L5445"/>
      <c r="M5445"/>
      <c r="N5445"/>
      <c r="O5445"/>
      <c r="P5445"/>
      <c r="Q5445"/>
      <c r="R5445"/>
      <c r="S5445"/>
      <c r="T5445"/>
      <c r="U5445"/>
      <c r="V5445"/>
      <c r="W5445"/>
      <c r="X5445"/>
      <c r="Y5445"/>
      <c r="Z5445"/>
      <c r="AA5445"/>
      <c r="AB5445"/>
      <c r="AC5445"/>
      <c r="AD5445"/>
      <c r="AE5445"/>
      <c r="AF5445"/>
      <c r="AG5445"/>
      <c r="AH5445">
        <v>0</v>
      </c>
    </row>
    <row r="5446" spans="1:34" ht="15" x14ac:dyDescent="0.25">
      <c r="A5446" t="s">
        <v>10421</v>
      </c>
      <c r="B5446" t="s">
        <v>10422</v>
      </c>
      <c r="C5446" t="s">
        <v>712</v>
      </c>
      <c r="D5446">
        <v>12</v>
      </c>
      <c r="E5446" s="138">
        <v>43524</v>
      </c>
      <c r="F5446" s="138">
        <v>46011</v>
      </c>
      <c r="G5446" t="s">
        <v>69</v>
      </c>
      <c r="H5446" t="s">
        <v>63</v>
      </c>
      <c r="I5446">
        <v>0.8</v>
      </c>
      <c r="J5446" t="s">
        <v>71</v>
      </c>
      <c r="K5446"/>
      <c r="L5446"/>
      <c r="M5446"/>
      <c r="N5446"/>
      <c r="O5446"/>
      <c r="P5446"/>
      <c r="Q5446"/>
      <c r="R5446"/>
      <c r="S5446"/>
      <c r="T5446"/>
      <c r="U5446"/>
      <c r="V5446"/>
      <c r="W5446"/>
      <c r="X5446"/>
      <c r="Y5446"/>
      <c r="Z5446"/>
      <c r="AA5446"/>
      <c r="AB5446"/>
      <c r="AC5446"/>
      <c r="AD5446"/>
      <c r="AE5446"/>
      <c r="AF5446"/>
      <c r="AG5446">
        <v>1</v>
      </c>
      <c r="AH5446">
        <v>0</v>
      </c>
    </row>
    <row r="5447" spans="1:34" ht="15" x14ac:dyDescent="0.25">
      <c r="A5447" t="s">
        <v>10970</v>
      </c>
      <c r="B5447" t="s">
        <v>10971</v>
      </c>
      <c r="C5447" t="s">
        <v>448</v>
      </c>
      <c r="D5447">
        <v>38</v>
      </c>
      <c r="E5447" s="138">
        <v>41148</v>
      </c>
      <c r="F5447" s="138">
        <v>46011</v>
      </c>
      <c r="G5447" t="s">
        <v>69</v>
      </c>
      <c r="H5447" t="s">
        <v>63</v>
      </c>
      <c r="I5447">
        <v>0.6</v>
      </c>
      <c r="J5447" t="s">
        <v>71</v>
      </c>
      <c r="K5447"/>
      <c r="L5447"/>
      <c r="M5447"/>
      <c r="N5447"/>
      <c r="O5447"/>
      <c r="P5447"/>
      <c r="Q5447"/>
      <c r="R5447"/>
      <c r="S5447"/>
      <c r="T5447"/>
      <c r="U5447"/>
      <c r="V5447"/>
      <c r="W5447"/>
      <c r="X5447"/>
      <c r="Y5447"/>
      <c r="Z5447"/>
      <c r="AA5447"/>
      <c r="AB5447"/>
      <c r="AC5447"/>
      <c r="AD5447"/>
      <c r="AE5447"/>
      <c r="AF5447"/>
      <c r="AG5447">
        <v>1</v>
      </c>
      <c r="AH5447">
        <v>0</v>
      </c>
    </row>
    <row r="5448" spans="1:34" ht="15" x14ac:dyDescent="0.25">
      <c r="A5448" t="s">
        <v>10972</v>
      </c>
      <c r="B5448" t="s">
        <v>10973</v>
      </c>
      <c r="C5448" t="s">
        <v>154</v>
      </c>
      <c r="D5448">
        <v>9</v>
      </c>
      <c r="E5448" s="138">
        <v>45706</v>
      </c>
      <c r="F5448" s="138">
        <v>45720</v>
      </c>
      <c r="G5448" t="s">
        <v>69</v>
      </c>
      <c r="H5448" t="s">
        <v>63</v>
      </c>
      <c r="I5448">
        <v>0.8</v>
      </c>
      <c r="J5448" t="s">
        <v>71</v>
      </c>
      <c r="K5448"/>
      <c r="L5448"/>
      <c r="M5448"/>
      <c r="N5448"/>
      <c r="O5448"/>
      <c r="P5448"/>
      <c r="Q5448"/>
      <c r="R5448"/>
      <c r="S5448"/>
      <c r="T5448"/>
      <c r="U5448"/>
      <c r="V5448"/>
      <c r="W5448"/>
      <c r="X5448"/>
      <c r="Y5448"/>
      <c r="Z5448"/>
      <c r="AA5448"/>
      <c r="AB5448"/>
      <c r="AC5448"/>
      <c r="AD5448"/>
      <c r="AE5448"/>
      <c r="AF5448"/>
      <c r="AG5448">
        <v>1</v>
      </c>
      <c r="AH5448">
        <v>0</v>
      </c>
    </row>
    <row r="5449" spans="1:34" ht="15" x14ac:dyDescent="0.25">
      <c r="A5449" t="s">
        <v>10974</v>
      </c>
      <c r="B5449" t="s">
        <v>10975</v>
      </c>
      <c r="C5449" t="s">
        <v>122</v>
      </c>
      <c r="D5449">
        <v>56</v>
      </c>
      <c r="E5449" s="138">
        <v>45219</v>
      </c>
      <c r="F5449" s="138">
        <v>46011</v>
      </c>
      <c r="G5449" t="s">
        <v>69</v>
      </c>
      <c r="H5449" t="s">
        <v>63</v>
      </c>
      <c r="I5449">
        <v>0.8</v>
      </c>
      <c r="J5449" t="s">
        <v>71</v>
      </c>
      <c r="K5449"/>
      <c r="L5449"/>
      <c r="M5449"/>
      <c r="N5449"/>
      <c r="O5449"/>
      <c r="P5449"/>
      <c r="Q5449"/>
      <c r="R5449"/>
      <c r="S5449"/>
      <c r="T5449"/>
      <c r="U5449"/>
      <c r="V5449"/>
      <c r="W5449"/>
      <c r="X5449"/>
      <c r="Y5449"/>
      <c r="Z5449"/>
      <c r="AA5449"/>
      <c r="AB5449"/>
      <c r="AC5449"/>
      <c r="AD5449"/>
      <c r="AE5449"/>
      <c r="AF5449"/>
      <c r="AG5449">
        <v>1</v>
      </c>
      <c r="AH5449">
        <v>0</v>
      </c>
    </row>
    <row r="5450" spans="1:34" ht="15" x14ac:dyDescent="0.25">
      <c r="A5450" t="s">
        <v>10976</v>
      </c>
      <c r="B5450" t="s">
        <v>10977</v>
      </c>
      <c r="C5450" t="s">
        <v>790</v>
      </c>
      <c r="D5450"/>
      <c r="E5450"/>
      <c r="F5450"/>
      <c r="G5450"/>
      <c r="H5450" t="s">
        <v>63</v>
      </c>
      <c r="I5450" t="s">
        <v>64</v>
      </c>
      <c r="J5450"/>
      <c r="K5450"/>
      <c r="L5450"/>
      <c r="M5450"/>
      <c r="N5450"/>
      <c r="O5450"/>
      <c r="P5450"/>
      <c r="Q5450"/>
      <c r="R5450"/>
      <c r="S5450"/>
      <c r="T5450"/>
      <c r="U5450"/>
      <c r="V5450"/>
      <c r="W5450"/>
      <c r="X5450"/>
      <c r="Y5450"/>
      <c r="Z5450"/>
      <c r="AA5450"/>
      <c r="AB5450"/>
      <c r="AC5450"/>
      <c r="AD5450"/>
      <c r="AE5450"/>
      <c r="AF5450"/>
      <c r="AG5450"/>
      <c r="AH5450">
        <v>0</v>
      </c>
    </row>
    <row r="5451" spans="1:34" ht="15" x14ac:dyDescent="0.25">
      <c r="A5451" t="s">
        <v>10978</v>
      </c>
      <c r="B5451" t="s">
        <v>10979</v>
      </c>
      <c r="C5451" t="s">
        <v>359</v>
      </c>
      <c r="D5451">
        <v>40</v>
      </c>
      <c r="E5451" s="138">
        <v>45642</v>
      </c>
      <c r="F5451" s="138">
        <v>45695</v>
      </c>
      <c r="G5451" t="s">
        <v>16478</v>
      </c>
      <c r="H5451" t="s">
        <v>70</v>
      </c>
      <c r="I5451">
        <v>0.5</v>
      </c>
      <c r="J5451" t="s">
        <v>76</v>
      </c>
      <c r="K5451">
        <v>0.65</v>
      </c>
      <c r="L5451" t="s">
        <v>77</v>
      </c>
      <c r="M5451">
        <v>0.76</v>
      </c>
      <c r="N5451" t="s">
        <v>78</v>
      </c>
      <c r="O5451">
        <v>0.8</v>
      </c>
      <c r="P5451" t="s">
        <v>79</v>
      </c>
      <c r="Q5451"/>
      <c r="R5451"/>
      <c r="S5451"/>
      <c r="T5451"/>
      <c r="U5451"/>
      <c r="V5451"/>
      <c r="W5451"/>
      <c r="X5451"/>
      <c r="Y5451"/>
      <c r="Z5451"/>
      <c r="AA5451"/>
      <c r="AB5451"/>
      <c r="AC5451"/>
      <c r="AD5451"/>
      <c r="AE5451"/>
      <c r="AF5451"/>
      <c r="AG5451">
        <v>0</v>
      </c>
      <c r="AH5451">
        <v>0</v>
      </c>
    </row>
    <row r="5452" spans="1:34" ht="15" x14ac:dyDescent="0.25">
      <c r="A5452" t="s">
        <v>10980</v>
      </c>
      <c r="B5452" t="s">
        <v>10981</v>
      </c>
      <c r="C5452" t="s">
        <v>712</v>
      </c>
      <c r="D5452">
        <v>19</v>
      </c>
      <c r="E5452" s="138">
        <v>45287</v>
      </c>
      <c r="F5452" s="138">
        <v>46011</v>
      </c>
      <c r="G5452" t="s">
        <v>69</v>
      </c>
      <c r="H5452" t="s">
        <v>63</v>
      </c>
      <c r="I5452">
        <v>0.7</v>
      </c>
      <c r="J5452" t="s">
        <v>71</v>
      </c>
      <c r="K5452"/>
      <c r="L5452"/>
      <c r="M5452"/>
      <c r="N5452"/>
      <c r="O5452"/>
      <c r="P5452"/>
      <c r="Q5452"/>
      <c r="R5452"/>
      <c r="S5452"/>
      <c r="T5452"/>
      <c r="U5452"/>
      <c r="V5452"/>
      <c r="W5452"/>
      <c r="X5452"/>
      <c r="Y5452"/>
      <c r="Z5452"/>
      <c r="AA5452"/>
      <c r="AB5452"/>
      <c r="AC5452"/>
      <c r="AD5452"/>
      <c r="AE5452"/>
      <c r="AF5452"/>
      <c r="AG5452">
        <v>1</v>
      </c>
      <c r="AH5452">
        <v>0</v>
      </c>
    </row>
    <row r="5453" spans="1:34" ht="15" x14ac:dyDescent="0.25">
      <c r="A5453" t="s">
        <v>10984</v>
      </c>
      <c r="B5453" t="s">
        <v>10985</v>
      </c>
      <c r="C5453" t="s">
        <v>142</v>
      </c>
      <c r="D5453">
        <v>46</v>
      </c>
      <c r="E5453" s="138">
        <v>45647</v>
      </c>
      <c r="F5453" s="138">
        <v>45695</v>
      </c>
      <c r="G5453" t="s">
        <v>69</v>
      </c>
      <c r="H5453" t="s">
        <v>70</v>
      </c>
      <c r="I5453">
        <v>0</v>
      </c>
      <c r="J5453" t="s">
        <v>16229</v>
      </c>
      <c r="K5453">
        <v>0.6</v>
      </c>
      <c r="L5453" t="s">
        <v>16270</v>
      </c>
      <c r="M5453">
        <v>0.7</v>
      </c>
      <c r="N5453" t="s">
        <v>78</v>
      </c>
      <c r="O5453">
        <v>0.8</v>
      </c>
      <c r="P5453" t="s">
        <v>79</v>
      </c>
      <c r="Q5453"/>
      <c r="R5453"/>
      <c r="S5453"/>
      <c r="T5453"/>
      <c r="U5453"/>
      <c r="V5453"/>
      <c r="W5453"/>
      <c r="X5453"/>
      <c r="Y5453"/>
      <c r="Z5453"/>
      <c r="AA5453"/>
      <c r="AB5453"/>
      <c r="AC5453"/>
      <c r="AD5453"/>
      <c r="AE5453"/>
      <c r="AF5453"/>
      <c r="AG5453">
        <v>4</v>
      </c>
      <c r="AH5453">
        <v>10000</v>
      </c>
    </row>
    <row r="5454" spans="1:34" ht="15" x14ac:dyDescent="0.25">
      <c r="A5454" t="s">
        <v>10982</v>
      </c>
      <c r="B5454" t="s">
        <v>10983</v>
      </c>
      <c r="C5454" t="s">
        <v>142</v>
      </c>
      <c r="D5454">
        <v>43</v>
      </c>
      <c r="E5454" s="138">
        <v>45645</v>
      </c>
      <c r="F5454" s="138">
        <v>45800</v>
      </c>
      <c r="G5454" t="s">
        <v>69</v>
      </c>
      <c r="H5454" t="s">
        <v>63</v>
      </c>
      <c r="I5454">
        <v>0.6</v>
      </c>
      <c r="J5454" t="s">
        <v>71</v>
      </c>
      <c r="K5454"/>
      <c r="L5454"/>
      <c r="M5454"/>
      <c r="N5454"/>
      <c r="O5454"/>
      <c r="P5454"/>
      <c r="Q5454"/>
      <c r="R5454"/>
      <c r="S5454"/>
      <c r="T5454"/>
      <c r="U5454"/>
      <c r="V5454"/>
      <c r="W5454"/>
      <c r="X5454"/>
      <c r="Y5454"/>
      <c r="Z5454"/>
      <c r="AA5454"/>
      <c r="AB5454"/>
      <c r="AC5454"/>
      <c r="AD5454"/>
      <c r="AE5454"/>
      <c r="AF5454"/>
      <c r="AG5454">
        <v>1</v>
      </c>
      <c r="AH5454">
        <v>0</v>
      </c>
    </row>
    <row r="5455" spans="1:34" ht="15" x14ac:dyDescent="0.25">
      <c r="A5455" t="s">
        <v>10986</v>
      </c>
      <c r="B5455" t="s">
        <v>10987</v>
      </c>
      <c r="C5455" t="s">
        <v>116</v>
      </c>
      <c r="D5455"/>
      <c r="E5455"/>
      <c r="F5455"/>
      <c r="G5455"/>
      <c r="H5455" t="s">
        <v>63</v>
      </c>
      <c r="I5455" t="s">
        <v>64</v>
      </c>
      <c r="J5455"/>
      <c r="K5455"/>
      <c r="L5455"/>
      <c r="M5455"/>
      <c r="N5455"/>
      <c r="O5455"/>
      <c r="P5455"/>
      <c r="Q5455"/>
      <c r="R5455"/>
      <c r="S5455"/>
      <c r="T5455"/>
      <c r="U5455"/>
      <c r="V5455"/>
      <c r="W5455"/>
      <c r="X5455"/>
      <c r="Y5455"/>
      <c r="Z5455"/>
      <c r="AA5455"/>
      <c r="AB5455"/>
      <c r="AC5455"/>
      <c r="AD5455"/>
      <c r="AE5455"/>
      <c r="AF5455"/>
      <c r="AG5455"/>
      <c r="AH5455">
        <v>0</v>
      </c>
    </row>
    <row r="5456" spans="1:34" ht="15" x14ac:dyDescent="0.25">
      <c r="A5456" t="s">
        <v>10988</v>
      </c>
      <c r="B5456" t="s">
        <v>10989</v>
      </c>
      <c r="C5456" t="s">
        <v>176</v>
      </c>
      <c r="D5456"/>
      <c r="E5456"/>
      <c r="F5456"/>
      <c r="G5456"/>
      <c r="H5456" t="s">
        <v>63</v>
      </c>
      <c r="I5456" t="s">
        <v>64</v>
      </c>
      <c r="J5456"/>
      <c r="K5456"/>
      <c r="L5456"/>
      <c r="M5456"/>
      <c r="N5456"/>
      <c r="O5456"/>
      <c r="P5456"/>
      <c r="Q5456"/>
      <c r="R5456"/>
      <c r="S5456"/>
      <c r="T5456"/>
      <c r="U5456"/>
      <c r="V5456"/>
      <c r="W5456"/>
      <c r="X5456"/>
      <c r="Y5456"/>
      <c r="Z5456"/>
      <c r="AA5456"/>
      <c r="AB5456"/>
      <c r="AC5456"/>
      <c r="AD5456"/>
      <c r="AE5456"/>
      <c r="AF5456"/>
      <c r="AG5456"/>
      <c r="AH5456">
        <v>0</v>
      </c>
    </row>
    <row r="5457" spans="1:34" ht="15" x14ac:dyDescent="0.25">
      <c r="A5457" t="s">
        <v>10990</v>
      </c>
      <c r="B5457" t="s">
        <v>10991</v>
      </c>
      <c r="C5457" t="s">
        <v>102</v>
      </c>
      <c r="D5457">
        <v>13</v>
      </c>
      <c r="E5457" s="138">
        <v>45646</v>
      </c>
      <c r="F5457" s="138">
        <v>45702</v>
      </c>
      <c r="G5457" t="s">
        <v>69</v>
      </c>
      <c r="H5457" t="s">
        <v>63</v>
      </c>
      <c r="I5457">
        <v>0.8</v>
      </c>
      <c r="J5457" t="s">
        <v>71</v>
      </c>
      <c r="K5457"/>
      <c r="L5457"/>
      <c r="M5457"/>
      <c r="N5457"/>
      <c r="O5457"/>
      <c r="P5457"/>
      <c r="Q5457"/>
      <c r="R5457"/>
      <c r="S5457"/>
      <c r="T5457"/>
      <c r="U5457"/>
      <c r="V5457"/>
      <c r="W5457"/>
      <c r="X5457"/>
      <c r="Y5457"/>
      <c r="Z5457"/>
      <c r="AA5457"/>
      <c r="AB5457"/>
      <c r="AC5457"/>
      <c r="AD5457"/>
      <c r="AE5457"/>
      <c r="AF5457"/>
      <c r="AG5457">
        <v>1</v>
      </c>
      <c r="AH5457">
        <v>0</v>
      </c>
    </row>
    <row r="5458" spans="1:34" ht="15" x14ac:dyDescent="0.25">
      <c r="A5458" t="s">
        <v>10992</v>
      </c>
      <c r="B5458" t="s">
        <v>10993</v>
      </c>
      <c r="C5458" t="s">
        <v>142</v>
      </c>
      <c r="D5458">
        <v>34</v>
      </c>
      <c r="E5458" s="138">
        <v>45642</v>
      </c>
      <c r="F5458" s="138">
        <v>45824</v>
      </c>
      <c r="G5458" t="s">
        <v>69</v>
      </c>
      <c r="H5458" t="s">
        <v>70</v>
      </c>
      <c r="I5458">
        <v>0</v>
      </c>
      <c r="J5458" t="s">
        <v>16230</v>
      </c>
      <c r="K5458">
        <v>0.8</v>
      </c>
      <c r="L5458" t="s">
        <v>71</v>
      </c>
      <c r="M5458"/>
      <c r="N5458"/>
      <c r="O5458"/>
      <c r="P5458"/>
      <c r="Q5458"/>
      <c r="R5458"/>
      <c r="S5458"/>
      <c r="T5458"/>
      <c r="U5458"/>
      <c r="V5458"/>
      <c r="W5458"/>
      <c r="X5458"/>
      <c r="Y5458"/>
      <c r="Z5458"/>
      <c r="AA5458"/>
      <c r="AB5458"/>
      <c r="AC5458"/>
      <c r="AD5458"/>
      <c r="AE5458"/>
      <c r="AF5458"/>
      <c r="AG5458">
        <v>2</v>
      </c>
      <c r="AH5458">
        <v>15000</v>
      </c>
    </row>
    <row r="5459" spans="1:34" ht="15" x14ac:dyDescent="0.25">
      <c r="A5459" t="s">
        <v>10994</v>
      </c>
      <c r="B5459" t="s">
        <v>10995</v>
      </c>
      <c r="C5459" t="s">
        <v>301</v>
      </c>
      <c r="D5459">
        <v>59</v>
      </c>
      <c r="E5459" s="138">
        <v>45647</v>
      </c>
      <c r="F5459" s="138">
        <v>45944</v>
      </c>
      <c r="G5459" t="s">
        <v>69</v>
      </c>
      <c r="H5459" t="s">
        <v>63</v>
      </c>
      <c r="I5459">
        <v>0.4</v>
      </c>
      <c r="J5459" t="s">
        <v>71</v>
      </c>
      <c r="K5459"/>
      <c r="L5459"/>
      <c r="M5459"/>
      <c r="N5459"/>
      <c r="O5459"/>
      <c r="P5459"/>
      <c r="Q5459"/>
      <c r="R5459"/>
      <c r="S5459"/>
      <c r="T5459"/>
      <c r="U5459"/>
      <c r="V5459"/>
      <c r="W5459"/>
      <c r="X5459"/>
      <c r="Y5459"/>
      <c r="Z5459"/>
      <c r="AA5459"/>
      <c r="AB5459"/>
      <c r="AC5459"/>
      <c r="AD5459"/>
      <c r="AE5459"/>
      <c r="AF5459"/>
      <c r="AG5459">
        <v>1</v>
      </c>
      <c r="AH5459">
        <v>0</v>
      </c>
    </row>
    <row r="5460" spans="1:34" ht="15" x14ac:dyDescent="0.25">
      <c r="A5460" t="s">
        <v>10996</v>
      </c>
      <c r="B5460" t="s">
        <v>10997</v>
      </c>
      <c r="C5460" t="s">
        <v>932</v>
      </c>
      <c r="D5460">
        <v>194</v>
      </c>
      <c r="E5460" s="138">
        <v>44553</v>
      </c>
      <c r="F5460" s="138">
        <v>46011</v>
      </c>
      <c r="G5460" t="s">
        <v>69</v>
      </c>
      <c r="H5460" t="s">
        <v>63</v>
      </c>
      <c r="I5460">
        <v>0.4</v>
      </c>
      <c r="J5460" t="s">
        <v>71</v>
      </c>
      <c r="K5460"/>
      <c r="L5460"/>
      <c r="M5460"/>
      <c r="N5460"/>
      <c r="O5460"/>
      <c r="P5460"/>
      <c r="Q5460"/>
      <c r="R5460"/>
      <c r="S5460"/>
      <c r="T5460"/>
      <c r="U5460"/>
      <c r="V5460"/>
      <c r="W5460"/>
      <c r="X5460"/>
      <c r="Y5460"/>
      <c r="Z5460"/>
      <c r="AA5460"/>
      <c r="AB5460"/>
      <c r="AC5460"/>
      <c r="AD5460"/>
      <c r="AE5460"/>
      <c r="AF5460"/>
      <c r="AG5460">
        <v>1</v>
      </c>
      <c r="AH5460">
        <v>0</v>
      </c>
    </row>
    <row r="5461" spans="1:34" ht="15" x14ac:dyDescent="0.25">
      <c r="A5461" t="s">
        <v>10998</v>
      </c>
      <c r="B5461" t="s">
        <v>10999</v>
      </c>
      <c r="C5461" t="s">
        <v>286</v>
      </c>
      <c r="D5461">
        <v>5</v>
      </c>
      <c r="E5461" s="138">
        <v>44615</v>
      </c>
      <c r="F5461" s="138">
        <v>46011</v>
      </c>
      <c r="G5461" t="s">
        <v>16478</v>
      </c>
      <c r="H5461" t="s">
        <v>70</v>
      </c>
      <c r="I5461">
        <v>0.4</v>
      </c>
      <c r="J5461" t="s">
        <v>76</v>
      </c>
      <c r="K5461">
        <v>0.5</v>
      </c>
      <c r="L5461" t="s">
        <v>77</v>
      </c>
      <c r="M5461">
        <v>0.6</v>
      </c>
      <c r="N5461" t="s">
        <v>78</v>
      </c>
      <c r="O5461">
        <v>0.8</v>
      </c>
      <c r="P5461" t="s">
        <v>79</v>
      </c>
      <c r="Q5461">
        <v>0</v>
      </c>
      <c r="R5461" t="s">
        <v>16230</v>
      </c>
      <c r="S5461"/>
      <c r="T5461"/>
      <c r="U5461"/>
      <c r="V5461"/>
      <c r="W5461"/>
      <c r="X5461"/>
      <c r="Y5461"/>
      <c r="Z5461"/>
      <c r="AA5461"/>
      <c r="AB5461"/>
      <c r="AC5461"/>
      <c r="AD5461"/>
      <c r="AE5461"/>
      <c r="AF5461"/>
      <c r="AG5461">
        <v>0</v>
      </c>
      <c r="AH5461">
        <v>0</v>
      </c>
    </row>
    <row r="5462" spans="1:34" ht="15" x14ac:dyDescent="0.25">
      <c r="A5462" t="s">
        <v>11000</v>
      </c>
      <c r="B5462" t="s">
        <v>11001</v>
      </c>
      <c r="C5462" t="s">
        <v>1000</v>
      </c>
      <c r="D5462">
        <v>90</v>
      </c>
      <c r="E5462" s="138">
        <v>45649</v>
      </c>
      <c r="F5462" s="138">
        <v>45688</v>
      </c>
      <c r="G5462" t="s">
        <v>69</v>
      </c>
      <c r="H5462" t="s">
        <v>70</v>
      </c>
      <c r="I5462">
        <v>0</v>
      </c>
      <c r="J5462" t="s">
        <v>16417</v>
      </c>
      <c r="K5462">
        <v>0.8</v>
      </c>
      <c r="L5462" t="s">
        <v>71</v>
      </c>
      <c r="M5462"/>
      <c r="N5462"/>
      <c r="O5462"/>
      <c r="P5462"/>
      <c r="Q5462"/>
      <c r="R5462"/>
      <c r="S5462"/>
      <c r="T5462"/>
      <c r="U5462"/>
      <c r="V5462"/>
      <c r="W5462"/>
      <c r="X5462"/>
      <c r="Y5462"/>
      <c r="Z5462"/>
      <c r="AA5462"/>
      <c r="AB5462"/>
      <c r="AC5462"/>
      <c r="AD5462"/>
      <c r="AE5462"/>
      <c r="AF5462"/>
      <c r="AG5462">
        <v>2</v>
      </c>
      <c r="AH5462">
        <v>6542.5</v>
      </c>
    </row>
    <row r="5463" spans="1:34" ht="15" x14ac:dyDescent="0.25">
      <c r="A5463" t="s">
        <v>11002</v>
      </c>
      <c r="B5463" t="s">
        <v>11003</v>
      </c>
      <c r="C5463" t="s">
        <v>193</v>
      </c>
      <c r="D5463">
        <v>38</v>
      </c>
      <c r="E5463" s="138">
        <v>45645</v>
      </c>
      <c r="F5463" s="138">
        <v>45699</v>
      </c>
      <c r="G5463" t="s">
        <v>69</v>
      </c>
      <c r="H5463" t="s">
        <v>70</v>
      </c>
      <c r="I5463">
        <v>0</v>
      </c>
      <c r="J5463" t="s">
        <v>16237</v>
      </c>
      <c r="K5463">
        <v>0.6</v>
      </c>
      <c r="L5463" t="s">
        <v>71</v>
      </c>
      <c r="M5463"/>
      <c r="N5463"/>
      <c r="O5463"/>
      <c r="P5463"/>
      <c r="Q5463"/>
      <c r="R5463"/>
      <c r="S5463"/>
      <c r="T5463"/>
      <c r="U5463"/>
      <c r="V5463"/>
      <c r="W5463"/>
      <c r="X5463"/>
      <c r="Y5463"/>
      <c r="Z5463"/>
      <c r="AA5463"/>
      <c r="AB5463"/>
      <c r="AC5463"/>
      <c r="AD5463"/>
      <c r="AE5463"/>
      <c r="AF5463"/>
      <c r="AG5463">
        <v>2</v>
      </c>
      <c r="AH5463">
        <v>9000</v>
      </c>
    </row>
    <row r="5464" spans="1:34" ht="15" x14ac:dyDescent="0.25">
      <c r="A5464" t="s">
        <v>11004</v>
      </c>
      <c r="B5464" t="s">
        <v>11005</v>
      </c>
      <c r="C5464" t="s">
        <v>359</v>
      </c>
      <c r="D5464">
        <v>25</v>
      </c>
      <c r="E5464" s="138">
        <v>45645</v>
      </c>
      <c r="F5464" s="138">
        <v>45688</v>
      </c>
      <c r="G5464" t="s">
        <v>69</v>
      </c>
      <c r="H5464" t="s">
        <v>63</v>
      </c>
      <c r="I5464">
        <v>0.8</v>
      </c>
      <c r="J5464" t="s">
        <v>71</v>
      </c>
      <c r="K5464"/>
      <c r="L5464"/>
      <c r="M5464"/>
      <c r="N5464"/>
      <c r="O5464"/>
      <c r="P5464"/>
      <c r="Q5464"/>
      <c r="R5464"/>
      <c r="S5464"/>
      <c r="T5464"/>
      <c r="U5464"/>
      <c r="V5464"/>
      <c r="W5464"/>
      <c r="X5464"/>
      <c r="Y5464"/>
      <c r="Z5464"/>
      <c r="AA5464"/>
      <c r="AB5464"/>
      <c r="AC5464"/>
      <c r="AD5464"/>
      <c r="AE5464"/>
      <c r="AF5464"/>
      <c r="AG5464">
        <v>1</v>
      </c>
      <c r="AH5464">
        <v>0</v>
      </c>
    </row>
    <row r="5465" spans="1:34" ht="15" x14ac:dyDescent="0.25">
      <c r="A5465" t="s">
        <v>11006</v>
      </c>
      <c r="B5465" t="s">
        <v>11007</v>
      </c>
      <c r="C5465" t="s">
        <v>219</v>
      </c>
      <c r="D5465"/>
      <c r="E5465"/>
      <c r="F5465"/>
      <c r="G5465"/>
      <c r="H5465" t="s">
        <v>63</v>
      </c>
      <c r="I5465" t="s">
        <v>64</v>
      </c>
      <c r="J5465"/>
      <c r="K5465"/>
      <c r="L5465"/>
      <c r="M5465"/>
      <c r="N5465"/>
      <c r="O5465"/>
      <c r="P5465"/>
      <c r="Q5465"/>
      <c r="R5465"/>
      <c r="S5465"/>
      <c r="T5465"/>
      <c r="U5465"/>
      <c r="V5465"/>
      <c r="W5465"/>
      <c r="X5465"/>
      <c r="Y5465"/>
      <c r="Z5465"/>
      <c r="AA5465"/>
      <c r="AB5465"/>
      <c r="AC5465"/>
      <c r="AD5465"/>
      <c r="AE5465"/>
      <c r="AF5465"/>
      <c r="AG5465"/>
      <c r="AH5465">
        <v>0</v>
      </c>
    </row>
    <row r="5466" spans="1:34" ht="15" x14ac:dyDescent="0.25">
      <c r="A5466" t="s">
        <v>11008</v>
      </c>
      <c r="B5466" t="s">
        <v>11009</v>
      </c>
      <c r="C5466" t="s">
        <v>170</v>
      </c>
      <c r="D5466">
        <v>59</v>
      </c>
      <c r="E5466" s="138">
        <v>45625</v>
      </c>
      <c r="F5466" s="138">
        <v>45698</v>
      </c>
      <c r="G5466" t="s">
        <v>69</v>
      </c>
      <c r="H5466" t="s">
        <v>70</v>
      </c>
      <c r="I5466">
        <v>0</v>
      </c>
      <c r="J5466" t="s">
        <v>16229</v>
      </c>
      <c r="K5466">
        <v>0.8</v>
      </c>
      <c r="L5466" t="s">
        <v>71</v>
      </c>
      <c r="M5466"/>
      <c r="N5466"/>
      <c r="O5466"/>
      <c r="P5466"/>
      <c r="Q5466"/>
      <c r="R5466"/>
      <c r="S5466"/>
      <c r="T5466"/>
      <c r="U5466"/>
      <c r="V5466"/>
      <c r="W5466"/>
      <c r="X5466"/>
      <c r="Y5466"/>
      <c r="Z5466"/>
      <c r="AA5466"/>
      <c r="AB5466"/>
      <c r="AC5466"/>
      <c r="AD5466"/>
      <c r="AE5466"/>
      <c r="AF5466"/>
      <c r="AG5466">
        <v>2</v>
      </c>
      <c r="AH5466">
        <v>10000</v>
      </c>
    </row>
    <row r="5467" spans="1:34" ht="15" x14ac:dyDescent="0.25">
      <c r="A5467" t="s">
        <v>11010</v>
      </c>
      <c r="B5467" t="s">
        <v>11011</v>
      </c>
      <c r="C5467" t="s">
        <v>281</v>
      </c>
      <c r="D5467">
        <v>18</v>
      </c>
      <c r="E5467" s="138">
        <v>44754</v>
      </c>
      <c r="F5467" s="138">
        <v>46011</v>
      </c>
      <c r="G5467" t="s">
        <v>69</v>
      </c>
      <c r="H5467" t="s">
        <v>63</v>
      </c>
      <c r="I5467">
        <v>0.6</v>
      </c>
      <c r="J5467" t="s">
        <v>71</v>
      </c>
      <c r="K5467"/>
      <c r="L5467"/>
      <c r="M5467"/>
      <c r="N5467"/>
      <c r="O5467"/>
      <c r="P5467"/>
      <c r="Q5467"/>
      <c r="R5467"/>
      <c r="S5467"/>
      <c r="T5467"/>
      <c r="U5467"/>
      <c r="V5467"/>
      <c r="W5467"/>
      <c r="X5467"/>
      <c r="Y5467"/>
      <c r="Z5467"/>
      <c r="AA5467"/>
      <c r="AB5467"/>
      <c r="AC5467"/>
      <c r="AD5467"/>
      <c r="AE5467"/>
      <c r="AF5467"/>
      <c r="AG5467">
        <v>1</v>
      </c>
      <c r="AH5467">
        <v>0</v>
      </c>
    </row>
    <row r="5468" spans="1:34" ht="15" x14ac:dyDescent="0.25">
      <c r="A5468" t="s">
        <v>11012</v>
      </c>
      <c r="B5468" t="s">
        <v>11013</v>
      </c>
      <c r="C5468" t="s">
        <v>516</v>
      </c>
      <c r="D5468">
        <v>8</v>
      </c>
      <c r="E5468" s="138">
        <v>45138</v>
      </c>
      <c r="F5468" s="138">
        <v>46011</v>
      </c>
      <c r="G5468" t="s">
        <v>69</v>
      </c>
      <c r="H5468" t="s">
        <v>63</v>
      </c>
      <c r="I5468">
        <v>0.2</v>
      </c>
      <c r="J5468" t="s">
        <v>71</v>
      </c>
      <c r="K5468"/>
      <c r="L5468"/>
      <c r="M5468"/>
      <c r="N5468"/>
      <c r="O5468"/>
      <c r="P5468"/>
      <c r="Q5468"/>
      <c r="R5468"/>
      <c r="S5468"/>
      <c r="T5468"/>
      <c r="U5468"/>
      <c r="V5468"/>
      <c r="W5468"/>
      <c r="X5468"/>
      <c r="Y5468"/>
      <c r="Z5468"/>
      <c r="AA5468"/>
      <c r="AB5468"/>
      <c r="AC5468"/>
      <c r="AD5468"/>
      <c r="AE5468"/>
      <c r="AF5468"/>
      <c r="AG5468">
        <v>1</v>
      </c>
      <c r="AH5468">
        <v>0</v>
      </c>
    </row>
    <row r="5469" spans="1:34" ht="15" x14ac:dyDescent="0.25">
      <c r="A5469" t="s">
        <v>11014</v>
      </c>
      <c r="B5469" t="s">
        <v>11015</v>
      </c>
      <c r="C5469" t="s">
        <v>231</v>
      </c>
      <c r="D5469">
        <v>28</v>
      </c>
      <c r="E5469" s="138">
        <v>45643</v>
      </c>
      <c r="F5469" s="138">
        <v>45819</v>
      </c>
      <c r="G5469" t="s">
        <v>69</v>
      </c>
      <c r="H5469" t="s">
        <v>63</v>
      </c>
      <c r="I5469">
        <v>0.8</v>
      </c>
      <c r="J5469" t="s">
        <v>71</v>
      </c>
      <c r="K5469"/>
      <c r="L5469"/>
      <c r="M5469"/>
      <c r="N5469"/>
      <c r="O5469"/>
      <c r="P5469"/>
      <c r="Q5469"/>
      <c r="R5469"/>
      <c r="S5469"/>
      <c r="T5469"/>
      <c r="U5469"/>
      <c r="V5469"/>
      <c r="W5469"/>
      <c r="X5469"/>
      <c r="Y5469"/>
      <c r="Z5469"/>
      <c r="AA5469"/>
      <c r="AB5469"/>
      <c r="AC5469"/>
      <c r="AD5469"/>
      <c r="AE5469"/>
      <c r="AF5469"/>
      <c r="AG5469">
        <v>1</v>
      </c>
      <c r="AH5469">
        <v>0</v>
      </c>
    </row>
    <row r="5470" spans="1:34" ht="15" x14ac:dyDescent="0.25">
      <c r="A5470" t="s">
        <v>11016</v>
      </c>
      <c r="B5470" t="s">
        <v>11017</v>
      </c>
      <c r="C5470" t="s">
        <v>122</v>
      </c>
      <c r="D5470">
        <v>35</v>
      </c>
      <c r="E5470" s="138">
        <v>45365</v>
      </c>
      <c r="F5470" s="138">
        <v>46011</v>
      </c>
      <c r="G5470" t="s">
        <v>69</v>
      </c>
      <c r="H5470" t="s">
        <v>63</v>
      </c>
      <c r="I5470">
        <v>0.8</v>
      </c>
      <c r="J5470" t="s">
        <v>71</v>
      </c>
      <c r="K5470"/>
      <c r="L5470"/>
      <c r="M5470"/>
      <c r="N5470"/>
      <c r="O5470"/>
      <c r="P5470"/>
      <c r="Q5470"/>
      <c r="R5470"/>
      <c r="S5470"/>
      <c r="T5470"/>
      <c r="U5470"/>
      <c r="V5470"/>
      <c r="W5470"/>
      <c r="X5470"/>
      <c r="Y5470"/>
      <c r="Z5470"/>
      <c r="AA5470"/>
      <c r="AB5470"/>
      <c r="AC5470"/>
      <c r="AD5470"/>
      <c r="AE5470"/>
      <c r="AF5470"/>
      <c r="AG5470">
        <v>1</v>
      </c>
      <c r="AH5470">
        <v>0</v>
      </c>
    </row>
    <row r="5471" spans="1:34" ht="15" x14ac:dyDescent="0.25">
      <c r="A5471" t="s">
        <v>11018</v>
      </c>
      <c r="B5471" t="s">
        <v>11019</v>
      </c>
      <c r="C5471" t="s">
        <v>228</v>
      </c>
      <c r="D5471">
        <v>13</v>
      </c>
      <c r="E5471" s="138">
        <v>45654</v>
      </c>
      <c r="F5471" s="138">
        <v>45670</v>
      </c>
      <c r="G5471" t="s">
        <v>69</v>
      </c>
      <c r="H5471" t="s">
        <v>63</v>
      </c>
      <c r="I5471">
        <v>0.8</v>
      </c>
      <c r="J5471" t="s">
        <v>71</v>
      </c>
      <c r="K5471"/>
      <c r="L5471"/>
      <c r="M5471"/>
      <c r="N5471"/>
      <c r="O5471"/>
      <c r="P5471"/>
      <c r="Q5471"/>
      <c r="R5471"/>
      <c r="S5471"/>
      <c r="T5471"/>
      <c r="U5471"/>
      <c r="V5471"/>
      <c r="W5471"/>
      <c r="X5471"/>
      <c r="Y5471"/>
      <c r="Z5471"/>
      <c r="AA5471"/>
      <c r="AB5471"/>
      <c r="AC5471"/>
      <c r="AD5471"/>
      <c r="AE5471"/>
      <c r="AF5471"/>
      <c r="AG5471">
        <v>1</v>
      </c>
      <c r="AH5471">
        <v>0</v>
      </c>
    </row>
    <row r="5472" spans="1:34" ht="15" x14ac:dyDescent="0.25">
      <c r="A5472" t="s">
        <v>15927</v>
      </c>
      <c r="B5472" t="s">
        <v>15928</v>
      </c>
      <c r="C5472" t="s">
        <v>294</v>
      </c>
      <c r="D5472">
        <v>31</v>
      </c>
      <c r="E5472" s="138">
        <v>45638</v>
      </c>
      <c r="F5472" s="138">
        <v>45666</v>
      </c>
      <c r="G5472" t="s">
        <v>69</v>
      </c>
      <c r="H5472" t="s">
        <v>63</v>
      </c>
      <c r="I5472">
        <v>0.5</v>
      </c>
      <c r="J5472" t="s">
        <v>71</v>
      </c>
      <c r="K5472"/>
      <c r="L5472"/>
      <c r="M5472"/>
      <c r="N5472"/>
      <c r="O5472"/>
      <c r="P5472"/>
      <c r="Q5472"/>
      <c r="R5472"/>
      <c r="S5472"/>
      <c r="T5472"/>
      <c r="U5472"/>
      <c r="V5472"/>
      <c r="W5472"/>
      <c r="X5472"/>
      <c r="Y5472"/>
      <c r="Z5472"/>
      <c r="AA5472"/>
      <c r="AB5472"/>
      <c r="AC5472"/>
      <c r="AD5472"/>
      <c r="AE5472"/>
      <c r="AF5472"/>
      <c r="AG5472">
        <v>1</v>
      </c>
      <c r="AH5472">
        <v>0</v>
      </c>
    </row>
    <row r="5473" spans="1:34" ht="15" x14ac:dyDescent="0.25">
      <c r="A5473" t="s">
        <v>11020</v>
      </c>
      <c r="B5473" t="s">
        <v>11021</v>
      </c>
      <c r="C5473" t="s">
        <v>182</v>
      </c>
      <c r="D5473">
        <v>26</v>
      </c>
      <c r="E5473" s="138">
        <v>45264</v>
      </c>
      <c r="F5473" s="138">
        <v>46011</v>
      </c>
      <c r="G5473" t="s">
        <v>69</v>
      </c>
      <c r="H5473" t="s">
        <v>63</v>
      </c>
      <c r="I5473">
        <v>0.5</v>
      </c>
      <c r="J5473" t="s">
        <v>71</v>
      </c>
      <c r="K5473"/>
      <c r="L5473"/>
      <c r="M5473"/>
      <c r="N5473"/>
      <c r="O5473"/>
      <c r="P5473"/>
      <c r="Q5473"/>
      <c r="R5473"/>
      <c r="S5473"/>
      <c r="T5473"/>
      <c r="U5473"/>
      <c r="V5473"/>
      <c r="W5473"/>
      <c r="X5473"/>
      <c r="Y5473"/>
      <c r="Z5473"/>
      <c r="AA5473"/>
      <c r="AB5473"/>
      <c r="AC5473"/>
      <c r="AD5473"/>
      <c r="AE5473"/>
      <c r="AF5473"/>
      <c r="AG5473">
        <v>1</v>
      </c>
      <c r="AH5473">
        <v>0</v>
      </c>
    </row>
    <row r="5474" spans="1:34" ht="15" x14ac:dyDescent="0.25">
      <c r="A5474" t="s">
        <v>11022</v>
      </c>
      <c r="B5474" t="s">
        <v>11023</v>
      </c>
      <c r="C5474" t="s">
        <v>667</v>
      </c>
      <c r="D5474"/>
      <c r="E5474"/>
      <c r="F5474"/>
      <c r="G5474"/>
      <c r="H5474" t="s">
        <v>63</v>
      </c>
      <c r="I5474" t="s">
        <v>64</v>
      </c>
      <c r="J5474"/>
      <c r="K5474"/>
      <c r="L5474"/>
      <c r="M5474"/>
      <c r="N5474"/>
      <c r="O5474"/>
      <c r="P5474"/>
      <c r="Q5474"/>
      <c r="R5474"/>
      <c r="S5474"/>
      <c r="T5474"/>
      <c r="U5474"/>
      <c r="V5474"/>
      <c r="W5474"/>
      <c r="X5474"/>
      <c r="Y5474"/>
      <c r="Z5474"/>
      <c r="AA5474"/>
      <c r="AB5474"/>
      <c r="AC5474"/>
      <c r="AD5474"/>
      <c r="AE5474"/>
      <c r="AF5474"/>
      <c r="AG5474"/>
      <c r="AH5474">
        <v>0</v>
      </c>
    </row>
    <row r="5475" spans="1:34" ht="15" x14ac:dyDescent="0.25">
      <c r="A5475" t="s">
        <v>11024</v>
      </c>
      <c r="B5475" t="s">
        <v>11025</v>
      </c>
      <c r="C5475" t="s">
        <v>667</v>
      </c>
      <c r="D5475"/>
      <c r="E5475"/>
      <c r="F5475"/>
      <c r="G5475"/>
      <c r="H5475" t="s">
        <v>63</v>
      </c>
      <c r="I5475" t="s">
        <v>64</v>
      </c>
      <c r="J5475"/>
      <c r="K5475"/>
      <c r="L5475"/>
      <c r="M5475"/>
      <c r="N5475"/>
      <c r="O5475"/>
      <c r="P5475"/>
      <c r="Q5475"/>
      <c r="R5475"/>
      <c r="S5475"/>
      <c r="T5475"/>
      <c r="U5475"/>
      <c r="V5475"/>
      <c r="W5475"/>
      <c r="X5475"/>
      <c r="Y5475"/>
      <c r="Z5475"/>
      <c r="AA5475"/>
      <c r="AB5475"/>
      <c r="AC5475"/>
      <c r="AD5475"/>
      <c r="AE5475"/>
      <c r="AF5475"/>
      <c r="AG5475"/>
      <c r="AH5475">
        <v>0</v>
      </c>
    </row>
    <row r="5476" spans="1:34" ht="15" x14ac:dyDescent="0.25">
      <c r="A5476" t="s">
        <v>11026</v>
      </c>
      <c r="B5476" t="s">
        <v>11027</v>
      </c>
      <c r="C5476" t="s">
        <v>321</v>
      </c>
      <c r="D5476">
        <v>34</v>
      </c>
      <c r="E5476" s="138">
        <v>45639</v>
      </c>
      <c r="F5476" s="138">
        <v>45673</v>
      </c>
      <c r="G5476" t="s">
        <v>69</v>
      </c>
      <c r="H5476" t="s">
        <v>70</v>
      </c>
      <c r="I5476">
        <v>0</v>
      </c>
      <c r="J5476" t="s">
        <v>16229</v>
      </c>
      <c r="K5476">
        <v>0.8</v>
      </c>
      <c r="L5476" t="s">
        <v>71</v>
      </c>
      <c r="M5476"/>
      <c r="N5476"/>
      <c r="O5476"/>
      <c r="P5476"/>
      <c r="Q5476"/>
      <c r="R5476"/>
      <c r="S5476"/>
      <c r="T5476"/>
      <c r="U5476"/>
      <c r="V5476"/>
      <c r="W5476"/>
      <c r="X5476"/>
      <c r="Y5476"/>
      <c r="Z5476"/>
      <c r="AA5476"/>
      <c r="AB5476"/>
      <c r="AC5476"/>
      <c r="AD5476"/>
      <c r="AE5476"/>
      <c r="AF5476"/>
      <c r="AG5476">
        <v>2</v>
      </c>
      <c r="AH5476">
        <v>10000</v>
      </c>
    </row>
    <row r="5477" spans="1:34" ht="15" x14ac:dyDescent="0.25">
      <c r="A5477" t="s">
        <v>11028</v>
      </c>
      <c r="B5477" t="s">
        <v>11029</v>
      </c>
      <c r="C5477" t="s">
        <v>225</v>
      </c>
      <c r="D5477">
        <v>19</v>
      </c>
      <c r="E5477" s="138">
        <v>43544</v>
      </c>
      <c r="F5477" s="138">
        <v>46011</v>
      </c>
      <c r="G5477" t="s">
        <v>69</v>
      </c>
      <c r="H5477" t="s">
        <v>63</v>
      </c>
      <c r="I5477">
        <v>0.8</v>
      </c>
      <c r="J5477" t="s">
        <v>71</v>
      </c>
      <c r="K5477"/>
      <c r="L5477"/>
      <c r="M5477"/>
      <c r="N5477"/>
      <c r="O5477"/>
      <c r="P5477"/>
      <c r="Q5477"/>
      <c r="R5477"/>
      <c r="S5477"/>
      <c r="T5477"/>
      <c r="U5477"/>
      <c r="V5477"/>
      <c r="W5477"/>
      <c r="X5477"/>
      <c r="Y5477"/>
      <c r="Z5477"/>
      <c r="AA5477"/>
      <c r="AB5477"/>
      <c r="AC5477"/>
      <c r="AD5477"/>
      <c r="AE5477"/>
      <c r="AF5477"/>
      <c r="AG5477">
        <v>1</v>
      </c>
      <c r="AH5477">
        <v>0</v>
      </c>
    </row>
    <row r="5478" spans="1:34" ht="15" x14ac:dyDescent="0.25">
      <c r="A5478" t="s">
        <v>11030</v>
      </c>
      <c r="B5478" t="s">
        <v>11031</v>
      </c>
      <c r="C5478" t="s">
        <v>270</v>
      </c>
      <c r="D5478"/>
      <c r="E5478"/>
      <c r="F5478"/>
      <c r="G5478"/>
      <c r="H5478" t="s">
        <v>63</v>
      </c>
      <c r="I5478" t="s">
        <v>64</v>
      </c>
      <c r="J5478"/>
      <c r="K5478"/>
      <c r="L5478"/>
      <c r="M5478"/>
      <c r="N5478"/>
      <c r="O5478"/>
      <c r="P5478"/>
      <c r="Q5478"/>
      <c r="R5478"/>
      <c r="S5478"/>
      <c r="T5478"/>
      <c r="U5478"/>
      <c r="V5478"/>
      <c r="W5478"/>
      <c r="X5478"/>
      <c r="Y5478"/>
      <c r="Z5478"/>
      <c r="AA5478"/>
      <c r="AB5478"/>
      <c r="AC5478"/>
      <c r="AD5478"/>
      <c r="AE5478"/>
      <c r="AF5478"/>
      <c r="AG5478"/>
      <c r="AH5478">
        <v>0</v>
      </c>
    </row>
    <row r="5479" spans="1:34" ht="15" x14ac:dyDescent="0.25">
      <c r="A5479" t="s">
        <v>11032</v>
      </c>
      <c r="B5479" t="s">
        <v>11033</v>
      </c>
      <c r="C5479" t="s">
        <v>122</v>
      </c>
      <c r="D5479">
        <v>10</v>
      </c>
      <c r="E5479" s="138">
        <v>43525</v>
      </c>
      <c r="F5479" s="138">
        <v>46011</v>
      </c>
      <c r="G5479" t="s">
        <v>69</v>
      </c>
      <c r="H5479" t="s">
        <v>63</v>
      </c>
      <c r="I5479">
        <v>0.8</v>
      </c>
      <c r="J5479" t="s">
        <v>71</v>
      </c>
      <c r="K5479"/>
      <c r="L5479"/>
      <c r="M5479"/>
      <c r="N5479"/>
      <c r="O5479"/>
      <c r="P5479"/>
      <c r="Q5479"/>
      <c r="R5479"/>
      <c r="S5479"/>
      <c r="T5479"/>
      <c r="U5479"/>
      <c r="V5479"/>
      <c r="W5479"/>
      <c r="X5479"/>
      <c r="Y5479"/>
      <c r="Z5479"/>
      <c r="AA5479"/>
      <c r="AB5479"/>
      <c r="AC5479"/>
      <c r="AD5479"/>
      <c r="AE5479"/>
      <c r="AF5479"/>
      <c r="AG5479">
        <v>1</v>
      </c>
      <c r="AH5479">
        <v>0</v>
      </c>
    </row>
    <row r="5480" spans="1:34" ht="15" x14ac:dyDescent="0.25">
      <c r="A5480" t="s">
        <v>11034</v>
      </c>
      <c r="B5480" t="s">
        <v>11035</v>
      </c>
      <c r="C5480" t="s">
        <v>642</v>
      </c>
      <c r="D5480">
        <v>36</v>
      </c>
      <c r="E5480" s="138">
        <v>42215</v>
      </c>
      <c r="F5480" s="138">
        <v>46011</v>
      </c>
      <c r="G5480" t="s">
        <v>69</v>
      </c>
      <c r="H5480" t="s">
        <v>70</v>
      </c>
      <c r="I5480">
        <v>0</v>
      </c>
      <c r="J5480" t="s">
        <v>16289</v>
      </c>
      <c r="K5480">
        <v>0.8</v>
      </c>
      <c r="L5480" t="s">
        <v>71</v>
      </c>
      <c r="M5480"/>
      <c r="N5480"/>
      <c r="O5480"/>
      <c r="P5480"/>
      <c r="Q5480"/>
      <c r="R5480"/>
      <c r="S5480"/>
      <c r="T5480"/>
      <c r="U5480"/>
      <c r="V5480"/>
      <c r="W5480"/>
      <c r="X5480"/>
      <c r="Y5480"/>
      <c r="Z5480"/>
      <c r="AA5480"/>
      <c r="AB5480"/>
      <c r="AC5480"/>
      <c r="AD5480"/>
      <c r="AE5480"/>
      <c r="AF5480"/>
      <c r="AG5480">
        <v>2</v>
      </c>
      <c r="AH5480">
        <v>11999.99</v>
      </c>
    </row>
    <row r="5481" spans="1:34" ht="15" x14ac:dyDescent="0.25">
      <c r="A5481" t="s">
        <v>11036</v>
      </c>
      <c r="B5481" t="s">
        <v>11037</v>
      </c>
      <c r="C5481" t="s">
        <v>932</v>
      </c>
      <c r="D5481">
        <v>112</v>
      </c>
      <c r="E5481" s="138">
        <v>45279</v>
      </c>
      <c r="F5481" s="138">
        <v>46011</v>
      </c>
      <c r="G5481" t="s">
        <v>69</v>
      </c>
      <c r="H5481" t="s">
        <v>70</v>
      </c>
      <c r="I5481">
        <v>0</v>
      </c>
      <c r="J5481" t="s">
        <v>16228</v>
      </c>
      <c r="K5481">
        <v>0.8</v>
      </c>
      <c r="L5481" t="s">
        <v>71</v>
      </c>
      <c r="M5481"/>
      <c r="N5481"/>
      <c r="O5481"/>
      <c r="P5481"/>
      <c r="Q5481"/>
      <c r="R5481"/>
      <c r="S5481"/>
      <c r="T5481"/>
      <c r="U5481"/>
      <c r="V5481"/>
      <c r="W5481"/>
      <c r="X5481"/>
      <c r="Y5481"/>
      <c r="Z5481"/>
      <c r="AA5481"/>
      <c r="AB5481"/>
      <c r="AC5481"/>
      <c r="AD5481"/>
      <c r="AE5481"/>
      <c r="AF5481"/>
      <c r="AG5481">
        <v>2</v>
      </c>
      <c r="AH5481">
        <v>12000</v>
      </c>
    </row>
    <row r="5482" spans="1:34" ht="15" x14ac:dyDescent="0.25">
      <c r="A5482" t="s">
        <v>11038</v>
      </c>
      <c r="B5482" t="s">
        <v>11039</v>
      </c>
      <c r="C5482" t="s">
        <v>932</v>
      </c>
      <c r="D5482">
        <v>31</v>
      </c>
      <c r="E5482" s="138">
        <v>45258</v>
      </c>
      <c r="F5482" s="138">
        <v>46011</v>
      </c>
      <c r="G5482" t="s">
        <v>69</v>
      </c>
      <c r="H5482" t="s">
        <v>70</v>
      </c>
      <c r="I5482">
        <v>0</v>
      </c>
      <c r="J5482" t="s">
        <v>16259</v>
      </c>
      <c r="K5482">
        <v>0.8</v>
      </c>
      <c r="L5482" t="s">
        <v>71</v>
      </c>
      <c r="M5482"/>
      <c r="N5482"/>
      <c r="O5482"/>
      <c r="P5482"/>
      <c r="Q5482"/>
      <c r="R5482"/>
      <c r="S5482"/>
      <c r="T5482"/>
      <c r="U5482"/>
      <c r="V5482"/>
      <c r="W5482"/>
      <c r="X5482"/>
      <c r="Y5482"/>
      <c r="Z5482"/>
      <c r="AA5482"/>
      <c r="AB5482"/>
      <c r="AC5482"/>
      <c r="AD5482"/>
      <c r="AE5482"/>
      <c r="AF5482"/>
      <c r="AG5482">
        <v>2</v>
      </c>
      <c r="AH5482">
        <v>11000</v>
      </c>
    </row>
    <row r="5483" spans="1:34" ht="15" x14ac:dyDescent="0.25">
      <c r="A5483" t="s">
        <v>11040</v>
      </c>
      <c r="B5483" t="s">
        <v>11041</v>
      </c>
      <c r="C5483" t="s">
        <v>231</v>
      </c>
      <c r="D5483">
        <v>2</v>
      </c>
      <c r="E5483" s="138">
        <v>45666</v>
      </c>
      <c r="F5483" s="138">
        <v>45736</v>
      </c>
      <c r="G5483" t="s">
        <v>75</v>
      </c>
      <c r="H5483" t="s">
        <v>70</v>
      </c>
      <c r="I5483">
        <v>0.75</v>
      </c>
      <c r="J5483" t="s">
        <v>16270</v>
      </c>
      <c r="K5483">
        <v>0.78</v>
      </c>
      <c r="L5483" t="s">
        <v>78</v>
      </c>
      <c r="M5483">
        <v>0.8</v>
      </c>
      <c r="N5483" t="s">
        <v>79</v>
      </c>
      <c r="O5483"/>
      <c r="P5483"/>
      <c r="Q5483"/>
      <c r="R5483"/>
      <c r="S5483"/>
      <c r="T5483"/>
      <c r="U5483"/>
      <c r="V5483"/>
      <c r="W5483"/>
      <c r="X5483"/>
      <c r="Y5483"/>
      <c r="Z5483"/>
      <c r="AA5483"/>
      <c r="AB5483"/>
      <c r="AC5483"/>
      <c r="AD5483"/>
      <c r="AE5483"/>
      <c r="AF5483"/>
      <c r="AG5483">
        <v>3</v>
      </c>
      <c r="AH5483">
        <v>0</v>
      </c>
    </row>
    <row r="5484" spans="1:34" ht="15" x14ac:dyDescent="0.25">
      <c r="A5484" t="s">
        <v>11042</v>
      </c>
      <c r="B5484" t="s">
        <v>11043</v>
      </c>
      <c r="C5484" t="s">
        <v>182</v>
      </c>
      <c r="D5484">
        <v>54</v>
      </c>
      <c r="E5484" s="138">
        <v>45653</v>
      </c>
      <c r="F5484" s="138">
        <v>45691</v>
      </c>
      <c r="G5484" t="s">
        <v>16478</v>
      </c>
      <c r="H5484" t="s">
        <v>70</v>
      </c>
      <c r="I5484">
        <v>0.2</v>
      </c>
      <c r="J5484" t="s">
        <v>76</v>
      </c>
      <c r="K5484">
        <v>0.35</v>
      </c>
      <c r="L5484" t="s">
        <v>77</v>
      </c>
      <c r="M5484">
        <v>0.5</v>
      </c>
      <c r="N5484" t="s">
        <v>78</v>
      </c>
      <c r="O5484">
        <v>0.75</v>
      </c>
      <c r="P5484" t="s">
        <v>79</v>
      </c>
      <c r="Q5484">
        <v>0</v>
      </c>
      <c r="R5484" t="s">
        <v>16228</v>
      </c>
      <c r="S5484"/>
      <c r="T5484"/>
      <c r="U5484"/>
      <c r="V5484"/>
      <c r="W5484"/>
      <c r="X5484"/>
      <c r="Y5484"/>
      <c r="Z5484"/>
      <c r="AA5484"/>
      <c r="AB5484"/>
      <c r="AC5484"/>
      <c r="AD5484"/>
      <c r="AE5484"/>
      <c r="AF5484"/>
      <c r="AG5484">
        <v>0</v>
      </c>
      <c r="AH5484">
        <v>0</v>
      </c>
    </row>
    <row r="5485" spans="1:34" ht="15" x14ac:dyDescent="0.25">
      <c r="A5485" t="s">
        <v>11044</v>
      </c>
      <c r="B5485" t="s">
        <v>11045</v>
      </c>
      <c r="C5485" t="s">
        <v>387</v>
      </c>
      <c r="D5485">
        <v>63</v>
      </c>
      <c r="E5485" s="138">
        <v>45645</v>
      </c>
      <c r="F5485" s="138">
        <v>45966</v>
      </c>
      <c r="G5485" t="s">
        <v>75</v>
      </c>
      <c r="H5485" t="s">
        <v>70</v>
      </c>
      <c r="I5485">
        <v>0</v>
      </c>
      <c r="J5485" t="s">
        <v>16228</v>
      </c>
      <c r="K5485">
        <v>0.8</v>
      </c>
      <c r="L5485" t="s">
        <v>71</v>
      </c>
      <c r="M5485"/>
      <c r="N5485"/>
      <c r="O5485"/>
      <c r="P5485"/>
      <c r="Q5485"/>
      <c r="R5485"/>
      <c r="S5485"/>
      <c r="T5485"/>
      <c r="U5485"/>
      <c r="V5485"/>
      <c r="W5485"/>
      <c r="X5485"/>
      <c r="Y5485"/>
      <c r="Z5485"/>
      <c r="AA5485"/>
      <c r="AB5485"/>
      <c r="AC5485"/>
      <c r="AD5485"/>
      <c r="AE5485"/>
      <c r="AF5485"/>
      <c r="AG5485">
        <v>2</v>
      </c>
      <c r="AH5485">
        <v>12000</v>
      </c>
    </row>
    <row r="5486" spans="1:34" ht="15" x14ac:dyDescent="0.25">
      <c r="A5486" t="s">
        <v>11046</v>
      </c>
      <c r="B5486" t="s">
        <v>11047</v>
      </c>
      <c r="C5486" t="s">
        <v>326</v>
      </c>
      <c r="D5486">
        <v>61</v>
      </c>
      <c r="E5486" s="138">
        <v>45656</v>
      </c>
      <c r="F5486" s="138">
        <v>45939</v>
      </c>
      <c r="G5486" t="s">
        <v>16239</v>
      </c>
      <c r="H5486" t="s">
        <v>70</v>
      </c>
      <c r="I5486">
        <v>0</v>
      </c>
      <c r="J5486" t="s">
        <v>16230</v>
      </c>
      <c r="K5486">
        <v>0.79</v>
      </c>
      <c r="L5486" t="s">
        <v>16270</v>
      </c>
      <c r="M5486">
        <v>0.8</v>
      </c>
      <c r="N5486" t="s">
        <v>78</v>
      </c>
      <c r="O5486">
        <v>0.8</v>
      </c>
      <c r="P5486" t="s">
        <v>79</v>
      </c>
      <c r="Q5486"/>
      <c r="R5486"/>
      <c r="S5486"/>
      <c r="T5486"/>
      <c r="U5486"/>
      <c r="V5486"/>
      <c r="W5486"/>
      <c r="X5486"/>
      <c r="Y5486"/>
      <c r="Z5486"/>
      <c r="AA5486"/>
      <c r="AB5486"/>
      <c r="AC5486"/>
      <c r="AD5486"/>
      <c r="AE5486"/>
      <c r="AF5486"/>
      <c r="AG5486">
        <v>4</v>
      </c>
      <c r="AH5486">
        <v>15000</v>
      </c>
    </row>
    <row r="5487" spans="1:34" ht="15" x14ac:dyDescent="0.25">
      <c r="A5487" t="s">
        <v>11048</v>
      </c>
      <c r="B5487" t="s">
        <v>11049</v>
      </c>
      <c r="C5487" t="s">
        <v>231</v>
      </c>
      <c r="D5487">
        <v>46</v>
      </c>
      <c r="E5487" s="138">
        <v>45647</v>
      </c>
      <c r="F5487" s="138">
        <v>45666</v>
      </c>
      <c r="G5487" t="s">
        <v>69</v>
      </c>
      <c r="H5487" t="s">
        <v>63</v>
      </c>
      <c r="I5487">
        <v>0.6</v>
      </c>
      <c r="J5487" t="s">
        <v>71</v>
      </c>
      <c r="K5487"/>
      <c r="L5487"/>
      <c r="M5487"/>
      <c r="N5487"/>
      <c r="O5487"/>
      <c r="P5487"/>
      <c r="Q5487"/>
      <c r="R5487"/>
      <c r="S5487"/>
      <c r="T5487"/>
      <c r="U5487"/>
      <c r="V5487"/>
      <c r="W5487"/>
      <c r="X5487"/>
      <c r="Y5487"/>
      <c r="Z5487"/>
      <c r="AA5487"/>
      <c r="AB5487"/>
      <c r="AC5487"/>
      <c r="AD5487"/>
      <c r="AE5487"/>
      <c r="AF5487"/>
      <c r="AG5487">
        <v>1</v>
      </c>
      <c r="AH5487">
        <v>0</v>
      </c>
    </row>
    <row r="5488" spans="1:34" ht="15" x14ac:dyDescent="0.25">
      <c r="A5488" t="s">
        <v>11050</v>
      </c>
      <c r="B5488" t="s">
        <v>11051</v>
      </c>
      <c r="C5488" t="s">
        <v>281</v>
      </c>
      <c r="D5488">
        <v>17</v>
      </c>
      <c r="E5488" s="138">
        <v>45288</v>
      </c>
      <c r="F5488" s="138">
        <v>46011</v>
      </c>
      <c r="G5488" t="s">
        <v>69</v>
      </c>
      <c r="H5488" t="s">
        <v>63</v>
      </c>
      <c r="I5488">
        <v>0.8</v>
      </c>
      <c r="J5488" t="s">
        <v>71</v>
      </c>
      <c r="K5488"/>
      <c r="L5488"/>
      <c r="M5488"/>
      <c r="N5488"/>
      <c r="O5488"/>
      <c r="P5488"/>
      <c r="Q5488"/>
      <c r="R5488"/>
      <c r="S5488"/>
      <c r="T5488"/>
      <c r="U5488"/>
      <c r="V5488"/>
      <c r="W5488"/>
      <c r="X5488"/>
      <c r="Y5488"/>
      <c r="Z5488"/>
      <c r="AA5488"/>
      <c r="AB5488"/>
      <c r="AC5488"/>
      <c r="AD5488"/>
      <c r="AE5488"/>
      <c r="AF5488"/>
      <c r="AG5488">
        <v>1</v>
      </c>
      <c r="AH5488">
        <v>0</v>
      </c>
    </row>
    <row r="5489" spans="1:34" ht="15" x14ac:dyDescent="0.25">
      <c r="A5489" t="s">
        <v>11052</v>
      </c>
      <c r="B5489" t="s">
        <v>11053</v>
      </c>
      <c r="C5489" t="s">
        <v>148</v>
      </c>
      <c r="D5489">
        <v>40</v>
      </c>
      <c r="E5489" s="138">
        <v>45656</v>
      </c>
      <c r="F5489" s="138">
        <v>45699</v>
      </c>
      <c r="G5489" t="s">
        <v>69</v>
      </c>
      <c r="H5489" t="s">
        <v>70</v>
      </c>
      <c r="I5489">
        <v>0</v>
      </c>
      <c r="J5489" t="s">
        <v>16229</v>
      </c>
      <c r="K5489">
        <v>0.8</v>
      </c>
      <c r="L5489" t="s">
        <v>71</v>
      </c>
      <c r="M5489"/>
      <c r="N5489"/>
      <c r="O5489"/>
      <c r="P5489"/>
      <c r="Q5489"/>
      <c r="R5489"/>
      <c r="S5489"/>
      <c r="T5489"/>
      <c r="U5489"/>
      <c r="V5489"/>
      <c r="W5489"/>
      <c r="X5489"/>
      <c r="Y5489"/>
      <c r="Z5489"/>
      <c r="AA5489"/>
      <c r="AB5489"/>
      <c r="AC5489"/>
      <c r="AD5489"/>
      <c r="AE5489"/>
      <c r="AF5489"/>
      <c r="AG5489">
        <v>2</v>
      </c>
      <c r="AH5489">
        <v>10000</v>
      </c>
    </row>
    <row r="5490" spans="1:34" ht="15" x14ac:dyDescent="0.25">
      <c r="A5490" t="s">
        <v>11054</v>
      </c>
      <c r="B5490" t="s">
        <v>11055</v>
      </c>
      <c r="C5490" t="s">
        <v>151</v>
      </c>
      <c r="D5490">
        <v>35</v>
      </c>
      <c r="E5490" s="138">
        <v>45643</v>
      </c>
      <c r="F5490" s="138">
        <v>45688</v>
      </c>
      <c r="G5490" t="s">
        <v>69</v>
      </c>
      <c r="H5490" t="s">
        <v>63</v>
      </c>
      <c r="I5490">
        <v>0.6</v>
      </c>
      <c r="J5490" t="s">
        <v>71</v>
      </c>
      <c r="K5490"/>
      <c r="L5490"/>
      <c r="M5490"/>
      <c r="N5490"/>
      <c r="O5490"/>
      <c r="P5490"/>
      <c r="Q5490"/>
      <c r="R5490"/>
      <c r="S5490"/>
      <c r="T5490"/>
      <c r="U5490"/>
      <c r="V5490"/>
      <c r="W5490"/>
      <c r="X5490"/>
      <c r="Y5490"/>
      <c r="Z5490"/>
      <c r="AA5490"/>
      <c r="AB5490"/>
      <c r="AC5490"/>
      <c r="AD5490"/>
      <c r="AE5490"/>
      <c r="AF5490"/>
      <c r="AG5490">
        <v>1</v>
      </c>
      <c r="AH5490">
        <v>0</v>
      </c>
    </row>
    <row r="5491" spans="1:34" ht="15" x14ac:dyDescent="0.25">
      <c r="A5491" t="s">
        <v>11056</v>
      </c>
      <c r="B5491" t="s">
        <v>11057</v>
      </c>
      <c r="C5491" t="s">
        <v>521</v>
      </c>
      <c r="D5491">
        <v>50</v>
      </c>
      <c r="E5491" s="138">
        <v>45649</v>
      </c>
      <c r="F5491" s="138">
        <v>45904</v>
      </c>
      <c r="G5491" t="s">
        <v>75</v>
      </c>
      <c r="H5491" t="s">
        <v>70</v>
      </c>
      <c r="I5491">
        <v>0</v>
      </c>
      <c r="J5491" t="s">
        <v>16231</v>
      </c>
      <c r="K5491">
        <v>0.8</v>
      </c>
      <c r="L5491" t="s">
        <v>71</v>
      </c>
      <c r="M5491"/>
      <c r="N5491"/>
      <c r="O5491"/>
      <c r="P5491"/>
      <c r="Q5491"/>
      <c r="R5491"/>
      <c r="S5491"/>
      <c r="T5491"/>
      <c r="U5491"/>
      <c r="V5491"/>
      <c r="W5491"/>
      <c r="X5491"/>
      <c r="Y5491"/>
      <c r="Z5491"/>
      <c r="AA5491"/>
      <c r="AB5491"/>
      <c r="AC5491"/>
      <c r="AD5491"/>
      <c r="AE5491"/>
      <c r="AF5491"/>
      <c r="AG5491">
        <v>2</v>
      </c>
      <c r="AH5491">
        <v>13000</v>
      </c>
    </row>
    <row r="5492" spans="1:34" ht="15" x14ac:dyDescent="0.25">
      <c r="A5492" t="s">
        <v>11058</v>
      </c>
      <c r="B5492" t="s">
        <v>11059</v>
      </c>
      <c r="C5492" t="s">
        <v>321</v>
      </c>
      <c r="D5492">
        <v>24</v>
      </c>
      <c r="E5492" s="138">
        <v>45638</v>
      </c>
      <c r="F5492" s="138">
        <v>45672</v>
      </c>
      <c r="G5492" t="s">
        <v>75</v>
      </c>
      <c r="H5492" t="s">
        <v>70</v>
      </c>
      <c r="I5492">
        <v>0.6</v>
      </c>
      <c r="J5492" t="s">
        <v>16270</v>
      </c>
      <c r="K5492">
        <v>0.78</v>
      </c>
      <c r="L5492" t="s">
        <v>78</v>
      </c>
      <c r="M5492">
        <v>0.8</v>
      </c>
      <c r="N5492" t="s">
        <v>79</v>
      </c>
      <c r="O5492"/>
      <c r="P5492"/>
      <c r="Q5492"/>
      <c r="R5492"/>
      <c r="S5492"/>
      <c r="T5492"/>
      <c r="U5492"/>
      <c r="V5492"/>
      <c r="W5492"/>
      <c r="X5492"/>
      <c r="Y5492"/>
      <c r="Z5492"/>
      <c r="AA5492"/>
      <c r="AB5492"/>
      <c r="AC5492"/>
      <c r="AD5492"/>
      <c r="AE5492"/>
      <c r="AF5492"/>
      <c r="AG5492">
        <v>3</v>
      </c>
      <c r="AH5492">
        <v>0</v>
      </c>
    </row>
    <row r="5493" spans="1:34" ht="15" x14ac:dyDescent="0.25">
      <c r="A5493" t="s">
        <v>11060</v>
      </c>
      <c r="B5493" t="s">
        <v>11061</v>
      </c>
      <c r="C5493" t="s">
        <v>267</v>
      </c>
      <c r="D5493">
        <v>44</v>
      </c>
      <c r="E5493" s="138">
        <v>45645</v>
      </c>
      <c r="F5493" s="138">
        <v>45677</v>
      </c>
      <c r="G5493" t="s">
        <v>75</v>
      </c>
      <c r="H5493" t="s">
        <v>70</v>
      </c>
      <c r="I5493">
        <v>0</v>
      </c>
      <c r="J5493" t="s">
        <v>16228</v>
      </c>
      <c r="K5493">
        <v>0.8</v>
      </c>
      <c r="L5493" t="s">
        <v>71</v>
      </c>
      <c r="M5493"/>
      <c r="N5493"/>
      <c r="O5493"/>
      <c r="P5493"/>
      <c r="Q5493"/>
      <c r="R5493"/>
      <c r="S5493"/>
      <c r="T5493"/>
      <c r="U5493"/>
      <c r="V5493"/>
      <c r="W5493"/>
      <c r="X5493"/>
      <c r="Y5493"/>
      <c r="Z5493"/>
      <c r="AA5493"/>
      <c r="AB5493"/>
      <c r="AC5493"/>
      <c r="AD5493"/>
      <c r="AE5493"/>
      <c r="AF5493"/>
      <c r="AG5493">
        <v>2</v>
      </c>
      <c r="AH5493">
        <v>12000</v>
      </c>
    </row>
    <row r="5494" spans="1:34" ht="15" x14ac:dyDescent="0.25">
      <c r="A5494" t="s">
        <v>11062</v>
      </c>
      <c r="B5494" t="s">
        <v>11063</v>
      </c>
      <c r="C5494" t="s">
        <v>142</v>
      </c>
      <c r="D5494">
        <v>49</v>
      </c>
      <c r="E5494" s="138">
        <v>45644</v>
      </c>
      <c r="F5494" s="138">
        <v>45698</v>
      </c>
      <c r="G5494" t="s">
        <v>69</v>
      </c>
      <c r="H5494" t="s">
        <v>70</v>
      </c>
      <c r="I5494">
        <v>0</v>
      </c>
      <c r="J5494" t="s">
        <v>16229</v>
      </c>
      <c r="K5494">
        <v>0.75</v>
      </c>
      <c r="L5494" t="s">
        <v>71</v>
      </c>
      <c r="M5494"/>
      <c r="N5494"/>
      <c r="O5494"/>
      <c r="P5494"/>
      <c r="Q5494"/>
      <c r="R5494"/>
      <c r="S5494"/>
      <c r="T5494"/>
      <c r="U5494"/>
      <c r="V5494"/>
      <c r="W5494"/>
      <c r="X5494"/>
      <c r="Y5494"/>
      <c r="Z5494"/>
      <c r="AA5494"/>
      <c r="AB5494"/>
      <c r="AC5494"/>
      <c r="AD5494"/>
      <c r="AE5494"/>
      <c r="AF5494"/>
      <c r="AG5494">
        <v>2</v>
      </c>
      <c r="AH5494">
        <v>10000</v>
      </c>
    </row>
    <row r="5495" spans="1:34" ht="15" x14ac:dyDescent="0.25">
      <c r="A5495" t="s">
        <v>11064</v>
      </c>
      <c r="B5495" t="s">
        <v>11065</v>
      </c>
      <c r="C5495" t="s">
        <v>148</v>
      </c>
      <c r="D5495">
        <v>4</v>
      </c>
      <c r="E5495" s="138">
        <v>45677</v>
      </c>
      <c r="F5495" s="138">
        <v>45946</v>
      </c>
      <c r="G5495" t="s">
        <v>69</v>
      </c>
      <c r="H5495" t="s">
        <v>70</v>
      </c>
      <c r="I5495">
        <v>0.7</v>
      </c>
      <c r="J5495" t="s">
        <v>71</v>
      </c>
      <c r="K5495">
        <v>0</v>
      </c>
      <c r="L5495" t="s">
        <v>16683</v>
      </c>
      <c r="M5495"/>
      <c r="N5495"/>
      <c r="O5495"/>
      <c r="P5495"/>
      <c r="Q5495"/>
      <c r="R5495"/>
      <c r="S5495"/>
      <c r="T5495"/>
      <c r="U5495"/>
      <c r="V5495"/>
      <c r="W5495"/>
      <c r="X5495"/>
      <c r="Y5495"/>
      <c r="Z5495"/>
      <c r="AA5495"/>
      <c r="AB5495"/>
      <c r="AC5495"/>
      <c r="AD5495"/>
      <c r="AE5495"/>
      <c r="AF5495"/>
      <c r="AG5495">
        <v>5</v>
      </c>
      <c r="AH5495">
        <v>0</v>
      </c>
    </row>
    <row r="5496" spans="1:34" ht="15" x14ac:dyDescent="0.25">
      <c r="A5496" t="s">
        <v>11066</v>
      </c>
      <c r="B5496" t="s">
        <v>11067</v>
      </c>
      <c r="C5496" t="s">
        <v>313</v>
      </c>
      <c r="D5496"/>
      <c r="E5496"/>
      <c r="F5496"/>
      <c r="G5496"/>
      <c r="H5496" t="s">
        <v>63</v>
      </c>
      <c r="I5496" t="s">
        <v>64</v>
      </c>
      <c r="J5496"/>
      <c r="K5496"/>
      <c r="L5496"/>
      <c r="M5496"/>
      <c r="N5496"/>
      <c r="O5496"/>
      <c r="P5496"/>
      <c r="Q5496"/>
      <c r="R5496"/>
      <c r="S5496"/>
      <c r="T5496"/>
      <c r="U5496"/>
      <c r="V5496"/>
      <c r="W5496"/>
      <c r="X5496"/>
      <c r="Y5496"/>
      <c r="Z5496"/>
      <c r="AA5496"/>
      <c r="AB5496"/>
      <c r="AC5496"/>
      <c r="AD5496"/>
      <c r="AE5496"/>
      <c r="AF5496"/>
      <c r="AG5496"/>
      <c r="AH5496">
        <v>0</v>
      </c>
    </row>
    <row r="5497" spans="1:34" ht="15" x14ac:dyDescent="0.25">
      <c r="A5497" t="s">
        <v>11068</v>
      </c>
      <c r="B5497" t="s">
        <v>11069</v>
      </c>
      <c r="C5497" t="s">
        <v>426</v>
      </c>
      <c r="D5497">
        <v>15</v>
      </c>
      <c r="E5497" s="138">
        <v>44712</v>
      </c>
      <c r="F5497" s="138">
        <v>46011</v>
      </c>
      <c r="G5497" t="s">
        <v>69</v>
      </c>
      <c r="H5497" t="s">
        <v>63</v>
      </c>
      <c r="I5497">
        <v>0.8</v>
      </c>
      <c r="J5497" t="s">
        <v>71</v>
      </c>
      <c r="K5497"/>
      <c r="L5497"/>
      <c r="M5497"/>
      <c r="N5497"/>
      <c r="O5497"/>
      <c r="P5497"/>
      <c r="Q5497"/>
      <c r="R5497"/>
      <c r="S5497"/>
      <c r="T5497"/>
      <c r="U5497"/>
      <c r="V5497"/>
      <c r="W5497"/>
      <c r="X5497"/>
      <c r="Y5497"/>
      <c r="Z5497"/>
      <c r="AA5497"/>
      <c r="AB5497"/>
      <c r="AC5497"/>
      <c r="AD5497"/>
      <c r="AE5497"/>
      <c r="AF5497"/>
      <c r="AG5497">
        <v>1</v>
      </c>
      <c r="AH5497">
        <v>0</v>
      </c>
    </row>
    <row r="5498" spans="1:34" ht="15" x14ac:dyDescent="0.25">
      <c r="A5498" t="s">
        <v>11070</v>
      </c>
      <c r="B5498" t="s">
        <v>11071</v>
      </c>
      <c r="C5498" t="s">
        <v>259</v>
      </c>
      <c r="D5498">
        <v>10</v>
      </c>
      <c r="E5498" s="138">
        <v>45338</v>
      </c>
      <c r="F5498" s="138">
        <v>46011</v>
      </c>
      <c r="G5498" t="s">
        <v>69</v>
      </c>
      <c r="H5498" t="s">
        <v>63</v>
      </c>
      <c r="I5498">
        <v>0.8</v>
      </c>
      <c r="J5498" t="s">
        <v>71</v>
      </c>
      <c r="K5498"/>
      <c r="L5498"/>
      <c r="M5498"/>
      <c r="N5498"/>
      <c r="O5498"/>
      <c r="P5498"/>
      <c r="Q5498"/>
      <c r="R5498"/>
      <c r="S5498"/>
      <c r="T5498"/>
      <c r="U5498"/>
      <c r="V5498"/>
      <c r="W5498"/>
      <c r="X5498"/>
      <c r="Y5498"/>
      <c r="Z5498"/>
      <c r="AA5498"/>
      <c r="AB5498"/>
      <c r="AC5498"/>
      <c r="AD5498"/>
      <c r="AE5498"/>
      <c r="AF5498"/>
      <c r="AG5498">
        <v>1</v>
      </c>
      <c r="AH5498">
        <v>0</v>
      </c>
    </row>
    <row r="5499" spans="1:34" ht="15" x14ac:dyDescent="0.25">
      <c r="A5499" t="s">
        <v>11072</v>
      </c>
      <c r="B5499" t="s">
        <v>11073</v>
      </c>
      <c r="C5499" t="s">
        <v>102</v>
      </c>
      <c r="D5499">
        <v>60</v>
      </c>
      <c r="E5499" s="138">
        <v>45654</v>
      </c>
      <c r="F5499" s="138">
        <v>45944</v>
      </c>
      <c r="G5499" t="s">
        <v>69</v>
      </c>
      <c r="H5499" t="s">
        <v>63</v>
      </c>
      <c r="I5499">
        <v>0.8</v>
      </c>
      <c r="J5499" t="s">
        <v>71</v>
      </c>
      <c r="K5499"/>
      <c r="L5499"/>
      <c r="M5499"/>
      <c r="N5499"/>
      <c r="O5499"/>
      <c r="P5499"/>
      <c r="Q5499"/>
      <c r="R5499"/>
      <c r="S5499"/>
      <c r="T5499"/>
      <c r="U5499"/>
      <c r="V5499"/>
      <c r="W5499"/>
      <c r="X5499"/>
      <c r="Y5499"/>
      <c r="Z5499"/>
      <c r="AA5499"/>
      <c r="AB5499"/>
      <c r="AC5499"/>
      <c r="AD5499"/>
      <c r="AE5499"/>
      <c r="AF5499"/>
      <c r="AG5499">
        <v>1</v>
      </c>
      <c r="AH5499">
        <v>0</v>
      </c>
    </row>
    <row r="5500" spans="1:34" ht="15" x14ac:dyDescent="0.25">
      <c r="A5500" t="s">
        <v>11074</v>
      </c>
      <c r="B5500" t="s">
        <v>11075</v>
      </c>
      <c r="C5500" t="s">
        <v>411</v>
      </c>
      <c r="D5500"/>
      <c r="E5500"/>
      <c r="F5500"/>
      <c r="G5500"/>
      <c r="H5500" t="s">
        <v>63</v>
      </c>
      <c r="I5500" t="s">
        <v>64</v>
      </c>
      <c r="J5500"/>
      <c r="K5500"/>
      <c r="L5500"/>
      <c r="M5500"/>
      <c r="N5500"/>
      <c r="O5500"/>
      <c r="P5500"/>
      <c r="Q5500"/>
      <c r="R5500"/>
      <c r="S5500"/>
      <c r="T5500"/>
      <c r="U5500"/>
      <c r="V5500"/>
      <c r="W5500"/>
      <c r="X5500"/>
      <c r="Y5500"/>
      <c r="Z5500"/>
      <c r="AA5500"/>
      <c r="AB5500"/>
      <c r="AC5500"/>
      <c r="AD5500"/>
      <c r="AE5500"/>
      <c r="AF5500"/>
      <c r="AG5500"/>
      <c r="AH5500">
        <v>0</v>
      </c>
    </row>
    <row r="5501" spans="1:34" ht="15" x14ac:dyDescent="0.25">
      <c r="A5501" t="s">
        <v>11076</v>
      </c>
      <c r="B5501" t="s">
        <v>11077</v>
      </c>
      <c r="C5501" t="s">
        <v>116</v>
      </c>
      <c r="D5501"/>
      <c r="E5501"/>
      <c r="F5501"/>
      <c r="G5501"/>
      <c r="H5501" t="s">
        <v>63</v>
      </c>
      <c r="I5501" t="s">
        <v>64</v>
      </c>
      <c r="J5501"/>
      <c r="K5501"/>
      <c r="L5501"/>
      <c r="M5501"/>
      <c r="N5501"/>
      <c r="O5501"/>
      <c r="P5501"/>
      <c r="Q5501"/>
      <c r="R5501"/>
      <c r="S5501"/>
      <c r="T5501"/>
      <c r="U5501"/>
      <c r="V5501"/>
      <c r="W5501"/>
      <c r="X5501"/>
      <c r="Y5501"/>
      <c r="Z5501"/>
      <c r="AA5501"/>
      <c r="AB5501"/>
      <c r="AC5501"/>
      <c r="AD5501"/>
      <c r="AE5501"/>
      <c r="AF5501"/>
      <c r="AG5501"/>
      <c r="AH5501">
        <v>0</v>
      </c>
    </row>
    <row r="5502" spans="1:34" ht="15" x14ac:dyDescent="0.25">
      <c r="A5502" t="s">
        <v>11078</v>
      </c>
      <c r="B5502" t="s">
        <v>11079</v>
      </c>
      <c r="C5502" t="s">
        <v>70</v>
      </c>
      <c r="D5502">
        <v>6</v>
      </c>
      <c r="E5502" s="138">
        <v>45762</v>
      </c>
      <c r="F5502" s="138">
        <v>45796</v>
      </c>
      <c r="G5502" t="s">
        <v>75</v>
      </c>
      <c r="H5502" t="s">
        <v>70</v>
      </c>
      <c r="I5502">
        <v>0</v>
      </c>
      <c r="J5502" t="s">
        <v>16236</v>
      </c>
      <c r="K5502">
        <v>0.8</v>
      </c>
      <c r="L5502" t="s">
        <v>71</v>
      </c>
      <c r="M5502"/>
      <c r="N5502"/>
      <c r="O5502"/>
      <c r="P5502"/>
      <c r="Q5502"/>
      <c r="R5502"/>
      <c r="S5502"/>
      <c r="T5502"/>
      <c r="U5502"/>
      <c r="V5502"/>
      <c r="W5502"/>
      <c r="X5502"/>
      <c r="Y5502"/>
      <c r="Z5502"/>
      <c r="AA5502"/>
      <c r="AB5502"/>
      <c r="AC5502"/>
      <c r="AD5502"/>
      <c r="AE5502"/>
      <c r="AF5502"/>
      <c r="AG5502">
        <v>2</v>
      </c>
      <c r="AH5502">
        <v>9999.99</v>
      </c>
    </row>
    <row r="5503" spans="1:34" ht="15" x14ac:dyDescent="0.25">
      <c r="A5503" t="s">
        <v>11080</v>
      </c>
      <c r="B5503" t="s">
        <v>11081</v>
      </c>
      <c r="C5503" t="s">
        <v>125</v>
      </c>
      <c r="D5503">
        <v>16</v>
      </c>
      <c r="E5503" s="138">
        <v>45414</v>
      </c>
      <c r="F5503" s="138">
        <v>46011</v>
      </c>
      <c r="G5503" t="s">
        <v>69</v>
      </c>
      <c r="H5503" t="s">
        <v>63</v>
      </c>
      <c r="I5503">
        <v>0.8</v>
      </c>
      <c r="J5503" t="s">
        <v>71</v>
      </c>
      <c r="K5503"/>
      <c r="L5503"/>
      <c r="M5503"/>
      <c r="N5503"/>
      <c r="O5503"/>
      <c r="P5503"/>
      <c r="Q5503"/>
      <c r="R5503"/>
      <c r="S5503"/>
      <c r="T5503"/>
      <c r="U5503"/>
      <c r="V5503"/>
      <c r="W5503"/>
      <c r="X5503"/>
      <c r="Y5503"/>
      <c r="Z5503"/>
      <c r="AA5503"/>
      <c r="AB5503"/>
      <c r="AC5503"/>
      <c r="AD5503"/>
      <c r="AE5503"/>
      <c r="AF5503"/>
      <c r="AG5503">
        <v>1</v>
      </c>
      <c r="AH5503">
        <v>0</v>
      </c>
    </row>
    <row r="5504" spans="1:34" ht="15" x14ac:dyDescent="0.25">
      <c r="A5504" t="s">
        <v>11082</v>
      </c>
      <c r="B5504" t="s">
        <v>11083</v>
      </c>
      <c r="C5504" t="s">
        <v>70</v>
      </c>
      <c r="D5504">
        <v>40</v>
      </c>
      <c r="E5504" s="138">
        <v>45288</v>
      </c>
      <c r="F5504" s="138">
        <v>46011</v>
      </c>
      <c r="G5504" t="s">
        <v>69</v>
      </c>
      <c r="H5504" t="s">
        <v>63</v>
      </c>
      <c r="I5504">
        <v>0.8</v>
      </c>
      <c r="J5504" t="s">
        <v>71</v>
      </c>
      <c r="K5504"/>
      <c r="L5504"/>
      <c r="M5504"/>
      <c r="N5504"/>
      <c r="O5504"/>
      <c r="P5504"/>
      <c r="Q5504"/>
      <c r="R5504"/>
      <c r="S5504"/>
      <c r="T5504"/>
      <c r="U5504"/>
      <c r="V5504"/>
      <c r="W5504"/>
      <c r="X5504"/>
      <c r="Y5504"/>
      <c r="Z5504"/>
      <c r="AA5504"/>
      <c r="AB5504"/>
      <c r="AC5504"/>
      <c r="AD5504"/>
      <c r="AE5504"/>
      <c r="AF5504"/>
      <c r="AG5504">
        <v>1</v>
      </c>
      <c r="AH5504">
        <v>0</v>
      </c>
    </row>
    <row r="5505" spans="1:34" ht="15" x14ac:dyDescent="0.25">
      <c r="A5505" t="s">
        <v>11084</v>
      </c>
      <c r="B5505" t="s">
        <v>11085</v>
      </c>
      <c r="C5505" t="s">
        <v>70</v>
      </c>
      <c r="D5505">
        <v>5</v>
      </c>
      <c r="E5505" s="138">
        <v>44225</v>
      </c>
      <c r="F5505" s="138">
        <v>46011</v>
      </c>
      <c r="G5505" t="s">
        <v>69</v>
      </c>
      <c r="H5505" t="s">
        <v>63</v>
      </c>
      <c r="I5505">
        <v>0.4</v>
      </c>
      <c r="J5505" t="s">
        <v>71</v>
      </c>
      <c r="K5505"/>
      <c r="L5505"/>
      <c r="M5505"/>
      <c r="N5505"/>
      <c r="O5505"/>
      <c r="P5505"/>
      <c r="Q5505"/>
      <c r="R5505"/>
      <c r="S5505"/>
      <c r="T5505"/>
      <c r="U5505"/>
      <c r="V5505"/>
      <c r="W5505"/>
      <c r="X5505"/>
      <c r="Y5505"/>
      <c r="Z5505"/>
      <c r="AA5505"/>
      <c r="AB5505"/>
      <c r="AC5505"/>
      <c r="AD5505"/>
      <c r="AE5505"/>
      <c r="AF5505"/>
      <c r="AG5505">
        <v>1</v>
      </c>
      <c r="AH5505">
        <v>0</v>
      </c>
    </row>
    <row r="5506" spans="1:34" ht="15" x14ac:dyDescent="0.25">
      <c r="A5506" t="s">
        <v>11086</v>
      </c>
      <c r="B5506" t="s">
        <v>11087</v>
      </c>
      <c r="C5506" t="s">
        <v>259</v>
      </c>
      <c r="D5506">
        <v>46</v>
      </c>
      <c r="E5506" s="138">
        <v>41212</v>
      </c>
      <c r="F5506" s="138">
        <v>46011</v>
      </c>
      <c r="G5506" t="s">
        <v>69</v>
      </c>
      <c r="H5506" t="s">
        <v>63</v>
      </c>
      <c r="I5506">
        <v>0.8</v>
      </c>
      <c r="J5506" t="s">
        <v>71</v>
      </c>
      <c r="K5506"/>
      <c r="L5506"/>
      <c r="M5506"/>
      <c r="N5506"/>
      <c r="O5506"/>
      <c r="P5506"/>
      <c r="Q5506"/>
      <c r="R5506"/>
      <c r="S5506"/>
      <c r="T5506"/>
      <c r="U5506"/>
      <c r="V5506"/>
      <c r="W5506"/>
      <c r="X5506"/>
      <c r="Y5506"/>
      <c r="Z5506"/>
      <c r="AA5506"/>
      <c r="AB5506"/>
      <c r="AC5506"/>
      <c r="AD5506"/>
      <c r="AE5506"/>
      <c r="AF5506"/>
      <c r="AG5506">
        <v>1</v>
      </c>
      <c r="AH5506">
        <v>0</v>
      </c>
    </row>
    <row r="5507" spans="1:34" ht="15" x14ac:dyDescent="0.25">
      <c r="A5507" t="s">
        <v>15691</v>
      </c>
      <c r="B5507" t="s">
        <v>15692</v>
      </c>
      <c r="C5507" t="s">
        <v>125</v>
      </c>
      <c r="D5507">
        <v>21</v>
      </c>
      <c r="E5507" s="138">
        <v>42489</v>
      </c>
      <c r="F5507" s="138">
        <v>46011</v>
      </c>
      <c r="G5507" t="s">
        <v>69</v>
      </c>
      <c r="H5507" t="s">
        <v>63</v>
      </c>
      <c r="I5507">
        <v>0.4</v>
      </c>
      <c r="J5507" t="s">
        <v>71</v>
      </c>
      <c r="K5507"/>
      <c r="L5507"/>
      <c r="M5507"/>
      <c r="N5507"/>
      <c r="O5507"/>
      <c r="P5507"/>
      <c r="Q5507"/>
      <c r="R5507"/>
      <c r="S5507"/>
      <c r="T5507"/>
      <c r="U5507"/>
      <c r="V5507"/>
      <c r="W5507"/>
      <c r="X5507"/>
      <c r="Y5507"/>
      <c r="Z5507"/>
      <c r="AA5507"/>
      <c r="AB5507"/>
      <c r="AC5507"/>
      <c r="AD5507"/>
      <c r="AE5507"/>
      <c r="AF5507"/>
      <c r="AG5507">
        <v>1</v>
      </c>
      <c r="AH5507">
        <v>0</v>
      </c>
    </row>
    <row r="5508" spans="1:34" ht="15" x14ac:dyDescent="0.25">
      <c r="A5508" t="s">
        <v>11088</v>
      </c>
      <c r="B5508" t="s">
        <v>11089</v>
      </c>
      <c r="C5508" t="s">
        <v>286</v>
      </c>
      <c r="D5508">
        <v>61</v>
      </c>
      <c r="E5508" s="138">
        <v>45282</v>
      </c>
      <c r="F5508" s="138">
        <v>46011</v>
      </c>
      <c r="G5508" t="s">
        <v>69</v>
      </c>
      <c r="H5508" t="s">
        <v>70</v>
      </c>
      <c r="I5508">
        <v>0</v>
      </c>
      <c r="J5508" t="s">
        <v>16229</v>
      </c>
      <c r="K5508">
        <v>0.55000000000000004</v>
      </c>
      <c r="L5508" t="s">
        <v>71</v>
      </c>
      <c r="M5508"/>
      <c r="N5508"/>
      <c r="O5508"/>
      <c r="P5508"/>
      <c r="Q5508"/>
      <c r="R5508"/>
      <c r="S5508"/>
      <c r="T5508"/>
      <c r="U5508"/>
      <c r="V5508"/>
      <c r="W5508"/>
      <c r="X5508"/>
      <c r="Y5508"/>
      <c r="Z5508"/>
      <c r="AA5508"/>
      <c r="AB5508"/>
      <c r="AC5508"/>
      <c r="AD5508"/>
      <c r="AE5508"/>
      <c r="AF5508"/>
      <c r="AG5508">
        <v>2</v>
      </c>
      <c r="AH5508">
        <v>10000</v>
      </c>
    </row>
    <row r="5509" spans="1:34" ht="15" x14ac:dyDescent="0.25">
      <c r="A5509" t="s">
        <v>11090</v>
      </c>
      <c r="B5509" t="s">
        <v>11091</v>
      </c>
      <c r="C5509" t="s">
        <v>96</v>
      </c>
      <c r="D5509">
        <v>325</v>
      </c>
      <c r="E5509" s="138">
        <v>45558</v>
      </c>
      <c r="F5509" s="138">
        <v>45945</v>
      </c>
      <c r="G5509" t="s">
        <v>16478</v>
      </c>
      <c r="H5509" t="s">
        <v>70</v>
      </c>
      <c r="I5509">
        <v>0.6</v>
      </c>
      <c r="J5509" t="s">
        <v>16507</v>
      </c>
      <c r="K5509">
        <v>0.7</v>
      </c>
      <c r="L5509" t="s">
        <v>77</v>
      </c>
      <c r="M5509">
        <v>0.75</v>
      </c>
      <c r="N5509" t="s">
        <v>78</v>
      </c>
      <c r="O5509">
        <v>0.8</v>
      </c>
      <c r="P5509" t="s">
        <v>79</v>
      </c>
      <c r="Q5509"/>
      <c r="R5509"/>
      <c r="S5509"/>
      <c r="T5509"/>
      <c r="U5509"/>
      <c r="V5509"/>
      <c r="W5509"/>
      <c r="X5509"/>
      <c r="Y5509"/>
      <c r="Z5509"/>
      <c r="AA5509"/>
      <c r="AB5509"/>
      <c r="AC5509"/>
      <c r="AD5509"/>
      <c r="AE5509"/>
      <c r="AF5509"/>
      <c r="AG5509">
        <v>0</v>
      </c>
      <c r="AH5509">
        <v>0</v>
      </c>
    </row>
    <row r="5510" spans="1:34" ht="15" x14ac:dyDescent="0.25">
      <c r="A5510" t="s">
        <v>11094</v>
      </c>
      <c r="B5510" t="s">
        <v>11095</v>
      </c>
      <c r="C5510" t="s">
        <v>108</v>
      </c>
      <c r="D5510">
        <v>7</v>
      </c>
      <c r="E5510" s="138">
        <v>45715</v>
      </c>
      <c r="F5510" s="138">
        <v>45901</v>
      </c>
      <c r="G5510" t="s">
        <v>16478</v>
      </c>
      <c r="H5510" t="s">
        <v>70</v>
      </c>
      <c r="I5510">
        <v>0.6</v>
      </c>
      <c r="J5510" t="s">
        <v>76</v>
      </c>
      <c r="K5510">
        <v>0.76</v>
      </c>
      <c r="L5510" t="s">
        <v>77</v>
      </c>
      <c r="M5510">
        <v>0.78</v>
      </c>
      <c r="N5510" t="s">
        <v>78</v>
      </c>
      <c r="O5510">
        <v>0.79</v>
      </c>
      <c r="P5510" t="s">
        <v>79</v>
      </c>
      <c r="Q5510">
        <v>0</v>
      </c>
      <c r="R5510" t="s">
        <v>16229</v>
      </c>
      <c r="S5510"/>
      <c r="T5510"/>
      <c r="U5510"/>
      <c r="V5510"/>
      <c r="W5510"/>
      <c r="X5510"/>
      <c r="Y5510"/>
      <c r="Z5510"/>
      <c r="AA5510"/>
      <c r="AB5510"/>
      <c r="AC5510"/>
      <c r="AD5510"/>
      <c r="AE5510"/>
      <c r="AF5510"/>
      <c r="AG5510">
        <v>0</v>
      </c>
      <c r="AH5510">
        <v>0</v>
      </c>
    </row>
    <row r="5511" spans="1:34" ht="15" x14ac:dyDescent="0.25">
      <c r="A5511" t="s">
        <v>11096</v>
      </c>
      <c r="B5511" t="s">
        <v>11097</v>
      </c>
      <c r="C5511" t="s">
        <v>125</v>
      </c>
      <c r="D5511">
        <v>21</v>
      </c>
      <c r="E5511" s="138">
        <v>44712</v>
      </c>
      <c r="F5511" s="138">
        <v>46011</v>
      </c>
      <c r="G5511" t="s">
        <v>69</v>
      </c>
      <c r="H5511" t="s">
        <v>63</v>
      </c>
      <c r="I5511">
        <v>0.8</v>
      </c>
      <c r="J5511" t="s">
        <v>71</v>
      </c>
      <c r="K5511"/>
      <c r="L5511"/>
      <c r="M5511"/>
      <c r="N5511"/>
      <c r="O5511"/>
      <c r="P5511"/>
      <c r="Q5511"/>
      <c r="R5511"/>
      <c r="S5511"/>
      <c r="T5511"/>
      <c r="U5511"/>
      <c r="V5511"/>
      <c r="W5511"/>
      <c r="X5511"/>
      <c r="Y5511"/>
      <c r="Z5511"/>
      <c r="AA5511"/>
      <c r="AB5511"/>
      <c r="AC5511"/>
      <c r="AD5511"/>
      <c r="AE5511"/>
      <c r="AF5511"/>
      <c r="AG5511">
        <v>1</v>
      </c>
      <c r="AH5511">
        <v>0</v>
      </c>
    </row>
    <row r="5512" spans="1:34" ht="15" x14ac:dyDescent="0.25">
      <c r="A5512" t="s">
        <v>11098</v>
      </c>
      <c r="B5512" t="s">
        <v>11099</v>
      </c>
      <c r="C5512" t="s">
        <v>251</v>
      </c>
      <c r="D5512">
        <v>34</v>
      </c>
      <c r="E5512" s="138">
        <v>45644</v>
      </c>
      <c r="F5512" s="138">
        <v>45688</v>
      </c>
      <c r="G5512" t="s">
        <v>69</v>
      </c>
      <c r="H5512" t="s">
        <v>70</v>
      </c>
      <c r="I5512">
        <v>0</v>
      </c>
      <c r="J5512" t="s">
        <v>16249</v>
      </c>
      <c r="K5512">
        <v>0.6</v>
      </c>
      <c r="L5512" t="s">
        <v>71</v>
      </c>
      <c r="M5512"/>
      <c r="N5512"/>
      <c r="O5512"/>
      <c r="P5512"/>
      <c r="Q5512"/>
      <c r="R5512"/>
      <c r="S5512"/>
      <c r="T5512"/>
      <c r="U5512"/>
      <c r="V5512"/>
      <c r="W5512"/>
      <c r="X5512"/>
      <c r="Y5512"/>
      <c r="Z5512"/>
      <c r="AA5512"/>
      <c r="AB5512"/>
      <c r="AC5512"/>
      <c r="AD5512"/>
      <c r="AE5512"/>
      <c r="AF5512"/>
      <c r="AG5512">
        <v>2</v>
      </c>
      <c r="AH5512">
        <v>8000</v>
      </c>
    </row>
    <row r="5513" spans="1:34" ht="15" x14ac:dyDescent="0.25">
      <c r="A5513" t="s">
        <v>11100</v>
      </c>
      <c r="B5513" t="s">
        <v>11101</v>
      </c>
      <c r="C5513" t="s">
        <v>251</v>
      </c>
      <c r="D5513">
        <v>35</v>
      </c>
      <c r="E5513" s="138">
        <v>45645</v>
      </c>
      <c r="F5513" s="138">
        <v>45790</v>
      </c>
      <c r="G5513" t="s">
        <v>69</v>
      </c>
      <c r="H5513" t="s">
        <v>70</v>
      </c>
      <c r="I5513">
        <v>0</v>
      </c>
      <c r="J5513" t="s">
        <v>16229</v>
      </c>
      <c r="K5513">
        <v>0.5</v>
      </c>
      <c r="L5513" t="s">
        <v>71</v>
      </c>
      <c r="M5513"/>
      <c r="N5513"/>
      <c r="O5513"/>
      <c r="P5513"/>
      <c r="Q5513"/>
      <c r="R5513"/>
      <c r="S5513"/>
      <c r="T5513"/>
      <c r="U5513"/>
      <c r="V5513"/>
      <c r="W5513"/>
      <c r="X5513"/>
      <c r="Y5513"/>
      <c r="Z5513"/>
      <c r="AA5513"/>
      <c r="AB5513"/>
      <c r="AC5513"/>
      <c r="AD5513"/>
      <c r="AE5513"/>
      <c r="AF5513"/>
      <c r="AG5513">
        <v>2</v>
      </c>
      <c r="AH5513">
        <v>10000</v>
      </c>
    </row>
    <row r="5514" spans="1:34" ht="15" x14ac:dyDescent="0.25">
      <c r="A5514" t="s">
        <v>11102</v>
      </c>
      <c r="B5514" t="s">
        <v>11103</v>
      </c>
      <c r="C5514" t="s">
        <v>125</v>
      </c>
      <c r="D5514">
        <v>25</v>
      </c>
      <c r="E5514" s="138">
        <v>43644</v>
      </c>
      <c r="F5514" s="138">
        <v>46011</v>
      </c>
      <c r="G5514" t="s">
        <v>69</v>
      </c>
      <c r="H5514" t="s">
        <v>63</v>
      </c>
      <c r="I5514">
        <v>0.8</v>
      </c>
      <c r="J5514" t="s">
        <v>71</v>
      </c>
      <c r="K5514"/>
      <c r="L5514"/>
      <c r="M5514"/>
      <c r="N5514"/>
      <c r="O5514"/>
      <c r="P5514"/>
      <c r="Q5514"/>
      <c r="R5514"/>
      <c r="S5514"/>
      <c r="T5514"/>
      <c r="U5514"/>
      <c r="V5514"/>
      <c r="W5514"/>
      <c r="X5514"/>
      <c r="Y5514"/>
      <c r="Z5514"/>
      <c r="AA5514"/>
      <c r="AB5514"/>
      <c r="AC5514"/>
      <c r="AD5514"/>
      <c r="AE5514"/>
      <c r="AF5514"/>
      <c r="AG5514">
        <v>1</v>
      </c>
      <c r="AH5514">
        <v>0</v>
      </c>
    </row>
    <row r="5515" spans="1:34" ht="15" x14ac:dyDescent="0.25">
      <c r="A5515" t="s">
        <v>11104</v>
      </c>
      <c r="B5515" t="s">
        <v>11105</v>
      </c>
      <c r="C5515" t="s">
        <v>193</v>
      </c>
      <c r="D5515">
        <v>48</v>
      </c>
      <c r="E5515" s="138">
        <v>45645</v>
      </c>
      <c r="F5515" s="138">
        <v>45688</v>
      </c>
      <c r="G5515" t="s">
        <v>75</v>
      </c>
      <c r="H5515" t="s">
        <v>70</v>
      </c>
      <c r="I5515">
        <v>0</v>
      </c>
      <c r="J5515" t="s">
        <v>16228</v>
      </c>
      <c r="K5515">
        <v>0.75</v>
      </c>
      <c r="L5515" t="s">
        <v>71</v>
      </c>
      <c r="M5515"/>
      <c r="N5515"/>
      <c r="O5515"/>
      <c r="P5515"/>
      <c r="Q5515"/>
      <c r="R5515"/>
      <c r="S5515"/>
      <c r="T5515"/>
      <c r="U5515"/>
      <c r="V5515"/>
      <c r="W5515"/>
      <c r="X5515"/>
      <c r="Y5515"/>
      <c r="Z5515"/>
      <c r="AA5515"/>
      <c r="AB5515"/>
      <c r="AC5515"/>
      <c r="AD5515"/>
      <c r="AE5515"/>
      <c r="AF5515"/>
      <c r="AG5515">
        <v>2</v>
      </c>
      <c r="AH5515">
        <v>12000</v>
      </c>
    </row>
    <row r="5516" spans="1:34" ht="15" x14ac:dyDescent="0.25">
      <c r="A5516" t="s">
        <v>11106</v>
      </c>
      <c r="B5516" t="s">
        <v>11107</v>
      </c>
      <c r="C5516" t="s">
        <v>193</v>
      </c>
      <c r="D5516">
        <v>28</v>
      </c>
      <c r="E5516" s="138">
        <v>45656</v>
      </c>
      <c r="F5516" s="138">
        <v>45698</v>
      </c>
      <c r="G5516" t="s">
        <v>75</v>
      </c>
      <c r="H5516" t="s">
        <v>63</v>
      </c>
      <c r="I5516">
        <v>0.6</v>
      </c>
      <c r="J5516" t="s">
        <v>71</v>
      </c>
      <c r="K5516"/>
      <c r="L5516"/>
      <c r="M5516"/>
      <c r="N5516"/>
      <c r="O5516"/>
      <c r="P5516"/>
      <c r="Q5516"/>
      <c r="R5516"/>
      <c r="S5516"/>
      <c r="T5516"/>
      <c r="U5516"/>
      <c r="V5516"/>
      <c r="W5516"/>
      <c r="X5516"/>
      <c r="Y5516"/>
      <c r="Z5516"/>
      <c r="AA5516"/>
      <c r="AB5516"/>
      <c r="AC5516"/>
      <c r="AD5516"/>
      <c r="AE5516"/>
      <c r="AF5516"/>
      <c r="AG5516">
        <v>1</v>
      </c>
      <c r="AH5516">
        <v>0</v>
      </c>
    </row>
    <row r="5517" spans="1:34" ht="15" x14ac:dyDescent="0.25">
      <c r="A5517" t="s">
        <v>11108</v>
      </c>
      <c r="B5517" t="s">
        <v>11109</v>
      </c>
      <c r="C5517" t="s">
        <v>304</v>
      </c>
      <c r="D5517">
        <v>22</v>
      </c>
      <c r="E5517" s="138">
        <v>45622</v>
      </c>
      <c r="F5517" s="138">
        <v>45673</v>
      </c>
      <c r="G5517" t="s">
        <v>69</v>
      </c>
      <c r="H5517" t="s">
        <v>63</v>
      </c>
      <c r="I5517">
        <v>0.8</v>
      </c>
      <c r="J5517" t="s">
        <v>71</v>
      </c>
      <c r="K5517"/>
      <c r="L5517"/>
      <c r="M5517"/>
      <c r="N5517"/>
      <c r="O5517"/>
      <c r="P5517"/>
      <c r="Q5517"/>
      <c r="R5517"/>
      <c r="S5517"/>
      <c r="T5517"/>
      <c r="U5517"/>
      <c r="V5517"/>
      <c r="W5517"/>
      <c r="X5517"/>
      <c r="Y5517"/>
      <c r="Z5517"/>
      <c r="AA5517"/>
      <c r="AB5517"/>
      <c r="AC5517"/>
      <c r="AD5517"/>
      <c r="AE5517"/>
      <c r="AF5517"/>
      <c r="AG5517">
        <v>1</v>
      </c>
      <c r="AH5517">
        <v>0</v>
      </c>
    </row>
    <row r="5518" spans="1:34" ht="15" x14ac:dyDescent="0.25">
      <c r="A5518" t="s">
        <v>11110</v>
      </c>
      <c r="B5518" t="s">
        <v>11111</v>
      </c>
      <c r="C5518" t="s">
        <v>511</v>
      </c>
      <c r="D5518">
        <v>46</v>
      </c>
      <c r="E5518" s="138">
        <v>45621</v>
      </c>
      <c r="F5518" s="138">
        <v>45791</v>
      </c>
      <c r="G5518" t="s">
        <v>69</v>
      </c>
      <c r="H5518" t="s">
        <v>70</v>
      </c>
      <c r="I5518">
        <v>0</v>
      </c>
      <c r="J5518" t="s">
        <v>16232</v>
      </c>
      <c r="K5518">
        <v>0.8</v>
      </c>
      <c r="L5518" t="s">
        <v>71</v>
      </c>
      <c r="M5518"/>
      <c r="N5518"/>
      <c r="O5518"/>
      <c r="P5518"/>
      <c r="Q5518"/>
      <c r="R5518"/>
      <c r="S5518"/>
      <c r="T5518"/>
      <c r="U5518"/>
      <c r="V5518"/>
      <c r="W5518"/>
      <c r="X5518"/>
      <c r="Y5518"/>
      <c r="Z5518"/>
      <c r="AA5518"/>
      <c r="AB5518"/>
      <c r="AC5518"/>
      <c r="AD5518"/>
      <c r="AE5518"/>
      <c r="AF5518"/>
      <c r="AG5518">
        <v>2</v>
      </c>
      <c r="AH5518">
        <v>7500</v>
      </c>
    </row>
    <row r="5519" spans="1:34" ht="15" x14ac:dyDescent="0.25">
      <c r="A5519" t="s">
        <v>11112</v>
      </c>
      <c r="B5519" t="s">
        <v>11113</v>
      </c>
      <c r="C5519" t="s">
        <v>790</v>
      </c>
      <c r="D5519"/>
      <c r="E5519"/>
      <c r="F5519"/>
      <c r="G5519"/>
      <c r="H5519" t="s">
        <v>63</v>
      </c>
      <c r="I5519" t="s">
        <v>64</v>
      </c>
      <c r="J5519"/>
      <c r="K5519"/>
      <c r="L5519"/>
      <c r="M5519"/>
      <c r="N5519"/>
      <c r="O5519"/>
      <c r="P5519"/>
      <c r="Q5519"/>
      <c r="R5519"/>
      <c r="S5519"/>
      <c r="T5519"/>
      <c r="U5519"/>
      <c r="V5519"/>
      <c r="W5519"/>
      <c r="X5519"/>
      <c r="Y5519"/>
      <c r="Z5519"/>
      <c r="AA5519"/>
      <c r="AB5519"/>
      <c r="AC5519"/>
      <c r="AD5519"/>
      <c r="AE5519"/>
      <c r="AF5519"/>
      <c r="AG5519"/>
      <c r="AH5519">
        <v>0</v>
      </c>
    </row>
    <row r="5520" spans="1:34" ht="15" x14ac:dyDescent="0.25">
      <c r="A5520" t="s">
        <v>11114</v>
      </c>
      <c r="B5520" t="s">
        <v>11115</v>
      </c>
      <c r="C5520" t="s">
        <v>516</v>
      </c>
      <c r="D5520">
        <v>8</v>
      </c>
      <c r="E5520" s="138">
        <v>43168</v>
      </c>
      <c r="F5520" s="138">
        <v>46011</v>
      </c>
      <c r="G5520" t="s">
        <v>69</v>
      </c>
      <c r="H5520" t="s">
        <v>63</v>
      </c>
      <c r="I5520">
        <v>0.4</v>
      </c>
      <c r="J5520" t="s">
        <v>71</v>
      </c>
      <c r="K5520"/>
      <c r="L5520"/>
      <c r="M5520"/>
      <c r="N5520"/>
      <c r="O5520"/>
      <c r="P5520"/>
      <c r="Q5520"/>
      <c r="R5520"/>
      <c r="S5520"/>
      <c r="T5520"/>
      <c r="U5520"/>
      <c r="V5520"/>
      <c r="W5520"/>
      <c r="X5520"/>
      <c r="Y5520"/>
      <c r="Z5520"/>
      <c r="AA5520"/>
      <c r="AB5520"/>
      <c r="AC5520"/>
      <c r="AD5520"/>
      <c r="AE5520"/>
      <c r="AF5520"/>
      <c r="AG5520">
        <v>1</v>
      </c>
      <c r="AH5520">
        <v>0</v>
      </c>
    </row>
    <row r="5521" spans="1:34" ht="15" x14ac:dyDescent="0.25">
      <c r="A5521" t="s">
        <v>11116</v>
      </c>
      <c r="B5521" t="s">
        <v>11117</v>
      </c>
      <c r="C5521" t="s">
        <v>70</v>
      </c>
      <c r="D5521">
        <v>98</v>
      </c>
      <c r="E5521" s="138">
        <v>43829</v>
      </c>
      <c r="F5521" s="138">
        <v>46011</v>
      </c>
      <c r="G5521" t="s">
        <v>69</v>
      </c>
      <c r="H5521" t="s">
        <v>63</v>
      </c>
      <c r="I5521">
        <v>0.8</v>
      </c>
      <c r="J5521" t="s">
        <v>71</v>
      </c>
      <c r="K5521"/>
      <c r="L5521"/>
      <c r="M5521"/>
      <c r="N5521"/>
      <c r="O5521"/>
      <c r="P5521"/>
      <c r="Q5521"/>
      <c r="R5521"/>
      <c r="S5521"/>
      <c r="T5521"/>
      <c r="U5521"/>
      <c r="V5521"/>
      <c r="W5521"/>
      <c r="X5521"/>
      <c r="Y5521"/>
      <c r="Z5521"/>
      <c r="AA5521"/>
      <c r="AB5521"/>
      <c r="AC5521"/>
      <c r="AD5521"/>
      <c r="AE5521"/>
      <c r="AF5521"/>
      <c r="AG5521">
        <v>1</v>
      </c>
      <c r="AH5521">
        <v>0</v>
      </c>
    </row>
    <row r="5522" spans="1:34" ht="15" x14ac:dyDescent="0.25">
      <c r="A5522" t="s">
        <v>11118</v>
      </c>
      <c r="B5522" t="s">
        <v>11119</v>
      </c>
      <c r="C5522" t="s">
        <v>93</v>
      </c>
      <c r="D5522">
        <v>50</v>
      </c>
      <c r="E5522" s="138">
        <v>45649</v>
      </c>
      <c r="F5522" s="138">
        <v>45664</v>
      </c>
      <c r="G5522" t="s">
        <v>69</v>
      </c>
      <c r="H5522" t="s">
        <v>63</v>
      </c>
      <c r="I5522">
        <v>0.8</v>
      </c>
      <c r="J5522" t="s">
        <v>71</v>
      </c>
      <c r="K5522"/>
      <c r="L5522"/>
      <c r="M5522"/>
      <c r="N5522"/>
      <c r="O5522"/>
      <c r="P5522"/>
      <c r="Q5522"/>
      <c r="R5522"/>
      <c r="S5522"/>
      <c r="T5522"/>
      <c r="U5522"/>
      <c r="V5522"/>
      <c r="W5522"/>
      <c r="X5522"/>
      <c r="Y5522"/>
      <c r="Z5522"/>
      <c r="AA5522"/>
      <c r="AB5522"/>
      <c r="AC5522"/>
      <c r="AD5522"/>
      <c r="AE5522"/>
      <c r="AF5522"/>
      <c r="AG5522">
        <v>1</v>
      </c>
      <c r="AH5522">
        <v>0</v>
      </c>
    </row>
    <row r="5523" spans="1:34" ht="15" x14ac:dyDescent="0.25">
      <c r="A5523" t="s">
        <v>11120</v>
      </c>
      <c r="B5523" t="s">
        <v>11121</v>
      </c>
      <c r="C5523" t="s">
        <v>93</v>
      </c>
      <c r="D5523"/>
      <c r="E5523"/>
      <c r="F5523"/>
      <c r="G5523"/>
      <c r="H5523" t="s">
        <v>63</v>
      </c>
      <c r="I5523" t="s">
        <v>64</v>
      </c>
      <c r="J5523"/>
      <c r="K5523"/>
      <c r="L5523"/>
      <c r="M5523"/>
      <c r="N5523"/>
      <c r="O5523"/>
      <c r="P5523"/>
      <c r="Q5523"/>
      <c r="R5523"/>
      <c r="S5523"/>
      <c r="T5523"/>
      <c r="U5523"/>
      <c r="V5523"/>
      <c r="W5523"/>
      <c r="X5523"/>
      <c r="Y5523"/>
      <c r="Z5523"/>
      <c r="AA5523"/>
      <c r="AB5523"/>
      <c r="AC5523"/>
      <c r="AD5523"/>
      <c r="AE5523"/>
      <c r="AF5523"/>
      <c r="AG5523"/>
      <c r="AH5523">
        <v>0</v>
      </c>
    </row>
    <row r="5524" spans="1:34" ht="15" x14ac:dyDescent="0.25">
      <c r="A5524" t="s">
        <v>11122</v>
      </c>
      <c r="B5524" t="s">
        <v>11123</v>
      </c>
      <c r="C5524" t="s">
        <v>321</v>
      </c>
      <c r="D5524">
        <v>3</v>
      </c>
      <c r="E5524" s="138">
        <v>45714</v>
      </c>
      <c r="F5524" s="138">
        <v>45728</v>
      </c>
      <c r="G5524" t="s">
        <v>69</v>
      </c>
      <c r="H5524" t="s">
        <v>70</v>
      </c>
      <c r="I5524">
        <v>0</v>
      </c>
      <c r="J5524" t="s">
        <v>16230</v>
      </c>
      <c r="K5524">
        <v>0.5</v>
      </c>
      <c r="L5524" t="s">
        <v>71</v>
      </c>
      <c r="M5524"/>
      <c r="N5524"/>
      <c r="O5524"/>
      <c r="P5524"/>
      <c r="Q5524"/>
      <c r="R5524"/>
      <c r="S5524"/>
      <c r="T5524"/>
      <c r="U5524"/>
      <c r="V5524"/>
      <c r="W5524"/>
      <c r="X5524"/>
      <c r="Y5524"/>
      <c r="Z5524"/>
      <c r="AA5524"/>
      <c r="AB5524"/>
      <c r="AC5524"/>
      <c r="AD5524"/>
      <c r="AE5524"/>
      <c r="AF5524"/>
      <c r="AG5524">
        <v>2</v>
      </c>
      <c r="AH5524">
        <v>15000</v>
      </c>
    </row>
    <row r="5525" spans="1:34" ht="15" x14ac:dyDescent="0.25">
      <c r="A5525" t="s">
        <v>11124</v>
      </c>
      <c r="B5525" t="s">
        <v>11125</v>
      </c>
      <c r="C5525" t="s">
        <v>116</v>
      </c>
      <c r="D5525"/>
      <c r="E5525"/>
      <c r="F5525"/>
      <c r="G5525"/>
      <c r="H5525" t="s">
        <v>63</v>
      </c>
      <c r="I5525" t="s">
        <v>64</v>
      </c>
      <c r="J5525"/>
      <c r="K5525"/>
      <c r="L5525"/>
      <c r="M5525"/>
      <c r="N5525"/>
      <c r="O5525"/>
      <c r="P5525"/>
      <c r="Q5525"/>
      <c r="R5525"/>
      <c r="S5525"/>
      <c r="T5525"/>
      <c r="U5525"/>
      <c r="V5525"/>
      <c r="W5525"/>
      <c r="X5525"/>
      <c r="Y5525"/>
      <c r="Z5525"/>
      <c r="AA5525"/>
      <c r="AB5525"/>
      <c r="AC5525"/>
      <c r="AD5525"/>
      <c r="AE5525"/>
      <c r="AF5525"/>
      <c r="AG5525"/>
      <c r="AH5525">
        <v>0</v>
      </c>
    </row>
    <row r="5526" spans="1:34" ht="15" x14ac:dyDescent="0.25">
      <c r="A5526" t="s">
        <v>11126</v>
      </c>
      <c r="B5526" t="s">
        <v>11127</v>
      </c>
      <c r="C5526" t="s">
        <v>350</v>
      </c>
      <c r="D5526">
        <v>26</v>
      </c>
      <c r="E5526" s="138">
        <v>45287</v>
      </c>
      <c r="F5526" s="138">
        <v>46011</v>
      </c>
      <c r="G5526" t="s">
        <v>69</v>
      </c>
      <c r="H5526" t="s">
        <v>70</v>
      </c>
      <c r="I5526">
        <v>0</v>
      </c>
      <c r="J5526" t="s">
        <v>16229</v>
      </c>
      <c r="K5526">
        <v>0.5</v>
      </c>
      <c r="L5526" t="s">
        <v>71</v>
      </c>
      <c r="M5526"/>
      <c r="N5526"/>
      <c r="O5526"/>
      <c r="P5526"/>
      <c r="Q5526"/>
      <c r="R5526"/>
      <c r="S5526"/>
      <c r="T5526"/>
      <c r="U5526"/>
      <c r="V5526"/>
      <c r="W5526"/>
      <c r="X5526"/>
      <c r="Y5526"/>
      <c r="Z5526"/>
      <c r="AA5526"/>
      <c r="AB5526"/>
      <c r="AC5526"/>
      <c r="AD5526"/>
      <c r="AE5526"/>
      <c r="AF5526"/>
      <c r="AG5526">
        <v>2</v>
      </c>
      <c r="AH5526">
        <v>10000</v>
      </c>
    </row>
    <row r="5527" spans="1:34" ht="15" x14ac:dyDescent="0.25">
      <c r="A5527" t="s">
        <v>11128</v>
      </c>
      <c r="B5527" t="s">
        <v>11129</v>
      </c>
      <c r="C5527" t="s">
        <v>259</v>
      </c>
      <c r="D5527">
        <v>46</v>
      </c>
      <c r="E5527" s="138">
        <v>41606</v>
      </c>
      <c r="F5527" s="138">
        <v>46011</v>
      </c>
      <c r="G5527" t="s">
        <v>69</v>
      </c>
      <c r="H5527" t="s">
        <v>63</v>
      </c>
      <c r="I5527">
        <v>0.8</v>
      </c>
      <c r="J5527" t="s">
        <v>71</v>
      </c>
      <c r="K5527"/>
      <c r="L5527"/>
      <c r="M5527"/>
      <c r="N5527"/>
      <c r="O5527"/>
      <c r="P5527"/>
      <c r="Q5527"/>
      <c r="R5527"/>
      <c r="S5527"/>
      <c r="T5527"/>
      <c r="U5527"/>
      <c r="V5527"/>
      <c r="W5527"/>
      <c r="X5527"/>
      <c r="Y5527"/>
      <c r="Z5527"/>
      <c r="AA5527"/>
      <c r="AB5527"/>
      <c r="AC5527"/>
      <c r="AD5527"/>
      <c r="AE5527"/>
      <c r="AF5527"/>
      <c r="AG5527">
        <v>1</v>
      </c>
      <c r="AH5527">
        <v>0</v>
      </c>
    </row>
    <row r="5528" spans="1:34" ht="15" x14ac:dyDescent="0.25">
      <c r="A5528" t="s">
        <v>11130</v>
      </c>
      <c r="B5528" t="s">
        <v>11131</v>
      </c>
      <c r="C5528" t="s">
        <v>1313</v>
      </c>
      <c r="D5528">
        <v>53</v>
      </c>
      <c r="E5528" s="138">
        <v>45643</v>
      </c>
      <c r="F5528" s="138">
        <v>45723</v>
      </c>
      <c r="G5528" t="s">
        <v>69</v>
      </c>
      <c r="H5528" t="s">
        <v>70</v>
      </c>
      <c r="I5528">
        <v>0</v>
      </c>
      <c r="J5528" t="s">
        <v>16237</v>
      </c>
      <c r="K5528">
        <v>0.8</v>
      </c>
      <c r="L5528" t="s">
        <v>71</v>
      </c>
      <c r="M5528"/>
      <c r="N5528"/>
      <c r="O5528"/>
      <c r="P5528"/>
      <c r="Q5528"/>
      <c r="R5528"/>
      <c r="S5528"/>
      <c r="T5528"/>
      <c r="U5528"/>
      <c r="V5528"/>
      <c r="W5528"/>
      <c r="X5528"/>
      <c r="Y5528"/>
      <c r="Z5528"/>
      <c r="AA5528"/>
      <c r="AB5528"/>
      <c r="AC5528"/>
      <c r="AD5528"/>
      <c r="AE5528"/>
      <c r="AF5528"/>
      <c r="AG5528">
        <v>2</v>
      </c>
      <c r="AH5528">
        <v>9000</v>
      </c>
    </row>
    <row r="5529" spans="1:34" ht="15" x14ac:dyDescent="0.25">
      <c r="A5529" t="s">
        <v>11132</v>
      </c>
      <c r="B5529" t="s">
        <v>11133</v>
      </c>
      <c r="C5529" t="s">
        <v>286</v>
      </c>
      <c r="D5529"/>
      <c r="E5529"/>
      <c r="F5529"/>
      <c r="G5529"/>
      <c r="H5529" t="s">
        <v>63</v>
      </c>
      <c r="I5529" t="s">
        <v>64</v>
      </c>
      <c r="J5529"/>
      <c r="K5529"/>
      <c r="L5529"/>
      <c r="M5529"/>
      <c r="N5529"/>
      <c r="O5529"/>
      <c r="P5529"/>
      <c r="Q5529"/>
      <c r="R5529"/>
      <c r="S5529"/>
      <c r="T5529"/>
      <c r="U5529"/>
      <c r="V5529"/>
      <c r="W5529"/>
      <c r="X5529"/>
      <c r="Y5529"/>
      <c r="Z5529"/>
      <c r="AA5529"/>
      <c r="AB5529"/>
      <c r="AC5529"/>
      <c r="AD5529"/>
      <c r="AE5529"/>
      <c r="AF5529"/>
      <c r="AG5529"/>
      <c r="AH5529">
        <v>0</v>
      </c>
    </row>
    <row r="5530" spans="1:34" ht="15" x14ac:dyDescent="0.25">
      <c r="A5530" t="s">
        <v>11134</v>
      </c>
      <c r="B5530" t="s">
        <v>11135</v>
      </c>
      <c r="C5530" t="s">
        <v>119</v>
      </c>
      <c r="D5530">
        <v>11</v>
      </c>
      <c r="E5530" s="138">
        <v>45761</v>
      </c>
      <c r="F5530" s="138">
        <v>45908</v>
      </c>
      <c r="G5530" t="s">
        <v>75</v>
      </c>
      <c r="H5530" t="s">
        <v>70</v>
      </c>
      <c r="I5530">
        <v>0</v>
      </c>
      <c r="J5530" t="s">
        <v>16237</v>
      </c>
      <c r="K5530">
        <v>0.55000000000000004</v>
      </c>
      <c r="L5530" t="s">
        <v>16270</v>
      </c>
      <c r="M5530">
        <v>0.75</v>
      </c>
      <c r="N5530" t="s">
        <v>78</v>
      </c>
      <c r="O5530">
        <v>0.8</v>
      </c>
      <c r="P5530" t="s">
        <v>79</v>
      </c>
      <c r="Q5530"/>
      <c r="R5530"/>
      <c r="S5530"/>
      <c r="T5530"/>
      <c r="U5530"/>
      <c r="V5530"/>
      <c r="W5530"/>
      <c r="X5530"/>
      <c r="Y5530"/>
      <c r="Z5530"/>
      <c r="AA5530"/>
      <c r="AB5530"/>
      <c r="AC5530"/>
      <c r="AD5530"/>
      <c r="AE5530"/>
      <c r="AF5530"/>
      <c r="AG5530">
        <v>4</v>
      </c>
      <c r="AH5530">
        <v>9000</v>
      </c>
    </row>
    <row r="5531" spans="1:34" ht="15" x14ac:dyDescent="0.25">
      <c r="A5531" t="s">
        <v>11136</v>
      </c>
      <c r="B5531" t="s">
        <v>11137</v>
      </c>
      <c r="C5531" t="s">
        <v>439</v>
      </c>
      <c r="D5531">
        <v>47</v>
      </c>
      <c r="E5531" s="138">
        <v>45015</v>
      </c>
      <c r="F5531" s="138">
        <v>46011</v>
      </c>
      <c r="G5531" t="s">
        <v>69</v>
      </c>
      <c r="H5531" t="s">
        <v>70</v>
      </c>
      <c r="I5531">
        <v>0</v>
      </c>
      <c r="J5531" t="s">
        <v>16231</v>
      </c>
      <c r="K5531">
        <v>0.8</v>
      </c>
      <c r="L5531" t="s">
        <v>71</v>
      </c>
      <c r="M5531"/>
      <c r="N5531"/>
      <c r="O5531"/>
      <c r="P5531"/>
      <c r="Q5531"/>
      <c r="R5531"/>
      <c r="S5531"/>
      <c r="T5531"/>
      <c r="U5531"/>
      <c r="V5531"/>
      <c r="W5531"/>
      <c r="X5531"/>
      <c r="Y5531"/>
      <c r="Z5531"/>
      <c r="AA5531"/>
      <c r="AB5531"/>
      <c r="AC5531"/>
      <c r="AD5531"/>
      <c r="AE5531"/>
      <c r="AF5531"/>
      <c r="AG5531">
        <v>2</v>
      </c>
      <c r="AH5531">
        <v>13000</v>
      </c>
    </row>
    <row r="5532" spans="1:34" ht="15" x14ac:dyDescent="0.25">
      <c r="A5532" t="s">
        <v>11138</v>
      </c>
      <c r="B5532" t="s">
        <v>11139</v>
      </c>
      <c r="C5532" t="s">
        <v>286</v>
      </c>
      <c r="D5532">
        <v>4</v>
      </c>
      <c r="E5532" s="138">
        <v>45712</v>
      </c>
      <c r="F5532" s="138">
        <v>45834</v>
      </c>
      <c r="G5532" t="s">
        <v>16478</v>
      </c>
      <c r="H5532" t="s">
        <v>70</v>
      </c>
      <c r="I5532">
        <v>0.2</v>
      </c>
      <c r="J5532" t="s">
        <v>16507</v>
      </c>
      <c r="K5532">
        <v>0.4</v>
      </c>
      <c r="L5532" t="s">
        <v>77</v>
      </c>
      <c r="M5532">
        <v>0.6</v>
      </c>
      <c r="N5532" t="s">
        <v>78</v>
      </c>
      <c r="O5532">
        <v>0.7</v>
      </c>
      <c r="P5532" t="s">
        <v>79</v>
      </c>
      <c r="Q5532"/>
      <c r="R5532"/>
      <c r="S5532"/>
      <c r="T5532"/>
      <c r="U5532"/>
      <c r="V5532"/>
      <c r="W5532"/>
      <c r="X5532"/>
      <c r="Y5532"/>
      <c r="Z5532"/>
      <c r="AA5532"/>
      <c r="AB5532"/>
      <c r="AC5532"/>
      <c r="AD5532"/>
      <c r="AE5532"/>
      <c r="AF5532"/>
      <c r="AG5532">
        <v>0</v>
      </c>
      <c r="AH5532">
        <v>0</v>
      </c>
    </row>
    <row r="5533" spans="1:34" ht="15" x14ac:dyDescent="0.25">
      <c r="A5533" t="s">
        <v>11140</v>
      </c>
      <c r="B5533" t="s">
        <v>11141</v>
      </c>
      <c r="C5533" t="s">
        <v>291</v>
      </c>
      <c r="D5533">
        <v>21</v>
      </c>
      <c r="E5533" s="138">
        <v>41861</v>
      </c>
      <c r="F5533" s="138">
        <v>46011</v>
      </c>
      <c r="G5533" t="s">
        <v>69</v>
      </c>
      <c r="H5533" t="s">
        <v>63</v>
      </c>
      <c r="I5533">
        <v>0.8</v>
      </c>
      <c r="J5533" t="s">
        <v>71</v>
      </c>
      <c r="K5533"/>
      <c r="L5533"/>
      <c r="M5533"/>
      <c r="N5533"/>
      <c r="O5533"/>
      <c r="P5533"/>
      <c r="Q5533"/>
      <c r="R5533"/>
      <c r="S5533"/>
      <c r="T5533"/>
      <c r="U5533"/>
      <c r="V5533"/>
      <c r="W5533"/>
      <c r="X5533"/>
      <c r="Y5533"/>
      <c r="Z5533"/>
      <c r="AA5533"/>
      <c r="AB5533"/>
      <c r="AC5533"/>
      <c r="AD5533"/>
      <c r="AE5533"/>
      <c r="AF5533"/>
      <c r="AG5533">
        <v>1</v>
      </c>
      <c r="AH5533">
        <v>0</v>
      </c>
    </row>
    <row r="5534" spans="1:34" ht="15" x14ac:dyDescent="0.25">
      <c r="A5534" t="s">
        <v>11142</v>
      </c>
      <c r="B5534" t="s">
        <v>387</v>
      </c>
      <c r="C5534" t="s">
        <v>667</v>
      </c>
      <c r="D5534"/>
      <c r="E5534"/>
      <c r="F5534"/>
      <c r="G5534"/>
      <c r="H5534" t="s">
        <v>63</v>
      </c>
      <c r="I5534" t="s">
        <v>64</v>
      </c>
      <c r="J5534"/>
      <c r="K5534"/>
      <c r="L5534"/>
      <c r="M5534"/>
      <c r="N5534"/>
      <c r="O5534"/>
      <c r="P5534"/>
      <c r="Q5534"/>
      <c r="R5534"/>
      <c r="S5534"/>
      <c r="T5534"/>
      <c r="U5534"/>
      <c r="V5534"/>
      <c r="W5534"/>
      <c r="X5534"/>
      <c r="Y5534"/>
      <c r="Z5534"/>
      <c r="AA5534"/>
      <c r="AB5534"/>
      <c r="AC5534"/>
      <c r="AD5534"/>
      <c r="AE5534"/>
      <c r="AF5534"/>
      <c r="AG5534"/>
      <c r="AH5534">
        <v>0</v>
      </c>
    </row>
    <row r="5535" spans="1:34" ht="15" x14ac:dyDescent="0.25">
      <c r="A5535" t="s">
        <v>11143</v>
      </c>
      <c r="B5535" t="s">
        <v>11144</v>
      </c>
      <c r="C5535" t="s">
        <v>318</v>
      </c>
      <c r="D5535">
        <v>30</v>
      </c>
      <c r="E5535" s="138">
        <v>45649</v>
      </c>
      <c r="F5535" s="138">
        <v>45688</v>
      </c>
      <c r="G5535" t="s">
        <v>69</v>
      </c>
      <c r="H5535" t="s">
        <v>70</v>
      </c>
      <c r="I5535">
        <v>0</v>
      </c>
      <c r="J5535" t="s">
        <v>16236</v>
      </c>
      <c r="K5535">
        <v>0.8</v>
      </c>
      <c r="L5535" t="s">
        <v>71</v>
      </c>
      <c r="M5535"/>
      <c r="N5535"/>
      <c r="O5535"/>
      <c r="P5535"/>
      <c r="Q5535"/>
      <c r="R5535"/>
      <c r="S5535"/>
      <c r="T5535"/>
      <c r="U5535"/>
      <c r="V5535"/>
      <c r="W5535"/>
      <c r="X5535"/>
      <c r="Y5535"/>
      <c r="Z5535"/>
      <c r="AA5535"/>
      <c r="AB5535"/>
      <c r="AC5535"/>
      <c r="AD5535"/>
      <c r="AE5535"/>
      <c r="AF5535"/>
      <c r="AG5535">
        <v>2</v>
      </c>
      <c r="AH5535">
        <v>9999.99</v>
      </c>
    </row>
    <row r="5536" spans="1:34" ht="15" x14ac:dyDescent="0.25">
      <c r="A5536" t="s">
        <v>11145</v>
      </c>
      <c r="B5536" t="s">
        <v>11146</v>
      </c>
      <c r="C5536" t="s">
        <v>259</v>
      </c>
      <c r="D5536">
        <v>37</v>
      </c>
      <c r="E5536" s="138">
        <v>41606</v>
      </c>
      <c r="F5536" s="138">
        <v>46011</v>
      </c>
      <c r="G5536" t="s">
        <v>69</v>
      </c>
      <c r="H5536" t="s">
        <v>63</v>
      </c>
      <c r="I5536">
        <v>0.8</v>
      </c>
      <c r="J5536" t="s">
        <v>71</v>
      </c>
      <c r="K5536"/>
      <c r="L5536"/>
      <c r="M5536"/>
      <c r="N5536"/>
      <c r="O5536"/>
      <c r="P5536"/>
      <c r="Q5536"/>
      <c r="R5536"/>
      <c r="S5536"/>
      <c r="T5536"/>
      <c r="U5536"/>
      <c r="V5536"/>
      <c r="W5536"/>
      <c r="X5536"/>
      <c r="Y5536"/>
      <c r="Z5536"/>
      <c r="AA5536"/>
      <c r="AB5536"/>
      <c r="AC5536"/>
      <c r="AD5536"/>
      <c r="AE5536"/>
      <c r="AF5536"/>
      <c r="AG5536">
        <v>1</v>
      </c>
      <c r="AH5536">
        <v>0</v>
      </c>
    </row>
    <row r="5537" spans="1:34" ht="15" x14ac:dyDescent="0.25">
      <c r="A5537" t="s">
        <v>11147</v>
      </c>
      <c r="B5537" t="s">
        <v>11148</v>
      </c>
      <c r="C5537" t="s">
        <v>286</v>
      </c>
      <c r="D5537">
        <v>9</v>
      </c>
      <c r="E5537" s="138">
        <v>45723</v>
      </c>
      <c r="F5537" s="138">
        <v>45750</v>
      </c>
      <c r="G5537" t="s">
        <v>69</v>
      </c>
      <c r="H5537" t="s">
        <v>70</v>
      </c>
      <c r="I5537">
        <v>0.55000000000000004</v>
      </c>
      <c r="J5537" t="s">
        <v>16270</v>
      </c>
      <c r="K5537">
        <v>0.6</v>
      </c>
      <c r="L5537" t="s">
        <v>78</v>
      </c>
      <c r="M5537">
        <v>0.65</v>
      </c>
      <c r="N5537" t="s">
        <v>79</v>
      </c>
      <c r="O5537"/>
      <c r="P5537"/>
      <c r="Q5537"/>
      <c r="R5537"/>
      <c r="S5537"/>
      <c r="T5537"/>
      <c r="U5537"/>
      <c r="V5537"/>
      <c r="W5537"/>
      <c r="X5537"/>
      <c r="Y5537"/>
      <c r="Z5537"/>
      <c r="AA5537"/>
      <c r="AB5537"/>
      <c r="AC5537"/>
      <c r="AD5537"/>
      <c r="AE5537"/>
      <c r="AF5537"/>
      <c r="AG5537">
        <v>3</v>
      </c>
      <c r="AH5537">
        <v>0</v>
      </c>
    </row>
    <row r="5538" spans="1:34" ht="15" x14ac:dyDescent="0.25">
      <c r="A5538" t="s">
        <v>11149</v>
      </c>
      <c r="B5538" t="s">
        <v>11150</v>
      </c>
      <c r="C5538" t="s">
        <v>231</v>
      </c>
      <c r="D5538">
        <v>34</v>
      </c>
      <c r="E5538" s="138">
        <v>45642</v>
      </c>
      <c r="F5538" s="138">
        <v>45904</v>
      </c>
      <c r="G5538" t="s">
        <v>75</v>
      </c>
      <c r="H5538" t="s">
        <v>63</v>
      </c>
      <c r="I5538">
        <v>0.8</v>
      </c>
      <c r="J5538" t="s">
        <v>71</v>
      </c>
      <c r="K5538"/>
      <c r="L5538"/>
      <c r="M5538"/>
      <c r="N5538"/>
      <c r="O5538"/>
      <c r="P5538"/>
      <c r="Q5538"/>
      <c r="R5538"/>
      <c r="S5538"/>
      <c r="T5538"/>
      <c r="U5538"/>
      <c r="V5538"/>
      <c r="W5538"/>
      <c r="X5538"/>
      <c r="Y5538"/>
      <c r="Z5538"/>
      <c r="AA5538"/>
      <c r="AB5538"/>
      <c r="AC5538"/>
      <c r="AD5538"/>
      <c r="AE5538"/>
      <c r="AF5538"/>
      <c r="AG5538">
        <v>1</v>
      </c>
      <c r="AH5538">
        <v>0</v>
      </c>
    </row>
    <row r="5539" spans="1:34" ht="15" x14ac:dyDescent="0.25">
      <c r="A5539" t="s">
        <v>11151</v>
      </c>
      <c r="B5539" t="s">
        <v>11152</v>
      </c>
      <c r="C5539" t="s">
        <v>291</v>
      </c>
      <c r="D5539">
        <v>14</v>
      </c>
      <c r="E5539" s="138">
        <v>44074</v>
      </c>
      <c r="F5539" s="138">
        <v>46011</v>
      </c>
      <c r="G5539" t="s">
        <v>69</v>
      </c>
      <c r="H5539" t="s">
        <v>63</v>
      </c>
      <c r="I5539">
        <v>0.8</v>
      </c>
      <c r="J5539" t="s">
        <v>71</v>
      </c>
      <c r="K5539"/>
      <c r="L5539"/>
      <c r="M5539"/>
      <c r="N5539"/>
      <c r="O5539"/>
      <c r="P5539"/>
      <c r="Q5539"/>
      <c r="R5539"/>
      <c r="S5539"/>
      <c r="T5539"/>
      <c r="U5539"/>
      <c r="V5539"/>
      <c r="W5539"/>
      <c r="X5539"/>
      <c r="Y5539"/>
      <c r="Z5539"/>
      <c r="AA5539"/>
      <c r="AB5539"/>
      <c r="AC5539"/>
      <c r="AD5539"/>
      <c r="AE5539"/>
      <c r="AF5539"/>
      <c r="AG5539">
        <v>1</v>
      </c>
      <c r="AH5539">
        <v>0</v>
      </c>
    </row>
    <row r="5540" spans="1:34" ht="15" x14ac:dyDescent="0.25">
      <c r="A5540" t="s">
        <v>11153</v>
      </c>
      <c r="B5540" t="s">
        <v>11154</v>
      </c>
      <c r="C5540" t="s">
        <v>691</v>
      </c>
      <c r="D5540">
        <v>15</v>
      </c>
      <c r="E5540" s="138">
        <v>41425</v>
      </c>
      <c r="F5540" s="138">
        <v>46011</v>
      </c>
      <c r="G5540" t="s">
        <v>69</v>
      </c>
      <c r="H5540" t="s">
        <v>70</v>
      </c>
      <c r="I5540">
        <v>0</v>
      </c>
      <c r="J5540" t="s">
        <v>16229</v>
      </c>
      <c r="K5540">
        <v>0.8</v>
      </c>
      <c r="L5540" t="s">
        <v>71</v>
      </c>
      <c r="M5540"/>
      <c r="N5540"/>
      <c r="O5540"/>
      <c r="P5540"/>
      <c r="Q5540"/>
      <c r="R5540"/>
      <c r="S5540"/>
      <c r="T5540"/>
      <c r="U5540"/>
      <c r="V5540"/>
      <c r="W5540"/>
      <c r="X5540"/>
      <c r="Y5540"/>
      <c r="Z5540"/>
      <c r="AA5540"/>
      <c r="AB5540"/>
      <c r="AC5540"/>
      <c r="AD5540"/>
      <c r="AE5540"/>
      <c r="AF5540"/>
      <c r="AG5540">
        <v>2</v>
      </c>
      <c r="AH5540">
        <v>10000</v>
      </c>
    </row>
    <row r="5541" spans="1:34" ht="15" x14ac:dyDescent="0.25">
      <c r="A5541" t="s">
        <v>11155</v>
      </c>
      <c r="B5541" t="s">
        <v>11156</v>
      </c>
      <c r="C5541" t="s">
        <v>790</v>
      </c>
      <c r="D5541">
        <v>13</v>
      </c>
      <c r="E5541" s="138">
        <v>41053</v>
      </c>
      <c r="F5541" s="138">
        <v>46011</v>
      </c>
      <c r="G5541" t="s">
        <v>69</v>
      </c>
      <c r="H5541" t="s">
        <v>63</v>
      </c>
      <c r="I5541">
        <v>0.6</v>
      </c>
      <c r="J5541" t="s">
        <v>71</v>
      </c>
      <c r="K5541"/>
      <c r="L5541"/>
      <c r="M5541"/>
      <c r="N5541"/>
      <c r="O5541"/>
      <c r="P5541"/>
      <c r="Q5541"/>
      <c r="R5541"/>
      <c r="S5541"/>
      <c r="T5541"/>
      <c r="U5541"/>
      <c r="V5541"/>
      <c r="W5541"/>
      <c r="X5541"/>
      <c r="Y5541"/>
      <c r="Z5541"/>
      <c r="AA5541"/>
      <c r="AB5541"/>
      <c r="AC5541"/>
      <c r="AD5541"/>
      <c r="AE5541"/>
      <c r="AF5541"/>
      <c r="AG5541">
        <v>1</v>
      </c>
      <c r="AH5541">
        <v>0</v>
      </c>
    </row>
    <row r="5542" spans="1:34" ht="15" x14ac:dyDescent="0.25">
      <c r="A5542" t="s">
        <v>11157</v>
      </c>
      <c r="B5542" t="s">
        <v>11158</v>
      </c>
      <c r="C5542" t="s">
        <v>63</v>
      </c>
      <c r="D5542">
        <v>30</v>
      </c>
      <c r="E5542" s="138">
        <v>45614</v>
      </c>
      <c r="F5542" s="138">
        <v>45672</v>
      </c>
      <c r="G5542" t="s">
        <v>69</v>
      </c>
      <c r="H5542" t="s">
        <v>63</v>
      </c>
      <c r="I5542">
        <v>0.6</v>
      </c>
      <c r="J5542" t="s">
        <v>71</v>
      </c>
      <c r="K5542"/>
      <c r="L5542"/>
      <c r="M5542"/>
      <c r="N5542"/>
      <c r="O5542"/>
      <c r="P5542"/>
      <c r="Q5542"/>
      <c r="R5542"/>
      <c r="S5542"/>
      <c r="T5542"/>
      <c r="U5542"/>
      <c r="V5542"/>
      <c r="W5542"/>
      <c r="X5542"/>
      <c r="Y5542"/>
      <c r="Z5542"/>
      <c r="AA5542"/>
      <c r="AB5542"/>
      <c r="AC5542"/>
      <c r="AD5542"/>
      <c r="AE5542"/>
      <c r="AF5542"/>
      <c r="AG5542">
        <v>1</v>
      </c>
      <c r="AH5542">
        <v>0</v>
      </c>
    </row>
    <row r="5543" spans="1:34" ht="15" x14ac:dyDescent="0.25">
      <c r="A5543" t="s">
        <v>11159</v>
      </c>
      <c r="B5543" t="s">
        <v>11160</v>
      </c>
      <c r="C5543" t="s">
        <v>267</v>
      </c>
      <c r="D5543">
        <v>5</v>
      </c>
      <c r="E5543" s="138">
        <v>39120</v>
      </c>
      <c r="F5543" s="138">
        <v>46011</v>
      </c>
      <c r="G5543" t="s">
        <v>69</v>
      </c>
      <c r="H5543" t="s">
        <v>63</v>
      </c>
      <c r="I5543">
        <v>0.8</v>
      </c>
      <c r="J5543" t="s">
        <v>71</v>
      </c>
      <c r="K5543"/>
      <c r="L5543"/>
      <c r="M5543"/>
      <c r="N5543"/>
      <c r="O5543"/>
      <c r="P5543"/>
      <c r="Q5543"/>
      <c r="R5543"/>
      <c r="S5543"/>
      <c r="T5543"/>
      <c r="U5543"/>
      <c r="V5543"/>
      <c r="W5543"/>
      <c r="X5543"/>
      <c r="Y5543"/>
      <c r="Z5543"/>
      <c r="AA5543"/>
      <c r="AB5543"/>
      <c r="AC5543"/>
      <c r="AD5543"/>
      <c r="AE5543"/>
      <c r="AF5543"/>
      <c r="AG5543">
        <v>1</v>
      </c>
      <c r="AH5543">
        <v>0</v>
      </c>
    </row>
    <row r="5544" spans="1:34" ht="15" x14ac:dyDescent="0.25">
      <c r="A5544" t="s">
        <v>11161</v>
      </c>
      <c r="B5544" t="s">
        <v>11162</v>
      </c>
      <c r="C5544" t="s">
        <v>318</v>
      </c>
      <c r="D5544">
        <v>45</v>
      </c>
      <c r="E5544" s="138">
        <v>45642</v>
      </c>
      <c r="F5544" s="138">
        <v>45695</v>
      </c>
      <c r="G5544" t="s">
        <v>75</v>
      </c>
      <c r="H5544" t="s">
        <v>63</v>
      </c>
      <c r="I5544">
        <v>0.75</v>
      </c>
      <c r="J5544" t="s">
        <v>71</v>
      </c>
      <c r="K5544"/>
      <c r="L5544"/>
      <c r="M5544"/>
      <c r="N5544"/>
      <c r="O5544"/>
      <c r="P5544"/>
      <c r="Q5544"/>
      <c r="R5544"/>
      <c r="S5544"/>
      <c r="T5544"/>
      <c r="U5544"/>
      <c r="V5544"/>
      <c r="W5544"/>
      <c r="X5544"/>
      <c r="Y5544"/>
      <c r="Z5544"/>
      <c r="AA5544"/>
      <c r="AB5544"/>
      <c r="AC5544"/>
      <c r="AD5544"/>
      <c r="AE5544"/>
      <c r="AF5544"/>
      <c r="AG5544">
        <v>1</v>
      </c>
      <c r="AH5544">
        <v>0</v>
      </c>
    </row>
    <row r="5545" spans="1:34" ht="15" x14ac:dyDescent="0.25">
      <c r="A5545" t="s">
        <v>11163</v>
      </c>
      <c r="B5545" t="s">
        <v>11164</v>
      </c>
      <c r="C5545" t="s">
        <v>148</v>
      </c>
      <c r="D5545">
        <v>29</v>
      </c>
      <c r="E5545" s="138">
        <v>45586</v>
      </c>
      <c r="F5545" s="138">
        <v>45688</v>
      </c>
      <c r="G5545" t="s">
        <v>75</v>
      </c>
      <c r="H5545" t="s">
        <v>70</v>
      </c>
      <c r="I5545">
        <v>0</v>
      </c>
      <c r="J5545" t="s">
        <v>16229</v>
      </c>
      <c r="K5545">
        <v>0.7</v>
      </c>
      <c r="L5545" t="s">
        <v>71</v>
      </c>
      <c r="M5545"/>
      <c r="N5545"/>
      <c r="O5545"/>
      <c r="P5545"/>
      <c r="Q5545"/>
      <c r="R5545"/>
      <c r="S5545"/>
      <c r="T5545"/>
      <c r="U5545"/>
      <c r="V5545"/>
      <c r="W5545"/>
      <c r="X5545"/>
      <c r="Y5545"/>
      <c r="Z5545"/>
      <c r="AA5545"/>
      <c r="AB5545"/>
      <c r="AC5545"/>
      <c r="AD5545"/>
      <c r="AE5545"/>
      <c r="AF5545"/>
      <c r="AG5545">
        <v>2</v>
      </c>
      <c r="AH5545">
        <v>10000</v>
      </c>
    </row>
    <row r="5546" spans="1:34" ht="15" x14ac:dyDescent="0.25">
      <c r="A5546" t="s">
        <v>11165</v>
      </c>
      <c r="B5546" t="s">
        <v>11166</v>
      </c>
      <c r="C5546" t="s">
        <v>228</v>
      </c>
      <c r="D5546">
        <v>25</v>
      </c>
      <c r="E5546" s="138">
        <v>45279</v>
      </c>
      <c r="F5546" s="138">
        <v>46011</v>
      </c>
      <c r="G5546" t="s">
        <v>69</v>
      </c>
      <c r="H5546" t="s">
        <v>63</v>
      </c>
      <c r="I5546">
        <v>0.6</v>
      </c>
      <c r="J5546" t="s">
        <v>71</v>
      </c>
      <c r="K5546"/>
      <c r="L5546"/>
      <c r="M5546"/>
      <c r="N5546"/>
      <c r="O5546"/>
      <c r="P5546"/>
      <c r="Q5546"/>
      <c r="R5546"/>
      <c r="S5546"/>
      <c r="T5546"/>
      <c r="U5546"/>
      <c r="V5546"/>
      <c r="W5546"/>
      <c r="X5546"/>
      <c r="Y5546"/>
      <c r="Z5546"/>
      <c r="AA5546"/>
      <c r="AB5546"/>
      <c r="AC5546"/>
      <c r="AD5546"/>
      <c r="AE5546"/>
      <c r="AF5546"/>
      <c r="AG5546">
        <v>1</v>
      </c>
      <c r="AH5546">
        <v>0</v>
      </c>
    </row>
    <row r="5547" spans="1:34" ht="15" x14ac:dyDescent="0.25">
      <c r="A5547" t="s">
        <v>11167</v>
      </c>
      <c r="B5547" t="s">
        <v>11168</v>
      </c>
      <c r="C5547" t="s">
        <v>521</v>
      </c>
      <c r="D5547">
        <v>38</v>
      </c>
      <c r="E5547" s="138">
        <v>45656</v>
      </c>
      <c r="F5547" s="138">
        <v>45706</v>
      </c>
      <c r="G5547" t="s">
        <v>75</v>
      </c>
      <c r="H5547" t="s">
        <v>70</v>
      </c>
      <c r="I5547">
        <v>0</v>
      </c>
      <c r="J5547" t="s">
        <v>16229</v>
      </c>
      <c r="K5547">
        <v>0.8</v>
      </c>
      <c r="L5547" t="s">
        <v>71</v>
      </c>
      <c r="M5547"/>
      <c r="N5547"/>
      <c r="O5547"/>
      <c r="P5547"/>
      <c r="Q5547"/>
      <c r="R5547"/>
      <c r="S5547"/>
      <c r="T5547"/>
      <c r="U5547"/>
      <c r="V5547"/>
      <c r="W5547"/>
      <c r="X5547"/>
      <c r="Y5547"/>
      <c r="Z5547"/>
      <c r="AA5547"/>
      <c r="AB5547"/>
      <c r="AC5547"/>
      <c r="AD5547"/>
      <c r="AE5547"/>
      <c r="AF5547"/>
      <c r="AG5547">
        <v>2</v>
      </c>
      <c r="AH5547">
        <v>10000</v>
      </c>
    </row>
    <row r="5548" spans="1:34" ht="15" x14ac:dyDescent="0.25">
      <c r="A5548" t="s">
        <v>11169</v>
      </c>
      <c r="B5548" t="s">
        <v>11170</v>
      </c>
      <c r="C5548" t="s">
        <v>222</v>
      </c>
      <c r="D5548">
        <v>63</v>
      </c>
      <c r="E5548" s="138">
        <v>45593</v>
      </c>
      <c r="F5548" s="138">
        <v>45664</v>
      </c>
      <c r="G5548" t="s">
        <v>69</v>
      </c>
      <c r="H5548" t="s">
        <v>63</v>
      </c>
      <c r="I5548">
        <v>0.45</v>
      </c>
      <c r="J5548" t="s">
        <v>71</v>
      </c>
      <c r="K5548"/>
      <c r="L5548"/>
      <c r="M5548"/>
      <c r="N5548"/>
      <c r="O5548"/>
      <c r="P5548"/>
      <c r="Q5548"/>
      <c r="R5548"/>
      <c r="S5548"/>
      <c r="T5548"/>
      <c r="U5548"/>
      <c r="V5548"/>
      <c r="W5548"/>
      <c r="X5548"/>
      <c r="Y5548"/>
      <c r="Z5548"/>
      <c r="AA5548"/>
      <c r="AB5548"/>
      <c r="AC5548"/>
      <c r="AD5548"/>
      <c r="AE5548"/>
      <c r="AF5548"/>
      <c r="AG5548">
        <v>1</v>
      </c>
      <c r="AH5548">
        <v>0</v>
      </c>
    </row>
    <row r="5549" spans="1:34" ht="15" x14ac:dyDescent="0.25">
      <c r="A5549" t="s">
        <v>11171</v>
      </c>
      <c r="B5549" t="s">
        <v>11172</v>
      </c>
      <c r="C5549" t="s">
        <v>1082</v>
      </c>
      <c r="D5549">
        <v>16</v>
      </c>
      <c r="E5549" s="138">
        <v>44634</v>
      </c>
      <c r="F5549" s="138">
        <v>46011</v>
      </c>
      <c r="G5549" t="s">
        <v>69</v>
      </c>
      <c r="H5549" t="s">
        <v>63</v>
      </c>
      <c r="I5549">
        <v>0.8</v>
      </c>
      <c r="J5549" t="s">
        <v>71</v>
      </c>
      <c r="K5549"/>
      <c r="L5549"/>
      <c r="M5549"/>
      <c r="N5549"/>
      <c r="O5549"/>
      <c r="P5549"/>
      <c r="Q5549"/>
      <c r="R5549"/>
      <c r="S5549"/>
      <c r="T5549"/>
      <c r="U5549"/>
      <c r="V5549"/>
      <c r="W5549"/>
      <c r="X5549"/>
      <c r="Y5549"/>
      <c r="Z5549"/>
      <c r="AA5549"/>
      <c r="AB5549"/>
      <c r="AC5549"/>
      <c r="AD5549"/>
      <c r="AE5549"/>
      <c r="AF5549"/>
      <c r="AG5549">
        <v>1</v>
      </c>
      <c r="AH5549">
        <v>0</v>
      </c>
    </row>
    <row r="5550" spans="1:34" ht="15" x14ac:dyDescent="0.25">
      <c r="A5550" t="s">
        <v>11175</v>
      </c>
      <c r="B5550" t="s">
        <v>11176</v>
      </c>
      <c r="C5550" t="s">
        <v>211</v>
      </c>
      <c r="D5550">
        <v>130</v>
      </c>
      <c r="E5550" s="138">
        <v>43654</v>
      </c>
      <c r="F5550" s="138">
        <v>46011</v>
      </c>
      <c r="G5550" t="s">
        <v>69</v>
      </c>
      <c r="H5550" t="s">
        <v>63</v>
      </c>
      <c r="I5550">
        <v>0.8</v>
      </c>
      <c r="J5550" t="s">
        <v>71</v>
      </c>
      <c r="K5550"/>
      <c r="L5550"/>
      <c r="M5550"/>
      <c r="N5550"/>
      <c r="O5550"/>
      <c r="P5550"/>
      <c r="Q5550"/>
      <c r="R5550"/>
      <c r="S5550"/>
      <c r="T5550"/>
      <c r="U5550"/>
      <c r="V5550"/>
      <c r="W5550"/>
      <c r="X5550"/>
      <c r="Y5550"/>
      <c r="Z5550"/>
      <c r="AA5550"/>
      <c r="AB5550"/>
      <c r="AC5550"/>
      <c r="AD5550"/>
      <c r="AE5550"/>
      <c r="AF5550"/>
      <c r="AG5550">
        <v>1</v>
      </c>
      <c r="AH5550">
        <v>0</v>
      </c>
    </row>
    <row r="5551" spans="1:34" ht="15" x14ac:dyDescent="0.25">
      <c r="A5551" t="s">
        <v>11173</v>
      </c>
      <c r="B5551" t="s">
        <v>11174</v>
      </c>
      <c r="C5551" t="s">
        <v>387</v>
      </c>
      <c r="D5551">
        <v>12</v>
      </c>
      <c r="E5551" s="138">
        <v>45677</v>
      </c>
      <c r="F5551" s="138">
        <v>45750</v>
      </c>
      <c r="G5551" t="s">
        <v>16478</v>
      </c>
      <c r="H5551" t="s">
        <v>70</v>
      </c>
      <c r="I5551">
        <v>0.69</v>
      </c>
      <c r="J5551" t="s">
        <v>76</v>
      </c>
      <c r="K5551">
        <v>0.71</v>
      </c>
      <c r="L5551" t="s">
        <v>16514</v>
      </c>
      <c r="M5551">
        <v>0.78</v>
      </c>
      <c r="N5551" t="s">
        <v>16515</v>
      </c>
      <c r="O5551">
        <v>0.8</v>
      </c>
      <c r="P5551" t="s">
        <v>16543</v>
      </c>
      <c r="Q5551">
        <v>0</v>
      </c>
      <c r="R5551" t="s">
        <v>16230</v>
      </c>
      <c r="S5551"/>
      <c r="T5551"/>
      <c r="U5551"/>
      <c r="V5551"/>
      <c r="W5551"/>
      <c r="X5551"/>
      <c r="Y5551"/>
      <c r="Z5551"/>
      <c r="AA5551"/>
      <c r="AB5551"/>
      <c r="AC5551"/>
      <c r="AD5551"/>
      <c r="AE5551"/>
      <c r="AF5551"/>
      <c r="AG5551">
        <v>0</v>
      </c>
      <c r="AH5551">
        <v>0</v>
      </c>
    </row>
    <row r="5552" spans="1:34" ht="15" x14ac:dyDescent="0.25">
      <c r="A5552" t="s">
        <v>11177</v>
      </c>
      <c r="B5552" t="s">
        <v>11178</v>
      </c>
      <c r="C5552" t="s">
        <v>387</v>
      </c>
      <c r="D5552">
        <v>48</v>
      </c>
      <c r="E5552" s="138">
        <v>45656</v>
      </c>
      <c r="F5552" s="138">
        <v>45797</v>
      </c>
      <c r="G5552" t="s">
        <v>75</v>
      </c>
      <c r="H5552" t="s">
        <v>70</v>
      </c>
      <c r="I5552">
        <v>0</v>
      </c>
      <c r="J5552" t="s">
        <v>16229</v>
      </c>
      <c r="K5552">
        <v>0.65</v>
      </c>
      <c r="L5552" t="s">
        <v>16270</v>
      </c>
      <c r="M5552">
        <v>0.75</v>
      </c>
      <c r="N5552" t="s">
        <v>78</v>
      </c>
      <c r="O5552">
        <v>0.8</v>
      </c>
      <c r="P5552" t="s">
        <v>79</v>
      </c>
      <c r="Q5552"/>
      <c r="R5552"/>
      <c r="S5552"/>
      <c r="T5552"/>
      <c r="U5552"/>
      <c r="V5552"/>
      <c r="W5552"/>
      <c r="X5552"/>
      <c r="Y5552"/>
      <c r="Z5552"/>
      <c r="AA5552"/>
      <c r="AB5552"/>
      <c r="AC5552"/>
      <c r="AD5552"/>
      <c r="AE5552"/>
      <c r="AF5552"/>
      <c r="AG5552">
        <v>4</v>
      </c>
      <c r="AH5552">
        <v>10000</v>
      </c>
    </row>
    <row r="5553" spans="1:34" ht="15" x14ac:dyDescent="0.25">
      <c r="A5553" t="s">
        <v>11179</v>
      </c>
      <c r="B5553" t="s">
        <v>11180</v>
      </c>
      <c r="C5553" t="s">
        <v>301</v>
      </c>
      <c r="D5553">
        <v>29</v>
      </c>
      <c r="E5553" s="138">
        <v>45653</v>
      </c>
      <c r="F5553" s="138">
        <v>45743</v>
      </c>
      <c r="G5553" t="s">
        <v>69</v>
      </c>
      <c r="H5553" t="s">
        <v>63</v>
      </c>
      <c r="I5553">
        <v>0.8</v>
      </c>
      <c r="J5553" t="s">
        <v>71</v>
      </c>
      <c r="K5553"/>
      <c r="L5553"/>
      <c r="M5553"/>
      <c r="N5553"/>
      <c r="O5553"/>
      <c r="P5553"/>
      <c r="Q5553"/>
      <c r="R5553"/>
      <c r="S5553"/>
      <c r="T5553"/>
      <c r="U5553"/>
      <c r="V5553"/>
      <c r="W5553"/>
      <c r="X5553"/>
      <c r="Y5553"/>
      <c r="Z5553"/>
      <c r="AA5553"/>
      <c r="AB5553"/>
      <c r="AC5553"/>
      <c r="AD5553"/>
      <c r="AE5553"/>
      <c r="AF5553"/>
      <c r="AG5553">
        <v>1</v>
      </c>
      <c r="AH5553">
        <v>0</v>
      </c>
    </row>
    <row r="5554" spans="1:34" ht="15" x14ac:dyDescent="0.25">
      <c r="A5554" t="s">
        <v>11181</v>
      </c>
      <c r="B5554" t="s">
        <v>11182</v>
      </c>
      <c r="C5554" t="s">
        <v>411</v>
      </c>
      <c r="D5554">
        <v>25</v>
      </c>
      <c r="E5554" s="138">
        <v>41225</v>
      </c>
      <c r="F5554" s="138">
        <v>46011</v>
      </c>
      <c r="G5554" t="s">
        <v>69</v>
      </c>
      <c r="H5554" t="s">
        <v>63</v>
      </c>
      <c r="I5554">
        <v>0.8</v>
      </c>
      <c r="J5554" t="s">
        <v>71</v>
      </c>
      <c r="K5554"/>
      <c r="L5554"/>
      <c r="M5554"/>
      <c r="N5554"/>
      <c r="O5554"/>
      <c r="P5554"/>
      <c r="Q5554"/>
      <c r="R5554"/>
      <c r="S5554"/>
      <c r="T5554"/>
      <c r="U5554"/>
      <c r="V5554"/>
      <c r="W5554"/>
      <c r="X5554"/>
      <c r="Y5554"/>
      <c r="Z5554"/>
      <c r="AA5554"/>
      <c r="AB5554"/>
      <c r="AC5554"/>
      <c r="AD5554"/>
      <c r="AE5554"/>
      <c r="AF5554"/>
      <c r="AG5554">
        <v>1</v>
      </c>
      <c r="AH5554">
        <v>0</v>
      </c>
    </row>
    <row r="5555" spans="1:34" ht="15" x14ac:dyDescent="0.25">
      <c r="A5555" t="s">
        <v>11183</v>
      </c>
      <c r="B5555" t="s">
        <v>11184</v>
      </c>
      <c r="C5555" t="s">
        <v>286</v>
      </c>
      <c r="D5555">
        <v>131</v>
      </c>
      <c r="E5555" s="138">
        <v>43794</v>
      </c>
      <c r="F5555" s="138">
        <v>46011</v>
      </c>
      <c r="G5555" t="s">
        <v>69</v>
      </c>
      <c r="H5555" t="s">
        <v>63</v>
      </c>
      <c r="I5555">
        <v>0.6</v>
      </c>
      <c r="J5555" t="s">
        <v>71</v>
      </c>
      <c r="K5555"/>
      <c r="L5555"/>
      <c r="M5555"/>
      <c r="N5555"/>
      <c r="O5555"/>
      <c r="P5555"/>
      <c r="Q5555"/>
      <c r="R5555"/>
      <c r="S5555"/>
      <c r="T5555"/>
      <c r="U5555"/>
      <c r="V5555"/>
      <c r="W5555"/>
      <c r="X5555"/>
      <c r="Y5555"/>
      <c r="Z5555"/>
      <c r="AA5555"/>
      <c r="AB5555"/>
      <c r="AC5555"/>
      <c r="AD5555"/>
      <c r="AE5555"/>
      <c r="AF5555"/>
      <c r="AG5555">
        <v>1</v>
      </c>
      <c r="AH5555">
        <v>0</v>
      </c>
    </row>
    <row r="5556" spans="1:34" ht="15" x14ac:dyDescent="0.25">
      <c r="A5556" t="s">
        <v>11185</v>
      </c>
      <c r="B5556" t="s">
        <v>11186</v>
      </c>
      <c r="C5556" t="s">
        <v>142</v>
      </c>
      <c r="D5556">
        <v>44</v>
      </c>
      <c r="E5556" s="138">
        <v>45645</v>
      </c>
      <c r="F5556" s="138">
        <v>45784</v>
      </c>
      <c r="G5556" t="s">
        <v>75</v>
      </c>
      <c r="H5556" t="s">
        <v>70</v>
      </c>
      <c r="I5556">
        <v>0</v>
      </c>
      <c r="J5556" t="s">
        <v>16230</v>
      </c>
      <c r="K5556">
        <v>0.8</v>
      </c>
      <c r="L5556" t="s">
        <v>71</v>
      </c>
      <c r="M5556"/>
      <c r="N5556"/>
      <c r="O5556"/>
      <c r="P5556"/>
      <c r="Q5556"/>
      <c r="R5556"/>
      <c r="S5556"/>
      <c r="T5556"/>
      <c r="U5556"/>
      <c r="V5556"/>
      <c r="W5556"/>
      <c r="X5556"/>
      <c r="Y5556"/>
      <c r="Z5556"/>
      <c r="AA5556"/>
      <c r="AB5556"/>
      <c r="AC5556"/>
      <c r="AD5556"/>
      <c r="AE5556"/>
      <c r="AF5556"/>
      <c r="AG5556">
        <v>2</v>
      </c>
      <c r="AH5556">
        <v>15000</v>
      </c>
    </row>
    <row r="5557" spans="1:34" ht="15" x14ac:dyDescent="0.25">
      <c r="A5557" t="s">
        <v>11187</v>
      </c>
      <c r="B5557" t="s">
        <v>11188</v>
      </c>
      <c r="C5557" t="s">
        <v>254</v>
      </c>
      <c r="D5557">
        <v>4</v>
      </c>
      <c r="E5557" s="138">
        <v>45664</v>
      </c>
      <c r="F5557" s="138">
        <v>45698</v>
      </c>
      <c r="G5557" t="s">
        <v>75</v>
      </c>
      <c r="H5557" t="s">
        <v>70</v>
      </c>
      <c r="I5557">
        <v>0.7</v>
      </c>
      <c r="J5557" t="s">
        <v>16270</v>
      </c>
      <c r="K5557">
        <v>0.75</v>
      </c>
      <c r="L5557" t="s">
        <v>78</v>
      </c>
      <c r="M5557">
        <v>0.8</v>
      </c>
      <c r="N5557" t="s">
        <v>79</v>
      </c>
      <c r="O5557"/>
      <c r="P5557"/>
      <c r="Q5557"/>
      <c r="R5557"/>
      <c r="S5557"/>
      <c r="T5557"/>
      <c r="U5557"/>
      <c r="V5557"/>
      <c r="W5557"/>
      <c r="X5557"/>
      <c r="Y5557"/>
      <c r="Z5557"/>
      <c r="AA5557"/>
      <c r="AB5557"/>
      <c r="AC5557"/>
      <c r="AD5557"/>
      <c r="AE5557"/>
      <c r="AF5557"/>
      <c r="AG5557">
        <v>3</v>
      </c>
      <c r="AH5557">
        <v>0</v>
      </c>
    </row>
    <row r="5558" spans="1:34" ht="15" x14ac:dyDescent="0.25">
      <c r="A5558" t="s">
        <v>11189</v>
      </c>
      <c r="B5558" t="s">
        <v>11190</v>
      </c>
      <c r="C5558" t="s">
        <v>139</v>
      </c>
      <c r="D5558">
        <v>6</v>
      </c>
      <c r="E5558" s="138">
        <v>45351</v>
      </c>
      <c r="F5558" s="138">
        <v>46011</v>
      </c>
      <c r="G5558" t="s">
        <v>69</v>
      </c>
      <c r="H5558" t="s">
        <v>63</v>
      </c>
      <c r="I5558">
        <v>0.8</v>
      </c>
      <c r="J5558" t="s">
        <v>71</v>
      </c>
      <c r="K5558"/>
      <c r="L5558"/>
      <c r="M5558"/>
      <c r="N5558"/>
      <c r="O5558"/>
      <c r="P5558"/>
      <c r="Q5558"/>
      <c r="R5558"/>
      <c r="S5558"/>
      <c r="T5558"/>
      <c r="U5558"/>
      <c r="V5558"/>
      <c r="W5558"/>
      <c r="X5558"/>
      <c r="Y5558"/>
      <c r="Z5558"/>
      <c r="AA5558"/>
      <c r="AB5558"/>
      <c r="AC5558"/>
      <c r="AD5558"/>
      <c r="AE5558"/>
      <c r="AF5558"/>
      <c r="AG5558">
        <v>1</v>
      </c>
      <c r="AH5558">
        <v>0</v>
      </c>
    </row>
    <row r="5559" spans="1:34" ht="15" x14ac:dyDescent="0.25">
      <c r="A5559" t="s">
        <v>11191</v>
      </c>
      <c r="B5559" t="s">
        <v>11192</v>
      </c>
      <c r="C5559" t="s">
        <v>116</v>
      </c>
      <c r="D5559"/>
      <c r="E5559"/>
      <c r="F5559"/>
      <c r="G5559"/>
      <c r="H5559" t="s">
        <v>63</v>
      </c>
      <c r="I5559" t="s">
        <v>64</v>
      </c>
      <c r="J5559"/>
      <c r="K5559"/>
      <c r="L5559"/>
      <c r="M5559"/>
      <c r="N5559"/>
      <c r="O5559"/>
      <c r="P5559"/>
      <c r="Q5559"/>
      <c r="R5559"/>
      <c r="S5559"/>
      <c r="T5559"/>
      <c r="U5559"/>
      <c r="V5559"/>
      <c r="W5559"/>
      <c r="X5559"/>
      <c r="Y5559"/>
      <c r="Z5559"/>
      <c r="AA5559"/>
      <c r="AB5559"/>
      <c r="AC5559"/>
      <c r="AD5559"/>
      <c r="AE5559"/>
      <c r="AF5559"/>
      <c r="AG5559"/>
      <c r="AH5559">
        <v>0</v>
      </c>
    </row>
    <row r="5560" spans="1:34" ht="15" x14ac:dyDescent="0.25">
      <c r="A5560" t="s">
        <v>11193</v>
      </c>
      <c r="B5560" t="s">
        <v>11194</v>
      </c>
      <c r="C5560" t="s">
        <v>521</v>
      </c>
      <c r="D5560">
        <v>47</v>
      </c>
      <c r="E5560" s="138">
        <v>44925</v>
      </c>
      <c r="F5560" s="138">
        <v>46011</v>
      </c>
      <c r="G5560" t="s">
        <v>16478</v>
      </c>
      <c r="H5560" t="s">
        <v>70</v>
      </c>
      <c r="I5560">
        <v>0.7</v>
      </c>
      <c r="J5560" t="s">
        <v>76</v>
      </c>
      <c r="K5560">
        <v>0.71</v>
      </c>
      <c r="L5560" t="s">
        <v>77</v>
      </c>
      <c r="M5560">
        <v>0.75</v>
      </c>
      <c r="N5560" t="s">
        <v>78</v>
      </c>
      <c r="O5560">
        <v>0.8</v>
      </c>
      <c r="P5560" t="s">
        <v>79</v>
      </c>
      <c r="Q5560">
        <v>0</v>
      </c>
      <c r="R5560" t="s">
        <v>16230</v>
      </c>
      <c r="S5560"/>
      <c r="T5560"/>
      <c r="U5560"/>
      <c r="V5560"/>
      <c r="W5560"/>
      <c r="X5560"/>
      <c r="Y5560"/>
      <c r="Z5560"/>
      <c r="AA5560"/>
      <c r="AB5560"/>
      <c r="AC5560"/>
      <c r="AD5560"/>
      <c r="AE5560"/>
      <c r="AF5560"/>
      <c r="AG5560">
        <v>0</v>
      </c>
      <c r="AH5560">
        <v>0</v>
      </c>
    </row>
    <row r="5561" spans="1:34" ht="15" x14ac:dyDescent="0.25">
      <c r="A5561" t="s">
        <v>11195</v>
      </c>
      <c r="B5561" t="s">
        <v>11196</v>
      </c>
      <c r="C5561" t="s">
        <v>90</v>
      </c>
      <c r="D5561">
        <v>13</v>
      </c>
      <c r="E5561" s="138">
        <v>43133</v>
      </c>
      <c r="F5561" s="138">
        <v>46011</v>
      </c>
      <c r="G5561" t="s">
        <v>69</v>
      </c>
      <c r="H5561" t="s">
        <v>70</v>
      </c>
      <c r="I5561">
        <v>0</v>
      </c>
      <c r="J5561" t="s">
        <v>16229</v>
      </c>
      <c r="K5561">
        <v>0.8</v>
      </c>
      <c r="L5561" t="s">
        <v>71</v>
      </c>
      <c r="M5561"/>
      <c r="N5561"/>
      <c r="O5561"/>
      <c r="P5561"/>
      <c r="Q5561"/>
      <c r="R5561"/>
      <c r="S5561"/>
      <c r="T5561"/>
      <c r="U5561"/>
      <c r="V5561"/>
      <c r="W5561"/>
      <c r="X5561"/>
      <c r="Y5561"/>
      <c r="Z5561"/>
      <c r="AA5561"/>
      <c r="AB5561"/>
      <c r="AC5561"/>
      <c r="AD5561"/>
      <c r="AE5561"/>
      <c r="AF5561"/>
      <c r="AG5561">
        <v>2</v>
      </c>
      <c r="AH5561">
        <v>10000</v>
      </c>
    </row>
    <row r="5562" spans="1:34" ht="15" x14ac:dyDescent="0.25">
      <c r="A5562" t="s">
        <v>11197</v>
      </c>
      <c r="B5562" t="s">
        <v>11198</v>
      </c>
      <c r="C5562" t="s">
        <v>286</v>
      </c>
      <c r="D5562"/>
      <c r="E5562"/>
      <c r="F5562"/>
      <c r="G5562"/>
      <c r="H5562" t="s">
        <v>63</v>
      </c>
      <c r="I5562" t="s">
        <v>64</v>
      </c>
      <c r="J5562"/>
      <c r="K5562"/>
      <c r="L5562"/>
      <c r="M5562"/>
      <c r="N5562"/>
      <c r="O5562"/>
      <c r="P5562"/>
      <c r="Q5562"/>
      <c r="R5562"/>
      <c r="S5562"/>
      <c r="T5562"/>
      <c r="U5562"/>
      <c r="V5562"/>
      <c r="W5562"/>
      <c r="X5562"/>
      <c r="Y5562"/>
      <c r="Z5562"/>
      <c r="AA5562"/>
      <c r="AB5562"/>
      <c r="AC5562"/>
      <c r="AD5562"/>
      <c r="AE5562"/>
      <c r="AF5562"/>
      <c r="AG5562"/>
      <c r="AH5562">
        <v>0</v>
      </c>
    </row>
    <row r="5563" spans="1:34" ht="15" x14ac:dyDescent="0.25">
      <c r="A5563" t="s">
        <v>11201</v>
      </c>
      <c r="B5563" t="s">
        <v>11202</v>
      </c>
      <c r="C5563" t="s">
        <v>286</v>
      </c>
      <c r="D5563">
        <v>42</v>
      </c>
      <c r="E5563" s="138">
        <v>45647</v>
      </c>
      <c r="F5563" s="138">
        <v>45904</v>
      </c>
      <c r="G5563" t="s">
        <v>69</v>
      </c>
      <c r="H5563" t="s">
        <v>70</v>
      </c>
      <c r="I5563">
        <v>0</v>
      </c>
      <c r="J5563" t="s">
        <v>16230</v>
      </c>
      <c r="K5563">
        <v>0.35</v>
      </c>
      <c r="L5563" t="s">
        <v>71</v>
      </c>
      <c r="M5563"/>
      <c r="N5563"/>
      <c r="O5563"/>
      <c r="P5563"/>
      <c r="Q5563"/>
      <c r="R5563"/>
      <c r="S5563"/>
      <c r="T5563"/>
      <c r="U5563"/>
      <c r="V5563"/>
      <c r="W5563"/>
      <c r="X5563"/>
      <c r="Y5563"/>
      <c r="Z5563"/>
      <c r="AA5563"/>
      <c r="AB5563"/>
      <c r="AC5563"/>
      <c r="AD5563"/>
      <c r="AE5563"/>
      <c r="AF5563"/>
      <c r="AG5563">
        <v>2</v>
      </c>
      <c r="AH5563">
        <v>15000</v>
      </c>
    </row>
    <row r="5564" spans="1:34" ht="15" x14ac:dyDescent="0.25">
      <c r="A5564" t="s">
        <v>11203</v>
      </c>
      <c r="B5564" t="s">
        <v>11204</v>
      </c>
      <c r="C5564" t="s">
        <v>173</v>
      </c>
      <c r="D5564">
        <v>34</v>
      </c>
      <c r="E5564" s="138">
        <v>40283</v>
      </c>
      <c r="F5564" s="138">
        <v>46011</v>
      </c>
      <c r="G5564" t="s">
        <v>69</v>
      </c>
      <c r="H5564" t="s">
        <v>63</v>
      </c>
      <c r="I5564">
        <v>0.5</v>
      </c>
      <c r="J5564" t="s">
        <v>71</v>
      </c>
      <c r="K5564"/>
      <c r="L5564"/>
      <c r="M5564"/>
      <c r="N5564"/>
      <c r="O5564"/>
      <c r="P5564"/>
      <c r="Q5564"/>
      <c r="R5564"/>
      <c r="S5564"/>
      <c r="T5564"/>
      <c r="U5564"/>
      <c r="V5564"/>
      <c r="W5564"/>
      <c r="X5564"/>
      <c r="Y5564"/>
      <c r="Z5564"/>
      <c r="AA5564"/>
      <c r="AB5564"/>
      <c r="AC5564"/>
      <c r="AD5564"/>
      <c r="AE5564"/>
      <c r="AF5564"/>
      <c r="AG5564">
        <v>1</v>
      </c>
      <c r="AH5564">
        <v>0</v>
      </c>
    </row>
    <row r="5565" spans="1:34" ht="15" x14ac:dyDescent="0.25">
      <c r="A5565" t="s">
        <v>11205</v>
      </c>
      <c r="B5565" t="s">
        <v>11206</v>
      </c>
      <c r="C5565" t="s">
        <v>318</v>
      </c>
      <c r="D5565">
        <v>6</v>
      </c>
      <c r="E5565" s="138">
        <v>44658</v>
      </c>
      <c r="F5565" s="138">
        <v>46011</v>
      </c>
      <c r="G5565" t="s">
        <v>69</v>
      </c>
      <c r="H5565" t="s">
        <v>70</v>
      </c>
      <c r="I5565">
        <v>0</v>
      </c>
      <c r="J5565" t="s">
        <v>16229</v>
      </c>
      <c r="K5565">
        <v>0.8</v>
      </c>
      <c r="L5565" t="s">
        <v>71</v>
      </c>
      <c r="M5565"/>
      <c r="N5565"/>
      <c r="O5565"/>
      <c r="P5565"/>
      <c r="Q5565"/>
      <c r="R5565"/>
      <c r="S5565"/>
      <c r="T5565"/>
      <c r="U5565"/>
      <c r="V5565"/>
      <c r="W5565"/>
      <c r="X5565"/>
      <c r="Y5565"/>
      <c r="Z5565"/>
      <c r="AA5565"/>
      <c r="AB5565"/>
      <c r="AC5565"/>
      <c r="AD5565"/>
      <c r="AE5565"/>
      <c r="AF5565"/>
      <c r="AG5565">
        <v>2</v>
      </c>
      <c r="AH5565">
        <v>10000</v>
      </c>
    </row>
    <row r="5566" spans="1:34" ht="15" x14ac:dyDescent="0.25">
      <c r="A5566" t="s">
        <v>11207</v>
      </c>
      <c r="B5566" t="s">
        <v>11208</v>
      </c>
      <c r="C5566" t="s">
        <v>102</v>
      </c>
      <c r="D5566">
        <v>26</v>
      </c>
      <c r="E5566" s="138">
        <v>45260</v>
      </c>
      <c r="F5566" s="138">
        <v>46011</v>
      </c>
      <c r="G5566" t="s">
        <v>69</v>
      </c>
      <c r="H5566" t="s">
        <v>63</v>
      </c>
      <c r="I5566">
        <v>0.55000000000000004</v>
      </c>
      <c r="J5566" t="s">
        <v>71</v>
      </c>
      <c r="K5566"/>
      <c r="L5566"/>
      <c r="M5566"/>
      <c r="N5566"/>
      <c r="O5566"/>
      <c r="P5566"/>
      <c r="Q5566"/>
      <c r="R5566"/>
      <c r="S5566"/>
      <c r="T5566"/>
      <c r="U5566"/>
      <c r="V5566"/>
      <c r="W5566"/>
      <c r="X5566"/>
      <c r="Y5566"/>
      <c r="Z5566"/>
      <c r="AA5566"/>
      <c r="AB5566"/>
      <c r="AC5566"/>
      <c r="AD5566"/>
      <c r="AE5566"/>
      <c r="AF5566"/>
      <c r="AG5566">
        <v>1</v>
      </c>
      <c r="AH5566">
        <v>0</v>
      </c>
    </row>
    <row r="5567" spans="1:34" ht="15" x14ac:dyDescent="0.25">
      <c r="A5567" t="s">
        <v>11209</v>
      </c>
      <c r="B5567" t="s">
        <v>11210</v>
      </c>
      <c r="C5567" t="s">
        <v>228</v>
      </c>
      <c r="D5567">
        <v>37</v>
      </c>
      <c r="E5567" s="138">
        <v>45646</v>
      </c>
      <c r="F5567" s="138">
        <v>45672</v>
      </c>
      <c r="G5567" t="s">
        <v>75</v>
      </c>
      <c r="H5567" t="s">
        <v>63</v>
      </c>
      <c r="I5567">
        <v>0.6</v>
      </c>
      <c r="J5567" t="s">
        <v>71</v>
      </c>
      <c r="K5567"/>
      <c r="L5567"/>
      <c r="M5567"/>
      <c r="N5567"/>
      <c r="O5567"/>
      <c r="P5567"/>
      <c r="Q5567"/>
      <c r="R5567"/>
      <c r="S5567"/>
      <c r="T5567"/>
      <c r="U5567"/>
      <c r="V5567"/>
      <c r="W5567"/>
      <c r="X5567"/>
      <c r="Y5567"/>
      <c r="Z5567"/>
      <c r="AA5567"/>
      <c r="AB5567"/>
      <c r="AC5567"/>
      <c r="AD5567"/>
      <c r="AE5567"/>
      <c r="AF5567"/>
      <c r="AG5567">
        <v>1</v>
      </c>
      <c r="AH5567">
        <v>0</v>
      </c>
    </row>
    <row r="5568" spans="1:34" ht="15" x14ac:dyDescent="0.25">
      <c r="A5568" t="s">
        <v>11211</v>
      </c>
      <c r="B5568" t="s">
        <v>11212</v>
      </c>
      <c r="C5568" t="s">
        <v>521</v>
      </c>
      <c r="D5568">
        <v>5</v>
      </c>
      <c r="E5568" s="138">
        <v>45030</v>
      </c>
      <c r="F5568" s="138">
        <v>46011</v>
      </c>
      <c r="G5568" t="s">
        <v>16478</v>
      </c>
      <c r="H5568" t="s">
        <v>70</v>
      </c>
      <c r="I5568">
        <v>0.57999999999999996</v>
      </c>
      <c r="J5568" t="s">
        <v>76</v>
      </c>
      <c r="K5568">
        <v>0.6</v>
      </c>
      <c r="L5568" t="s">
        <v>77</v>
      </c>
      <c r="M5568">
        <v>0.7</v>
      </c>
      <c r="N5568" t="s">
        <v>78</v>
      </c>
      <c r="O5568">
        <v>0.8</v>
      </c>
      <c r="P5568" t="s">
        <v>79</v>
      </c>
      <c r="Q5568"/>
      <c r="R5568"/>
      <c r="S5568"/>
      <c r="T5568"/>
      <c r="U5568"/>
      <c r="V5568"/>
      <c r="W5568"/>
      <c r="X5568"/>
      <c r="Y5568"/>
      <c r="Z5568"/>
      <c r="AA5568"/>
      <c r="AB5568"/>
      <c r="AC5568"/>
      <c r="AD5568"/>
      <c r="AE5568"/>
      <c r="AF5568"/>
      <c r="AG5568">
        <v>0</v>
      </c>
      <c r="AH5568">
        <v>0</v>
      </c>
    </row>
    <row r="5569" spans="1:34" ht="15" x14ac:dyDescent="0.25">
      <c r="A5569" t="s">
        <v>11213</v>
      </c>
      <c r="B5569" t="s">
        <v>11214</v>
      </c>
      <c r="C5569" t="s">
        <v>359</v>
      </c>
      <c r="D5569">
        <v>38</v>
      </c>
      <c r="E5569" s="138">
        <v>45654</v>
      </c>
      <c r="F5569" s="138">
        <v>45698</v>
      </c>
      <c r="G5569" t="s">
        <v>69</v>
      </c>
      <c r="H5569" t="s">
        <v>63</v>
      </c>
      <c r="I5569">
        <v>0.2</v>
      </c>
      <c r="J5569" t="s">
        <v>71</v>
      </c>
      <c r="K5569"/>
      <c r="L5569"/>
      <c r="M5569"/>
      <c r="N5569"/>
      <c r="O5569"/>
      <c r="P5569"/>
      <c r="Q5569"/>
      <c r="R5569"/>
      <c r="S5569"/>
      <c r="T5569"/>
      <c r="U5569"/>
      <c r="V5569"/>
      <c r="W5569"/>
      <c r="X5569"/>
      <c r="Y5569"/>
      <c r="Z5569"/>
      <c r="AA5569"/>
      <c r="AB5569"/>
      <c r="AC5569"/>
      <c r="AD5569"/>
      <c r="AE5569"/>
      <c r="AF5569"/>
      <c r="AG5569">
        <v>1</v>
      </c>
      <c r="AH5569">
        <v>0</v>
      </c>
    </row>
    <row r="5570" spans="1:34" ht="15" x14ac:dyDescent="0.25">
      <c r="A5570" t="s">
        <v>11215</v>
      </c>
      <c r="B5570" t="s">
        <v>11216</v>
      </c>
      <c r="C5570" t="s">
        <v>142</v>
      </c>
      <c r="D5570">
        <v>45</v>
      </c>
      <c r="E5570" s="138">
        <v>45656</v>
      </c>
      <c r="F5570" s="138">
        <v>45944</v>
      </c>
      <c r="G5570" t="s">
        <v>69</v>
      </c>
      <c r="H5570" t="s">
        <v>70</v>
      </c>
      <c r="I5570">
        <v>0.7</v>
      </c>
      <c r="J5570" t="s">
        <v>76</v>
      </c>
      <c r="K5570">
        <v>0.75</v>
      </c>
      <c r="L5570" t="s">
        <v>77</v>
      </c>
      <c r="M5570">
        <v>0.8</v>
      </c>
      <c r="N5570" t="s">
        <v>78</v>
      </c>
      <c r="O5570">
        <v>0.8</v>
      </c>
      <c r="P5570" t="s">
        <v>79</v>
      </c>
      <c r="Q5570">
        <v>0</v>
      </c>
      <c r="R5570" t="s">
        <v>16230</v>
      </c>
      <c r="S5570"/>
      <c r="T5570"/>
      <c r="U5570"/>
      <c r="V5570"/>
      <c r="W5570"/>
      <c r="X5570"/>
      <c r="Y5570"/>
      <c r="Z5570"/>
      <c r="AA5570"/>
      <c r="AB5570"/>
      <c r="AC5570"/>
      <c r="AD5570"/>
      <c r="AE5570"/>
      <c r="AF5570"/>
      <c r="AG5570">
        <v>0</v>
      </c>
      <c r="AH5570">
        <v>0</v>
      </c>
    </row>
    <row r="5571" spans="1:34" ht="15" x14ac:dyDescent="0.25">
      <c r="A5571" t="s">
        <v>11217</v>
      </c>
      <c r="B5571" t="s">
        <v>11218</v>
      </c>
      <c r="C5571" t="s">
        <v>304</v>
      </c>
      <c r="D5571">
        <v>15</v>
      </c>
      <c r="E5571" s="138">
        <v>45603</v>
      </c>
      <c r="F5571" s="138">
        <v>45812</v>
      </c>
      <c r="G5571" t="s">
        <v>69</v>
      </c>
      <c r="H5571" t="s">
        <v>63</v>
      </c>
      <c r="I5571">
        <v>0.8</v>
      </c>
      <c r="J5571" t="s">
        <v>71</v>
      </c>
      <c r="K5571"/>
      <c r="L5571"/>
      <c r="M5571"/>
      <c r="N5571"/>
      <c r="O5571"/>
      <c r="P5571"/>
      <c r="Q5571"/>
      <c r="R5571"/>
      <c r="S5571"/>
      <c r="T5571"/>
      <c r="U5571"/>
      <c r="V5571"/>
      <c r="W5571"/>
      <c r="X5571"/>
      <c r="Y5571"/>
      <c r="Z5571"/>
      <c r="AA5571"/>
      <c r="AB5571"/>
      <c r="AC5571"/>
      <c r="AD5571"/>
      <c r="AE5571"/>
      <c r="AF5571"/>
      <c r="AG5571">
        <v>1</v>
      </c>
      <c r="AH5571">
        <v>0</v>
      </c>
    </row>
    <row r="5572" spans="1:34" ht="15" x14ac:dyDescent="0.25">
      <c r="A5572" t="s">
        <v>11219</v>
      </c>
      <c r="B5572" t="s">
        <v>11220</v>
      </c>
      <c r="C5572" t="s">
        <v>790</v>
      </c>
      <c r="D5572">
        <v>30</v>
      </c>
      <c r="E5572" s="138">
        <v>45276</v>
      </c>
      <c r="F5572" s="138">
        <v>46011</v>
      </c>
      <c r="G5572" t="s">
        <v>69</v>
      </c>
      <c r="H5572" t="s">
        <v>63</v>
      </c>
      <c r="I5572">
        <v>0.3</v>
      </c>
      <c r="J5572" t="s">
        <v>71</v>
      </c>
      <c r="K5572"/>
      <c r="L5572"/>
      <c r="M5572"/>
      <c r="N5572"/>
      <c r="O5572"/>
      <c r="P5572"/>
      <c r="Q5572"/>
      <c r="R5572"/>
      <c r="S5572"/>
      <c r="T5572"/>
      <c r="U5572"/>
      <c r="V5572"/>
      <c r="W5572"/>
      <c r="X5572"/>
      <c r="Y5572"/>
      <c r="Z5572"/>
      <c r="AA5572"/>
      <c r="AB5572"/>
      <c r="AC5572"/>
      <c r="AD5572"/>
      <c r="AE5572"/>
      <c r="AF5572"/>
      <c r="AG5572">
        <v>1</v>
      </c>
      <c r="AH5572">
        <v>0</v>
      </c>
    </row>
    <row r="5573" spans="1:34" ht="15" x14ac:dyDescent="0.25">
      <c r="A5573" t="s">
        <v>11223</v>
      </c>
      <c r="B5573" t="s">
        <v>11224</v>
      </c>
      <c r="C5573" t="s">
        <v>270</v>
      </c>
      <c r="D5573"/>
      <c r="E5573"/>
      <c r="F5573"/>
      <c r="G5573"/>
      <c r="H5573" t="s">
        <v>63</v>
      </c>
      <c r="I5573" t="s">
        <v>64</v>
      </c>
      <c r="J5573"/>
      <c r="K5573"/>
      <c r="L5573"/>
      <c r="M5573"/>
      <c r="N5573"/>
      <c r="O5573"/>
      <c r="P5573"/>
      <c r="Q5573"/>
      <c r="R5573"/>
      <c r="S5573"/>
      <c r="T5573"/>
      <c r="U5573"/>
      <c r="V5573"/>
      <c r="W5573"/>
      <c r="X5573"/>
      <c r="Y5573"/>
      <c r="Z5573"/>
      <c r="AA5573"/>
      <c r="AB5573"/>
      <c r="AC5573"/>
      <c r="AD5573"/>
      <c r="AE5573"/>
      <c r="AF5573"/>
      <c r="AG5573"/>
      <c r="AH5573">
        <v>0</v>
      </c>
    </row>
    <row r="5574" spans="1:34" ht="15" x14ac:dyDescent="0.25">
      <c r="A5574" t="s">
        <v>11225</v>
      </c>
      <c r="B5574" t="s">
        <v>11226</v>
      </c>
      <c r="C5574" t="s">
        <v>270</v>
      </c>
      <c r="D5574"/>
      <c r="E5574"/>
      <c r="F5574"/>
      <c r="G5574"/>
      <c r="H5574" t="s">
        <v>63</v>
      </c>
      <c r="I5574" t="s">
        <v>64</v>
      </c>
      <c r="J5574"/>
      <c r="K5574"/>
      <c r="L5574"/>
      <c r="M5574"/>
      <c r="N5574"/>
      <c r="O5574"/>
      <c r="P5574"/>
      <c r="Q5574"/>
      <c r="R5574"/>
      <c r="S5574"/>
      <c r="T5574"/>
      <c r="U5574"/>
      <c r="V5574"/>
      <c r="W5574"/>
      <c r="X5574"/>
      <c r="Y5574"/>
      <c r="Z5574"/>
      <c r="AA5574"/>
      <c r="AB5574"/>
      <c r="AC5574"/>
      <c r="AD5574"/>
      <c r="AE5574"/>
      <c r="AF5574"/>
      <c r="AG5574"/>
      <c r="AH5574">
        <v>0</v>
      </c>
    </row>
    <row r="5575" spans="1:34" ht="15" x14ac:dyDescent="0.25">
      <c r="A5575" t="s">
        <v>11227</v>
      </c>
      <c r="B5575" t="s">
        <v>11228</v>
      </c>
      <c r="C5575" t="s">
        <v>90</v>
      </c>
      <c r="D5575">
        <v>73</v>
      </c>
      <c r="E5575" s="138">
        <v>45280</v>
      </c>
      <c r="F5575" s="138">
        <v>46011</v>
      </c>
      <c r="G5575" t="s">
        <v>69</v>
      </c>
      <c r="H5575" t="s">
        <v>70</v>
      </c>
      <c r="I5575">
        <v>0</v>
      </c>
      <c r="J5575" t="s">
        <v>16230</v>
      </c>
      <c r="K5575">
        <v>0.8</v>
      </c>
      <c r="L5575" t="s">
        <v>71</v>
      </c>
      <c r="M5575"/>
      <c r="N5575"/>
      <c r="O5575"/>
      <c r="P5575"/>
      <c r="Q5575"/>
      <c r="R5575"/>
      <c r="S5575"/>
      <c r="T5575"/>
      <c r="U5575"/>
      <c r="V5575"/>
      <c r="W5575"/>
      <c r="X5575"/>
      <c r="Y5575"/>
      <c r="Z5575"/>
      <c r="AA5575"/>
      <c r="AB5575"/>
      <c r="AC5575"/>
      <c r="AD5575"/>
      <c r="AE5575"/>
      <c r="AF5575"/>
      <c r="AG5575">
        <v>2</v>
      </c>
      <c r="AH5575">
        <v>15000</v>
      </c>
    </row>
    <row r="5576" spans="1:34" ht="15" x14ac:dyDescent="0.25">
      <c r="A5576" t="s">
        <v>11229</v>
      </c>
      <c r="B5576" t="s">
        <v>11230</v>
      </c>
      <c r="C5576" t="s">
        <v>211</v>
      </c>
      <c r="D5576">
        <v>8</v>
      </c>
      <c r="E5576" s="138">
        <v>45014</v>
      </c>
      <c r="F5576" s="138">
        <v>46011</v>
      </c>
      <c r="G5576" t="s">
        <v>69</v>
      </c>
      <c r="H5576" t="s">
        <v>63</v>
      </c>
      <c r="I5576">
        <v>0.8</v>
      </c>
      <c r="J5576" t="s">
        <v>71</v>
      </c>
      <c r="K5576"/>
      <c r="L5576"/>
      <c r="M5576"/>
      <c r="N5576"/>
      <c r="O5576"/>
      <c r="P5576"/>
      <c r="Q5576"/>
      <c r="R5576"/>
      <c r="S5576"/>
      <c r="T5576"/>
      <c r="U5576"/>
      <c r="V5576"/>
      <c r="W5576"/>
      <c r="X5576"/>
      <c r="Y5576"/>
      <c r="Z5576"/>
      <c r="AA5576"/>
      <c r="AB5576"/>
      <c r="AC5576"/>
      <c r="AD5576"/>
      <c r="AE5576"/>
      <c r="AF5576"/>
      <c r="AG5576">
        <v>1</v>
      </c>
      <c r="AH5576">
        <v>0</v>
      </c>
    </row>
    <row r="5577" spans="1:34" ht="15" x14ac:dyDescent="0.25">
      <c r="A5577" t="s">
        <v>11231</v>
      </c>
      <c r="B5577" t="s">
        <v>11232</v>
      </c>
      <c r="C5577" t="s">
        <v>326</v>
      </c>
      <c r="D5577">
        <v>3</v>
      </c>
      <c r="E5577" s="138">
        <v>45714</v>
      </c>
      <c r="F5577" s="138">
        <v>45896</v>
      </c>
      <c r="G5577" t="s">
        <v>69</v>
      </c>
      <c r="H5577" t="s">
        <v>63</v>
      </c>
      <c r="I5577">
        <v>0.8</v>
      </c>
      <c r="J5577" t="s">
        <v>71</v>
      </c>
      <c r="K5577"/>
      <c r="L5577"/>
      <c r="M5577"/>
      <c r="N5577"/>
      <c r="O5577"/>
      <c r="P5577"/>
      <c r="Q5577"/>
      <c r="R5577"/>
      <c r="S5577"/>
      <c r="T5577"/>
      <c r="U5577"/>
      <c r="V5577"/>
      <c r="W5577"/>
      <c r="X5577"/>
      <c r="Y5577"/>
      <c r="Z5577"/>
      <c r="AA5577"/>
      <c r="AB5577"/>
      <c r="AC5577"/>
      <c r="AD5577"/>
      <c r="AE5577"/>
      <c r="AF5577"/>
      <c r="AG5577">
        <v>1</v>
      </c>
      <c r="AH5577">
        <v>0</v>
      </c>
    </row>
    <row r="5578" spans="1:34" ht="15" x14ac:dyDescent="0.25">
      <c r="A5578" t="s">
        <v>11233</v>
      </c>
      <c r="B5578" t="s">
        <v>11234</v>
      </c>
      <c r="C5578" t="s">
        <v>206</v>
      </c>
      <c r="D5578">
        <v>17</v>
      </c>
      <c r="E5578" s="138">
        <v>45062</v>
      </c>
      <c r="F5578" s="138">
        <v>46011</v>
      </c>
      <c r="G5578" t="s">
        <v>69</v>
      </c>
      <c r="H5578" t="s">
        <v>70</v>
      </c>
      <c r="I5578">
        <v>0</v>
      </c>
      <c r="J5578" t="s">
        <v>16229</v>
      </c>
      <c r="K5578">
        <v>0.8</v>
      </c>
      <c r="L5578" t="s">
        <v>71</v>
      </c>
      <c r="M5578"/>
      <c r="N5578"/>
      <c r="O5578"/>
      <c r="P5578"/>
      <c r="Q5578"/>
      <c r="R5578"/>
      <c r="S5578"/>
      <c r="T5578"/>
      <c r="U5578"/>
      <c r="V5578"/>
      <c r="W5578"/>
      <c r="X5578"/>
      <c r="Y5578"/>
      <c r="Z5578"/>
      <c r="AA5578"/>
      <c r="AB5578"/>
      <c r="AC5578"/>
      <c r="AD5578"/>
      <c r="AE5578"/>
      <c r="AF5578"/>
      <c r="AG5578">
        <v>2</v>
      </c>
      <c r="AH5578">
        <v>10000</v>
      </c>
    </row>
    <row r="5579" spans="1:34" ht="15" x14ac:dyDescent="0.25">
      <c r="A5579" t="s">
        <v>11235</v>
      </c>
      <c r="B5579" t="s">
        <v>11236</v>
      </c>
      <c r="C5579" t="s">
        <v>291</v>
      </c>
      <c r="D5579">
        <v>42</v>
      </c>
      <c r="E5579" s="138">
        <v>45642</v>
      </c>
      <c r="F5579" s="138">
        <v>45688</v>
      </c>
      <c r="G5579" t="s">
        <v>69</v>
      </c>
      <c r="H5579" t="s">
        <v>63</v>
      </c>
      <c r="I5579">
        <v>0.8</v>
      </c>
      <c r="J5579" t="s">
        <v>71</v>
      </c>
      <c r="K5579"/>
      <c r="L5579"/>
      <c r="M5579"/>
      <c r="N5579"/>
      <c r="O5579"/>
      <c r="P5579"/>
      <c r="Q5579"/>
      <c r="R5579"/>
      <c r="S5579"/>
      <c r="T5579"/>
      <c r="U5579"/>
      <c r="V5579"/>
      <c r="W5579"/>
      <c r="X5579"/>
      <c r="Y5579"/>
      <c r="Z5579"/>
      <c r="AA5579"/>
      <c r="AB5579"/>
      <c r="AC5579"/>
      <c r="AD5579"/>
      <c r="AE5579"/>
      <c r="AF5579"/>
      <c r="AG5579">
        <v>1</v>
      </c>
      <c r="AH5579">
        <v>0</v>
      </c>
    </row>
    <row r="5580" spans="1:34" ht="15" x14ac:dyDescent="0.25">
      <c r="A5580" t="s">
        <v>11237</v>
      </c>
      <c r="B5580" t="s">
        <v>11238</v>
      </c>
      <c r="C5580" t="s">
        <v>259</v>
      </c>
      <c r="D5580">
        <v>25</v>
      </c>
      <c r="E5580" s="138">
        <v>41075</v>
      </c>
      <c r="F5580" s="138">
        <v>46011</v>
      </c>
      <c r="G5580" t="s">
        <v>69</v>
      </c>
      <c r="H5580" t="s">
        <v>63</v>
      </c>
      <c r="I5580">
        <v>0.8</v>
      </c>
      <c r="J5580" t="s">
        <v>71</v>
      </c>
      <c r="K5580"/>
      <c r="L5580"/>
      <c r="M5580"/>
      <c r="N5580"/>
      <c r="O5580"/>
      <c r="P5580"/>
      <c r="Q5580"/>
      <c r="R5580"/>
      <c r="S5580"/>
      <c r="T5580"/>
      <c r="U5580"/>
      <c r="V5580"/>
      <c r="W5580"/>
      <c r="X5580"/>
      <c r="Y5580"/>
      <c r="Z5580"/>
      <c r="AA5580"/>
      <c r="AB5580"/>
      <c r="AC5580"/>
      <c r="AD5580"/>
      <c r="AE5580"/>
      <c r="AF5580"/>
      <c r="AG5580">
        <v>1</v>
      </c>
      <c r="AH5580">
        <v>0</v>
      </c>
    </row>
    <row r="5581" spans="1:34" ht="15" x14ac:dyDescent="0.25">
      <c r="A5581" t="s">
        <v>11239</v>
      </c>
      <c r="B5581" t="s">
        <v>11240</v>
      </c>
      <c r="C5581" t="s">
        <v>231</v>
      </c>
      <c r="D5581"/>
      <c r="E5581"/>
      <c r="F5581"/>
      <c r="G5581"/>
      <c r="H5581" t="s">
        <v>63</v>
      </c>
      <c r="I5581" t="s">
        <v>64</v>
      </c>
      <c r="J5581"/>
      <c r="K5581"/>
      <c r="L5581"/>
      <c r="M5581"/>
      <c r="N5581"/>
      <c r="O5581"/>
      <c r="P5581"/>
      <c r="Q5581"/>
      <c r="R5581"/>
      <c r="S5581"/>
      <c r="T5581"/>
      <c r="U5581"/>
      <c r="V5581"/>
      <c r="W5581"/>
      <c r="X5581"/>
      <c r="Y5581"/>
      <c r="Z5581"/>
      <c r="AA5581"/>
      <c r="AB5581"/>
      <c r="AC5581"/>
      <c r="AD5581"/>
      <c r="AE5581"/>
      <c r="AF5581"/>
      <c r="AG5581"/>
      <c r="AH5581">
        <v>0</v>
      </c>
    </row>
    <row r="5582" spans="1:34" ht="15" x14ac:dyDescent="0.25">
      <c r="A5582" t="s">
        <v>11241</v>
      </c>
      <c r="B5582" t="s">
        <v>11242</v>
      </c>
      <c r="C5582" t="s">
        <v>159</v>
      </c>
      <c r="D5582">
        <v>23</v>
      </c>
      <c r="E5582" s="138">
        <v>45625</v>
      </c>
      <c r="F5582" s="138">
        <v>45785</v>
      </c>
      <c r="G5582" t="s">
        <v>69</v>
      </c>
      <c r="H5582" t="s">
        <v>63</v>
      </c>
      <c r="I5582">
        <v>0.8</v>
      </c>
      <c r="J5582" t="s">
        <v>71</v>
      </c>
      <c r="K5582"/>
      <c r="L5582"/>
      <c r="M5582"/>
      <c r="N5582"/>
      <c r="O5582"/>
      <c r="P5582"/>
      <c r="Q5582"/>
      <c r="R5582"/>
      <c r="S5582"/>
      <c r="T5582"/>
      <c r="U5582"/>
      <c r="V5582"/>
      <c r="W5582"/>
      <c r="X5582"/>
      <c r="Y5582"/>
      <c r="Z5582"/>
      <c r="AA5582"/>
      <c r="AB5582"/>
      <c r="AC5582"/>
      <c r="AD5582"/>
      <c r="AE5582"/>
      <c r="AF5582"/>
      <c r="AG5582">
        <v>1</v>
      </c>
      <c r="AH5582">
        <v>0</v>
      </c>
    </row>
    <row r="5583" spans="1:34" ht="15" x14ac:dyDescent="0.25">
      <c r="A5583" t="s">
        <v>11243</v>
      </c>
      <c r="B5583" t="s">
        <v>11244</v>
      </c>
      <c r="C5583" t="s">
        <v>182</v>
      </c>
      <c r="D5583">
        <v>9</v>
      </c>
      <c r="E5583" s="138">
        <v>45729</v>
      </c>
      <c r="F5583" s="138">
        <v>45754</v>
      </c>
      <c r="G5583" t="s">
        <v>75</v>
      </c>
      <c r="H5583" t="s">
        <v>70</v>
      </c>
      <c r="I5583">
        <v>0.4</v>
      </c>
      <c r="J5583" t="s">
        <v>16270</v>
      </c>
      <c r="K5583">
        <v>0.6</v>
      </c>
      <c r="L5583" t="s">
        <v>78</v>
      </c>
      <c r="M5583">
        <v>0.8</v>
      </c>
      <c r="N5583" t="s">
        <v>79</v>
      </c>
      <c r="O5583"/>
      <c r="P5583"/>
      <c r="Q5583"/>
      <c r="R5583"/>
      <c r="S5583"/>
      <c r="T5583"/>
      <c r="U5583"/>
      <c r="V5583"/>
      <c r="W5583"/>
      <c r="X5583"/>
      <c r="Y5583"/>
      <c r="Z5583"/>
      <c r="AA5583"/>
      <c r="AB5583"/>
      <c r="AC5583"/>
      <c r="AD5583"/>
      <c r="AE5583"/>
      <c r="AF5583"/>
      <c r="AG5583">
        <v>3</v>
      </c>
      <c r="AH5583">
        <v>0</v>
      </c>
    </row>
    <row r="5584" spans="1:34" ht="15" x14ac:dyDescent="0.25">
      <c r="A5584" t="s">
        <v>11245</v>
      </c>
      <c r="B5584" t="s">
        <v>11246</v>
      </c>
      <c r="C5584" t="s">
        <v>176</v>
      </c>
      <c r="D5584">
        <v>53</v>
      </c>
      <c r="E5584" s="138">
        <v>45645</v>
      </c>
      <c r="F5584" s="138">
        <v>45686</v>
      </c>
      <c r="G5584" t="s">
        <v>69</v>
      </c>
      <c r="H5584" t="s">
        <v>70</v>
      </c>
      <c r="I5584">
        <v>0</v>
      </c>
      <c r="J5584" t="s">
        <v>16229</v>
      </c>
      <c r="K5584">
        <v>0.8</v>
      </c>
      <c r="L5584" t="s">
        <v>71</v>
      </c>
      <c r="M5584"/>
      <c r="N5584"/>
      <c r="O5584"/>
      <c r="P5584"/>
      <c r="Q5584"/>
      <c r="R5584"/>
      <c r="S5584"/>
      <c r="T5584"/>
      <c r="U5584"/>
      <c r="V5584"/>
      <c r="W5584"/>
      <c r="X5584"/>
      <c r="Y5584"/>
      <c r="Z5584"/>
      <c r="AA5584"/>
      <c r="AB5584"/>
      <c r="AC5584"/>
      <c r="AD5584"/>
      <c r="AE5584"/>
      <c r="AF5584"/>
      <c r="AG5584">
        <v>2</v>
      </c>
      <c r="AH5584">
        <v>10000</v>
      </c>
    </row>
    <row r="5585" spans="1:34" ht="15" x14ac:dyDescent="0.25">
      <c r="A5585" t="s">
        <v>11247</v>
      </c>
      <c r="B5585" t="s">
        <v>11248</v>
      </c>
      <c r="C5585" t="s">
        <v>1370</v>
      </c>
      <c r="D5585">
        <v>12</v>
      </c>
      <c r="E5585" s="138">
        <v>45378</v>
      </c>
      <c r="F5585" s="138">
        <v>46011</v>
      </c>
      <c r="G5585" t="s">
        <v>16478</v>
      </c>
      <c r="H5585" t="s">
        <v>70</v>
      </c>
      <c r="I5585">
        <v>0</v>
      </c>
      <c r="J5585" t="s">
        <v>16230</v>
      </c>
      <c r="K5585">
        <v>0.6</v>
      </c>
      <c r="L5585" t="s">
        <v>16270</v>
      </c>
      <c r="M5585">
        <v>0.75</v>
      </c>
      <c r="N5585" t="s">
        <v>78</v>
      </c>
      <c r="O5585">
        <v>0.8</v>
      </c>
      <c r="P5585" t="s">
        <v>79</v>
      </c>
      <c r="Q5585"/>
      <c r="R5585"/>
      <c r="S5585"/>
      <c r="T5585"/>
      <c r="U5585"/>
      <c r="V5585"/>
      <c r="W5585"/>
      <c r="X5585"/>
      <c r="Y5585"/>
      <c r="Z5585"/>
      <c r="AA5585"/>
      <c r="AB5585"/>
      <c r="AC5585"/>
      <c r="AD5585"/>
      <c r="AE5585"/>
      <c r="AF5585"/>
      <c r="AG5585">
        <v>4</v>
      </c>
      <c r="AH5585">
        <v>15000</v>
      </c>
    </row>
    <row r="5586" spans="1:34" ht="15" x14ac:dyDescent="0.25">
      <c r="A5586" t="s">
        <v>11249</v>
      </c>
      <c r="B5586" t="s">
        <v>11250</v>
      </c>
      <c r="C5586" t="s">
        <v>564</v>
      </c>
      <c r="D5586">
        <v>38</v>
      </c>
      <c r="E5586" s="138">
        <v>45625</v>
      </c>
      <c r="F5586" s="138">
        <v>45672</v>
      </c>
      <c r="G5586" t="s">
        <v>69</v>
      </c>
      <c r="H5586" t="s">
        <v>70</v>
      </c>
      <c r="I5586">
        <v>0</v>
      </c>
      <c r="J5586" t="s">
        <v>16232</v>
      </c>
      <c r="K5586">
        <v>0.8</v>
      </c>
      <c r="L5586" t="s">
        <v>71</v>
      </c>
      <c r="M5586"/>
      <c r="N5586"/>
      <c r="O5586"/>
      <c r="P5586"/>
      <c r="Q5586"/>
      <c r="R5586"/>
      <c r="S5586"/>
      <c r="T5586"/>
      <c r="U5586"/>
      <c r="V5586"/>
      <c r="W5586"/>
      <c r="X5586"/>
      <c r="Y5586"/>
      <c r="Z5586"/>
      <c r="AA5586"/>
      <c r="AB5586"/>
      <c r="AC5586"/>
      <c r="AD5586"/>
      <c r="AE5586"/>
      <c r="AF5586"/>
      <c r="AG5586">
        <v>2</v>
      </c>
      <c r="AH5586">
        <v>7500</v>
      </c>
    </row>
    <row r="5587" spans="1:34" ht="15" x14ac:dyDescent="0.25">
      <c r="A5587" t="s">
        <v>11251</v>
      </c>
      <c r="B5587" t="s">
        <v>11252</v>
      </c>
      <c r="C5587" t="s">
        <v>151</v>
      </c>
      <c r="D5587">
        <v>9</v>
      </c>
      <c r="E5587" s="138">
        <v>45716</v>
      </c>
      <c r="F5587" s="138">
        <v>45721</v>
      </c>
      <c r="G5587" t="s">
        <v>69</v>
      </c>
      <c r="H5587" t="s">
        <v>63</v>
      </c>
      <c r="I5587">
        <v>0.65</v>
      </c>
      <c r="J5587" t="s">
        <v>71</v>
      </c>
      <c r="K5587"/>
      <c r="L5587"/>
      <c r="M5587"/>
      <c r="N5587"/>
      <c r="O5587"/>
      <c r="P5587"/>
      <c r="Q5587"/>
      <c r="R5587"/>
      <c r="S5587"/>
      <c r="T5587"/>
      <c r="U5587"/>
      <c r="V5587"/>
      <c r="W5587"/>
      <c r="X5587"/>
      <c r="Y5587"/>
      <c r="Z5587"/>
      <c r="AA5587"/>
      <c r="AB5587"/>
      <c r="AC5587"/>
      <c r="AD5587"/>
      <c r="AE5587"/>
      <c r="AF5587"/>
      <c r="AG5587">
        <v>1</v>
      </c>
      <c r="AH5587">
        <v>0</v>
      </c>
    </row>
    <row r="5588" spans="1:34" ht="15" x14ac:dyDescent="0.25">
      <c r="A5588" t="s">
        <v>11253</v>
      </c>
      <c r="B5588" t="s">
        <v>11254</v>
      </c>
      <c r="C5588" t="s">
        <v>119</v>
      </c>
      <c r="D5588">
        <v>42</v>
      </c>
      <c r="E5588" s="138">
        <v>38799</v>
      </c>
      <c r="F5588" s="138">
        <v>46011</v>
      </c>
      <c r="G5588" t="s">
        <v>69</v>
      </c>
      <c r="H5588" t="s">
        <v>63</v>
      </c>
      <c r="I5588">
        <v>0.2</v>
      </c>
      <c r="J5588" t="s">
        <v>71</v>
      </c>
      <c r="K5588"/>
      <c r="L5588"/>
      <c r="M5588"/>
      <c r="N5588"/>
      <c r="O5588"/>
      <c r="P5588"/>
      <c r="Q5588"/>
      <c r="R5588"/>
      <c r="S5588"/>
      <c r="T5588"/>
      <c r="U5588"/>
      <c r="V5588"/>
      <c r="W5588"/>
      <c r="X5588"/>
      <c r="Y5588"/>
      <c r="Z5588"/>
      <c r="AA5588"/>
      <c r="AB5588"/>
      <c r="AC5588"/>
      <c r="AD5588"/>
      <c r="AE5588"/>
      <c r="AF5588"/>
      <c r="AG5588">
        <v>1</v>
      </c>
      <c r="AH5588">
        <v>0</v>
      </c>
    </row>
    <row r="5589" spans="1:34" ht="15" x14ac:dyDescent="0.25">
      <c r="A5589" t="s">
        <v>11255</v>
      </c>
      <c r="B5589" t="s">
        <v>11256</v>
      </c>
      <c r="C5589" t="s">
        <v>521</v>
      </c>
      <c r="D5589">
        <v>4</v>
      </c>
      <c r="E5589" s="138">
        <v>45714</v>
      </c>
      <c r="F5589" s="138">
        <v>45754</v>
      </c>
      <c r="G5589" t="s">
        <v>75</v>
      </c>
      <c r="H5589" t="s">
        <v>70</v>
      </c>
      <c r="I5589">
        <v>0</v>
      </c>
      <c r="J5589" t="s">
        <v>16230</v>
      </c>
      <c r="K5589">
        <v>0.4</v>
      </c>
      <c r="L5589" t="s">
        <v>16270</v>
      </c>
      <c r="M5589">
        <v>0.6</v>
      </c>
      <c r="N5589" t="s">
        <v>78</v>
      </c>
      <c r="O5589">
        <v>0.7</v>
      </c>
      <c r="P5589" t="s">
        <v>79</v>
      </c>
      <c r="Q5589"/>
      <c r="R5589"/>
      <c r="S5589"/>
      <c r="T5589"/>
      <c r="U5589"/>
      <c r="V5589"/>
      <c r="W5589"/>
      <c r="X5589"/>
      <c r="Y5589"/>
      <c r="Z5589"/>
      <c r="AA5589"/>
      <c r="AB5589"/>
      <c r="AC5589"/>
      <c r="AD5589"/>
      <c r="AE5589"/>
      <c r="AF5589"/>
      <c r="AG5589">
        <v>4</v>
      </c>
      <c r="AH5589">
        <v>15000</v>
      </c>
    </row>
    <row r="5590" spans="1:34" ht="15" x14ac:dyDescent="0.25">
      <c r="A5590" t="s">
        <v>11257</v>
      </c>
      <c r="B5590" t="s">
        <v>11258</v>
      </c>
      <c r="C5590" t="s">
        <v>173</v>
      </c>
      <c r="D5590">
        <v>1</v>
      </c>
      <c r="E5590" s="138">
        <v>43853</v>
      </c>
      <c r="F5590" s="138">
        <v>46011</v>
      </c>
      <c r="G5590" t="s">
        <v>69</v>
      </c>
      <c r="H5590" t="s">
        <v>63</v>
      </c>
      <c r="I5590">
        <v>0.8</v>
      </c>
      <c r="J5590" t="s">
        <v>71</v>
      </c>
      <c r="K5590"/>
      <c r="L5590"/>
      <c r="M5590"/>
      <c r="N5590"/>
      <c r="O5590"/>
      <c r="P5590"/>
      <c r="Q5590"/>
      <c r="R5590"/>
      <c r="S5590"/>
      <c r="T5590"/>
      <c r="U5590"/>
      <c r="V5590"/>
      <c r="W5590"/>
      <c r="X5590"/>
      <c r="Y5590"/>
      <c r="Z5590"/>
      <c r="AA5590"/>
      <c r="AB5590"/>
      <c r="AC5590"/>
      <c r="AD5590"/>
      <c r="AE5590"/>
      <c r="AF5590"/>
      <c r="AG5590">
        <v>1</v>
      </c>
      <c r="AH5590">
        <v>0</v>
      </c>
    </row>
    <row r="5591" spans="1:34" ht="15" x14ac:dyDescent="0.25">
      <c r="A5591" t="s">
        <v>11259</v>
      </c>
      <c r="B5591" t="s">
        <v>11260</v>
      </c>
      <c r="C5591" t="s">
        <v>111</v>
      </c>
      <c r="D5591">
        <v>90</v>
      </c>
      <c r="E5591" s="138">
        <v>45646</v>
      </c>
      <c r="F5591" s="138">
        <v>45688</v>
      </c>
      <c r="G5591" t="s">
        <v>69</v>
      </c>
      <c r="H5591" t="s">
        <v>63</v>
      </c>
      <c r="I5591">
        <v>0.8</v>
      </c>
      <c r="J5591" t="s">
        <v>71</v>
      </c>
      <c r="K5591"/>
      <c r="L5591"/>
      <c r="M5591"/>
      <c r="N5591"/>
      <c r="O5591"/>
      <c r="P5591"/>
      <c r="Q5591"/>
      <c r="R5591"/>
      <c r="S5591"/>
      <c r="T5591"/>
      <c r="U5591"/>
      <c r="V5591"/>
      <c r="W5591"/>
      <c r="X5591"/>
      <c r="Y5591"/>
      <c r="Z5591"/>
      <c r="AA5591"/>
      <c r="AB5591"/>
      <c r="AC5591"/>
      <c r="AD5591"/>
      <c r="AE5591"/>
      <c r="AF5591"/>
      <c r="AG5591">
        <v>1</v>
      </c>
      <c r="AH5591">
        <v>0</v>
      </c>
    </row>
    <row r="5592" spans="1:34" ht="15" x14ac:dyDescent="0.25">
      <c r="A5592" t="s">
        <v>11261</v>
      </c>
      <c r="B5592" t="s">
        <v>11262</v>
      </c>
      <c r="C5592" t="s">
        <v>116</v>
      </c>
      <c r="D5592"/>
      <c r="E5592"/>
      <c r="F5592"/>
      <c r="G5592"/>
      <c r="H5592" t="s">
        <v>63</v>
      </c>
      <c r="I5592" t="s">
        <v>64</v>
      </c>
      <c r="J5592"/>
      <c r="K5592"/>
      <c r="L5592"/>
      <c r="M5592"/>
      <c r="N5592"/>
      <c r="O5592"/>
      <c r="P5592"/>
      <c r="Q5592"/>
      <c r="R5592"/>
      <c r="S5592"/>
      <c r="T5592"/>
      <c r="U5592"/>
      <c r="V5592"/>
      <c r="W5592"/>
      <c r="X5592"/>
      <c r="Y5592"/>
      <c r="Z5592"/>
      <c r="AA5592"/>
      <c r="AB5592"/>
      <c r="AC5592"/>
      <c r="AD5592"/>
      <c r="AE5592"/>
      <c r="AF5592"/>
      <c r="AG5592"/>
      <c r="AH5592">
        <v>0</v>
      </c>
    </row>
    <row r="5593" spans="1:34" ht="15" x14ac:dyDescent="0.25">
      <c r="A5593" t="s">
        <v>11263</v>
      </c>
      <c r="B5593" t="s">
        <v>11264</v>
      </c>
      <c r="C5593" t="s">
        <v>102</v>
      </c>
      <c r="D5593">
        <v>45</v>
      </c>
      <c r="E5593" s="138">
        <v>45646</v>
      </c>
      <c r="F5593" s="138">
        <v>45708</v>
      </c>
      <c r="G5593" t="s">
        <v>75</v>
      </c>
      <c r="H5593" t="s">
        <v>63</v>
      </c>
      <c r="I5593">
        <v>0.5</v>
      </c>
      <c r="J5593" t="s">
        <v>71</v>
      </c>
      <c r="K5593"/>
      <c r="L5593"/>
      <c r="M5593"/>
      <c r="N5593"/>
      <c r="O5593"/>
      <c r="P5593"/>
      <c r="Q5593"/>
      <c r="R5593"/>
      <c r="S5593"/>
      <c r="T5593"/>
      <c r="U5593"/>
      <c r="V5593"/>
      <c r="W5593"/>
      <c r="X5593"/>
      <c r="Y5593"/>
      <c r="Z5593"/>
      <c r="AA5593"/>
      <c r="AB5593"/>
      <c r="AC5593"/>
      <c r="AD5593"/>
      <c r="AE5593"/>
      <c r="AF5593"/>
      <c r="AG5593">
        <v>1</v>
      </c>
      <c r="AH5593">
        <v>0</v>
      </c>
    </row>
    <row r="5594" spans="1:34" ht="15" x14ac:dyDescent="0.25">
      <c r="A5594" t="s">
        <v>11269</v>
      </c>
      <c r="B5594" t="s">
        <v>11270</v>
      </c>
      <c r="C5594" t="s">
        <v>206</v>
      </c>
      <c r="D5594">
        <v>3</v>
      </c>
      <c r="E5594" s="138">
        <v>45741</v>
      </c>
      <c r="F5594" s="138">
        <v>45831</v>
      </c>
      <c r="G5594" t="s">
        <v>69</v>
      </c>
      <c r="H5594" t="s">
        <v>70</v>
      </c>
      <c r="I5594">
        <v>0</v>
      </c>
      <c r="J5594" t="s">
        <v>16371</v>
      </c>
      <c r="K5594">
        <v>0.8</v>
      </c>
      <c r="L5594" t="s">
        <v>71</v>
      </c>
      <c r="M5594"/>
      <c r="N5594"/>
      <c r="O5594"/>
      <c r="P5594"/>
      <c r="Q5594"/>
      <c r="R5594"/>
      <c r="S5594"/>
      <c r="T5594"/>
      <c r="U5594"/>
      <c r="V5594"/>
      <c r="W5594"/>
      <c r="X5594"/>
      <c r="Y5594"/>
      <c r="Z5594"/>
      <c r="AA5594"/>
      <c r="AB5594"/>
      <c r="AC5594"/>
      <c r="AD5594"/>
      <c r="AE5594"/>
      <c r="AF5594"/>
      <c r="AG5594">
        <v>2</v>
      </c>
      <c r="AH5594">
        <v>3500</v>
      </c>
    </row>
    <row r="5595" spans="1:34" ht="15" x14ac:dyDescent="0.25">
      <c r="A5595" t="s">
        <v>11267</v>
      </c>
      <c r="B5595" t="s">
        <v>11268</v>
      </c>
      <c r="C5595" t="s">
        <v>99</v>
      </c>
      <c r="D5595">
        <v>3</v>
      </c>
      <c r="E5595" s="138">
        <v>45715</v>
      </c>
      <c r="F5595" s="138">
        <v>45733</v>
      </c>
      <c r="G5595" t="s">
        <v>69</v>
      </c>
      <c r="H5595" t="s">
        <v>63</v>
      </c>
      <c r="I5595">
        <v>0.5</v>
      </c>
      <c r="J5595" t="s">
        <v>71</v>
      </c>
      <c r="K5595"/>
      <c r="L5595"/>
      <c r="M5595"/>
      <c r="N5595"/>
      <c r="O5595"/>
      <c r="P5595"/>
      <c r="Q5595"/>
      <c r="R5595"/>
      <c r="S5595"/>
      <c r="T5595"/>
      <c r="U5595"/>
      <c r="V5595"/>
      <c r="W5595"/>
      <c r="X5595"/>
      <c r="Y5595"/>
      <c r="Z5595"/>
      <c r="AA5595"/>
      <c r="AB5595"/>
      <c r="AC5595"/>
      <c r="AD5595"/>
      <c r="AE5595"/>
      <c r="AF5595"/>
      <c r="AG5595">
        <v>1</v>
      </c>
      <c r="AH5595">
        <v>0</v>
      </c>
    </row>
    <row r="5596" spans="1:34" ht="15" x14ac:dyDescent="0.25">
      <c r="A5596" t="s">
        <v>11265</v>
      </c>
      <c r="B5596" t="s">
        <v>11266</v>
      </c>
      <c r="C5596" t="s">
        <v>1082</v>
      </c>
      <c r="D5596">
        <v>79</v>
      </c>
      <c r="E5596" s="138">
        <v>45282</v>
      </c>
      <c r="F5596" s="138">
        <v>46011</v>
      </c>
      <c r="G5596" t="s">
        <v>16478</v>
      </c>
      <c r="H5596" t="s">
        <v>70</v>
      </c>
      <c r="I5596">
        <v>0.7</v>
      </c>
      <c r="J5596" t="s">
        <v>76</v>
      </c>
      <c r="K5596">
        <v>0.75</v>
      </c>
      <c r="L5596" t="s">
        <v>77</v>
      </c>
      <c r="M5596">
        <v>0.78</v>
      </c>
      <c r="N5596" t="s">
        <v>78</v>
      </c>
      <c r="O5596">
        <v>0.8</v>
      </c>
      <c r="P5596" t="s">
        <v>79</v>
      </c>
      <c r="Q5596">
        <v>0</v>
      </c>
      <c r="R5596" t="s">
        <v>16248</v>
      </c>
      <c r="S5596"/>
      <c r="T5596"/>
      <c r="U5596"/>
      <c r="V5596"/>
      <c r="W5596"/>
      <c r="X5596"/>
      <c r="Y5596"/>
      <c r="Z5596"/>
      <c r="AA5596"/>
      <c r="AB5596"/>
      <c r="AC5596"/>
      <c r="AD5596"/>
      <c r="AE5596"/>
      <c r="AF5596"/>
      <c r="AG5596">
        <v>0</v>
      </c>
      <c r="AH5596">
        <v>0</v>
      </c>
    </row>
    <row r="5597" spans="1:34" ht="15" x14ac:dyDescent="0.25">
      <c r="A5597" t="s">
        <v>11271</v>
      </c>
      <c r="B5597" t="s">
        <v>11272</v>
      </c>
      <c r="C5597" t="s">
        <v>286</v>
      </c>
      <c r="D5597"/>
      <c r="E5597"/>
      <c r="F5597"/>
      <c r="G5597"/>
      <c r="H5597" t="s">
        <v>63</v>
      </c>
      <c r="I5597" t="s">
        <v>64</v>
      </c>
      <c r="J5597"/>
      <c r="K5597"/>
      <c r="L5597"/>
      <c r="M5597"/>
      <c r="N5597"/>
      <c r="O5597"/>
      <c r="P5597"/>
      <c r="Q5597"/>
      <c r="R5597"/>
      <c r="S5597"/>
      <c r="T5597"/>
      <c r="U5597"/>
      <c r="V5597"/>
      <c r="W5597"/>
      <c r="X5597"/>
      <c r="Y5597"/>
      <c r="Z5597"/>
      <c r="AA5597"/>
      <c r="AB5597"/>
      <c r="AC5597"/>
      <c r="AD5597"/>
      <c r="AE5597"/>
      <c r="AF5597"/>
      <c r="AG5597"/>
      <c r="AH5597">
        <v>0</v>
      </c>
    </row>
    <row r="5598" spans="1:34" ht="15" x14ac:dyDescent="0.25">
      <c r="A5598" t="s">
        <v>11273</v>
      </c>
      <c r="B5598" t="s">
        <v>11274</v>
      </c>
      <c r="C5598" t="s">
        <v>321</v>
      </c>
      <c r="D5598"/>
      <c r="E5598"/>
      <c r="F5598"/>
      <c r="G5598"/>
      <c r="H5598" t="s">
        <v>63</v>
      </c>
      <c r="I5598" t="s">
        <v>64</v>
      </c>
      <c r="J5598"/>
      <c r="K5598"/>
      <c r="L5598"/>
      <c r="M5598"/>
      <c r="N5598"/>
      <c r="O5598"/>
      <c r="P5598"/>
      <c r="Q5598"/>
      <c r="R5598"/>
      <c r="S5598"/>
      <c r="T5598"/>
      <c r="U5598"/>
      <c r="V5598"/>
      <c r="W5598"/>
      <c r="X5598"/>
      <c r="Y5598"/>
      <c r="Z5598"/>
      <c r="AA5598"/>
      <c r="AB5598"/>
      <c r="AC5598"/>
      <c r="AD5598"/>
      <c r="AE5598"/>
      <c r="AF5598"/>
      <c r="AG5598"/>
      <c r="AH5598">
        <v>0</v>
      </c>
    </row>
    <row r="5599" spans="1:34" ht="15" x14ac:dyDescent="0.25">
      <c r="A5599" t="s">
        <v>11275</v>
      </c>
      <c r="B5599" t="s">
        <v>11276</v>
      </c>
      <c r="C5599" t="s">
        <v>1370</v>
      </c>
      <c r="D5599">
        <v>26</v>
      </c>
      <c r="E5599" s="138">
        <v>45386</v>
      </c>
      <c r="F5599" s="138">
        <v>46011</v>
      </c>
      <c r="G5599" t="s">
        <v>16478</v>
      </c>
      <c r="H5599" t="s">
        <v>70</v>
      </c>
      <c r="I5599">
        <v>0.5</v>
      </c>
      <c r="J5599" t="s">
        <v>76</v>
      </c>
      <c r="K5599">
        <v>0.6</v>
      </c>
      <c r="L5599" t="s">
        <v>77</v>
      </c>
      <c r="M5599">
        <v>0.7</v>
      </c>
      <c r="N5599" t="s">
        <v>78</v>
      </c>
      <c r="O5599">
        <v>0.8</v>
      </c>
      <c r="P5599" t="s">
        <v>79</v>
      </c>
      <c r="Q5599">
        <v>0</v>
      </c>
      <c r="R5599" t="s">
        <v>16245</v>
      </c>
      <c r="S5599"/>
      <c r="T5599"/>
      <c r="U5599"/>
      <c r="V5599"/>
      <c r="W5599"/>
      <c r="X5599"/>
      <c r="Y5599"/>
      <c r="Z5599"/>
      <c r="AA5599"/>
      <c r="AB5599"/>
      <c r="AC5599"/>
      <c r="AD5599"/>
      <c r="AE5599"/>
      <c r="AF5599"/>
      <c r="AG5599">
        <v>0</v>
      </c>
      <c r="AH5599">
        <v>0</v>
      </c>
    </row>
    <row r="5600" spans="1:34" ht="15" x14ac:dyDescent="0.25">
      <c r="A5600" t="s">
        <v>15881</v>
      </c>
      <c r="B5600" t="s">
        <v>15882</v>
      </c>
      <c r="C5600" t="s">
        <v>1537</v>
      </c>
      <c r="D5600">
        <v>58</v>
      </c>
      <c r="E5600" s="138">
        <v>45645</v>
      </c>
      <c r="F5600" s="138">
        <v>45748</v>
      </c>
      <c r="G5600" t="s">
        <v>69</v>
      </c>
      <c r="H5600" t="s">
        <v>63</v>
      </c>
      <c r="I5600">
        <v>0.8</v>
      </c>
      <c r="J5600" t="s">
        <v>71</v>
      </c>
      <c r="K5600"/>
      <c r="L5600"/>
      <c r="M5600"/>
      <c r="N5600"/>
      <c r="O5600"/>
      <c r="P5600"/>
      <c r="Q5600"/>
      <c r="R5600"/>
      <c r="S5600"/>
      <c r="T5600"/>
      <c r="U5600"/>
      <c r="V5600"/>
      <c r="W5600"/>
      <c r="X5600"/>
      <c r="Y5600"/>
      <c r="Z5600"/>
      <c r="AA5600"/>
      <c r="AB5600"/>
      <c r="AC5600"/>
      <c r="AD5600"/>
      <c r="AE5600"/>
      <c r="AF5600"/>
      <c r="AG5600">
        <v>1</v>
      </c>
      <c r="AH5600">
        <v>0</v>
      </c>
    </row>
    <row r="5601" spans="1:34" ht="15" x14ac:dyDescent="0.25">
      <c r="A5601" t="s">
        <v>11279</v>
      </c>
      <c r="B5601" t="s">
        <v>11280</v>
      </c>
      <c r="C5601" t="s">
        <v>116</v>
      </c>
      <c r="D5601"/>
      <c r="E5601"/>
      <c r="F5601"/>
      <c r="G5601"/>
      <c r="H5601" t="s">
        <v>63</v>
      </c>
      <c r="I5601" t="s">
        <v>64</v>
      </c>
      <c r="J5601"/>
      <c r="K5601"/>
      <c r="L5601"/>
      <c r="M5601"/>
      <c r="N5601"/>
      <c r="O5601"/>
      <c r="P5601"/>
      <c r="Q5601"/>
      <c r="R5601"/>
      <c r="S5601"/>
      <c r="T5601"/>
      <c r="U5601"/>
      <c r="V5601"/>
      <c r="W5601"/>
      <c r="X5601"/>
      <c r="Y5601"/>
      <c r="Z5601"/>
      <c r="AA5601"/>
      <c r="AB5601"/>
      <c r="AC5601"/>
      <c r="AD5601"/>
      <c r="AE5601"/>
      <c r="AF5601"/>
      <c r="AG5601"/>
      <c r="AH5601">
        <v>0</v>
      </c>
    </row>
    <row r="5602" spans="1:34" ht="15" x14ac:dyDescent="0.25">
      <c r="A5602" t="s">
        <v>11277</v>
      </c>
      <c r="B5602" t="s">
        <v>11278</v>
      </c>
      <c r="C5602" t="s">
        <v>387</v>
      </c>
      <c r="D5602">
        <v>67</v>
      </c>
      <c r="E5602" s="138">
        <v>45649</v>
      </c>
      <c r="F5602" s="138">
        <v>45915</v>
      </c>
      <c r="G5602" t="s">
        <v>69</v>
      </c>
      <c r="H5602" t="s">
        <v>70</v>
      </c>
      <c r="I5602">
        <v>0</v>
      </c>
      <c r="J5602" t="s">
        <v>16248</v>
      </c>
      <c r="K5602">
        <v>0.8</v>
      </c>
      <c r="L5602" t="s">
        <v>71</v>
      </c>
      <c r="M5602"/>
      <c r="N5602"/>
      <c r="O5602"/>
      <c r="P5602"/>
      <c r="Q5602"/>
      <c r="R5602"/>
      <c r="S5602"/>
      <c r="T5602"/>
      <c r="U5602"/>
      <c r="V5602"/>
      <c r="W5602"/>
      <c r="X5602"/>
      <c r="Y5602"/>
      <c r="Z5602"/>
      <c r="AA5602"/>
      <c r="AB5602"/>
      <c r="AC5602"/>
      <c r="AD5602"/>
      <c r="AE5602"/>
      <c r="AF5602"/>
      <c r="AG5602">
        <v>2</v>
      </c>
      <c r="AH5602">
        <v>8500</v>
      </c>
    </row>
    <row r="5603" spans="1:34" ht="15" x14ac:dyDescent="0.25">
      <c r="A5603" t="s">
        <v>11281</v>
      </c>
      <c r="B5603" t="s">
        <v>11282</v>
      </c>
      <c r="C5603" t="s">
        <v>206</v>
      </c>
      <c r="D5603">
        <v>21</v>
      </c>
      <c r="E5603" s="138">
        <v>45639</v>
      </c>
      <c r="F5603" s="138">
        <v>45796</v>
      </c>
      <c r="G5603" t="s">
        <v>75</v>
      </c>
      <c r="H5603" t="s">
        <v>70</v>
      </c>
      <c r="I5603">
        <v>0.6</v>
      </c>
      <c r="J5603" t="s">
        <v>16270</v>
      </c>
      <c r="K5603">
        <v>0.8</v>
      </c>
      <c r="L5603" t="s">
        <v>78</v>
      </c>
      <c r="M5603">
        <v>0.8</v>
      </c>
      <c r="N5603" t="s">
        <v>79</v>
      </c>
      <c r="O5603"/>
      <c r="P5603"/>
      <c r="Q5603"/>
      <c r="R5603"/>
      <c r="S5603"/>
      <c r="T5603"/>
      <c r="U5603"/>
      <c r="V5603"/>
      <c r="W5603"/>
      <c r="X5603"/>
      <c r="Y5603"/>
      <c r="Z5603"/>
      <c r="AA5603"/>
      <c r="AB5603"/>
      <c r="AC5603"/>
      <c r="AD5603"/>
      <c r="AE5603"/>
      <c r="AF5603"/>
      <c r="AG5603">
        <v>3</v>
      </c>
      <c r="AH5603">
        <v>0</v>
      </c>
    </row>
    <row r="5604" spans="1:34" ht="15" x14ac:dyDescent="0.25">
      <c r="A5604" t="s">
        <v>11283</v>
      </c>
      <c r="B5604" t="s">
        <v>11284</v>
      </c>
      <c r="C5604" t="s">
        <v>84</v>
      </c>
      <c r="D5604">
        <v>6</v>
      </c>
      <c r="E5604" s="138">
        <v>45077</v>
      </c>
      <c r="F5604" s="138">
        <v>46011</v>
      </c>
      <c r="G5604" t="s">
        <v>69</v>
      </c>
      <c r="H5604" t="s">
        <v>63</v>
      </c>
      <c r="I5604">
        <v>0.2</v>
      </c>
      <c r="J5604" t="s">
        <v>71</v>
      </c>
      <c r="K5604"/>
      <c r="L5604"/>
      <c r="M5604"/>
      <c r="N5604"/>
      <c r="O5604"/>
      <c r="P5604"/>
      <c r="Q5604"/>
      <c r="R5604"/>
      <c r="S5604"/>
      <c r="T5604"/>
      <c r="U5604"/>
      <c r="V5604"/>
      <c r="W5604"/>
      <c r="X5604"/>
      <c r="Y5604"/>
      <c r="Z5604"/>
      <c r="AA5604"/>
      <c r="AB5604"/>
      <c r="AC5604"/>
      <c r="AD5604"/>
      <c r="AE5604"/>
      <c r="AF5604"/>
      <c r="AG5604">
        <v>1</v>
      </c>
      <c r="AH5604">
        <v>0</v>
      </c>
    </row>
    <row r="5605" spans="1:34" ht="15" x14ac:dyDescent="0.25">
      <c r="A5605" t="s">
        <v>11285</v>
      </c>
      <c r="B5605" t="s">
        <v>11286</v>
      </c>
      <c r="C5605" t="s">
        <v>439</v>
      </c>
      <c r="D5605">
        <v>40</v>
      </c>
      <c r="E5605" s="138">
        <v>41089</v>
      </c>
      <c r="F5605" s="138">
        <v>46011</v>
      </c>
      <c r="G5605" t="s">
        <v>69</v>
      </c>
      <c r="H5605" t="s">
        <v>63</v>
      </c>
      <c r="I5605">
        <v>0.7</v>
      </c>
      <c r="J5605" t="s">
        <v>71</v>
      </c>
      <c r="K5605"/>
      <c r="L5605"/>
      <c r="M5605"/>
      <c r="N5605"/>
      <c r="O5605"/>
      <c r="P5605"/>
      <c r="Q5605"/>
      <c r="R5605"/>
      <c r="S5605"/>
      <c r="T5605"/>
      <c r="U5605"/>
      <c r="V5605"/>
      <c r="W5605"/>
      <c r="X5605"/>
      <c r="Y5605"/>
      <c r="Z5605"/>
      <c r="AA5605"/>
      <c r="AB5605"/>
      <c r="AC5605"/>
      <c r="AD5605"/>
      <c r="AE5605"/>
      <c r="AF5605"/>
      <c r="AG5605">
        <v>1</v>
      </c>
      <c r="AH5605">
        <v>0</v>
      </c>
    </row>
    <row r="5606" spans="1:34" ht="15" x14ac:dyDescent="0.25">
      <c r="A5606" t="s">
        <v>11287</v>
      </c>
      <c r="B5606" t="s">
        <v>11288</v>
      </c>
      <c r="C5606" t="s">
        <v>1313</v>
      </c>
      <c r="D5606">
        <v>28</v>
      </c>
      <c r="E5606" s="138">
        <v>45653</v>
      </c>
      <c r="F5606" s="138">
        <v>45797</v>
      </c>
      <c r="G5606" t="s">
        <v>69</v>
      </c>
      <c r="H5606" t="s">
        <v>70</v>
      </c>
      <c r="I5606">
        <v>0</v>
      </c>
      <c r="J5606" t="s">
        <v>16230</v>
      </c>
      <c r="K5606">
        <v>0.5</v>
      </c>
      <c r="L5606" t="s">
        <v>71</v>
      </c>
      <c r="M5606"/>
      <c r="N5606"/>
      <c r="O5606"/>
      <c r="P5606"/>
      <c r="Q5606"/>
      <c r="R5606"/>
      <c r="S5606"/>
      <c r="T5606"/>
      <c r="U5606"/>
      <c r="V5606"/>
      <c r="W5606"/>
      <c r="X5606"/>
      <c r="Y5606"/>
      <c r="Z5606"/>
      <c r="AA5606"/>
      <c r="AB5606"/>
      <c r="AC5606"/>
      <c r="AD5606"/>
      <c r="AE5606"/>
      <c r="AF5606"/>
      <c r="AG5606">
        <v>2</v>
      </c>
      <c r="AH5606">
        <v>15000</v>
      </c>
    </row>
    <row r="5607" spans="1:34" ht="15" x14ac:dyDescent="0.25">
      <c r="A5607" t="s">
        <v>11289</v>
      </c>
      <c r="B5607" t="s">
        <v>11290</v>
      </c>
      <c r="C5607" t="s">
        <v>564</v>
      </c>
      <c r="D5607">
        <v>48</v>
      </c>
      <c r="E5607" s="138">
        <v>45654</v>
      </c>
      <c r="F5607" s="138">
        <v>45706</v>
      </c>
      <c r="G5607" t="s">
        <v>69</v>
      </c>
      <c r="H5607" t="s">
        <v>63</v>
      </c>
      <c r="I5607">
        <v>0.8</v>
      </c>
      <c r="J5607" t="s">
        <v>71</v>
      </c>
      <c r="K5607"/>
      <c r="L5607"/>
      <c r="M5607"/>
      <c r="N5607"/>
      <c r="O5607"/>
      <c r="P5607"/>
      <c r="Q5607"/>
      <c r="R5607"/>
      <c r="S5607"/>
      <c r="T5607"/>
      <c r="U5607"/>
      <c r="V5607"/>
      <c r="W5607"/>
      <c r="X5607"/>
      <c r="Y5607"/>
      <c r="Z5607"/>
      <c r="AA5607"/>
      <c r="AB5607"/>
      <c r="AC5607"/>
      <c r="AD5607"/>
      <c r="AE5607"/>
      <c r="AF5607"/>
      <c r="AG5607">
        <v>1</v>
      </c>
      <c r="AH5607">
        <v>0</v>
      </c>
    </row>
    <row r="5608" spans="1:34" ht="15" x14ac:dyDescent="0.25">
      <c r="A5608" t="s">
        <v>11291</v>
      </c>
      <c r="B5608" t="s">
        <v>11292</v>
      </c>
      <c r="C5608" t="s">
        <v>93</v>
      </c>
      <c r="D5608">
        <v>62</v>
      </c>
      <c r="E5608" s="138">
        <v>45656</v>
      </c>
      <c r="F5608" s="138">
        <v>45723</v>
      </c>
      <c r="G5608" t="s">
        <v>69</v>
      </c>
      <c r="H5608" t="s">
        <v>70</v>
      </c>
      <c r="I5608">
        <v>0</v>
      </c>
      <c r="J5608" t="s">
        <v>16249</v>
      </c>
      <c r="K5608">
        <v>0.8</v>
      </c>
      <c r="L5608" t="s">
        <v>71</v>
      </c>
      <c r="M5608"/>
      <c r="N5608"/>
      <c r="O5608"/>
      <c r="P5608"/>
      <c r="Q5608"/>
      <c r="R5608"/>
      <c r="S5608"/>
      <c r="T5608"/>
      <c r="U5608"/>
      <c r="V5608"/>
      <c r="W5608"/>
      <c r="X5608"/>
      <c r="Y5608"/>
      <c r="Z5608"/>
      <c r="AA5608"/>
      <c r="AB5608"/>
      <c r="AC5608"/>
      <c r="AD5608"/>
      <c r="AE5608"/>
      <c r="AF5608"/>
      <c r="AG5608">
        <v>2</v>
      </c>
      <c r="AH5608">
        <v>8000</v>
      </c>
    </row>
    <row r="5609" spans="1:34" ht="15" x14ac:dyDescent="0.25">
      <c r="A5609" t="s">
        <v>11293</v>
      </c>
      <c r="B5609" t="s">
        <v>11294</v>
      </c>
      <c r="C5609" t="s">
        <v>179</v>
      </c>
      <c r="D5609">
        <v>37</v>
      </c>
      <c r="E5609" s="138">
        <v>45279</v>
      </c>
      <c r="F5609" s="138">
        <v>46011</v>
      </c>
      <c r="G5609" t="s">
        <v>69</v>
      </c>
      <c r="H5609" t="s">
        <v>63</v>
      </c>
      <c r="I5609">
        <v>0.8</v>
      </c>
      <c r="J5609" t="s">
        <v>71</v>
      </c>
      <c r="K5609"/>
      <c r="L5609"/>
      <c r="M5609"/>
      <c r="N5609"/>
      <c r="O5609"/>
      <c r="P5609"/>
      <c r="Q5609"/>
      <c r="R5609"/>
      <c r="S5609"/>
      <c r="T5609"/>
      <c r="U5609"/>
      <c r="V5609"/>
      <c r="W5609"/>
      <c r="X5609"/>
      <c r="Y5609"/>
      <c r="Z5609"/>
      <c r="AA5609"/>
      <c r="AB5609"/>
      <c r="AC5609"/>
      <c r="AD5609"/>
      <c r="AE5609"/>
      <c r="AF5609"/>
      <c r="AG5609">
        <v>1</v>
      </c>
      <c r="AH5609">
        <v>0</v>
      </c>
    </row>
    <row r="5610" spans="1:34" ht="15" x14ac:dyDescent="0.25">
      <c r="A5610" t="s">
        <v>11309</v>
      </c>
      <c r="B5610" t="s">
        <v>11310</v>
      </c>
      <c r="C5610" t="s">
        <v>516</v>
      </c>
      <c r="D5610">
        <v>31</v>
      </c>
      <c r="E5610" s="138">
        <v>45649</v>
      </c>
      <c r="F5610" s="138">
        <v>45840</v>
      </c>
      <c r="G5610" t="s">
        <v>69</v>
      </c>
      <c r="H5610" t="s">
        <v>63</v>
      </c>
      <c r="I5610">
        <v>0.8</v>
      </c>
      <c r="J5610" t="s">
        <v>71</v>
      </c>
      <c r="K5610"/>
      <c r="L5610"/>
      <c r="M5610"/>
      <c r="N5610"/>
      <c r="O5610"/>
      <c r="P5610"/>
      <c r="Q5610"/>
      <c r="R5610"/>
      <c r="S5610"/>
      <c r="T5610"/>
      <c r="U5610"/>
      <c r="V5610"/>
      <c r="W5610"/>
      <c r="X5610"/>
      <c r="Y5610"/>
      <c r="Z5610"/>
      <c r="AA5610"/>
      <c r="AB5610"/>
      <c r="AC5610"/>
      <c r="AD5610"/>
      <c r="AE5610"/>
      <c r="AF5610"/>
      <c r="AG5610">
        <v>1</v>
      </c>
      <c r="AH5610">
        <v>0</v>
      </c>
    </row>
    <row r="5611" spans="1:34" ht="15" x14ac:dyDescent="0.25">
      <c r="A5611" t="s">
        <v>11295</v>
      </c>
      <c r="B5611" t="s">
        <v>11296</v>
      </c>
      <c r="C5611" t="s">
        <v>176</v>
      </c>
      <c r="D5611"/>
      <c r="E5611"/>
      <c r="F5611"/>
      <c r="G5611"/>
      <c r="H5611" t="s">
        <v>63</v>
      </c>
      <c r="I5611" t="s">
        <v>64</v>
      </c>
      <c r="J5611"/>
      <c r="K5611"/>
      <c r="L5611"/>
      <c r="M5611"/>
      <c r="N5611"/>
      <c r="O5611"/>
      <c r="P5611"/>
      <c r="Q5611"/>
      <c r="R5611"/>
      <c r="S5611"/>
      <c r="T5611"/>
      <c r="U5611"/>
      <c r="V5611"/>
      <c r="W5611"/>
      <c r="X5611"/>
      <c r="Y5611"/>
      <c r="Z5611"/>
      <c r="AA5611"/>
      <c r="AB5611"/>
      <c r="AC5611"/>
      <c r="AD5611"/>
      <c r="AE5611"/>
      <c r="AF5611"/>
      <c r="AG5611"/>
      <c r="AH5611">
        <v>0</v>
      </c>
    </row>
    <row r="5612" spans="1:34" ht="15" x14ac:dyDescent="0.25">
      <c r="A5612" t="s">
        <v>11297</v>
      </c>
      <c r="B5612" t="s">
        <v>11298</v>
      </c>
      <c r="C5612" t="s">
        <v>93</v>
      </c>
      <c r="D5612">
        <v>10</v>
      </c>
      <c r="E5612" s="138">
        <v>43972</v>
      </c>
      <c r="F5612" s="138">
        <v>46011</v>
      </c>
      <c r="G5612" t="s">
        <v>69</v>
      </c>
      <c r="H5612" t="s">
        <v>63</v>
      </c>
      <c r="I5612">
        <v>0.6</v>
      </c>
      <c r="J5612" t="s">
        <v>71</v>
      </c>
      <c r="K5612"/>
      <c r="L5612"/>
      <c r="M5612"/>
      <c r="N5612"/>
      <c r="O5612"/>
      <c r="P5612"/>
      <c r="Q5612"/>
      <c r="R5612"/>
      <c r="S5612"/>
      <c r="T5612"/>
      <c r="U5612"/>
      <c r="V5612"/>
      <c r="W5612"/>
      <c r="X5612"/>
      <c r="Y5612"/>
      <c r="Z5612"/>
      <c r="AA5612"/>
      <c r="AB5612"/>
      <c r="AC5612"/>
      <c r="AD5612"/>
      <c r="AE5612"/>
      <c r="AF5612"/>
      <c r="AG5612">
        <v>1</v>
      </c>
      <c r="AH5612">
        <v>0</v>
      </c>
    </row>
    <row r="5613" spans="1:34" ht="15" x14ac:dyDescent="0.25">
      <c r="A5613" t="s">
        <v>11299</v>
      </c>
      <c r="B5613" t="s">
        <v>11300</v>
      </c>
      <c r="C5613" t="s">
        <v>176</v>
      </c>
      <c r="D5613">
        <v>45</v>
      </c>
      <c r="E5613" s="138">
        <v>45653</v>
      </c>
      <c r="F5613" s="138">
        <v>45812</v>
      </c>
      <c r="G5613" t="s">
        <v>69</v>
      </c>
      <c r="H5613" t="s">
        <v>63</v>
      </c>
      <c r="I5613">
        <v>0.8</v>
      </c>
      <c r="J5613" t="s">
        <v>71</v>
      </c>
      <c r="K5613"/>
      <c r="L5613"/>
      <c r="M5613"/>
      <c r="N5613"/>
      <c r="O5613"/>
      <c r="P5613"/>
      <c r="Q5613"/>
      <c r="R5613"/>
      <c r="S5613"/>
      <c r="T5613"/>
      <c r="U5613"/>
      <c r="V5613"/>
      <c r="W5613"/>
      <c r="X5613"/>
      <c r="Y5613"/>
      <c r="Z5613"/>
      <c r="AA5613"/>
      <c r="AB5613"/>
      <c r="AC5613"/>
      <c r="AD5613"/>
      <c r="AE5613"/>
      <c r="AF5613"/>
      <c r="AG5613">
        <v>1</v>
      </c>
      <c r="AH5613">
        <v>0</v>
      </c>
    </row>
    <row r="5614" spans="1:34" ht="15" x14ac:dyDescent="0.25">
      <c r="A5614" t="s">
        <v>11301</v>
      </c>
      <c r="B5614" t="s">
        <v>11302</v>
      </c>
      <c r="C5614" t="s">
        <v>151</v>
      </c>
      <c r="D5614">
        <v>35</v>
      </c>
      <c r="E5614" s="138">
        <v>45644</v>
      </c>
      <c r="F5614" s="138">
        <v>45811</v>
      </c>
      <c r="G5614" t="s">
        <v>69</v>
      </c>
      <c r="H5614" t="s">
        <v>63</v>
      </c>
      <c r="I5614">
        <v>0.4</v>
      </c>
      <c r="J5614" t="s">
        <v>71</v>
      </c>
      <c r="K5614"/>
      <c r="L5614"/>
      <c r="M5614"/>
      <c r="N5614"/>
      <c r="O5614"/>
      <c r="P5614"/>
      <c r="Q5614"/>
      <c r="R5614"/>
      <c r="S5614"/>
      <c r="T5614"/>
      <c r="U5614"/>
      <c r="V5614"/>
      <c r="W5614"/>
      <c r="X5614"/>
      <c r="Y5614"/>
      <c r="Z5614"/>
      <c r="AA5614"/>
      <c r="AB5614"/>
      <c r="AC5614"/>
      <c r="AD5614"/>
      <c r="AE5614"/>
      <c r="AF5614"/>
      <c r="AG5614">
        <v>1</v>
      </c>
      <c r="AH5614">
        <v>0</v>
      </c>
    </row>
    <row r="5615" spans="1:34" ht="15" x14ac:dyDescent="0.25">
      <c r="A5615" t="s">
        <v>11303</v>
      </c>
      <c r="B5615" t="s">
        <v>11304</v>
      </c>
      <c r="C5615" t="s">
        <v>151</v>
      </c>
      <c r="D5615"/>
      <c r="E5615"/>
      <c r="F5615"/>
      <c r="G5615"/>
      <c r="H5615" t="s">
        <v>63</v>
      </c>
      <c r="I5615" t="s">
        <v>64</v>
      </c>
      <c r="J5615"/>
      <c r="K5615"/>
      <c r="L5615"/>
      <c r="M5615"/>
      <c r="N5615"/>
      <c r="O5615"/>
      <c r="P5615"/>
      <c r="Q5615"/>
      <c r="R5615"/>
      <c r="S5615"/>
      <c r="T5615"/>
      <c r="U5615"/>
      <c r="V5615"/>
      <c r="W5615"/>
      <c r="X5615"/>
      <c r="Y5615"/>
      <c r="Z5615"/>
      <c r="AA5615"/>
      <c r="AB5615"/>
      <c r="AC5615"/>
      <c r="AD5615"/>
      <c r="AE5615"/>
      <c r="AF5615"/>
      <c r="AG5615"/>
      <c r="AH5615">
        <v>0</v>
      </c>
    </row>
    <row r="5616" spans="1:34" ht="15" x14ac:dyDescent="0.25">
      <c r="A5616" t="s">
        <v>11305</v>
      </c>
      <c r="B5616" t="s">
        <v>11306</v>
      </c>
      <c r="C5616" t="s">
        <v>151</v>
      </c>
      <c r="D5616"/>
      <c r="E5616"/>
      <c r="F5616"/>
      <c r="G5616"/>
      <c r="H5616" t="s">
        <v>63</v>
      </c>
      <c r="I5616" t="s">
        <v>64</v>
      </c>
      <c r="J5616"/>
      <c r="K5616"/>
      <c r="L5616"/>
      <c r="M5616"/>
      <c r="N5616"/>
      <c r="O5616"/>
      <c r="P5616"/>
      <c r="Q5616"/>
      <c r="R5616"/>
      <c r="S5616"/>
      <c r="T5616"/>
      <c r="U5616"/>
      <c r="V5616"/>
      <c r="W5616"/>
      <c r="X5616"/>
      <c r="Y5616"/>
      <c r="Z5616"/>
      <c r="AA5616"/>
      <c r="AB5616"/>
      <c r="AC5616"/>
      <c r="AD5616"/>
      <c r="AE5616"/>
      <c r="AF5616"/>
      <c r="AG5616"/>
      <c r="AH5616">
        <v>0</v>
      </c>
    </row>
    <row r="5617" spans="1:34" ht="15" x14ac:dyDescent="0.25">
      <c r="A5617" t="s">
        <v>11307</v>
      </c>
      <c r="B5617" t="s">
        <v>11308</v>
      </c>
      <c r="C5617" t="s">
        <v>1079</v>
      </c>
      <c r="D5617">
        <v>48</v>
      </c>
      <c r="E5617" s="138">
        <v>45649</v>
      </c>
      <c r="F5617" s="138">
        <v>45715</v>
      </c>
      <c r="G5617" t="s">
        <v>69</v>
      </c>
      <c r="H5617" t="s">
        <v>70</v>
      </c>
      <c r="I5617">
        <v>0</v>
      </c>
      <c r="J5617" t="s">
        <v>16230</v>
      </c>
      <c r="K5617">
        <v>0.8</v>
      </c>
      <c r="L5617" t="s">
        <v>71</v>
      </c>
      <c r="M5617"/>
      <c r="N5617"/>
      <c r="O5617"/>
      <c r="P5617"/>
      <c r="Q5617"/>
      <c r="R5617"/>
      <c r="S5617"/>
      <c r="T5617"/>
      <c r="U5617"/>
      <c r="V5617"/>
      <c r="W5617"/>
      <c r="X5617"/>
      <c r="Y5617"/>
      <c r="Z5617"/>
      <c r="AA5617"/>
      <c r="AB5617"/>
      <c r="AC5617"/>
      <c r="AD5617"/>
      <c r="AE5617"/>
      <c r="AF5617"/>
      <c r="AG5617">
        <v>2</v>
      </c>
      <c r="AH5617">
        <v>15000</v>
      </c>
    </row>
    <row r="5618" spans="1:34" ht="15" x14ac:dyDescent="0.25">
      <c r="A5618" t="s">
        <v>11311</v>
      </c>
      <c r="B5618" t="s">
        <v>11312</v>
      </c>
      <c r="C5618" t="s">
        <v>162</v>
      </c>
      <c r="D5618">
        <v>55</v>
      </c>
      <c r="E5618" s="138">
        <v>45653</v>
      </c>
      <c r="F5618" s="138">
        <v>45714</v>
      </c>
      <c r="G5618" t="s">
        <v>69</v>
      </c>
      <c r="H5618" t="s">
        <v>63</v>
      </c>
      <c r="I5618">
        <v>0.8</v>
      </c>
      <c r="J5618" t="s">
        <v>71</v>
      </c>
      <c r="K5618"/>
      <c r="L5618"/>
      <c r="M5618"/>
      <c r="N5618"/>
      <c r="O5618"/>
      <c r="P5618"/>
      <c r="Q5618"/>
      <c r="R5618"/>
      <c r="S5618"/>
      <c r="T5618"/>
      <c r="U5618"/>
      <c r="V5618"/>
      <c r="W5618"/>
      <c r="X5618"/>
      <c r="Y5618"/>
      <c r="Z5618"/>
      <c r="AA5618"/>
      <c r="AB5618"/>
      <c r="AC5618"/>
      <c r="AD5618"/>
      <c r="AE5618"/>
      <c r="AF5618"/>
      <c r="AG5618">
        <v>1</v>
      </c>
      <c r="AH5618">
        <v>0</v>
      </c>
    </row>
    <row r="5619" spans="1:34" ht="15" x14ac:dyDescent="0.25">
      <c r="A5619" t="s">
        <v>11313</v>
      </c>
      <c r="B5619" t="s">
        <v>11314</v>
      </c>
      <c r="C5619" t="s">
        <v>691</v>
      </c>
      <c r="D5619">
        <v>47</v>
      </c>
      <c r="E5619" s="138">
        <v>45271</v>
      </c>
      <c r="F5619" s="138">
        <v>46011</v>
      </c>
      <c r="G5619" t="s">
        <v>69</v>
      </c>
      <c r="H5619" t="s">
        <v>63</v>
      </c>
      <c r="I5619">
        <v>0.6</v>
      </c>
      <c r="J5619" t="s">
        <v>71</v>
      </c>
      <c r="K5619"/>
      <c r="L5619"/>
      <c r="M5619"/>
      <c r="N5619"/>
      <c r="O5619"/>
      <c r="P5619"/>
      <c r="Q5619"/>
      <c r="R5619"/>
      <c r="S5619"/>
      <c r="T5619"/>
      <c r="U5619"/>
      <c r="V5619"/>
      <c r="W5619"/>
      <c r="X5619"/>
      <c r="Y5619"/>
      <c r="Z5619"/>
      <c r="AA5619"/>
      <c r="AB5619"/>
      <c r="AC5619"/>
      <c r="AD5619"/>
      <c r="AE5619"/>
      <c r="AF5619"/>
      <c r="AG5619">
        <v>1</v>
      </c>
      <c r="AH5619">
        <v>0</v>
      </c>
    </row>
    <row r="5620" spans="1:34" ht="15" x14ac:dyDescent="0.25">
      <c r="A5620" t="s">
        <v>11315</v>
      </c>
      <c r="B5620" t="s">
        <v>11316</v>
      </c>
      <c r="C5620" t="s">
        <v>136</v>
      </c>
      <c r="D5620">
        <v>31</v>
      </c>
      <c r="E5620" s="138">
        <v>45289</v>
      </c>
      <c r="F5620" s="138">
        <v>46011</v>
      </c>
      <c r="G5620" t="s">
        <v>69</v>
      </c>
      <c r="H5620" t="s">
        <v>63</v>
      </c>
      <c r="I5620">
        <v>0.8</v>
      </c>
      <c r="J5620" t="s">
        <v>71</v>
      </c>
      <c r="K5620"/>
      <c r="L5620"/>
      <c r="M5620"/>
      <c r="N5620"/>
      <c r="O5620"/>
      <c r="P5620"/>
      <c r="Q5620"/>
      <c r="R5620"/>
      <c r="S5620"/>
      <c r="T5620"/>
      <c r="U5620"/>
      <c r="V5620"/>
      <c r="W5620"/>
      <c r="X5620"/>
      <c r="Y5620"/>
      <c r="Z5620"/>
      <c r="AA5620"/>
      <c r="AB5620"/>
      <c r="AC5620"/>
      <c r="AD5620"/>
      <c r="AE5620"/>
      <c r="AF5620"/>
      <c r="AG5620">
        <v>1</v>
      </c>
      <c r="AH5620">
        <v>0</v>
      </c>
    </row>
    <row r="5621" spans="1:34" ht="15" x14ac:dyDescent="0.25">
      <c r="A5621" t="s">
        <v>11317</v>
      </c>
      <c r="B5621" t="s">
        <v>11318</v>
      </c>
      <c r="C5621" t="s">
        <v>125</v>
      </c>
      <c r="D5621">
        <v>94</v>
      </c>
      <c r="E5621" s="138">
        <v>41213</v>
      </c>
      <c r="F5621" s="138">
        <v>46011</v>
      </c>
      <c r="G5621" t="s">
        <v>69</v>
      </c>
      <c r="H5621" t="s">
        <v>70</v>
      </c>
      <c r="I5621">
        <v>0</v>
      </c>
      <c r="J5621" t="s">
        <v>16229</v>
      </c>
      <c r="K5621">
        <v>0.8</v>
      </c>
      <c r="L5621" t="s">
        <v>71</v>
      </c>
      <c r="M5621"/>
      <c r="N5621"/>
      <c r="O5621"/>
      <c r="P5621"/>
      <c r="Q5621"/>
      <c r="R5621"/>
      <c r="S5621"/>
      <c r="T5621"/>
      <c r="U5621"/>
      <c r="V5621"/>
      <c r="W5621"/>
      <c r="X5621"/>
      <c r="Y5621"/>
      <c r="Z5621"/>
      <c r="AA5621"/>
      <c r="AB5621"/>
      <c r="AC5621"/>
      <c r="AD5621"/>
      <c r="AE5621"/>
      <c r="AF5621"/>
      <c r="AG5621">
        <v>2</v>
      </c>
      <c r="AH5621">
        <v>10000</v>
      </c>
    </row>
    <row r="5622" spans="1:34" ht="15" x14ac:dyDescent="0.25">
      <c r="A5622" t="s">
        <v>11319</v>
      </c>
      <c r="B5622" t="s">
        <v>11320</v>
      </c>
      <c r="C5622" t="s">
        <v>102</v>
      </c>
      <c r="D5622">
        <v>29</v>
      </c>
      <c r="E5622" s="138">
        <v>45644</v>
      </c>
      <c r="F5622" s="138">
        <v>45666</v>
      </c>
      <c r="G5622" t="s">
        <v>75</v>
      </c>
      <c r="H5622" t="s">
        <v>63</v>
      </c>
      <c r="I5622">
        <v>0.6</v>
      </c>
      <c r="J5622" t="s">
        <v>71</v>
      </c>
      <c r="K5622"/>
      <c r="L5622"/>
      <c r="M5622"/>
      <c r="N5622"/>
      <c r="O5622"/>
      <c r="P5622"/>
      <c r="Q5622"/>
      <c r="R5622"/>
      <c r="S5622"/>
      <c r="T5622"/>
      <c r="U5622"/>
      <c r="V5622"/>
      <c r="W5622"/>
      <c r="X5622"/>
      <c r="Y5622"/>
      <c r="Z5622"/>
      <c r="AA5622"/>
      <c r="AB5622"/>
      <c r="AC5622"/>
      <c r="AD5622"/>
      <c r="AE5622"/>
      <c r="AF5622"/>
      <c r="AG5622">
        <v>1</v>
      </c>
      <c r="AH5622">
        <v>0</v>
      </c>
    </row>
    <row r="5623" spans="1:34" ht="15" x14ac:dyDescent="0.25">
      <c r="A5623" t="s">
        <v>11325</v>
      </c>
      <c r="B5623" t="s">
        <v>11326</v>
      </c>
      <c r="C5623" t="s">
        <v>313</v>
      </c>
      <c r="D5623"/>
      <c r="E5623"/>
      <c r="F5623"/>
      <c r="G5623"/>
      <c r="H5623" t="s">
        <v>63</v>
      </c>
      <c r="I5623" t="s">
        <v>64</v>
      </c>
      <c r="J5623"/>
      <c r="K5623"/>
      <c r="L5623"/>
      <c r="M5623"/>
      <c r="N5623"/>
      <c r="O5623"/>
      <c r="P5623"/>
      <c r="Q5623"/>
      <c r="R5623"/>
      <c r="S5623"/>
      <c r="T5623"/>
      <c r="U5623"/>
      <c r="V5623"/>
      <c r="W5623"/>
      <c r="X5623"/>
      <c r="Y5623"/>
      <c r="Z5623"/>
      <c r="AA5623"/>
      <c r="AB5623"/>
      <c r="AC5623"/>
      <c r="AD5623"/>
      <c r="AE5623"/>
      <c r="AF5623"/>
      <c r="AG5623"/>
      <c r="AH5623">
        <v>0</v>
      </c>
    </row>
    <row r="5624" spans="1:34" ht="15" x14ac:dyDescent="0.25">
      <c r="A5624" t="s">
        <v>15919</v>
      </c>
      <c r="B5624" t="s">
        <v>15920</v>
      </c>
      <c r="C5624" t="s">
        <v>801</v>
      </c>
      <c r="D5624">
        <v>9</v>
      </c>
      <c r="E5624" s="138">
        <v>43915</v>
      </c>
      <c r="F5624" s="138">
        <v>46011</v>
      </c>
      <c r="G5624" t="s">
        <v>69</v>
      </c>
      <c r="H5624" t="s">
        <v>63</v>
      </c>
      <c r="I5624">
        <v>0.75</v>
      </c>
      <c r="J5624" t="s">
        <v>71</v>
      </c>
      <c r="K5624"/>
      <c r="L5624"/>
      <c r="M5624"/>
      <c r="N5624"/>
      <c r="O5624"/>
      <c r="P5624"/>
      <c r="Q5624"/>
      <c r="R5624"/>
      <c r="S5624"/>
      <c r="T5624"/>
      <c r="U5624"/>
      <c r="V5624"/>
      <c r="W5624"/>
      <c r="X5624"/>
      <c r="Y5624"/>
      <c r="Z5624"/>
      <c r="AA5624"/>
      <c r="AB5624"/>
      <c r="AC5624"/>
      <c r="AD5624"/>
      <c r="AE5624"/>
      <c r="AF5624"/>
      <c r="AG5624">
        <v>1</v>
      </c>
      <c r="AH5624">
        <v>0</v>
      </c>
    </row>
    <row r="5625" spans="1:34" ht="15" x14ac:dyDescent="0.25">
      <c r="A5625" t="s">
        <v>11327</v>
      </c>
      <c r="B5625" t="s">
        <v>11328</v>
      </c>
      <c r="C5625" t="s">
        <v>193</v>
      </c>
      <c r="D5625">
        <v>37</v>
      </c>
      <c r="E5625" s="138">
        <v>45653</v>
      </c>
      <c r="F5625" s="138">
        <v>45715</v>
      </c>
      <c r="G5625" t="s">
        <v>69</v>
      </c>
      <c r="H5625" t="s">
        <v>70</v>
      </c>
      <c r="I5625">
        <v>0</v>
      </c>
      <c r="J5625" t="s">
        <v>16229</v>
      </c>
      <c r="K5625">
        <v>0.55000000000000004</v>
      </c>
      <c r="L5625" t="s">
        <v>71</v>
      </c>
      <c r="M5625"/>
      <c r="N5625"/>
      <c r="O5625"/>
      <c r="P5625"/>
      <c r="Q5625"/>
      <c r="R5625"/>
      <c r="S5625"/>
      <c r="T5625"/>
      <c r="U5625"/>
      <c r="V5625"/>
      <c r="W5625"/>
      <c r="X5625"/>
      <c r="Y5625"/>
      <c r="Z5625"/>
      <c r="AA5625"/>
      <c r="AB5625"/>
      <c r="AC5625"/>
      <c r="AD5625"/>
      <c r="AE5625"/>
      <c r="AF5625"/>
      <c r="AG5625">
        <v>2</v>
      </c>
      <c r="AH5625">
        <v>10000</v>
      </c>
    </row>
    <row r="5626" spans="1:34" ht="15" x14ac:dyDescent="0.25">
      <c r="A5626" t="s">
        <v>11323</v>
      </c>
      <c r="B5626" t="s">
        <v>11324</v>
      </c>
      <c r="C5626" t="s">
        <v>304</v>
      </c>
      <c r="D5626">
        <v>39</v>
      </c>
      <c r="E5626" s="138">
        <v>41872</v>
      </c>
      <c r="F5626" s="138">
        <v>46011</v>
      </c>
      <c r="G5626" t="s">
        <v>69</v>
      </c>
      <c r="H5626" t="s">
        <v>63</v>
      </c>
      <c r="I5626">
        <v>0.6</v>
      </c>
      <c r="J5626" t="s">
        <v>71</v>
      </c>
      <c r="K5626"/>
      <c r="L5626"/>
      <c r="M5626"/>
      <c r="N5626"/>
      <c r="O5626"/>
      <c r="P5626"/>
      <c r="Q5626"/>
      <c r="R5626"/>
      <c r="S5626"/>
      <c r="T5626"/>
      <c r="U5626"/>
      <c r="V5626"/>
      <c r="W5626"/>
      <c r="X5626"/>
      <c r="Y5626"/>
      <c r="Z5626"/>
      <c r="AA5626"/>
      <c r="AB5626"/>
      <c r="AC5626"/>
      <c r="AD5626"/>
      <c r="AE5626"/>
      <c r="AF5626"/>
      <c r="AG5626">
        <v>1</v>
      </c>
      <c r="AH5626">
        <v>0</v>
      </c>
    </row>
    <row r="5627" spans="1:34" ht="15" x14ac:dyDescent="0.25">
      <c r="A5627" t="s">
        <v>11337</v>
      </c>
      <c r="B5627" t="s">
        <v>11338</v>
      </c>
      <c r="C5627" t="s">
        <v>231</v>
      </c>
      <c r="D5627">
        <v>11</v>
      </c>
      <c r="E5627" s="138">
        <v>45761</v>
      </c>
      <c r="F5627" s="138">
        <v>45849</v>
      </c>
      <c r="G5627" t="s">
        <v>75</v>
      </c>
      <c r="H5627" t="s">
        <v>70</v>
      </c>
      <c r="I5627">
        <v>0</v>
      </c>
      <c r="J5627" t="s">
        <v>16684</v>
      </c>
      <c r="K5627">
        <v>0.73</v>
      </c>
      <c r="L5627" t="s">
        <v>71</v>
      </c>
      <c r="M5627"/>
      <c r="N5627"/>
      <c r="O5627"/>
      <c r="P5627"/>
      <c r="Q5627"/>
      <c r="R5627"/>
      <c r="S5627"/>
      <c r="T5627"/>
      <c r="U5627"/>
      <c r="V5627"/>
      <c r="W5627"/>
      <c r="X5627"/>
      <c r="Y5627"/>
      <c r="Z5627"/>
      <c r="AA5627"/>
      <c r="AB5627"/>
      <c r="AC5627"/>
      <c r="AD5627"/>
      <c r="AE5627"/>
      <c r="AF5627"/>
      <c r="AG5627">
        <v>2</v>
      </c>
      <c r="AH5627">
        <v>9100</v>
      </c>
    </row>
    <row r="5628" spans="1:34" ht="15" x14ac:dyDescent="0.25">
      <c r="A5628" t="s">
        <v>11329</v>
      </c>
      <c r="B5628" t="s">
        <v>11330</v>
      </c>
      <c r="C5628" t="s">
        <v>231</v>
      </c>
      <c r="D5628">
        <v>34</v>
      </c>
      <c r="E5628" s="138">
        <v>45274</v>
      </c>
      <c r="F5628" s="138">
        <v>46011</v>
      </c>
      <c r="G5628" t="s">
        <v>69</v>
      </c>
      <c r="H5628" t="s">
        <v>63</v>
      </c>
      <c r="I5628">
        <v>0.8</v>
      </c>
      <c r="J5628" t="s">
        <v>16238</v>
      </c>
      <c r="K5628"/>
      <c r="L5628"/>
      <c r="M5628"/>
      <c r="N5628"/>
      <c r="O5628"/>
      <c r="P5628"/>
      <c r="Q5628"/>
      <c r="R5628"/>
      <c r="S5628"/>
      <c r="T5628"/>
      <c r="U5628"/>
      <c r="V5628"/>
      <c r="W5628"/>
      <c r="X5628"/>
      <c r="Y5628"/>
      <c r="Z5628"/>
      <c r="AA5628"/>
      <c r="AB5628"/>
      <c r="AC5628"/>
      <c r="AD5628"/>
      <c r="AE5628"/>
      <c r="AF5628"/>
      <c r="AG5628">
        <v>1</v>
      </c>
      <c r="AH5628">
        <v>0</v>
      </c>
    </row>
    <row r="5629" spans="1:34" ht="15" x14ac:dyDescent="0.25">
      <c r="A5629" t="s">
        <v>11331</v>
      </c>
      <c r="B5629" t="s">
        <v>11332</v>
      </c>
      <c r="C5629" t="s">
        <v>182</v>
      </c>
      <c r="D5629">
        <v>23</v>
      </c>
      <c r="E5629" s="138">
        <v>45647</v>
      </c>
      <c r="F5629" s="138">
        <v>45691</v>
      </c>
      <c r="G5629" t="s">
        <v>69</v>
      </c>
      <c r="H5629" t="s">
        <v>63</v>
      </c>
      <c r="I5629">
        <v>0.8</v>
      </c>
      <c r="J5629" t="s">
        <v>71</v>
      </c>
      <c r="K5629"/>
      <c r="L5629"/>
      <c r="M5629"/>
      <c r="N5629"/>
      <c r="O5629"/>
      <c r="P5629"/>
      <c r="Q5629"/>
      <c r="R5629"/>
      <c r="S5629"/>
      <c r="T5629"/>
      <c r="U5629"/>
      <c r="V5629"/>
      <c r="W5629"/>
      <c r="X5629"/>
      <c r="Y5629"/>
      <c r="Z5629"/>
      <c r="AA5629"/>
      <c r="AB5629"/>
      <c r="AC5629"/>
      <c r="AD5629"/>
      <c r="AE5629"/>
      <c r="AF5629"/>
      <c r="AG5629">
        <v>1</v>
      </c>
      <c r="AH5629">
        <v>0</v>
      </c>
    </row>
    <row r="5630" spans="1:34" ht="15" x14ac:dyDescent="0.25">
      <c r="A5630" t="s">
        <v>11333</v>
      </c>
      <c r="B5630" t="s">
        <v>11334</v>
      </c>
      <c r="C5630" t="s">
        <v>231</v>
      </c>
      <c r="D5630">
        <v>5</v>
      </c>
      <c r="E5630" s="138">
        <v>43130</v>
      </c>
      <c r="F5630" s="138">
        <v>46011</v>
      </c>
      <c r="G5630" t="s">
        <v>69</v>
      </c>
      <c r="H5630" t="s">
        <v>70</v>
      </c>
      <c r="I5630">
        <v>0</v>
      </c>
      <c r="J5630" t="s">
        <v>16289</v>
      </c>
      <c r="K5630">
        <v>0.8</v>
      </c>
      <c r="L5630" t="s">
        <v>71</v>
      </c>
      <c r="M5630"/>
      <c r="N5630"/>
      <c r="O5630"/>
      <c r="P5630"/>
      <c r="Q5630"/>
      <c r="R5630"/>
      <c r="S5630"/>
      <c r="T5630"/>
      <c r="U5630"/>
      <c r="V5630"/>
      <c r="W5630"/>
      <c r="X5630"/>
      <c r="Y5630"/>
      <c r="Z5630"/>
      <c r="AA5630"/>
      <c r="AB5630"/>
      <c r="AC5630"/>
      <c r="AD5630"/>
      <c r="AE5630"/>
      <c r="AF5630"/>
      <c r="AG5630">
        <v>2</v>
      </c>
      <c r="AH5630">
        <v>11999.99</v>
      </c>
    </row>
    <row r="5631" spans="1:34" ht="15" x14ac:dyDescent="0.25">
      <c r="A5631" t="s">
        <v>11321</v>
      </c>
      <c r="B5631" t="s">
        <v>11322</v>
      </c>
      <c r="C5631" t="s">
        <v>246</v>
      </c>
      <c r="D5631">
        <v>24</v>
      </c>
      <c r="E5631" s="138">
        <v>45653</v>
      </c>
      <c r="F5631" s="138">
        <v>45944</v>
      </c>
      <c r="G5631" t="s">
        <v>69</v>
      </c>
      <c r="H5631" t="s">
        <v>70</v>
      </c>
      <c r="I5631">
        <v>0</v>
      </c>
      <c r="J5631" t="s">
        <v>16418</v>
      </c>
      <c r="K5631">
        <v>0.8</v>
      </c>
      <c r="L5631" t="s">
        <v>71</v>
      </c>
      <c r="M5631"/>
      <c r="N5631"/>
      <c r="O5631"/>
      <c r="P5631"/>
      <c r="Q5631"/>
      <c r="R5631"/>
      <c r="S5631"/>
      <c r="T5631"/>
      <c r="U5631"/>
      <c r="V5631"/>
      <c r="W5631"/>
      <c r="X5631"/>
      <c r="Y5631"/>
      <c r="Z5631"/>
      <c r="AA5631"/>
      <c r="AB5631"/>
      <c r="AC5631"/>
      <c r="AD5631"/>
      <c r="AE5631"/>
      <c r="AF5631"/>
      <c r="AG5631">
        <v>2</v>
      </c>
      <c r="AH5631">
        <v>6999.99</v>
      </c>
    </row>
    <row r="5632" spans="1:34" ht="15" x14ac:dyDescent="0.25">
      <c r="A5632" t="s">
        <v>11335</v>
      </c>
      <c r="B5632" t="s">
        <v>11336</v>
      </c>
      <c r="C5632" t="s">
        <v>318</v>
      </c>
      <c r="D5632">
        <v>3</v>
      </c>
      <c r="E5632" s="138">
        <v>43524</v>
      </c>
      <c r="F5632" s="138">
        <v>46011</v>
      </c>
      <c r="G5632" t="s">
        <v>69</v>
      </c>
      <c r="H5632" t="s">
        <v>70</v>
      </c>
      <c r="I5632">
        <v>0</v>
      </c>
      <c r="J5632" t="s">
        <v>16229</v>
      </c>
      <c r="K5632">
        <v>0.8</v>
      </c>
      <c r="L5632" t="s">
        <v>71</v>
      </c>
      <c r="M5632"/>
      <c r="N5632"/>
      <c r="O5632"/>
      <c r="P5632"/>
      <c r="Q5632"/>
      <c r="R5632"/>
      <c r="S5632"/>
      <c r="T5632"/>
      <c r="U5632"/>
      <c r="V5632"/>
      <c r="W5632"/>
      <c r="X5632"/>
      <c r="Y5632"/>
      <c r="Z5632"/>
      <c r="AA5632"/>
      <c r="AB5632"/>
      <c r="AC5632"/>
      <c r="AD5632"/>
      <c r="AE5632"/>
      <c r="AF5632"/>
      <c r="AG5632">
        <v>2</v>
      </c>
      <c r="AH5632">
        <v>10000</v>
      </c>
    </row>
    <row r="5633" spans="1:34" ht="15" x14ac:dyDescent="0.25">
      <c r="A5633" t="s">
        <v>11339</v>
      </c>
      <c r="B5633" t="s">
        <v>11340</v>
      </c>
      <c r="C5633" t="s">
        <v>231</v>
      </c>
      <c r="D5633">
        <v>35</v>
      </c>
      <c r="E5633" s="138">
        <v>45649</v>
      </c>
      <c r="F5633" s="138">
        <v>45667</v>
      </c>
      <c r="G5633" t="s">
        <v>69</v>
      </c>
      <c r="H5633" t="s">
        <v>63</v>
      </c>
      <c r="I5633">
        <v>0.65</v>
      </c>
      <c r="J5633" t="s">
        <v>71</v>
      </c>
      <c r="K5633"/>
      <c r="L5633"/>
      <c r="M5633"/>
      <c r="N5633"/>
      <c r="O5633"/>
      <c r="P5633"/>
      <c r="Q5633"/>
      <c r="R5633"/>
      <c r="S5633"/>
      <c r="T5633"/>
      <c r="U5633"/>
      <c r="V5633"/>
      <c r="W5633"/>
      <c r="X5633"/>
      <c r="Y5633"/>
      <c r="Z5633"/>
      <c r="AA5633"/>
      <c r="AB5633"/>
      <c r="AC5633"/>
      <c r="AD5633"/>
      <c r="AE5633"/>
      <c r="AF5633"/>
      <c r="AG5633">
        <v>1</v>
      </c>
      <c r="AH5633">
        <v>0</v>
      </c>
    </row>
    <row r="5634" spans="1:34" ht="15" x14ac:dyDescent="0.25">
      <c r="A5634" t="s">
        <v>11341</v>
      </c>
      <c r="B5634" t="s">
        <v>11342</v>
      </c>
      <c r="C5634" t="s">
        <v>231</v>
      </c>
      <c r="D5634">
        <v>70</v>
      </c>
      <c r="E5634" s="138">
        <v>45653</v>
      </c>
      <c r="F5634" s="138">
        <v>45685</v>
      </c>
      <c r="G5634" t="s">
        <v>69</v>
      </c>
      <c r="H5634" t="s">
        <v>70</v>
      </c>
      <c r="I5634">
        <v>0</v>
      </c>
      <c r="J5634" t="s">
        <v>16229</v>
      </c>
      <c r="K5634">
        <v>0.8</v>
      </c>
      <c r="L5634" t="s">
        <v>71</v>
      </c>
      <c r="M5634"/>
      <c r="N5634"/>
      <c r="O5634"/>
      <c r="P5634"/>
      <c r="Q5634"/>
      <c r="R5634"/>
      <c r="S5634"/>
      <c r="T5634"/>
      <c r="U5634"/>
      <c r="V5634"/>
      <c r="W5634"/>
      <c r="X5634"/>
      <c r="Y5634"/>
      <c r="Z5634"/>
      <c r="AA5634"/>
      <c r="AB5634"/>
      <c r="AC5634"/>
      <c r="AD5634"/>
      <c r="AE5634"/>
      <c r="AF5634"/>
      <c r="AG5634">
        <v>2</v>
      </c>
      <c r="AH5634">
        <v>10000</v>
      </c>
    </row>
    <row r="5635" spans="1:34" ht="15" x14ac:dyDescent="0.25">
      <c r="A5635" t="s">
        <v>11343</v>
      </c>
      <c r="B5635" t="s">
        <v>11344</v>
      </c>
      <c r="C5635" t="s">
        <v>151</v>
      </c>
      <c r="D5635">
        <v>36</v>
      </c>
      <c r="E5635" s="138">
        <v>45646</v>
      </c>
      <c r="F5635" s="138">
        <v>45932</v>
      </c>
      <c r="G5635" t="s">
        <v>75</v>
      </c>
      <c r="H5635" t="s">
        <v>70</v>
      </c>
      <c r="I5635">
        <v>0.45</v>
      </c>
      <c r="J5635" t="s">
        <v>16270</v>
      </c>
      <c r="K5635">
        <v>0.6</v>
      </c>
      <c r="L5635" t="s">
        <v>78</v>
      </c>
      <c r="M5635">
        <v>0.8</v>
      </c>
      <c r="N5635" t="s">
        <v>79</v>
      </c>
      <c r="O5635"/>
      <c r="P5635"/>
      <c r="Q5635"/>
      <c r="R5635"/>
      <c r="S5635"/>
      <c r="T5635"/>
      <c r="U5635"/>
      <c r="V5635"/>
      <c r="W5635"/>
      <c r="X5635"/>
      <c r="Y5635"/>
      <c r="Z5635"/>
      <c r="AA5635"/>
      <c r="AB5635"/>
      <c r="AC5635"/>
      <c r="AD5635"/>
      <c r="AE5635"/>
      <c r="AF5635"/>
      <c r="AG5635">
        <v>3</v>
      </c>
      <c r="AH5635">
        <v>0</v>
      </c>
    </row>
    <row r="5636" spans="1:34" ht="15" x14ac:dyDescent="0.25">
      <c r="A5636" t="s">
        <v>11345</v>
      </c>
      <c r="B5636" t="s">
        <v>11346</v>
      </c>
      <c r="C5636" t="s">
        <v>148</v>
      </c>
      <c r="D5636">
        <v>2</v>
      </c>
      <c r="E5636" s="138">
        <v>45686</v>
      </c>
      <c r="F5636" s="138">
        <v>45734</v>
      </c>
      <c r="G5636" t="s">
        <v>75</v>
      </c>
      <c r="H5636" t="s">
        <v>70</v>
      </c>
      <c r="I5636">
        <v>0</v>
      </c>
      <c r="J5636" t="s">
        <v>16230</v>
      </c>
      <c r="K5636">
        <v>0.8</v>
      </c>
      <c r="L5636" t="s">
        <v>71</v>
      </c>
      <c r="M5636"/>
      <c r="N5636"/>
      <c r="O5636"/>
      <c r="P5636"/>
      <c r="Q5636"/>
      <c r="R5636"/>
      <c r="S5636"/>
      <c r="T5636"/>
      <c r="U5636"/>
      <c r="V5636"/>
      <c r="W5636"/>
      <c r="X5636"/>
      <c r="Y5636"/>
      <c r="Z5636"/>
      <c r="AA5636"/>
      <c r="AB5636"/>
      <c r="AC5636"/>
      <c r="AD5636"/>
      <c r="AE5636"/>
      <c r="AF5636"/>
      <c r="AG5636">
        <v>2</v>
      </c>
      <c r="AH5636">
        <v>15000</v>
      </c>
    </row>
    <row r="5637" spans="1:34" ht="15" x14ac:dyDescent="0.25">
      <c r="A5637" t="s">
        <v>11347</v>
      </c>
      <c r="B5637" t="s">
        <v>11348</v>
      </c>
      <c r="C5637" t="s">
        <v>182</v>
      </c>
      <c r="D5637">
        <v>21</v>
      </c>
      <c r="E5637" s="138">
        <v>45649</v>
      </c>
      <c r="F5637" s="138">
        <v>45940</v>
      </c>
      <c r="G5637" t="s">
        <v>69</v>
      </c>
      <c r="H5637" t="s">
        <v>63</v>
      </c>
      <c r="I5637">
        <v>0.6</v>
      </c>
      <c r="J5637" t="s">
        <v>71</v>
      </c>
      <c r="K5637"/>
      <c r="L5637"/>
      <c r="M5637"/>
      <c r="N5637"/>
      <c r="O5637"/>
      <c r="P5637"/>
      <c r="Q5637"/>
      <c r="R5637"/>
      <c r="S5637"/>
      <c r="T5637"/>
      <c r="U5637"/>
      <c r="V5637"/>
      <c r="W5637"/>
      <c r="X5637"/>
      <c r="Y5637"/>
      <c r="Z5637"/>
      <c r="AA5637"/>
      <c r="AB5637"/>
      <c r="AC5637"/>
      <c r="AD5637"/>
      <c r="AE5637"/>
      <c r="AF5637"/>
      <c r="AG5637">
        <v>1</v>
      </c>
      <c r="AH5637">
        <v>0</v>
      </c>
    </row>
    <row r="5638" spans="1:34" ht="15" x14ac:dyDescent="0.25">
      <c r="A5638" t="s">
        <v>11349</v>
      </c>
      <c r="B5638" t="s">
        <v>11350</v>
      </c>
      <c r="C5638" t="s">
        <v>231</v>
      </c>
      <c r="D5638">
        <v>22</v>
      </c>
      <c r="E5638" s="138">
        <v>45629</v>
      </c>
      <c r="F5638" s="138">
        <v>45747</v>
      </c>
      <c r="G5638" t="s">
        <v>75</v>
      </c>
      <c r="H5638" t="s">
        <v>70</v>
      </c>
      <c r="I5638">
        <v>0</v>
      </c>
      <c r="J5638" t="s">
        <v>16259</v>
      </c>
      <c r="K5638">
        <v>0.8</v>
      </c>
      <c r="L5638" t="s">
        <v>71</v>
      </c>
      <c r="M5638"/>
      <c r="N5638"/>
      <c r="O5638"/>
      <c r="P5638"/>
      <c r="Q5638"/>
      <c r="R5638"/>
      <c r="S5638"/>
      <c r="T5638"/>
      <c r="U5638"/>
      <c r="V5638"/>
      <c r="W5638"/>
      <c r="X5638"/>
      <c r="Y5638"/>
      <c r="Z5638"/>
      <c r="AA5638"/>
      <c r="AB5638"/>
      <c r="AC5638"/>
      <c r="AD5638"/>
      <c r="AE5638"/>
      <c r="AF5638"/>
      <c r="AG5638">
        <v>2</v>
      </c>
      <c r="AH5638">
        <v>11000</v>
      </c>
    </row>
    <row r="5639" spans="1:34" ht="15" x14ac:dyDescent="0.25">
      <c r="A5639" t="s">
        <v>11351</v>
      </c>
      <c r="B5639" t="s">
        <v>11352</v>
      </c>
      <c r="C5639" t="s">
        <v>321</v>
      </c>
      <c r="D5639">
        <v>44</v>
      </c>
      <c r="E5639" s="138">
        <v>45638</v>
      </c>
      <c r="F5639" s="138">
        <v>45910</v>
      </c>
      <c r="G5639" t="s">
        <v>69</v>
      </c>
      <c r="H5639" t="s">
        <v>63</v>
      </c>
      <c r="I5639">
        <v>0.45</v>
      </c>
      <c r="J5639" t="s">
        <v>71</v>
      </c>
      <c r="K5639"/>
      <c r="L5639"/>
      <c r="M5639"/>
      <c r="N5639"/>
      <c r="O5639"/>
      <c r="P5639"/>
      <c r="Q5639"/>
      <c r="R5639"/>
      <c r="S5639"/>
      <c r="T5639"/>
      <c r="U5639"/>
      <c r="V5639"/>
      <c r="W5639"/>
      <c r="X5639"/>
      <c r="Y5639"/>
      <c r="Z5639"/>
      <c r="AA5639"/>
      <c r="AB5639"/>
      <c r="AC5639"/>
      <c r="AD5639"/>
      <c r="AE5639"/>
      <c r="AF5639"/>
      <c r="AG5639">
        <v>1</v>
      </c>
      <c r="AH5639">
        <v>0</v>
      </c>
    </row>
    <row r="5640" spans="1:34" ht="15" x14ac:dyDescent="0.25">
      <c r="A5640" t="s">
        <v>11353</v>
      </c>
      <c r="B5640" t="s">
        <v>11354</v>
      </c>
      <c r="C5640" t="s">
        <v>286</v>
      </c>
      <c r="D5640">
        <v>7</v>
      </c>
      <c r="E5640" s="138">
        <v>45365</v>
      </c>
      <c r="F5640" s="138">
        <v>46011</v>
      </c>
      <c r="G5640" t="s">
        <v>16478</v>
      </c>
      <c r="H5640" t="s">
        <v>70</v>
      </c>
      <c r="I5640">
        <v>0.45</v>
      </c>
      <c r="J5640" t="s">
        <v>76</v>
      </c>
      <c r="K5640">
        <v>0.5</v>
      </c>
      <c r="L5640" t="s">
        <v>77</v>
      </c>
      <c r="M5640">
        <v>0.6</v>
      </c>
      <c r="N5640" t="s">
        <v>78</v>
      </c>
      <c r="O5640">
        <v>0.75</v>
      </c>
      <c r="P5640" t="s">
        <v>79</v>
      </c>
      <c r="Q5640">
        <v>0</v>
      </c>
      <c r="R5640" t="s">
        <v>16232</v>
      </c>
      <c r="S5640"/>
      <c r="T5640"/>
      <c r="U5640"/>
      <c r="V5640"/>
      <c r="W5640"/>
      <c r="X5640"/>
      <c r="Y5640"/>
      <c r="Z5640"/>
      <c r="AA5640"/>
      <c r="AB5640"/>
      <c r="AC5640"/>
      <c r="AD5640"/>
      <c r="AE5640"/>
      <c r="AF5640"/>
      <c r="AG5640">
        <v>0</v>
      </c>
      <c r="AH5640">
        <v>0</v>
      </c>
    </row>
    <row r="5641" spans="1:34" ht="15" x14ac:dyDescent="0.25">
      <c r="A5641" t="s">
        <v>11355</v>
      </c>
      <c r="B5641" t="s">
        <v>11356</v>
      </c>
      <c r="C5641" t="s">
        <v>93</v>
      </c>
      <c r="D5641">
        <v>36</v>
      </c>
      <c r="E5641" s="138">
        <v>45653</v>
      </c>
      <c r="F5641" s="138">
        <v>45985</v>
      </c>
      <c r="G5641" t="s">
        <v>69</v>
      </c>
      <c r="H5641" t="s">
        <v>63</v>
      </c>
      <c r="I5641">
        <v>0.6</v>
      </c>
      <c r="J5641" t="s">
        <v>71</v>
      </c>
      <c r="K5641"/>
      <c r="L5641"/>
      <c r="M5641"/>
      <c r="N5641"/>
      <c r="O5641"/>
      <c r="P5641"/>
      <c r="Q5641"/>
      <c r="R5641"/>
      <c r="S5641"/>
      <c r="T5641"/>
      <c r="U5641"/>
      <c r="V5641"/>
      <c r="W5641"/>
      <c r="X5641"/>
      <c r="Y5641"/>
      <c r="Z5641"/>
      <c r="AA5641"/>
      <c r="AB5641"/>
      <c r="AC5641"/>
      <c r="AD5641"/>
      <c r="AE5641"/>
      <c r="AF5641"/>
      <c r="AG5641">
        <v>1</v>
      </c>
      <c r="AH5641">
        <v>0</v>
      </c>
    </row>
    <row r="5642" spans="1:34" ht="15" x14ac:dyDescent="0.25">
      <c r="A5642" t="s">
        <v>11357</v>
      </c>
      <c r="B5642" t="s">
        <v>11358</v>
      </c>
      <c r="C5642" t="s">
        <v>214</v>
      </c>
      <c r="D5642">
        <v>54</v>
      </c>
      <c r="E5642" s="138">
        <v>45653</v>
      </c>
      <c r="F5642" s="138">
        <v>45994</v>
      </c>
      <c r="G5642" t="s">
        <v>16478</v>
      </c>
      <c r="H5642" t="s">
        <v>70</v>
      </c>
      <c r="I5642">
        <v>0.5</v>
      </c>
      <c r="J5642" t="s">
        <v>16652</v>
      </c>
      <c r="K5642">
        <v>0.55000000000000004</v>
      </c>
      <c r="L5642" t="s">
        <v>16514</v>
      </c>
      <c r="M5642">
        <v>0.7</v>
      </c>
      <c r="N5642" t="s">
        <v>16515</v>
      </c>
      <c r="O5642">
        <v>0.75</v>
      </c>
      <c r="P5642" t="s">
        <v>16543</v>
      </c>
      <c r="Q5642">
        <v>0</v>
      </c>
      <c r="R5642" t="s">
        <v>16229</v>
      </c>
      <c r="S5642"/>
      <c r="T5642"/>
      <c r="U5642"/>
      <c r="V5642"/>
      <c r="W5642"/>
      <c r="X5642"/>
      <c r="Y5642"/>
      <c r="Z5642"/>
      <c r="AA5642"/>
      <c r="AB5642"/>
      <c r="AC5642"/>
      <c r="AD5642"/>
      <c r="AE5642"/>
      <c r="AF5642"/>
      <c r="AG5642">
        <v>0</v>
      </c>
      <c r="AH5642">
        <v>0</v>
      </c>
    </row>
    <row r="5643" spans="1:34" ht="15" x14ac:dyDescent="0.25">
      <c r="A5643" t="s">
        <v>15735</v>
      </c>
      <c r="B5643" t="s">
        <v>15736</v>
      </c>
      <c r="C5643" t="s">
        <v>286</v>
      </c>
      <c r="D5643">
        <v>48</v>
      </c>
      <c r="E5643" s="138">
        <v>45646</v>
      </c>
      <c r="F5643" s="138">
        <v>45670</v>
      </c>
      <c r="G5643" t="s">
        <v>69</v>
      </c>
      <c r="H5643" t="s">
        <v>63</v>
      </c>
      <c r="I5643">
        <v>0.7</v>
      </c>
      <c r="J5643" t="s">
        <v>71</v>
      </c>
      <c r="K5643"/>
      <c r="L5643"/>
      <c r="M5643"/>
      <c r="N5643"/>
      <c r="O5643"/>
      <c r="P5643"/>
      <c r="Q5643"/>
      <c r="R5643"/>
      <c r="S5643"/>
      <c r="T5643"/>
      <c r="U5643"/>
      <c r="V5643"/>
      <c r="W5643"/>
      <c r="X5643"/>
      <c r="Y5643"/>
      <c r="Z5643"/>
      <c r="AA5643"/>
      <c r="AB5643"/>
      <c r="AC5643"/>
      <c r="AD5643"/>
      <c r="AE5643"/>
      <c r="AF5643"/>
      <c r="AG5643">
        <v>1</v>
      </c>
      <c r="AH5643">
        <v>0</v>
      </c>
    </row>
    <row r="5644" spans="1:34" ht="15" x14ac:dyDescent="0.25">
      <c r="A5644" t="s">
        <v>11359</v>
      </c>
      <c r="B5644" t="s">
        <v>11360</v>
      </c>
      <c r="C5644" t="s">
        <v>108</v>
      </c>
      <c r="D5644"/>
      <c r="E5644"/>
      <c r="F5644"/>
      <c r="G5644"/>
      <c r="H5644" t="s">
        <v>63</v>
      </c>
      <c r="I5644" t="s">
        <v>64</v>
      </c>
      <c r="J5644"/>
      <c r="K5644"/>
      <c r="L5644"/>
      <c r="M5644"/>
      <c r="N5644"/>
      <c r="O5644"/>
      <c r="P5644"/>
      <c r="Q5644"/>
      <c r="R5644"/>
      <c r="S5644"/>
      <c r="T5644"/>
      <c r="U5644"/>
      <c r="V5644"/>
      <c r="W5644"/>
      <c r="X5644"/>
      <c r="Y5644"/>
      <c r="Z5644"/>
      <c r="AA5644"/>
      <c r="AB5644"/>
      <c r="AC5644"/>
      <c r="AD5644"/>
      <c r="AE5644"/>
      <c r="AF5644"/>
      <c r="AG5644"/>
      <c r="AH5644">
        <v>0</v>
      </c>
    </row>
    <row r="5645" spans="1:34" ht="15" x14ac:dyDescent="0.25">
      <c r="A5645" t="s">
        <v>11361</v>
      </c>
      <c r="B5645" t="s">
        <v>11362</v>
      </c>
      <c r="C5645" t="s">
        <v>111</v>
      </c>
      <c r="D5645">
        <v>17</v>
      </c>
      <c r="E5645" s="138">
        <v>42135</v>
      </c>
      <c r="F5645" s="138">
        <v>46011</v>
      </c>
      <c r="G5645" t="s">
        <v>69</v>
      </c>
      <c r="H5645" t="s">
        <v>63</v>
      </c>
      <c r="I5645">
        <v>0.6</v>
      </c>
      <c r="J5645" t="s">
        <v>71</v>
      </c>
      <c r="K5645"/>
      <c r="L5645"/>
      <c r="M5645"/>
      <c r="N5645"/>
      <c r="O5645"/>
      <c r="P5645"/>
      <c r="Q5645"/>
      <c r="R5645"/>
      <c r="S5645"/>
      <c r="T5645"/>
      <c r="U5645"/>
      <c r="V5645"/>
      <c r="W5645"/>
      <c r="X5645"/>
      <c r="Y5645"/>
      <c r="Z5645"/>
      <c r="AA5645"/>
      <c r="AB5645"/>
      <c r="AC5645"/>
      <c r="AD5645"/>
      <c r="AE5645"/>
      <c r="AF5645"/>
      <c r="AG5645">
        <v>1</v>
      </c>
      <c r="AH5645">
        <v>0</v>
      </c>
    </row>
    <row r="5646" spans="1:34" ht="15" x14ac:dyDescent="0.25">
      <c r="A5646" t="s">
        <v>11363</v>
      </c>
      <c r="B5646" t="s">
        <v>11364</v>
      </c>
      <c r="C5646" t="s">
        <v>231</v>
      </c>
      <c r="D5646">
        <v>64</v>
      </c>
      <c r="E5646" s="138">
        <v>45645</v>
      </c>
      <c r="F5646" s="138">
        <v>45687</v>
      </c>
      <c r="G5646" t="s">
        <v>75</v>
      </c>
      <c r="H5646" t="s">
        <v>70</v>
      </c>
      <c r="I5646">
        <v>0</v>
      </c>
      <c r="J5646" t="s">
        <v>16230</v>
      </c>
      <c r="K5646">
        <v>0.65</v>
      </c>
      <c r="L5646" t="s">
        <v>16270</v>
      </c>
      <c r="M5646">
        <v>0.75</v>
      </c>
      <c r="N5646" t="s">
        <v>78</v>
      </c>
      <c r="O5646">
        <v>0.8</v>
      </c>
      <c r="P5646" t="s">
        <v>79</v>
      </c>
      <c r="Q5646"/>
      <c r="R5646"/>
      <c r="S5646"/>
      <c r="T5646"/>
      <c r="U5646"/>
      <c r="V5646"/>
      <c r="W5646"/>
      <c r="X5646"/>
      <c r="Y5646"/>
      <c r="Z5646"/>
      <c r="AA5646"/>
      <c r="AB5646"/>
      <c r="AC5646"/>
      <c r="AD5646"/>
      <c r="AE5646"/>
      <c r="AF5646"/>
      <c r="AG5646">
        <v>4</v>
      </c>
      <c r="AH5646">
        <v>15000</v>
      </c>
    </row>
    <row r="5647" spans="1:34" ht="15" x14ac:dyDescent="0.25">
      <c r="A5647" t="s">
        <v>11365</v>
      </c>
      <c r="B5647" t="s">
        <v>11366</v>
      </c>
      <c r="C5647" t="s">
        <v>203</v>
      </c>
      <c r="D5647">
        <v>46</v>
      </c>
      <c r="E5647" s="138">
        <v>44918</v>
      </c>
      <c r="F5647" s="138">
        <v>46011</v>
      </c>
      <c r="G5647" t="s">
        <v>16478</v>
      </c>
      <c r="H5647" t="s">
        <v>70</v>
      </c>
      <c r="I5647">
        <v>0.5</v>
      </c>
      <c r="J5647" t="s">
        <v>76</v>
      </c>
      <c r="K5647">
        <v>0.6</v>
      </c>
      <c r="L5647" t="s">
        <v>77</v>
      </c>
      <c r="M5647">
        <v>0.7</v>
      </c>
      <c r="N5647" t="s">
        <v>78</v>
      </c>
      <c r="O5647">
        <v>0.8</v>
      </c>
      <c r="P5647" t="s">
        <v>79</v>
      </c>
      <c r="Q5647">
        <v>0</v>
      </c>
      <c r="R5647" t="s">
        <v>16289</v>
      </c>
      <c r="S5647"/>
      <c r="T5647"/>
      <c r="U5647"/>
      <c r="V5647"/>
      <c r="W5647"/>
      <c r="X5647"/>
      <c r="Y5647"/>
      <c r="Z5647"/>
      <c r="AA5647"/>
      <c r="AB5647"/>
      <c r="AC5647"/>
      <c r="AD5647"/>
      <c r="AE5647"/>
      <c r="AF5647"/>
      <c r="AG5647">
        <v>0</v>
      </c>
      <c r="AH5647">
        <v>0</v>
      </c>
    </row>
    <row r="5648" spans="1:34" ht="15" x14ac:dyDescent="0.25">
      <c r="A5648" t="s">
        <v>11367</v>
      </c>
      <c r="B5648" t="s">
        <v>11368</v>
      </c>
      <c r="C5648" t="s">
        <v>151</v>
      </c>
      <c r="D5648">
        <v>1</v>
      </c>
      <c r="E5648" s="138">
        <v>43838</v>
      </c>
      <c r="F5648" s="138">
        <v>46011</v>
      </c>
      <c r="G5648" t="s">
        <v>69</v>
      </c>
      <c r="H5648" t="s">
        <v>70</v>
      </c>
      <c r="I5648">
        <v>0</v>
      </c>
      <c r="J5648" t="s">
        <v>16232</v>
      </c>
      <c r="K5648">
        <v>0.8</v>
      </c>
      <c r="L5648" t="s">
        <v>71</v>
      </c>
      <c r="M5648"/>
      <c r="N5648"/>
      <c r="O5648"/>
      <c r="P5648"/>
      <c r="Q5648"/>
      <c r="R5648"/>
      <c r="S5648"/>
      <c r="T5648"/>
      <c r="U5648"/>
      <c r="V5648"/>
      <c r="W5648"/>
      <c r="X5648"/>
      <c r="Y5648"/>
      <c r="Z5648"/>
      <c r="AA5648"/>
      <c r="AB5648"/>
      <c r="AC5648"/>
      <c r="AD5648"/>
      <c r="AE5648"/>
      <c r="AF5648"/>
      <c r="AG5648">
        <v>2</v>
      </c>
      <c r="AH5648">
        <v>7500</v>
      </c>
    </row>
    <row r="5649" spans="1:34" ht="15" x14ac:dyDescent="0.25">
      <c r="A5649" t="s">
        <v>11369</v>
      </c>
      <c r="B5649" t="s">
        <v>11370</v>
      </c>
      <c r="C5649" t="s">
        <v>211</v>
      </c>
      <c r="D5649">
        <v>42</v>
      </c>
      <c r="E5649" s="138">
        <v>45649</v>
      </c>
      <c r="F5649" s="138">
        <v>45880</v>
      </c>
      <c r="G5649" t="s">
        <v>69</v>
      </c>
      <c r="H5649" t="s">
        <v>63</v>
      </c>
      <c r="I5649">
        <v>0.8</v>
      </c>
      <c r="J5649" t="s">
        <v>71</v>
      </c>
      <c r="K5649"/>
      <c r="L5649"/>
      <c r="M5649"/>
      <c r="N5649"/>
      <c r="O5649"/>
      <c r="P5649"/>
      <c r="Q5649"/>
      <c r="R5649"/>
      <c r="S5649"/>
      <c r="T5649"/>
      <c r="U5649"/>
      <c r="V5649"/>
      <c r="W5649"/>
      <c r="X5649"/>
      <c r="Y5649"/>
      <c r="Z5649"/>
      <c r="AA5649"/>
      <c r="AB5649"/>
      <c r="AC5649"/>
      <c r="AD5649"/>
      <c r="AE5649"/>
      <c r="AF5649"/>
      <c r="AG5649">
        <v>1</v>
      </c>
      <c r="AH5649">
        <v>0</v>
      </c>
    </row>
    <row r="5650" spans="1:34" ht="15" x14ac:dyDescent="0.25">
      <c r="A5650" t="s">
        <v>11371</v>
      </c>
      <c r="B5650" t="s">
        <v>11372</v>
      </c>
      <c r="C5650" t="s">
        <v>267</v>
      </c>
      <c r="D5650">
        <v>62</v>
      </c>
      <c r="E5650" s="138">
        <v>44194</v>
      </c>
      <c r="F5650" s="138">
        <v>46011</v>
      </c>
      <c r="G5650" t="s">
        <v>69</v>
      </c>
      <c r="H5650" t="s">
        <v>63</v>
      </c>
      <c r="I5650">
        <v>0.5</v>
      </c>
      <c r="J5650" t="s">
        <v>71</v>
      </c>
      <c r="K5650"/>
      <c r="L5650"/>
      <c r="M5650"/>
      <c r="N5650"/>
      <c r="O5650"/>
      <c r="P5650"/>
      <c r="Q5650"/>
      <c r="R5650"/>
      <c r="S5650"/>
      <c r="T5650"/>
      <c r="U5650"/>
      <c r="V5650"/>
      <c r="W5650"/>
      <c r="X5650"/>
      <c r="Y5650"/>
      <c r="Z5650"/>
      <c r="AA5650"/>
      <c r="AB5650"/>
      <c r="AC5650"/>
      <c r="AD5650"/>
      <c r="AE5650"/>
      <c r="AF5650"/>
      <c r="AG5650">
        <v>1</v>
      </c>
      <c r="AH5650">
        <v>0</v>
      </c>
    </row>
    <row r="5651" spans="1:34" ht="15" x14ac:dyDescent="0.25">
      <c r="A5651" t="s">
        <v>11373</v>
      </c>
      <c r="B5651" t="s">
        <v>11374</v>
      </c>
      <c r="C5651" t="s">
        <v>102</v>
      </c>
      <c r="D5651"/>
      <c r="E5651"/>
      <c r="F5651"/>
      <c r="G5651"/>
      <c r="H5651" t="s">
        <v>63</v>
      </c>
      <c r="I5651" t="s">
        <v>64</v>
      </c>
      <c r="J5651"/>
      <c r="K5651"/>
      <c r="L5651"/>
      <c r="M5651"/>
      <c r="N5651"/>
      <c r="O5651"/>
      <c r="P5651"/>
      <c r="Q5651"/>
      <c r="R5651"/>
      <c r="S5651"/>
      <c r="T5651"/>
      <c r="U5651"/>
      <c r="V5651"/>
      <c r="W5651"/>
      <c r="X5651"/>
      <c r="Y5651"/>
      <c r="Z5651"/>
      <c r="AA5651"/>
      <c r="AB5651"/>
      <c r="AC5651"/>
      <c r="AD5651"/>
      <c r="AE5651"/>
      <c r="AF5651"/>
      <c r="AG5651"/>
      <c r="AH5651">
        <v>0</v>
      </c>
    </row>
    <row r="5652" spans="1:34" ht="15" x14ac:dyDescent="0.25">
      <c r="A5652" t="s">
        <v>11375</v>
      </c>
      <c r="B5652" t="s">
        <v>11376</v>
      </c>
      <c r="C5652" t="s">
        <v>102</v>
      </c>
      <c r="D5652">
        <v>3</v>
      </c>
      <c r="E5652" s="138">
        <v>44712</v>
      </c>
      <c r="F5652" s="138">
        <v>46011</v>
      </c>
      <c r="G5652" t="s">
        <v>69</v>
      </c>
      <c r="H5652" t="s">
        <v>63</v>
      </c>
      <c r="I5652">
        <v>0.6</v>
      </c>
      <c r="J5652" t="s">
        <v>71</v>
      </c>
      <c r="K5652"/>
      <c r="L5652"/>
      <c r="M5652"/>
      <c r="N5652"/>
      <c r="O5652"/>
      <c r="P5652"/>
      <c r="Q5652"/>
      <c r="R5652"/>
      <c r="S5652"/>
      <c r="T5652"/>
      <c r="U5652"/>
      <c r="V5652"/>
      <c r="W5652"/>
      <c r="X5652"/>
      <c r="Y5652"/>
      <c r="Z5652"/>
      <c r="AA5652"/>
      <c r="AB5652"/>
      <c r="AC5652"/>
      <c r="AD5652"/>
      <c r="AE5652"/>
      <c r="AF5652"/>
      <c r="AG5652">
        <v>1</v>
      </c>
      <c r="AH5652">
        <v>0</v>
      </c>
    </row>
    <row r="5653" spans="1:34" ht="15" x14ac:dyDescent="0.25">
      <c r="A5653" t="s">
        <v>11379</v>
      </c>
      <c r="B5653" t="s">
        <v>11380</v>
      </c>
      <c r="C5653" t="s">
        <v>321</v>
      </c>
      <c r="D5653">
        <v>36</v>
      </c>
      <c r="E5653" s="138">
        <v>45653</v>
      </c>
      <c r="F5653" s="138">
        <v>45918</v>
      </c>
      <c r="G5653" t="s">
        <v>69</v>
      </c>
      <c r="H5653" t="s">
        <v>63</v>
      </c>
      <c r="I5653">
        <v>0.7</v>
      </c>
      <c r="J5653" t="s">
        <v>71</v>
      </c>
      <c r="K5653"/>
      <c r="L5653"/>
      <c r="M5653"/>
      <c r="N5653"/>
      <c r="O5653"/>
      <c r="P5653"/>
      <c r="Q5653"/>
      <c r="R5653"/>
      <c r="S5653"/>
      <c r="T5653"/>
      <c r="U5653"/>
      <c r="V5653"/>
      <c r="W5653"/>
      <c r="X5653"/>
      <c r="Y5653"/>
      <c r="Z5653"/>
      <c r="AA5653"/>
      <c r="AB5653"/>
      <c r="AC5653"/>
      <c r="AD5653"/>
      <c r="AE5653"/>
      <c r="AF5653"/>
      <c r="AG5653">
        <v>1</v>
      </c>
      <c r="AH5653">
        <v>0</v>
      </c>
    </row>
    <row r="5654" spans="1:34" ht="15" x14ac:dyDescent="0.25">
      <c r="A5654" t="s">
        <v>11381</v>
      </c>
      <c r="B5654" t="s">
        <v>11382</v>
      </c>
      <c r="C5654" t="s">
        <v>228</v>
      </c>
      <c r="D5654">
        <v>21</v>
      </c>
      <c r="E5654" s="138">
        <v>45647</v>
      </c>
      <c r="F5654" s="138">
        <v>45798</v>
      </c>
      <c r="G5654" t="s">
        <v>69</v>
      </c>
      <c r="H5654" t="s">
        <v>63</v>
      </c>
      <c r="I5654">
        <v>0.8</v>
      </c>
      <c r="J5654" t="s">
        <v>71</v>
      </c>
      <c r="K5654"/>
      <c r="L5654"/>
      <c r="M5654"/>
      <c r="N5654"/>
      <c r="O5654"/>
      <c r="P5654"/>
      <c r="Q5654"/>
      <c r="R5654"/>
      <c r="S5654"/>
      <c r="T5654"/>
      <c r="U5654"/>
      <c r="V5654"/>
      <c r="W5654"/>
      <c r="X5654"/>
      <c r="Y5654"/>
      <c r="Z5654"/>
      <c r="AA5654"/>
      <c r="AB5654"/>
      <c r="AC5654"/>
      <c r="AD5654"/>
      <c r="AE5654"/>
      <c r="AF5654"/>
      <c r="AG5654">
        <v>1</v>
      </c>
      <c r="AH5654">
        <v>0</v>
      </c>
    </row>
    <row r="5655" spans="1:34" ht="15" x14ac:dyDescent="0.25">
      <c r="A5655" t="s">
        <v>11383</v>
      </c>
      <c r="B5655" t="s">
        <v>11384</v>
      </c>
      <c r="C5655" t="s">
        <v>231</v>
      </c>
      <c r="D5655">
        <v>31</v>
      </c>
      <c r="E5655" s="138">
        <v>45281</v>
      </c>
      <c r="F5655" s="138">
        <v>46011</v>
      </c>
      <c r="G5655" t="s">
        <v>69</v>
      </c>
      <c r="H5655" t="s">
        <v>70</v>
      </c>
      <c r="I5655">
        <v>0.5</v>
      </c>
      <c r="J5655" t="s">
        <v>16270</v>
      </c>
      <c r="K5655">
        <v>0.6</v>
      </c>
      <c r="L5655" t="s">
        <v>78</v>
      </c>
      <c r="M5655">
        <v>0.8</v>
      </c>
      <c r="N5655" t="s">
        <v>79</v>
      </c>
      <c r="O5655"/>
      <c r="P5655"/>
      <c r="Q5655"/>
      <c r="R5655"/>
      <c r="S5655"/>
      <c r="T5655"/>
      <c r="U5655"/>
      <c r="V5655"/>
      <c r="W5655"/>
      <c r="X5655"/>
      <c r="Y5655"/>
      <c r="Z5655"/>
      <c r="AA5655"/>
      <c r="AB5655"/>
      <c r="AC5655"/>
      <c r="AD5655"/>
      <c r="AE5655"/>
      <c r="AF5655"/>
      <c r="AG5655">
        <v>3</v>
      </c>
      <c r="AH5655">
        <v>0</v>
      </c>
    </row>
    <row r="5656" spans="1:34" ht="15" x14ac:dyDescent="0.25">
      <c r="A5656" t="s">
        <v>9671</v>
      </c>
      <c r="B5656" t="s">
        <v>9672</v>
      </c>
      <c r="C5656" t="s">
        <v>74</v>
      </c>
      <c r="D5656">
        <v>40</v>
      </c>
      <c r="E5656" s="138">
        <v>45653</v>
      </c>
      <c r="F5656" s="138">
        <v>45698</v>
      </c>
      <c r="G5656" t="s">
        <v>75</v>
      </c>
      <c r="H5656" t="s">
        <v>70</v>
      </c>
      <c r="I5656">
        <v>0</v>
      </c>
      <c r="J5656" t="s">
        <v>16230</v>
      </c>
      <c r="K5656">
        <v>0.65</v>
      </c>
      <c r="L5656" t="s">
        <v>16270</v>
      </c>
      <c r="M5656">
        <v>0.75</v>
      </c>
      <c r="N5656" t="s">
        <v>78</v>
      </c>
      <c r="O5656">
        <v>0.8</v>
      </c>
      <c r="P5656" t="s">
        <v>79</v>
      </c>
      <c r="Q5656"/>
      <c r="R5656"/>
      <c r="S5656"/>
      <c r="T5656"/>
      <c r="U5656"/>
      <c r="V5656"/>
      <c r="W5656"/>
      <c r="X5656"/>
      <c r="Y5656"/>
      <c r="Z5656"/>
      <c r="AA5656"/>
      <c r="AB5656"/>
      <c r="AC5656"/>
      <c r="AD5656"/>
      <c r="AE5656"/>
      <c r="AF5656"/>
      <c r="AG5656">
        <v>4</v>
      </c>
      <c r="AH5656">
        <v>15000</v>
      </c>
    </row>
    <row r="5657" spans="1:34" ht="15" x14ac:dyDescent="0.25">
      <c r="A5657" t="s">
        <v>11385</v>
      </c>
      <c r="B5657" t="s">
        <v>11386</v>
      </c>
      <c r="C5657" t="s">
        <v>318</v>
      </c>
      <c r="D5657">
        <v>40</v>
      </c>
      <c r="E5657" s="138">
        <v>45643</v>
      </c>
      <c r="F5657" s="138">
        <v>45695</v>
      </c>
      <c r="G5657" t="s">
        <v>69</v>
      </c>
      <c r="H5657" t="s">
        <v>70</v>
      </c>
      <c r="I5657">
        <v>0.78</v>
      </c>
      <c r="J5657" t="s">
        <v>16270</v>
      </c>
      <c r="K5657">
        <v>0.79</v>
      </c>
      <c r="L5657" t="s">
        <v>78</v>
      </c>
      <c r="M5657">
        <v>0.8</v>
      </c>
      <c r="N5657" t="s">
        <v>79</v>
      </c>
      <c r="O5657"/>
      <c r="P5657"/>
      <c r="Q5657"/>
      <c r="R5657"/>
      <c r="S5657"/>
      <c r="T5657"/>
      <c r="U5657"/>
      <c r="V5657"/>
      <c r="W5657"/>
      <c r="X5657"/>
      <c r="Y5657"/>
      <c r="Z5657"/>
      <c r="AA5657"/>
      <c r="AB5657"/>
      <c r="AC5657"/>
      <c r="AD5657"/>
      <c r="AE5657"/>
      <c r="AF5657"/>
      <c r="AG5657">
        <v>3</v>
      </c>
      <c r="AH5657">
        <v>0</v>
      </c>
    </row>
    <row r="5658" spans="1:34" ht="15" x14ac:dyDescent="0.25">
      <c r="A5658" t="s">
        <v>11387</v>
      </c>
      <c r="B5658" t="s">
        <v>11388</v>
      </c>
      <c r="C5658" t="s">
        <v>90</v>
      </c>
      <c r="D5658">
        <v>28</v>
      </c>
      <c r="E5658" s="138">
        <v>45656</v>
      </c>
      <c r="F5658" s="138">
        <v>45692</v>
      </c>
      <c r="G5658" t="s">
        <v>75</v>
      </c>
      <c r="H5658" t="s">
        <v>63</v>
      </c>
      <c r="I5658">
        <v>0.8</v>
      </c>
      <c r="J5658" t="s">
        <v>71</v>
      </c>
      <c r="K5658"/>
      <c r="L5658"/>
      <c r="M5658"/>
      <c r="N5658"/>
      <c r="O5658"/>
      <c r="P5658"/>
      <c r="Q5658"/>
      <c r="R5658"/>
      <c r="S5658"/>
      <c r="T5658"/>
      <c r="U5658"/>
      <c r="V5658"/>
      <c r="W5658"/>
      <c r="X5658"/>
      <c r="Y5658"/>
      <c r="Z5658"/>
      <c r="AA5658"/>
      <c r="AB5658"/>
      <c r="AC5658"/>
      <c r="AD5658"/>
      <c r="AE5658"/>
      <c r="AF5658"/>
      <c r="AG5658">
        <v>1</v>
      </c>
      <c r="AH5658">
        <v>0</v>
      </c>
    </row>
    <row r="5659" spans="1:34" ht="15" x14ac:dyDescent="0.25">
      <c r="A5659" t="s">
        <v>11389</v>
      </c>
      <c r="B5659" t="s">
        <v>11390</v>
      </c>
      <c r="C5659" t="s">
        <v>151</v>
      </c>
      <c r="D5659">
        <v>32</v>
      </c>
      <c r="E5659" s="138">
        <v>45649</v>
      </c>
      <c r="F5659" s="138">
        <v>45686</v>
      </c>
      <c r="G5659" t="s">
        <v>69</v>
      </c>
      <c r="H5659" t="s">
        <v>63</v>
      </c>
      <c r="I5659">
        <v>0.6</v>
      </c>
      <c r="J5659" t="s">
        <v>71</v>
      </c>
      <c r="K5659"/>
      <c r="L5659"/>
      <c r="M5659"/>
      <c r="N5659"/>
      <c r="O5659"/>
      <c r="P5659"/>
      <c r="Q5659"/>
      <c r="R5659"/>
      <c r="S5659"/>
      <c r="T5659"/>
      <c r="U5659"/>
      <c r="V5659"/>
      <c r="W5659"/>
      <c r="X5659"/>
      <c r="Y5659"/>
      <c r="Z5659"/>
      <c r="AA5659"/>
      <c r="AB5659"/>
      <c r="AC5659"/>
      <c r="AD5659"/>
      <c r="AE5659"/>
      <c r="AF5659"/>
      <c r="AG5659">
        <v>1</v>
      </c>
      <c r="AH5659">
        <v>0</v>
      </c>
    </row>
    <row r="5660" spans="1:34" ht="15" x14ac:dyDescent="0.25">
      <c r="A5660" t="s">
        <v>11393</v>
      </c>
      <c r="B5660" t="s">
        <v>11394</v>
      </c>
      <c r="C5660" t="s">
        <v>318</v>
      </c>
      <c r="D5660">
        <v>23</v>
      </c>
      <c r="E5660" s="138">
        <v>45288</v>
      </c>
      <c r="F5660" s="138">
        <v>46011</v>
      </c>
      <c r="G5660" t="s">
        <v>69</v>
      </c>
      <c r="H5660" t="s">
        <v>63</v>
      </c>
      <c r="I5660">
        <v>0.65</v>
      </c>
      <c r="J5660" t="s">
        <v>71</v>
      </c>
      <c r="K5660"/>
      <c r="L5660"/>
      <c r="M5660"/>
      <c r="N5660"/>
      <c r="O5660"/>
      <c r="P5660"/>
      <c r="Q5660"/>
      <c r="R5660"/>
      <c r="S5660"/>
      <c r="T5660"/>
      <c r="U5660"/>
      <c r="V5660"/>
      <c r="W5660"/>
      <c r="X5660"/>
      <c r="Y5660"/>
      <c r="Z5660"/>
      <c r="AA5660"/>
      <c r="AB5660"/>
      <c r="AC5660"/>
      <c r="AD5660"/>
      <c r="AE5660"/>
      <c r="AF5660"/>
      <c r="AG5660">
        <v>1</v>
      </c>
      <c r="AH5660">
        <v>0</v>
      </c>
    </row>
    <row r="5661" spans="1:34" ht="15" x14ac:dyDescent="0.25">
      <c r="A5661" t="s">
        <v>11391</v>
      </c>
      <c r="B5661" t="s">
        <v>11392</v>
      </c>
      <c r="C5661" t="s">
        <v>90</v>
      </c>
      <c r="D5661">
        <v>43</v>
      </c>
      <c r="E5661" s="138">
        <v>45647</v>
      </c>
      <c r="F5661" s="138">
        <v>45715</v>
      </c>
      <c r="G5661" t="s">
        <v>69</v>
      </c>
      <c r="H5661" t="s">
        <v>70</v>
      </c>
      <c r="I5661">
        <v>0</v>
      </c>
      <c r="J5661" t="s">
        <v>16249</v>
      </c>
      <c r="K5661">
        <v>0.8</v>
      </c>
      <c r="L5661" t="s">
        <v>71</v>
      </c>
      <c r="M5661"/>
      <c r="N5661"/>
      <c r="O5661"/>
      <c r="P5661"/>
      <c r="Q5661"/>
      <c r="R5661"/>
      <c r="S5661"/>
      <c r="T5661"/>
      <c r="U5661"/>
      <c r="V5661"/>
      <c r="W5661"/>
      <c r="X5661"/>
      <c r="Y5661"/>
      <c r="Z5661"/>
      <c r="AA5661"/>
      <c r="AB5661"/>
      <c r="AC5661"/>
      <c r="AD5661"/>
      <c r="AE5661"/>
      <c r="AF5661"/>
      <c r="AG5661">
        <v>2</v>
      </c>
      <c r="AH5661">
        <v>8000</v>
      </c>
    </row>
    <row r="5662" spans="1:34" ht="15" x14ac:dyDescent="0.25">
      <c r="A5662" t="s">
        <v>11395</v>
      </c>
      <c r="B5662" t="s">
        <v>11396</v>
      </c>
      <c r="C5662" t="s">
        <v>228</v>
      </c>
      <c r="D5662">
        <v>34</v>
      </c>
      <c r="E5662" s="138">
        <v>45643</v>
      </c>
      <c r="F5662" s="138">
        <v>45940</v>
      </c>
      <c r="G5662" t="s">
        <v>69</v>
      </c>
      <c r="H5662" t="s">
        <v>63</v>
      </c>
      <c r="I5662">
        <v>0.7</v>
      </c>
      <c r="J5662" t="s">
        <v>71</v>
      </c>
      <c r="K5662"/>
      <c r="L5662"/>
      <c r="M5662"/>
      <c r="N5662"/>
      <c r="O5662"/>
      <c r="P5662"/>
      <c r="Q5662"/>
      <c r="R5662"/>
      <c r="S5662"/>
      <c r="T5662"/>
      <c r="U5662"/>
      <c r="V5662"/>
      <c r="W5662"/>
      <c r="X5662"/>
      <c r="Y5662"/>
      <c r="Z5662"/>
      <c r="AA5662"/>
      <c r="AB5662"/>
      <c r="AC5662"/>
      <c r="AD5662"/>
      <c r="AE5662"/>
      <c r="AF5662"/>
      <c r="AG5662">
        <v>1</v>
      </c>
      <c r="AH5662">
        <v>0</v>
      </c>
    </row>
    <row r="5663" spans="1:34" ht="15" x14ac:dyDescent="0.25">
      <c r="A5663" t="s">
        <v>11397</v>
      </c>
      <c r="B5663" t="s">
        <v>11398</v>
      </c>
      <c r="C5663" t="s">
        <v>102</v>
      </c>
      <c r="D5663">
        <v>31</v>
      </c>
      <c r="E5663" s="138">
        <v>44917</v>
      </c>
      <c r="F5663" s="138">
        <v>46011</v>
      </c>
      <c r="G5663" t="s">
        <v>16478</v>
      </c>
      <c r="H5663" t="s">
        <v>70</v>
      </c>
      <c r="I5663">
        <v>0.4</v>
      </c>
      <c r="J5663" t="s">
        <v>76</v>
      </c>
      <c r="K5663">
        <v>0.6</v>
      </c>
      <c r="L5663" t="s">
        <v>77</v>
      </c>
      <c r="M5663">
        <v>0.7</v>
      </c>
      <c r="N5663" t="s">
        <v>78</v>
      </c>
      <c r="O5663">
        <v>0.8</v>
      </c>
      <c r="P5663" t="s">
        <v>79</v>
      </c>
      <c r="Q5663">
        <v>0</v>
      </c>
      <c r="R5663" t="s">
        <v>16229</v>
      </c>
      <c r="S5663"/>
      <c r="T5663"/>
      <c r="U5663"/>
      <c r="V5663"/>
      <c r="W5663"/>
      <c r="X5663"/>
      <c r="Y5663"/>
      <c r="Z5663"/>
      <c r="AA5663"/>
      <c r="AB5663"/>
      <c r="AC5663"/>
      <c r="AD5663"/>
      <c r="AE5663"/>
      <c r="AF5663"/>
      <c r="AG5663">
        <v>0</v>
      </c>
      <c r="AH5663">
        <v>0</v>
      </c>
    </row>
    <row r="5664" spans="1:34" ht="15" x14ac:dyDescent="0.25">
      <c r="A5664" t="s">
        <v>11399</v>
      </c>
      <c r="B5664" t="s">
        <v>11400</v>
      </c>
      <c r="C5664" t="s">
        <v>102</v>
      </c>
      <c r="D5664">
        <v>37</v>
      </c>
      <c r="E5664" s="138">
        <v>45646</v>
      </c>
      <c r="F5664" s="138">
        <v>45940</v>
      </c>
      <c r="G5664" t="s">
        <v>69</v>
      </c>
      <c r="H5664" t="s">
        <v>63</v>
      </c>
      <c r="I5664">
        <v>0.3</v>
      </c>
      <c r="J5664" t="s">
        <v>71</v>
      </c>
      <c r="K5664"/>
      <c r="L5664"/>
      <c r="M5664"/>
      <c r="N5664"/>
      <c r="O5664"/>
      <c r="P5664"/>
      <c r="Q5664"/>
      <c r="R5664"/>
      <c r="S5664"/>
      <c r="T5664"/>
      <c r="U5664"/>
      <c r="V5664"/>
      <c r="W5664"/>
      <c r="X5664"/>
      <c r="Y5664"/>
      <c r="Z5664"/>
      <c r="AA5664"/>
      <c r="AB5664"/>
      <c r="AC5664"/>
      <c r="AD5664"/>
      <c r="AE5664"/>
      <c r="AF5664"/>
      <c r="AG5664">
        <v>1</v>
      </c>
      <c r="AH5664">
        <v>0</v>
      </c>
    </row>
    <row r="5665" spans="1:34" ht="15" x14ac:dyDescent="0.25">
      <c r="A5665" t="s">
        <v>11413</v>
      </c>
      <c r="B5665" t="s">
        <v>11414</v>
      </c>
      <c r="C5665" t="s">
        <v>231</v>
      </c>
      <c r="D5665">
        <v>37</v>
      </c>
      <c r="E5665" s="138">
        <v>45637</v>
      </c>
      <c r="F5665" s="138">
        <v>45685</v>
      </c>
      <c r="G5665" t="s">
        <v>69</v>
      </c>
      <c r="H5665" t="s">
        <v>63</v>
      </c>
      <c r="I5665">
        <v>0.8</v>
      </c>
      <c r="J5665" t="s">
        <v>71</v>
      </c>
      <c r="K5665"/>
      <c r="L5665"/>
      <c r="M5665"/>
      <c r="N5665"/>
      <c r="O5665"/>
      <c r="P5665"/>
      <c r="Q5665"/>
      <c r="R5665"/>
      <c r="S5665"/>
      <c r="T5665"/>
      <c r="U5665"/>
      <c r="V5665"/>
      <c r="W5665"/>
      <c r="X5665"/>
      <c r="Y5665"/>
      <c r="Z5665"/>
      <c r="AA5665"/>
      <c r="AB5665"/>
      <c r="AC5665"/>
      <c r="AD5665"/>
      <c r="AE5665"/>
      <c r="AF5665"/>
      <c r="AG5665">
        <v>1</v>
      </c>
      <c r="AH5665">
        <v>0</v>
      </c>
    </row>
    <row r="5666" spans="1:34" ht="15" x14ac:dyDescent="0.25">
      <c r="A5666" t="s">
        <v>11415</v>
      </c>
      <c r="B5666" t="s">
        <v>11416</v>
      </c>
      <c r="C5666" t="s">
        <v>206</v>
      </c>
      <c r="D5666"/>
      <c r="E5666"/>
      <c r="F5666"/>
      <c r="G5666"/>
      <c r="H5666" t="s">
        <v>63</v>
      </c>
      <c r="I5666" t="s">
        <v>64</v>
      </c>
      <c r="J5666"/>
      <c r="K5666"/>
      <c r="L5666"/>
      <c r="M5666"/>
      <c r="N5666"/>
      <c r="O5666"/>
      <c r="P5666"/>
      <c r="Q5666"/>
      <c r="R5666"/>
      <c r="S5666"/>
      <c r="T5666"/>
      <c r="U5666"/>
      <c r="V5666"/>
      <c r="W5666"/>
      <c r="X5666"/>
      <c r="Y5666"/>
      <c r="Z5666"/>
      <c r="AA5666"/>
      <c r="AB5666"/>
      <c r="AC5666"/>
      <c r="AD5666"/>
      <c r="AE5666"/>
      <c r="AF5666"/>
      <c r="AG5666"/>
      <c r="AH5666">
        <v>0</v>
      </c>
    </row>
    <row r="5667" spans="1:34" ht="15" x14ac:dyDescent="0.25">
      <c r="A5667" t="s">
        <v>11421</v>
      </c>
      <c r="B5667" t="s">
        <v>11422</v>
      </c>
      <c r="C5667" t="s">
        <v>102</v>
      </c>
      <c r="D5667">
        <v>28</v>
      </c>
      <c r="E5667" s="138">
        <v>45656</v>
      </c>
      <c r="F5667" s="138">
        <v>45791</v>
      </c>
      <c r="G5667" t="s">
        <v>69</v>
      </c>
      <c r="H5667" t="s">
        <v>63</v>
      </c>
      <c r="I5667">
        <v>0.7</v>
      </c>
      <c r="J5667" t="s">
        <v>71</v>
      </c>
      <c r="K5667"/>
      <c r="L5667"/>
      <c r="M5667"/>
      <c r="N5667"/>
      <c r="O5667"/>
      <c r="P5667"/>
      <c r="Q5667"/>
      <c r="R5667"/>
      <c r="S5667"/>
      <c r="T5667"/>
      <c r="U5667"/>
      <c r="V5667"/>
      <c r="W5667"/>
      <c r="X5667"/>
      <c r="Y5667"/>
      <c r="Z5667"/>
      <c r="AA5667"/>
      <c r="AB5667"/>
      <c r="AC5667"/>
      <c r="AD5667"/>
      <c r="AE5667"/>
      <c r="AF5667"/>
      <c r="AG5667">
        <v>1</v>
      </c>
      <c r="AH5667">
        <v>0</v>
      </c>
    </row>
    <row r="5668" spans="1:34" ht="15" x14ac:dyDescent="0.25">
      <c r="A5668" t="s">
        <v>11423</v>
      </c>
      <c r="B5668" t="s">
        <v>11424</v>
      </c>
      <c r="C5668" t="s">
        <v>228</v>
      </c>
      <c r="D5668">
        <v>24</v>
      </c>
      <c r="E5668" s="138">
        <v>45637</v>
      </c>
      <c r="F5668" s="138">
        <v>45800</v>
      </c>
      <c r="G5668" t="s">
        <v>69</v>
      </c>
      <c r="H5668" t="s">
        <v>63</v>
      </c>
      <c r="I5668">
        <v>0.5</v>
      </c>
      <c r="J5668" t="s">
        <v>71</v>
      </c>
      <c r="K5668"/>
      <c r="L5668"/>
      <c r="M5668"/>
      <c r="N5668"/>
      <c r="O5668"/>
      <c r="P5668"/>
      <c r="Q5668"/>
      <c r="R5668"/>
      <c r="S5668"/>
      <c r="T5668"/>
      <c r="U5668"/>
      <c r="V5668"/>
      <c r="W5668"/>
      <c r="X5668"/>
      <c r="Y5668"/>
      <c r="Z5668"/>
      <c r="AA5668"/>
      <c r="AB5668"/>
      <c r="AC5668"/>
      <c r="AD5668"/>
      <c r="AE5668"/>
      <c r="AF5668"/>
      <c r="AG5668">
        <v>1</v>
      </c>
      <c r="AH5668">
        <v>0</v>
      </c>
    </row>
    <row r="5669" spans="1:34" ht="15" x14ac:dyDescent="0.25">
      <c r="A5669" t="s">
        <v>11425</v>
      </c>
      <c r="B5669" t="s">
        <v>11426</v>
      </c>
      <c r="C5669" t="s">
        <v>136</v>
      </c>
      <c r="D5669">
        <v>1</v>
      </c>
      <c r="E5669" s="138">
        <v>44316</v>
      </c>
      <c r="F5669" s="138">
        <v>46011</v>
      </c>
      <c r="G5669" t="s">
        <v>69</v>
      </c>
      <c r="H5669" t="s">
        <v>63</v>
      </c>
      <c r="I5669">
        <v>0.5</v>
      </c>
      <c r="J5669" t="s">
        <v>71</v>
      </c>
      <c r="K5669"/>
      <c r="L5669"/>
      <c r="M5669"/>
      <c r="N5669"/>
      <c r="O5669"/>
      <c r="P5669"/>
      <c r="Q5669"/>
      <c r="R5669"/>
      <c r="S5669"/>
      <c r="T5669"/>
      <c r="U5669"/>
      <c r="V5669"/>
      <c r="W5669"/>
      <c r="X5669"/>
      <c r="Y5669"/>
      <c r="Z5669"/>
      <c r="AA5669"/>
      <c r="AB5669"/>
      <c r="AC5669"/>
      <c r="AD5669"/>
      <c r="AE5669"/>
      <c r="AF5669"/>
      <c r="AG5669">
        <v>1</v>
      </c>
      <c r="AH5669">
        <v>0</v>
      </c>
    </row>
    <row r="5670" spans="1:34" ht="15" x14ac:dyDescent="0.25">
      <c r="A5670" t="s">
        <v>11429</v>
      </c>
      <c r="B5670" t="s">
        <v>11430</v>
      </c>
      <c r="C5670" t="s">
        <v>102</v>
      </c>
      <c r="D5670">
        <v>42</v>
      </c>
      <c r="E5670" s="138">
        <v>45649</v>
      </c>
      <c r="F5670" s="138">
        <v>45665</v>
      </c>
      <c r="G5670" t="s">
        <v>75</v>
      </c>
      <c r="H5670" t="s">
        <v>63</v>
      </c>
      <c r="I5670">
        <v>0.7</v>
      </c>
      <c r="J5670" t="s">
        <v>71</v>
      </c>
      <c r="K5670"/>
      <c r="L5670"/>
      <c r="M5670"/>
      <c r="N5670"/>
      <c r="O5670"/>
      <c r="P5670"/>
      <c r="Q5670"/>
      <c r="R5670"/>
      <c r="S5670"/>
      <c r="T5670"/>
      <c r="U5670"/>
      <c r="V5670"/>
      <c r="W5670"/>
      <c r="X5670"/>
      <c r="Y5670"/>
      <c r="Z5670"/>
      <c r="AA5670"/>
      <c r="AB5670"/>
      <c r="AC5670"/>
      <c r="AD5670"/>
      <c r="AE5670"/>
      <c r="AF5670"/>
      <c r="AG5670">
        <v>1</v>
      </c>
      <c r="AH5670">
        <v>0</v>
      </c>
    </row>
    <row r="5671" spans="1:34" ht="15" x14ac:dyDescent="0.25">
      <c r="A5671" t="s">
        <v>11431</v>
      </c>
      <c r="B5671" t="s">
        <v>11432</v>
      </c>
      <c r="C5671" t="s">
        <v>318</v>
      </c>
      <c r="D5671">
        <v>2</v>
      </c>
      <c r="E5671" s="138">
        <v>45044</v>
      </c>
      <c r="F5671" s="138">
        <v>46011</v>
      </c>
      <c r="G5671" t="s">
        <v>69</v>
      </c>
      <c r="H5671" t="s">
        <v>70</v>
      </c>
      <c r="I5671">
        <v>0</v>
      </c>
      <c r="J5671" t="s">
        <v>16229</v>
      </c>
      <c r="K5671">
        <v>0.8</v>
      </c>
      <c r="L5671" t="s">
        <v>71</v>
      </c>
      <c r="M5671"/>
      <c r="N5671"/>
      <c r="O5671"/>
      <c r="P5671"/>
      <c r="Q5671"/>
      <c r="R5671"/>
      <c r="S5671"/>
      <c r="T5671"/>
      <c r="U5671"/>
      <c r="V5671"/>
      <c r="W5671"/>
      <c r="X5671"/>
      <c r="Y5671"/>
      <c r="Z5671"/>
      <c r="AA5671"/>
      <c r="AB5671"/>
      <c r="AC5671"/>
      <c r="AD5671"/>
      <c r="AE5671"/>
      <c r="AF5671"/>
      <c r="AG5671">
        <v>2</v>
      </c>
      <c r="AH5671">
        <v>10000</v>
      </c>
    </row>
    <row r="5672" spans="1:34" ht="15" x14ac:dyDescent="0.25">
      <c r="A5672" t="s">
        <v>11433</v>
      </c>
      <c r="B5672" t="s">
        <v>11434</v>
      </c>
      <c r="C5672" t="s">
        <v>291</v>
      </c>
      <c r="D5672">
        <v>75</v>
      </c>
      <c r="E5672" s="138">
        <v>45611</v>
      </c>
      <c r="F5672" s="138">
        <v>45715</v>
      </c>
      <c r="G5672" t="s">
        <v>69</v>
      </c>
      <c r="H5672" t="s">
        <v>63</v>
      </c>
      <c r="I5672">
        <v>0.8</v>
      </c>
      <c r="J5672" t="s">
        <v>71</v>
      </c>
      <c r="K5672"/>
      <c r="L5672"/>
      <c r="M5672"/>
      <c r="N5672"/>
      <c r="O5672"/>
      <c r="P5672"/>
      <c r="Q5672"/>
      <c r="R5672"/>
      <c r="S5672"/>
      <c r="T5672"/>
      <c r="U5672"/>
      <c r="V5672"/>
      <c r="W5672"/>
      <c r="X5672"/>
      <c r="Y5672"/>
      <c r="Z5672"/>
      <c r="AA5672"/>
      <c r="AB5672"/>
      <c r="AC5672"/>
      <c r="AD5672"/>
      <c r="AE5672"/>
      <c r="AF5672"/>
      <c r="AG5672">
        <v>1</v>
      </c>
      <c r="AH5672">
        <v>0</v>
      </c>
    </row>
    <row r="5673" spans="1:34" ht="15" x14ac:dyDescent="0.25">
      <c r="A5673" t="s">
        <v>11435</v>
      </c>
      <c r="B5673" t="s">
        <v>11436</v>
      </c>
      <c r="C5673" t="s">
        <v>108</v>
      </c>
      <c r="D5673">
        <v>16</v>
      </c>
      <c r="E5673" s="138">
        <v>45621</v>
      </c>
      <c r="F5673" s="138">
        <v>45728</v>
      </c>
      <c r="G5673" t="s">
        <v>69</v>
      </c>
      <c r="H5673" t="s">
        <v>63</v>
      </c>
      <c r="I5673">
        <v>0.4</v>
      </c>
      <c r="J5673" t="s">
        <v>71</v>
      </c>
      <c r="K5673"/>
      <c r="L5673"/>
      <c r="M5673"/>
      <c r="N5673"/>
      <c r="O5673"/>
      <c r="P5673"/>
      <c r="Q5673"/>
      <c r="R5673"/>
      <c r="S5673"/>
      <c r="T5673"/>
      <c r="U5673"/>
      <c r="V5673"/>
      <c r="W5673"/>
      <c r="X5673"/>
      <c r="Y5673"/>
      <c r="Z5673"/>
      <c r="AA5673"/>
      <c r="AB5673"/>
      <c r="AC5673"/>
      <c r="AD5673"/>
      <c r="AE5673"/>
      <c r="AF5673"/>
      <c r="AG5673">
        <v>1</v>
      </c>
      <c r="AH5673">
        <v>0</v>
      </c>
    </row>
    <row r="5674" spans="1:34" ht="15" x14ac:dyDescent="0.25">
      <c r="A5674" t="s">
        <v>11437</v>
      </c>
      <c r="B5674" t="s">
        <v>11438</v>
      </c>
      <c r="C5674" t="s">
        <v>108</v>
      </c>
      <c r="D5674"/>
      <c r="E5674"/>
      <c r="F5674"/>
      <c r="G5674"/>
      <c r="H5674" t="s">
        <v>63</v>
      </c>
      <c r="I5674" t="s">
        <v>64</v>
      </c>
      <c r="J5674"/>
      <c r="K5674"/>
      <c r="L5674"/>
      <c r="M5674"/>
      <c r="N5674"/>
      <c r="O5674"/>
      <c r="P5674"/>
      <c r="Q5674"/>
      <c r="R5674"/>
      <c r="S5674"/>
      <c r="T5674"/>
      <c r="U5674"/>
      <c r="V5674"/>
      <c r="W5674"/>
      <c r="X5674"/>
      <c r="Y5674"/>
      <c r="Z5674"/>
      <c r="AA5674"/>
      <c r="AB5674"/>
      <c r="AC5674"/>
      <c r="AD5674"/>
      <c r="AE5674"/>
      <c r="AF5674"/>
      <c r="AG5674"/>
      <c r="AH5674">
        <v>0</v>
      </c>
    </row>
    <row r="5675" spans="1:34" ht="15" x14ac:dyDescent="0.25">
      <c r="A5675" t="s">
        <v>11439</v>
      </c>
      <c r="B5675" t="s">
        <v>11440</v>
      </c>
      <c r="C5675" t="s">
        <v>206</v>
      </c>
      <c r="D5675">
        <v>27</v>
      </c>
      <c r="E5675" s="138">
        <v>45645</v>
      </c>
      <c r="F5675" s="138">
        <v>45936</v>
      </c>
      <c r="G5675" t="s">
        <v>69</v>
      </c>
      <c r="H5675" t="s">
        <v>63</v>
      </c>
      <c r="I5675">
        <v>0.8</v>
      </c>
      <c r="J5675" t="s">
        <v>71</v>
      </c>
      <c r="K5675"/>
      <c r="L5675"/>
      <c r="M5675"/>
      <c r="N5675"/>
      <c r="O5675"/>
      <c r="P5675"/>
      <c r="Q5675"/>
      <c r="R5675"/>
      <c r="S5675"/>
      <c r="T5675"/>
      <c r="U5675"/>
      <c r="V5675"/>
      <c r="W5675"/>
      <c r="X5675"/>
      <c r="Y5675"/>
      <c r="Z5675"/>
      <c r="AA5675"/>
      <c r="AB5675"/>
      <c r="AC5675"/>
      <c r="AD5675"/>
      <c r="AE5675"/>
      <c r="AF5675"/>
      <c r="AG5675">
        <v>1</v>
      </c>
      <c r="AH5675">
        <v>0</v>
      </c>
    </row>
    <row r="5676" spans="1:34" ht="15" x14ac:dyDescent="0.25">
      <c r="A5676" t="s">
        <v>11441</v>
      </c>
      <c r="B5676" t="s">
        <v>11442</v>
      </c>
      <c r="C5676" t="s">
        <v>108</v>
      </c>
      <c r="D5676"/>
      <c r="E5676"/>
      <c r="F5676"/>
      <c r="G5676"/>
      <c r="H5676" t="s">
        <v>63</v>
      </c>
      <c r="I5676" t="s">
        <v>64</v>
      </c>
      <c r="J5676"/>
      <c r="K5676"/>
      <c r="L5676"/>
      <c r="M5676"/>
      <c r="N5676"/>
      <c r="O5676"/>
      <c r="P5676"/>
      <c r="Q5676"/>
      <c r="R5676"/>
      <c r="S5676"/>
      <c r="T5676"/>
      <c r="U5676"/>
      <c r="V5676"/>
      <c r="W5676"/>
      <c r="X5676"/>
      <c r="Y5676"/>
      <c r="Z5676"/>
      <c r="AA5676"/>
      <c r="AB5676"/>
      <c r="AC5676"/>
      <c r="AD5676"/>
      <c r="AE5676"/>
      <c r="AF5676"/>
      <c r="AG5676"/>
      <c r="AH5676">
        <v>0</v>
      </c>
    </row>
    <row r="5677" spans="1:34" ht="15" x14ac:dyDescent="0.25">
      <c r="A5677" t="s">
        <v>11443</v>
      </c>
      <c r="B5677" t="s">
        <v>11444</v>
      </c>
      <c r="C5677" t="s">
        <v>1411</v>
      </c>
      <c r="D5677">
        <v>4</v>
      </c>
      <c r="E5677" s="138">
        <v>45313</v>
      </c>
      <c r="F5677" s="138">
        <v>46011</v>
      </c>
      <c r="G5677" t="s">
        <v>69</v>
      </c>
      <c r="H5677" t="s">
        <v>63</v>
      </c>
      <c r="I5677">
        <v>0.8</v>
      </c>
      <c r="J5677" t="s">
        <v>71</v>
      </c>
      <c r="K5677"/>
      <c r="L5677"/>
      <c r="M5677"/>
      <c r="N5677"/>
      <c r="O5677"/>
      <c r="P5677"/>
      <c r="Q5677"/>
      <c r="R5677"/>
      <c r="S5677"/>
      <c r="T5677"/>
      <c r="U5677"/>
      <c r="V5677"/>
      <c r="W5677"/>
      <c r="X5677"/>
      <c r="Y5677"/>
      <c r="Z5677"/>
      <c r="AA5677"/>
      <c r="AB5677"/>
      <c r="AC5677"/>
      <c r="AD5677"/>
      <c r="AE5677"/>
      <c r="AF5677"/>
      <c r="AG5677">
        <v>1</v>
      </c>
      <c r="AH5677">
        <v>0</v>
      </c>
    </row>
    <row r="5678" spans="1:34" ht="15" x14ac:dyDescent="0.25">
      <c r="A5678" t="s">
        <v>11445</v>
      </c>
      <c r="B5678" t="s">
        <v>11446</v>
      </c>
      <c r="C5678" t="s">
        <v>206</v>
      </c>
      <c r="D5678">
        <v>52</v>
      </c>
      <c r="E5678" s="138">
        <v>45288</v>
      </c>
      <c r="F5678" s="138">
        <v>46011</v>
      </c>
      <c r="G5678" t="s">
        <v>69</v>
      </c>
      <c r="H5678" t="s">
        <v>63</v>
      </c>
      <c r="I5678">
        <v>0.8</v>
      </c>
      <c r="J5678" t="s">
        <v>71</v>
      </c>
      <c r="K5678"/>
      <c r="L5678"/>
      <c r="M5678"/>
      <c r="N5678"/>
      <c r="O5678"/>
      <c r="P5678"/>
      <c r="Q5678"/>
      <c r="R5678"/>
      <c r="S5678"/>
      <c r="T5678"/>
      <c r="U5678"/>
      <c r="V5678"/>
      <c r="W5678"/>
      <c r="X5678"/>
      <c r="Y5678"/>
      <c r="Z5678"/>
      <c r="AA5678"/>
      <c r="AB5678"/>
      <c r="AC5678"/>
      <c r="AD5678"/>
      <c r="AE5678"/>
      <c r="AF5678"/>
      <c r="AG5678">
        <v>1</v>
      </c>
      <c r="AH5678">
        <v>0</v>
      </c>
    </row>
    <row r="5679" spans="1:34" ht="15" x14ac:dyDescent="0.25">
      <c r="A5679" t="s">
        <v>11465</v>
      </c>
      <c r="B5679" t="s">
        <v>11466</v>
      </c>
      <c r="C5679" t="s">
        <v>182</v>
      </c>
      <c r="D5679">
        <v>5</v>
      </c>
      <c r="E5679" s="138">
        <v>45693</v>
      </c>
      <c r="F5679" s="138">
        <v>45747</v>
      </c>
      <c r="G5679" t="s">
        <v>75</v>
      </c>
      <c r="H5679" t="s">
        <v>70</v>
      </c>
      <c r="I5679">
        <v>0.6</v>
      </c>
      <c r="J5679" t="s">
        <v>16270</v>
      </c>
      <c r="K5679">
        <v>0.6</v>
      </c>
      <c r="L5679" t="s">
        <v>78</v>
      </c>
      <c r="M5679">
        <v>0.7</v>
      </c>
      <c r="N5679" t="s">
        <v>79</v>
      </c>
      <c r="O5679"/>
      <c r="P5679"/>
      <c r="Q5679"/>
      <c r="R5679"/>
      <c r="S5679"/>
      <c r="T5679"/>
      <c r="U5679"/>
      <c r="V5679"/>
      <c r="W5679"/>
      <c r="X5679"/>
      <c r="Y5679"/>
      <c r="Z5679"/>
      <c r="AA5679"/>
      <c r="AB5679"/>
      <c r="AC5679"/>
      <c r="AD5679"/>
      <c r="AE5679"/>
      <c r="AF5679"/>
      <c r="AG5679">
        <v>3</v>
      </c>
      <c r="AH5679">
        <v>0</v>
      </c>
    </row>
    <row r="5680" spans="1:34" ht="15" x14ac:dyDescent="0.25">
      <c r="A5680" t="s">
        <v>11467</v>
      </c>
      <c r="B5680" t="s">
        <v>11468</v>
      </c>
      <c r="C5680" t="s">
        <v>139</v>
      </c>
      <c r="D5680">
        <v>31</v>
      </c>
      <c r="E5680" s="138">
        <v>41912</v>
      </c>
      <c r="F5680" s="138">
        <v>46011</v>
      </c>
      <c r="G5680" t="s">
        <v>69</v>
      </c>
      <c r="H5680" t="s">
        <v>63</v>
      </c>
      <c r="I5680">
        <v>0.8</v>
      </c>
      <c r="J5680" t="s">
        <v>71</v>
      </c>
      <c r="K5680"/>
      <c r="L5680"/>
      <c r="M5680"/>
      <c r="N5680"/>
      <c r="O5680"/>
      <c r="P5680"/>
      <c r="Q5680"/>
      <c r="R5680"/>
      <c r="S5680"/>
      <c r="T5680"/>
      <c r="U5680"/>
      <c r="V5680"/>
      <c r="W5680"/>
      <c r="X5680"/>
      <c r="Y5680"/>
      <c r="Z5680"/>
      <c r="AA5680"/>
      <c r="AB5680"/>
      <c r="AC5680"/>
      <c r="AD5680"/>
      <c r="AE5680"/>
      <c r="AF5680"/>
      <c r="AG5680">
        <v>1</v>
      </c>
      <c r="AH5680">
        <v>0</v>
      </c>
    </row>
    <row r="5681" spans="1:34" ht="15" x14ac:dyDescent="0.25">
      <c r="A5681" t="s">
        <v>11475</v>
      </c>
      <c r="B5681" t="s">
        <v>11476</v>
      </c>
      <c r="C5681" t="s">
        <v>712</v>
      </c>
      <c r="D5681">
        <v>79</v>
      </c>
      <c r="E5681" s="138">
        <v>43798</v>
      </c>
      <c r="F5681" s="138">
        <v>46011</v>
      </c>
      <c r="G5681" t="s">
        <v>69</v>
      </c>
      <c r="H5681" t="s">
        <v>63</v>
      </c>
      <c r="I5681">
        <v>0.8</v>
      </c>
      <c r="J5681" t="s">
        <v>71</v>
      </c>
      <c r="K5681"/>
      <c r="L5681"/>
      <c r="M5681"/>
      <c r="N5681"/>
      <c r="O5681"/>
      <c r="P5681"/>
      <c r="Q5681"/>
      <c r="R5681"/>
      <c r="S5681"/>
      <c r="T5681"/>
      <c r="U5681"/>
      <c r="V5681"/>
      <c r="W5681"/>
      <c r="X5681"/>
      <c r="Y5681"/>
      <c r="Z5681"/>
      <c r="AA5681"/>
      <c r="AB5681"/>
      <c r="AC5681"/>
      <c r="AD5681"/>
      <c r="AE5681"/>
      <c r="AF5681"/>
      <c r="AG5681">
        <v>1</v>
      </c>
      <c r="AH5681">
        <v>0</v>
      </c>
    </row>
    <row r="5682" spans="1:34" ht="15" x14ac:dyDescent="0.25">
      <c r="A5682" t="s">
        <v>11491</v>
      </c>
      <c r="B5682" t="s">
        <v>11492</v>
      </c>
      <c r="C5682" t="s">
        <v>108</v>
      </c>
      <c r="D5682">
        <v>30</v>
      </c>
      <c r="E5682" s="138">
        <v>45649</v>
      </c>
      <c r="F5682" s="138">
        <v>45685</v>
      </c>
      <c r="G5682" t="s">
        <v>75</v>
      </c>
      <c r="H5682" t="s">
        <v>63</v>
      </c>
      <c r="I5682">
        <v>0.6</v>
      </c>
      <c r="J5682" t="s">
        <v>71</v>
      </c>
      <c r="K5682"/>
      <c r="L5682"/>
      <c r="M5682"/>
      <c r="N5682"/>
      <c r="O5682"/>
      <c r="P5682"/>
      <c r="Q5682"/>
      <c r="R5682"/>
      <c r="S5682"/>
      <c r="T5682"/>
      <c r="U5682"/>
      <c r="V5682"/>
      <c r="W5682"/>
      <c r="X5682"/>
      <c r="Y5682"/>
      <c r="Z5682"/>
      <c r="AA5682"/>
      <c r="AB5682"/>
      <c r="AC5682"/>
      <c r="AD5682"/>
      <c r="AE5682"/>
      <c r="AF5682"/>
      <c r="AG5682">
        <v>1</v>
      </c>
      <c r="AH5682">
        <v>0</v>
      </c>
    </row>
    <row r="5683" spans="1:34" ht="15" x14ac:dyDescent="0.25">
      <c r="A5683" t="s">
        <v>11401</v>
      </c>
      <c r="B5683" t="s">
        <v>11402</v>
      </c>
      <c r="C5683" t="s">
        <v>246</v>
      </c>
      <c r="D5683">
        <v>49</v>
      </c>
      <c r="E5683" s="138">
        <v>45645</v>
      </c>
      <c r="F5683" s="138">
        <v>45719</v>
      </c>
      <c r="G5683" t="s">
        <v>69</v>
      </c>
      <c r="H5683" t="s">
        <v>63</v>
      </c>
      <c r="I5683">
        <v>0.4</v>
      </c>
      <c r="J5683" t="s">
        <v>71</v>
      </c>
      <c r="K5683"/>
      <c r="L5683"/>
      <c r="M5683"/>
      <c r="N5683"/>
      <c r="O5683"/>
      <c r="P5683"/>
      <c r="Q5683"/>
      <c r="R5683"/>
      <c r="S5683"/>
      <c r="T5683"/>
      <c r="U5683"/>
      <c r="V5683"/>
      <c r="W5683"/>
      <c r="X5683"/>
      <c r="Y5683"/>
      <c r="Z5683"/>
      <c r="AA5683"/>
      <c r="AB5683"/>
      <c r="AC5683"/>
      <c r="AD5683"/>
      <c r="AE5683"/>
      <c r="AF5683"/>
      <c r="AG5683">
        <v>1</v>
      </c>
      <c r="AH5683">
        <v>0</v>
      </c>
    </row>
    <row r="5684" spans="1:34" ht="15" x14ac:dyDescent="0.25">
      <c r="A5684" t="s">
        <v>11495</v>
      </c>
      <c r="B5684" t="s">
        <v>11496</v>
      </c>
      <c r="C5684" t="s">
        <v>206</v>
      </c>
      <c r="D5684">
        <v>4</v>
      </c>
      <c r="E5684" s="138">
        <v>45678</v>
      </c>
      <c r="F5684" s="138">
        <v>45750</v>
      </c>
      <c r="G5684" t="s">
        <v>69</v>
      </c>
      <c r="H5684" t="s">
        <v>63</v>
      </c>
      <c r="I5684">
        <v>0.8</v>
      </c>
      <c r="J5684" t="s">
        <v>71</v>
      </c>
      <c r="K5684"/>
      <c r="L5684"/>
      <c r="M5684"/>
      <c r="N5684"/>
      <c r="O5684"/>
      <c r="P5684"/>
      <c r="Q5684"/>
      <c r="R5684"/>
      <c r="S5684"/>
      <c r="T5684"/>
      <c r="U5684"/>
      <c r="V5684"/>
      <c r="W5684"/>
      <c r="X5684"/>
      <c r="Y5684"/>
      <c r="Z5684"/>
      <c r="AA5684"/>
      <c r="AB5684"/>
      <c r="AC5684"/>
      <c r="AD5684"/>
      <c r="AE5684"/>
      <c r="AF5684"/>
      <c r="AG5684">
        <v>1</v>
      </c>
      <c r="AH5684">
        <v>0</v>
      </c>
    </row>
    <row r="5685" spans="1:34" ht="15" x14ac:dyDescent="0.25">
      <c r="A5685" t="s">
        <v>11503</v>
      </c>
      <c r="B5685" t="s">
        <v>11504</v>
      </c>
      <c r="C5685" t="s">
        <v>1085</v>
      </c>
      <c r="D5685">
        <v>41</v>
      </c>
      <c r="E5685" s="138">
        <v>45653</v>
      </c>
      <c r="F5685" s="138">
        <v>45708</v>
      </c>
      <c r="G5685" t="s">
        <v>75</v>
      </c>
      <c r="H5685" t="s">
        <v>70</v>
      </c>
      <c r="I5685">
        <v>0</v>
      </c>
      <c r="J5685" t="s">
        <v>16228</v>
      </c>
      <c r="K5685">
        <v>0.56000000000000005</v>
      </c>
      <c r="L5685" t="s">
        <v>16270</v>
      </c>
      <c r="M5685">
        <v>0.6</v>
      </c>
      <c r="N5685" t="s">
        <v>78</v>
      </c>
      <c r="O5685">
        <v>0.69</v>
      </c>
      <c r="P5685" t="s">
        <v>79</v>
      </c>
      <c r="Q5685"/>
      <c r="R5685"/>
      <c r="S5685"/>
      <c r="T5685"/>
      <c r="U5685"/>
      <c r="V5685"/>
      <c r="W5685"/>
      <c r="X5685"/>
      <c r="Y5685"/>
      <c r="Z5685"/>
      <c r="AA5685"/>
      <c r="AB5685"/>
      <c r="AC5685"/>
      <c r="AD5685"/>
      <c r="AE5685"/>
      <c r="AF5685"/>
      <c r="AG5685">
        <v>4</v>
      </c>
      <c r="AH5685">
        <v>12000</v>
      </c>
    </row>
    <row r="5686" spans="1:34" ht="15" x14ac:dyDescent="0.25">
      <c r="A5686" t="s">
        <v>11505</v>
      </c>
      <c r="B5686" t="s">
        <v>11506</v>
      </c>
      <c r="C5686" t="s">
        <v>281</v>
      </c>
      <c r="D5686">
        <v>2</v>
      </c>
      <c r="E5686" s="138">
        <v>44666</v>
      </c>
      <c r="F5686" s="138">
        <v>46011</v>
      </c>
      <c r="G5686" t="s">
        <v>69</v>
      </c>
      <c r="H5686" t="s">
        <v>63</v>
      </c>
      <c r="I5686">
        <v>0.8</v>
      </c>
      <c r="J5686" t="s">
        <v>71</v>
      </c>
      <c r="K5686"/>
      <c r="L5686"/>
      <c r="M5686"/>
      <c r="N5686"/>
      <c r="O5686"/>
      <c r="P5686"/>
      <c r="Q5686"/>
      <c r="R5686"/>
      <c r="S5686"/>
      <c r="T5686"/>
      <c r="U5686"/>
      <c r="V5686"/>
      <c r="W5686"/>
      <c r="X5686"/>
      <c r="Y5686"/>
      <c r="Z5686"/>
      <c r="AA5686"/>
      <c r="AB5686"/>
      <c r="AC5686"/>
      <c r="AD5686"/>
      <c r="AE5686"/>
      <c r="AF5686"/>
      <c r="AG5686">
        <v>1</v>
      </c>
      <c r="AH5686">
        <v>0</v>
      </c>
    </row>
    <row r="5687" spans="1:34" ht="15" x14ac:dyDescent="0.25">
      <c r="A5687" t="s">
        <v>11507</v>
      </c>
      <c r="B5687" t="s">
        <v>11508</v>
      </c>
      <c r="C5687" t="s">
        <v>516</v>
      </c>
      <c r="D5687">
        <v>18</v>
      </c>
      <c r="E5687" s="138">
        <v>43651</v>
      </c>
      <c r="F5687" s="138">
        <v>46011</v>
      </c>
      <c r="G5687" t="s">
        <v>69</v>
      </c>
      <c r="H5687" t="s">
        <v>70</v>
      </c>
      <c r="I5687">
        <v>0</v>
      </c>
      <c r="J5687" t="s">
        <v>16256</v>
      </c>
      <c r="K5687">
        <v>0.8</v>
      </c>
      <c r="L5687" t="s">
        <v>71</v>
      </c>
      <c r="M5687"/>
      <c r="N5687"/>
      <c r="O5687"/>
      <c r="P5687"/>
      <c r="Q5687"/>
      <c r="R5687"/>
      <c r="S5687"/>
      <c r="T5687"/>
      <c r="U5687"/>
      <c r="V5687"/>
      <c r="W5687"/>
      <c r="X5687"/>
      <c r="Y5687"/>
      <c r="Z5687"/>
      <c r="AA5687"/>
      <c r="AB5687"/>
      <c r="AC5687"/>
      <c r="AD5687"/>
      <c r="AE5687"/>
      <c r="AF5687"/>
      <c r="AG5687">
        <v>2</v>
      </c>
      <c r="AH5687">
        <v>6000</v>
      </c>
    </row>
    <row r="5688" spans="1:34" ht="15" x14ac:dyDescent="0.25">
      <c r="A5688" t="s">
        <v>11509</v>
      </c>
      <c r="B5688" t="s">
        <v>11510</v>
      </c>
      <c r="C5688" t="s">
        <v>333</v>
      </c>
      <c r="D5688">
        <v>5</v>
      </c>
      <c r="E5688" s="138">
        <v>45715</v>
      </c>
      <c r="F5688" s="138">
        <v>45716</v>
      </c>
      <c r="G5688" t="s">
        <v>69</v>
      </c>
      <c r="H5688" t="s">
        <v>63</v>
      </c>
      <c r="I5688">
        <v>0.8</v>
      </c>
      <c r="J5688" t="s">
        <v>71</v>
      </c>
      <c r="K5688"/>
      <c r="L5688"/>
      <c r="M5688"/>
      <c r="N5688"/>
      <c r="O5688"/>
      <c r="P5688"/>
      <c r="Q5688"/>
      <c r="R5688"/>
      <c r="S5688"/>
      <c r="T5688"/>
      <c r="U5688"/>
      <c r="V5688"/>
      <c r="W5688"/>
      <c r="X5688"/>
      <c r="Y5688"/>
      <c r="Z5688"/>
      <c r="AA5688"/>
      <c r="AB5688"/>
      <c r="AC5688"/>
      <c r="AD5688"/>
      <c r="AE5688"/>
      <c r="AF5688"/>
      <c r="AG5688">
        <v>1</v>
      </c>
      <c r="AH5688">
        <v>0</v>
      </c>
    </row>
    <row r="5689" spans="1:34" ht="15" x14ac:dyDescent="0.25">
      <c r="A5689" t="s">
        <v>11511</v>
      </c>
      <c r="B5689" t="s">
        <v>11512</v>
      </c>
      <c r="C5689" t="s">
        <v>206</v>
      </c>
      <c r="D5689">
        <v>25</v>
      </c>
      <c r="E5689" s="138">
        <v>45649</v>
      </c>
      <c r="F5689" s="138">
        <v>45688</v>
      </c>
      <c r="G5689" t="s">
        <v>69</v>
      </c>
      <c r="H5689" t="s">
        <v>63</v>
      </c>
      <c r="I5689">
        <v>0.8</v>
      </c>
      <c r="J5689" t="s">
        <v>71</v>
      </c>
      <c r="K5689"/>
      <c r="L5689"/>
      <c r="M5689"/>
      <c r="N5689"/>
      <c r="O5689"/>
      <c r="P5689"/>
      <c r="Q5689"/>
      <c r="R5689"/>
      <c r="S5689"/>
      <c r="T5689"/>
      <c r="U5689"/>
      <c r="V5689"/>
      <c r="W5689"/>
      <c r="X5689"/>
      <c r="Y5689"/>
      <c r="Z5689"/>
      <c r="AA5689"/>
      <c r="AB5689"/>
      <c r="AC5689"/>
      <c r="AD5689"/>
      <c r="AE5689"/>
      <c r="AF5689"/>
      <c r="AG5689">
        <v>1</v>
      </c>
      <c r="AH5689">
        <v>0</v>
      </c>
    </row>
    <row r="5690" spans="1:34" ht="15" x14ac:dyDescent="0.25">
      <c r="A5690" t="s">
        <v>11521</v>
      </c>
      <c r="B5690" t="s">
        <v>11522</v>
      </c>
      <c r="C5690" t="s">
        <v>111</v>
      </c>
      <c r="D5690">
        <v>12</v>
      </c>
      <c r="E5690" s="138">
        <v>45149</v>
      </c>
      <c r="F5690" s="138">
        <v>46011</v>
      </c>
      <c r="G5690" t="s">
        <v>69</v>
      </c>
      <c r="H5690" t="s">
        <v>63</v>
      </c>
      <c r="I5690">
        <v>0.8</v>
      </c>
      <c r="J5690" t="s">
        <v>71</v>
      </c>
      <c r="K5690"/>
      <c r="L5690"/>
      <c r="M5690"/>
      <c r="N5690"/>
      <c r="O5690"/>
      <c r="P5690"/>
      <c r="Q5690"/>
      <c r="R5690"/>
      <c r="S5690"/>
      <c r="T5690"/>
      <c r="U5690"/>
      <c r="V5690"/>
      <c r="W5690"/>
      <c r="X5690"/>
      <c r="Y5690"/>
      <c r="Z5690"/>
      <c r="AA5690"/>
      <c r="AB5690"/>
      <c r="AC5690"/>
      <c r="AD5690"/>
      <c r="AE5690"/>
      <c r="AF5690"/>
      <c r="AG5690">
        <v>1</v>
      </c>
      <c r="AH5690">
        <v>0</v>
      </c>
    </row>
    <row r="5691" spans="1:34" ht="15" x14ac:dyDescent="0.25">
      <c r="A5691" t="s">
        <v>11529</v>
      </c>
      <c r="B5691" t="s">
        <v>11530</v>
      </c>
      <c r="C5691" t="s">
        <v>318</v>
      </c>
      <c r="D5691">
        <v>27</v>
      </c>
      <c r="E5691" s="138">
        <v>45639</v>
      </c>
      <c r="F5691" s="138">
        <v>45694</v>
      </c>
      <c r="G5691" t="s">
        <v>16478</v>
      </c>
      <c r="H5691" t="s">
        <v>70</v>
      </c>
      <c r="I5691">
        <v>0.2</v>
      </c>
      <c r="J5691" t="s">
        <v>76</v>
      </c>
      <c r="K5691">
        <v>0.4</v>
      </c>
      <c r="L5691" t="s">
        <v>77</v>
      </c>
      <c r="M5691">
        <v>0.6</v>
      </c>
      <c r="N5691" t="s">
        <v>78</v>
      </c>
      <c r="O5691">
        <v>0.7</v>
      </c>
      <c r="P5691" t="s">
        <v>79</v>
      </c>
      <c r="Q5691"/>
      <c r="R5691"/>
      <c r="S5691"/>
      <c r="T5691"/>
      <c r="U5691"/>
      <c r="V5691"/>
      <c r="W5691"/>
      <c r="X5691"/>
      <c r="Y5691"/>
      <c r="Z5691"/>
      <c r="AA5691"/>
      <c r="AB5691"/>
      <c r="AC5691"/>
      <c r="AD5691"/>
      <c r="AE5691"/>
      <c r="AF5691"/>
      <c r="AG5691">
        <v>0</v>
      </c>
      <c r="AH5691">
        <v>0</v>
      </c>
    </row>
    <row r="5692" spans="1:34" ht="15" x14ac:dyDescent="0.25">
      <c r="A5692" t="s">
        <v>11405</v>
      </c>
      <c r="B5692" t="s">
        <v>11406</v>
      </c>
      <c r="C5692" t="s">
        <v>281</v>
      </c>
      <c r="D5692">
        <v>18</v>
      </c>
      <c r="E5692" s="138">
        <v>45656</v>
      </c>
      <c r="F5692" s="138">
        <v>45796</v>
      </c>
      <c r="G5692" t="s">
        <v>69</v>
      </c>
      <c r="H5692" t="s">
        <v>63</v>
      </c>
      <c r="I5692">
        <v>0.8</v>
      </c>
      <c r="J5692" t="s">
        <v>71</v>
      </c>
      <c r="K5692"/>
      <c r="L5692"/>
      <c r="M5692"/>
      <c r="N5692"/>
      <c r="O5692"/>
      <c r="P5692"/>
      <c r="Q5692"/>
      <c r="R5692"/>
      <c r="S5692"/>
      <c r="T5692"/>
      <c r="U5692"/>
      <c r="V5692"/>
      <c r="W5692"/>
      <c r="X5692"/>
      <c r="Y5692"/>
      <c r="Z5692"/>
      <c r="AA5692"/>
      <c r="AB5692"/>
      <c r="AC5692"/>
      <c r="AD5692"/>
      <c r="AE5692"/>
      <c r="AF5692"/>
      <c r="AG5692">
        <v>1</v>
      </c>
      <c r="AH5692">
        <v>0</v>
      </c>
    </row>
    <row r="5693" spans="1:34" ht="15" x14ac:dyDescent="0.25">
      <c r="A5693" t="s">
        <v>11407</v>
      </c>
      <c r="B5693" t="s">
        <v>11408</v>
      </c>
      <c r="C5693" t="s">
        <v>1411</v>
      </c>
      <c r="D5693">
        <v>7</v>
      </c>
      <c r="E5693" s="138">
        <v>43567</v>
      </c>
      <c r="F5693" s="138">
        <v>46011</v>
      </c>
      <c r="G5693" t="s">
        <v>69</v>
      </c>
      <c r="H5693" t="s">
        <v>63</v>
      </c>
      <c r="I5693">
        <v>0.5</v>
      </c>
      <c r="J5693" t="s">
        <v>71</v>
      </c>
      <c r="K5693"/>
      <c r="L5693"/>
      <c r="M5693"/>
      <c r="N5693"/>
      <c r="O5693"/>
      <c r="P5693"/>
      <c r="Q5693"/>
      <c r="R5693"/>
      <c r="S5693"/>
      <c r="T5693"/>
      <c r="U5693"/>
      <c r="V5693"/>
      <c r="W5693"/>
      <c r="X5693"/>
      <c r="Y5693"/>
      <c r="Z5693"/>
      <c r="AA5693"/>
      <c r="AB5693"/>
      <c r="AC5693"/>
      <c r="AD5693"/>
      <c r="AE5693"/>
      <c r="AF5693"/>
      <c r="AG5693">
        <v>1</v>
      </c>
      <c r="AH5693">
        <v>0</v>
      </c>
    </row>
    <row r="5694" spans="1:34" ht="15" x14ac:dyDescent="0.25">
      <c r="A5694" t="s">
        <v>11409</v>
      </c>
      <c r="B5694" t="s">
        <v>11410</v>
      </c>
      <c r="C5694" t="s">
        <v>29</v>
      </c>
      <c r="D5694">
        <v>35</v>
      </c>
      <c r="E5694" s="138">
        <v>45656</v>
      </c>
      <c r="F5694" s="138">
        <v>45701</v>
      </c>
      <c r="G5694" t="s">
        <v>69</v>
      </c>
      <c r="H5694" t="s">
        <v>70</v>
      </c>
      <c r="I5694">
        <v>0</v>
      </c>
      <c r="J5694" t="s">
        <v>16236</v>
      </c>
      <c r="K5694">
        <v>0.8</v>
      </c>
      <c r="L5694" t="s">
        <v>71</v>
      </c>
      <c r="M5694"/>
      <c r="N5694"/>
      <c r="O5694"/>
      <c r="P5694"/>
      <c r="Q5694"/>
      <c r="R5694"/>
      <c r="S5694"/>
      <c r="T5694"/>
      <c r="U5694"/>
      <c r="V5694"/>
      <c r="W5694"/>
      <c r="X5694"/>
      <c r="Y5694"/>
      <c r="Z5694"/>
      <c r="AA5694"/>
      <c r="AB5694"/>
      <c r="AC5694"/>
      <c r="AD5694"/>
      <c r="AE5694"/>
      <c r="AF5694"/>
      <c r="AG5694">
        <v>2</v>
      </c>
      <c r="AH5694">
        <v>9999.99</v>
      </c>
    </row>
    <row r="5695" spans="1:34" ht="15" x14ac:dyDescent="0.25">
      <c r="A5695" t="s">
        <v>11411</v>
      </c>
      <c r="B5695" t="s">
        <v>11412</v>
      </c>
      <c r="C5695" t="s">
        <v>102</v>
      </c>
      <c r="D5695">
        <v>39</v>
      </c>
      <c r="E5695" s="138">
        <v>45649</v>
      </c>
      <c r="F5695" s="138">
        <v>45775</v>
      </c>
      <c r="G5695" t="s">
        <v>75</v>
      </c>
      <c r="H5695" t="s">
        <v>63</v>
      </c>
      <c r="I5695">
        <v>0.6</v>
      </c>
      <c r="J5695" t="s">
        <v>71</v>
      </c>
      <c r="K5695"/>
      <c r="L5695"/>
      <c r="M5695"/>
      <c r="N5695"/>
      <c r="O5695"/>
      <c r="P5695"/>
      <c r="Q5695"/>
      <c r="R5695"/>
      <c r="S5695"/>
      <c r="T5695"/>
      <c r="U5695"/>
      <c r="V5695"/>
      <c r="W5695"/>
      <c r="X5695"/>
      <c r="Y5695"/>
      <c r="Z5695"/>
      <c r="AA5695"/>
      <c r="AB5695"/>
      <c r="AC5695"/>
      <c r="AD5695"/>
      <c r="AE5695"/>
      <c r="AF5695"/>
      <c r="AG5695">
        <v>1</v>
      </c>
      <c r="AH5695">
        <v>0</v>
      </c>
    </row>
    <row r="5696" spans="1:34" ht="15" x14ac:dyDescent="0.25">
      <c r="A5696" t="s">
        <v>11417</v>
      </c>
      <c r="B5696" t="s">
        <v>11418</v>
      </c>
      <c r="C5696" t="s">
        <v>108</v>
      </c>
      <c r="D5696">
        <v>21</v>
      </c>
      <c r="E5696" s="138">
        <v>45290</v>
      </c>
      <c r="F5696" s="138">
        <v>46011</v>
      </c>
      <c r="G5696" t="s">
        <v>69</v>
      </c>
      <c r="H5696" t="s">
        <v>63</v>
      </c>
      <c r="I5696">
        <v>0.2</v>
      </c>
      <c r="J5696" t="s">
        <v>71</v>
      </c>
      <c r="K5696"/>
      <c r="L5696"/>
      <c r="M5696"/>
      <c r="N5696"/>
      <c r="O5696"/>
      <c r="P5696"/>
      <c r="Q5696"/>
      <c r="R5696"/>
      <c r="S5696"/>
      <c r="T5696"/>
      <c r="U5696"/>
      <c r="V5696"/>
      <c r="W5696"/>
      <c r="X5696"/>
      <c r="Y5696"/>
      <c r="Z5696"/>
      <c r="AA5696"/>
      <c r="AB5696"/>
      <c r="AC5696"/>
      <c r="AD5696"/>
      <c r="AE5696"/>
      <c r="AF5696"/>
      <c r="AG5696">
        <v>1</v>
      </c>
      <c r="AH5696">
        <v>0</v>
      </c>
    </row>
    <row r="5697" spans="1:34" ht="15" x14ac:dyDescent="0.25">
      <c r="A5697" t="s">
        <v>11427</v>
      </c>
      <c r="B5697" t="s">
        <v>11428</v>
      </c>
      <c r="C5697" t="s">
        <v>119</v>
      </c>
      <c r="D5697">
        <v>57</v>
      </c>
      <c r="E5697" s="138">
        <v>45654</v>
      </c>
      <c r="F5697" s="138">
        <v>45730</v>
      </c>
      <c r="G5697" t="s">
        <v>69</v>
      </c>
      <c r="H5697" t="s">
        <v>63</v>
      </c>
      <c r="I5697">
        <v>0.6</v>
      </c>
      <c r="J5697" t="s">
        <v>71</v>
      </c>
      <c r="K5697"/>
      <c r="L5697"/>
      <c r="M5697"/>
      <c r="N5697"/>
      <c r="O5697"/>
      <c r="P5697"/>
      <c r="Q5697"/>
      <c r="R5697"/>
      <c r="S5697"/>
      <c r="T5697"/>
      <c r="U5697"/>
      <c r="V5697"/>
      <c r="W5697"/>
      <c r="X5697"/>
      <c r="Y5697"/>
      <c r="Z5697"/>
      <c r="AA5697"/>
      <c r="AB5697"/>
      <c r="AC5697"/>
      <c r="AD5697"/>
      <c r="AE5697"/>
      <c r="AF5697"/>
      <c r="AG5697">
        <v>1</v>
      </c>
      <c r="AH5697">
        <v>0</v>
      </c>
    </row>
    <row r="5698" spans="1:34" ht="15" x14ac:dyDescent="0.25">
      <c r="A5698" t="s">
        <v>11447</v>
      </c>
      <c r="B5698" t="s">
        <v>11448</v>
      </c>
      <c r="C5698" t="s">
        <v>411</v>
      </c>
      <c r="D5698">
        <v>5</v>
      </c>
      <c r="E5698" s="138">
        <v>39909</v>
      </c>
      <c r="F5698" s="138">
        <v>46011</v>
      </c>
      <c r="G5698" t="s">
        <v>69</v>
      </c>
      <c r="H5698" t="s">
        <v>63</v>
      </c>
      <c r="I5698">
        <v>0.5</v>
      </c>
      <c r="J5698" t="s">
        <v>71</v>
      </c>
      <c r="K5698"/>
      <c r="L5698"/>
      <c r="M5698"/>
      <c r="N5698"/>
      <c r="O5698"/>
      <c r="P5698"/>
      <c r="Q5698"/>
      <c r="R5698"/>
      <c r="S5698"/>
      <c r="T5698"/>
      <c r="U5698"/>
      <c r="V5698"/>
      <c r="W5698"/>
      <c r="X5698"/>
      <c r="Y5698"/>
      <c r="Z5698"/>
      <c r="AA5698"/>
      <c r="AB5698"/>
      <c r="AC5698"/>
      <c r="AD5698"/>
      <c r="AE5698"/>
      <c r="AF5698"/>
      <c r="AG5698">
        <v>1</v>
      </c>
      <c r="AH5698">
        <v>0</v>
      </c>
    </row>
    <row r="5699" spans="1:34" ht="15" x14ac:dyDescent="0.25">
      <c r="A5699" t="s">
        <v>11419</v>
      </c>
      <c r="B5699" t="s">
        <v>11420</v>
      </c>
      <c r="C5699" t="s">
        <v>162</v>
      </c>
      <c r="D5699">
        <v>49</v>
      </c>
      <c r="E5699" s="138">
        <v>45644</v>
      </c>
      <c r="F5699" s="138">
        <v>45944</v>
      </c>
      <c r="G5699" t="s">
        <v>69</v>
      </c>
      <c r="H5699" t="s">
        <v>63</v>
      </c>
      <c r="I5699">
        <v>0.8</v>
      </c>
      <c r="J5699" t="s">
        <v>71</v>
      </c>
      <c r="K5699"/>
      <c r="L5699"/>
      <c r="M5699"/>
      <c r="N5699"/>
      <c r="O5699"/>
      <c r="P5699"/>
      <c r="Q5699"/>
      <c r="R5699"/>
      <c r="S5699"/>
      <c r="T5699"/>
      <c r="U5699"/>
      <c r="V5699"/>
      <c r="W5699"/>
      <c r="X5699"/>
      <c r="Y5699"/>
      <c r="Z5699"/>
      <c r="AA5699"/>
      <c r="AB5699"/>
      <c r="AC5699"/>
      <c r="AD5699"/>
      <c r="AE5699"/>
      <c r="AF5699"/>
      <c r="AG5699">
        <v>1</v>
      </c>
      <c r="AH5699">
        <v>0</v>
      </c>
    </row>
    <row r="5700" spans="1:34" ht="15" x14ac:dyDescent="0.25">
      <c r="A5700" t="s">
        <v>11453</v>
      </c>
      <c r="B5700" t="s">
        <v>11454</v>
      </c>
      <c r="C5700" t="s">
        <v>211</v>
      </c>
      <c r="D5700">
        <v>7</v>
      </c>
      <c r="E5700" s="138">
        <v>45014</v>
      </c>
      <c r="F5700" s="138">
        <v>46011</v>
      </c>
      <c r="G5700" t="s">
        <v>69</v>
      </c>
      <c r="H5700" t="s">
        <v>70</v>
      </c>
      <c r="I5700">
        <v>0</v>
      </c>
      <c r="J5700" t="s">
        <v>16282</v>
      </c>
      <c r="K5700">
        <v>0.3</v>
      </c>
      <c r="L5700" t="s">
        <v>71</v>
      </c>
      <c r="M5700"/>
      <c r="N5700"/>
      <c r="O5700"/>
      <c r="P5700"/>
      <c r="Q5700"/>
      <c r="R5700"/>
      <c r="S5700"/>
      <c r="T5700"/>
      <c r="U5700"/>
      <c r="V5700"/>
      <c r="W5700"/>
      <c r="X5700"/>
      <c r="Y5700"/>
      <c r="Z5700"/>
      <c r="AA5700"/>
      <c r="AB5700"/>
      <c r="AC5700"/>
      <c r="AD5700"/>
      <c r="AE5700"/>
      <c r="AF5700"/>
      <c r="AG5700">
        <v>2</v>
      </c>
      <c r="AH5700">
        <v>7000</v>
      </c>
    </row>
    <row r="5701" spans="1:34" ht="15" x14ac:dyDescent="0.25">
      <c r="A5701" t="s">
        <v>11449</v>
      </c>
      <c r="B5701" t="s">
        <v>11450</v>
      </c>
      <c r="C5701" t="s">
        <v>182</v>
      </c>
      <c r="D5701"/>
      <c r="E5701"/>
      <c r="F5701"/>
      <c r="G5701"/>
      <c r="H5701" t="s">
        <v>63</v>
      </c>
      <c r="I5701" t="s">
        <v>64</v>
      </c>
      <c r="J5701"/>
      <c r="K5701"/>
      <c r="L5701"/>
      <c r="M5701"/>
      <c r="N5701"/>
      <c r="O5701"/>
      <c r="P5701"/>
      <c r="Q5701"/>
      <c r="R5701"/>
      <c r="S5701"/>
      <c r="T5701"/>
      <c r="U5701"/>
      <c r="V5701"/>
      <c r="W5701"/>
      <c r="X5701"/>
      <c r="Y5701"/>
      <c r="Z5701"/>
      <c r="AA5701"/>
      <c r="AB5701"/>
      <c r="AC5701"/>
      <c r="AD5701"/>
      <c r="AE5701"/>
      <c r="AF5701"/>
      <c r="AG5701"/>
      <c r="AH5701">
        <v>0</v>
      </c>
    </row>
    <row r="5702" spans="1:34" ht="15" x14ac:dyDescent="0.25">
      <c r="A5702" t="s">
        <v>11451</v>
      </c>
      <c r="B5702" t="s">
        <v>11452</v>
      </c>
      <c r="C5702" t="s">
        <v>102</v>
      </c>
      <c r="D5702">
        <v>31</v>
      </c>
      <c r="E5702" s="138">
        <v>45653</v>
      </c>
      <c r="F5702" s="138">
        <v>45924</v>
      </c>
      <c r="G5702" t="s">
        <v>16478</v>
      </c>
      <c r="H5702" t="s">
        <v>70</v>
      </c>
      <c r="I5702">
        <v>0.59</v>
      </c>
      <c r="J5702" t="s">
        <v>76</v>
      </c>
      <c r="K5702">
        <v>0.6</v>
      </c>
      <c r="L5702" t="s">
        <v>77</v>
      </c>
      <c r="M5702">
        <v>0.65</v>
      </c>
      <c r="N5702" t="s">
        <v>78</v>
      </c>
      <c r="O5702">
        <v>0.8</v>
      </c>
      <c r="P5702" t="s">
        <v>79</v>
      </c>
      <c r="Q5702">
        <v>0</v>
      </c>
      <c r="R5702" t="s">
        <v>16232</v>
      </c>
      <c r="S5702"/>
      <c r="T5702"/>
      <c r="U5702"/>
      <c r="V5702"/>
      <c r="W5702"/>
      <c r="X5702"/>
      <c r="Y5702"/>
      <c r="Z5702"/>
      <c r="AA5702"/>
      <c r="AB5702"/>
      <c r="AC5702"/>
      <c r="AD5702"/>
      <c r="AE5702"/>
      <c r="AF5702"/>
      <c r="AG5702">
        <v>0</v>
      </c>
      <c r="AH5702">
        <v>0</v>
      </c>
    </row>
    <row r="5703" spans="1:34" ht="15" x14ac:dyDescent="0.25">
      <c r="A5703" t="s">
        <v>11455</v>
      </c>
      <c r="B5703" t="s">
        <v>11456</v>
      </c>
      <c r="C5703" t="s">
        <v>1000</v>
      </c>
      <c r="D5703">
        <v>10</v>
      </c>
      <c r="E5703" s="138">
        <v>45782</v>
      </c>
      <c r="F5703" s="138">
        <v>45800</v>
      </c>
      <c r="G5703" t="s">
        <v>573</v>
      </c>
      <c r="H5703" t="s">
        <v>63</v>
      </c>
      <c r="I5703">
        <v>0.8</v>
      </c>
      <c r="J5703" t="s">
        <v>71</v>
      </c>
      <c r="K5703"/>
      <c r="L5703"/>
      <c r="M5703"/>
      <c r="N5703"/>
      <c r="O5703"/>
      <c r="P5703"/>
      <c r="Q5703"/>
      <c r="R5703"/>
      <c r="S5703"/>
      <c r="T5703"/>
      <c r="U5703"/>
      <c r="V5703"/>
      <c r="W5703"/>
      <c r="X5703"/>
      <c r="Y5703"/>
      <c r="Z5703"/>
      <c r="AA5703"/>
      <c r="AB5703"/>
      <c r="AC5703"/>
      <c r="AD5703"/>
      <c r="AE5703"/>
      <c r="AF5703"/>
      <c r="AG5703">
        <v>1</v>
      </c>
      <c r="AH5703">
        <v>0</v>
      </c>
    </row>
    <row r="5704" spans="1:34" ht="15" x14ac:dyDescent="0.25">
      <c r="A5704" t="s">
        <v>11457</v>
      </c>
      <c r="B5704" t="s">
        <v>11458</v>
      </c>
      <c r="C5704" t="s">
        <v>142</v>
      </c>
      <c r="D5704"/>
      <c r="E5704"/>
      <c r="F5704"/>
      <c r="G5704"/>
      <c r="H5704" t="s">
        <v>63</v>
      </c>
      <c r="I5704" t="s">
        <v>64</v>
      </c>
      <c r="J5704"/>
      <c r="K5704"/>
      <c r="L5704"/>
      <c r="M5704"/>
      <c r="N5704"/>
      <c r="O5704"/>
      <c r="P5704"/>
      <c r="Q5704"/>
      <c r="R5704"/>
      <c r="S5704"/>
      <c r="T5704"/>
      <c r="U5704"/>
      <c r="V5704"/>
      <c r="W5704"/>
      <c r="X5704"/>
      <c r="Y5704"/>
      <c r="Z5704"/>
      <c r="AA5704"/>
      <c r="AB5704"/>
      <c r="AC5704"/>
      <c r="AD5704"/>
      <c r="AE5704"/>
      <c r="AF5704"/>
      <c r="AG5704"/>
      <c r="AH5704">
        <v>0</v>
      </c>
    </row>
    <row r="5705" spans="1:34" ht="15" x14ac:dyDescent="0.25">
      <c r="A5705" t="s">
        <v>11459</v>
      </c>
      <c r="B5705" t="s">
        <v>11460</v>
      </c>
      <c r="C5705" t="s">
        <v>206</v>
      </c>
      <c r="D5705">
        <v>14</v>
      </c>
      <c r="E5705" s="138">
        <v>45656</v>
      </c>
      <c r="F5705" s="138">
        <v>45910</v>
      </c>
      <c r="G5705" t="s">
        <v>69</v>
      </c>
      <c r="H5705" t="s">
        <v>63</v>
      </c>
      <c r="I5705">
        <v>0.5</v>
      </c>
      <c r="J5705" t="s">
        <v>71</v>
      </c>
      <c r="K5705"/>
      <c r="L5705"/>
      <c r="M5705"/>
      <c r="N5705"/>
      <c r="O5705"/>
      <c r="P5705"/>
      <c r="Q5705"/>
      <c r="R5705"/>
      <c r="S5705"/>
      <c r="T5705"/>
      <c r="U5705"/>
      <c r="V5705"/>
      <c r="W5705"/>
      <c r="X5705"/>
      <c r="Y5705"/>
      <c r="Z5705"/>
      <c r="AA5705"/>
      <c r="AB5705"/>
      <c r="AC5705"/>
      <c r="AD5705"/>
      <c r="AE5705"/>
      <c r="AF5705"/>
      <c r="AG5705">
        <v>1</v>
      </c>
      <c r="AH5705">
        <v>0</v>
      </c>
    </row>
    <row r="5706" spans="1:34" ht="15" x14ac:dyDescent="0.25">
      <c r="A5706" t="s">
        <v>11461</v>
      </c>
      <c r="B5706" t="s">
        <v>11462</v>
      </c>
      <c r="C5706" t="s">
        <v>119</v>
      </c>
      <c r="D5706">
        <v>49</v>
      </c>
      <c r="E5706" s="138">
        <v>43797</v>
      </c>
      <c r="F5706" s="138">
        <v>46011</v>
      </c>
      <c r="G5706" t="s">
        <v>69</v>
      </c>
      <c r="H5706" t="s">
        <v>70</v>
      </c>
      <c r="I5706">
        <v>0</v>
      </c>
      <c r="J5706" t="s">
        <v>16236</v>
      </c>
      <c r="K5706">
        <v>0.75</v>
      </c>
      <c r="L5706" t="s">
        <v>71</v>
      </c>
      <c r="M5706"/>
      <c r="N5706"/>
      <c r="O5706"/>
      <c r="P5706"/>
      <c r="Q5706"/>
      <c r="R5706"/>
      <c r="S5706"/>
      <c r="T5706"/>
      <c r="U5706"/>
      <c r="V5706"/>
      <c r="W5706"/>
      <c r="X5706"/>
      <c r="Y5706"/>
      <c r="Z5706"/>
      <c r="AA5706"/>
      <c r="AB5706"/>
      <c r="AC5706"/>
      <c r="AD5706"/>
      <c r="AE5706"/>
      <c r="AF5706"/>
      <c r="AG5706">
        <v>2</v>
      </c>
      <c r="AH5706">
        <v>9999.99</v>
      </c>
    </row>
    <row r="5707" spans="1:34" ht="15" x14ac:dyDescent="0.25">
      <c r="A5707" t="s">
        <v>11463</v>
      </c>
      <c r="B5707" t="s">
        <v>11464</v>
      </c>
      <c r="C5707" t="s">
        <v>712</v>
      </c>
      <c r="D5707">
        <v>19</v>
      </c>
      <c r="E5707" s="138">
        <v>45645</v>
      </c>
      <c r="F5707" s="138">
        <v>45875</v>
      </c>
      <c r="G5707" t="s">
        <v>69</v>
      </c>
      <c r="H5707" t="s">
        <v>63</v>
      </c>
      <c r="I5707">
        <v>0.8</v>
      </c>
      <c r="J5707" t="s">
        <v>71</v>
      </c>
      <c r="K5707"/>
      <c r="L5707"/>
      <c r="M5707"/>
      <c r="N5707"/>
      <c r="O5707"/>
      <c r="P5707"/>
      <c r="Q5707"/>
      <c r="R5707"/>
      <c r="S5707"/>
      <c r="T5707"/>
      <c r="U5707"/>
      <c r="V5707"/>
      <c r="W5707"/>
      <c r="X5707"/>
      <c r="Y5707"/>
      <c r="Z5707"/>
      <c r="AA5707"/>
      <c r="AB5707"/>
      <c r="AC5707"/>
      <c r="AD5707"/>
      <c r="AE5707"/>
      <c r="AF5707"/>
      <c r="AG5707">
        <v>1</v>
      </c>
      <c r="AH5707">
        <v>0</v>
      </c>
    </row>
    <row r="5708" spans="1:34" ht="15" x14ac:dyDescent="0.25">
      <c r="A5708" t="s">
        <v>11469</v>
      </c>
      <c r="B5708" t="s">
        <v>11470</v>
      </c>
      <c r="C5708" t="s">
        <v>757</v>
      </c>
      <c r="D5708">
        <v>45</v>
      </c>
      <c r="E5708" s="138">
        <v>45646</v>
      </c>
      <c r="F5708" s="138">
        <v>45699</v>
      </c>
      <c r="G5708" t="s">
        <v>69</v>
      </c>
      <c r="H5708" t="s">
        <v>63</v>
      </c>
      <c r="I5708">
        <v>0.8</v>
      </c>
      <c r="J5708" t="s">
        <v>71</v>
      </c>
      <c r="K5708"/>
      <c r="L5708"/>
      <c r="M5708"/>
      <c r="N5708"/>
      <c r="O5708"/>
      <c r="P5708"/>
      <c r="Q5708"/>
      <c r="R5708"/>
      <c r="S5708"/>
      <c r="T5708"/>
      <c r="U5708"/>
      <c r="V5708"/>
      <c r="W5708"/>
      <c r="X5708"/>
      <c r="Y5708"/>
      <c r="Z5708"/>
      <c r="AA5708"/>
      <c r="AB5708"/>
      <c r="AC5708"/>
      <c r="AD5708"/>
      <c r="AE5708"/>
      <c r="AF5708"/>
      <c r="AG5708">
        <v>1</v>
      </c>
      <c r="AH5708">
        <v>0</v>
      </c>
    </row>
    <row r="5709" spans="1:34" ht="15" x14ac:dyDescent="0.25">
      <c r="A5709" t="s">
        <v>11471</v>
      </c>
      <c r="B5709" t="s">
        <v>11472</v>
      </c>
      <c r="C5709" t="s">
        <v>411</v>
      </c>
      <c r="D5709">
        <v>12</v>
      </c>
      <c r="E5709" s="138">
        <v>45408</v>
      </c>
      <c r="F5709" s="138">
        <v>46011</v>
      </c>
      <c r="G5709" t="s">
        <v>69</v>
      </c>
      <c r="H5709" t="s">
        <v>70</v>
      </c>
      <c r="I5709">
        <v>0</v>
      </c>
      <c r="J5709" t="s">
        <v>16232</v>
      </c>
      <c r="K5709">
        <v>0.8</v>
      </c>
      <c r="L5709" t="s">
        <v>71</v>
      </c>
      <c r="M5709"/>
      <c r="N5709"/>
      <c r="O5709"/>
      <c r="P5709"/>
      <c r="Q5709"/>
      <c r="R5709"/>
      <c r="S5709"/>
      <c r="T5709"/>
      <c r="U5709"/>
      <c r="V5709"/>
      <c r="W5709"/>
      <c r="X5709"/>
      <c r="Y5709"/>
      <c r="Z5709"/>
      <c r="AA5709"/>
      <c r="AB5709"/>
      <c r="AC5709"/>
      <c r="AD5709"/>
      <c r="AE5709"/>
      <c r="AF5709"/>
      <c r="AG5709">
        <v>2</v>
      </c>
      <c r="AH5709">
        <v>7500</v>
      </c>
    </row>
    <row r="5710" spans="1:34" ht="15" x14ac:dyDescent="0.25">
      <c r="A5710" t="s">
        <v>11473</v>
      </c>
      <c r="B5710" t="s">
        <v>11474</v>
      </c>
      <c r="C5710" t="s">
        <v>179</v>
      </c>
      <c r="D5710">
        <v>21</v>
      </c>
      <c r="E5710" s="138">
        <v>45653</v>
      </c>
      <c r="F5710" s="138">
        <v>45666</v>
      </c>
      <c r="G5710" t="s">
        <v>69</v>
      </c>
      <c r="H5710" t="s">
        <v>63</v>
      </c>
      <c r="I5710">
        <v>0.4</v>
      </c>
      <c r="J5710" t="s">
        <v>71</v>
      </c>
      <c r="K5710"/>
      <c r="L5710"/>
      <c r="M5710"/>
      <c r="N5710"/>
      <c r="O5710"/>
      <c r="P5710"/>
      <c r="Q5710"/>
      <c r="R5710"/>
      <c r="S5710"/>
      <c r="T5710"/>
      <c r="U5710"/>
      <c r="V5710"/>
      <c r="W5710"/>
      <c r="X5710"/>
      <c r="Y5710"/>
      <c r="Z5710"/>
      <c r="AA5710"/>
      <c r="AB5710"/>
      <c r="AC5710"/>
      <c r="AD5710"/>
      <c r="AE5710"/>
      <c r="AF5710"/>
      <c r="AG5710">
        <v>1</v>
      </c>
      <c r="AH5710">
        <v>0</v>
      </c>
    </row>
    <row r="5711" spans="1:34" ht="15" x14ac:dyDescent="0.25">
      <c r="A5711" t="s">
        <v>11477</v>
      </c>
      <c r="B5711" t="s">
        <v>11478</v>
      </c>
      <c r="C5711" t="s">
        <v>448</v>
      </c>
      <c r="D5711">
        <v>29</v>
      </c>
      <c r="E5711" s="138">
        <v>45653</v>
      </c>
      <c r="F5711" s="138">
        <v>45789</v>
      </c>
      <c r="G5711" t="s">
        <v>16478</v>
      </c>
      <c r="H5711" t="s">
        <v>70</v>
      </c>
      <c r="I5711">
        <v>0.6</v>
      </c>
      <c r="J5711" t="s">
        <v>76</v>
      </c>
      <c r="K5711">
        <v>0.65</v>
      </c>
      <c r="L5711" t="s">
        <v>77</v>
      </c>
      <c r="M5711">
        <v>0.7</v>
      </c>
      <c r="N5711" t="s">
        <v>78</v>
      </c>
      <c r="O5711">
        <v>0.75</v>
      </c>
      <c r="P5711" t="s">
        <v>79</v>
      </c>
      <c r="Q5711"/>
      <c r="R5711"/>
      <c r="S5711"/>
      <c r="T5711"/>
      <c r="U5711"/>
      <c r="V5711"/>
      <c r="W5711"/>
      <c r="X5711"/>
      <c r="Y5711"/>
      <c r="Z5711"/>
      <c r="AA5711"/>
      <c r="AB5711"/>
      <c r="AC5711"/>
      <c r="AD5711"/>
      <c r="AE5711"/>
      <c r="AF5711"/>
      <c r="AG5711">
        <v>0</v>
      </c>
      <c r="AH5711">
        <v>0</v>
      </c>
    </row>
    <row r="5712" spans="1:34" ht="15" x14ac:dyDescent="0.25">
      <c r="A5712" t="s">
        <v>11479</v>
      </c>
      <c r="B5712" t="s">
        <v>11480</v>
      </c>
      <c r="C5712" t="s">
        <v>291</v>
      </c>
      <c r="D5712">
        <v>94</v>
      </c>
      <c r="E5712" s="138">
        <v>45281</v>
      </c>
      <c r="F5712" s="138">
        <v>46011</v>
      </c>
      <c r="G5712" t="s">
        <v>69</v>
      </c>
      <c r="H5712" t="s">
        <v>63</v>
      </c>
      <c r="I5712">
        <v>0.8</v>
      </c>
      <c r="J5712" t="s">
        <v>71</v>
      </c>
      <c r="K5712"/>
      <c r="L5712"/>
      <c r="M5712"/>
      <c r="N5712"/>
      <c r="O5712"/>
      <c r="P5712"/>
      <c r="Q5712"/>
      <c r="R5712"/>
      <c r="S5712"/>
      <c r="T5712"/>
      <c r="U5712"/>
      <c r="V5712"/>
      <c r="W5712"/>
      <c r="X5712"/>
      <c r="Y5712"/>
      <c r="Z5712"/>
      <c r="AA5712"/>
      <c r="AB5712"/>
      <c r="AC5712"/>
      <c r="AD5712"/>
      <c r="AE5712"/>
      <c r="AF5712"/>
      <c r="AG5712">
        <v>1</v>
      </c>
      <c r="AH5712">
        <v>0</v>
      </c>
    </row>
    <row r="5713" spans="1:34" ht="15" x14ac:dyDescent="0.25">
      <c r="A5713" t="s">
        <v>11481</v>
      </c>
      <c r="B5713" t="s">
        <v>11482</v>
      </c>
      <c r="C5713" t="s">
        <v>516</v>
      </c>
      <c r="D5713">
        <v>7</v>
      </c>
      <c r="E5713" s="138">
        <v>45043</v>
      </c>
      <c r="F5713" s="138">
        <v>46011</v>
      </c>
      <c r="G5713" t="s">
        <v>69</v>
      </c>
      <c r="H5713" t="s">
        <v>63</v>
      </c>
      <c r="I5713">
        <v>0.6</v>
      </c>
      <c r="J5713" t="s">
        <v>71</v>
      </c>
      <c r="K5713"/>
      <c r="L5713"/>
      <c r="M5713"/>
      <c r="N5713"/>
      <c r="O5713"/>
      <c r="P5713"/>
      <c r="Q5713"/>
      <c r="R5713"/>
      <c r="S5713"/>
      <c r="T5713"/>
      <c r="U5713"/>
      <c r="V5713"/>
      <c r="W5713"/>
      <c r="X5713"/>
      <c r="Y5713"/>
      <c r="Z5713"/>
      <c r="AA5713"/>
      <c r="AB5713"/>
      <c r="AC5713"/>
      <c r="AD5713"/>
      <c r="AE5713"/>
      <c r="AF5713"/>
      <c r="AG5713">
        <v>1</v>
      </c>
      <c r="AH5713">
        <v>0</v>
      </c>
    </row>
    <row r="5714" spans="1:34" ht="15" x14ac:dyDescent="0.25">
      <c r="A5714" t="s">
        <v>11483</v>
      </c>
      <c r="B5714" t="s">
        <v>11484</v>
      </c>
      <c r="C5714" t="s">
        <v>87</v>
      </c>
      <c r="D5714">
        <v>6</v>
      </c>
      <c r="E5714" s="138">
        <v>43187</v>
      </c>
      <c r="F5714" s="138">
        <v>46011</v>
      </c>
      <c r="G5714" t="s">
        <v>69</v>
      </c>
      <c r="H5714" t="s">
        <v>63</v>
      </c>
      <c r="I5714">
        <v>0.8</v>
      </c>
      <c r="J5714" t="s">
        <v>71</v>
      </c>
      <c r="K5714"/>
      <c r="L5714"/>
      <c r="M5714"/>
      <c r="N5714"/>
      <c r="O5714"/>
      <c r="P5714"/>
      <c r="Q5714"/>
      <c r="R5714"/>
      <c r="S5714"/>
      <c r="T5714"/>
      <c r="U5714"/>
      <c r="V5714"/>
      <c r="W5714"/>
      <c r="X5714"/>
      <c r="Y5714"/>
      <c r="Z5714"/>
      <c r="AA5714"/>
      <c r="AB5714"/>
      <c r="AC5714"/>
      <c r="AD5714"/>
      <c r="AE5714"/>
      <c r="AF5714"/>
      <c r="AG5714">
        <v>1</v>
      </c>
      <c r="AH5714">
        <v>0</v>
      </c>
    </row>
    <row r="5715" spans="1:34" ht="15" x14ac:dyDescent="0.25">
      <c r="A5715" t="s">
        <v>11485</v>
      </c>
      <c r="B5715" t="s">
        <v>11486</v>
      </c>
      <c r="C5715" t="s">
        <v>93</v>
      </c>
      <c r="D5715"/>
      <c r="E5715"/>
      <c r="F5715"/>
      <c r="G5715"/>
      <c r="H5715" t="s">
        <v>63</v>
      </c>
      <c r="I5715" t="s">
        <v>64</v>
      </c>
      <c r="J5715"/>
      <c r="K5715"/>
      <c r="L5715"/>
      <c r="M5715"/>
      <c r="N5715"/>
      <c r="O5715"/>
      <c r="P5715"/>
      <c r="Q5715"/>
      <c r="R5715"/>
      <c r="S5715"/>
      <c r="T5715"/>
      <c r="U5715"/>
      <c r="V5715"/>
      <c r="W5715"/>
      <c r="X5715"/>
      <c r="Y5715"/>
      <c r="Z5715"/>
      <c r="AA5715"/>
      <c r="AB5715"/>
      <c r="AC5715"/>
      <c r="AD5715"/>
      <c r="AE5715"/>
      <c r="AF5715"/>
      <c r="AG5715"/>
      <c r="AH5715">
        <v>0</v>
      </c>
    </row>
    <row r="5716" spans="1:34" ht="15" x14ac:dyDescent="0.25">
      <c r="A5716" t="s">
        <v>11487</v>
      </c>
      <c r="B5716" t="s">
        <v>11488</v>
      </c>
      <c r="C5716" t="s">
        <v>111</v>
      </c>
      <c r="D5716">
        <v>25</v>
      </c>
      <c r="E5716" s="138">
        <v>45657</v>
      </c>
      <c r="F5716" s="138">
        <v>45929</v>
      </c>
      <c r="G5716" t="s">
        <v>75</v>
      </c>
      <c r="H5716" t="s">
        <v>63</v>
      </c>
      <c r="I5716">
        <v>0.8</v>
      </c>
      <c r="J5716" t="s">
        <v>71</v>
      </c>
      <c r="K5716"/>
      <c r="L5716"/>
      <c r="M5716"/>
      <c r="N5716"/>
      <c r="O5716"/>
      <c r="P5716"/>
      <c r="Q5716"/>
      <c r="R5716"/>
      <c r="S5716"/>
      <c r="T5716"/>
      <c r="U5716"/>
      <c r="V5716"/>
      <c r="W5716"/>
      <c r="X5716"/>
      <c r="Y5716"/>
      <c r="Z5716"/>
      <c r="AA5716"/>
      <c r="AB5716"/>
      <c r="AC5716"/>
      <c r="AD5716"/>
      <c r="AE5716"/>
      <c r="AF5716"/>
      <c r="AG5716">
        <v>1</v>
      </c>
      <c r="AH5716">
        <v>0</v>
      </c>
    </row>
    <row r="5717" spans="1:34" ht="15" x14ac:dyDescent="0.25">
      <c r="A5717" t="s">
        <v>11489</v>
      </c>
      <c r="B5717" t="s">
        <v>11490</v>
      </c>
      <c r="C5717" t="s">
        <v>448</v>
      </c>
      <c r="D5717">
        <v>8</v>
      </c>
      <c r="E5717" s="138">
        <v>45012</v>
      </c>
      <c r="F5717" s="138">
        <v>46011</v>
      </c>
      <c r="G5717" t="s">
        <v>69</v>
      </c>
      <c r="H5717" t="s">
        <v>63</v>
      </c>
      <c r="I5717">
        <v>0.8</v>
      </c>
      <c r="J5717" t="s">
        <v>71</v>
      </c>
      <c r="K5717"/>
      <c r="L5717"/>
      <c r="M5717"/>
      <c r="N5717"/>
      <c r="O5717"/>
      <c r="P5717"/>
      <c r="Q5717"/>
      <c r="R5717"/>
      <c r="S5717"/>
      <c r="T5717"/>
      <c r="U5717"/>
      <c r="V5717"/>
      <c r="W5717"/>
      <c r="X5717"/>
      <c r="Y5717"/>
      <c r="Z5717"/>
      <c r="AA5717"/>
      <c r="AB5717"/>
      <c r="AC5717"/>
      <c r="AD5717"/>
      <c r="AE5717"/>
      <c r="AF5717"/>
      <c r="AG5717">
        <v>1</v>
      </c>
      <c r="AH5717">
        <v>0</v>
      </c>
    </row>
    <row r="5718" spans="1:34" ht="15" x14ac:dyDescent="0.25">
      <c r="A5718" t="s">
        <v>11493</v>
      </c>
      <c r="B5718" t="s">
        <v>11494</v>
      </c>
      <c r="C5718" t="s">
        <v>119</v>
      </c>
      <c r="D5718">
        <v>16</v>
      </c>
      <c r="E5718" s="138">
        <v>41780</v>
      </c>
      <c r="F5718" s="138">
        <v>46011</v>
      </c>
      <c r="G5718" t="s">
        <v>69</v>
      </c>
      <c r="H5718" t="s">
        <v>70</v>
      </c>
      <c r="I5718">
        <v>0</v>
      </c>
      <c r="J5718" t="s">
        <v>16229</v>
      </c>
      <c r="K5718">
        <v>0.8</v>
      </c>
      <c r="L5718" t="s">
        <v>71</v>
      </c>
      <c r="M5718"/>
      <c r="N5718"/>
      <c r="O5718"/>
      <c r="P5718"/>
      <c r="Q5718"/>
      <c r="R5718"/>
      <c r="S5718"/>
      <c r="T5718"/>
      <c r="U5718"/>
      <c r="V5718"/>
      <c r="W5718"/>
      <c r="X5718"/>
      <c r="Y5718"/>
      <c r="Z5718"/>
      <c r="AA5718"/>
      <c r="AB5718"/>
      <c r="AC5718"/>
      <c r="AD5718"/>
      <c r="AE5718"/>
      <c r="AF5718"/>
      <c r="AG5718">
        <v>2</v>
      </c>
      <c r="AH5718">
        <v>10000</v>
      </c>
    </row>
    <row r="5719" spans="1:34" ht="15" x14ac:dyDescent="0.25">
      <c r="A5719" t="s">
        <v>11497</v>
      </c>
      <c r="B5719" t="s">
        <v>11498</v>
      </c>
      <c r="C5719" t="s">
        <v>122</v>
      </c>
      <c r="D5719">
        <v>12</v>
      </c>
      <c r="E5719" s="138">
        <v>45342</v>
      </c>
      <c r="F5719" s="138">
        <v>46011</v>
      </c>
      <c r="G5719" t="s">
        <v>69</v>
      </c>
      <c r="H5719" t="s">
        <v>63</v>
      </c>
      <c r="I5719">
        <v>0.8</v>
      </c>
      <c r="J5719" t="s">
        <v>16238</v>
      </c>
      <c r="K5719"/>
      <c r="L5719"/>
      <c r="M5719"/>
      <c r="N5719"/>
      <c r="O5719"/>
      <c r="P5719"/>
      <c r="Q5719"/>
      <c r="R5719"/>
      <c r="S5719"/>
      <c r="T5719"/>
      <c r="U5719"/>
      <c r="V5719"/>
      <c r="W5719"/>
      <c r="X5719"/>
      <c r="Y5719"/>
      <c r="Z5719"/>
      <c r="AA5719"/>
      <c r="AB5719"/>
      <c r="AC5719"/>
      <c r="AD5719"/>
      <c r="AE5719"/>
      <c r="AF5719"/>
      <c r="AG5719">
        <v>1</v>
      </c>
      <c r="AH5719">
        <v>0</v>
      </c>
    </row>
    <row r="5720" spans="1:34" ht="15" x14ac:dyDescent="0.25">
      <c r="A5720" t="s">
        <v>11499</v>
      </c>
      <c r="B5720" t="s">
        <v>11500</v>
      </c>
      <c r="C5720" t="s">
        <v>108</v>
      </c>
      <c r="D5720"/>
      <c r="E5720"/>
      <c r="F5720"/>
      <c r="G5720"/>
      <c r="H5720" t="s">
        <v>63</v>
      </c>
      <c r="I5720" t="s">
        <v>64</v>
      </c>
      <c r="J5720"/>
      <c r="K5720"/>
      <c r="L5720"/>
      <c r="M5720"/>
      <c r="N5720"/>
      <c r="O5720"/>
      <c r="P5720"/>
      <c r="Q5720"/>
      <c r="R5720"/>
      <c r="S5720"/>
      <c r="T5720"/>
      <c r="U5720"/>
      <c r="V5720"/>
      <c r="W5720"/>
      <c r="X5720"/>
      <c r="Y5720"/>
      <c r="Z5720"/>
      <c r="AA5720"/>
      <c r="AB5720"/>
      <c r="AC5720"/>
      <c r="AD5720"/>
      <c r="AE5720"/>
      <c r="AF5720"/>
      <c r="AG5720"/>
      <c r="AH5720">
        <v>0</v>
      </c>
    </row>
    <row r="5721" spans="1:34" ht="15" x14ac:dyDescent="0.25">
      <c r="A5721" t="s">
        <v>11501</v>
      </c>
      <c r="B5721" t="s">
        <v>11502</v>
      </c>
      <c r="C5721" t="s">
        <v>291</v>
      </c>
      <c r="D5721">
        <v>2</v>
      </c>
      <c r="E5721" s="138">
        <v>45709</v>
      </c>
      <c r="F5721" s="138">
        <v>45748</v>
      </c>
      <c r="G5721" t="s">
        <v>69</v>
      </c>
      <c r="H5721" t="s">
        <v>63</v>
      </c>
      <c r="I5721">
        <v>0.8</v>
      </c>
      <c r="J5721" t="s">
        <v>71</v>
      </c>
      <c r="K5721"/>
      <c r="L5721"/>
      <c r="M5721"/>
      <c r="N5721"/>
      <c r="O5721"/>
      <c r="P5721"/>
      <c r="Q5721"/>
      <c r="R5721"/>
      <c r="S5721"/>
      <c r="T5721"/>
      <c r="U5721"/>
      <c r="V5721"/>
      <c r="W5721"/>
      <c r="X5721"/>
      <c r="Y5721"/>
      <c r="Z5721"/>
      <c r="AA5721"/>
      <c r="AB5721"/>
      <c r="AC5721"/>
      <c r="AD5721"/>
      <c r="AE5721"/>
      <c r="AF5721"/>
      <c r="AG5721">
        <v>1</v>
      </c>
      <c r="AH5721">
        <v>0</v>
      </c>
    </row>
    <row r="5722" spans="1:34" ht="15" x14ac:dyDescent="0.25">
      <c r="A5722" t="s">
        <v>11513</v>
      </c>
      <c r="B5722" t="s">
        <v>11514</v>
      </c>
      <c r="C5722" t="s">
        <v>516</v>
      </c>
      <c r="D5722">
        <v>17</v>
      </c>
      <c r="E5722" s="138">
        <v>45076</v>
      </c>
      <c r="F5722" s="138">
        <v>46011</v>
      </c>
      <c r="G5722" t="s">
        <v>16478</v>
      </c>
      <c r="H5722" t="s">
        <v>70</v>
      </c>
      <c r="I5722">
        <v>0.6</v>
      </c>
      <c r="J5722" t="s">
        <v>76</v>
      </c>
      <c r="K5722">
        <v>0.65</v>
      </c>
      <c r="L5722" t="s">
        <v>77</v>
      </c>
      <c r="M5722">
        <v>0.7</v>
      </c>
      <c r="N5722" t="s">
        <v>78</v>
      </c>
      <c r="O5722">
        <v>0.8</v>
      </c>
      <c r="P5722" t="s">
        <v>79</v>
      </c>
      <c r="Q5722"/>
      <c r="R5722"/>
      <c r="S5722"/>
      <c r="T5722"/>
      <c r="U5722"/>
      <c r="V5722"/>
      <c r="W5722"/>
      <c r="X5722"/>
      <c r="Y5722"/>
      <c r="Z5722"/>
      <c r="AA5722"/>
      <c r="AB5722"/>
      <c r="AC5722"/>
      <c r="AD5722"/>
      <c r="AE5722"/>
      <c r="AF5722"/>
      <c r="AG5722">
        <v>0</v>
      </c>
      <c r="AH5722">
        <v>0</v>
      </c>
    </row>
    <row r="5723" spans="1:34" ht="15" x14ac:dyDescent="0.25">
      <c r="A5723" t="s">
        <v>11515</v>
      </c>
      <c r="B5723" t="s">
        <v>11516</v>
      </c>
      <c r="C5723" t="s">
        <v>136</v>
      </c>
      <c r="D5723">
        <v>8</v>
      </c>
      <c r="E5723" s="138">
        <v>45391</v>
      </c>
      <c r="F5723" s="138">
        <v>46011</v>
      </c>
      <c r="G5723" t="s">
        <v>69</v>
      </c>
      <c r="H5723" t="s">
        <v>63</v>
      </c>
      <c r="I5723">
        <v>0.8</v>
      </c>
      <c r="J5723" t="s">
        <v>71</v>
      </c>
      <c r="K5723"/>
      <c r="L5723"/>
      <c r="M5723"/>
      <c r="N5723"/>
      <c r="O5723"/>
      <c r="P5723"/>
      <c r="Q5723"/>
      <c r="R5723"/>
      <c r="S5723"/>
      <c r="T5723"/>
      <c r="U5723"/>
      <c r="V5723"/>
      <c r="W5723"/>
      <c r="X5723"/>
      <c r="Y5723"/>
      <c r="Z5723"/>
      <c r="AA5723"/>
      <c r="AB5723"/>
      <c r="AC5723"/>
      <c r="AD5723"/>
      <c r="AE5723"/>
      <c r="AF5723"/>
      <c r="AG5723">
        <v>1</v>
      </c>
      <c r="AH5723">
        <v>0</v>
      </c>
    </row>
    <row r="5724" spans="1:34" ht="15" x14ac:dyDescent="0.25">
      <c r="A5724" t="s">
        <v>11517</v>
      </c>
      <c r="B5724" t="s">
        <v>11518</v>
      </c>
      <c r="C5724" t="s">
        <v>712</v>
      </c>
      <c r="D5724">
        <v>29</v>
      </c>
      <c r="E5724" s="138">
        <v>45642</v>
      </c>
      <c r="F5724" s="138">
        <v>45720</v>
      </c>
      <c r="G5724" t="s">
        <v>75</v>
      </c>
      <c r="H5724" t="s">
        <v>63</v>
      </c>
      <c r="I5724">
        <v>0.4</v>
      </c>
      <c r="J5724" t="s">
        <v>71</v>
      </c>
      <c r="K5724"/>
      <c r="L5724"/>
      <c r="M5724"/>
      <c r="N5724"/>
      <c r="O5724"/>
      <c r="P5724"/>
      <c r="Q5724"/>
      <c r="R5724"/>
      <c r="S5724"/>
      <c r="T5724"/>
      <c r="U5724"/>
      <c r="V5724"/>
      <c r="W5724"/>
      <c r="X5724"/>
      <c r="Y5724"/>
      <c r="Z5724"/>
      <c r="AA5724"/>
      <c r="AB5724"/>
      <c r="AC5724"/>
      <c r="AD5724"/>
      <c r="AE5724"/>
      <c r="AF5724"/>
      <c r="AG5724">
        <v>1</v>
      </c>
      <c r="AH5724">
        <v>0</v>
      </c>
    </row>
    <row r="5725" spans="1:34" ht="15" x14ac:dyDescent="0.25">
      <c r="A5725" t="s">
        <v>11519</v>
      </c>
      <c r="B5725" t="s">
        <v>11520</v>
      </c>
      <c r="C5725" t="s">
        <v>179</v>
      </c>
      <c r="D5725">
        <v>4</v>
      </c>
      <c r="E5725" s="138">
        <v>44573</v>
      </c>
      <c r="F5725" s="138">
        <v>46011</v>
      </c>
      <c r="G5725" t="s">
        <v>69</v>
      </c>
      <c r="H5725" t="s">
        <v>63</v>
      </c>
      <c r="I5725">
        <v>0.8</v>
      </c>
      <c r="J5725" t="s">
        <v>71</v>
      </c>
      <c r="K5725"/>
      <c r="L5725"/>
      <c r="M5725"/>
      <c r="N5725"/>
      <c r="O5725"/>
      <c r="P5725"/>
      <c r="Q5725"/>
      <c r="R5725"/>
      <c r="S5725"/>
      <c r="T5725"/>
      <c r="U5725"/>
      <c r="V5725"/>
      <c r="W5725"/>
      <c r="X5725"/>
      <c r="Y5725"/>
      <c r="Z5725"/>
      <c r="AA5725"/>
      <c r="AB5725"/>
      <c r="AC5725"/>
      <c r="AD5725"/>
      <c r="AE5725"/>
      <c r="AF5725"/>
      <c r="AG5725">
        <v>1</v>
      </c>
      <c r="AH5725">
        <v>0</v>
      </c>
    </row>
    <row r="5726" spans="1:34" ht="15" x14ac:dyDescent="0.25">
      <c r="A5726" t="s">
        <v>11523</v>
      </c>
      <c r="B5726" t="s">
        <v>11524</v>
      </c>
      <c r="C5726" t="s">
        <v>102</v>
      </c>
      <c r="D5726">
        <v>34</v>
      </c>
      <c r="E5726" s="138">
        <v>45646</v>
      </c>
      <c r="F5726" s="138">
        <v>45702</v>
      </c>
      <c r="G5726" t="s">
        <v>75</v>
      </c>
      <c r="H5726" t="s">
        <v>63</v>
      </c>
      <c r="I5726">
        <v>0.6</v>
      </c>
      <c r="J5726" t="s">
        <v>71</v>
      </c>
      <c r="K5726"/>
      <c r="L5726"/>
      <c r="M5726"/>
      <c r="N5726"/>
      <c r="O5726"/>
      <c r="P5726"/>
      <c r="Q5726"/>
      <c r="R5726"/>
      <c r="S5726"/>
      <c r="T5726"/>
      <c r="U5726"/>
      <c r="V5726"/>
      <c r="W5726"/>
      <c r="X5726"/>
      <c r="Y5726"/>
      <c r="Z5726"/>
      <c r="AA5726"/>
      <c r="AB5726"/>
      <c r="AC5726"/>
      <c r="AD5726"/>
      <c r="AE5726"/>
      <c r="AF5726"/>
      <c r="AG5726">
        <v>1</v>
      </c>
      <c r="AH5726">
        <v>0</v>
      </c>
    </row>
    <row r="5727" spans="1:34" ht="15" x14ac:dyDescent="0.25">
      <c r="A5727" t="s">
        <v>11525</v>
      </c>
      <c r="B5727" t="s">
        <v>11526</v>
      </c>
      <c r="C5727" t="s">
        <v>516</v>
      </c>
      <c r="D5727"/>
      <c r="E5727"/>
      <c r="F5727"/>
      <c r="G5727"/>
      <c r="H5727" t="s">
        <v>63</v>
      </c>
      <c r="I5727" t="s">
        <v>64</v>
      </c>
      <c r="J5727"/>
      <c r="K5727"/>
      <c r="L5727"/>
      <c r="M5727"/>
      <c r="N5727"/>
      <c r="O5727"/>
      <c r="P5727"/>
      <c r="Q5727"/>
      <c r="R5727"/>
      <c r="S5727"/>
      <c r="T5727"/>
      <c r="U5727"/>
      <c r="V5727"/>
      <c r="W5727"/>
      <c r="X5727"/>
      <c r="Y5727"/>
      <c r="Z5727"/>
      <c r="AA5727"/>
      <c r="AB5727"/>
      <c r="AC5727"/>
      <c r="AD5727"/>
      <c r="AE5727"/>
      <c r="AF5727"/>
      <c r="AG5727"/>
      <c r="AH5727">
        <v>0</v>
      </c>
    </row>
    <row r="5728" spans="1:34" ht="15" x14ac:dyDescent="0.25">
      <c r="A5728" t="s">
        <v>11527</v>
      </c>
      <c r="B5728" t="s">
        <v>11528</v>
      </c>
      <c r="C5728" t="s">
        <v>757</v>
      </c>
      <c r="D5728">
        <v>32</v>
      </c>
      <c r="E5728" s="138">
        <v>42215</v>
      </c>
      <c r="F5728" s="138">
        <v>46011</v>
      </c>
      <c r="G5728" t="s">
        <v>69</v>
      </c>
      <c r="H5728" t="s">
        <v>63</v>
      </c>
      <c r="I5728">
        <v>0.8</v>
      </c>
      <c r="J5728" t="s">
        <v>71</v>
      </c>
      <c r="K5728"/>
      <c r="L5728"/>
      <c r="M5728"/>
      <c r="N5728"/>
      <c r="O5728"/>
      <c r="P5728"/>
      <c r="Q5728"/>
      <c r="R5728"/>
      <c r="S5728"/>
      <c r="T5728"/>
      <c r="U5728"/>
      <c r="V5728"/>
      <c r="W5728"/>
      <c r="X5728"/>
      <c r="Y5728"/>
      <c r="Z5728"/>
      <c r="AA5728"/>
      <c r="AB5728"/>
      <c r="AC5728"/>
      <c r="AD5728"/>
      <c r="AE5728"/>
      <c r="AF5728"/>
      <c r="AG5728">
        <v>1</v>
      </c>
      <c r="AH5728">
        <v>0</v>
      </c>
    </row>
    <row r="5729" spans="1:34" ht="15" x14ac:dyDescent="0.25">
      <c r="A5729" t="s">
        <v>11403</v>
      </c>
      <c r="B5729" t="s">
        <v>11404</v>
      </c>
      <c r="C5729" t="s">
        <v>411</v>
      </c>
      <c r="D5729">
        <v>155</v>
      </c>
      <c r="E5729" s="138">
        <v>45621</v>
      </c>
      <c r="F5729" s="138">
        <v>45792</v>
      </c>
      <c r="G5729" t="s">
        <v>69</v>
      </c>
      <c r="H5729" t="s">
        <v>63</v>
      </c>
      <c r="I5729">
        <v>0.5</v>
      </c>
      <c r="J5729" t="s">
        <v>71</v>
      </c>
      <c r="K5729"/>
      <c r="L5729"/>
      <c r="M5729"/>
      <c r="N5729"/>
      <c r="O5729"/>
      <c r="P5729"/>
      <c r="Q5729"/>
      <c r="R5729"/>
      <c r="S5729"/>
      <c r="T5729"/>
      <c r="U5729"/>
      <c r="V5729"/>
      <c r="W5729"/>
      <c r="X5729"/>
      <c r="Y5729"/>
      <c r="Z5729"/>
      <c r="AA5729"/>
      <c r="AB5729"/>
      <c r="AC5729"/>
      <c r="AD5729"/>
      <c r="AE5729"/>
      <c r="AF5729"/>
      <c r="AG5729">
        <v>1</v>
      </c>
      <c r="AH5729">
        <v>0</v>
      </c>
    </row>
    <row r="5730" spans="1:34" ht="15" x14ac:dyDescent="0.25">
      <c r="A5730" t="s">
        <v>11531</v>
      </c>
      <c r="B5730" t="s">
        <v>11532</v>
      </c>
      <c r="C5730" t="s">
        <v>228</v>
      </c>
      <c r="D5730">
        <v>26</v>
      </c>
      <c r="E5730" s="138">
        <v>45649</v>
      </c>
      <c r="F5730" s="138">
        <v>45664</v>
      </c>
      <c r="G5730" t="s">
        <v>69</v>
      </c>
      <c r="H5730" t="s">
        <v>63</v>
      </c>
      <c r="I5730">
        <v>0.6</v>
      </c>
      <c r="J5730" t="s">
        <v>71</v>
      </c>
      <c r="K5730"/>
      <c r="L5730"/>
      <c r="M5730"/>
      <c r="N5730"/>
      <c r="O5730"/>
      <c r="P5730"/>
      <c r="Q5730"/>
      <c r="R5730"/>
      <c r="S5730"/>
      <c r="T5730"/>
      <c r="U5730"/>
      <c r="V5730"/>
      <c r="W5730"/>
      <c r="X5730"/>
      <c r="Y5730"/>
      <c r="Z5730"/>
      <c r="AA5730"/>
      <c r="AB5730"/>
      <c r="AC5730"/>
      <c r="AD5730"/>
      <c r="AE5730"/>
      <c r="AF5730"/>
      <c r="AG5730">
        <v>1</v>
      </c>
      <c r="AH5730">
        <v>0</v>
      </c>
    </row>
    <row r="5731" spans="1:34" ht="15" x14ac:dyDescent="0.25">
      <c r="A5731" t="s">
        <v>11533</v>
      </c>
      <c r="B5731" t="s">
        <v>11534</v>
      </c>
      <c r="C5731" t="s">
        <v>326</v>
      </c>
      <c r="D5731">
        <v>37</v>
      </c>
      <c r="E5731" s="138">
        <v>45646</v>
      </c>
      <c r="F5731" s="138">
        <v>45905</v>
      </c>
      <c r="G5731" t="s">
        <v>69</v>
      </c>
      <c r="H5731" t="s">
        <v>63</v>
      </c>
      <c r="I5731">
        <v>0.8</v>
      </c>
      <c r="J5731" t="s">
        <v>71</v>
      </c>
      <c r="K5731"/>
      <c r="L5731"/>
      <c r="M5731"/>
      <c r="N5731"/>
      <c r="O5731"/>
      <c r="P5731"/>
      <c r="Q5731"/>
      <c r="R5731"/>
      <c r="S5731"/>
      <c r="T5731"/>
      <c r="U5731"/>
      <c r="V5731"/>
      <c r="W5731"/>
      <c r="X5731"/>
      <c r="Y5731"/>
      <c r="Z5731"/>
      <c r="AA5731"/>
      <c r="AB5731"/>
      <c r="AC5731"/>
      <c r="AD5731"/>
      <c r="AE5731"/>
      <c r="AF5731"/>
      <c r="AG5731">
        <v>1</v>
      </c>
      <c r="AH5731">
        <v>0</v>
      </c>
    </row>
    <row r="5732" spans="1:34" ht="15" x14ac:dyDescent="0.25">
      <c r="A5732" t="s">
        <v>11535</v>
      </c>
      <c r="B5732" t="s">
        <v>11536</v>
      </c>
      <c r="C5732" t="s">
        <v>102</v>
      </c>
      <c r="D5732"/>
      <c r="E5732"/>
      <c r="F5732"/>
      <c r="G5732"/>
      <c r="H5732" t="s">
        <v>63</v>
      </c>
      <c r="I5732" t="s">
        <v>64</v>
      </c>
      <c r="J5732"/>
      <c r="K5732"/>
      <c r="L5732"/>
      <c r="M5732"/>
      <c r="N5732"/>
      <c r="O5732"/>
      <c r="P5732"/>
      <c r="Q5732"/>
      <c r="R5732"/>
      <c r="S5732"/>
      <c r="T5732"/>
      <c r="U5732"/>
      <c r="V5732"/>
      <c r="W5732"/>
      <c r="X5732"/>
      <c r="Y5732"/>
      <c r="Z5732"/>
      <c r="AA5732"/>
      <c r="AB5732"/>
      <c r="AC5732"/>
      <c r="AD5732"/>
      <c r="AE5732"/>
      <c r="AF5732"/>
      <c r="AG5732"/>
      <c r="AH5732">
        <v>0</v>
      </c>
    </row>
    <row r="5733" spans="1:34" ht="15" x14ac:dyDescent="0.25">
      <c r="A5733" t="s">
        <v>11537</v>
      </c>
      <c r="B5733" t="s">
        <v>11538</v>
      </c>
      <c r="C5733" t="s">
        <v>176</v>
      </c>
      <c r="D5733">
        <v>4</v>
      </c>
      <c r="E5733" s="138">
        <v>45366</v>
      </c>
      <c r="F5733" s="138">
        <v>46011</v>
      </c>
      <c r="G5733" t="s">
        <v>69</v>
      </c>
      <c r="H5733" t="s">
        <v>63</v>
      </c>
      <c r="I5733">
        <v>0.4</v>
      </c>
      <c r="J5733" t="s">
        <v>71</v>
      </c>
      <c r="K5733"/>
      <c r="L5733"/>
      <c r="M5733"/>
      <c r="N5733"/>
      <c r="O5733"/>
      <c r="P5733"/>
      <c r="Q5733"/>
      <c r="R5733"/>
      <c r="S5733"/>
      <c r="T5733"/>
      <c r="U5733"/>
      <c r="V5733"/>
      <c r="W5733"/>
      <c r="X5733"/>
      <c r="Y5733"/>
      <c r="Z5733"/>
      <c r="AA5733"/>
      <c r="AB5733"/>
      <c r="AC5733"/>
      <c r="AD5733"/>
      <c r="AE5733"/>
      <c r="AF5733"/>
      <c r="AG5733">
        <v>1</v>
      </c>
      <c r="AH5733">
        <v>0</v>
      </c>
    </row>
    <row r="5734" spans="1:34" ht="15" x14ac:dyDescent="0.25">
      <c r="A5734" t="s">
        <v>11541</v>
      </c>
      <c r="B5734" t="s">
        <v>11542</v>
      </c>
      <c r="C5734" t="s">
        <v>211</v>
      </c>
      <c r="D5734">
        <v>5</v>
      </c>
      <c r="E5734" s="138">
        <v>45358</v>
      </c>
      <c r="F5734" s="138">
        <v>46011</v>
      </c>
      <c r="G5734" t="s">
        <v>69</v>
      </c>
      <c r="H5734" t="s">
        <v>63</v>
      </c>
      <c r="I5734">
        <v>0.8</v>
      </c>
      <c r="J5734" t="s">
        <v>71</v>
      </c>
      <c r="K5734"/>
      <c r="L5734"/>
      <c r="M5734"/>
      <c r="N5734"/>
      <c r="O5734"/>
      <c r="P5734"/>
      <c r="Q5734"/>
      <c r="R5734"/>
      <c r="S5734"/>
      <c r="T5734"/>
      <c r="U5734"/>
      <c r="V5734"/>
      <c r="W5734"/>
      <c r="X5734"/>
      <c r="Y5734"/>
      <c r="Z5734"/>
      <c r="AA5734"/>
      <c r="AB5734"/>
      <c r="AC5734"/>
      <c r="AD5734"/>
      <c r="AE5734"/>
      <c r="AF5734"/>
      <c r="AG5734">
        <v>1</v>
      </c>
      <c r="AH5734">
        <v>0</v>
      </c>
    </row>
    <row r="5735" spans="1:34" ht="15" x14ac:dyDescent="0.25">
      <c r="A5735" t="s">
        <v>11539</v>
      </c>
      <c r="B5735" t="s">
        <v>11540</v>
      </c>
      <c r="C5735" t="s">
        <v>411</v>
      </c>
      <c r="D5735">
        <v>19</v>
      </c>
      <c r="E5735" s="138">
        <v>45492</v>
      </c>
      <c r="F5735" s="138">
        <v>46011</v>
      </c>
      <c r="G5735" t="s">
        <v>69</v>
      </c>
      <c r="H5735" t="s">
        <v>63</v>
      </c>
      <c r="I5735">
        <v>0.8</v>
      </c>
      <c r="J5735" t="s">
        <v>71</v>
      </c>
      <c r="K5735"/>
      <c r="L5735"/>
      <c r="M5735"/>
      <c r="N5735"/>
      <c r="O5735"/>
      <c r="P5735"/>
      <c r="Q5735"/>
      <c r="R5735"/>
      <c r="S5735"/>
      <c r="T5735"/>
      <c r="U5735"/>
      <c r="V5735"/>
      <c r="W5735"/>
      <c r="X5735"/>
      <c r="Y5735"/>
      <c r="Z5735"/>
      <c r="AA5735"/>
      <c r="AB5735"/>
      <c r="AC5735"/>
      <c r="AD5735"/>
      <c r="AE5735"/>
      <c r="AF5735"/>
      <c r="AG5735">
        <v>1</v>
      </c>
      <c r="AH5735">
        <v>0</v>
      </c>
    </row>
    <row r="5736" spans="1:34" ht="15" x14ac:dyDescent="0.25">
      <c r="A5736" t="s">
        <v>11543</v>
      </c>
      <c r="B5736" t="s">
        <v>11544</v>
      </c>
      <c r="C5736" t="s">
        <v>179</v>
      </c>
      <c r="D5736">
        <v>23</v>
      </c>
      <c r="E5736" s="138">
        <v>45471</v>
      </c>
      <c r="F5736" s="138">
        <v>45649</v>
      </c>
      <c r="G5736" t="s">
        <v>616</v>
      </c>
      <c r="H5736" t="s">
        <v>70</v>
      </c>
      <c r="I5736">
        <v>0</v>
      </c>
      <c r="J5736" t="s">
        <v>16249</v>
      </c>
      <c r="K5736">
        <v>0.2</v>
      </c>
      <c r="L5736" t="s">
        <v>71</v>
      </c>
      <c r="M5736"/>
      <c r="N5736"/>
      <c r="O5736"/>
      <c r="P5736"/>
      <c r="Q5736"/>
      <c r="R5736"/>
      <c r="S5736"/>
      <c r="T5736"/>
      <c r="U5736"/>
      <c r="V5736"/>
      <c r="W5736"/>
      <c r="X5736"/>
      <c r="Y5736"/>
      <c r="Z5736"/>
      <c r="AA5736"/>
      <c r="AB5736"/>
      <c r="AC5736"/>
      <c r="AD5736"/>
      <c r="AE5736"/>
      <c r="AF5736"/>
      <c r="AG5736">
        <v>2</v>
      </c>
      <c r="AH5736">
        <v>8000</v>
      </c>
    </row>
    <row r="5737" spans="1:34" ht="15" x14ac:dyDescent="0.25">
      <c r="A5737" t="s">
        <v>11551</v>
      </c>
      <c r="B5737" t="s">
        <v>11552</v>
      </c>
      <c r="C5737" t="s">
        <v>102</v>
      </c>
      <c r="D5737">
        <v>26</v>
      </c>
      <c r="E5737" s="138">
        <v>45649</v>
      </c>
      <c r="F5737" s="138">
        <v>45699</v>
      </c>
      <c r="G5737" t="s">
        <v>69</v>
      </c>
      <c r="H5737" t="s">
        <v>63</v>
      </c>
      <c r="I5737">
        <v>0.4</v>
      </c>
      <c r="J5737" t="s">
        <v>71</v>
      </c>
      <c r="K5737"/>
      <c r="L5737"/>
      <c r="M5737"/>
      <c r="N5737"/>
      <c r="O5737"/>
      <c r="P5737"/>
      <c r="Q5737"/>
      <c r="R5737"/>
      <c r="S5737"/>
      <c r="T5737"/>
      <c r="U5737"/>
      <c r="V5737"/>
      <c r="W5737"/>
      <c r="X5737"/>
      <c r="Y5737"/>
      <c r="Z5737"/>
      <c r="AA5737"/>
      <c r="AB5737"/>
      <c r="AC5737"/>
      <c r="AD5737"/>
      <c r="AE5737"/>
      <c r="AF5737"/>
      <c r="AG5737">
        <v>1</v>
      </c>
      <c r="AH5737">
        <v>0</v>
      </c>
    </row>
    <row r="5738" spans="1:34" ht="15" x14ac:dyDescent="0.25">
      <c r="A5738" t="s">
        <v>11549</v>
      </c>
      <c r="B5738" t="s">
        <v>11550</v>
      </c>
      <c r="C5738" t="s">
        <v>564</v>
      </c>
      <c r="D5738">
        <v>5</v>
      </c>
      <c r="E5738" s="138">
        <v>44285</v>
      </c>
      <c r="F5738" s="138">
        <v>46011</v>
      </c>
      <c r="G5738" t="s">
        <v>69</v>
      </c>
      <c r="H5738" t="s">
        <v>70</v>
      </c>
      <c r="I5738">
        <v>0</v>
      </c>
      <c r="J5738" t="s">
        <v>16232</v>
      </c>
      <c r="K5738">
        <v>0.8</v>
      </c>
      <c r="L5738" t="s">
        <v>71</v>
      </c>
      <c r="M5738"/>
      <c r="N5738"/>
      <c r="O5738"/>
      <c r="P5738"/>
      <c r="Q5738"/>
      <c r="R5738"/>
      <c r="S5738"/>
      <c r="T5738"/>
      <c r="U5738"/>
      <c r="V5738"/>
      <c r="W5738"/>
      <c r="X5738"/>
      <c r="Y5738"/>
      <c r="Z5738"/>
      <c r="AA5738"/>
      <c r="AB5738"/>
      <c r="AC5738"/>
      <c r="AD5738"/>
      <c r="AE5738"/>
      <c r="AF5738"/>
      <c r="AG5738">
        <v>2</v>
      </c>
      <c r="AH5738">
        <v>7500</v>
      </c>
    </row>
    <row r="5739" spans="1:34" ht="15" x14ac:dyDescent="0.25">
      <c r="A5739" t="s">
        <v>11545</v>
      </c>
      <c r="B5739" t="s">
        <v>11546</v>
      </c>
      <c r="C5739" t="s">
        <v>291</v>
      </c>
      <c r="D5739">
        <v>8</v>
      </c>
      <c r="E5739" s="138">
        <v>45731</v>
      </c>
      <c r="F5739" s="138">
        <v>45915</v>
      </c>
      <c r="G5739" t="s">
        <v>69</v>
      </c>
      <c r="H5739" t="s">
        <v>70</v>
      </c>
      <c r="I5739">
        <v>0</v>
      </c>
      <c r="J5739" t="s">
        <v>16246</v>
      </c>
      <c r="K5739">
        <v>0.8</v>
      </c>
      <c r="L5739" t="s">
        <v>71</v>
      </c>
      <c r="M5739"/>
      <c r="N5739"/>
      <c r="O5739"/>
      <c r="P5739"/>
      <c r="Q5739"/>
      <c r="R5739"/>
      <c r="S5739"/>
      <c r="T5739"/>
      <c r="U5739"/>
      <c r="V5739"/>
      <c r="W5739"/>
      <c r="X5739"/>
      <c r="Y5739"/>
      <c r="Z5739"/>
      <c r="AA5739"/>
      <c r="AB5739"/>
      <c r="AC5739"/>
      <c r="AD5739"/>
      <c r="AE5739"/>
      <c r="AF5739"/>
      <c r="AG5739">
        <v>2</v>
      </c>
      <c r="AH5739">
        <v>7499.99</v>
      </c>
    </row>
    <row r="5740" spans="1:34" ht="15" x14ac:dyDescent="0.25">
      <c r="A5740" t="s">
        <v>11553</v>
      </c>
      <c r="B5740" t="s">
        <v>11554</v>
      </c>
      <c r="C5740" t="s">
        <v>182</v>
      </c>
      <c r="D5740">
        <v>3</v>
      </c>
      <c r="E5740" s="138">
        <v>45734</v>
      </c>
      <c r="F5740" s="138">
        <v>45754</v>
      </c>
      <c r="G5740" t="s">
        <v>75</v>
      </c>
      <c r="H5740" t="s">
        <v>63</v>
      </c>
      <c r="I5740">
        <v>0.8</v>
      </c>
      <c r="J5740" t="s">
        <v>71</v>
      </c>
      <c r="K5740"/>
      <c r="L5740"/>
      <c r="M5740"/>
      <c r="N5740"/>
      <c r="O5740"/>
      <c r="P5740"/>
      <c r="Q5740"/>
      <c r="R5740"/>
      <c r="S5740"/>
      <c r="T5740"/>
      <c r="U5740"/>
      <c r="V5740"/>
      <c r="W5740"/>
      <c r="X5740"/>
      <c r="Y5740"/>
      <c r="Z5740"/>
      <c r="AA5740"/>
      <c r="AB5740"/>
      <c r="AC5740"/>
      <c r="AD5740"/>
      <c r="AE5740"/>
      <c r="AF5740"/>
      <c r="AG5740">
        <v>1</v>
      </c>
      <c r="AH5740">
        <v>0</v>
      </c>
    </row>
    <row r="5741" spans="1:34" ht="15" x14ac:dyDescent="0.25">
      <c r="A5741" t="s">
        <v>11547</v>
      </c>
      <c r="B5741" t="s">
        <v>11548</v>
      </c>
      <c r="C5741" t="s">
        <v>304</v>
      </c>
      <c r="D5741">
        <v>3</v>
      </c>
      <c r="E5741" s="138">
        <v>39826</v>
      </c>
      <c r="F5741" s="138">
        <v>46011</v>
      </c>
      <c r="G5741" t="s">
        <v>69</v>
      </c>
      <c r="H5741" t="s">
        <v>63</v>
      </c>
      <c r="I5741">
        <v>0.4</v>
      </c>
      <c r="J5741" t="s">
        <v>71</v>
      </c>
      <c r="K5741"/>
      <c r="L5741"/>
      <c r="M5741"/>
      <c r="N5741"/>
      <c r="O5741"/>
      <c r="P5741"/>
      <c r="Q5741"/>
      <c r="R5741"/>
      <c r="S5741"/>
      <c r="T5741"/>
      <c r="U5741"/>
      <c r="V5741"/>
      <c r="W5741"/>
      <c r="X5741"/>
      <c r="Y5741"/>
      <c r="Z5741"/>
      <c r="AA5741"/>
      <c r="AB5741"/>
      <c r="AC5741"/>
      <c r="AD5741"/>
      <c r="AE5741"/>
      <c r="AF5741"/>
      <c r="AG5741">
        <v>1</v>
      </c>
      <c r="AH5741">
        <v>0</v>
      </c>
    </row>
    <row r="5742" spans="1:34" ht="15" x14ac:dyDescent="0.25">
      <c r="A5742" t="s">
        <v>11555</v>
      </c>
      <c r="B5742" t="s">
        <v>11556</v>
      </c>
      <c r="C5742" t="s">
        <v>228</v>
      </c>
      <c r="D5742">
        <v>24</v>
      </c>
      <c r="E5742" s="138">
        <v>45644</v>
      </c>
      <c r="F5742" s="138">
        <v>45827</v>
      </c>
      <c r="G5742" t="s">
        <v>75</v>
      </c>
      <c r="H5742" t="s">
        <v>63</v>
      </c>
      <c r="I5742">
        <v>0.6</v>
      </c>
      <c r="J5742" t="s">
        <v>71</v>
      </c>
      <c r="K5742"/>
      <c r="L5742"/>
      <c r="M5742"/>
      <c r="N5742"/>
      <c r="O5742"/>
      <c r="P5742"/>
      <c r="Q5742"/>
      <c r="R5742"/>
      <c r="S5742"/>
      <c r="T5742"/>
      <c r="U5742"/>
      <c r="V5742"/>
      <c r="W5742"/>
      <c r="X5742"/>
      <c r="Y5742"/>
      <c r="Z5742"/>
      <c r="AA5742"/>
      <c r="AB5742"/>
      <c r="AC5742"/>
      <c r="AD5742"/>
      <c r="AE5742"/>
      <c r="AF5742"/>
      <c r="AG5742">
        <v>1</v>
      </c>
      <c r="AH5742">
        <v>0</v>
      </c>
    </row>
    <row r="5743" spans="1:34" ht="15" x14ac:dyDescent="0.25">
      <c r="A5743" t="s">
        <v>11557</v>
      </c>
      <c r="B5743" t="s">
        <v>11558</v>
      </c>
      <c r="C5743" t="s">
        <v>99</v>
      </c>
      <c r="D5743">
        <v>7</v>
      </c>
      <c r="E5743" s="138">
        <v>45714</v>
      </c>
      <c r="F5743" s="138">
        <v>45730</v>
      </c>
      <c r="G5743" t="s">
        <v>69</v>
      </c>
      <c r="H5743" t="s">
        <v>63</v>
      </c>
      <c r="I5743">
        <v>0.6</v>
      </c>
      <c r="J5743" t="s">
        <v>71</v>
      </c>
      <c r="K5743"/>
      <c r="L5743"/>
      <c r="M5743"/>
      <c r="N5743"/>
      <c r="O5743"/>
      <c r="P5743"/>
      <c r="Q5743"/>
      <c r="R5743"/>
      <c r="S5743"/>
      <c r="T5743"/>
      <c r="U5743"/>
      <c r="V5743"/>
      <c r="W5743"/>
      <c r="X5743"/>
      <c r="Y5743"/>
      <c r="Z5743"/>
      <c r="AA5743"/>
      <c r="AB5743"/>
      <c r="AC5743"/>
      <c r="AD5743"/>
      <c r="AE5743"/>
      <c r="AF5743"/>
      <c r="AG5743">
        <v>1</v>
      </c>
      <c r="AH5743">
        <v>0</v>
      </c>
    </row>
    <row r="5744" spans="1:34" ht="15" x14ac:dyDescent="0.25">
      <c r="A5744" t="s">
        <v>11559</v>
      </c>
      <c r="B5744" t="s">
        <v>11560</v>
      </c>
      <c r="C5744" t="s">
        <v>228</v>
      </c>
      <c r="D5744">
        <v>2</v>
      </c>
      <c r="E5744" s="138">
        <v>45729</v>
      </c>
      <c r="F5744" s="138">
        <v>45797</v>
      </c>
      <c r="G5744" t="s">
        <v>75</v>
      </c>
      <c r="H5744" t="s">
        <v>63</v>
      </c>
      <c r="I5744">
        <v>0.8</v>
      </c>
      <c r="J5744" t="s">
        <v>71</v>
      </c>
      <c r="K5744"/>
      <c r="L5744"/>
      <c r="M5744"/>
      <c r="N5744"/>
      <c r="O5744"/>
      <c r="P5744"/>
      <c r="Q5744"/>
      <c r="R5744"/>
      <c r="S5744"/>
      <c r="T5744"/>
      <c r="U5744"/>
      <c r="V5744"/>
      <c r="W5744"/>
      <c r="X5744"/>
      <c r="Y5744"/>
      <c r="Z5744"/>
      <c r="AA5744"/>
      <c r="AB5744"/>
      <c r="AC5744"/>
      <c r="AD5744"/>
      <c r="AE5744"/>
      <c r="AF5744"/>
      <c r="AG5744">
        <v>1</v>
      </c>
      <c r="AH5744">
        <v>0</v>
      </c>
    </row>
    <row r="5745" spans="1:34" ht="15" x14ac:dyDescent="0.25">
      <c r="A5745" t="s">
        <v>11561</v>
      </c>
      <c r="B5745" t="s">
        <v>11562</v>
      </c>
      <c r="C5745" t="s">
        <v>90</v>
      </c>
      <c r="D5745">
        <v>12</v>
      </c>
      <c r="E5745" s="138">
        <v>45014</v>
      </c>
      <c r="F5745" s="138">
        <v>46011</v>
      </c>
      <c r="G5745" t="s">
        <v>69</v>
      </c>
      <c r="H5745" t="s">
        <v>63</v>
      </c>
      <c r="I5745">
        <v>0.8</v>
      </c>
      <c r="J5745" t="s">
        <v>71</v>
      </c>
      <c r="K5745"/>
      <c r="L5745"/>
      <c r="M5745"/>
      <c r="N5745"/>
      <c r="O5745"/>
      <c r="P5745"/>
      <c r="Q5745"/>
      <c r="R5745"/>
      <c r="S5745"/>
      <c r="T5745"/>
      <c r="U5745"/>
      <c r="V5745"/>
      <c r="W5745"/>
      <c r="X5745"/>
      <c r="Y5745"/>
      <c r="Z5745"/>
      <c r="AA5745"/>
      <c r="AB5745"/>
      <c r="AC5745"/>
      <c r="AD5745"/>
      <c r="AE5745"/>
      <c r="AF5745"/>
      <c r="AG5745">
        <v>1</v>
      </c>
      <c r="AH5745">
        <v>0</v>
      </c>
    </row>
    <row r="5746" spans="1:34" ht="15" x14ac:dyDescent="0.25">
      <c r="A5746" t="s">
        <v>11563</v>
      </c>
      <c r="B5746" t="s">
        <v>11564</v>
      </c>
      <c r="C5746" t="s">
        <v>102</v>
      </c>
      <c r="D5746">
        <v>31</v>
      </c>
      <c r="E5746" s="138">
        <v>45642</v>
      </c>
      <c r="F5746" s="138">
        <v>45681</v>
      </c>
      <c r="G5746" t="s">
        <v>69</v>
      </c>
      <c r="H5746" t="s">
        <v>63</v>
      </c>
      <c r="I5746">
        <v>0.6</v>
      </c>
      <c r="J5746" t="s">
        <v>71</v>
      </c>
      <c r="K5746"/>
      <c r="L5746"/>
      <c r="M5746"/>
      <c r="N5746"/>
      <c r="O5746"/>
      <c r="P5746"/>
      <c r="Q5746"/>
      <c r="R5746"/>
      <c r="S5746"/>
      <c r="T5746"/>
      <c r="U5746"/>
      <c r="V5746"/>
      <c r="W5746"/>
      <c r="X5746"/>
      <c r="Y5746"/>
      <c r="Z5746"/>
      <c r="AA5746"/>
      <c r="AB5746"/>
      <c r="AC5746"/>
      <c r="AD5746"/>
      <c r="AE5746"/>
      <c r="AF5746"/>
      <c r="AG5746">
        <v>1</v>
      </c>
      <c r="AH5746">
        <v>0</v>
      </c>
    </row>
    <row r="5747" spans="1:34" ht="15" x14ac:dyDescent="0.25">
      <c r="A5747" t="s">
        <v>11565</v>
      </c>
      <c r="B5747" t="s">
        <v>11566</v>
      </c>
      <c r="C5747" t="s">
        <v>102</v>
      </c>
      <c r="D5747">
        <v>59</v>
      </c>
      <c r="E5747" s="138">
        <v>45225</v>
      </c>
      <c r="F5747" s="138">
        <v>46011</v>
      </c>
      <c r="G5747" t="s">
        <v>69</v>
      </c>
      <c r="H5747" t="s">
        <v>70</v>
      </c>
      <c r="I5747">
        <v>0</v>
      </c>
      <c r="J5747" t="s">
        <v>16243</v>
      </c>
      <c r="K5747">
        <v>0.8</v>
      </c>
      <c r="L5747" t="s">
        <v>71</v>
      </c>
      <c r="M5747"/>
      <c r="N5747"/>
      <c r="O5747"/>
      <c r="P5747"/>
      <c r="Q5747"/>
      <c r="R5747"/>
      <c r="S5747"/>
      <c r="T5747"/>
      <c r="U5747"/>
      <c r="V5747"/>
      <c r="W5747"/>
      <c r="X5747"/>
      <c r="Y5747"/>
      <c r="Z5747"/>
      <c r="AA5747"/>
      <c r="AB5747"/>
      <c r="AC5747"/>
      <c r="AD5747"/>
      <c r="AE5747"/>
      <c r="AF5747"/>
      <c r="AG5747">
        <v>2</v>
      </c>
      <c r="AH5747">
        <v>7999.99</v>
      </c>
    </row>
    <row r="5748" spans="1:34" ht="15" x14ac:dyDescent="0.25">
      <c r="A5748" t="s">
        <v>11567</v>
      </c>
      <c r="B5748" t="s">
        <v>11568</v>
      </c>
      <c r="C5748" t="s">
        <v>102</v>
      </c>
      <c r="D5748">
        <v>35</v>
      </c>
      <c r="E5748" s="138">
        <v>45649</v>
      </c>
      <c r="F5748" s="138">
        <v>45944</v>
      </c>
      <c r="G5748" t="s">
        <v>69</v>
      </c>
      <c r="H5748" t="s">
        <v>63</v>
      </c>
      <c r="I5748">
        <v>0.6</v>
      </c>
      <c r="J5748" t="s">
        <v>71</v>
      </c>
      <c r="K5748"/>
      <c r="L5748"/>
      <c r="M5748"/>
      <c r="N5748"/>
      <c r="O5748"/>
      <c r="P5748"/>
      <c r="Q5748"/>
      <c r="R5748"/>
      <c r="S5748"/>
      <c r="T5748"/>
      <c r="U5748"/>
      <c r="V5748"/>
      <c r="W5748"/>
      <c r="X5748"/>
      <c r="Y5748"/>
      <c r="Z5748"/>
      <c r="AA5748"/>
      <c r="AB5748"/>
      <c r="AC5748"/>
      <c r="AD5748"/>
      <c r="AE5748"/>
      <c r="AF5748"/>
      <c r="AG5748">
        <v>1</v>
      </c>
      <c r="AH5748">
        <v>0</v>
      </c>
    </row>
    <row r="5749" spans="1:34" ht="15" x14ac:dyDescent="0.25">
      <c r="A5749" t="s">
        <v>11569</v>
      </c>
      <c r="B5749" t="s">
        <v>11570</v>
      </c>
      <c r="C5749" t="s">
        <v>116</v>
      </c>
      <c r="D5749"/>
      <c r="E5749"/>
      <c r="F5749"/>
      <c r="G5749"/>
      <c r="H5749" t="s">
        <v>63</v>
      </c>
      <c r="I5749" t="s">
        <v>64</v>
      </c>
      <c r="J5749"/>
      <c r="K5749"/>
      <c r="L5749"/>
      <c r="M5749"/>
      <c r="N5749"/>
      <c r="O5749"/>
      <c r="P5749"/>
      <c r="Q5749"/>
      <c r="R5749"/>
      <c r="S5749"/>
      <c r="T5749"/>
      <c r="U5749"/>
      <c r="V5749"/>
      <c r="W5749"/>
      <c r="X5749"/>
      <c r="Y5749"/>
      <c r="Z5749"/>
      <c r="AA5749"/>
      <c r="AB5749"/>
      <c r="AC5749"/>
      <c r="AD5749"/>
      <c r="AE5749"/>
      <c r="AF5749"/>
      <c r="AG5749"/>
      <c r="AH5749">
        <v>0</v>
      </c>
    </row>
    <row r="5750" spans="1:34" ht="15" x14ac:dyDescent="0.25">
      <c r="A5750" t="s">
        <v>11571</v>
      </c>
      <c r="B5750" t="s">
        <v>11572</v>
      </c>
      <c r="C5750" t="s">
        <v>142</v>
      </c>
      <c r="D5750">
        <v>46</v>
      </c>
      <c r="E5750" s="138">
        <v>45644</v>
      </c>
      <c r="F5750" s="138">
        <v>45681</v>
      </c>
      <c r="G5750" t="s">
        <v>75</v>
      </c>
      <c r="H5750" t="s">
        <v>70</v>
      </c>
      <c r="I5750">
        <v>0</v>
      </c>
      <c r="J5750" t="s">
        <v>16230</v>
      </c>
      <c r="K5750">
        <v>0.25</v>
      </c>
      <c r="L5750" t="s">
        <v>16270</v>
      </c>
      <c r="M5750">
        <v>0.65</v>
      </c>
      <c r="N5750" t="s">
        <v>78</v>
      </c>
      <c r="O5750">
        <v>0.8</v>
      </c>
      <c r="P5750" t="s">
        <v>79</v>
      </c>
      <c r="Q5750"/>
      <c r="R5750"/>
      <c r="S5750"/>
      <c r="T5750"/>
      <c r="U5750"/>
      <c r="V5750"/>
      <c r="W5750"/>
      <c r="X5750"/>
      <c r="Y5750"/>
      <c r="Z5750"/>
      <c r="AA5750"/>
      <c r="AB5750"/>
      <c r="AC5750"/>
      <c r="AD5750"/>
      <c r="AE5750"/>
      <c r="AF5750"/>
      <c r="AG5750">
        <v>4</v>
      </c>
      <c r="AH5750">
        <v>15000</v>
      </c>
    </row>
    <row r="5751" spans="1:34" ht="15" x14ac:dyDescent="0.25">
      <c r="A5751" t="s">
        <v>11573</v>
      </c>
      <c r="B5751" t="s">
        <v>11574</v>
      </c>
      <c r="C5751" t="s">
        <v>359</v>
      </c>
      <c r="D5751">
        <v>40</v>
      </c>
      <c r="E5751" s="138">
        <v>45656</v>
      </c>
      <c r="F5751" s="138">
        <v>45715</v>
      </c>
      <c r="G5751" t="s">
        <v>75</v>
      </c>
      <c r="H5751" t="s">
        <v>70</v>
      </c>
      <c r="I5751">
        <v>0</v>
      </c>
      <c r="J5751" t="s">
        <v>16230</v>
      </c>
      <c r="K5751">
        <v>0.4</v>
      </c>
      <c r="L5751" t="s">
        <v>16270</v>
      </c>
      <c r="M5751">
        <v>0.45</v>
      </c>
      <c r="N5751" t="s">
        <v>78</v>
      </c>
      <c r="O5751">
        <v>0.55000000000000004</v>
      </c>
      <c r="P5751" t="s">
        <v>79</v>
      </c>
      <c r="Q5751"/>
      <c r="R5751"/>
      <c r="S5751"/>
      <c r="T5751"/>
      <c r="U5751"/>
      <c r="V5751"/>
      <c r="W5751"/>
      <c r="X5751"/>
      <c r="Y5751"/>
      <c r="Z5751"/>
      <c r="AA5751"/>
      <c r="AB5751"/>
      <c r="AC5751"/>
      <c r="AD5751"/>
      <c r="AE5751"/>
      <c r="AF5751"/>
      <c r="AG5751">
        <v>4</v>
      </c>
      <c r="AH5751">
        <v>15000</v>
      </c>
    </row>
    <row r="5752" spans="1:34" ht="15" x14ac:dyDescent="0.25">
      <c r="A5752" t="s">
        <v>11577</v>
      </c>
      <c r="B5752" t="s">
        <v>11578</v>
      </c>
      <c r="C5752" t="s">
        <v>99</v>
      </c>
      <c r="D5752">
        <v>48</v>
      </c>
      <c r="E5752" s="138">
        <v>45656</v>
      </c>
      <c r="F5752" s="138">
        <v>45686</v>
      </c>
      <c r="G5752" t="s">
        <v>69</v>
      </c>
      <c r="H5752" t="s">
        <v>63</v>
      </c>
      <c r="I5752">
        <v>0.8</v>
      </c>
      <c r="J5752" t="s">
        <v>71</v>
      </c>
      <c r="K5752"/>
      <c r="L5752"/>
      <c r="M5752"/>
      <c r="N5752"/>
      <c r="O5752"/>
      <c r="P5752"/>
      <c r="Q5752"/>
      <c r="R5752"/>
      <c r="S5752"/>
      <c r="T5752"/>
      <c r="U5752"/>
      <c r="V5752"/>
      <c r="W5752"/>
      <c r="X5752"/>
      <c r="Y5752"/>
      <c r="Z5752"/>
      <c r="AA5752"/>
      <c r="AB5752"/>
      <c r="AC5752"/>
      <c r="AD5752"/>
      <c r="AE5752"/>
      <c r="AF5752"/>
      <c r="AG5752">
        <v>1</v>
      </c>
      <c r="AH5752">
        <v>0</v>
      </c>
    </row>
    <row r="5753" spans="1:34" ht="15" x14ac:dyDescent="0.25">
      <c r="A5753" t="s">
        <v>11575</v>
      </c>
      <c r="B5753" t="s">
        <v>11576</v>
      </c>
      <c r="C5753" t="s">
        <v>411</v>
      </c>
      <c r="D5753">
        <v>54</v>
      </c>
      <c r="E5753" s="138">
        <v>45645</v>
      </c>
      <c r="F5753" s="138">
        <v>45943</v>
      </c>
      <c r="G5753" t="s">
        <v>69</v>
      </c>
      <c r="H5753" t="s">
        <v>63</v>
      </c>
      <c r="I5753">
        <v>0.4</v>
      </c>
      <c r="J5753" t="s">
        <v>71</v>
      </c>
      <c r="K5753"/>
      <c r="L5753"/>
      <c r="M5753"/>
      <c r="N5753"/>
      <c r="O5753"/>
      <c r="P5753"/>
      <c r="Q5753"/>
      <c r="R5753"/>
      <c r="S5753"/>
      <c r="T5753"/>
      <c r="U5753"/>
      <c r="V5753"/>
      <c r="W5753"/>
      <c r="X5753"/>
      <c r="Y5753"/>
      <c r="Z5753"/>
      <c r="AA5753"/>
      <c r="AB5753"/>
      <c r="AC5753"/>
      <c r="AD5753"/>
      <c r="AE5753"/>
      <c r="AF5753"/>
      <c r="AG5753">
        <v>1</v>
      </c>
      <c r="AH5753">
        <v>0</v>
      </c>
    </row>
    <row r="5754" spans="1:34" ht="15" x14ac:dyDescent="0.25">
      <c r="A5754" t="s">
        <v>11579</v>
      </c>
      <c r="B5754" t="s">
        <v>11580</v>
      </c>
      <c r="C5754" t="s">
        <v>148</v>
      </c>
      <c r="D5754">
        <v>42</v>
      </c>
      <c r="E5754" s="138">
        <v>45646</v>
      </c>
      <c r="F5754" s="138">
        <v>45688</v>
      </c>
      <c r="G5754" t="s">
        <v>69</v>
      </c>
      <c r="H5754" t="s">
        <v>63</v>
      </c>
      <c r="I5754">
        <v>0.8</v>
      </c>
      <c r="J5754" t="s">
        <v>71</v>
      </c>
      <c r="K5754"/>
      <c r="L5754"/>
      <c r="M5754"/>
      <c r="N5754"/>
      <c r="O5754"/>
      <c r="P5754"/>
      <c r="Q5754"/>
      <c r="R5754"/>
      <c r="S5754"/>
      <c r="T5754"/>
      <c r="U5754"/>
      <c r="V5754"/>
      <c r="W5754"/>
      <c r="X5754"/>
      <c r="Y5754"/>
      <c r="Z5754"/>
      <c r="AA5754"/>
      <c r="AB5754"/>
      <c r="AC5754"/>
      <c r="AD5754"/>
      <c r="AE5754"/>
      <c r="AF5754"/>
      <c r="AG5754">
        <v>1</v>
      </c>
      <c r="AH5754">
        <v>0</v>
      </c>
    </row>
    <row r="5755" spans="1:34" ht="15" x14ac:dyDescent="0.25">
      <c r="A5755" t="s">
        <v>11581</v>
      </c>
      <c r="B5755" t="s">
        <v>11582</v>
      </c>
      <c r="C5755" t="s">
        <v>142</v>
      </c>
      <c r="D5755">
        <v>8</v>
      </c>
      <c r="E5755" s="138">
        <v>43941</v>
      </c>
      <c r="F5755" s="138">
        <v>46011</v>
      </c>
      <c r="G5755" t="s">
        <v>69</v>
      </c>
      <c r="H5755" t="s">
        <v>63</v>
      </c>
      <c r="I5755">
        <v>0.8</v>
      </c>
      <c r="J5755" t="s">
        <v>71</v>
      </c>
      <c r="K5755"/>
      <c r="L5755"/>
      <c r="M5755"/>
      <c r="N5755"/>
      <c r="O5755"/>
      <c r="P5755"/>
      <c r="Q5755"/>
      <c r="R5755"/>
      <c r="S5755"/>
      <c r="T5755"/>
      <c r="U5755"/>
      <c r="V5755"/>
      <c r="W5755"/>
      <c r="X5755"/>
      <c r="Y5755"/>
      <c r="Z5755"/>
      <c r="AA5755"/>
      <c r="AB5755"/>
      <c r="AC5755"/>
      <c r="AD5755"/>
      <c r="AE5755"/>
      <c r="AF5755"/>
      <c r="AG5755">
        <v>1</v>
      </c>
      <c r="AH5755">
        <v>0</v>
      </c>
    </row>
    <row r="5756" spans="1:34" ht="15" x14ac:dyDescent="0.25">
      <c r="A5756" t="s">
        <v>11583</v>
      </c>
      <c r="B5756" t="s">
        <v>11584</v>
      </c>
      <c r="C5756" t="s">
        <v>119</v>
      </c>
      <c r="D5756">
        <v>16</v>
      </c>
      <c r="E5756" s="138">
        <v>45699</v>
      </c>
      <c r="F5756" s="138">
        <v>45957</v>
      </c>
      <c r="G5756" t="s">
        <v>69</v>
      </c>
      <c r="H5756" t="s">
        <v>70</v>
      </c>
      <c r="I5756">
        <v>0</v>
      </c>
      <c r="J5756" t="s">
        <v>16229</v>
      </c>
      <c r="K5756">
        <v>0.3</v>
      </c>
      <c r="L5756" t="s">
        <v>16270</v>
      </c>
      <c r="M5756">
        <v>0.45</v>
      </c>
      <c r="N5756" t="s">
        <v>78</v>
      </c>
      <c r="O5756">
        <v>0.8</v>
      </c>
      <c r="P5756" t="s">
        <v>79</v>
      </c>
      <c r="Q5756"/>
      <c r="R5756"/>
      <c r="S5756"/>
      <c r="T5756"/>
      <c r="U5756"/>
      <c r="V5756"/>
      <c r="W5756"/>
      <c r="X5756"/>
      <c r="Y5756"/>
      <c r="Z5756"/>
      <c r="AA5756"/>
      <c r="AB5756"/>
      <c r="AC5756"/>
      <c r="AD5756"/>
      <c r="AE5756"/>
      <c r="AF5756"/>
      <c r="AG5756">
        <v>4</v>
      </c>
      <c r="AH5756">
        <v>10000</v>
      </c>
    </row>
    <row r="5757" spans="1:34" ht="15" x14ac:dyDescent="0.25">
      <c r="A5757" t="s">
        <v>11585</v>
      </c>
      <c r="B5757" t="s">
        <v>11586</v>
      </c>
      <c r="C5757" t="s">
        <v>74</v>
      </c>
      <c r="D5757">
        <v>17</v>
      </c>
      <c r="E5757" s="138">
        <v>45069</v>
      </c>
      <c r="F5757" s="138">
        <v>46011</v>
      </c>
      <c r="G5757" t="s">
        <v>16478</v>
      </c>
      <c r="H5757" t="s">
        <v>70</v>
      </c>
      <c r="I5757">
        <v>0.49</v>
      </c>
      <c r="J5757" t="s">
        <v>76</v>
      </c>
      <c r="K5757">
        <v>0.6</v>
      </c>
      <c r="L5757" t="s">
        <v>77</v>
      </c>
      <c r="M5757">
        <v>0.7</v>
      </c>
      <c r="N5757" t="s">
        <v>78</v>
      </c>
      <c r="O5757">
        <v>0.8</v>
      </c>
      <c r="P5757" t="s">
        <v>79</v>
      </c>
      <c r="Q5757">
        <v>0</v>
      </c>
      <c r="R5757" t="s">
        <v>16230</v>
      </c>
      <c r="S5757"/>
      <c r="T5757"/>
      <c r="U5757"/>
      <c r="V5757"/>
      <c r="W5757"/>
      <c r="X5757"/>
      <c r="Y5757"/>
      <c r="Z5757"/>
      <c r="AA5757"/>
      <c r="AB5757"/>
      <c r="AC5757"/>
      <c r="AD5757"/>
      <c r="AE5757"/>
      <c r="AF5757"/>
      <c r="AG5757">
        <v>0</v>
      </c>
      <c r="AH5757">
        <v>0</v>
      </c>
    </row>
    <row r="5758" spans="1:34" ht="15" x14ac:dyDescent="0.25">
      <c r="A5758" t="s">
        <v>11587</v>
      </c>
      <c r="B5758" t="s">
        <v>11588</v>
      </c>
      <c r="C5758" t="s">
        <v>139</v>
      </c>
      <c r="D5758">
        <v>29</v>
      </c>
      <c r="E5758" s="138">
        <v>45649</v>
      </c>
      <c r="F5758" s="138">
        <v>45943</v>
      </c>
      <c r="G5758" t="s">
        <v>69</v>
      </c>
      <c r="H5758" t="s">
        <v>70</v>
      </c>
      <c r="I5758">
        <v>0</v>
      </c>
      <c r="J5758" t="s">
        <v>16232</v>
      </c>
      <c r="K5758">
        <v>0.6</v>
      </c>
      <c r="L5758" t="s">
        <v>71</v>
      </c>
      <c r="M5758"/>
      <c r="N5758"/>
      <c r="O5758"/>
      <c r="P5758"/>
      <c r="Q5758"/>
      <c r="R5758"/>
      <c r="S5758"/>
      <c r="T5758"/>
      <c r="U5758"/>
      <c r="V5758"/>
      <c r="W5758"/>
      <c r="X5758"/>
      <c r="Y5758"/>
      <c r="Z5758"/>
      <c r="AA5758"/>
      <c r="AB5758"/>
      <c r="AC5758"/>
      <c r="AD5758"/>
      <c r="AE5758"/>
      <c r="AF5758"/>
      <c r="AG5758">
        <v>2</v>
      </c>
      <c r="AH5758">
        <v>7500</v>
      </c>
    </row>
    <row r="5759" spans="1:34" ht="15" x14ac:dyDescent="0.25">
      <c r="A5759" t="s">
        <v>11589</v>
      </c>
      <c r="B5759" t="s">
        <v>11590</v>
      </c>
      <c r="C5759" t="s">
        <v>211</v>
      </c>
      <c r="D5759">
        <v>15</v>
      </c>
      <c r="E5759" s="138">
        <v>43552</v>
      </c>
      <c r="F5759" s="138">
        <v>46011</v>
      </c>
      <c r="G5759" t="s">
        <v>69</v>
      </c>
      <c r="H5759" t="s">
        <v>70</v>
      </c>
      <c r="I5759">
        <v>0</v>
      </c>
      <c r="J5759" t="s">
        <v>16282</v>
      </c>
      <c r="K5759">
        <v>0.5</v>
      </c>
      <c r="L5759" t="s">
        <v>71</v>
      </c>
      <c r="M5759"/>
      <c r="N5759"/>
      <c r="O5759"/>
      <c r="P5759"/>
      <c r="Q5759"/>
      <c r="R5759"/>
      <c r="S5759"/>
      <c r="T5759"/>
      <c r="U5759"/>
      <c r="V5759"/>
      <c r="W5759"/>
      <c r="X5759"/>
      <c r="Y5759"/>
      <c r="Z5759"/>
      <c r="AA5759"/>
      <c r="AB5759"/>
      <c r="AC5759"/>
      <c r="AD5759"/>
      <c r="AE5759"/>
      <c r="AF5759"/>
      <c r="AG5759">
        <v>2</v>
      </c>
      <c r="AH5759">
        <v>7000</v>
      </c>
    </row>
    <row r="5760" spans="1:34" ht="15" x14ac:dyDescent="0.25">
      <c r="A5760" t="s">
        <v>11591</v>
      </c>
      <c r="B5760" t="s">
        <v>11592</v>
      </c>
      <c r="C5760" t="s">
        <v>139</v>
      </c>
      <c r="D5760">
        <v>5</v>
      </c>
      <c r="E5760" s="138">
        <v>44083</v>
      </c>
      <c r="F5760" s="138">
        <v>46011</v>
      </c>
      <c r="G5760" t="s">
        <v>69</v>
      </c>
      <c r="H5760" t="s">
        <v>63</v>
      </c>
      <c r="I5760">
        <v>0.8</v>
      </c>
      <c r="J5760" t="s">
        <v>71</v>
      </c>
      <c r="K5760"/>
      <c r="L5760"/>
      <c r="M5760"/>
      <c r="N5760"/>
      <c r="O5760"/>
      <c r="P5760"/>
      <c r="Q5760"/>
      <c r="R5760"/>
      <c r="S5760"/>
      <c r="T5760"/>
      <c r="U5760"/>
      <c r="V5760"/>
      <c r="W5760"/>
      <c r="X5760"/>
      <c r="Y5760"/>
      <c r="Z5760"/>
      <c r="AA5760"/>
      <c r="AB5760"/>
      <c r="AC5760"/>
      <c r="AD5760"/>
      <c r="AE5760"/>
      <c r="AF5760"/>
      <c r="AG5760">
        <v>1</v>
      </c>
      <c r="AH5760">
        <v>0</v>
      </c>
    </row>
    <row r="5761" spans="1:34" ht="15" x14ac:dyDescent="0.25">
      <c r="A5761" t="s">
        <v>11593</v>
      </c>
      <c r="B5761" t="s">
        <v>11594</v>
      </c>
      <c r="C5761" t="s">
        <v>318</v>
      </c>
      <c r="D5761">
        <v>19</v>
      </c>
      <c r="E5761" s="138">
        <v>45617</v>
      </c>
      <c r="F5761" s="138">
        <v>45702</v>
      </c>
      <c r="G5761" t="s">
        <v>69</v>
      </c>
      <c r="H5761" t="s">
        <v>63</v>
      </c>
      <c r="I5761">
        <v>0.4</v>
      </c>
      <c r="J5761" t="s">
        <v>71</v>
      </c>
      <c r="K5761"/>
      <c r="L5761"/>
      <c r="M5761"/>
      <c r="N5761"/>
      <c r="O5761"/>
      <c r="P5761"/>
      <c r="Q5761"/>
      <c r="R5761"/>
      <c r="S5761"/>
      <c r="T5761"/>
      <c r="U5761"/>
      <c r="V5761"/>
      <c r="W5761"/>
      <c r="X5761"/>
      <c r="Y5761"/>
      <c r="Z5761"/>
      <c r="AA5761"/>
      <c r="AB5761"/>
      <c r="AC5761"/>
      <c r="AD5761"/>
      <c r="AE5761"/>
      <c r="AF5761"/>
      <c r="AG5761">
        <v>1</v>
      </c>
      <c r="AH5761">
        <v>0</v>
      </c>
    </row>
    <row r="5762" spans="1:34" ht="15" x14ac:dyDescent="0.25">
      <c r="A5762" t="s">
        <v>11595</v>
      </c>
      <c r="B5762" t="s">
        <v>11596</v>
      </c>
      <c r="C5762" t="s">
        <v>193</v>
      </c>
      <c r="D5762">
        <v>43</v>
      </c>
      <c r="E5762" s="138">
        <v>45646</v>
      </c>
      <c r="F5762" s="138">
        <v>45715</v>
      </c>
      <c r="G5762" t="s">
        <v>69</v>
      </c>
      <c r="H5762" t="s">
        <v>70</v>
      </c>
      <c r="I5762">
        <v>0</v>
      </c>
      <c r="J5762" t="s">
        <v>16229</v>
      </c>
      <c r="K5762">
        <v>0.7</v>
      </c>
      <c r="L5762" t="s">
        <v>71</v>
      </c>
      <c r="M5762"/>
      <c r="N5762"/>
      <c r="O5762"/>
      <c r="P5762"/>
      <c r="Q5762"/>
      <c r="R5762"/>
      <c r="S5762"/>
      <c r="T5762"/>
      <c r="U5762"/>
      <c r="V5762"/>
      <c r="W5762"/>
      <c r="X5762"/>
      <c r="Y5762"/>
      <c r="Z5762"/>
      <c r="AA5762"/>
      <c r="AB5762"/>
      <c r="AC5762"/>
      <c r="AD5762"/>
      <c r="AE5762"/>
      <c r="AF5762"/>
      <c r="AG5762">
        <v>2</v>
      </c>
      <c r="AH5762">
        <v>10000</v>
      </c>
    </row>
    <row r="5763" spans="1:34" ht="15" x14ac:dyDescent="0.25">
      <c r="A5763" t="s">
        <v>11597</v>
      </c>
      <c r="B5763" t="s">
        <v>11598</v>
      </c>
      <c r="C5763" t="s">
        <v>350</v>
      </c>
      <c r="D5763"/>
      <c r="E5763"/>
      <c r="F5763"/>
      <c r="G5763"/>
      <c r="H5763" t="s">
        <v>63</v>
      </c>
      <c r="I5763" t="s">
        <v>64</v>
      </c>
      <c r="J5763"/>
      <c r="K5763"/>
      <c r="L5763"/>
      <c r="M5763"/>
      <c r="N5763"/>
      <c r="O5763"/>
      <c r="P5763"/>
      <c r="Q5763"/>
      <c r="R5763"/>
      <c r="S5763"/>
      <c r="T5763"/>
      <c r="U5763"/>
      <c r="V5763"/>
      <c r="W5763"/>
      <c r="X5763"/>
      <c r="Y5763"/>
      <c r="Z5763"/>
      <c r="AA5763"/>
      <c r="AB5763"/>
      <c r="AC5763"/>
      <c r="AD5763"/>
      <c r="AE5763"/>
      <c r="AF5763"/>
      <c r="AG5763"/>
      <c r="AH5763">
        <v>0</v>
      </c>
    </row>
    <row r="5764" spans="1:34" ht="15" x14ac:dyDescent="0.25">
      <c r="A5764" t="s">
        <v>11599</v>
      </c>
      <c r="B5764" t="s">
        <v>11600</v>
      </c>
      <c r="C5764" t="s">
        <v>206</v>
      </c>
      <c r="D5764">
        <v>25</v>
      </c>
      <c r="E5764" s="138">
        <v>45649</v>
      </c>
      <c r="F5764" s="138">
        <v>45733</v>
      </c>
      <c r="G5764" t="s">
        <v>69</v>
      </c>
      <c r="H5764" t="s">
        <v>63</v>
      </c>
      <c r="I5764">
        <v>0.2</v>
      </c>
      <c r="J5764" t="s">
        <v>71</v>
      </c>
      <c r="K5764"/>
      <c r="L5764"/>
      <c r="M5764"/>
      <c r="N5764"/>
      <c r="O5764"/>
      <c r="P5764"/>
      <c r="Q5764"/>
      <c r="R5764"/>
      <c r="S5764"/>
      <c r="T5764"/>
      <c r="U5764"/>
      <c r="V5764"/>
      <c r="W5764"/>
      <c r="X5764"/>
      <c r="Y5764"/>
      <c r="Z5764"/>
      <c r="AA5764"/>
      <c r="AB5764"/>
      <c r="AC5764"/>
      <c r="AD5764"/>
      <c r="AE5764"/>
      <c r="AF5764"/>
      <c r="AG5764">
        <v>1</v>
      </c>
      <c r="AH5764">
        <v>0</v>
      </c>
    </row>
    <row r="5765" spans="1:34" ht="15" x14ac:dyDescent="0.25">
      <c r="A5765" t="s">
        <v>11601</v>
      </c>
      <c r="B5765" t="s">
        <v>11602</v>
      </c>
      <c r="C5765" t="s">
        <v>516</v>
      </c>
      <c r="D5765"/>
      <c r="E5765"/>
      <c r="F5765"/>
      <c r="G5765"/>
      <c r="H5765" t="s">
        <v>63</v>
      </c>
      <c r="I5765" t="s">
        <v>64</v>
      </c>
      <c r="J5765"/>
      <c r="K5765"/>
      <c r="L5765"/>
      <c r="M5765"/>
      <c r="N5765"/>
      <c r="O5765"/>
      <c r="P5765"/>
      <c r="Q5765"/>
      <c r="R5765"/>
      <c r="S5765"/>
      <c r="T5765"/>
      <c r="U5765"/>
      <c r="V5765"/>
      <c r="W5765"/>
      <c r="X5765"/>
      <c r="Y5765"/>
      <c r="Z5765"/>
      <c r="AA5765"/>
      <c r="AB5765"/>
      <c r="AC5765"/>
      <c r="AD5765"/>
      <c r="AE5765"/>
      <c r="AF5765"/>
      <c r="AG5765"/>
      <c r="AH5765">
        <v>0</v>
      </c>
    </row>
    <row r="5766" spans="1:34" ht="15" x14ac:dyDescent="0.25">
      <c r="A5766" t="s">
        <v>11603</v>
      </c>
      <c r="B5766" t="s">
        <v>11604</v>
      </c>
      <c r="C5766" t="s">
        <v>270</v>
      </c>
      <c r="D5766">
        <v>2</v>
      </c>
      <c r="E5766" s="138">
        <v>44588</v>
      </c>
      <c r="F5766" s="138">
        <v>46011</v>
      </c>
      <c r="G5766" t="s">
        <v>818</v>
      </c>
      <c r="H5766" t="s">
        <v>63</v>
      </c>
      <c r="I5766">
        <v>0</v>
      </c>
      <c r="J5766" t="s">
        <v>71</v>
      </c>
      <c r="K5766"/>
      <c r="L5766"/>
      <c r="M5766"/>
      <c r="N5766"/>
      <c r="O5766"/>
      <c r="P5766"/>
      <c r="Q5766"/>
      <c r="R5766"/>
      <c r="S5766"/>
      <c r="T5766"/>
      <c r="U5766"/>
      <c r="V5766"/>
      <c r="W5766"/>
      <c r="X5766"/>
      <c r="Y5766"/>
      <c r="Z5766"/>
      <c r="AA5766"/>
      <c r="AB5766"/>
      <c r="AC5766"/>
      <c r="AD5766"/>
      <c r="AE5766"/>
      <c r="AF5766"/>
      <c r="AG5766">
        <v>1</v>
      </c>
      <c r="AH5766">
        <v>0</v>
      </c>
    </row>
    <row r="5767" spans="1:34" ht="15" x14ac:dyDescent="0.25">
      <c r="A5767" t="s">
        <v>11605</v>
      </c>
      <c r="B5767" t="s">
        <v>11606</v>
      </c>
      <c r="C5767" t="s">
        <v>231</v>
      </c>
      <c r="D5767">
        <v>48</v>
      </c>
      <c r="E5767" s="138">
        <v>45642</v>
      </c>
      <c r="F5767" s="138">
        <v>45926</v>
      </c>
      <c r="G5767" t="s">
        <v>69</v>
      </c>
      <c r="H5767" t="s">
        <v>63</v>
      </c>
      <c r="I5767">
        <v>0.4</v>
      </c>
      <c r="J5767" t="s">
        <v>71</v>
      </c>
      <c r="K5767"/>
      <c r="L5767"/>
      <c r="M5767"/>
      <c r="N5767"/>
      <c r="O5767"/>
      <c r="P5767"/>
      <c r="Q5767"/>
      <c r="R5767"/>
      <c r="S5767"/>
      <c r="T5767"/>
      <c r="U5767"/>
      <c r="V5767"/>
      <c r="W5767"/>
      <c r="X5767"/>
      <c r="Y5767"/>
      <c r="Z5767"/>
      <c r="AA5767"/>
      <c r="AB5767"/>
      <c r="AC5767"/>
      <c r="AD5767"/>
      <c r="AE5767"/>
      <c r="AF5767"/>
      <c r="AG5767">
        <v>1</v>
      </c>
      <c r="AH5767">
        <v>0</v>
      </c>
    </row>
    <row r="5768" spans="1:34" ht="15" x14ac:dyDescent="0.25">
      <c r="A5768" t="s">
        <v>11607</v>
      </c>
      <c r="B5768" t="s">
        <v>11608</v>
      </c>
      <c r="C5768" t="s">
        <v>387</v>
      </c>
      <c r="D5768">
        <v>65</v>
      </c>
      <c r="E5768" s="138">
        <v>45645</v>
      </c>
      <c r="F5768" s="138">
        <v>45902</v>
      </c>
      <c r="G5768" t="s">
        <v>69</v>
      </c>
      <c r="H5768" t="s">
        <v>70</v>
      </c>
      <c r="I5768">
        <v>0</v>
      </c>
      <c r="J5768" t="s">
        <v>16228</v>
      </c>
      <c r="K5768">
        <v>0.4</v>
      </c>
      <c r="L5768" t="s">
        <v>71</v>
      </c>
      <c r="M5768"/>
      <c r="N5768"/>
      <c r="O5768"/>
      <c r="P5768"/>
      <c r="Q5768"/>
      <c r="R5768"/>
      <c r="S5768"/>
      <c r="T5768"/>
      <c r="U5768"/>
      <c r="V5768"/>
      <c r="W5768"/>
      <c r="X5768"/>
      <c r="Y5768"/>
      <c r="Z5768"/>
      <c r="AA5768"/>
      <c r="AB5768"/>
      <c r="AC5768"/>
      <c r="AD5768"/>
      <c r="AE5768"/>
      <c r="AF5768"/>
      <c r="AG5768">
        <v>2</v>
      </c>
      <c r="AH5768">
        <v>12000</v>
      </c>
    </row>
    <row r="5769" spans="1:34" ht="15" x14ac:dyDescent="0.25">
      <c r="A5769" t="s">
        <v>11609</v>
      </c>
      <c r="B5769" t="s">
        <v>11610</v>
      </c>
      <c r="C5769" t="s">
        <v>206</v>
      </c>
      <c r="D5769">
        <v>186</v>
      </c>
      <c r="E5769" s="138">
        <v>45645</v>
      </c>
      <c r="F5769" s="138">
        <v>45681</v>
      </c>
      <c r="G5769" t="s">
        <v>75</v>
      </c>
      <c r="H5769" t="s">
        <v>70</v>
      </c>
      <c r="I5769">
        <v>0</v>
      </c>
      <c r="J5769" t="s">
        <v>16301</v>
      </c>
      <c r="K5769">
        <v>0.9</v>
      </c>
      <c r="L5769" t="s">
        <v>71</v>
      </c>
      <c r="M5769"/>
      <c r="N5769"/>
      <c r="O5769"/>
      <c r="P5769"/>
      <c r="Q5769"/>
      <c r="R5769"/>
      <c r="S5769"/>
      <c r="T5769"/>
      <c r="U5769"/>
      <c r="V5769"/>
      <c r="W5769"/>
      <c r="X5769"/>
      <c r="Y5769"/>
      <c r="Z5769"/>
      <c r="AA5769"/>
      <c r="AB5769"/>
      <c r="AC5769"/>
      <c r="AD5769"/>
      <c r="AE5769"/>
      <c r="AF5769"/>
      <c r="AG5769">
        <v>2</v>
      </c>
      <c r="AH5769">
        <v>14000</v>
      </c>
    </row>
    <row r="5770" spans="1:34" ht="15" x14ac:dyDescent="0.25">
      <c r="A5770" t="s">
        <v>11613</v>
      </c>
      <c r="B5770" t="s">
        <v>11614</v>
      </c>
      <c r="C5770" t="s">
        <v>119</v>
      </c>
      <c r="D5770">
        <v>6</v>
      </c>
      <c r="E5770" s="138">
        <v>44104</v>
      </c>
      <c r="F5770" s="138">
        <v>46011</v>
      </c>
      <c r="G5770" t="s">
        <v>69</v>
      </c>
      <c r="H5770" t="s">
        <v>63</v>
      </c>
      <c r="I5770">
        <v>0.4</v>
      </c>
      <c r="J5770" t="s">
        <v>71</v>
      </c>
      <c r="K5770"/>
      <c r="L5770"/>
      <c r="M5770"/>
      <c r="N5770"/>
      <c r="O5770"/>
      <c r="P5770"/>
      <c r="Q5770"/>
      <c r="R5770"/>
      <c r="S5770"/>
      <c r="T5770"/>
      <c r="U5770"/>
      <c r="V5770"/>
      <c r="W5770"/>
      <c r="X5770"/>
      <c r="Y5770"/>
      <c r="Z5770"/>
      <c r="AA5770"/>
      <c r="AB5770"/>
      <c r="AC5770"/>
      <c r="AD5770"/>
      <c r="AE5770"/>
      <c r="AF5770"/>
      <c r="AG5770">
        <v>1</v>
      </c>
      <c r="AH5770">
        <v>0</v>
      </c>
    </row>
    <row r="5771" spans="1:34" ht="15" x14ac:dyDescent="0.25">
      <c r="A5771" t="s">
        <v>11611</v>
      </c>
      <c r="B5771" t="s">
        <v>11612</v>
      </c>
      <c r="C5771" t="s">
        <v>63</v>
      </c>
      <c r="D5771">
        <v>35</v>
      </c>
      <c r="E5771" s="138">
        <v>45278</v>
      </c>
      <c r="F5771" s="138">
        <v>46011</v>
      </c>
      <c r="G5771" t="s">
        <v>16478</v>
      </c>
      <c r="H5771" t="s">
        <v>70</v>
      </c>
      <c r="I5771">
        <v>0.6</v>
      </c>
      <c r="J5771" t="s">
        <v>76</v>
      </c>
      <c r="K5771">
        <v>0.7</v>
      </c>
      <c r="L5771" t="s">
        <v>77</v>
      </c>
      <c r="M5771">
        <v>0.78</v>
      </c>
      <c r="N5771" t="s">
        <v>78</v>
      </c>
      <c r="O5771">
        <v>0.8</v>
      </c>
      <c r="P5771" t="s">
        <v>79</v>
      </c>
      <c r="Q5771">
        <v>0</v>
      </c>
      <c r="R5771" t="s">
        <v>16229</v>
      </c>
      <c r="S5771"/>
      <c r="T5771"/>
      <c r="U5771"/>
      <c r="V5771"/>
      <c r="W5771"/>
      <c r="X5771"/>
      <c r="Y5771"/>
      <c r="Z5771"/>
      <c r="AA5771"/>
      <c r="AB5771"/>
      <c r="AC5771"/>
      <c r="AD5771"/>
      <c r="AE5771"/>
      <c r="AF5771"/>
      <c r="AG5771">
        <v>0</v>
      </c>
      <c r="AH5771">
        <v>0</v>
      </c>
    </row>
    <row r="5772" spans="1:34" ht="15" x14ac:dyDescent="0.25">
      <c r="A5772" t="s">
        <v>11615</v>
      </c>
      <c r="B5772" t="s">
        <v>11616</v>
      </c>
      <c r="C5772" t="s">
        <v>318</v>
      </c>
      <c r="D5772">
        <v>4</v>
      </c>
      <c r="E5772" s="138">
        <v>45394</v>
      </c>
      <c r="F5772" s="138">
        <v>46011</v>
      </c>
      <c r="G5772" t="s">
        <v>16478</v>
      </c>
      <c r="H5772" t="s">
        <v>70</v>
      </c>
      <c r="I5772">
        <v>0.65</v>
      </c>
      <c r="J5772" t="s">
        <v>76</v>
      </c>
      <c r="K5772">
        <v>0.73</v>
      </c>
      <c r="L5772" t="s">
        <v>77</v>
      </c>
      <c r="M5772">
        <v>0.8</v>
      </c>
      <c r="N5772" t="s">
        <v>78</v>
      </c>
      <c r="O5772">
        <v>0.8</v>
      </c>
      <c r="P5772" t="s">
        <v>79</v>
      </c>
      <c r="Q5772">
        <v>0</v>
      </c>
      <c r="R5772" t="s">
        <v>16249</v>
      </c>
      <c r="S5772"/>
      <c r="T5772"/>
      <c r="U5772"/>
      <c r="V5772"/>
      <c r="W5772"/>
      <c r="X5772"/>
      <c r="Y5772"/>
      <c r="Z5772"/>
      <c r="AA5772"/>
      <c r="AB5772"/>
      <c r="AC5772"/>
      <c r="AD5772"/>
      <c r="AE5772"/>
      <c r="AF5772"/>
      <c r="AG5772">
        <v>0</v>
      </c>
      <c r="AH5772">
        <v>0</v>
      </c>
    </row>
    <row r="5773" spans="1:34" ht="15" x14ac:dyDescent="0.25">
      <c r="A5773" t="s">
        <v>11617</v>
      </c>
      <c r="B5773" t="s">
        <v>11618</v>
      </c>
      <c r="C5773" t="s">
        <v>219</v>
      </c>
      <c r="D5773"/>
      <c r="E5773"/>
      <c r="F5773"/>
      <c r="G5773"/>
      <c r="H5773" t="s">
        <v>63</v>
      </c>
      <c r="I5773" t="s">
        <v>64</v>
      </c>
      <c r="J5773"/>
      <c r="K5773"/>
      <c r="L5773"/>
      <c r="M5773"/>
      <c r="N5773"/>
      <c r="O5773"/>
      <c r="P5773"/>
      <c r="Q5773"/>
      <c r="R5773"/>
      <c r="S5773"/>
      <c r="T5773"/>
      <c r="U5773"/>
      <c r="V5773"/>
      <c r="W5773"/>
      <c r="X5773"/>
      <c r="Y5773"/>
      <c r="Z5773"/>
      <c r="AA5773"/>
      <c r="AB5773"/>
      <c r="AC5773"/>
      <c r="AD5773"/>
      <c r="AE5773"/>
      <c r="AF5773"/>
      <c r="AG5773"/>
      <c r="AH5773">
        <v>0</v>
      </c>
    </row>
    <row r="5774" spans="1:34" ht="15" x14ac:dyDescent="0.25">
      <c r="A5774" t="s">
        <v>11619</v>
      </c>
      <c r="B5774" t="s">
        <v>11620</v>
      </c>
      <c r="C5774" t="s">
        <v>151</v>
      </c>
      <c r="D5774">
        <v>90</v>
      </c>
      <c r="E5774" s="138">
        <v>45245</v>
      </c>
      <c r="F5774" s="138">
        <v>46011</v>
      </c>
      <c r="G5774" t="s">
        <v>69</v>
      </c>
      <c r="H5774" t="s">
        <v>70</v>
      </c>
      <c r="I5774">
        <v>0</v>
      </c>
      <c r="J5774" t="s">
        <v>16269</v>
      </c>
      <c r="K5774">
        <v>0.8</v>
      </c>
      <c r="L5774" t="s">
        <v>71</v>
      </c>
      <c r="M5774"/>
      <c r="N5774"/>
      <c r="O5774"/>
      <c r="P5774"/>
      <c r="Q5774"/>
      <c r="R5774"/>
      <c r="S5774"/>
      <c r="T5774"/>
      <c r="U5774"/>
      <c r="V5774"/>
      <c r="W5774"/>
      <c r="X5774"/>
      <c r="Y5774"/>
      <c r="Z5774"/>
      <c r="AA5774"/>
      <c r="AB5774"/>
      <c r="AC5774"/>
      <c r="AD5774"/>
      <c r="AE5774"/>
      <c r="AF5774"/>
      <c r="AG5774">
        <v>2</v>
      </c>
      <c r="AH5774">
        <v>12500</v>
      </c>
    </row>
    <row r="5775" spans="1:34" ht="15" x14ac:dyDescent="0.25">
      <c r="A5775" t="s">
        <v>11623</v>
      </c>
      <c r="B5775" t="s">
        <v>11624</v>
      </c>
      <c r="C5775" t="s">
        <v>231</v>
      </c>
      <c r="D5775">
        <v>47</v>
      </c>
      <c r="E5775" s="138">
        <v>45642</v>
      </c>
      <c r="F5775" s="138">
        <v>45791</v>
      </c>
      <c r="G5775" t="s">
        <v>69</v>
      </c>
      <c r="H5775" t="s">
        <v>63</v>
      </c>
      <c r="I5775">
        <v>0.77500000000000002</v>
      </c>
      <c r="J5775" t="s">
        <v>71</v>
      </c>
      <c r="K5775"/>
      <c r="L5775"/>
      <c r="M5775"/>
      <c r="N5775"/>
      <c r="O5775"/>
      <c r="P5775"/>
      <c r="Q5775"/>
      <c r="R5775"/>
      <c r="S5775"/>
      <c r="T5775"/>
      <c r="U5775"/>
      <c r="V5775"/>
      <c r="W5775"/>
      <c r="X5775"/>
      <c r="Y5775"/>
      <c r="Z5775"/>
      <c r="AA5775"/>
      <c r="AB5775"/>
      <c r="AC5775"/>
      <c r="AD5775"/>
      <c r="AE5775"/>
      <c r="AF5775"/>
      <c r="AG5775">
        <v>1</v>
      </c>
      <c r="AH5775">
        <v>0</v>
      </c>
    </row>
    <row r="5776" spans="1:34" ht="15" x14ac:dyDescent="0.25">
      <c r="A5776" t="s">
        <v>11625</v>
      </c>
      <c r="B5776" t="s">
        <v>11626</v>
      </c>
      <c r="C5776" t="s">
        <v>267</v>
      </c>
      <c r="D5776">
        <v>19</v>
      </c>
      <c r="E5776" s="138">
        <v>44651</v>
      </c>
      <c r="F5776" s="138">
        <v>46011</v>
      </c>
      <c r="G5776" t="s">
        <v>16478</v>
      </c>
      <c r="H5776" t="s">
        <v>70</v>
      </c>
      <c r="I5776">
        <v>0.6</v>
      </c>
      <c r="J5776" t="s">
        <v>76</v>
      </c>
      <c r="K5776">
        <v>0.77</v>
      </c>
      <c r="L5776" t="s">
        <v>77</v>
      </c>
      <c r="M5776">
        <v>0.78</v>
      </c>
      <c r="N5776" t="s">
        <v>78</v>
      </c>
      <c r="O5776">
        <v>0.79</v>
      </c>
      <c r="P5776" t="s">
        <v>79</v>
      </c>
      <c r="Q5776">
        <v>0</v>
      </c>
      <c r="R5776" t="s">
        <v>16228</v>
      </c>
      <c r="S5776"/>
      <c r="T5776"/>
      <c r="U5776"/>
      <c r="V5776"/>
      <c r="W5776"/>
      <c r="X5776"/>
      <c r="Y5776"/>
      <c r="Z5776"/>
      <c r="AA5776"/>
      <c r="AB5776"/>
      <c r="AC5776"/>
      <c r="AD5776"/>
      <c r="AE5776"/>
      <c r="AF5776"/>
      <c r="AG5776">
        <v>0</v>
      </c>
      <c r="AH5776">
        <v>0</v>
      </c>
    </row>
    <row r="5777" spans="1:34" ht="15" x14ac:dyDescent="0.25">
      <c r="A5777" t="s">
        <v>11621</v>
      </c>
      <c r="B5777" t="s">
        <v>11622</v>
      </c>
      <c r="C5777" t="s">
        <v>193</v>
      </c>
      <c r="D5777">
        <v>59</v>
      </c>
      <c r="E5777" s="138">
        <v>45646</v>
      </c>
      <c r="F5777" s="138">
        <v>45688</v>
      </c>
      <c r="G5777" t="s">
        <v>69</v>
      </c>
      <c r="H5777" t="s">
        <v>70</v>
      </c>
      <c r="I5777">
        <v>0</v>
      </c>
      <c r="J5777" t="s">
        <v>16228</v>
      </c>
      <c r="K5777">
        <v>0.8</v>
      </c>
      <c r="L5777" t="s">
        <v>71</v>
      </c>
      <c r="M5777"/>
      <c r="N5777"/>
      <c r="O5777"/>
      <c r="P5777"/>
      <c r="Q5777"/>
      <c r="R5777"/>
      <c r="S5777"/>
      <c r="T5777"/>
      <c r="U5777"/>
      <c r="V5777"/>
      <c r="W5777"/>
      <c r="X5777"/>
      <c r="Y5777"/>
      <c r="Z5777"/>
      <c r="AA5777"/>
      <c r="AB5777"/>
      <c r="AC5777"/>
      <c r="AD5777"/>
      <c r="AE5777"/>
      <c r="AF5777"/>
      <c r="AG5777">
        <v>2</v>
      </c>
      <c r="AH5777">
        <v>12000</v>
      </c>
    </row>
    <row r="5778" spans="1:34" ht="15" x14ac:dyDescent="0.25">
      <c r="A5778" t="s">
        <v>11627</v>
      </c>
      <c r="B5778" t="s">
        <v>11628</v>
      </c>
      <c r="C5778" t="s">
        <v>2812</v>
      </c>
      <c r="D5778">
        <v>2</v>
      </c>
      <c r="E5778" s="138">
        <v>45700</v>
      </c>
      <c r="F5778" s="138">
        <v>45926</v>
      </c>
      <c r="G5778" t="s">
        <v>69</v>
      </c>
      <c r="H5778" t="s">
        <v>70</v>
      </c>
      <c r="I5778">
        <v>0</v>
      </c>
      <c r="J5778" t="s">
        <v>16230</v>
      </c>
      <c r="K5778">
        <v>0.6</v>
      </c>
      <c r="L5778" t="s">
        <v>16270</v>
      </c>
      <c r="M5778">
        <v>0.7</v>
      </c>
      <c r="N5778" t="s">
        <v>78</v>
      </c>
      <c r="O5778">
        <v>0.8</v>
      </c>
      <c r="P5778" t="s">
        <v>79</v>
      </c>
      <c r="Q5778"/>
      <c r="R5778"/>
      <c r="S5778"/>
      <c r="T5778"/>
      <c r="U5778"/>
      <c r="V5778"/>
      <c r="W5778"/>
      <c r="X5778"/>
      <c r="Y5778"/>
      <c r="Z5778"/>
      <c r="AA5778"/>
      <c r="AB5778"/>
      <c r="AC5778"/>
      <c r="AD5778"/>
      <c r="AE5778"/>
      <c r="AF5778"/>
      <c r="AG5778">
        <v>4</v>
      </c>
      <c r="AH5778">
        <v>15000</v>
      </c>
    </row>
    <row r="5779" spans="1:34" ht="15" x14ac:dyDescent="0.25">
      <c r="A5779" t="s">
        <v>11629</v>
      </c>
      <c r="B5779" t="s">
        <v>11630</v>
      </c>
      <c r="C5779" t="s">
        <v>159</v>
      </c>
      <c r="D5779">
        <v>8</v>
      </c>
      <c r="E5779" s="138">
        <v>45071</v>
      </c>
      <c r="F5779" s="138">
        <v>46011</v>
      </c>
      <c r="G5779" t="s">
        <v>69</v>
      </c>
      <c r="H5779" t="s">
        <v>63</v>
      </c>
      <c r="I5779">
        <v>0.8</v>
      </c>
      <c r="J5779" t="s">
        <v>71</v>
      </c>
      <c r="K5779"/>
      <c r="L5779"/>
      <c r="M5779"/>
      <c r="N5779"/>
      <c r="O5779"/>
      <c r="P5779"/>
      <c r="Q5779"/>
      <c r="R5779"/>
      <c r="S5779"/>
      <c r="T5779"/>
      <c r="U5779"/>
      <c r="V5779"/>
      <c r="W5779"/>
      <c r="X5779"/>
      <c r="Y5779"/>
      <c r="Z5779"/>
      <c r="AA5779"/>
      <c r="AB5779"/>
      <c r="AC5779"/>
      <c r="AD5779"/>
      <c r="AE5779"/>
      <c r="AF5779"/>
      <c r="AG5779">
        <v>1</v>
      </c>
      <c r="AH5779">
        <v>0</v>
      </c>
    </row>
    <row r="5780" spans="1:34" ht="15" x14ac:dyDescent="0.25">
      <c r="A5780" t="s">
        <v>11631</v>
      </c>
      <c r="B5780" t="s">
        <v>11632</v>
      </c>
      <c r="C5780" t="s">
        <v>313</v>
      </c>
      <c r="D5780"/>
      <c r="E5780"/>
      <c r="F5780"/>
      <c r="G5780"/>
      <c r="H5780" t="s">
        <v>63</v>
      </c>
      <c r="I5780" t="s">
        <v>64</v>
      </c>
      <c r="J5780"/>
      <c r="K5780"/>
      <c r="L5780"/>
      <c r="M5780"/>
      <c r="N5780"/>
      <c r="O5780"/>
      <c r="P5780"/>
      <c r="Q5780"/>
      <c r="R5780"/>
      <c r="S5780"/>
      <c r="T5780"/>
      <c r="U5780"/>
      <c r="V5780"/>
      <c r="W5780"/>
      <c r="X5780"/>
      <c r="Y5780"/>
      <c r="Z5780"/>
      <c r="AA5780"/>
      <c r="AB5780"/>
      <c r="AC5780"/>
      <c r="AD5780"/>
      <c r="AE5780"/>
      <c r="AF5780"/>
      <c r="AG5780"/>
      <c r="AH5780">
        <v>0</v>
      </c>
    </row>
    <row r="5781" spans="1:34" ht="15" x14ac:dyDescent="0.25">
      <c r="A5781" t="s">
        <v>11633</v>
      </c>
      <c r="B5781" t="s">
        <v>11634</v>
      </c>
      <c r="C5781" t="s">
        <v>63</v>
      </c>
      <c r="D5781">
        <v>9</v>
      </c>
      <c r="E5781" s="138">
        <v>43887</v>
      </c>
      <c r="F5781" s="138">
        <v>46011</v>
      </c>
      <c r="G5781" t="s">
        <v>69</v>
      </c>
      <c r="H5781" t="s">
        <v>70</v>
      </c>
      <c r="I5781">
        <v>0</v>
      </c>
      <c r="J5781" t="s">
        <v>16263</v>
      </c>
      <c r="K5781">
        <v>0.8</v>
      </c>
      <c r="L5781" t="s">
        <v>71</v>
      </c>
      <c r="M5781"/>
      <c r="N5781"/>
      <c r="O5781"/>
      <c r="P5781"/>
      <c r="Q5781"/>
      <c r="R5781"/>
      <c r="S5781"/>
      <c r="T5781"/>
      <c r="U5781"/>
      <c r="V5781"/>
      <c r="W5781"/>
      <c r="X5781"/>
      <c r="Y5781"/>
      <c r="Z5781"/>
      <c r="AA5781"/>
      <c r="AB5781"/>
      <c r="AC5781"/>
      <c r="AD5781"/>
      <c r="AE5781"/>
      <c r="AF5781"/>
      <c r="AG5781">
        <v>2</v>
      </c>
      <c r="AH5781">
        <v>6500</v>
      </c>
    </row>
    <row r="5782" spans="1:34" ht="15" x14ac:dyDescent="0.25">
      <c r="A5782" t="s">
        <v>11635</v>
      </c>
      <c r="B5782" t="s">
        <v>11636</v>
      </c>
      <c r="C5782" t="s">
        <v>411</v>
      </c>
      <c r="D5782">
        <v>48</v>
      </c>
      <c r="E5782" s="138">
        <v>41205</v>
      </c>
      <c r="F5782" s="138">
        <v>46011</v>
      </c>
      <c r="G5782" t="s">
        <v>69</v>
      </c>
      <c r="H5782" t="s">
        <v>63</v>
      </c>
      <c r="I5782">
        <v>0.8</v>
      </c>
      <c r="J5782" t="s">
        <v>71</v>
      </c>
      <c r="K5782"/>
      <c r="L5782"/>
      <c r="M5782"/>
      <c r="N5782"/>
      <c r="O5782"/>
      <c r="P5782"/>
      <c r="Q5782"/>
      <c r="R5782"/>
      <c r="S5782"/>
      <c r="T5782"/>
      <c r="U5782"/>
      <c r="V5782"/>
      <c r="W5782"/>
      <c r="X5782"/>
      <c r="Y5782"/>
      <c r="Z5782"/>
      <c r="AA5782"/>
      <c r="AB5782"/>
      <c r="AC5782"/>
      <c r="AD5782"/>
      <c r="AE5782"/>
      <c r="AF5782"/>
      <c r="AG5782">
        <v>1</v>
      </c>
      <c r="AH5782">
        <v>0</v>
      </c>
    </row>
    <row r="5783" spans="1:34" ht="15" x14ac:dyDescent="0.25">
      <c r="A5783" t="s">
        <v>11637</v>
      </c>
      <c r="B5783" t="s">
        <v>11638</v>
      </c>
      <c r="C5783" t="s">
        <v>203</v>
      </c>
      <c r="D5783">
        <v>1</v>
      </c>
      <c r="E5783" s="138">
        <v>45712</v>
      </c>
      <c r="F5783" s="138">
        <v>45897</v>
      </c>
      <c r="G5783" t="s">
        <v>69</v>
      </c>
      <c r="H5783" t="s">
        <v>63</v>
      </c>
      <c r="I5783">
        <v>0.8</v>
      </c>
      <c r="J5783" t="s">
        <v>71</v>
      </c>
      <c r="K5783"/>
      <c r="L5783"/>
      <c r="M5783"/>
      <c r="N5783"/>
      <c r="O5783"/>
      <c r="P5783"/>
      <c r="Q5783"/>
      <c r="R5783"/>
      <c r="S5783"/>
      <c r="T5783"/>
      <c r="U5783"/>
      <c r="V5783"/>
      <c r="W5783"/>
      <c r="X5783"/>
      <c r="Y5783"/>
      <c r="Z5783"/>
      <c r="AA5783"/>
      <c r="AB5783"/>
      <c r="AC5783"/>
      <c r="AD5783"/>
      <c r="AE5783"/>
      <c r="AF5783"/>
      <c r="AG5783">
        <v>1</v>
      </c>
      <c r="AH5783">
        <v>0</v>
      </c>
    </row>
    <row r="5784" spans="1:34" ht="15" x14ac:dyDescent="0.25">
      <c r="A5784" t="s">
        <v>11639</v>
      </c>
      <c r="B5784" t="s">
        <v>11640</v>
      </c>
      <c r="C5784" t="s">
        <v>521</v>
      </c>
      <c r="D5784">
        <v>66</v>
      </c>
      <c r="E5784" s="138">
        <v>45653</v>
      </c>
      <c r="F5784" s="138">
        <v>45848</v>
      </c>
      <c r="G5784" t="s">
        <v>69</v>
      </c>
      <c r="H5784" t="s">
        <v>70</v>
      </c>
      <c r="I5784">
        <v>0</v>
      </c>
      <c r="J5784" t="s">
        <v>16229</v>
      </c>
      <c r="K5784">
        <v>0.65</v>
      </c>
      <c r="L5784" t="s">
        <v>16270</v>
      </c>
      <c r="M5784">
        <v>0.7</v>
      </c>
      <c r="N5784" t="s">
        <v>78</v>
      </c>
      <c r="O5784">
        <v>0.8</v>
      </c>
      <c r="P5784" t="s">
        <v>79</v>
      </c>
      <c r="Q5784"/>
      <c r="R5784"/>
      <c r="S5784"/>
      <c r="T5784"/>
      <c r="U5784"/>
      <c r="V5784"/>
      <c r="W5784"/>
      <c r="X5784"/>
      <c r="Y5784"/>
      <c r="Z5784"/>
      <c r="AA5784"/>
      <c r="AB5784"/>
      <c r="AC5784"/>
      <c r="AD5784"/>
      <c r="AE5784"/>
      <c r="AF5784"/>
      <c r="AG5784">
        <v>4</v>
      </c>
      <c r="AH5784">
        <v>10000</v>
      </c>
    </row>
    <row r="5785" spans="1:34" ht="15" x14ac:dyDescent="0.25">
      <c r="A5785" t="s">
        <v>11641</v>
      </c>
      <c r="B5785" t="s">
        <v>11642</v>
      </c>
      <c r="C5785" t="s">
        <v>142</v>
      </c>
      <c r="D5785">
        <v>21</v>
      </c>
      <c r="E5785" s="138">
        <v>45561</v>
      </c>
      <c r="F5785" s="138">
        <v>45708</v>
      </c>
      <c r="G5785" t="s">
        <v>75</v>
      </c>
      <c r="H5785" t="s">
        <v>70</v>
      </c>
      <c r="I5785">
        <v>0</v>
      </c>
      <c r="J5785" t="s">
        <v>16229</v>
      </c>
      <c r="K5785">
        <v>0.6</v>
      </c>
      <c r="L5785" t="s">
        <v>16270</v>
      </c>
      <c r="M5785">
        <v>0.7</v>
      </c>
      <c r="N5785" t="s">
        <v>78</v>
      </c>
      <c r="O5785">
        <v>0.75</v>
      </c>
      <c r="P5785" t="s">
        <v>79</v>
      </c>
      <c r="Q5785"/>
      <c r="R5785"/>
      <c r="S5785"/>
      <c r="T5785"/>
      <c r="U5785"/>
      <c r="V5785"/>
      <c r="W5785"/>
      <c r="X5785"/>
      <c r="Y5785"/>
      <c r="Z5785"/>
      <c r="AA5785"/>
      <c r="AB5785"/>
      <c r="AC5785"/>
      <c r="AD5785"/>
      <c r="AE5785"/>
      <c r="AF5785"/>
      <c r="AG5785">
        <v>4</v>
      </c>
      <c r="AH5785">
        <v>10000</v>
      </c>
    </row>
    <row r="5786" spans="1:34" ht="15" x14ac:dyDescent="0.25">
      <c r="A5786" t="s">
        <v>11643</v>
      </c>
      <c r="B5786" t="s">
        <v>11644</v>
      </c>
      <c r="C5786" t="s">
        <v>318</v>
      </c>
      <c r="D5786">
        <v>24</v>
      </c>
      <c r="E5786" s="138">
        <v>45644</v>
      </c>
      <c r="F5786" s="138">
        <v>45715</v>
      </c>
      <c r="G5786" t="s">
        <v>69</v>
      </c>
      <c r="H5786" t="s">
        <v>70</v>
      </c>
      <c r="I5786">
        <v>0</v>
      </c>
      <c r="J5786" t="s">
        <v>16229</v>
      </c>
      <c r="K5786">
        <v>0.8</v>
      </c>
      <c r="L5786" t="s">
        <v>71</v>
      </c>
      <c r="M5786"/>
      <c r="N5786"/>
      <c r="O5786"/>
      <c r="P5786"/>
      <c r="Q5786"/>
      <c r="R5786"/>
      <c r="S5786"/>
      <c r="T5786"/>
      <c r="U5786"/>
      <c r="V5786"/>
      <c r="W5786"/>
      <c r="X5786"/>
      <c r="Y5786"/>
      <c r="Z5786"/>
      <c r="AA5786"/>
      <c r="AB5786"/>
      <c r="AC5786"/>
      <c r="AD5786"/>
      <c r="AE5786"/>
      <c r="AF5786"/>
      <c r="AG5786">
        <v>2</v>
      </c>
      <c r="AH5786">
        <v>10000</v>
      </c>
    </row>
    <row r="5787" spans="1:34" ht="15" x14ac:dyDescent="0.25">
      <c r="A5787" t="s">
        <v>11645</v>
      </c>
      <c r="B5787" t="s">
        <v>11646</v>
      </c>
      <c r="C5787" t="s">
        <v>313</v>
      </c>
      <c r="D5787"/>
      <c r="E5787"/>
      <c r="F5787"/>
      <c r="G5787"/>
      <c r="H5787" t="s">
        <v>63</v>
      </c>
      <c r="I5787" t="s">
        <v>64</v>
      </c>
      <c r="J5787"/>
      <c r="K5787"/>
      <c r="L5787"/>
      <c r="M5787"/>
      <c r="N5787"/>
      <c r="O5787"/>
      <c r="P5787"/>
      <c r="Q5787"/>
      <c r="R5787"/>
      <c r="S5787"/>
      <c r="T5787"/>
      <c r="U5787"/>
      <c r="V5787"/>
      <c r="W5787"/>
      <c r="X5787"/>
      <c r="Y5787"/>
      <c r="Z5787"/>
      <c r="AA5787"/>
      <c r="AB5787"/>
      <c r="AC5787"/>
      <c r="AD5787"/>
      <c r="AE5787"/>
      <c r="AF5787"/>
      <c r="AG5787"/>
      <c r="AH5787">
        <v>0</v>
      </c>
    </row>
    <row r="5788" spans="1:34" ht="15" x14ac:dyDescent="0.25">
      <c r="A5788" t="s">
        <v>11647</v>
      </c>
      <c r="B5788" t="s">
        <v>11648</v>
      </c>
      <c r="C5788" t="s">
        <v>254</v>
      </c>
      <c r="D5788">
        <v>4</v>
      </c>
      <c r="E5788" s="138">
        <v>44274</v>
      </c>
      <c r="F5788" s="138">
        <v>46011</v>
      </c>
      <c r="G5788" t="s">
        <v>16478</v>
      </c>
      <c r="H5788" t="s">
        <v>70</v>
      </c>
      <c r="I5788">
        <v>0.75</v>
      </c>
      <c r="J5788" t="s">
        <v>76</v>
      </c>
      <c r="K5788">
        <v>0.75</v>
      </c>
      <c r="L5788" t="s">
        <v>77</v>
      </c>
      <c r="M5788">
        <v>0.75</v>
      </c>
      <c r="N5788" t="s">
        <v>78</v>
      </c>
      <c r="O5788">
        <v>0.8</v>
      </c>
      <c r="P5788" t="s">
        <v>79</v>
      </c>
      <c r="Q5788">
        <v>0</v>
      </c>
      <c r="R5788" t="s">
        <v>16229</v>
      </c>
      <c r="S5788"/>
      <c r="T5788"/>
      <c r="U5788"/>
      <c r="V5788"/>
      <c r="W5788"/>
      <c r="X5788"/>
      <c r="Y5788"/>
      <c r="Z5788"/>
      <c r="AA5788"/>
      <c r="AB5788"/>
      <c r="AC5788"/>
      <c r="AD5788"/>
      <c r="AE5788"/>
      <c r="AF5788"/>
      <c r="AG5788">
        <v>0</v>
      </c>
      <c r="AH5788">
        <v>0</v>
      </c>
    </row>
    <row r="5789" spans="1:34" ht="15" x14ac:dyDescent="0.25">
      <c r="A5789" t="s">
        <v>11649</v>
      </c>
      <c r="B5789" t="s">
        <v>11650</v>
      </c>
      <c r="C5789" t="s">
        <v>2812</v>
      </c>
      <c r="D5789">
        <v>42</v>
      </c>
      <c r="E5789" s="138">
        <v>45644</v>
      </c>
      <c r="F5789" s="138">
        <v>45672</v>
      </c>
      <c r="G5789" t="s">
        <v>69</v>
      </c>
      <c r="H5789" t="s">
        <v>70</v>
      </c>
      <c r="I5789">
        <v>0</v>
      </c>
      <c r="J5789" t="s">
        <v>16271</v>
      </c>
      <c r="K5789">
        <v>0.65</v>
      </c>
      <c r="L5789" t="s">
        <v>16270</v>
      </c>
      <c r="M5789">
        <v>0.75</v>
      </c>
      <c r="N5789" t="s">
        <v>78</v>
      </c>
      <c r="O5789">
        <v>0.8</v>
      </c>
      <c r="P5789" t="s">
        <v>79</v>
      </c>
      <c r="Q5789"/>
      <c r="R5789"/>
      <c r="S5789"/>
      <c r="T5789"/>
      <c r="U5789"/>
      <c r="V5789"/>
      <c r="W5789"/>
      <c r="X5789"/>
      <c r="Y5789"/>
      <c r="Z5789"/>
      <c r="AA5789"/>
      <c r="AB5789"/>
      <c r="AC5789"/>
      <c r="AD5789"/>
      <c r="AE5789"/>
      <c r="AF5789"/>
      <c r="AG5789">
        <v>4</v>
      </c>
      <c r="AH5789">
        <v>20000</v>
      </c>
    </row>
    <row r="5790" spans="1:34" ht="15" x14ac:dyDescent="0.25">
      <c r="A5790" t="s">
        <v>11651</v>
      </c>
      <c r="B5790" t="s">
        <v>11652</v>
      </c>
      <c r="C5790" t="s">
        <v>313</v>
      </c>
      <c r="D5790"/>
      <c r="E5790"/>
      <c r="F5790"/>
      <c r="G5790"/>
      <c r="H5790" t="s">
        <v>63</v>
      </c>
      <c r="I5790" t="s">
        <v>64</v>
      </c>
      <c r="J5790"/>
      <c r="K5790"/>
      <c r="L5790"/>
      <c r="M5790"/>
      <c r="N5790"/>
      <c r="O5790"/>
      <c r="P5790"/>
      <c r="Q5790"/>
      <c r="R5790"/>
      <c r="S5790"/>
      <c r="T5790"/>
      <c r="U5790"/>
      <c r="V5790"/>
      <c r="W5790"/>
      <c r="X5790"/>
      <c r="Y5790"/>
      <c r="Z5790"/>
      <c r="AA5790"/>
      <c r="AB5790"/>
      <c r="AC5790"/>
      <c r="AD5790"/>
      <c r="AE5790"/>
      <c r="AF5790"/>
      <c r="AG5790"/>
      <c r="AH5790">
        <v>0</v>
      </c>
    </row>
    <row r="5791" spans="1:34" ht="15" x14ac:dyDescent="0.25">
      <c r="A5791" t="s">
        <v>11653</v>
      </c>
      <c r="B5791" t="s">
        <v>11654</v>
      </c>
      <c r="C5791" t="s">
        <v>286</v>
      </c>
      <c r="D5791">
        <v>4</v>
      </c>
      <c r="E5791" s="138">
        <v>43899</v>
      </c>
      <c r="F5791" s="138">
        <v>46011</v>
      </c>
      <c r="G5791" t="s">
        <v>69</v>
      </c>
      <c r="H5791" t="s">
        <v>63</v>
      </c>
      <c r="I5791">
        <v>0.6</v>
      </c>
      <c r="J5791" t="s">
        <v>71</v>
      </c>
      <c r="K5791"/>
      <c r="L5791"/>
      <c r="M5791"/>
      <c r="N5791"/>
      <c r="O5791"/>
      <c r="P5791"/>
      <c r="Q5791"/>
      <c r="R5791"/>
      <c r="S5791"/>
      <c r="T5791"/>
      <c r="U5791"/>
      <c r="V5791"/>
      <c r="W5791"/>
      <c r="X5791"/>
      <c r="Y5791"/>
      <c r="Z5791"/>
      <c r="AA5791"/>
      <c r="AB5791"/>
      <c r="AC5791"/>
      <c r="AD5791"/>
      <c r="AE5791"/>
      <c r="AF5791"/>
      <c r="AG5791">
        <v>1</v>
      </c>
      <c r="AH5791">
        <v>0</v>
      </c>
    </row>
    <row r="5792" spans="1:34" ht="15" x14ac:dyDescent="0.25">
      <c r="A5792" t="s">
        <v>11655</v>
      </c>
      <c r="B5792" t="s">
        <v>11656</v>
      </c>
      <c r="C5792" t="s">
        <v>154</v>
      </c>
      <c r="D5792">
        <v>43</v>
      </c>
      <c r="E5792" s="138">
        <v>45656</v>
      </c>
      <c r="F5792" s="138">
        <v>45923</v>
      </c>
      <c r="G5792" t="s">
        <v>69</v>
      </c>
      <c r="H5792" t="s">
        <v>63</v>
      </c>
      <c r="I5792">
        <v>0.8</v>
      </c>
      <c r="J5792" t="s">
        <v>71</v>
      </c>
      <c r="K5792"/>
      <c r="L5792"/>
      <c r="M5792"/>
      <c r="N5792"/>
      <c r="O5792"/>
      <c r="P5792"/>
      <c r="Q5792"/>
      <c r="R5792"/>
      <c r="S5792"/>
      <c r="T5792"/>
      <c r="U5792"/>
      <c r="V5792"/>
      <c r="W5792"/>
      <c r="X5792"/>
      <c r="Y5792"/>
      <c r="Z5792"/>
      <c r="AA5792"/>
      <c r="AB5792"/>
      <c r="AC5792"/>
      <c r="AD5792"/>
      <c r="AE5792"/>
      <c r="AF5792"/>
      <c r="AG5792">
        <v>1</v>
      </c>
      <c r="AH5792">
        <v>0</v>
      </c>
    </row>
    <row r="5793" spans="1:34" ht="15" x14ac:dyDescent="0.25">
      <c r="A5793" t="s">
        <v>11667</v>
      </c>
      <c r="B5793" t="s">
        <v>11668</v>
      </c>
      <c r="C5793" t="s">
        <v>203</v>
      </c>
      <c r="D5793">
        <v>35</v>
      </c>
      <c r="E5793" s="138">
        <v>45644</v>
      </c>
      <c r="F5793" s="138">
        <v>45728</v>
      </c>
      <c r="G5793" t="s">
        <v>69</v>
      </c>
      <c r="H5793" t="s">
        <v>70</v>
      </c>
      <c r="I5793">
        <v>0</v>
      </c>
      <c r="J5793" t="s">
        <v>16230</v>
      </c>
      <c r="K5793">
        <v>0.8</v>
      </c>
      <c r="L5793" t="s">
        <v>71</v>
      </c>
      <c r="M5793"/>
      <c r="N5793"/>
      <c r="O5793"/>
      <c r="P5793"/>
      <c r="Q5793"/>
      <c r="R5793"/>
      <c r="S5793"/>
      <c r="T5793"/>
      <c r="U5793"/>
      <c r="V5793"/>
      <c r="W5793"/>
      <c r="X5793"/>
      <c r="Y5793"/>
      <c r="Z5793"/>
      <c r="AA5793"/>
      <c r="AB5793"/>
      <c r="AC5793"/>
      <c r="AD5793"/>
      <c r="AE5793"/>
      <c r="AF5793"/>
      <c r="AG5793">
        <v>2</v>
      </c>
      <c r="AH5793">
        <v>15000</v>
      </c>
    </row>
    <row r="5794" spans="1:34" ht="15" x14ac:dyDescent="0.25">
      <c r="A5794" t="s">
        <v>11663</v>
      </c>
      <c r="B5794" t="s">
        <v>11664</v>
      </c>
      <c r="C5794" t="s">
        <v>294</v>
      </c>
      <c r="D5794">
        <v>38</v>
      </c>
      <c r="E5794" s="138">
        <v>45649</v>
      </c>
      <c r="F5794" s="138">
        <v>45903</v>
      </c>
      <c r="G5794" t="s">
        <v>69</v>
      </c>
      <c r="H5794" t="s">
        <v>63</v>
      </c>
      <c r="I5794">
        <v>0.8</v>
      </c>
      <c r="J5794" t="s">
        <v>71</v>
      </c>
      <c r="K5794"/>
      <c r="L5794"/>
      <c r="M5794"/>
      <c r="N5794"/>
      <c r="O5794"/>
      <c r="P5794"/>
      <c r="Q5794"/>
      <c r="R5794"/>
      <c r="S5794"/>
      <c r="T5794"/>
      <c r="U5794"/>
      <c r="V5794"/>
      <c r="W5794"/>
      <c r="X5794"/>
      <c r="Y5794"/>
      <c r="Z5794"/>
      <c r="AA5794"/>
      <c r="AB5794"/>
      <c r="AC5794"/>
      <c r="AD5794"/>
      <c r="AE5794"/>
      <c r="AF5794"/>
      <c r="AG5794">
        <v>1</v>
      </c>
      <c r="AH5794">
        <v>0</v>
      </c>
    </row>
    <row r="5795" spans="1:34" ht="15" x14ac:dyDescent="0.25">
      <c r="A5795" t="s">
        <v>11661</v>
      </c>
      <c r="B5795" t="s">
        <v>11662</v>
      </c>
      <c r="C5795" t="s">
        <v>254</v>
      </c>
      <c r="D5795">
        <v>3</v>
      </c>
      <c r="E5795" s="138">
        <v>45337</v>
      </c>
      <c r="F5795" s="138">
        <v>46011</v>
      </c>
      <c r="G5795" t="s">
        <v>16478</v>
      </c>
      <c r="H5795" t="s">
        <v>70</v>
      </c>
      <c r="I5795">
        <v>0.63</v>
      </c>
      <c r="J5795" t="s">
        <v>76</v>
      </c>
      <c r="K5795">
        <v>0.65</v>
      </c>
      <c r="L5795" t="s">
        <v>77</v>
      </c>
      <c r="M5795">
        <v>0.7</v>
      </c>
      <c r="N5795" t="s">
        <v>78</v>
      </c>
      <c r="O5795">
        <v>0.75</v>
      </c>
      <c r="P5795" t="s">
        <v>79</v>
      </c>
      <c r="Q5795">
        <v>0</v>
      </c>
      <c r="R5795" t="s">
        <v>16230</v>
      </c>
      <c r="S5795"/>
      <c r="T5795"/>
      <c r="U5795"/>
      <c r="V5795"/>
      <c r="W5795"/>
      <c r="X5795"/>
      <c r="Y5795"/>
      <c r="Z5795"/>
      <c r="AA5795"/>
      <c r="AB5795"/>
      <c r="AC5795"/>
      <c r="AD5795"/>
      <c r="AE5795"/>
      <c r="AF5795"/>
      <c r="AG5795">
        <v>0</v>
      </c>
      <c r="AH5795">
        <v>0</v>
      </c>
    </row>
    <row r="5796" spans="1:34" ht="15" x14ac:dyDescent="0.25">
      <c r="A5796" t="s">
        <v>11665</v>
      </c>
      <c r="B5796" t="s">
        <v>11666</v>
      </c>
      <c r="C5796" t="s">
        <v>231</v>
      </c>
      <c r="D5796">
        <v>18</v>
      </c>
      <c r="E5796" s="138">
        <v>45653</v>
      </c>
      <c r="F5796" s="138">
        <v>45688</v>
      </c>
      <c r="G5796" t="s">
        <v>16478</v>
      </c>
      <c r="H5796" t="s">
        <v>70</v>
      </c>
      <c r="I5796">
        <v>0.1</v>
      </c>
      <c r="J5796" t="s">
        <v>76</v>
      </c>
      <c r="K5796">
        <v>0.2</v>
      </c>
      <c r="L5796" t="s">
        <v>77</v>
      </c>
      <c r="M5796">
        <v>0.3</v>
      </c>
      <c r="N5796" t="s">
        <v>78</v>
      </c>
      <c r="O5796">
        <v>0.4</v>
      </c>
      <c r="P5796" t="s">
        <v>79</v>
      </c>
      <c r="Q5796">
        <v>0</v>
      </c>
      <c r="R5796" t="s">
        <v>16230</v>
      </c>
      <c r="S5796"/>
      <c r="T5796"/>
      <c r="U5796"/>
      <c r="V5796"/>
      <c r="W5796"/>
      <c r="X5796"/>
      <c r="Y5796"/>
      <c r="Z5796"/>
      <c r="AA5796"/>
      <c r="AB5796"/>
      <c r="AC5796"/>
      <c r="AD5796"/>
      <c r="AE5796"/>
      <c r="AF5796"/>
      <c r="AG5796">
        <v>0</v>
      </c>
      <c r="AH5796">
        <v>0</v>
      </c>
    </row>
    <row r="5797" spans="1:34" ht="15" x14ac:dyDescent="0.25">
      <c r="A5797" t="s">
        <v>11659</v>
      </c>
      <c r="B5797" t="s">
        <v>11660</v>
      </c>
      <c r="C5797" t="s">
        <v>790</v>
      </c>
      <c r="D5797">
        <v>33</v>
      </c>
      <c r="E5797" s="138">
        <v>45645</v>
      </c>
      <c r="F5797" s="138">
        <v>45679</v>
      </c>
      <c r="G5797" t="s">
        <v>16478</v>
      </c>
      <c r="H5797" t="s">
        <v>70</v>
      </c>
      <c r="I5797">
        <v>0.7</v>
      </c>
      <c r="J5797" t="s">
        <v>16672</v>
      </c>
      <c r="K5797">
        <v>0.71</v>
      </c>
      <c r="L5797" t="s">
        <v>77</v>
      </c>
      <c r="M5797">
        <v>0.72</v>
      </c>
      <c r="N5797" t="s">
        <v>78</v>
      </c>
      <c r="O5797">
        <v>0.8</v>
      </c>
      <c r="P5797" t="s">
        <v>79</v>
      </c>
      <c r="Q5797">
        <v>0</v>
      </c>
      <c r="R5797" t="s">
        <v>16230</v>
      </c>
      <c r="S5797"/>
      <c r="T5797"/>
      <c r="U5797"/>
      <c r="V5797"/>
      <c r="W5797"/>
      <c r="X5797"/>
      <c r="Y5797"/>
      <c r="Z5797"/>
      <c r="AA5797"/>
      <c r="AB5797"/>
      <c r="AC5797"/>
      <c r="AD5797"/>
      <c r="AE5797"/>
      <c r="AF5797"/>
      <c r="AG5797">
        <v>0</v>
      </c>
      <c r="AH5797">
        <v>0</v>
      </c>
    </row>
    <row r="5798" spans="1:34" ht="15" x14ac:dyDescent="0.25">
      <c r="A5798" t="s">
        <v>11657</v>
      </c>
      <c r="B5798" t="s">
        <v>11658</v>
      </c>
      <c r="C5798" t="s">
        <v>193</v>
      </c>
      <c r="D5798"/>
      <c r="E5798"/>
      <c r="F5798"/>
      <c r="G5798"/>
      <c r="H5798" t="s">
        <v>63</v>
      </c>
      <c r="I5798" t="s">
        <v>64</v>
      </c>
      <c r="J5798"/>
      <c r="K5798"/>
      <c r="L5798"/>
      <c r="M5798"/>
      <c r="N5798"/>
      <c r="O5798"/>
      <c r="P5798"/>
      <c r="Q5798"/>
      <c r="R5798"/>
      <c r="S5798"/>
      <c r="T5798"/>
      <c r="U5798"/>
      <c r="V5798"/>
      <c r="W5798"/>
      <c r="X5798"/>
      <c r="Y5798"/>
      <c r="Z5798"/>
      <c r="AA5798"/>
      <c r="AB5798"/>
      <c r="AC5798"/>
      <c r="AD5798"/>
      <c r="AE5798"/>
      <c r="AF5798"/>
      <c r="AG5798"/>
      <c r="AH5798">
        <v>0</v>
      </c>
    </row>
    <row r="5799" spans="1:34" ht="15" x14ac:dyDescent="0.25">
      <c r="A5799" t="s">
        <v>11669</v>
      </c>
      <c r="B5799" t="s">
        <v>11670</v>
      </c>
      <c r="C5799" t="s">
        <v>148</v>
      </c>
      <c r="D5799">
        <v>45</v>
      </c>
      <c r="E5799" s="138">
        <v>45624</v>
      </c>
      <c r="F5799" s="138">
        <v>45933</v>
      </c>
      <c r="G5799" t="s">
        <v>69</v>
      </c>
      <c r="H5799" t="s">
        <v>70</v>
      </c>
      <c r="I5799">
        <v>0</v>
      </c>
      <c r="J5799" t="s">
        <v>16228</v>
      </c>
      <c r="K5799">
        <v>0.8</v>
      </c>
      <c r="L5799" t="s">
        <v>71</v>
      </c>
      <c r="M5799"/>
      <c r="N5799"/>
      <c r="O5799"/>
      <c r="P5799"/>
      <c r="Q5799"/>
      <c r="R5799"/>
      <c r="S5799"/>
      <c r="T5799"/>
      <c r="U5799"/>
      <c r="V5799"/>
      <c r="W5799"/>
      <c r="X5799"/>
      <c r="Y5799"/>
      <c r="Z5799"/>
      <c r="AA5799"/>
      <c r="AB5799"/>
      <c r="AC5799"/>
      <c r="AD5799"/>
      <c r="AE5799"/>
      <c r="AF5799"/>
      <c r="AG5799">
        <v>2</v>
      </c>
      <c r="AH5799">
        <v>12000</v>
      </c>
    </row>
    <row r="5800" spans="1:34" ht="15" x14ac:dyDescent="0.25">
      <c r="A5800" t="s">
        <v>11671</v>
      </c>
      <c r="B5800" t="s">
        <v>11672</v>
      </c>
      <c r="C5800" t="s">
        <v>1085</v>
      </c>
      <c r="D5800">
        <v>20</v>
      </c>
      <c r="E5800" s="138">
        <v>42213</v>
      </c>
      <c r="F5800" s="138">
        <v>46011</v>
      </c>
      <c r="G5800" t="s">
        <v>69</v>
      </c>
      <c r="H5800" t="s">
        <v>63</v>
      </c>
      <c r="I5800">
        <v>0.8</v>
      </c>
      <c r="J5800" t="s">
        <v>71</v>
      </c>
      <c r="K5800"/>
      <c r="L5800"/>
      <c r="M5800"/>
      <c r="N5800"/>
      <c r="O5800"/>
      <c r="P5800"/>
      <c r="Q5800"/>
      <c r="R5800"/>
      <c r="S5800"/>
      <c r="T5800"/>
      <c r="U5800"/>
      <c r="V5800"/>
      <c r="W5800"/>
      <c r="X5800"/>
      <c r="Y5800"/>
      <c r="Z5800"/>
      <c r="AA5800"/>
      <c r="AB5800"/>
      <c r="AC5800"/>
      <c r="AD5800"/>
      <c r="AE5800"/>
      <c r="AF5800"/>
      <c r="AG5800">
        <v>1</v>
      </c>
      <c r="AH5800">
        <v>0</v>
      </c>
    </row>
    <row r="5801" spans="1:34" ht="15" x14ac:dyDescent="0.25">
      <c r="A5801" t="s">
        <v>11673</v>
      </c>
      <c r="B5801" t="s">
        <v>11674</v>
      </c>
      <c r="C5801" t="s">
        <v>193</v>
      </c>
      <c r="D5801">
        <v>32</v>
      </c>
      <c r="E5801" s="138">
        <v>45287</v>
      </c>
      <c r="F5801" s="138">
        <v>46011</v>
      </c>
      <c r="G5801" t="s">
        <v>16478</v>
      </c>
      <c r="H5801" t="s">
        <v>70</v>
      </c>
      <c r="I5801">
        <v>0.5</v>
      </c>
      <c r="J5801" t="s">
        <v>76</v>
      </c>
      <c r="K5801">
        <v>0.6</v>
      </c>
      <c r="L5801" t="s">
        <v>77</v>
      </c>
      <c r="M5801">
        <v>0.7</v>
      </c>
      <c r="N5801" t="s">
        <v>78</v>
      </c>
      <c r="O5801">
        <v>0.7</v>
      </c>
      <c r="P5801" t="s">
        <v>79</v>
      </c>
      <c r="Q5801">
        <v>0</v>
      </c>
      <c r="R5801" t="s">
        <v>16237</v>
      </c>
      <c r="S5801"/>
      <c r="T5801"/>
      <c r="U5801"/>
      <c r="V5801"/>
      <c r="W5801"/>
      <c r="X5801"/>
      <c r="Y5801"/>
      <c r="Z5801"/>
      <c r="AA5801"/>
      <c r="AB5801"/>
      <c r="AC5801"/>
      <c r="AD5801"/>
      <c r="AE5801"/>
      <c r="AF5801"/>
      <c r="AG5801">
        <v>0</v>
      </c>
      <c r="AH5801">
        <v>0</v>
      </c>
    </row>
    <row r="5802" spans="1:34" ht="15" x14ac:dyDescent="0.25">
      <c r="A5802" t="s">
        <v>11675</v>
      </c>
      <c r="B5802" t="s">
        <v>11676</v>
      </c>
      <c r="C5802" t="s">
        <v>790</v>
      </c>
      <c r="D5802">
        <v>34</v>
      </c>
      <c r="E5802" s="138">
        <v>45633</v>
      </c>
      <c r="F5802" s="138">
        <v>45664</v>
      </c>
      <c r="G5802" t="s">
        <v>75</v>
      </c>
      <c r="H5802" t="s">
        <v>63</v>
      </c>
      <c r="I5802">
        <v>0.8</v>
      </c>
      <c r="J5802" t="s">
        <v>71</v>
      </c>
      <c r="K5802"/>
      <c r="L5802"/>
      <c r="M5802"/>
      <c r="N5802"/>
      <c r="O5802"/>
      <c r="P5802"/>
      <c r="Q5802"/>
      <c r="R5802"/>
      <c r="S5802"/>
      <c r="T5802"/>
      <c r="U5802"/>
      <c r="V5802"/>
      <c r="W5802"/>
      <c r="X5802"/>
      <c r="Y5802"/>
      <c r="Z5802"/>
      <c r="AA5802"/>
      <c r="AB5802"/>
      <c r="AC5802"/>
      <c r="AD5802"/>
      <c r="AE5802"/>
      <c r="AF5802"/>
      <c r="AG5802">
        <v>1</v>
      </c>
      <c r="AH5802">
        <v>0</v>
      </c>
    </row>
    <row r="5803" spans="1:34" ht="15" x14ac:dyDescent="0.25">
      <c r="A5803" t="s">
        <v>11677</v>
      </c>
      <c r="B5803" t="s">
        <v>11678</v>
      </c>
      <c r="C5803" t="s">
        <v>231</v>
      </c>
      <c r="D5803">
        <v>42</v>
      </c>
      <c r="E5803" s="138">
        <v>45279</v>
      </c>
      <c r="F5803" s="138">
        <v>46011</v>
      </c>
      <c r="G5803" t="s">
        <v>69</v>
      </c>
      <c r="H5803" t="s">
        <v>63</v>
      </c>
      <c r="I5803">
        <v>0.7</v>
      </c>
      <c r="J5803" t="s">
        <v>71</v>
      </c>
      <c r="K5803"/>
      <c r="L5803"/>
      <c r="M5803"/>
      <c r="N5803"/>
      <c r="O5803"/>
      <c r="P5803"/>
      <c r="Q5803"/>
      <c r="R5803"/>
      <c r="S5803"/>
      <c r="T5803"/>
      <c r="U5803"/>
      <c r="V5803"/>
      <c r="W5803"/>
      <c r="X5803"/>
      <c r="Y5803"/>
      <c r="Z5803"/>
      <c r="AA5803"/>
      <c r="AB5803"/>
      <c r="AC5803"/>
      <c r="AD5803"/>
      <c r="AE5803"/>
      <c r="AF5803"/>
      <c r="AG5803">
        <v>1</v>
      </c>
      <c r="AH5803">
        <v>0</v>
      </c>
    </row>
    <row r="5804" spans="1:34" ht="15" x14ac:dyDescent="0.25">
      <c r="A5804" t="s">
        <v>11679</v>
      </c>
      <c r="B5804" t="s">
        <v>11680</v>
      </c>
      <c r="C5804" t="s">
        <v>321</v>
      </c>
      <c r="D5804">
        <v>27</v>
      </c>
      <c r="E5804" s="138">
        <v>45645</v>
      </c>
      <c r="F5804" s="138">
        <v>45777</v>
      </c>
      <c r="G5804" t="s">
        <v>75</v>
      </c>
      <c r="H5804" t="s">
        <v>70</v>
      </c>
      <c r="I5804">
        <v>0</v>
      </c>
      <c r="J5804" t="s">
        <v>16256</v>
      </c>
      <c r="K5804">
        <v>0.6</v>
      </c>
      <c r="L5804" t="s">
        <v>16270</v>
      </c>
      <c r="M5804">
        <v>0.7</v>
      </c>
      <c r="N5804" t="s">
        <v>78</v>
      </c>
      <c r="O5804">
        <v>0.8</v>
      </c>
      <c r="P5804" t="s">
        <v>79</v>
      </c>
      <c r="Q5804"/>
      <c r="R5804"/>
      <c r="S5804"/>
      <c r="T5804"/>
      <c r="U5804"/>
      <c r="V5804"/>
      <c r="W5804"/>
      <c r="X5804"/>
      <c r="Y5804"/>
      <c r="Z5804"/>
      <c r="AA5804"/>
      <c r="AB5804"/>
      <c r="AC5804"/>
      <c r="AD5804"/>
      <c r="AE5804"/>
      <c r="AF5804"/>
      <c r="AG5804">
        <v>4</v>
      </c>
      <c r="AH5804">
        <v>6000</v>
      </c>
    </row>
    <row r="5805" spans="1:34" ht="15" x14ac:dyDescent="0.25">
      <c r="A5805" t="s">
        <v>15717</v>
      </c>
      <c r="B5805" t="s">
        <v>15718</v>
      </c>
      <c r="C5805" t="s">
        <v>313</v>
      </c>
      <c r="D5805"/>
      <c r="E5805"/>
      <c r="F5805"/>
      <c r="G5805"/>
      <c r="H5805" t="s">
        <v>63</v>
      </c>
      <c r="I5805" t="s">
        <v>64</v>
      </c>
      <c r="J5805"/>
      <c r="K5805"/>
      <c r="L5805"/>
      <c r="M5805"/>
      <c r="N5805"/>
      <c r="O5805"/>
      <c r="P5805"/>
      <c r="Q5805"/>
      <c r="R5805"/>
      <c r="S5805"/>
      <c r="T5805"/>
      <c r="U5805"/>
      <c r="V5805"/>
      <c r="W5805"/>
      <c r="X5805"/>
      <c r="Y5805"/>
      <c r="Z5805"/>
      <c r="AA5805"/>
      <c r="AB5805"/>
      <c r="AC5805"/>
      <c r="AD5805"/>
      <c r="AE5805"/>
      <c r="AF5805"/>
      <c r="AG5805"/>
      <c r="AH5805">
        <v>0</v>
      </c>
    </row>
    <row r="5806" spans="1:34" ht="15" x14ac:dyDescent="0.25">
      <c r="A5806" t="s">
        <v>11681</v>
      </c>
      <c r="B5806" t="s">
        <v>11682</v>
      </c>
      <c r="C5806" t="s">
        <v>313</v>
      </c>
      <c r="D5806"/>
      <c r="E5806"/>
      <c r="F5806"/>
      <c r="G5806"/>
      <c r="H5806" t="s">
        <v>63</v>
      </c>
      <c r="I5806" t="s">
        <v>64</v>
      </c>
      <c r="J5806"/>
      <c r="K5806"/>
      <c r="L5806"/>
      <c r="M5806"/>
      <c r="N5806"/>
      <c r="O5806"/>
      <c r="P5806"/>
      <c r="Q5806"/>
      <c r="R5806"/>
      <c r="S5806"/>
      <c r="T5806"/>
      <c r="U5806"/>
      <c r="V5806"/>
      <c r="W5806"/>
      <c r="X5806"/>
      <c r="Y5806"/>
      <c r="Z5806"/>
      <c r="AA5806"/>
      <c r="AB5806"/>
      <c r="AC5806"/>
      <c r="AD5806"/>
      <c r="AE5806"/>
      <c r="AF5806"/>
      <c r="AG5806"/>
      <c r="AH5806">
        <v>0</v>
      </c>
    </row>
    <row r="5807" spans="1:34" ht="15" x14ac:dyDescent="0.25">
      <c r="A5807" t="s">
        <v>11683</v>
      </c>
      <c r="B5807" t="s">
        <v>11684</v>
      </c>
      <c r="C5807" t="s">
        <v>294</v>
      </c>
      <c r="D5807">
        <v>26</v>
      </c>
      <c r="E5807" s="138">
        <v>45637</v>
      </c>
      <c r="F5807" s="138">
        <v>45940</v>
      </c>
      <c r="G5807" t="s">
        <v>69</v>
      </c>
      <c r="H5807" t="s">
        <v>63</v>
      </c>
      <c r="I5807">
        <v>0.8</v>
      </c>
      <c r="J5807" t="s">
        <v>71</v>
      </c>
      <c r="K5807"/>
      <c r="L5807"/>
      <c r="M5807"/>
      <c r="N5807"/>
      <c r="O5807"/>
      <c r="P5807"/>
      <c r="Q5807"/>
      <c r="R5807"/>
      <c r="S5807"/>
      <c r="T5807"/>
      <c r="U5807"/>
      <c r="V5807"/>
      <c r="W5807"/>
      <c r="X5807"/>
      <c r="Y5807"/>
      <c r="Z5807"/>
      <c r="AA5807"/>
      <c r="AB5807"/>
      <c r="AC5807"/>
      <c r="AD5807"/>
      <c r="AE5807"/>
      <c r="AF5807"/>
      <c r="AG5807">
        <v>1</v>
      </c>
      <c r="AH5807">
        <v>0</v>
      </c>
    </row>
    <row r="5808" spans="1:34" ht="15" x14ac:dyDescent="0.25">
      <c r="A5808" t="s">
        <v>11685</v>
      </c>
      <c r="B5808" t="s">
        <v>11686</v>
      </c>
      <c r="C5808" t="s">
        <v>231</v>
      </c>
      <c r="D5808">
        <v>28</v>
      </c>
      <c r="E5808" s="138">
        <v>44924</v>
      </c>
      <c r="F5808" s="138">
        <v>46011</v>
      </c>
      <c r="G5808" t="s">
        <v>818</v>
      </c>
      <c r="H5808" t="s">
        <v>63</v>
      </c>
      <c r="I5808">
        <v>0</v>
      </c>
      <c r="J5808" t="s">
        <v>71</v>
      </c>
      <c r="K5808"/>
      <c r="L5808"/>
      <c r="M5808"/>
      <c r="N5808"/>
      <c r="O5808"/>
      <c r="P5808"/>
      <c r="Q5808"/>
      <c r="R5808"/>
      <c r="S5808"/>
      <c r="T5808"/>
      <c r="U5808"/>
      <c r="V5808"/>
      <c r="W5808"/>
      <c r="X5808"/>
      <c r="Y5808"/>
      <c r="Z5808"/>
      <c r="AA5808"/>
      <c r="AB5808"/>
      <c r="AC5808"/>
      <c r="AD5808"/>
      <c r="AE5808"/>
      <c r="AF5808"/>
      <c r="AG5808">
        <v>1</v>
      </c>
      <c r="AH5808">
        <v>0</v>
      </c>
    </row>
    <row r="5809" spans="1:34" ht="15" x14ac:dyDescent="0.25">
      <c r="A5809" t="s">
        <v>11689</v>
      </c>
      <c r="B5809" t="s">
        <v>11690</v>
      </c>
      <c r="C5809" t="s">
        <v>267</v>
      </c>
      <c r="D5809">
        <v>67</v>
      </c>
      <c r="E5809" s="138">
        <v>45654</v>
      </c>
      <c r="F5809" s="138">
        <v>45939</v>
      </c>
      <c r="G5809" t="s">
        <v>69</v>
      </c>
      <c r="H5809" t="s">
        <v>70</v>
      </c>
      <c r="I5809">
        <v>0</v>
      </c>
      <c r="J5809" t="s">
        <v>16228</v>
      </c>
      <c r="K5809">
        <v>0.4</v>
      </c>
      <c r="L5809" t="s">
        <v>71</v>
      </c>
      <c r="M5809"/>
      <c r="N5809"/>
      <c r="O5809"/>
      <c r="P5809"/>
      <c r="Q5809"/>
      <c r="R5809"/>
      <c r="S5809"/>
      <c r="T5809"/>
      <c r="U5809"/>
      <c r="V5809"/>
      <c r="W5809"/>
      <c r="X5809"/>
      <c r="Y5809"/>
      <c r="Z5809"/>
      <c r="AA5809"/>
      <c r="AB5809"/>
      <c r="AC5809"/>
      <c r="AD5809"/>
      <c r="AE5809"/>
      <c r="AF5809"/>
      <c r="AG5809">
        <v>2</v>
      </c>
      <c r="AH5809">
        <v>12000</v>
      </c>
    </row>
    <row r="5810" spans="1:34" ht="15" x14ac:dyDescent="0.25">
      <c r="A5810" t="s">
        <v>11691</v>
      </c>
      <c r="B5810" t="s">
        <v>11692</v>
      </c>
      <c r="C5810" t="s">
        <v>211</v>
      </c>
      <c r="D5810">
        <v>70</v>
      </c>
      <c r="E5810" s="138">
        <v>45646</v>
      </c>
      <c r="F5810" s="138">
        <v>45698</v>
      </c>
      <c r="G5810" t="s">
        <v>69</v>
      </c>
      <c r="H5810" t="s">
        <v>63</v>
      </c>
      <c r="I5810">
        <v>0.8</v>
      </c>
      <c r="J5810" t="s">
        <v>71</v>
      </c>
      <c r="K5810"/>
      <c r="L5810"/>
      <c r="M5810"/>
      <c r="N5810"/>
      <c r="O5810"/>
      <c r="P5810"/>
      <c r="Q5810"/>
      <c r="R5810"/>
      <c r="S5810"/>
      <c r="T5810"/>
      <c r="U5810"/>
      <c r="V5810"/>
      <c r="W5810"/>
      <c r="X5810"/>
      <c r="Y5810"/>
      <c r="Z5810"/>
      <c r="AA5810"/>
      <c r="AB5810"/>
      <c r="AC5810"/>
      <c r="AD5810"/>
      <c r="AE5810"/>
      <c r="AF5810"/>
      <c r="AG5810">
        <v>1</v>
      </c>
      <c r="AH5810">
        <v>0</v>
      </c>
    </row>
    <row r="5811" spans="1:34" ht="15" x14ac:dyDescent="0.25">
      <c r="A5811" t="s">
        <v>11693</v>
      </c>
      <c r="B5811" t="s">
        <v>11694</v>
      </c>
      <c r="C5811" t="s">
        <v>318</v>
      </c>
      <c r="D5811">
        <v>36</v>
      </c>
      <c r="E5811" s="138">
        <v>45645</v>
      </c>
      <c r="F5811" s="138">
        <v>45688</v>
      </c>
      <c r="G5811" t="s">
        <v>69</v>
      </c>
      <c r="H5811" t="s">
        <v>63</v>
      </c>
      <c r="I5811">
        <v>0.8</v>
      </c>
      <c r="J5811" t="s">
        <v>71</v>
      </c>
      <c r="K5811"/>
      <c r="L5811"/>
      <c r="M5811"/>
      <c r="N5811"/>
      <c r="O5811"/>
      <c r="P5811"/>
      <c r="Q5811"/>
      <c r="R5811"/>
      <c r="S5811"/>
      <c r="T5811"/>
      <c r="U5811"/>
      <c r="V5811"/>
      <c r="W5811"/>
      <c r="X5811"/>
      <c r="Y5811"/>
      <c r="Z5811"/>
      <c r="AA5811"/>
      <c r="AB5811"/>
      <c r="AC5811"/>
      <c r="AD5811"/>
      <c r="AE5811"/>
      <c r="AF5811"/>
      <c r="AG5811">
        <v>1</v>
      </c>
      <c r="AH5811">
        <v>0</v>
      </c>
    </row>
    <row r="5812" spans="1:34" ht="15" x14ac:dyDescent="0.25">
      <c r="A5812" t="s">
        <v>11695</v>
      </c>
      <c r="B5812" t="s">
        <v>11696</v>
      </c>
      <c r="C5812" t="s">
        <v>90</v>
      </c>
      <c r="D5812">
        <v>36</v>
      </c>
      <c r="E5812" s="138">
        <v>45643</v>
      </c>
      <c r="F5812" s="138">
        <v>45715</v>
      </c>
      <c r="G5812" t="s">
        <v>69</v>
      </c>
      <c r="H5812" t="s">
        <v>70</v>
      </c>
      <c r="I5812">
        <v>0</v>
      </c>
      <c r="J5812" t="s">
        <v>16229</v>
      </c>
      <c r="K5812">
        <v>0.75</v>
      </c>
      <c r="L5812" t="s">
        <v>71</v>
      </c>
      <c r="M5812"/>
      <c r="N5812"/>
      <c r="O5812"/>
      <c r="P5812"/>
      <c r="Q5812"/>
      <c r="R5812"/>
      <c r="S5812"/>
      <c r="T5812"/>
      <c r="U5812"/>
      <c r="V5812"/>
      <c r="W5812"/>
      <c r="X5812"/>
      <c r="Y5812"/>
      <c r="Z5812"/>
      <c r="AA5812"/>
      <c r="AB5812"/>
      <c r="AC5812"/>
      <c r="AD5812"/>
      <c r="AE5812"/>
      <c r="AF5812"/>
      <c r="AG5812">
        <v>2</v>
      </c>
      <c r="AH5812">
        <v>10000</v>
      </c>
    </row>
    <row r="5813" spans="1:34" ht="15" x14ac:dyDescent="0.25">
      <c r="A5813" t="s">
        <v>11697</v>
      </c>
      <c r="B5813" t="s">
        <v>11698</v>
      </c>
      <c r="C5813" t="s">
        <v>294</v>
      </c>
      <c r="D5813">
        <v>24</v>
      </c>
      <c r="E5813" s="138">
        <v>45631</v>
      </c>
      <c r="F5813" s="138">
        <v>45670</v>
      </c>
      <c r="G5813" t="s">
        <v>69</v>
      </c>
      <c r="H5813" t="s">
        <v>63</v>
      </c>
      <c r="I5813">
        <v>0.5</v>
      </c>
      <c r="J5813" t="s">
        <v>71</v>
      </c>
      <c r="K5813"/>
      <c r="L5813"/>
      <c r="M5813"/>
      <c r="N5813"/>
      <c r="O5813"/>
      <c r="P5813"/>
      <c r="Q5813"/>
      <c r="R5813"/>
      <c r="S5813"/>
      <c r="T5813"/>
      <c r="U5813"/>
      <c r="V5813"/>
      <c r="W5813"/>
      <c r="X5813"/>
      <c r="Y5813"/>
      <c r="Z5813"/>
      <c r="AA5813"/>
      <c r="AB5813"/>
      <c r="AC5813"/>
      <c r="AD5813"/>
      <c r="AE5813"/>
      <c r="AF5813"/>
      <c r="AG5813">
        <v>1</v>
      </c>
      <c r="AH5813">
        <v>0</v>
      </c>
    </row>
    <row r="5814" spans="1:34" ht="15" x14ac:dyDescent="0.25">
      <c r="A5814" t="s">
        <v>11699</v>
      </c>
      <c r="B5814" t="s">
        <v>11700</v>
      </c>
      <c r="C5814" t="s">
        <v>87</v>
      </c>
      <c r="D5814">
        <v>53</v>
      </c>
      <c r="E5814" s="138">
        <v>45649</v>
      </c>
      <c r="F5814" s="138">
        <v>45845</v>
      </c>
      <c r="G5814" t="s">
        <v>69</v>
      </c>
      <c r="H5814" t="s">
        <v>70</v>
      </c>
      <c r="I5814">
        <v>0</v>
      </c>
      <c r="J5814" t="s">
        <v>16249</v>
      </c>
      <c r="K5814">
        <v>0.7</v>
      </c>
      <c r="L5814" t="s">
        <v>71</v>
      </c>
      <c r="M5814"/>
      <c r="N5814"/>
      <c r="O5814"/>
      <c r="P5814"/>
      <c r="Q5814"/>
      <c r="R5814"/>
      <c r="S5814"/>
      <c r="T5814"/>
      <c r="U5814"/>
      <c r="V5814"/>
      <c r="W5814"/>
      <c r="X5814"/>
      <c r="Y5814"/>
      <c r="Z5814"/>
      <c r="AA5814"/>
      <c r="AB5814"/>
      <c r="AC5814"/>
      <c r="AD5814"/>
      <c r="AE5814"/>
      <c r="AF5814"/>
      <c r="AG5814">
        <v>2</v>
      </c>
      <c r="AH5814">
        <v>8000</v>
      </c>
    </row>
    <row r="5815" spans="1:34" ht="15" x14ac:dyDescent="0.25">
      <c r="A5815" t="s">
        <v>11701</v>
      </c>
      <c r="B5815" t="s">
        <v>11702</v>
      </c>
      <c r="C5815" t="s">
        <v>119</v>
      </c>
      <c r="D5815">
        <v>3</v>
      </c>
      <c r="E5815" s="138">
        <v>45711</v>
      </c>
      <c r="F5815" s="138">
        <v>45874</v>
      </c>
      <c r="G5815" t="s">
        <v>69</v>
      </c>
      <c r="H5815" t="s">
        <v>63</v>
      </c>
      <c r="I5815">
        <v>0.4</v>
      </c>
      <c r="J5815" t="s">
        <v>71</v>
      </c>
      <c r="K5815"/>
      <c r="L5815"/>
      <c r="M5815"/>
      <c r="N5815"/>
      <c r="O5815"/>
      <c r="P5815"/>
      <c r="Q5815"/>
      <c r="R5815"/>
      <c r="S5815"/>
      <c r="T5815"/>
      <c r="U5815"/>
      <c r="V5815"/>
      <c r="W5815"/>
      <c r="X5815"/>
      <c r="Y5815"/>
      <c r="Z5815"/>
      <c r="AA5815"/>
      <c r="AB5815"/>
      <c r="AC5815"/>
      <c r="AD5815"/>
      <c r="AE5815"/>
      <c r="AF5815"/>
      <c r="AG5815">
        <v>1</v>
      </c>
      <c r="AH5815">
        <v>0</v>
      </c>
    </row>
    <row r="5816" spans="1:34" ht="15" x14ac:dyDescent="0.25">
      <c r="A5816" t="s">
        <v>11703</v>
      </c>
      <c r="B5816" t="s">
        <v>11704</v>
      </c>
      <c r="C5816" t="s">
        <v>139</v>
      </c>
      <c r="D5816">
        <v>12</v>
      </c>
      <c r="E5816" s="138">
        <v>44116</v>
      </c>
      <c r="F5816" s="138">
        <v>46011</v>
      </c>
      <c r="G5816" t="s">
        <v>69</v>
      </c>
      <c r="H5816" t="s">
        <v>63</v>
      </c>
      <c r="I5816">
        <v>0.8</v>
      </c>
      <c r="J5816" t="s">
        <v>71</v>
      </c>
      <c r="K5816"/>
      <c r="L5816"/>
      <c r="M5816"/>
      <c r="N5816"/>
      <c r="O5816"/>
      <c r="P5816"/>
      <c r="Q5816"/>
      <c r="R5816"/>
      <c r="S5816"/>
      <c r="T5816"/>
      <c r="U5816"/>
      <c r="V5816"/>
      <c r="W5816"/>
      <c r="X5816"/>
      <c r="Y5816"/>
      <c r="Z5816"/>
      <c r="AA5816"/>
      <c r="AB5816"/>
      <c r="AC5816"/>
      <c r="AD5816"/>
      <c r="AE5816"/>
      <c r="AF5816"/>
      <c r="AG5816">
        <v>1</v>
      </c>
      <c r="AH5816">
        <v>0</v>
      </c>
    </row>
    <row r="5817" spans="1:34" ht="15" x14ac:dyDescent="0.25">
      <c r="A5817" t="s">
        <v>11705</v>
      </c>
      <c r="B5817" t="s">
        <v>11706</v>
      </c>
      <c r="C5817" t="s">
        <v>516</v>
      </c>
      <c r="D5817">
        <v>26</v>
      </c>
      <c r="E5817" s="138">
        <v>45646</v>
      </c>
      <c r="F5817" s="138">
        <v>45713</v>
      </c>
      <c r="G5817" t="s">
        <v>75</v>
      </c>
      <c r="H5817" t="s">
        <v>63</v>
      </c>
      <c r="I5817">
        <v>0.8</v>
      </c>
      <c r="J5817" t="s">
        <v>71</v>
      </c>
      <c r="K5817"/>
      <c r="L5817"/>
      <c r="M5817"/>
      <c r="N5817"/>
      <c r="O5817"/>
      <c r="P5817"/>
      <c r="Q5817"/>
      <c r="R5817"/>
      <c r="S5817"/>
      <c r="T5817"/>
      <c r="U5817"/>
      <c r="V5817"/>
      <c r="W5817"/>
      <c r="X5817"/>
      <c r="Y5817"/>
      <c r="Z5817"/>
      <c r="AA5817"/>
      <c r="AB5817"/>
      <c r="AC5817"/>
      <c r="AD5817"/>
      <c r="AE5817"/>
      <c r="AF5817"/>
      <c r="AG5817">
        <v>1</v>
      </c>
      <c r="AH5817">
        <v>0</v>
      </c>
    </row>
    <row r="5818" spans="1:34" ht="15" x14ac:dyDescent="0.25">
      <c r="A5818" t="s">
        <v>11713</v>
      </c>
      <c r="B5818" t="s">
        <v>11714</v>
      </c>
      <c r="C5818" t="s">
        <v>139</v>
      </c>
      <c r="D5818">
        <v>17</v>
      </c>
      <c r="E5818" s="138">
        <v>38779</v>
      </c>
      <c r="F5818" s="138">
        <v>46011</v>
      </c>
      <c r="G5818" t="s">
        <v>818</v>
      </c>
      <c r="H5818" t="s">
        <v>63</v>
      </c>
      <c r="I5818">
        <v>0</v>
      </c>
      <c r="J5818" t="s">
        <v>71</v>
      </c>
      <c r="K5818"/>
      <c r="L5818"/>
      <c r="M5818"/>
      <c r="N5818"/>
      <c r="O5818"/>
      <c r="P5818"/>
      <c r="Q5818"/>
      <c r="R5818"/>
      <c r="S5818"/>
      <c r="T5818"/>
      <c r="U5818"/>
      <c r="V5818"/>
      <c r="W5818"/>
      <c r="X5818"/>
      <c r="Y5818"/>
      <c r="Z5818"/>
      <c r="AA5818"/>
      <c r="AB5818"/>
      <c r="AC5818"/>
      <c r="AD5818"/>
      <c r="AE5818"/>
      <c r="AF5818"/>
      <c r="AG5818">
        <v>1</v>
      </c>
      <c r="AH5818">
        <v>0</v>
      </c>
    </row>
    <row r="5819" spans="1:34" ht="15" x14ac:dyDescent="0.25">
      <c r="A5819" t="s">
        <v>8681</v>
      </c>
      <c r="B5819" t="s">
        <v>8682</v>
      </c>
      <c r="C5819" t="s">
        <v>333</v>
      </c>
      <c r="D5819">
        <v>86</v>
      </c>
      <c r="E5819" s="138">
        <v>42215</v>
      </c>
      <c r="F5819" s="138">
        <v>46011</v>
      </c>
      <c r="G5819" t="s">
        <v>69</v>
      </c>
      <c r="H5819" t="s">
        <v>70</v>
      </c>
      <c r="I5819">
        <v>0</v>
      </c>
      <c r="J5819" t="s">
        <v>16248</v>
      </c>
      <c r="K5819">
        <v>0.8</v>
      </c>
      <c r="L5819" t="s">
        <v>71</v>
      </c>
      <c r="M5819"/>
      <c r="N5819"/>
      <c r="O5819"/>
      <c r="P5819"/>
      <c r="Q5819"/>
      <c r="R5819"/>
      <c r="S5819"/>
      <c r="T5819"/>
      <c r="U5819"/>
      <c r="V5819"/>
      <c r="W5819"/>
      <c r="X5819"/>
      <c r="Y5819"/>
      <c r="Z5819"/>
      <c r="AA5819"/>
      <c r="AB5819"/>
      <c r="AC5819"/>
      <c r="AD5819"/>
      <c r="AE5819"/>
      <c r="AF5819"/>
      <c r="AG5819">
        <v>2</v>
      </c>
      <c r="AH5819">
        <v>8500</v>
      </c>
    </row>
    <row r="5820" spans="1:34" ht="15" x14ac:dyDescent="0.25">
      <c r="A5820" t="s">
        <v>11707</v>
      </c>
      <c r="B5820" t="s">
        <v>11708</v>
      </c>
      <c r="C5820" t="s">
        <v>99</v>
      </c>
      <c r="D5820">
        <v>67</v>
      </c>
      <c r="E5820" s="138">
        <v>40542</v>
      </c>
      <c r="F5820" s="138">
        <v>46011</v>
      </c>
      <c r="G5820" t="s">
        <v>818</v>
      </c>
      <c r="H5820" t="s">
        <v>63</v>
      </c>
      <c r="I5820">
        <v>0</v>
      </c>
      <c r="J5820" t="s">
        <v>71</v>
      </c>
      <c r="K5820"/>
      <c r="L5820"/>
      <c r="M5820"/>
      <c r="N5820"/>
      <c r="O5820"/>
      <c r="P5820"/>
      <c r="Q5820"/>
      <c r="R5820"/>
      <c r="S5820"/>
      <c r="T5820"/>
      <c r="U5820"/>
      <c r="V5820"/>
      <c r="W5820"/>
      <c r="X5820"/>
      <c r="Y5820"/>
      <c r="Z5820"/>
      <c r="AA5820"/>
      <c r="AB5820"/>
      <c r="AC5820"/>
      <c r="AD5820"/>
      <c r="AE5820"/>
      <c r="AF5820"/>
      <c r="AG5820">
        <v>1</v>
      </c>
      <c r="AH5820">
        <v>0</v>
      </c>
    </row>
    <row r="5821" spans="1:34" ht="15" x14ac:dyDescent="0.25">
      <c r="A5821" t="s">
        <v>11711</v>
      </c>
      <c r="B5821" t="s">
        <v>11712</v>
      </c>
      <c r="C5821" t="s">
        <v>1537</v>
      </c>
      <c r="D5821">
        <v>143</v>
      </c>
      <c r="E5821" s="138">
        <v>45656</v>
      </c>
      <c r="F5821" s="138">
        <v>45698</v>
      </c>
      <c r="G5821" t="s">
        <v>75</v>
      </c>
      <c r="H5821" t="s">
        <v>70</v>
      </c>
      <c r="I5821">
        <v>0</v>
      </c>
      <c r="J5821" t="s">
        <v>16229</v>
      </c>
      <c r="K5821">
        <v>0.78</v>
      </c>
      <c r="L5821" t="s">
        <v>16270</v>
      </c>
      <c r="M5821">
        <v>0.79</v>
      </c>
      <c r="N5821" t="s">
        <v>78</v>
      </c>
      <c r="O5821">
        <v>0.8</v>
      </c>
      <c r="P5821" t="s">
        <v>79</v>
      </c>
      <c r="Q5821"/>
      <c r="R5821"/>
      <c r="S5821"/>
      <c r="T5821"/>
      <c r="U5821"/>
      <c r="V5821"/>
      <c r="W5821"/>
      <c r="X5821"/>
      <c r="Y5821"/>
      <c r="Z5821"/>
      <c r="AA5821"/>
      <c r="AB5821"/>
      <c r="AC5821"/>
      <c r="AD5821"/>
      <c r="AE5821"/>
      <c r="AF5821"/>
      <c r="AG5821">
        <v>4</v>
      </c>
      <c r="AH5821">
        <v>10000</v>
      </c>
    </row>
    <row r="5822" spans="1:34" ht="15" x14ac:dyDescent="0.25">
      <c r="A5822" t="s">
        <v>11709</v>
      </c>
      <c r="B5822" t="s">
        <v>11710</v>
      </c>
      <c r="C5822" t="s">
        <v>182</v>
      </c>
      <c r="D5822">
        <v>32</v>
      </c>
      <c r="E5822" s="138">
        <v>45649</v>
      </c>
      <c r="F5822" s="138">
        <v>45686</v>
      </c>
      <c r="G5822" t="s">
        <v>69</v>
      </c>
      <c r="H5822" t="s">
        <v>70</v>
      </c>
      <c r="I5822">
        <v>0</v>
      </c>
      <c r="J5822" t="s">
        <v>16232</v>
      </c>
      <c r="K5822">
        <v>0.8</v>
      </c>
      <c r="L5822" t="s">
        <v>71</v>
      </c>
      <c r="M5822"/>
      <c r="N5822"/>
      <c r="O5822"/>
      <c r="P5822"/>
      <c r="Q5822"/>
      <c r="R5822"/>
      <c r="S5822"/>
      <c r="T5822"/>
      <c r="U5822"/>
      <c r="V5822"/>
      <c r="W5822"/>
      <c r="X5822"/>
      <c r="Y5822"/>
      <c r="Z5822"/>
      <c r="AA5822"/>
      <c r="AB5822"/>
      <c r="AC5822"/>
      <c r="AD5822"/>
      <c r="AE5822"/>
      <c r="AF5822"/>
      <c r="AG5822">
        <v>2</v>
      </c>
      <c r="AH5822">
        <v>7500</v>
      </c>
    </row>
    <row r="5823" spans="1:34" ht="15" x14ac:dyDescent="0.25">
      <c r="A5823" t="s">
        <v>11715</v>
      </c>
      <c r="B5823" t="s">
        <v>11716</v>
      </c>
      <c r="C5823" t="s">
        <v>198</v>
      </c>
      <c r="D5823">
        <v>12</v>
      </c>
      <c r="E5823" s="138">
        <v>45364</v>
      </c>
      <c r="F5823" s="138">
        <v>46011</v>
      </c>
      <c r="G5823" t="s">
        <v>69</v>
      </c>
      <c r="H5823" t="s">
        <v>63</v>
      </c>
      <c r="I5823">
        <v>0.5</v>
      </c>
      <c r="J5823" t="s">
        <v>71</v>
      </c>
      <c r="K5823"/>
      <c r="L5823"/>
      <c r="M5823"/>
      <c r="N5823"/>
      <c r="O5823"/>
      <c r="P5823"/>
      <c r="Q5823"/>
      <c r="R5823"/>
      <c r="S5823"/>
      <c r="T5823"/>
      <c r="U5823"/>
      <c r="V5823"/>
      <c r="W5823"/>
      <c r="X5823"/>
      <c r="Y5823"/>
      <c r="Z5823"/>
      <c r="AA5823"/>
      <c r="AB5823"/>
      <c r="AC5823"/>
      <c r="AD5823"/>
      <c r="AE5823"/>
      <c r="AF5823"/>
      <c r="AG5823">
        <v>1</v>
      </c>
      <c r="AH5823">
        <v>0</v>
      </c>
    </row>
    <row r="5824" spans="1:34" ht="15" x14ac:dyDescent="0.25">
      <c r="A5824" t="s">
        <v>11717</v>
      </c>
      <c r="B5824" t="s">
        <v>11718</v>
      </c>
      <c r="C5824" t="s">
        <v>970</v>
      </c>
      <c r="D5824">
        <v>23</v>
      </c>
      <c r="E5824" s="138">
        <v>44326</v>
      </c>
      <c r="F5824" s="138">
        <v>46011</v>
      </c>
      <c r="G5824" t="s">
        <v>69</v>
      </c>
      <c r="H5824" t="s">
        <v>63</v>
      </c>
      <c r="I5824">
        <v>0.8</v>
      </c>
      <c r="J5824" t="s">
        <v>71</v>
      </c>
      <c r="K5824"/>
      <c r="L5824"/>
      <c r="M5824"/>
      <c r="N5824"/>
      <c r="O5824"/>
      <c r="P5824"/>
      <c r="Q5824"/>
      <c r="R5824"/>
      <c r="S5824"/>
      <c r="T5824"/>
      <c r="U5824"/>
      <c r="V5824"/>
      <c r="W5824"/>
      <c r="X5824"/>
      <c r="Y5824"/>
      <c r="Z5824"/>
      <c r="AA5824"/>
      <c r="AB5824"/>
      <c r="AC5824"/>
      <c r="AD5824"/>
      <c r="AE5824"/>
      <c r="AF5824"/>
      <c r="AG5824">
        <v>1</v>
      </c>
      <c r="AH5824">
        <v>0</v>
      </c>
    </row>
    <row r="5825" spans="1:34" ht="15" x14ac:dyDescent="0.25">
      <c r="A5825" t="s">
        <v>11719</v>
      </c>
      <c r="B5825" t="s">
        <v>11720</v>
      </c>
      <c r="C5825" t="s">
        <v>264</v>
      </c>
      <c r="D5825">
        <v>28</v>
      </c>
      <c r="E5825" s="138">
        <v>45646</v>
      </c>
      <c r="F5825" s="138">
        <v>45671</v>
      </c>
      <c r="G5825" t="s">
        <v>75</v>
      </c>
      <c r="H5825" t="s">
        <v>70</v>
      </c>
      <c r="I5825">
        <v>0</v>
      </c>
      <c r="J5825" t="s">
        <v>16228</v>
      </c>
      <c r="K5825">
        <v>0.6</v>
      </c>
      <c r="L5825" t="s">
        <v>71</v>
      </c>
      <c r="M5825"/>
      <c r="N5825"/>
      <c r="O5825"/>
      <c r="P5825"/>
      <c r="Q5825"/>
      <c r="R5825"/>
      <c r="S5825"/>
      <c r="T5825"/>
      <c r="U5825"/>
      <c r="V5825"/>
      <c r="W5825"/>
      <c r="X5825"/>
      <c r="Y5825"/>
      <c r="Z5825"/>
      <c r="AA5825"/>
      <c r="AB5825"/>
      <c r="AC5825"/>
      <c r="AD5825"/>
      <c r="AE5825"/>
      <c r="AF5825"/>
      <c r="AG5825">
        <v>2</v>
      </c>
      <c r="AH5825">
        <v>12000</v>
      </c>
    </row>
    <row r="5826" spans="1:34" ht="15" x14ac:dyDescent="0.25">
      <c r="A5826" t="s">
        <v>11721</v>
      </c>
      <c r="B5826" t="s">
        <v>11722</v>
      </c>
      <c r="C5826" t="s">
        <v>321</v>
      </c>
      <c r="D5826">
        <v>10</v>
      </c>
      <c r="E5826" s="138">
        <v>44672</v>
      </c>
      <c r="F5826" s="138">
        <v>46011</v>
      </c>
      <c r="G5826" t="s">
        <v>69</v>
      </c>
      <c r="H5826" t="s">
        <v>63</v>
      </c>
      <c r="I5826">
        <v>0.8</v>
      </c>
      <c r="J5826" t="s">
        <v>71</v>
      </c>
      <c r="K5826"/>
      <c r="L5826"/>
      <c r="M5826"/>
      <c r="N5826"/>
      <c r="O5826"/>
      <c r="P5826"/>
      <c r="Q5826"/>
      <c r="R5826"/>
      <c r="S5826"/>
      <c r="T5826"/>
      <c r="U5826"/>
      <c r="V5826"/>
      <c r="W5826"/>
      <c r="X5826"/>
      <c r="Y5826"/>
      <c r="Z5826"/>
      <c r="AA5826"/>
      <c r="AB5826"/>
      <c r="AC5826"/>
      <c r="AD5826"/>
      <c r="AE5826"/>
      <c r="AF5826"/>
      <c r="AG5826">
        <v>1</v>
      </c>
      <c r="AH5826">
        <v>0</v>
      </c>
    </row>
    <row r="5827" spans="1:34" ht="15" x14ac:dyDescent="0.25">
      <c r="A5827" t="s">
        <v>11723</v>
      </c>
      <c r="B5827" t="s">
        <v>11724</v>
      </c>
      <c r="C5827" t="s">
        <v>102</v>
      </c>
      <c r="D5827">
        <v>25</v>
      </c>
      <c r="E5827" s="138">
        <v>45638</v>
      </c>
      <c r="F5827" s="138">
        <v>45937</v>
      </c>
      <c r="G5827" t="s">
        <v>69</v>
      </c>
      <c r="H5827" t="s">
        <v>63</v>
      </c>
      <c r="I5827">
        <v>0.45</v>
      </c>
      <c r="J5827" t="s">
        <v>71</v>
      </c>
      <c r="K5827"/>
      <c r="L5827"/>
      <c r="M5827"/>
      <c r="N5827"/>
      <c r="O5827"/>
      <c r="P5827"/>
      <c r="Q5827"/>
      <c r="R5827"/>
      <c r="S5827"/>
      <c r="T5827"/>
      <c r="U5827"/>
      <c r="V5827"/>
      <c r="W5827"/>
      <c r="X5827"/>
      <c r="Y5827"/>
      <c r="Z5827"/>
      <c r="AA5827"/>
      <c r="AB5827"/>
      <c r="AC5827"/>
      <c r="AD5827"/>
      <c r="AE5827"/>
      <c r="AF5827"/>
      <c r="AG5827">
        <v>1</v>
      </c>
      <c r="AH5827">
        <v>0</v>
      </c>
    </row>
    <row r="5828" spans="1:34" ht="15" x14ac:dyDescent="0.25">
      <c r="A5828" t="s">
        <v>11725</v>
      </c>
      <c r="B5828" t="s">
        <v>11726</v>
      </c>
      <c r="C5828" t="s">
        <v>267</v>
      </c>
      <c r="D5828">
        <v>7</v>
      </c>
      <c r="E5828" s="138">
        <v>43550</v>
      </c>
      <c r="F5828" s="138">
        <v>46011</v>
      </c>
      <c r="G5828" t="s">
        <v>69</v>
      </c>
      <c r="H5828" t="s">
        <v>63</v>
      </c>
      <c r="I5828">
        <v>0.8</v>
      </c>
      <c r="J5828" t="s">
        <v>71</v>
      </c>
      <c r="K5828"/>
      <c r="L5828"/>
      <c r="M5828"/>
      <c r="N5828"/>
      <c r="O5828"/>
      <c r="P5828"/>
      <c r="Q5828"/>
      <c r="R5828"/>
      <c r="S5828"/>
      <c r="T5828"/>
      <c r="U5828"/>
      <c r="V5828"/>
      <c r="W5828"/>
      <c r="X5828"/>
      <c r="Y5828"/>
      <c r="Z5828"/>
      <c r="AA5828"/>
      <c r="AB5828"/>
      <c r="AC5828"/>
      <c r="AD5828"/>
      <c r="AE5828"/>
      <c r="AF5828"/>
      <c r="AG5828">
        <v>1</v>
      </c>
      <c r="AH5828">
        <v>0</v>
      </c>
    </row>
    <row r="5829" spans="1:34" ht="15" x14ac:dyDescent="0.25">
      <c r="A5829" t="s">
        <v>11727</v>
      </c>
      <c r="B5829" t="s">
        <v>11728</v>
      </c>
      <c r="C5829" t="s">
        <v>790</v>
      </c>
      <c r="D5829">
        <v>7</v>
      </c>
      <c r="E5829" s="138">
        <v>45680</v>
      </c>
      <c r="F5829" s="138">
        <v>45798</v>
      </c>
      <c r="G5829" t="s">
        <v>69</v>
      </c>
      <c r="H5829" t="s">
        <v>63</v>
      </c>
      <c r="I5829">
        <v>0.8</v>
      </c>
      <c r="J5829" t="s">
        <v>71</v>
      </c>
      <c r="K5829"/>
      <c r="L5829"/>
      <c r="M5829"/>
      <c r="N5829"/>
      <c r="O5829"/>
      <c r="P5829"/>
      <c r="Q5829"/>
      <c r="R5829"/>
      <c r="S5829"/>
      <c r="T5829"/>
      <c r="U5829"/>
      <c r="V5829"/>
      <c r="W5829"/>
      <c r="X5829"/>
      <c r="Y5829"/>
      <c r="Z5829"/>
      <c r="AA5829"/>
      <c r="AB5829"/>
      <c r="AC5829"/>
      <c r="AD5829"/>
      <c r="AE5829"/>
      <c r="AF5829"/>
      <c r="AG5829">
        <v>1</v>
      </c>
      <c r="AH5829">
        <v>0</v>
      </c>
    </row>
    <row r="5830" spans="1:34" ht="15" x14ac:dyDescent="0.25">
      <c r="A5830" t="s">
        <v>11729</v>
      </c>
      <c r="B5830" t="s">
        <v>11730</v>
      </c>
      <c r="C5830" t="s">
        <v>231</v>
      </c>
      <c r="D5830">
        <v>44</v>
      </c>
      <c r="E5830" s="138">
        <v>44552</v>
      </c>
      <c r="F5830" s="138">
        <v>46011</v>
      </c>
      <c r="G5830" t="s">
        <v>69</v>
      </c>
      <c r="H5830" t="s">
        <v>70</v>
      </c>
      <c r="I5830">
        <v>0</v>
      </c>
      <c r="J5830" t="s">
        <v>16249</v>
      </c>
      <c r="K5830">
        <v>0.5</v>
      </c>
      <c r="L5830" t="s">
        <v>71</v>
      </c>
      <c r="M5830"/>
      <c r="N5830"/>
      <c r="O5830"/>
      <c r="P5830"/>
      <c r="Q5830"/>
      <c r="R5830"/>
      <c r="S5830"/>
      <c r="T5830"/>
      <c r="U5830"/>
      <c r="V5830"/>
      <c r="W5830"/>
      <c r="X5830"/>
      <c r="Y5830"/>
      <c r="Z5830"/>
      <c r="AA5830"/>
      <c r="AB5830"/>
      <c r="AC5830"/>
      <c r="AD5830"/>
      <c r="AE5830"/>
      <c r="AF5830"/>
      <c r="AG5830">
        <v>2</v>
      </c>
      <c r="AH5830">
        <v>8000</v>
      </c>
    </row>
    <row r="5831" spans="1:34" ht="15" x14ac:dyDescent="0.25">
      <c r="A5831" t="s">
        <v>11731</v>
      </c>
      <c r="B5831" t="s">
        <v>11732</v>
      </c>
      <c r="C5831" t="s">
        <v>193</v>
      </c>
      <c r="D5831">
        <v>38</v>
      </c>
      <c r="E5831" s="138">
        <v>45654</v>
      </c>
      <c r="F5831" s="138">
        <v>45699</v>
      </c>
      <c r="G5831" t="s">
        <v>616</v>
      </c>
      <c r="H5831" t="s">
        <v>70</v>
      </c>
      <c r="I5831">
        <v>0</v>
      </c>
      <c r="J5831" t="s">
        <v>16236</v>
      </c>
      <c r="K5831">
        <v>0.65</v>
      </c>
      <c r="L5831" t="s">
        <v>16270</v>
      </c>
      <c r="M5831">
        <v>0.8</v>
      </c>
      <c r="N5831" t="s">
        <v>78</v>
      </c>
      <c r="O5831">
        <v>0.8</v>
      </c>
      <c r="P5831" t="s">
        <v>79</v>
      </c>
      <c r="Q5831"/>
      <c r="R5831"/>
      <c r="S5831"/>
      <c r="T5831"/>
      <c r="U5831"/>
      <c r="V5831"/>
      <c r="W5831"/>
      <c r="X5831"/>
      <c r="Y5831"/>
      <c r="Z5831"/>
      <c r="AA5831"/>
      <c r="AB5831"/>
      <c r="AC5831"/>
      <c r="AD5831"/>
      <c r="AE5831"/>
      <c r="AF5831"/>
      <c r="AG5831">
        <v>4</v>
      </c>
      <c r="AH5831">
        <v>9999.99</v>
      </c>
    </row>
    <row r="5832" spans="1:34" ht="15" x14ac:dyDescent="0.25">
      <c r="A5832" t="s">
        <v>11733</v>
      </c>
      <c r="B5832" t="s">
        <v>11734</v>
      </c>
      <c r="C5832" t="s">
        <v>139</v>
      </c>
      <c r="D5832">
        <v>11</v>
      </c>
      <c r="E5832" s="138">
        <v>45511</v>
      </c>
      <c r="F5832" s="138">
        <v>46011</v>
      </c>
      <c r="G5832" t="s">
        <v>69</v>
      </c>
      <c r="H5832" t="s">
        <v>63</v>
      </c>
      <c r="I5832">
        <v>0.8</v>
      </c>
      <c r="J5832" t="s">
        <v>71</v>
      </c>
      <c r="K5832"/>
      <c r="L5832"/>
      <c r="M5832"/>
      <c r="N5832"/>
      <c r="O5832"/>
      <c r="P5832"/>
      <c r="Q5832"/>
      <c r="R5832"/>
      <c r="S5832"/>
      <c r="T5832"/>
      <c r="U5832"/>
      <c r="V5832"/>
      <c r="W5832"/>
      <c r="X5832"/>
      <c r="Y5832"/>
      <c r="Z5832"/>
      <c r="AA5832"/>
      <c r="AB5832"/>
      <c r="AC5832"/>
      <c r="AD5832"/>
      <c r="AE5832"/>
      <c r="AF5832"/>
      <c r="AG5832">
        <v>1</v>
      </c>
      <c r="AH5832">
        <v>0</v>
      </c>
    </row>
    <row r="5833" spans="1:34" ht="15" x14ac:dyDescent="0.25">
      <c r="A5833" t="s">
        <v>11735</v>
      </c>
      <c r="B5833" t="s">
        <v>11736</v>
      </c>
      <c r="C5833" t="s">
        <v>162</v>
      </c>
      <c r="D5833">
        <v>46</v>
      </c>
      <c r="E5833" s="138">
        <v>45656</v>
      </c>
      <c r="F5833" s="138">
        <v>45708</v>
      </c>
      <c r="G5833" t="s">
        <v>69</v>
      </c>
      <c r="H5833" t="s">
        <v>63</v>
      </c>
      <c r="I5833">
        <v>0.8</v>
      </c>
      <c r="J5833" t="s">
        <v>71</v>
      </c>
      <c r="K5833"/>
      <c r="L5833"/>
      <c r="M5833"/>
      <c r="N5833"/>
      <c r="O5833"/>
      <c r="P5833"/>
      <c r="Q5833"/>
      <c r="R5833"/>
      <c r="S5833"/>
      <c r="T5833"/>
      <c r="U5833"/>
      <c r="V5833"/>
      <c r="W5833"/>
      <c r="X5833"/>
      <c r="Y5833"/>
      <c r="Z5833"/>
      <c r="AA5833"/>
      <c r="AB5833"/>
      <c r="AC5833"/>
      <c r="AD5833"/>
      <c r="AE5833"/>
      <c r="AF5833"/>
      <c r="AG5833">
        <v>1</v>
      </c>
      <c r="AH5833">
        <v>0</v>
      </c>
    </row>
    <row r="5834" spans="1:34" ht="15" x14ac:dyDescent="0.25">
      <c r="A5834" t="s">
        <v>11737</v>
      </c>
      <c r="B5834" t="s">
        <v>11738</v>
      </c>
      <c r="C5834" t="s">
        <v>176</v>
      </c>
      <c r="D5834">
        <v>30</v>
      </c>
      <c r="E5834" s="138">
        <v>45649</v>
      </c>
      <c r="F5834" s="138">
        <v>45713</v>
      </c>
      <c r="G5834" t="s">
        <v>69</v>
      </c>
      <c r="H5834" t="s">
        <v>63</v>
      </c>
      <c r="I5834">
        <v>0.8</v>
      </c>
      <c r="J5834" t="s">
        <v>71</v>
      </c>
      <c r="K5834"/>
      <c r="L5834"/>
      <c r="M5834"/>
      <c r="N5834"/>
      <c r="O5834"/>
      <c r="P5834"/>
      <c r="Q5834"/>
      <c r="R5834"/>
      <c r="S5834"/>
      <c r="T5834"/>
      <c r="U5834"/>
      <c r="V5834"/>
      <c r="W5834"/>
      <c r="X5834"/>
      <c r="Y5834"/>
      <c r="Z5834"/>
      <c r="AA5834"/>
      <c r="AB5834"/>
      <c r="AC5834"/>
      <c r="AD5834"/>
      <c r="AE5834"/>
      <c r="AF5834"/>
      <c r="AG5834">
        <v>1</v>
      </c>
      <c r="AH5834">
        <v>0</v>
      </c>
    </row>
    <row r="5835" spans="1:34" ht="15" x14ac:dyDescent="0.25">
      <c r="A5835" t="s">
        <v>11739</v>
      </c>
      <c r="B5835" t="s">
        <v>11740</v>
      </c>
      <c r="C5835" t="s">
        <v>93</v>
      </c>
      <c r="D5835">
        <v>7</v>
      </c>
      <c r="E5835" s="138">
        <v>42215</v>
      </c>
      <c r="F5835" s="138">
        <v>46011</v>
      </c>
      <c r="G5835" t="s">
        <v>69</v>
      </c>
      <c r="H5835" t="s">
        <v>63</v>
      </c>
      <c r="I5835">
        <v>0.6</v>
      </c>
      <c r="J5835" t="s">
        <v>71</v>
      </c>
      <c r="K5835"/>
      <c r="L5835"/>
      <c r="M5835"/>
      <c r="N5835"/>
      <c r="O5835"/>
      <c r="P5835"/>
      <c r="Q5835"/>
      <c r="R5835"/>
      <c r="S5835"/>
      <c r="T5835"/>
      <c r="U5835"/>
      <c r="V5835"/>
      <c r="W5835"/>
      <c r="X5835"/>
      <c r="Y5835"/>
      <c r="Z5835"/>
      <c r="AA5835"/>
      <c r="AB5835"/>
      <c r="AC5835"/>
      <c r="AD5835"/>
      <c r="AE5835"/>
      <c r="AF5835"/>
      <c r="AG5835">
        <v>1</v>
      </c>
      <c r="AH5835">
        <v>0</v>
      </c>
    </row>
    <row r="5836" spans="1:34" ht="15" x14ac:dyDescent="0.25">
      <c r="A5836" t="s">
        <v>11741</v>
      </c>
      <c r="B5836" t="s">
        <v>11742</v>
      </c>
      <c r="C5836" t="s">
        <v>105</v>
      </c>
      <c r="D5836">
        <v>35</v>
      </c>
      <c r="E5836" s="138">
        <v>45656</v>
      </c>
      <c r="F5836" s="138">
        <v>45685</v>
      </c>
      <c r="G5836" t="s">
        <v>69</v>
      </c>
      <c r="H5836" t="s">
        <v>63</v>
      </c>
      <c r="I5836">
        <v>0.8</v>
      </c>
      <c r="J5836" t="s">
        <v>71</v>
      </c>
      <c r="K5836"/>
      <c r="L5836"/>
      <c r="M5836"/>
      <c r="N5836"/>
      <c r="O5836"/>
      <c r="P5836"/>
      <c r="Q5836"/>
      <c r="R5836"/>
      <c r="S5836"/>
      <c r="T5836"/>
      <c r="U5836"/>
      <c r="V5836"/>
      <c r="W5836"/>
      <c r="X5836"/>
      <c r="Y5836"/>
      <c r="Z5836"/>
      <c r="AA5836"/>
      <c r="AB5836"/>
      <c r="AC5836"/>
      <c r="AD5836"/>
      <c r="AE5836"/>
      <c r="AF5836"/>
      <c r="AG5836">
        <v>1</v>
      </c>
      <c r="AH5836">
        <v>0</v>
      </c>
    </row>
    <row r="5837" spans="1:34" ht="15" x14ac:dyDescent="0.25">
      <c r="A5837" t="s">
        <v>11743</v>
      </c>
      <c r="B5837" t="s">
        <v>11744</v>
      </c>
      <c r="C5837" t="s">
        <v>281</v>
      </c>
      <c r="D5837">
        <v>28</v>
      </c>
      <c r="E5837" s="138">
        <v>43677</v>
      </c>
      <c r="F5837" s="138">
        <v>46011</v>
      </c>
      <c r="G5837" t="s">
        <v>69</v>
      </c>
      <c r="H5837" t="s">
        <v>70</v>
      </c>
      <c r="I5837">
        <v>0</v>
      </c>
      <c r="J5837" t="s">
        <v>16232</v>
      </c>
      <c r="K5837">
        <v>0.8</v>
      </c>
      <c r="L5837" t="s">
        <v>71</v>
      </c>
      <c r="M5837"/>
      <c r="N5837"/>
      <c r="O5837"/>
      <c r="P5837"/>
      <c r="Q5837"/>
      <c r="R5837"/>
      <c r="S5837"/>
      <c r="T5837"/>
      <c r="U5837"/>
      <c r="V5837"/>
      <c r="W5837"/>
      <c r="X5837"/>
      <c r="Y5837"/>
      <c r="Z5837"/>
      <c r="AA5837"/>
      <c r="AB5837"/>
      <c r="AC5837"/>
      <c r="AD5837"/>
      <c r="AE5837"/>
      <c r="AF5837"/>
      <c r="AG5837">
        <v>2</v>
      </c>
      <c r="AH5837">
        <v>7500</v>
      </c>
    </row>
    <row r="5838" spans="1:34" ht="15" x14ac:dyDescent="0.25">
      <c r="A5838" t="s">
        <v>11745</v>
      </c>
      <c r="B5838" t="s">
        <v>11746</v>
      </c>
      <c r="C5838" t="s">
        <v>214</v>
      </c>
      <c r="D5838">
        <v>55</v>
      </c>
      <c r="E5838" s="138">
        <v>45649</v>
      </c>
      <c r="F5838" s="138">
        <v>45688</v>
      </c>
      <c r="G5838" t="s">
        <v>69</v>
      </c>
      <c r="H5838" t="s">
        <v>70</v>
      </c>
      <c r="I5838">
        <v>0</v>
      </c>
      <c r="J5838" t="s">
        <v>16229</v>
      </c>
      <c r="K5838">
        <v>0.78</v>
      </c>
      <c r="L5838" t="s">
        <v>71</v>
      </c>
      <c r="M5838"/>
      <c r="N5838"/>
      <c r="O5838"/>
      <c r="P5838"/>
      <c r="Q5838"/>
      <c r="R5838"/>
      <c r="S5838"/>
      <c r="T5838"/>
      <c r="U5838"/>
      <c r="V5838"/>
      <c r="W5838"/>
      <c r="X5838"/>
      <c r="Y5838"/>
      <c r="Z5838"/>
      <c r="AA5838"/>
      <c r="AB5838"/>
      <c r="AC5838"/>
      <c r="AD5838"/>
      <c r="AE5838"/>
      <c r="AF5838"/>
      <c r="AG5838">
        <v>2</v>
      </c>
      <c r="AH5838">
        <v>10000</v>
      </c>
    </row>
    <row r="5839" spans="1:34" ht="15" x14ac:dyDescent="0.25">
      <c r="A5839" t="s">
        <v>11747</v>
      </c>
      <c r="B5839" t="s">
        <v>11748</v>
      </c>
      <c r="C5839" t="s">
        <v>267</v>
      </c>
      <c r="D5839">
        <v>32</v>
      </c>
      <c r="E5839" s="138">
        <v>45649</v>
      </c>
      <c r="F5839" s="138">
        <v>45678</v>
      </c>
      <c r="G5839" t="s">
        <v>69</v>
      </c>
      <c r="H5839" t="s">
        <v>63</v>
      </c>
      <c r="I5839">
        <v>0.7</v>
      </c>
      <c r="J5839" t="s">
        <v>71</v>
      </c>
      <c r="K5839"/>
      <c r="L5839"/>
      <c r="M5839"/>
      <c r="N5839"/>
      <c r="O5839"/>
      <c r="P5839"/>
      <c r="Q5839"/>
      <c r="R5839"/>
      <c r="S5839"/>
      <c r="T5839"/>
      <c r="U5839"/>
      <c r="V5839"/>
      <c r="W5839"/>
      <c r="X5839"/>
      <c r="Y5839"/>
      <c r="Z5839"/>
      <c r="AA5839"/>
      <c r="AB5839"/>
      <c r="AC5839"/>
      <c r="AD5839"/>
      <c r="AE5839"/>
      <c r="AF5839"/>
      <c r="AG5839">
        <v>1</v>
      </c>
      <c r="AH5839">
        <v>0</v>
      </c>
    </row>
    <row r="5840" spans="1:34" ht="15" x14ac:dyDescent="0.25">
      <c r="A5840" t="s">
        <v>11687</v>
      </c>
      <c r="B5840" t="s">
        <v>11688</v>
      </c>
      <c r="C5840" t="s">
        <v>231</v>
      </c>
      <c r="D5840">
        <v>20</v>
      </c>
      <c r="E5840" s="138">
        <v>45645</v>
      </c>
      <c r="F5840" s="138">
        <v>45940</v>
      </c>
      <c r="G5840" t="s">
        <v>69</v>
      </c>
      <c r="H5840" t="s">
        <v>63</v>
      </c>
      <c r="I5840">
        <v>0.3</v>
      </c>
      <c r="J5840" t="s">
        <v>71</v>
      </c>
      <c r="K5840"/>
      <c r="L5840"/>
      <c r="M5840"/>
      <c r="N5840"/>
      <c r="O5840"/>
      <c r="P5840"/>
      <c r="Q5840"/>
      <c r="R5840"/>
      <c r="S5840"/>
      <c r="T5840"/>
      <c r="U5840"/>
      <c r="V5840"/>
      <c r="W5840"/>
      <c r="X5840"/>
      <c r="Y5840"/>
      <c r="Z5840"/>
      <c r="AA5840"/>
      <c r="AB5840"/>
      <c r="AC5840"/>
      <c r="AD5840"/>
      <c r="AE5840"/>
      <c r="AF5840"/>
      <c r="AG5840">
        <v>1</v>
      </c>
      <c r="AH5840">
        <v>0</v>
      </c>
    </row>
    <row r="5841" spans="1:34" ht="15" x14ac:dyDescent="0.25">
      <c r="A5841" t="s">
        <v>11377</v>
      </c>
      <c r="B5841" t="s">
        <v>11378</v>
      </c>
      <c r="C5841" t="s">
        <v>321</v>
      </c>
      <c r="D5841">
        <v>12</v>
      </c>
      <c r="E5841" s="138">
        <v>41849</v>
      </c>
      <c r="F5841" s="138">
        <v>46011</v>
      </c>
      <c r="G5841" t="s">
        <v>69</v>
      </c>
      <c r="H5841" t="s">
        <v>63</v>
      </c>
      <c r="I5841">
        <v>0.6</v>
      </c>
      <c r="J5841" t="s">
        <v>71</v>
      </c>
      <c r="K5841"/>
      <c r="L5841"/>
      <c r="M5841"/>
      <c r="N5841"/>
      <c r="O5841"/>
      <c r="P5841"/>
      <c r="Q5841"/>
      <c r="R5841"/>
      <c r="S5841"/>
      <c r="T5841"/>
      <c r="U5841"/>
      <c r="V5841"/>
      <c r="W5841"/>
      <c r="X5841"/>
      <c r="Y5841"/>
      <c r="Z5841"/>
      <c r="AA5841"/>
      <c r="AB5841"/>
      <c r="AC5841"/>
      <c r="AD5841"/>
      <c r="AE5841"/>
      <c r="AF5841"/>
      <c r="AG5841">
        <v>1</v>
      </c>
      <c r="AH5841">
        <v>0</v>
      </c>
    </row>
    <row r="5842" spans="1:34" ht="15" x14ac:dyDescent="0.25">
      <c r="A5842" t="s">
        <v>11749</v>
      </c>
      <c r="B5842" t="s">
        <v>11750</v>
      </c>
      <c r="C5842" t="s">
        <v>142</v>
      </c>
      <c r="D5842">
        <v>5</v>
      </c>
      <c r="E5842" s="138">
        <v>45701</v>
      </c>
      <c r="F5842" s="138">
        <v>45797</v>
      </c>
      <c r="G5842" t="s">
        <v>69</v>
      </c>
      <c r="H5842" t="s">
        <v>70</v>
      </c>
      <c r="I5842">
        <v>0</v>
      </c>
      <c r="J5842" t="s">
        <v>16276</v>
      </c>
      <c r="K5842">
        <v>0.65</v>
      </c>
      <c r="L5842" t="s">
        <v>71</v>
      </c>
      <c r="M5842"/>
      <c r="N5842"/>
      <c r="O5842"/>
      <c r="P5842"/>
      <c r="Q5842"/>
      <c r="R5842"/>
      <c r="S5842"/>
      <c r="T5842"/>
      <c r="U5842"/>
      <c r="V5842"/>
      <c r="W5842"/>
      <c r="X5842"/>
      <c r="Y5842"/>
      <c r="Z5842"/>
      <c r="AA5842"/>
      <c r="AB5842"/>
      <c r="AC5842"/>
      <c r="AD5842"/>
      <c r="AE5842"/>
      <c r="AF5842"/>
      <c r="AG5842">
        <v>2</v>
      </c>
      <c r="AH5842">
        <v>18000</v>
      </c>
    </row>
    <row r="5843" spans="1:34" ht="15" x14ac:dyDescent="0.25">
      <c r="A5843" t="s">
        <v>11751</v>
      </c>
      <c r="B5843" t="s">
        <v>11752</v>
      </c>
      <c r="C5843" t="s">
        <v>790</v>
      </c>
      <c r="D5843">
        <v>2</v>
      </c>
      <c r="E5843" s="138">
        <v>45688</v>
      </c>
      <c r="F5843" s="138">
        <v>45706</v>
      </c>
      <c r="G5843" t="s">
        <v>69</v>
      </c>
      <c r="H5843" t="s">
        <v>63</v>
      </c>
      <c r="I5843">
        <v>0.7</v>
      </c>
      <c r="J5843" t="s">
        <v>71</v>
      </c>
      <c r="K5843"/>
      <c r="L5843"/>
      <c r="M5843"/>
      <c r="N5843"/>
      <c r="O5843"/>
      <c r="P5843"/>
      <c r="Q5843"/>
      <c r="R5843"/>
      <c r="S5843"/>
      <c r="T5843"/>
      <c r="U5843"/>
      <c r="V5843"/>
      <c r="W5843"/>
      <c r="X5843"/>
      <c r="Y5843"/>
      <c r="Z5843"/>
      <c r="AA5843"/>
      <c r="AB5843"/>
      <c r="AC5843"/>
      <c r="AD5843"/>
      <c r="AE5843"/>
      <c r="AF5843"/>
      <c r="AG5843">
        <v>1</v>
      </c>
      <c r="AH5843">
        <v>0</v>
      </c>
    </row>
    <row r="5844" spans="1:34" ht="15" x14ac:dyDescent="0.25">
      <c r="A5844" t="s">
        <v>11753</v>
      </c>
      <c r="B5844" t="s">
        <v>11754</v>
      </c>
      <c r="C5844" t="s">
        <v>359</v>
      </c>
      <c r="D5844">
        <v>26</v>
      </c>
      <c r="E5844" s="138">
        <v>45649</v>
      </c>
      <c r="F5844" s="138">
        <v>45688</v>
      </c>
      <c r="G5844" t="s">
        <v>69</v>
      </c>
      <c r="H5844" t="s">
        <v>70</v>
      </c>
      <c r="I5844">
        <v>0</v>
      </c>
      <c r="J5844" t="s">
        <v>16229</v>
      </c>
      <c r="K5844">
        <v>0.5</v>
      </c>
      <c r="L5844" t="s">
        <v>71</v>
      </c>
      <c r="M5844"/>
      <c r="N5844"/>
      <c r="O5844"/>
      <c r="P5844"/>
      <c r="Q5844"/>
      <c r="R5844"/>
      <c r="S5844"/>
      <c r="T5844"/>
      <c r="U5844"/>
      <c r="V5844"/>
      <c r="W5844"/>
      <c r="X5844"/>
      <c r="Y5844"/>
      <c r="Z5844"/>
      <c r="AA5844"/>
      <c r="AB5844"/>
      <c r="AC5844"/>
      <c r="AD5844"/>
      <c r="AE5844"/>
      <c r="AF5844"/>
      <c r="AG5844">
        <v>2</v>
      </c>
      <c r="AH5844">
        <v>10000</v>
      </c>
    </row>
    <row r="5845" spans="1:34" ht="15" x14ac:dyDescent="0.25">
      <c r="A5845" t="s">
        <v>11755</v>
      </c>
      <c r="B5845" t="s">
        <v>11756</v>
      </c>
      <c r="C5845" t="s">
        <v>359</v>
      </c>
      <c r="D5845">
        <v>47</v>
      </c>
      <c r="E5845" s="138">
        <v>45639</v>
      </c>
      <c r="F5845" s="138">
        <v>45937</v>
      </c>
      <c r="G5845" t="s">
        <v>69</v>
      </c>
      <c r="H5845" t="s">
        <v>70</v>
      </c>
      <c r="I5845">
        <v>0</v>
      </c>
      <c r="J5845" t="s">
        <v>16230</v>
      </c>
      <c r="K5845">
        <v>0.8</v>
      </c>
      <c r="L5845" t="s">
        <v>71</v>
      </c>
      <c r="M5845"/>
      <c r="N5845"/>
      <c r="O5845"/>
      <c r="P5845"/>
      <c r="Q5845"/>
      <c r="R5845"/>
      <c r="S5845"/>
      <c r="T5845"/>
      <c r="U5845"/>
      <c r="V5845"/>
      <c r="W5845"/>
      <c r="X5845"/>
      <c r="Y5845"/>
      <c r="Z5845"/>
      <c r="AA5845"/>
      <c r="AB5845"/>
      <c r="AC5845"/>
      <c r="AD5845"/>
      <c r="AE5845"/>
      <c r="AF5845"/>
      <c r="AG5845">
        <v>2</v>
      </c>
      <c r="AH5845">
        <v>15000</v>
      </c>
    </row>
    <row r="5846" spans="1:34" ht="15" x14ac:dyDescent="0.25">
      <c r="A5846" t="s">
        <v>11757</v>
      </c>
      <c r="B5846" t="s">
        <v>11758</v>
      </c>
      <c r="C5846" t="s">
        <v>148</v>
      </c>
      <c r="D5846">
        <v>59</v>
      </c>
      <c r="E5846" s="138">
        <v>45644</v>
      </c>
      <c r="F5846" s="138">
        <v>45688</v>
      </c>
      <c r="G5846" t="s">
        <v>69</v>
      </c>
      <c r="H5846" t="s">
        <v>63</v>
      </c>
      <c r="I5846">
        <v>0.8</v>
      </c>
      <c r="J5846" t="s">
        <v>71</v>
      </c>
      <c r="K5846"/>
      <c r="L5846"/>
      <c r="M5846"/>
      <c r="N5846"/>
      <c r="O5846"/>
      <c r="P5846"/>
      <c r="Q5846"/>
      <c r="R5846"/>
      <c r="S5846"/>
      <c r="T5846"/>
      <c r="U5846"/>
      <c r="V5846"/>
      <c r="W5846"/>
      <c r="X5846"/>
      <c r="Y5846"/>
      <c r="Z5846"/>
      <c r="AA5846"/>
      <c r="AB5846"/>
      <c r="AC5846"/>
      <c r="AD5846"/>
      <c r="AE5846"/>
      <c r="AF5846"/>
      <c r="AG5846">
        <v>1</v>
      </c>
      <c r="AH5846">
        <v>0</v>
      </c>
    </row>
    <row r="5847" spans="1:34" ht="15" x14ac:dyDescent="0.25">
      <c r="A5847" t="s">
        <v>11759</v>
      </c>
      <c r="B5847" t="s">
        <v>11760</v>
      </c>
      <c r="C5847" t="s">
        <v>203</v>
      </c>
      <c r="D5847">
        <v>30</v>
      </c>
      <c r="E5847" s="138">
        <v>45621</v>
      </c>
      <c r="F5847" s="138">
        <v>45670</v>
      </c>
      <c r="G5847" t="s">
        <v>69</v>
      </c>
      <c r="H5847" t="s">
        <v>63</v>
      </c>
      <c r="I5847">
        <v>0.8</v>
      </c>
      <c r="J5847" t="s">
        <v>71</v>
      </c>
      <c r="K5847"/>
      <c r="L5847"/>
      <c r="M5847"/>
      <c r="N5847"/>
      <c r="O5847"/>
      <c r="P5847"/>
      <c r="Q5847"/>
      <c r="R5847"/>
      <c r="S5847"/>
      <c r="T5847"/>
      <c r="U5847"/>
      <c r="V5847"/>
      <c r="W5847"/>
      <c r="X5847"/>
      <c r="Y5847"/>
      <c r="Z5847"/>
      <c r="AA5847"/>
      <c r="AB5847"/>
      <c r="AC5847"/>
      <c r="AD5847"/>
      <c r="AE5847"/>
      <c r="AF5847"/>
      <c r="AG5847">
        <v>1</v>
      </c>
      <c r="AH5847">
        <v>0</v>
      </c>
    </row>
    <row r="5848" spans="1:34" ht="15" x14ac:dyDescent="0.25">
      <c r="A5848" t="s">
        <v>11761</v>
      </c>
      <c r="B5848" t="s">
        <v>11762</v>
      </c>
      <c r="C5848" t="s">
        <v>313</v>
      </c>
      <c r="D5848"/>
      <c r="E5848"/>
      <c r="F5848"/>
      <c r="G5848"/>
      <c r="H5848" t="s">
        <v>63</v>
      </c>
      <c r="I5848" t="s">
        <v>64</v>
      </c>
      <c r="J5848"/>
      <c r="K5848"/>
      <c r="L5848"/>
      <c r="M5848"/>
      <c r="N5848"/>
      <c r="O5848"/>
      <c r="P5848"/>
      <c r="Q5848"/>
      <c r="R5848"/>
      <c r="S5848"/>
      <c r="T5848"/>
      <c r="U5848"/>
      <c r="V5848"/>
      <c r="W5848"/>
      <c r="X5848"/>
      <c r="Y5848"/>
      <c r="Z5848"/>
      <c r="AA5848"/>
      <c r="AB5848"/>
      <c r="AC5848"/>
      <c r="AD5848"/>
      <c r="AE5848"/>
      <c r="AF5848"/>
      <c r="AG5848"/>
      <c r="AH5848">
        <v>0</v>
      </c>
    </row>
    <row r="5849" spans="1:34" ht="15" x14ac:dyDescent="0.25">
      <c r="A5849" t="s">
        <v>11763</v>
      </c>
      <c r="B5849" t="s">
        <v>11764</v>
      </c>
      <c r="C5849" t="s">
        <v>203</v>
      </c>
      <c r="D5849">
        <v>85</v>
      </c>
      <c r="E5849" s="138">
        <v>41247</v>
      </c>
      <c r="F5849" s="138">
        <v>46011</v>
      </c>
      <c r="G5849" t="s">
        <v>69</v>
      </c>
      <c r="H5849" t="s">
        <v>70</v>
      </c>
      <c r="I5849">
        <v>0.8</v>
      </c>
      <c r="J5849" t="s">
        <v>71</v>
      </c>
      <c r="K5849">
        <v>0</v>
      </c>
      <c r="L5849" t="s">
        <v>16119</v>
      </c>
      <c r="M5849"/>
      <c r="N5849"/>
      <c r="O5849"/>
      <c r="P5849"/>
      <c r="Q5849"/>
      <c r="R5849"/>
      <c r="S5849"/>
      <c r="T5849"/>
      <c r="U5849"/>
      <c r="V5849"/>
      <c r="W5849"/>
      <c r="X5849"/>
      <c r="Y5849"/>
      <c r="Z5849"/>
      <c r="AA5849"/>
      <c r="AB5849"/>
      <c r="AC5849"/>
      <c r="AD5849"/>
      <c r="AE5849"/>
      <c r="AF5849"/>
      <c r="AG5849">
        <v>5</v>
      </c>
      <c r="AH5849">
        <v>0</v>
      </c>
    </row>
    <row r="5850" spans="1:34" ht="15" x14ac:dyDescent="0.25">
      <c r="A5850" t="s">
        <v>11767</v>
      </c>
      <c r="B5850" t="s">
        <v>11768</v>
      </c>
      <c r="C5850" t="s">
        <v>203</v>
      </c>
      <c r="D5850">
        <v>2</v>
      </c>
      <c r="E5850" s="138">
        <v>45706</v>
      </c>
      <c r="F5850" s="138">
        <v>45728</v>
      </c>
      <c r="G5850" t="s">
        <v>75</v>
      </c>
      <c r="H5850" t="s">
        <v>63</v>
      </c>
      <c r="I5850">
        <v>0.8</v>
      </c>
      <c r="J5850" t="s">
        <v>71</v>
      </c>
      <c r="K5850"/>
      <c r="L5850"/>
      <c r="M5850"/>
      <c r="N5850"/>
      <c r="O5850"/>
      <c r="P5850"/>
      <c r="Q5850"/>
      <c r="R5850"/>
      <c r="S5850"/>
      <c r="T5850"/>
      <c r="U5850"/>
      <c r="V5850"/>
      <c r="W5850"/>
      <c r="X5850"/>
      <c r="Y5850"/>
      <c r="Z5850"/>
      <c r="AA5850"/>
      <c r="AB5850"/>
      <c r="AC5850"/>
      <c r="AD5850"/>
      <c r="AE5850"/>
      <c r="AF5850"/>
      <c r="AG5850">
        <v>1</v>
      </c>
      <c r="AH5850">
        <v>0</v>
      </c>
    </row>
    <row r="5851" spans="1:34" ht="15" x14ac:dyDescent="0.25">
      <c r="A5851" t="s">
        <v>11765</v>
      </c>
      <c r="B5851" t="s">
        <v>11766</v>
      </c>
      <c r="C5851" t="s">
        <v>604</v>
      </c>
      <c r="D5851">
        <v>137</v>
      </c>
      <c r="E5851" s="138">
        <v>41638</v>
      </c>
      <c r="F5851" s="138">
        <v>46011</v>
      </c>
      <c r="G5851" t="s">
        <v>818</v>
      </c>
      <c r="H5851" t="s">
        <v>63</v>
      </c>
      <c r="I5851">
        <v>0</v>
      </c>
      <c r="J5851" t="s">
        <v>71</v>
      </c>
      <c r="K5851"/>
      <c r="L5851"/>
      <c r="M5851"/>
      <c r="N5851"/>
      <c r="O5851"/>
      <c r="P5851"/>
      <c r="Q5851"/>
      <c r="R5851"/>
      <c r="S5851"/>
      <c r="T5851"/>
      <c r="U5851"/>
      <c r="V5851"/>
      <c r="W5851"/>
      <c r="X5851"/>
      <c r="Y5851"/>
      <c r="Z5851"/>
      <c r="AA5851"/>
      <c r="AB5851"/>
      <c r="AC5851"/>
      <c r="AD5851"/>
      <c r="AE5851"/>
      <c r="AF5851"/>
      <c r="AG5851">
        <v>1</v>
      </c>
      <c r="AH5851">
        <v>0</v>
      </c>
    </row>
    <row r="5852" spans="1:34" ht="15" x14ac:dyDescent="0.25">
      <c r="A5852" t="s">
        <v>11769</v>
      </c>
      <c r="B5852" t="s">
        <v>11770</v>
      </c>
      <c r="C5852" t="s">
        <v>313</v>
      </c>
      <c r="D5852"/>
      <c r="E5852"/>
      <c r="F5852"/>
      <c r="G5852"/>
      <c r="H5852" t="s">
        <v>63</v>
      </c>
      <c r="I5852" t="s">
        <v>64</v>
      </c>
      <c r="J5852"/>
      <c r="K5852"/>
      <c r="L5852"/>
      <c r="M5852"/>
      <c r="N5852"/>
      <c r="O5852"/>
      <c r="P5852"/>
      <c r="Q5852"/>
      <c r="R5852"/>
      <c r="S5852"/>
      <c r="T5852"/>
      <c r="U5852"/>
      <c r="V5852"/>
      <c r="W5852"/>
      <c r="X5852"/>
      <c r="Y5852"/>
      <c r="Z5852"/>
      <c r="AA5852"/>
      <c r="AB5852"/>
      <c r="AC5852"/>
      <c r="AD5852"/>
      <c r="AE5852"/>
      <c r="AF5852"/>
      <c r="AG5852"/>
      <c r="AH5852">
        <v>0</v>
      </c>
    </row>
    <row r="5853" spans="1:34" ht="15" x14ac:dyDescent="0.25">
      <c r="A5853" t="s">
        <v>11771</v>
      </c>
      <c r="B5853" t="s">
        <v>11772</v>
      </c>
      <c r="C5853" t="s">
        <v>318</v>
      </c>
      <c r="D5853">
        <v>54</v>
      </c>
      <c r="E5853" s="138">
        <v>45645</v>
      </c>
      <c r="F5853" s="138">
        <v>45684</v>
      </c>
      <c r="G5853" t="s">
        <v>69</v>
      </c>
      <c r="H5853" t="s">
        <v>70</v>
      </c>
      <c r="I5853">
        <v>0</v>
      </c>
      <c r="J5853" t="s">
        <v>16249</v>
      </c>
      <c r="K5853">
        <v>0.75</v>
      </c>
      <c r="L5853" t="s">
        <v>71</v>
      </c>
      <c r="M5853"/>
      <c r="N5853"/>
      <c r="O5853"/>
      <c r="P5853"/>
      <c r="Q5853"/>
      <c r="R5853"/>
      <c r="S5853"/>
      <c r="T5853"/>
      <c r="U5853"/>
      <c r="V5853"/>
      <c r="W5853"/>
      <c r="X5853"/>
      <c r="Y5853"/>
      <c r="Z5853"/>
      <c r="AA5853"/>
      <c r="AB5853"/>
      <c r="AC5853"/>
      <c r="AD5853"/>
      <c r="AE5853"/>
      <c r="AF5853"/>
      <c r="AG5853">
        <v>2</v>
      </c>
      <c r="AH5853">
        <v>8000</v>
      </c>
    </row>
    <row r="5854" spans="1:34" ht="15" x14ac:dyDescent="0.25">
      <c r="A5854" t="s">
        <v>11773</v>
      </c>
      <c r="B5854" t="s">
        <v>11774</v>
      </c>
      <c r="C5854" t="s">
        <v>193</v>
      </c>
      <c r="D5854">
        <v>47</v>
      </c>
      <c r="E5854" s="138">
        <v>45649</v>
      </c>
      <c r="F5854" s="138">
        <v>45688</v>
      </c>
      <c r="G5854" t="s">
        <v>75</v>
      </c>
      <c r="H5854" t="s">
        <v>63</v>
      </c>
      <c r="I5854">
        <v>0.6</v>
      </c>
      <c r="J5854" t="s">
        <v>71</v>
      </c>
      <c r="K5854"/>
      <c r="L5854"/>
      <c r="M5854"/>
      <c r="N5854"/>
      <c r="O5854"/>
      <c r="P5854"/>
      <c r="Q5854"/>
      <c r="R5854"/>
      <c r="S5854"/>
      <c r="T5854"/>
      <c r="U5854"/>
      <c r="V5854"/>
      <c r="W5854"/>
      <c r="X5854"/>
      <c r="Y5854"/>
      <c r="Z5854"/>
      <c r="AA5854"/>
      <c r="AB5854"/>
      <c r="AC5854"/>
      <c r="AD5854"/>
      <c r="AE5854"/>
      <c r="AF5854"/>
      <c r="AG5854">
        <v>1</v>
      </c>
      <c r="AH5854">
        <v>0</v>
      </c>
    </row>
    <row r="5855" spans="1:34" ht="15" x14ac:dyDescent="0.25">
      <c r="A5855" t="s">
        <v>11775</v>
      </c>
      <c r="B5855" t="s">
        <v>11776</v>
      </c>
      <c r="C5855" t="s">
        <v>206</v>
      </c>
      <c r="D5855">
        <v>32</v>
      </c>
      <c r="E5855" s="138">
        <v>45646</v>
      </c>
      <c r="F5855" s="138">
        <v>45681</v>
      </c>
      <c r="G5855" t="s">
        <v>69</v>
      </c>
      <c r="H5855" t="s">
        <v>63</v>
      </c>
      <c r="I5855">
        <v>0.8</v>
      </c>
      <c r="J5855" t="s">
        <v>71</v>
      </c>
      <c r="K5855"/>
      <c r="L5855"/>
      <c r="M5855"/>
      <c r="N5855"/>
      <c r="O5855"/>
      <c r="P5855"/>
      <c r="Q5855"/>
      <c r="R5855"/>
      <c r="S5855"/>
      <c r="T5855"/>
      <c r="U5855"/>
      <c r="V5855"/>
      <c r="W5855"/>
      <c r="X5855"/>
      <c r="Y5855"/>
      <c r="Z5855"/>
      <c r="AA5855"/>
      <c r="AB5855"/>
      <c r="AC5855"/>
      <c r="AD5855"/>
      <c r="AE5855"/>
      <c r="AF5855"/>
      <c r="AG5855">
        <v>1</v>
      </c>
      <c r="AH5855">
        <v>0</v>
      </c>
    </row>
    <row r="5856" spans="1:34" ht="15" x14ac:dyDescent="0.25">
      <c r="A5856" t="s">
        <v>11777</v>
      </c>
      <c r="B5856" t="s">
        <v>11778</v>
      </c>
      <c r="C5856" t="s">
        <v>198</v>
      </c>
      <c r="D5856">
        <v>62</v>
      </c>
      <c r="E5856" s="138">
        <v>45645</v>
      </c>
      <c r="F5856" s="138">
        <v>45678</v>
      </c>
      <c r="G5856" t="s">
        <v>69</v>
      </c>
      <c r="H5856" t="s">
        <v>70</v>
      </c>
      <c r="I5856">
        <v>0</v>
      </c>
      <c r="J5856" t="s">
        <v>16229</v>
      </c>
      <c r="K5856">
        <v>0.8</v>
      </c>
      <c r="L5856" t="s">
        <v>71</v>
      </c>
      <c r="M5856"/>
      <c r="N5856"/>
      <c r="O5856"/>
      <c r="P5856"/>
      <c r="Q5856"/>
      <c r="R5856"/>
      <c r="S5856"/>
      <c r="T5856"/>
      <c r="U5856"/>
      <c r="V5856"/>
      <c r="W5856"/>
      <c r="X5856"/>
      <c r="Y5856"/>
      <c r="Z5856"/>
      <c r="AA5856"/>
      <c r="AB5856"/>
      <c r="AC5856"/>
      <c r="AD5856"/>
      <c r="AE5856"/>
      <c r="AF5856"/>
      <c r="AG5856">
        <v>2</v>
      </c>
      <c r="AH5856">
        <v>10000</v>
      </c>
    </row>
    <row r="5857" spans="1:34" ht="15" x14ac:dyDescent="0.25">
      <c r="A5857" t="s">
        <v>11779</v>
      </c>
      <c r="B5857" t="s">
        <v>11780</v>
      </c>
      <c r="C5857" t="s">
        <v>139</v>
      </c>
      <c r="D5857">
        <v>31</v>
      </c>
      <c r="E5857" s="138">
        <v>45654</v>
      </c>
      <c r="F5857" s="138">
        <v>45936</v>
      </c>
      <c r="G5857" t="s">
        <v>69</v>
      </c>
      <c r="H5857" t="s">
        <v>63</v>
      </c>
      <c r="I5857">
        <v>0.8</v>
      </c>
      <c r="J5857" t="s">
        <v>71</v>
      </c>
      <c r="K5857"/>
      <c r="L5857"/>
      <c r="M5857"/>
      <c r="N5857"/>
      <c r="O5857"/>
      <c r="P5857"/>
      <c r="Q5857"/>
      <c r="R5857"/>
      <c r="S5857"/>
      <c r="T5857"/>
      <c r="U5857"/>
      <c r="V5857"/>
      <c r="W5857"/>
      <c r="X5857"/>
      <c r="Y5857"/>
      <c r="Z5857"/>
      <c r="AA5857"/>
      <c r="AB5857"/>
      <c r="AC5857"/>
      <c r="AD5857"/>
      <c r="AE5857"/>
      <c r="AF5857"/>
      <c r="AG5857">
        <v>1</v>
      </c>
      <c r="AH5857">
        <v>0</v>
      </c>
    </row>
    <row r="5858" spans="1:34" ht="15" x14ac:dyDescent="0.25">
      <c r="A5858" t="s">
        <v>11781</v>
      </c>
      <c r="B5858" t="s">
        <v>11782</v>
      </c>
      <c r="C5858" t="s">
        <v>62</v>
      </c>
      <c r="D5858">
        <v>15</v>
      </c>
      <c r="E5858" s="138">
        <v>44711</v>
      </c>
      <c r="F5858" s="138">
        <v>46011</v>
      </c>
      <c r="G5858" t="s">
        <v>69</v>
      </c>
      <c r="H5858" t="s">
        <v>63</v>
      </c>
      <c r="I5858">
        <v>0.8</v>
      </c>
      <c r="J5858" t="s">
        <v>71</v>
      </c>
      <c r="K5858"/>
      <c r="L5858"/>
      <c r="M5858"/>
      <c r="N5858"/>
      <c r="O5858"/>
      <c r="P5858"/>
      <c r="Q5858"/>
      <c r="R5858"/>
      <c r="S5858"/>
      <c r="T5858"/>
      <c r="U5858"/>
      <c r="V5858"/>
      <c r="W5858"/>
      <c r="X5858"/>
      <c r="Y5858"/>
      <c r="Z5858"/>
      <c r="AA5858"/>
      <c r="AB5858"/>
      <c r="AC5858"/>
      <c r="AD5858"/>
      <c r="AE5858"/>
      <c r="AF5858"/>
      <c r="AG5858">
        <v>1</v>
      </c>
      <c r="AH5858">
        <v>0</v>
      </c>
    </row>
    <row r="5859" spans="1:34" ht="15" x14ac:dyDescent="0.25">
      <c r="A5859" t="s">
        <v>11783</v>
      </c>
      <c r="B5859" t="s">
        <v>11784</v>
      </c>
      <c r="C5859" t="s">
        <v>90</v>
      </c>
      <c r="D5859">
        <v>59</v>
      </c>
      <c r="E5859" s="138">
        <v>45278</v>
      </c>
      <c r="F5859" s="138">
        <v>46011</v>
      </c>
      <c r="G5859" t="s">
        <v>69</v>
      </c>
      <c r="H5859" t="s">
        <v>70</v>
      </c>
      <c r="I5859">
        <v>0</v>
      </c>
      <c r="J5859" t="s">
        <v>16232</v>
      </c>
      <c r="K5859">
        <v>0.8</v>
      </c>
      <c r="L5859" t="s">
        <v>71</v>
      </c>
      <c r="M5859"/>
      <c r="N5859"/>
      <c r="O5859"/>
      <c r="P5859"/>
      <c r="Q5859"/>
      <c r="R5859"/>
      <c r="S5859"/>
      <c r="T5859"/>
      <c r="U5859"/>
      <c r="V5859"/>
      <c r="W5859"/>
      <c r="X5859"/>
      <c r="Y5859"/>
      <c r="Z5859"/>
      <c r="AA5859"/>
      <c r="AB5859"/>
      <c r="AC5859"/>
      <c r="AD5859"/>
      <c r="AE5859"/>
      <c r="AF5859"/>
      <c r="AG5859">
        <v>2</v>
      </c>
      <c r="AH5859">
        <v>7500</v>
      </c>
    </row>
    <row r="5860" spans="1:34" ht="15" x14ac:dyDescent="0.25">
      <c r="A5860" t="s">
        <v>11785</v>
      </c>
      <c r="B5860" t="s">
        <v>11786</v>
      </c>
      <c r="C5860" t="s">
        <v>62</v>
      </c>
      <c r="D5860">
        <v>71</v>
      </c>
      <c r="E5860" s="138">
        <v>45646</v>
      </c>
      <c r="F5860" s="138">
        <v>45673</v>
      </c>
      <c r="G5860" t="s">
        <v>75</v>
      </c>
      <c r="H5860" t="s">
        <v>70</v>
      </c>
      <c r="I5860">
        <v>0</v>
      </c>
      <c r="J5860" t="s">
        <v>16230</v>
      </c>
      <c r="K5860">
        <v>0.73</v>
      </c>
      <c r="L5860" t="s">
        <v>16270</v>
      </c>
      <c r="M5860">
        <v>0.78</v>
      </c>
      <c r="N5860" t="s">
        <v>78</v>
      </c>
      <c r="O5860">
        <v>0.8</v>
      </c>
      <c r="P5860" t="s">
        <v>79</v>
      </c>
      <c r="Q5860"/>
      <c r="R5860"/>
      <c r="S5860"/>
      <c r="T5860"/>
      <c r="U5860"/>
      <c r="V5860"/>
      <c r="W5860"/>
      <c r="X5860"/>
      <c r="Y5860"/>
      <c r="Z5860"/>
      <c r="AA5860"/>
      <c r="AB5860"/>
      <c r="AC5860"/>
      <c r="AD5860"/>
      <c r="AE5860"/>
      <c r="AF5860"/>
      <c r="AG5860">
        <v>4</v>
      </c>
      <c r="AH5860">
        <v>15000</v>
      </c>
    </row>
    <row r="5861" spans="1:34" ht="15" x14ac:dyDescent="0.25">
      <c r="A5861" t="s">
        <v>11787</v>
      </c>
      <c r="B5861" t="s">
        <v>11788</v>
      </c>
      <c r="C5861" t="s">
        <v>231</v>
      </c>
      <c r="D5861">
        <v>34</v>
      </c>
      <c r="E5861" s="138">
        <v>45636</v>
      </c>
      <c r="F5861" s="138">
        <v>45702</v>
      </c>
      <c r="G5861" t="s">
        <v>69</v>
      </c>
      <c r="H5861" t="s">
        <v>63</v>
      </c>
      <c r="I5861">
        <v>0.8</v>
      </c>
      <c r="J5861" t="s">
        <v>71</v>
      </c>
      <c r="K5861"/>
      <c r="L5861"/>
      <c r="M5861"/>
      <c r="N5861"/>
      <c r="O5861"/>
      <c r="P5861"/>
      <c r="Q5861"/>
      <c r="R5861"/>
      <c r="S5861"/>
      <c r="T5861"/>
      <c r="U5861"/>
      <c r="V5861"/>
      <c r="W5861"/>
      <c r="X5861"/>
      <c r="Y5861"/>
      <c r="Z5861"/>
      <c r="AA5861"/>
      <c r="AB5861"/>
      <c r="AC5861"/>
      <c r="AD5861"/>
      <c r="AE5861"/>
      <c r="AF5861"/>
      <c r="AG5861">
        <v>1</v>
      </c>
      <c r="AH5861">
        <v>0</v>
      </c>
    </row>
    <row r="5862" spans="1:34" ht="15" x14ac:dyDescent="0.25">
      <c r="A5862" t="s">
        <v>11789</v>
      </c>
      <c r="B5862" t="s">
        <v>11790</v>
      </c>
      <c r="C5862" t="s">
        <v>387</v>
      </c>
      <c r="D5862">
        <v>61</v>
      </c>
      <c r="E5862" s="138">
        <v>45649</v>
      </c>
      <c r="F5862" s="138">
        <v>45894</v>
      </c>
      <c r="G5862" t="s">
        <v>75</v>
      </c>
      <c r="H5862" t="s">
        <v>70</v>
      </c>
      <c r="I5862">
        <v>0</v>
      </c>
      <c r="J5862" t="s">
        <v>16288</v>
      </c>
      <c r="K5862">
        <v>0.65</v>
      </c>
      <c r="L5862" t="s">
        <v>16270</v>
      </c>
      <c r="M5862">
        <v>0.79</v>
      </c>
      <c r="N5862" t="s">
        <v>78</v>
      </c>
      <c r="O5862">
        <v>0.8</v>
      </c>
      <c r="P5862" t="s">
        <v>79</v>
      </c>
      <c r="Q5862"/>
      <c r="R5862"/>
      <c r="S5862"/>
      <c r="T5862"/>
      <c r="U5862"/>
      <c r="V5862"/>
      <c r="W5862"/>
      <c r="X5862"/>
      <c r="Y5862"/>
      <c r="Z5862"/>
      <c r="AA5862"/>
      <c r="AB5862"/>
      <c r="AC5862"/>
      <c r="AD5862"/>
      <c r="AE5862"/>
      <c r="AF5862"/>
      <c r="AG5862">
        <v>4</v>
      </c>
      <c r="AH5862">
        <v>17000</v>
      </c>
    </row>
    <row r="5863" spans="1:34" ht="15" x14ac:dyDescent="0.25">
      <c r="A5863" t="s">
        <v>11791</v>
      </c>
      <c r="B5863" t="s">
        <v>11792</v>
      </c>
      <c r="C5863" t="s">
        <v>286</v>
      </c>
      <c r="D5863">
        <v>4</v>
      </c>
      <c r="E5863" s="138">
        <v>43159</v>
      </c>
      <c r="F5863" s="138">
        <v>46011</v>
      </c>
      <c r="G5863" t="s">
        <v>69</v>
      </c>
      <c r="H5863" t="s">
        <v>70</v>
      </c>
      <c r="I5863">
        <v>0</v>
      </c>
      <c r="J5863" t="s">
        <v>16228</v>
      </c>
      <c r="K5863">
        <v>0.5</v>
      </c>
      <c r="L5863" t="s">
        <v>71</v>
      </c>
      <c r="M5863"/>
      <c r="N5863"/>
      <c r="O5863"/>
      <c r="P5863"/>
      <c r="Q5863"/>
      <c r="R5863"/>
      <c r="S5863"/>
      <c r="T5863"/>
      <c r="U5863"/>
      <c r="V5863"/>
      <c r="W5863"/>
      <c r="X5863"/>
      <c r="Y5863"/>
      <c r="Z5863"/>
      <c r="AA5863"/>
      <c r="AB5863"/>
      <c r="AC5863"/>
      <c r="AD5863"/>
      <c r="AE5863"/>
      <c r="AF5863"/>
      <c r="AG5863">
        <v>2</v>
      </c>
      <c r="AH5863">
        <v>12000</v>
      </c>
    </row>
    <row r="5864" spans="1:34" ht="15" x14ac:dyDescent="0.25">
      <c r="A5864" t="s">
        <v>11793</v>
      </c>
      <c r="B5864" t="s">
        <v>11794</v>
      </c>
      <c r="C5864" t="s">
        <v>142</v>
      </c>
      <c r="D5864">
        <v>6</v>
      </c>
      <c r="E5864" s="138">
        <v>45696</v>
      </c>
      <c r="F5864" s="138">
        <v>45726</v>
      </c>
      <c r="G5864" t="s">
        <v>69</v>
      </c>
      <c r="H5864" t="s">
        <v>70</v>
      </c>
      <c r="I5864">
        <v>0</v>
      </c>
      <c r="J5864" t="s">
        <v>16269</v>
      </c>
      <c r="K5864">
        <v>0.8</v>
      </c>
      <c r="L5864" t="s">
        <v>71</v>
      </c>
      <c r="M5864"/>
      <c r="N5864"/>
      <c r="O5864"/>
      <c r="P5864"/>
      <c r="Q5864"/>
      <c r="R5864"/>
      <c r="S5864"/>
      <c r="T5864"/>
      <c r="U5864"/>
      <c r="V5864"/>
      <c r="W5864"/>
      <c r="X5864"/>
      <c r="Y5864"/>
      <c r="Z5864"/>
      <c r="AA5864"/>
      <c r="AB5864"/>
      <c r="AC5864"/>
      <c r="AD5864"/>
      <c r="AE5864"/>
      <c r="AF5864"/>
      <c r="AG5864">
        <v>2</v>
      </c>
      <c r="AH5864">
        <v>12500</v>
      </c>
    </row>
    <row r="5865" spans="1:34" ht="15" x14ac:dyDescent="0.25">
      <c r="A5865" t="s">
        <v>11795</v>
      </c>
      <c r="B5865" t="s">
        <v>11796</v>
      </c>
      <c r="C5865" t="s">
        <v>231</v>
      </c>
      <c r="D5865">
        <v>40</v>
      </c>
      <c r="E5865" s="138">
        <v>45643</v>
      </c>
      <c r="F5865" s="138">
        <v>45866</v>
      </c>
      <c r="G5865" t="s">
        <v>69</v>
      </c>
      <c r="H5865" t="s">
        <v>63</v>
      </c>
      <c r="I5865">
        <v>0.7</v>
      </c>
      <c r="J5865" t="s">
        <v>71</v>
      </c>
      <c r="K5865"/>
      <c r="L5865"/>
      <c r="M5865"/>
      <c r="N5865"/>
      <c r="O5865"/>
      <c r="P5865"/>
      <c r="Q5865"/>
      <c r="R5865"/>
      <c r="S5865"/>
      <c r="T5865"/>
      <c r="U5865"/>
      <c r="V5865"/>
      <c r="W5865"/>
      <c r="X5865"/>
      <c r="Y5865"/>
      <c r="Z5865"/>
      <c r="AA5865"/>
      <c r="AB5865"/>
      <c r="AC5865"/>
      <c r="AD5865"/>
      <c r="AE5865"/>
      <c r="AF5865"/>
      <c r="AG5865">
        <v>1</v>
      </c>
      <c r="AH5865">
        <v>0</v>
      </c>
    </row>
    <row r="5866" spans="1:34" ht="15" x14ac:dyDescent="0.25">
      <c r="A5866" t="s">
        <v>11797</v>
      </c>
      <c r="B5866" t="s">
        <v>11798</v>
      </c>
      <c r="C5866" t="s">
        <v>426</v>
      </c>
      <c r="D5866">
        <v>25</v>
      </c>
      <c r="E5866" s="138">
        <v>41151</v>
      </c>
      <c r="F5866" s="138">
        <v>46011</v>
      </c>
      <c r="G5866" t="s">
        <v>69</v>
      </c>
      <c r="H5866" t="s">
        <v>63</v>
      </c>
      <c r="I5866">
        <v>0.8</v>
      </c>
      <c r="J5866" t="s">
        <v>71</v>
      </c>
      <c r="K5866"/>
      <c r="L5866"/>
      <c r="M5866"/>
      <c r="N5866"/>
      <c r="O5866"/>
      <c r="P5866"/>
      <c r="Q5866"/>
      <c r="R5866"/>
      <c r="S5866"/>
      <c r="T5866"/>
      <c r="U5866"/>
      <c r="V5866"/>
      <c r="W5866"/>
      <c r="X5866"/>
      <c r="Y5866"/>
      <c r="Z5866"/>
      <c r="AA5866"/>
      <c r="AB5866"/>
      <c r="AC5866"/>
      <c r="AD5866"/>
      <c r="AE5866"/>
      <c r="AF5866"/>
      <c r="AG5866">
        <v>1</v>
      </c>
      <c r="AH5866">
        <v>0</v>
      </c>
    </row>
    <row r="5867" spans="1:34" ht="15" x14ac:dyDescent="0.25">
      <c r="A5867" t="s">
        <v>11799</v>
      </c>
      <c r="B5867" t="s">
        <v>11800</v>
      </c>
      <c r="C5867" t="s">
        <v>102</v>
      </c>
      <c r="D5867">
        <v>46</v>
      </c>
      <c r="E5867" s="138">
        <v>45644</v>
      </c>
      <c r="F5867" s="138">
        <v>45664</v>
      </c>
      <c r="G5867" t="s">
        <v>69</v>
      </c>
      <c r="H5867" t="s">
        <v>63</v>
      </c>
      <c r="I5867">
        <v>0.5</v>
      </c>
      <c r="J5867" t="s">
        <v>71</v>
      </c>
      <c r="K5867"/>
      <c r="L5867"/>
      <c r="M5867"/>
      <c r="N5867"/>
      <c r="O5867"/>
      <c r="P5867"/>
      <c r="Q5867"/>
      <c r="R5867"/>
      <c r="S5867"/>
      <c r="T5867"/>
      <c r="U5867"/>
      <c r="V5867"/>
      <c r="W5867"/>
      <c r="X5867"/>
      <c r="Y5867"/>
      <c r="Z5867"/>
      <c r="AA5867"/>
      <c r="AB5867"/>
      <c r="AC5867"/>
      <c r="AD5867"/>
      <c r="AE5867"/>
      <c r="AF5867"/>
      <c r="AG5867">
        <v>1</v>
      </c>
      <c r="AH5867">
        <v>0</v>
      </c>
    </row>
    <row r="5868" spans="1:34" ht="15" x14ac:dyDescent="0.25">
      <c r="A5868" t="s">
        <v>11801</v>
      </c>
      <c r="B5868" t="s">
        <v>11802</v>
      </c>
      <c r="C5868" t="s">
        <v>313</v>
      </c>
      <c r="D5868"/>
      <c r="E5868"/>
      <c r="F5868"/>
      <c r="G5868"/>
      <c r="H5868" t="s">
        <v>63</v>
      </c>
      <c r="I5868" t="s">
        <v>64</v>
      </c>
      <c r="J5868"/>
      <c r="K5868"/>
      <c r="L5868"/>
      <c r="M5868"/>
      <c r="N5868"/>
      <c r="O5868"/>
      <c r="P5868"/>
      <c r="Q5868"/>
      <c r="R5868"/>
      <c r="S5868"/>
      <c r="T5868"/>
      <c r="U5868"/>
      <c r="V5868"/>
      <c r="W5868"/>
      <c r="X5868"/>
      <c r="Y5868"/>
      <c r="Z5868"/>
      <c r="AA5868"/>
      <c r="AB5868"/>
      <c r="AC5868"/>
      <c r="AD5868"/>
      <c r="AE5868"/>
      <c r="AF5868"/>
      <c r="AG5868"/>
      <c r="AH5868">
        <v>0</v>
      </c>
    </row>
    <row r="5869" spans="1:34" ht="15" x14ac:dyDescent="0.25">
      <c r="A5869" t="s">
        <v>11803</v>
      </c>
      <c r="B5869" t="s">
        <v>11804</v>
      </c>
      <c r="C5869" t="s">
        <v>1082</v>
      </c>
      <c r="D5869">
        <v>77</v>
      </c>
      <c r="E5869" s="138">
        <v>45281</v>
      </c>
      <c r="F5869" s="138">
        <v>46011</v>
      </c>
      <c r="G5869" t="s">
        <v>69</v>
      </c>
      <c r="H5869" t="s">
        <v>70</v>
      </c>
      <c r="I5869">
        <v>0</v>
      </c>
      <c r="J5869" t="s">
        <v>16230</v>
      </c>
      <c r="K5869">
        <v>0.69</v>
      </c>
      <c r="L5869" t="s">
        <v>16270</v>
      </c>
      <c r="M5869">
        <v>0.78</v>
      </c>
      <c r="N5869" t="s">
        <v>78</v>
      </c>
      <c r="O5869">
        <v>0.8</v>
      </c>
      <c r="P5869" t="s">
        <v>79</v>
      </c>
      <c r="Q5869"/>
      <c r="R5869"/>
      <c r="S5869"/>
      <c r="T5869"/>
      <c r="U5869"/>
      <c r="V5869"/>
      <c r="W5869"/>
      <c r="X5869"/>
      <c r="Y5869"/>
      <c r="Z5869"/>
      <c r="AA5869"/>
      <c r="AB5869"/>
      <c r="AC5869"/>
      <c r="AD5869"/>
      <c r="AE5869"/>
      <c r="AF5869"/>
      <c r="AG5869">
        <v>4</v>
      </c>
      <c r="AH5869">
        <v>15000</v>
      </c>
    </row>
    <row r="5870" spans="1:34" ht="15" x14ac:dyDescent="0.25">
      <c r="A5870" t="s">
        <v>8183</v>
      </c>
      <c r="B5870" t="s">
        <v>8184</v>
      </c>
      <c r="C5870" t="s">
        <v>84</v>
      </c>
      <c r="D5870"/>
      <c r="E5870"/>
      <c r="F5870"/>
      <c r="G5870"/>
      <c r="H5870" t="s">
        <v>63</v>
      </c>
      <c r="I5870" t="s">
        <v>64</v>
      </c>
      <c r="J5870"/>
      <c r="K5870"/>
      <c r="L5870"/>
      <c r="M5870"/>
      <c r="N5870"/>
      <c r="O5870"/>
      <c r="P5870"/>
      <c r="Q5870"/>
      <c r="R5870"/>
      <c r="S5870"/>
      <c r="T5870"/>
      <c r="U5870"/>
      <c r="V5870"/>
      <c r="W5870"/>
      <c r="X5870"/>
      <c r="Y5870"/>
      <c r="Z5870"/>
      <c r="AA5870"/>
      <c r="AB5870"/>
      <c r="AC5870"/>
      <c r="AD5870"/>
      <c r="AE5870"/>
      <c r="AF5870"/>
      <c r="AG5870"/>
      <c r="AH5870">
        <v>0</v>
      </c>
    </row>
    <row r="5871" spans="1:34" ht="15" x14ac:dyDescent="0.25">
      <c r="A5871" t="s">
        <v>11805</v>
      </c>
      <c r="B5871" t="s">
        <v>11806</v>
      </c>
      <c r="C5871" t="s">
        <v>313</v>
      </c>
      <c r="D5871"/>
      <c r="E5871"/>
      <c r="F5871"/>
      <c r="G5871"/>
      <c r="H5871" t="s">
        <v>63</v>
      </c>
      <c r="I5871" t="s">
        <v>64</v>
      </c>
      <c r="J5871"/>
      <c r="K5871"/>
      <c r="L5871"/>
      <c r="M5871"/>
      <c r="N5871"/>
      <c r="O5871"/>
      <c r="P5871"/>
      <c r="Q5871"/>
      <c r="R5871"/>
      <c r="S5871"/>
      <c r="T5871"/>
      <c r="U5871"/>
      <c r="V5871"/>
      <c r="W5871"/>
      <c r="X5871"/>
      <c r="Y5871"/>
      <c r="Z5871"/>
      <c r="AA5871"/>
      <c r="AB5871"/>
      <c r="AC5871"/>
      <c r="AD5871"/>
      <c r="AE5871"/>
      <c r="AF5871"/>
      <c r="AG5871"/>
      <c r="AH5871">
        <v>0</v>
      </c>
    </row>
    <row r="5872" spans="1:34" ht="15" x14ac:dyDescent="0.25">
      <c r="A5872" t="s">
        <v>11807</v>
      </c>
      <c r="B5872" t="s">
        <v>11808</v>
      </c>
      <c r="C5872" t="s">
        <v>93</v>
      </c>
      <c r="D5872">
        <v>45</v>
      </c>
      <c r="E5872" s="138">
        <v>45653</v>
      </c>
      <c r="F5872" s="138">
        <v>45702</v>
      </c>
      <c r="G5872" t="s">
        <v>69</v>
      </c>
      <c r="H5872" t="s">
        <v>63</v>
      </c>
      <c r="I5872">
        <v>0.49</v>
      </c>
      <c r="J5872" t="s">
        <v>71</v>
      </c>
      <c r="K5872"/>
      <c r="L5872"/>
      <c r="M5872"/>
      <c r="N5872"/>
      <c r="O5872"/>
      <c r="P5872"/>
      <c r="Q5872"/>
      <c r="R5872"/>
      <c r="S5872"/>
      <c r="T5872"/>
      <c r="U5872"/>
      <c r="V5872"/>
      <c r="W5872"/>
      <c r="X5872"/>
      <c r="Y5872"/>
      <c r="Z5872"/>
      <c r="AA5872"/>
      <c r="AB5872"/>
      <c r="AC5872"/>
      <c r="AD5872"/>
      <c r="AE5872"/>
      <c r="AF5872"/>
      <c r="AG5872">
        <v>1</v>
      </c>
      <c r="AH5872">
        <v>0</v>
      </c>
    </row>
    <row r="5873" spans="1:34" ht="15" x14ac:dyDescent="0.25">
      <c r="A5873" t="s">
        <v>11809</v>
      </c>
      <c r="B5873" t="s">
        <v>11810</v>
      </c>
      <c r="C5873" t="s">
        <v>439</v>
      </c>
      <c r="D5873">
        <v>92</v>
      </c>
      <c r="E5873" s="138">
        <v>45645</v>
      </c>
      <c r="F5873" s="138">
        <v>45698</v>
      </c>
      <c r="G5873" t="s">
        <v>75</v>
      </c>
      <c r="H5873" t="s">
        <v>70</v>
      </c>
      <c r="I5873">
        <v>0</v>
      </c>
      <c r="J5873" t="s">
        <v>16237</v>
      </c>
      <c r="K5873">
        <v>0.8</v>
      </c>
      <c r="L5873" t="s">
        <v>71</v>
      </c>
      <c r="M5873"/>
      <c r="N5873"/>
      <c r="O5873"/>
      <c r="P5873"/>
      <c r="Q5873"/>
      <c r="R5873"/>
      <c r="S5873"/>
      <c r="T5873"/>
      <c r="U5873"/>
      <c r="V5873"/>
      <c r="W5873"/>
      <c r="X5873"/>
      <c r="Y5873"/>
      <c r="Z5873"/>
      <c r="AA5873"/>
      <c r="AB5873"/>
      <c r="AC5873"/>
      <c r="AD5873"/>
      <c r="AE5873"/>
      <c r="AF5873"/>
      <c r="AG5873">
        <v>2</v>
      </c>
      <c r="AH5873">
        <v>9000</v>
      </c>
    </row>
    <row r="5874" spans="1:34" ht="15" x14ac:dyDescent="0.25">
      <c r="A5874" t="s">
        <v>11811</v>
      </c>
      <c r="B5874" t="s">
        <v>11812</v>
      </c>
      <c r="C5874" t="s">
        <v>170</v>
      </c>
      <c r="D5874">
        <v>3</v>
      </c>
      <c r="E5874" s="138">
        <v>45716</v>
      </c>
      <c r="F5874" s="138">
        <v>45856</v>
      </c>
      <c r="G5874" t="s">
        <v>75</v>
      </c>
      <c r="H5874" t="s">
        <v>70</v>
      </c>
      <c r="I5874">
        <v>0</v>
      </c>
      <c r="J5874" t="s">
        <v>16249</v>
      </c>
      <c r="K5874">
        <v>0.65</v>
      </c>
      <c r="L5874" t="s">
        <v>16270</v>
      </c>
      <c r="M5874">
        <v>0.75</v>
      </c>
      <c r="N5874" t="s">
        <v>78</v>
      </c>
      <c r="O5874">
        <v>0.8</v>
      </c>
      <c r="P5874" t="s">
        <v>79</v>
      </c>
      <c r="Q5874"/>
      <c r="R5874"/>
      <c r="S5874"/>
      <c r="T5874"/>
      <c r="U5874"/>
      <c r="V5874"/>
      <c r="W5874"/>
      <c r="X5874"/>
      <c r="Y5874"/>
      <c r="Z5874"/>
      <c r="AA5874"/>
      <c r="AB5874"/>
      <c r="AC5874"/>
      <c r="AD5874"/>
      <c r="AE5874"/>
      <c r="AF5874"/>
      <c r="AG5874">
        <v>4</v>
      </c>
      <c r="AH5874">
        <v>8000</v>
      </c>
    </row>
    <row r="5875" spans="1:34" ht="15" x14ac:dyDescent="0.25">
      <c r="A5875" t="s">
        <v>11813</v>
      </c>
      <c r="B5875" t="s">
        <v>11814</v>
      </c>
      <c r="C5875" t="s">
        <v>119</v>
      </c>
      <c r="D5875">
        <v>4</v>
      </c>
      <c r="E5875" s="138">
        <v>45707</v>
      </c>
      <c r="F5875" s="138">
        <v>45720</v>
      </c>
      <c r="G5875" t="s">
        <v>69</v>
      </c>
      <c r="H5875" t="s">
        <v>63</v>
      </c>
      <c r="I5875">
        <v>0.8</v>
      </c>
      <c r="J5875" t="s">
        <v>71</v>
      </c>
      <c r="K5875"/>
      <c r="L5875"/>
      <c r="M5875"/>
      <c r="N5875"/>
      <c r="O5875"/>
      <c r="P5875"/>
      <c r="Q5875"/>
      <c r="R5875"/>
      <c r="S5875"/>
      <c r="T5875"/>
      <c r="U5875"/>
      <c r="V5875"/>
      <c r="W5875"/>
      <c r="X5875"/>
      <c r="Y5875"/>
      <c r="Z5875"/>
      <c r="AA5875"/>
      <c r="AB5875"/>
      <c r="AC5875"/>
      <c r="AD5875"/>
      <c r="AE5875"/>
      <c r="AF5875"/>
      <c r="AG5875">
        <v>1</v>
      </c>
      <c r="AH5875">
        <v>0</v>
      </c>
    </row>
    <row r="5876" spans="1:34" ht="15" x14ac:dyDescent="0.25">
      <c r="A5876" t="s">
        <v>11092</v>
      </c>
      <c r="B5876" t="s">
        <v>11093</v>
      </c>
      <c r="C5876" t="s">
        <v>291</v>
      </c>
      <c r="D5876">
        <v>4</v>
      </c>
      <c r="E5876" s="138">
        <v>45709</v>
      </c>
      <c r="F5876" s="138">
        <v>45733</v>
      </c>
      <c r="G5876" t="s">
        <v>75</v>
      </c>
      <c r="H5876" t="s">
        <v>70</v>
      </c>
      <c r="I5876">
        <v>0.6</v>
      </c>
      <c r="J5876" t="s">
        <v>16270</v>
      </c>
      <c r="K5876">
        <v>0.7</v>
      </c>
      <c r="L5876" t="s">
        <v>78</v>
      </c>
      <c r="M5876">
        <v>0.8</v>
      </c>
      <c r="N5876" t="s">
        <v>79</v>
      </c>
      <c r="O5876"/>
      <c r="P5876"/>
      <c r="Q5876"/>
      <c r="R5876"/>
      <c r="S5876"/>
      <c r="T5876"/>
      <c r="U5876"/>
      <c r="V5876"/>
      <c r="W5876"/>
      <c r="X5876"/>
      <c r="Y5876"/>
      <c r="Z5876"/>
      <c r="AA5876"/>
      <c r="AB5876"/>
      <c r="AC5876"/>
      <c r="AD5876"/>
      <c r="AE5876"/>
      <c r="AF5876"/>
      <c r="AG5876">
        <v>3</v>
      </c>
      <c r="AH5876">
        <v>0</v>
      </c>
    </row>
    <row r="5877" spans="1:34" ht="15" x14ac:dyDescent="0.25">
      <c r="A5877" t="s">
        <v>11817</v>
      </c>
      <c r="B5877" t="s">
        <v>11818</v>
      </c>
      <c r="C5877" t="s">
        <v>93</v>
      </c>
      <c r="D5877">
        <v>40</v>
      </c>
      <c r="E5877" s="138">
        <v>45281</v>
      </c>
      <c r="F5877" s="138">
        <v>46011</v>
      </c>
      <c r="G5877" t="s">
        <v>69</v>
      </c>
      <c r="H5877" t="s">
        <v>63</v>
      </c>
      <c r="I5877">
        <v>0.4</v>
      </c>
      <c r="J5877" t="s">
        <v>71</v>
      </c>
      <c r="K5877"/>
      <c r="L5877"/>
      <c r="M5877"/>
      <c r="N5877"/>
      <c r="O5877"/>
      <c r="P5877"/>
      <c r="Q5877"/>
      <c r="R5877"/>
      <c r="S5877"/>
      <c r="T5877"/>
      <c r="U5877"/>
      <c r="V5877"/>
      <c r="W5877"/>
      <c r="X5877"/>
      <c r="Y5877"/>
      <c r="Z5877"/>
      <c r="AA5877"/>
      <c r="AB5877"/>
      <c r="AC5877"/>
      <c r="AD5877"/>
      <c r="AE5877"/>
      <c r="AF5877"/>
      <c r="AG5877">
        <v>1</v>
      </c>
      <c r="AH5877">
        <v>0</v>
      </c>
    </row>
    <row r="5878" spans="1:34" ht="15" x14ac:dyDescent="0.25">
      <c r="A5878" t="s">
        <v>11815</v>
      </c>
      <c r="B5878" t="s">
        <v>11816</v>
      </c>
      <c r="C5878" t="s">
        <v>170</v>
      </c>
      <c r="D5878">
        <v>52</v>
      </c>
      <c r="E5878" s="138">
        <v>45653</v>
      </c>
      <c r="F5878" s="138">
        <v>45932</v>
      </c>
      <c r="G5878" t="s">
        <v>69</v>
      </c>
      <c r="H5878" t="s">
        <v>63</v>
      </c>
      <c r="I5878">
        <v>0.8</v>
      </c>
      <c r="J5878" t="s">
        <v>71</v>
      </c>
      <c r="K5878"/>
      <c r="L5878"/>
      <c r="M5878"/>
      <c r="N5878"/>
      <c r="O5878"/>
      <c r="P5878"/>
      <c r="Q5878"/>
      <c r="R5878"/>
      <c r="S5878"/>
      <c r="T5878"/>
      <c r="U5878"/>
      <c r="V5878"/>
      <c r="W5878"/>
      <c r="X5878"/>
      <c r="Y5878"/>
      <c r="Z5878"/>
      <c r="AA5878"/>
      <c r="AB5878"/>
      <c r="AC5878"/>
      <c r="AD5878"/>
      <c r="AE5878"/>
      <c r="AF5878"/>
      <c r="AG5878">
        <v>1</v>
      </c>
      <c r="AH5878">
        <v>0</v>
      </c>
    </row>
    <row r="5879" spans="1:34" ht="15" x14ac:dyDescent="0.25">
      <c r="A5879" t="s">
        <v>11819</v>
      </c>
      <c r="B5879" t="s">
        <v>11820</v>
      </c>
      <c r="C5879" t="s">
        <v>712</v>
      </c>
      <c r="D5879">
        <v>56</v>
      </c>
      <c r="E5879" s="138">
        <v>45055</v>
      </c>
      <c r="F5879" s="138">
        <v>46011</v>
      </c>
      <c r="G5879" t="s">
        <v>69</v>
      </c>
      <c r="H5879" t="s">
        <v>70</v>
      </c>
      <c r="I5879">
        <v>0</v>
      </c>
      <c r="J5879" t="s">
        <v>16230</v>
      </c>
      <c r="K5879">
        <v>0.8</v>
      </c>
      <c r="L5879" t="s">
        <v>71</v>
      </c>
      <c r="M5879"/>
      <c r="N5879"/>
      <c r="O5879"/>
      <c r="P5879"/>
      <c r="Q5879"/>
      <c r="R5879"/>
      <c r="S5879"/>
      <c r="T5879"/>
      <c r="U5879"/>
      <c r="V5879"/>
      <c r="W5879"/>
      <c r="X5879"/>
      <c r="Y5879"/>
      <c r="Z5879"/>
      <c r="AA5879"/>
      <c r="AB5879"/>
      <c r="AC5879"/>
      <c r="AD5879"/>
      <c r="AE5879"/>
      <c r="AF5879"/>
      <c r="AG5879">
        <v>2</v>
      </c>
      <c r="AH5879">
        <v>15000</v>
      </c>
    </row>
    <row r="5880" spans="1:34" ht="15" x14ac:dyDescent="0.25">
      <c r="A5880" t="s">
        <v>11821</v>
      </c>
      <c r="B5880" t="s">
        <v>11822</v>
      </c>
      <c r="C5880" t="s">
        <v>142</v>
      </c>
      <c r="D5880">
        <v>42</v>
      </c>
      <c r="E5880" s="138">
        <v>45649</v>
      </c>
      <c r="F5880" s="138">
        <v>45701</v>
      </c>
      <c r="G5880" t="s">
        <v>69</v>
      </c>
      <c r="H5880" t="s">
        <v>63</v>
      </c>
      <c r="I5880">
        <v>0.7</v>
      </c>
      <c r="J5880" t="s">
        <v>71</v>
      </c>
      <c r="K5880"/>
      <c r="L5880"/>
      <c r="M5880"/>
      <c r="N5880"/>
      <c r="O5880"/>
      <c r="P5880"/>
      <c r="Q5880"/>
      <c r="R5880"/>
      <c r="S5880"/>
      <c r="T5880"/>
      <c r="U5880"/>
      <c r="V5880"/>
      <c r="W5880"/>
      <c r="X5880"/>
      <c r="Y5880"/>
      <c r="Z5880"/>
      <c r="AA5880"/>
      <c r="AB5880"/>
      <c r="AC5880"/>
      <c r="AD5880"/>
      <c r="AE5880"/>
      <c r="AF5880"/>
      <c r="AG5880">
        <v>1</v>
      </c>
      <c r="AH5880">
        <v>0</v>
      </c>
    </row>
    <row r="5881" spans="1:34" ht="15" x14ac:dyDescent="0.25">
      <c r="A5881" t="s">
        <v>11823</v>
      </c>
      <c r="B5881" t="s">
        <v>11824</v>
      </c>
      <c r="C5881" t="s">
        <v>148</v>
      </c>
      <c r="D5881">
        <v>3</v>
      </c>
      <c r="E5881" s="138">
        <v>45715</v>
      </c>
      <c r="F5881" s="138">
        <v>45769</v>
      </c>
      <c r="G5881" t="s">
        <v>69</v>
      </c>
      <c r="H5881" t="s">
        <v>70</v>
      </c>
      <c r="I5881">
        <v>0</v>
      </c>
      <c r="J5881" t="s">
        <v>16228</v>
      </c>
      <c r="K5881">
        <v>0.8</v>
      </c>
      <c r="L5881" t="s">
        <v>71</v>
      </c>
      <c r="M5881"/>
      <c r="N5881"/>
      <c r="O5881"/>
      <c r="P5881"/>
      <c r="Q5881"/>
      <c r="R5881"/>
      <c r="S5881"/>
      <c r="T5881"/>
      <c r="U5881"/>
      <c r="V5881"/>
      <c r="W5881"/>
      <c r="X5881"/>
      <c r="Y5881"/>
      <c r="Z5881"/>
      <c r="AA5881"/>
      <c r="AB5881"/>
      <c r="AC5881"/>
      <c r="AD5881"/>
      <c r="AE5881"/>
      <c r="AF5881"/>
      <c r="AG5881">
        <v>2</v>
      </c>
      <c r="AH5881">
        <v>12000</v>
      </c>
    </row>
    <row r="5882" spans="1:34" ht="15" x14ac:dyDescent="0.25">
      <c r="A5882" t="s">
        <v>11825</v>
      </c>
      <c r="B5882" t="s">
        <v>11826</v>
      </c>
      <c r="C5882" t="s">
        <v>119</v>
      </c>
      <c r="D5882"/>
      <c r="E5882"/>
      <c r="F5882"/>
      <c r="G5882"/>
      <c r="H5882" t="s">
        <v>63</v>
      </c>
      <c r="I5882" t="s">
        <v>64</v>
      </c>
      <c r="J5882"/>
      <c r="K5882"/>
      <c r="L5882"/>
      <c r="M5882"/>
      <c r="N5882"/>
      <c r="O5882"/>
      <c r="P5882"/>
      <c r="Q5882"/>
      <c r="R5882"/>
      <c r="S5882"/>
      <c r="T5882"/>
      <c r="U5882"/>
      <c r="V5882"/>
      <c r="W5882"/>
      <c r="X5882"/>
      <c r="Y5882"/>
      <c r="Z5882"/>
      <c r="AA5882"/>
      <c r="AB5882"/>
      <c r="AC5882"/>
      <c r="AD5882"/>
      <c r="AE5882"/>
      <c r="AF5882"/>
      <c r="AG5882"/>
      <c r="AH5882">
        <v>0</v>
      </c>
    </row>
    <row r="5883" spans="1:34" ht="15" x14ac:dyDescent="0.25">
      <c r="A5883" t="s">
        <v>11827</v>
      </c>
      <c r="B5883" t="s">
        <v>11828</v>
      </c>
      <c r="C5883" t="s">
        <v>62</v>
      </c>
      <c r="D5883">
        <v>7</v>
      </c>
      <c r="E5883" s="138">
        <v>45352</v>
      </c>
      <c r="F5883" s="138">
        <v>46011</v>
      </c>
      <c r="G5883" t="s">
        <v>69</v>
      </c>
      <c r="H5883" t="s">
        <v>70</v>
      </c>
      <c r="I5883">
        <v>0</v>
      </c>
      <c r="J5883" t="s">
        <v>16229</v>
      </c>
      <c r="K5883">
        <v>0.5</v>
      </c>
      <c r="L5883" t="s">
        <v>16270</v>
      </c>
      <c r="M5883">
        <v>0.7</v>
      </c>
      <c r="N5883" t="s">
        <v>78</v>
      </c>
      <c r="O5883">
        <v>0.8</v>
      </c>
      <c r="P5883" t="s">
        <v>79</v>
      </c>
      <c r="Q5883"/>
      <c r="R5883"/>
      <c r="S5883"/>
      <c r="T5883"/>
      <c r="U5883"/>
      <c r="V5883"/>
      <c r="W5883"/>
      <c r="X5883"/>
      <c r="Y5883"/>
      <c r="Z5883"/>
      <c r="AA5883"/>
      <c r="AB5883"/>
      <c r="AC5883"/>
      <c r="AD5883"/>
      <c r="AE5883"/>
      <c r="AF5883"/>
      <c r="AG5883">
        <v>4</v>
      </c>
      <c r="AH5883">
        <v>10000</v>
      </c>
    </row>
    <row r="5884" spans="1:34" ht="15" x14ac:dyDescent="0.25">
      <c r="A5884" t="s">
        <v>11829</v>
      </c>
      <c r="B5884" t="s">
        <v>11830</v>
      </c>
      <c r="C5884" t="s">
        <v>604</v>
      </c>
      <c r="D5884">
        <v>21</v>
      </c>
      <c r="E5884" s="138">
        <v>44711</v>
      </c>
      <c r="F5884" s="138">
        <v>46011</v>
      </c>
      <c r="G5884" t="s">
        <v>16478</v>
      </c>
      <c r="H5884" t="s">
        <v>70</v>
      </c>
      <c r="I5884">
        <v>0.65</v>
      </c>
      <c r="J5884" t="s">
        <v>76</v>
      </c>
      <c r="K5884">
        <v>0.7</v>
      </c>
      <c r="L5884" t="s">
        <v>77</v>
      </c>
      <c r="M5884">
        <v>0.75</v>
      </c>
      <c r="N5884" t="s">
        <v>78</v>
      </c>
      <c r="O5884">
        <v>0.8</v>
      </c>
      <c r="P5884" t="s">
        <v>79</v>
      </c>
      <c r="Q5884">
        <v>0</v>
      </c>
      <c r="R5884" t="s">
        <v>16230</v>
      </c>
      <c r="S5884"/>
      <c r="T5884"/>
      <c r="U5884"/>
      <c r="V5884"/>
      <c r="W5884"/>
      <c r="X5884"/>
      <c r="Y5884"/>
      <c r="Z5884"/>
      <c r="AA5884"/>
      <c r="AB5884"/>
      <c r="AC5884"/>
      <c r="AD5884"/>
      <c r="AE5884"/>
      <c r="AF5884"/>
      <c r="AG5884">
        <v>0</v>
      </c>
      <c r="AH5884">
        <v>0</v>
      </c>
    </row>
    <row r="5885" spans="1:34" ht="15" x14ac:dyDescent="0.25">
      <c r="A5885" t="s">
        <v>11831</v>
      </c>
      <c r="B5885" t="s">
        <v>11832</v>
      </c>
      <c r="C5885" t="s">
        <v>206</v>
      </c>
      <c r="D5885">
        <v>59</v>
      </c>
      <c r="E5885" s="138">
        <v>45246</v>
      </c>
      <c r="F5885" s="138">
        <v>46011</v>
      </c>
      <c r="G5885" t="s">
        <v>69</v>
      </c>
      <c r="H5885" t="s">
        <v>63</v>
      </c>
      <c r="I5885">
        <v>0.8</v>
      </c>
      <c r="J5885" t="s">
        <v>71</v>
      </c>
      <c r="K5885"/>
      <c r="L5885"/>
      <c r="M5885"/>
      <c r="N5885"/>
      <c r="O5885"/>
      <c r="P5885"/>
      <c r="Q5885"/>
      <c r="R5885"/>
      <c r="S5885"/>
      <c r="T5885"/>
      <c r="U5885"/>
      <c r="V5885"/>
      <c r="W5885"/>
      <c r="X5885"/>
      <c r="Y5885"/>
      <c r="Z5885"/>
      <c r="AA5885"/>
      <c r="AB5885"/>
      <c r="AC5885"/>
      <c r="AD5885"/>
      <c r="AE5885"/>
      <c r="AF5885"/>
      <c r="AG5885">
        <v>1</v>
      </c>
      <c r="AH5885">
        <v>0</v>
      </c>
    </row>
    <row r="5886" spans="1:34" ht="15" x14ac:dyDescent="0.25">
      <c r="A5886" t="s">
        <v>11833</v>
      </c>
      <c r="B5886" t="s">
        <v>11834</v>
      </c>
      <c r="C5886" t="s">
        <v>742</v>
      </c>
      <c r="D5886">
        <v>62</v>
      </c>
      <c r="E5886" s="138">
        <v>38708</v>
      </c>
      <c r="F5886" s="138">
        <v>46011</v>
      </c>
      <c r="G5886" t="s">
        <v>69</v>
      </c>
      <c r="H5886" t="s">
        <v>63</v>
      </c>
      <c r="I5886">
        <v>0.4</v>
      </c>
      <c r="J5886" t="s">
        <v>71</v>
      </c>
      <c r="K5886"/>
      <c r="L5886"/>
      <c r="M5886"/>
      <c r="N5886"/>
      <c r="O5886"/>
      <c r="P5886"/>
      <c r="Q5886"/>
      <c r="R5886"/>
      <c r="S5886"/>
      <c r="T5886"/>
      <c r="U5886"/>
      <c r="V5886"/>
      <c r="W5886"/>
      <c r="X5886"/>
      <c r="Y5886"/>
      <c r="Z5886"/>
      <c r="AA5886"/>
      <c r="AB5886"/>
      <c r="AC5886"/>
      <c r="AD5886"/>
      <c r="AE5886"/>
      <c r="AF5886"/>
      <c r="AG5886">
        <v>1</v>
      </c>
      <c r="AH5886">
        <v>0</v>
      </c>
    </row>
    <row r="5887" spans="1:34" ht="15" x14ac:dyDescent="0.25">
      <c r="A5887" t="s">
        <v>11835</v>
      </c>
      <c r="B5887" t="s">
        <v>11836</v>
      </c>
      <c r="C5887" t="s">
        <v>84</v>
      </c>
      <c r="D5887"/>
      <c r="E5887"/>
      <c r="F5887"/>
      <c r="G5887"/>
      <c r="H5887" t="s">
        <v>63</v>
      </c>
      <c r="I5887" t="s">
        <v>64</v>
      </c>
      <c r="J5887"/>
      <c r="K5887"/>
      <c r="L5887"/>
      <c r="M5887"/>
      <c r="N5887"/>
      <c r="O5887"/>
      <c r="P5887"/>
      <c r="Q5887"/>
      <c r="R5887"/>
      <c r="S5887"/>
      <c r="T5887"/>
      <c r="U5887"/>
      <c r="V5887"/>
      <c r="W5887"/>
      <c r="X5887"/>
      <c r="Y5887"/>
      <c r="Z5887"/>
      <c r="AA5887"/>
      <c r="AB5887"/>
      <c r="AC5887"/>
      <c r="AD5887"/>
      <c r="AE5887"/>
      <c r="AF5887"/>
      <c r="AG5887"/>
      <c r="AH5887">
        <v>0</v>
      </c>
    </row>
    <row r="5888" spans="1:34" ht="15" x14ac:dyDescent="0.25">
      <c r="A5888" t="s">
        <v>11837</v>
      </c>
      <c r="B5888" t="s">
        <v>11838</v>
      </c>
      <c r="C5888" t="s">
        <v>294</v>
      </c>
      <c r="D5888">
        <v>45</v>
      </c>
      <c r="E5888" s="138">
        <v>45644</v>
      </c>
      <c r="F5888" s="138">
        <v>45917</v>
      </c>
      <c r="G5888" t="s">
        <v>69</v>
      </c>
      <c r="H5888" t="s">
        <v>63</v>
      </c>
      <c r="I5888">
        <v>0.8</v>
      </c>
      <c r="J5888" t="s">
        <v>71</v>
      </c>
      <c r="K5888"/>
      <c r="L5888"/>
      <c r="M5888"/>
      <c r="N5888"/>
      <c r="O5888"/>
      <c r="P5888"/>
      <c r="Q5888"/>
      <c r="R5888"/>
      <c r="S5888"/>
      <c r="T5888"/>
      <c r="U5888"/>
      <c r="V5888"/>
      <c r="W5888"/>
      <c r="X5888"/>
      <c r="Y5888"/>
      <c r="Z5888"/>
      <c r="AA5888"/>
      <c r="AB5888"/>
      <c r="AC5888"/>
      <c r="AD5888"/>
      <c r="AE5888"/>
      <c r="AF5888"/>
      <c r="AG5888">
        <v>1</v>
      </c>
      <c r="AH5888">
        <v>0</v>
      </c>
    </row>
    <row r="5889" spans="1:34" ht="15" x14ac:dyDescent="0.25">
      <c r="A5889" t="s">
        <v>11839</v>
      </c>
      <c r="B5889" t="s">
        <v>11840</v>
      </c>
      <c r="C5889" t="s">
        <v>2812</v>
      </c>
      <c r="D5889">
        <v>24</v>
      </c>
      <c r="E5889" s="138">
        <v>45645</v>
      </c>
      <c r="F5889" s="138">
        <v>45685</v>
      </c>
      <c r="G5889" t="s">
        <v>69</v>
      </c>
      <c r="H5889" t="s">
        <v>70</v>
      </c>
      <c r="I5889">
        <v>0</v>
      </c>
      <c r="J5889" t="s">
        <v>16228</v>
      </c>
      <c r="K5889">
        <v>0.8</v>
      </c>
      <c r="L5889" t="s">
        <v>71</v>
      </c>
      <c r="M5889"/>
      <c r="N5889"/>
      <c r="O5889"/>
      <c r="P5889"/>
      <c r="Q5889"/>
      <c r="R5889"/>
      <c r="S5889"/>
      <c r="T5889"/>
      <c r="U5889"/>
      <c r="V5889"/>
      <c r="W5889"/>
      <c r="X5889"/>
      <c r="Y5889"/>
      <c r="Z5889"/>
      <c r="AA5889"/>
      <c r="AB5889"/>
      <c r="AC5889"/>
      <c r="AD5889"/>
      <c r="AE5889"/>
      <c r="AF5889"/>
      <c r="AG5889">
        <v>2</v>
      </c>
      <c r="AH5889">
        <v>12000</v>
      </c>
    </row>
    <row r="5890" spans="1:34" ht="15" x14ac:dyDescent="0.25">
      <c r="A5890" t="s">
        <v>11841</v>
      </c>
      <c r="B5890" t="s">
        <v>11842</v>
      </c>
      <c r="C5890" t="s">
        <v>313</v>
      </c>
      <c r="D5890"/>
      <c r="E5890"/>
      <c r="F5890"/>
      <c r="G5890"/>
      <c r="H5890" t="s">
        <v>63</v>
      </c>
      <c r="I5890" t="s">
        <v>64</v>
      </c>
      <c r="J5890"/>
      <c r="K5890"/>
      <c r="L5890"/>
      <c r="M5890"/>
      <c r="N5890"/>
      <c r="O5890"/>
      <c r="P5890"/>
      <c r="Q5890"/>
      <c r="R5890"/>
      <c r="S5890"/>
      <c r="T5890"/>
      <c r="U5890"/>
      <c r="V5890"/>
      <c r="W5890"/>
      <c r="X5890"/>
      <c r="Y5890"/>
      <c r="Z5890"/>
      <c r="AA5890"/>
      <c r="AB5890"/>
      <c r="AC5890"/>
      <c r="AD5890"/>
      <c r="AE5890"/>
      <c r="AF5890"/>
      <c r="AG5890"/>
      <c r="AH5890">
        <v>0</v>
      </c>
    </row>
    <row r="5891" spans="1:34" ht="15" x14ac:dyDescent="0.25">
      <c r="A5891" t="s">
        <v>11843</v>
      </c>
      <c r="B5891" t="s">
        <v>11844</v>
      </c>
      <c r="C5891" t="s">
        <v>270</v>
      </c>
      <c r="D5891"/>
      <c r="E5891"/>
      <c r="F5891"/>
      <c r="G5891"/>
      <c r="H5891" t="s">
        <v>63</v>
      </c>
      <c r="I5891" t="s">
        <v>64</v>
      </c>
      <c r="J5891"/>
      <c r="K5891"/>
      <c r="L5891"/>
      <c r="M5891"/>
      <c r="N5891"/>
      <c r="O5891"/>
      <c r="P5891"/>
      <c r="Q5891"/>
      <c r="R5891"/>
      <c r="S5891"/>
      <c r="T5891"/>
      <c r="U5891"/>
      <c r="V5891"/>
      <c r="W5891"/>
      <c r="X5891"/>
      <c r="Y5891"/>
      <c r="Z5891"/>
      <c r="AA5891"/>
      <c r="AB5891"/>
      <c r="AC5891"/>
      <c r="AD5891"/>
      <c r="AE5891"/>
      <c r="AF5891"/>
      <c r="AG5891"/>
      <c r="AH5891">
        <v>0</v>
      </c>
    </row>
    <row r="5892" spans="1:34" ht="15" x14ac:dyDescent="0.25">
      <c r="A5892" t="s">
        <v>11845</v>
      </c>
      <c r="B5892" t="s">
        <v>11846</v>
      </c>
      <c r="C5892" t="s">
        <v>270</v>
      </c>
      <c r="D5892"/>
      <c r="E5892"/>
      <c r="F5892"/>
      <c r="G5892"/>
      <c r="H5892" t="s">
        <v>63</v>
      </c>
      <c r="I5892" t="s">
        <v>64</v>
      </c>
      <c r="J5892"/>
      <c r="K5892"/>
      <c r="L5892"/>
      <c r="M5892"/>
      <c r="N5892"/>
      <c r="O5892"/>
      <c r="P5892"/>
      <c r="Q5892"/>
      <c r="R5892"/>
      <c r="S5892"/>
      <c r="T5892"/>
      <c r="U5892"/>
      <c r="V5892"/>
      <c r="W5892"/>
      <c r="X5892"/>
      <c r="Y5892"/>
      <c r="Z5892"/>
      <c r="AA5892"/>
      <c r="AB5892"/>
      <c r="AC5892"/>
      <c r="AD5892"/>
      <c r="AE5892"/>
      <c r="AF5892"/>
      <c r="AG5892"/>
      <c r="AH5892">
        <v>0</v>
      </c>
    </row>
    <row r="5893" spans="1:34" ht="15" x14ac:dyDescent="0.25">
      <c r="A5893" t="s">
        <v>11847</v>
      </c>
      <c r="B5893" t="s">
        <v>11848</v>
      </c>
      <c r="C5893" t="s">
        <v>270</v>
      </c>
      <c r="D5893"/>
      <c r="E5893"/>
      <c r="F5893"/>
      <c r="G5893"/>
      <c r="H5893" t="s">
        <v>63</v>
      </c>
      <c r="I5893" t="s">
        <v>64</v>
      </c>
      <c r="J5893"/>
      <c r="K5893"/>
      <c r="L5893"/>
      <c r="M5893"/>
      <c r="N5893"/>
      <c r="O5893"/>
      <c r="P5893"/>
      <c r="Q5893"/>
      <c r="R5893"/>
      <c r="S5893"/>
      <c r="T5893"/>
      <c r="U5893"/>
      <c r="V5893"/>
      <c r="W5893"/>
      <c r="X5893"/>
      <c r="Y5893"/>
      <c r="Z5893"/>
      <c r="AA5893"/>
      <c r="AB5893"/>
      <c r="AC5893"/>
      <c r="AD5893"/>
      <c r="AE5893"/>
      <c r="AF5893"/>
      <c r="AG5893"/>
      <c r="AH5893">
        <v>0</v>
      </c>
    </row>
    <row r="5894" spans="1:34" ht="15" x14ac:dyDescent="0.25">
      <c r="A5894" t="s">
        <v>11849</v>
      </c>
      <c r="B5894" t="s">
        <v>11850</v>
      </c>
      <c r="C5894" t="s">
        <v>270</v>
      </c>
      <c r="D5894"/>
      <c r="E5894"/>
      <c r="F5894"/>
      <c r="G5894"/>
      <c r="H5894" t="s">
        <v>63</v>
      </c>
      <c r="I5894" t="s">
        <v>64</v>
      </c>
      <c r="J5894"/>
      <c r="K5894"/>
      <c r="L5894"/>
      <c r="M5894"/>
      <c r="N5894"/>
      <c r="O5894"/>
      <c r="P5894"/>
      <c r="Q5894"/>
      <c r="R5894"/>
      <c r="S5894"/>
      <c r="T5894"/>
      <c r="U5894"/>
      <c r="V5894"/>
      <c r="W5894"/>
      <c r="X5894"/>
      <c r="Y5894"/>
      <c r="Z5894"/>
      <c r="AA5894"/>
      <c r="AB5894"/>
      <c r="AC5894"/>
      <c r="AD5894"/>
      <c r="AE5894"/>
      <c r="AF5894"/>
      <c r="AG5894"/>
      <c r="AH5894">
        <v>0</v>
      </c>
    </row>
    <row r="5895" spans="1:34" ht="15" x14ac:dyDescent="0.25">
      <c r="A5895" t="s">
        <v>11851</v>
      </c>
      <c r="B5895" t="s">
        <v>11852</v>
      </c>
      <c r="C5895" t="s">
        <v>270</v>
      </c>
      <c r="D5895"/>
      <c r="E5895"/>
      <c r="F5895"/>
      <c r="G5895"/>
      <c r="H5895" t="s">
        <v>63</v>
      </c>
      <c r="I5895" t="s">
        <v>64</v>
      </c>
      <c r="J5895"/>
      <c r="K5895"/>
      <c r="L5895"/>
      <c r="M5895"/>
      <c r="N5895"/>
      <c r="O5895"/>
      <c r="P5895"/>
      <c r="Q5895"/>
      <c r="R5895"/>
      <c r="S5895"/>
      <c r="T5895"/>
      <c r="U5895"/>
      <c r="V5895"/>
      <c r="W5895"/>
      <c r="X5895"/>
      <c r="Y5895"/>
      <c r="Z5895"/>
      <c r="AA5895"/>
      <c r="AB5895"/>
      <c r="AC5895"/>
      <c r="AD5895"/>
      <c r="AE5895"/>
      <c r="AF5895"/>
      <c r="AG5895"/>
      <c r="AH5895">
        <v>0</v>
      </c>
    </row>
    <row r="5896" spans="1:34" ht="15" x14ac:dyDescent="0.25">
      <c r="A5896" t="s">
        <v>11853</v>
      </c>
      <c r="B5896" t="s">
        <v>11854</v>
      </c>
      <c r="C5896" t="s">
        <v>270</v>
      </c>
      <c r="D5896">
        <v>65</v>
      </c>
      <c r="E5896" s="138">
        <v>45645</v>
      </c>
      <c r="F5896" s="138">
        <v>45673</v>
      </c>
      <c r="G5896" t="s">
        <v>69</v>
      </c>
      <c r="H5896" t="s">
        <v>70</v>
      </c>
      <c r="I5896">
        <v>0</v>
      </c>
      <c r="J5896" t="s">
        <v>16229</v>
      </c>
      <c r="K5896">
        <v>0.4</v>
      </c>
      <c r="L5896" t="s">
        <v>71</v>
      </c>
      <c r="M5896"/>
      <c r="N5896"/>
      <c r="O5896"/>
      <c r="P5896"/>
      <c r="Q5896"/>
      <c r="R5896"/>
      <c r="S5896"/>
      <c r="T5896"/>
      <c r="U5896"/>
      <c r="V5896"/>
      <c r="W5896"/>
      <c r="X5896"/>
      <c r="Y5896"/>
      <c r="Z5896"/>
      <c r="AA5896"/>
      <c r="AB5896"/>
      <c r="AC5896"/>
      <c r="AD5896"/>
      <c r="AE5896"/>
      <c r="AF5896"/>
      <c r="AG5896">
        <v>2</v>
      </c>
      <c r="AH5896">
        <v>10000</v>
      </c>
    </row>
    <row r="5897" spans="1:34" ht="15" x14ac:dyDescent="0.25">
      <c r="A5897" t="s">
        <v>11855</v>
      </c>
      <c r="B5897" t="s">
        <v>11856</v>
      </c>
      <c r="C5897" t="s">
        <v>270</v>
      </c>
      <c r="D5897"/>
      <c r="E5897"/>
      <c r="F5897"/>
      <c r="G5897"/>
      <c r="H5897" t="s">
        <v>63</v>
      </c>
      <c r="I5897" t="s">
        <v>64</v>
      </c>
      <c r="J5897"/>
      <c r="K5897"/>
      <c r="L5897"/>
      <c r="M5897"/>
      <c r="N5897"/>
      <c r="O5897"/>
      <c r="P5897"/>
      <c r="Q5897"/>
      <c r="R5897"/>
      <c r="S5897"/>
      <c r="T5897"/>
      <c r="U5897"/>
      <c r="V5897"/>
      <c r="W5897"/>
      <c r="X5897"/>
      <c r="Y5897"/>
      <c r="Z5897"/>
      <c r="AA5897"/>
      <c r="AB5897"/>
      <c r="AC5897"/>
      <c r="AD5897"/>
      <c r="AE5897"/>
      <c r="AF5897"/>
      <c r="AG5897"/>
      <c r="AH5897">
        <v>0</v>
      </c>
    </row>
    <row r="5898" spans="1:34" ht="15" x14ac:dyDescent="0.25">
      <c r="A5898" t="s">
        <v>11857</v>
      </c>
      <c r="B5898" t="s">
        <v>11858</v>
      </c>
      <c r="C5898" t="s">
        <v>270</v>
      </c>
      <c r="D5898">
        <v>72</v>
      </c>
      <c r="E5898" s="138">
        <v>45645</v>
      </c>
      <c r="F5898" s="138">
        <v>45756</v>
      </c>
      <c r="G5898" t="s">
        <v>69</v>
      </c>
      <c r="H5898" t="s">
        <v>70</v>
      </c>
      <c r="I5898">
        <v>0</v>
      </c>
      <c r="J5898" t="s">
        <v>16230</v>
      </c>
      <c r="K5898">
        <v>0.35</v>
      </c>
      <c r="L5898" t="s">
        <v>16270</v>
      </c>
      <c r="M5898">
        <v>0.45</v>
      </c>
      <c r="N5898" t="s">
        <v>78</v>
      </c>
      <c r="O5898">
        <v>0.6</v>
      </c>
      <c r="P5898" t="s">
        <v>79</v>
      </c>
      <c r="Q5898"/>
      <c r="R5898"/>
      <c r="S5898"/>
      <c r="T5898"/>
      <c r="U5898"/>
      <c r="V5898"/>
      <c r="W5898"/>
      <c r="X5898"/>
      <c r="Y5898"/>
      <c r="Z5898"/>
      <c r="AA5898"/>
      <c r="AB5898"/>
      <c r="AC5898"/>
      <c r="AD5898"/>
      <c r="AE5898"/>
      <c r="AF5898"/>
      <c r="AG5898">
        <v>4</v>
      </c>
      <c r="AH5898">
        <v>15000</v>
      </c>
    </row>
    <row r="5899" spans="1:34" ht="15" x14ac:dyDescent="0.25">
      <c r="A5899" t="s">
        <v>11867</v>
      </c>
      <c r="B5899" t="s">
        <v>11868</v>
      </c>
      <c r="C5899" t="s">
        <v>29</v>
      </c>
      <c r="D5899">
        <v>45</v>
      </c>
      <c r="E5899" s="138">
        <v>45642</v>
      </c>
      <c r="F5899" s="138">
        <v>45688</v>
      </c>
      <c r="G5899" t="s">
        <v>69</v>
      </c>
      <c r="H5899" t="s">
        <v>70</v>
      </c>
      <c r="I5899">
        <v>0</v>
      </c>
      <c r="J5899" t="s">
        <v>16229</v>
      </c>
      <c r="K5899">
        <v>0.8</v>
      </c>
      <c r="L5899" t="s">
        <v>71</v>
      </c>
      <c r="M5899"/>
      <c r="N5899"/>
      <c r="O5899"/>
      <c r="P5899"/>
      <c r="Q5899"/>
      <c r="R5899"/>
      <c r="S5899"/>
      <c r="T5899"/>
      <c r="U5899"/>
      <c r="V5899"/>
      <c r="W5899"/>
      <c r="X5899"/>
      <c r="Y5899"/>
      <c r="Z5899"/>
      <c r="AA5899"/>
      <c r="AB5899"/>
      <c r="AC5899"/>
      <c r="AD5899"/>
      <c r="AE5899"/>
      <c r="AF5899"/>
      <c r="AG5899">
        <v>2</v>
      </c>
      <c r="AH5899">
        <v>10000</v>
      </c>
    </row>
    <row r="5900" spans="1:34" ht="15" x14ac:dyDescent="0.25">
      <c r="A5900" t="s">
        <v>11865</v>
      </c>
      <c r="B5900" t="s">
        <v>11866</v>
      </c>
      <c r="C5900" t="s">
        <v>294</v>
      </c>
      <c r="D5900">
        <v>5</v>
      </c>
      <c r="E5900" s="138">
        <v>45680</v>
      </c>
      <c r="F5900" s="138">
        <v>45699</v>
      </c>
      <c r="G5900" t="s">
        <v>75</v>
      </c>
      <c r="H5900" t="s">
        <v>63</v>
      </c>
      <c r="I5900">
        <v>0.8</v>
      </c>
      <c r="J5900" t="s">
        <v>71</v>
      </c>
      <c r="K5900"/>
      <c r="L5900"/>
      <c r="M5900"/>
      <c r="N5900"/>
      <c r="O5900"/>
      <c r="P5900"/>
      <c r="Q5900"/>
      <c r="R5900"/>
      <c r="S5900"/>
      <c r="T5900"/>
      <c r="U5900"/>
      <c r="V5900"/>
      <c r="W5900"/>
      <c r="X5900"/>
      <c r="Y5900"/>
      <c r="Z5900"/>
      <c r="AA5900"/>
      <c r="AB5900"/>
      <c r="AC5900"/>
      <c r="AD5900"/>
      <c r="AE5900"/>
      <c r="AF5900"/>
      <c r="AG5900">
        <v>1</v>
      </c>
      <c r="AH5900">
        <v>0</v>
      </c>
    </row>
    <row r="5901" spans="1:34" ht="15" x14ac:dyDescent="0.25">
      <c r="A5901" t="s">
        <v>11861</v>
      </c>
      <c r="B5901" t="s">
        <v>11862</v>
      </c>
      <c r="C5901" t="s">
        <v>680</v>
      </c>
      <c r="D5901">
        <v>53</v>
      </c>
      <c r="E5901" s="138">
        <v>44195</v>
      </c>
      <c r="F5901" s="138">
        <v>46011</v>
      </c>
      <c r="G5901" t="s">
        <v>69</v>
      </c>
      <c r="H5901" t="s">
        <v>70</v>
      </c>
      <c r="I5901">
        <v>0</v>
      </c>
      <c r="J5901" t="s">
        <v>16229</v>
      </c>
      <c r="K5901">
        <v>0.8</v>
      </c>
      <c r="L5901" t="s">
        <v>71</v>
      </c>
      <c r="M5901"/>
      <c r="N5901"/>
      <c r="O5901"/>
      <c r="P5901"/>
      <c r="Q5901"/>
      <c r="R5901"/>
      <c r="S5901"/>
      <c r="T5901"/>
      <c r="U5901"/>
      <c r="V5901"/>
      <c r="W5901"/>
      <c r="X5901"/>
      <c r="Y5901"/>
      <c r="Z5901"/>
      <c r="AA5901"/>
      <c r="AB5901"/>
      <c r="AC5901"/>
      <c r="AD5901"/>
      <c r="AE5901"/>
      <c r="AF5901"/>
      <c r="AG5901">
        <v>2</v>
      </c>
      <c r="AH5901">
        <v>10000</v>
      </c>
    </row>
    <row r="5902" spans="1:34" ht="15" x14ac:dyDescent="0.25">
      <c r="A5902" t="s">
        <v>11863</v>
      </c>
      <c r="B5902" t="s">
        <v>11864</v>
      </c>
      <c r="C5902" t="s">
        <v>359</v>
      </c>
      <c r="D5902">
        <v>97</v>
      </c>
      <c r="E5902" s="138">
        <v>44558</v>
      </c>
      <c r="F5902" s="138">
        <v>46011</v>
      </c>
      <c r="G5902" t="s">
        <v>69</v>
      </c>
      <c r="H5902" t="s">
        <v>63</v>
      </c>
      <c r="I5902">
        <v>0.6</v>
      </c>
      <c r="J5902" t="s">
        <v>71</v>
      </c>
      <c r="K5902"/>
      <c r="L5902"/>
      <c r="M5902"/>
      <c r="N5902"/>
      <c r="O5902"/>
      <c r="P5902"/>
      <c r="Q5902"/>
      <c r="R5902"/>
      <c r="S5902"/>
      <c r="T5902"/>
      <c r="U5902"/>
      <c r="V5902"/>
      <c r="W5902"/>
      <c r="X5902"/>
      <c r="Y5902"/>
      <c r="Z5902"/>
      <c r="AA5902"/>
      <c r="AB5902"/>
      <c r="AC5902"/>
      <c r="AD5902"/>
      <c r="AE5902"/>
      <c r="AF5902"/>
      <c r="AG5902">
        <v>1</v>
      </c>
      <c r="AH5902">
        <v>0</v>
      </c>
    </row>
    <row r="5903" spans="1:34" ht="15" x14ac:dyDescent="0.25">
      <c r="A5903" t="s">
        <v>11869</v>
      </c>
      <c r="B5903" t="s">
        <v>11870</v>
      </c>
      <c r="C5903" t="s">
        <v>119</v>
      </c>
      <c r="D5903">
        <v>50</v>
      </c>
      <c r="E5903" s="138">
        <v>45254</v>
      </c>
      <c r="F5903" s="138">
        <v>46011</v>
      </c>
      <c r="G5903" t="s">
        <v>69</v>
      </c>
      <c r="H5903" t="s">
        <v>63</v>
      </c>
      <c r="I5903">
        <v>0.7</v>
      </c>
      <c r="J5903" t="s">
        <v>71</v>
      </c>
      <c r="K5903"/>
      <c r="L5903"/>
      <c r="M5903"/>
      <c r="N5903"/>
      <c r="O5903"/>
      <c r="P5903"/>
      <c r="Q5903"/>
      <c r="R5903"/>
      <c r="S5903"/>
      <c r="T5903"/>
      <c r="U5903"/>
      <c r="V5903"/>
      <c r="W5903"/>
      <c r="X5903"/>
      <c r="Y5903"/>
      <c r="Z5903"/>
      <c r="AA5903"/>
      <c r="AB5903"/>
      <c r="AC5903"/>
      <c r="AD5903"/>
      <c r="AE5903"/>
      <c r="AF5903"/>
      <c r="AG5903">
        <v>1</v>
      </c>
      <c r="AH5903">
        <v>0</v>
      </c>
    </row>
    <row r="5904" spans="1:34" ht="15" x14ac:dyDescent="0.25">
      <c r="A5904" t="s">
        <v>11859</v>
      </c>
      <c r="B5904" t="s">
        <v>11860</v>
      </c>
      <c r="C5904" t="s">
        <v>182</v>
      </c>
      <c r="D5904">
        <v>39</v>
      </c>
      <c r="E5904" s="138">
        <v>45279</v>
      </c>
      <c r="F5904" s="138">
        <v>46011</v>
      </c>
      <c r="G5904" t="s">
        <v>69</v>
      </c>
      <c r="H5904" t="s">
        <v>63</v>
      </c>
      <c r="I5904">
        <v>0.7</v>
      </c>
      <c r="J5904" t="s">
        <v>71</v>
      </c>
      <c r="K5904"/>
      <c r="L5904"/>
      <c r="M5904"/>
      <c r="N5904"/>
      <c r="O5904"/>
      <c r="P5904"/>
      <c r="Q5904"/>
      <c r="R5904"/>
      <c r="S5904"/>
      <c r="T5904"/>
      <c r="U5904"/>
      <c r="V5904"/>
      <c r="W5904"/>
      <c r="X5904"/>
      <c r="Y5904"/>
      <c r="Z5904"/>
      <c r="AA5904"/>
      <c r="AB5904"/>
      <c r="AC5904"/>
      <c r="AD5904"/>
      <c r="AE5904"/>
      <c r="AF5904"/>
      <c r="AG5904">
        <v>1</v>
      </c>
      <c r="AH5904">
        <v>0</v>
      </c>
    </row>
    <row r="5905" spans="1:34" ht="15" x14ac:dyDescent="0.25">
      <c r="A5905" t="s">
        <v>11875</v>
      </c>
      <c r="B5905" t="s">
        <v>11876</v>
      </c>
      <c r="C5905" t="s">
        <v>105</v>
      </c>
      <c r="D5905">
        <v>6</v>
      </c>
      <c r="E5905" s="138">
        <v>45723</v>
      </c>
      <c r="F5905" s="138">
        <v>45945</v>
      </c>
      <c r="G5905" t="s">
        <v>16478</v>
      </c>
      <c r="H5905" t="s">
        <v>70</v>
      </c>
      <c r="I5905">
        <v>0.4</v>
      </c>
      <c r="J5905" t="s">
        <v>16507</v>
      </c>
      <c r="K5905">
        <v>0.5</v>
      </c>
      <c r="L5905" t="s">
        <v>77</v>
      </c>
      <c r="M5905">
        <v>0.6</v>
      </c>
      <c r="N5905" t="s">
        <v>78</v>
      </c>
      <c r="O5905">
        <v>0.7</v>
      </c>
      <c r="P5905" t="s">
        <v>79</v>
      </c>
      <c r="Q5905"/>
      <c r="R5905"/>
      <c r="S5905"/>
      <c r="T5905"/>
      <c r="U5905"/>
      <c r="V5905"/>
      <c r="W5905"/>
      <c r="X5905"/>
      <c r="Y5905"/>
      <c r="Z5905"/>
      <c r="AA5905"/>
      <c r="AB5905"/>
      <c r="AC5905"/>
      <c r="AD5905"/>
      <c r="AE5905"/>
      <c r="AF5905"/>
      <c r="AG5905">
        <v>0</v>
      </c>
      <c r="AH5905">
        <v>0</v>
      </c>
    </row>
    <row r="5906" spans="1:34" ht="15" x14ac:dyDescent="0.25">
      <c r="A5906" t="s">
        <v>11877</v>
      </c>
      <c r="B5906" t="s">
        <v>11878</v>
      </c>
      <c r="C5906" t="s">
        <v>408</v>
      </c>
      <c r="D5906">
        <v>13</v>
      </c>
      <c r="E5906" s="138">
        <v>44655</v>
      </c>
      <c r="F5906" s="138">
        <v>46011</v>
      </c>
      <c r="G5906" t="s">
        <v>69</v>
      </c>
      <c r="H5906" t="s">
        <v>70</v>
      </c>
      <c r="I5906">
        <v>0</v>
      </c>
      <c r="J5906" t="s">
        <v>16237</v>
      </c>
      <c r="K5906">
        <v>0.7</v>
      </c>
      <c r="L5906" t="s">
        <v>71</v>
      </c>
      <c r="M5906"/>
      <c r="N5906"/>
      <c r="O5906"/>
      <c r="P5906"/>
      <c r="Q5906"/>
      <c r="R5906"/>
      <c r="S5906"/>
      <c r="T5906"/>
      <c r="U5906"/>
      <c r="V5906"/>
      <c r="W5906"/>
      <c r="X5906"/>
      <c r="Y5906"/>
      <c r="Z5906"/>
      <c r="AA5906"/>
      <c r="AB5906"/>
      <c r="AC5906"/>
      <c r="AD5906"/>
      <c r="AE5906"/>
      <c r="AF5906"/>
      <c r="AG5906">
        <v>2</v>
      </c>
      <c r="AH5906">
        <v>9000</v>
      </c>
    </row>
    <row r="5907" spans="1:34" ht="15" x14ac:dyDescent="0.25">
      <c r="A5907" t="s">
        <v>11879</v>
      </c>
      <c r="B5907" t="s">
        <v>11880</v>
      </c>
      <c r="C5907" t="s">
        <v>198</v>
      </c>
      <c r="D5907">
        <v>42</v>
      </c>
      <c r="E5907" s="138">
        <v>45647</v>
      </c>
      <c r="F5907" s="138">
        <v>45667</v>
      </c>
      <c r="G5907" t="s">
        <v>69</v>
      </c>
      <c r="H5907" t="s">
        <v>63</v>
      </c>
      <c r="I5907">
        <v>0.8</v>
      </c>
      <c r="J5907" t="s">
        <v>71</v>
      </c>
      <c r="K5907"/>
      <c r="L5907"/>
      <c r="M5907"/>
      <c r="N5907"/>
      <c r="O5907"/>
      <c r="P5907"/>
      <c r="Q5907"/>
      <c r="R5907"/>
      <c r="S5907"/>
      <c r="T5907"/>
      <c r="U5907"/>
      <c r="V5907"/>
      <c r="W5907"/>
      <c r="X5907"/>
      <c r="Y5907"/>
      <c r="Z5907"/>
      <c r="AA5907"/>
      <c r="AB5907"/>
      <c r="AC5907"/>
      <c r="AD5907"/>
      <c r="AE5907"/>
      <c r="AF5907"/>
      <c r="AG5907">
        <v>1</v>
      </c>
      <c r="AH5907">
        <v>0</v>
      </c>
    </row>
    <row r="5908" spans="1:34" ht="15" x14ac:dyDescent="0.25">
      <c r="A5908" t="s">
        <v>11881</v>
      </c>
      <c r="B5908" t="s">
        <v>11882</v>
      </c>
      <c r="C5908" t="s">
        <v>321</v>
      </c>
      <c r="D5908">
        <v>21</v>
      </c>
      <c r="E5908" s="138">
        <v>45645</v>
      </c>
      <c r="F5908" s="138">
        <v>45706</v>
      </c>
      <c r="G5908" t="s">
        <v>69</v>
      </c>
      <c r="H5908" t="s">
        <v>63</v>
      </c>
      <c r="I5908">
        <v>0.5</v>
      </c>
      <c r="J5908" t="s">
        <v>71</v>
      </c>
      <c r="K5908"/>
      <c r="L5908"/>
      <c r="M5908"/>
      <c r="N5908"/>
      <c r="O5908"/>
      <c r="P5908"/>
      <c r="Q5908"/>
      <c r="R5908"/>
      <c r="S5908"/>
      <c r="T5908"/>
      <c r="U5908"/>
      <c r="V5908"/>
      <c r="W5908"/>
      <c r="X5908"/>
      <c r="Y5908"/>
      <c r="Z5908"/>
      <c r="AA5908"/>
      <c r="AB5908"/>
      <c r="AC5908"/>
      <c r="AD5908"/>
      <c r="AE5908"/>
      <c r="AF5908"/>
      <c r="AG5908">
        <v>1</v>
      </c>
      <c r="AH5908">
        <v>0</v>
      </c>
    </row>
    <row r="5909" spans="1:34" ht="15" x14ac:dyDescent="0.25">
      <c r="A5909" t="s">
        <v>11883</v>
      </c>
      <c r="B5909" t="s">
        <v>11884</v>
      </c>
      <c r="C5909" t="s">
        <v>231</v>
      </c>
      <c r="D5909">
        <v>29</v>
      </c>
      <c r="E5909" s="138">
        <v>45645</v>
      </c>
      <c r="F5909" s="138">
        <v>45727</v>
      </c>
      <c r="G5909" t="s">
        <v>16478</v>
      </c>
      <c r="H5909" t="s">
        <v>70</v>
      </c>
      <c r="I5909">
        <v>0.3</v>
      </c>
      <c r="J5909" t="s">
        <v>76</v>
      </c>
      <c r="K5909">
        <v>0.4</v>
      </c>
      <c r="L5909" t="s">
        <v>77</v>
      </c>
      <c r="M5909">
        <v>0.65</v>
      </c>
      <c r="N5909" t="s">
        <v>78</v>
      </c>
      <c r="O5909">
        <v>0.8</v>
      </c>
      <c r="P5909" t="s">
        <v>79</v>
      </c>
      <c r="Q5909">
        <v>0</v>
      </c>
      <c r="R5909" t="s">
        <v>16230</v>
      </c>
      <c r="S5909"/>
      <c r="T5909"/>
      <c r="U5909"/>
      <c r="V5909"/>
      <c r="W5909"/>
      <c r="X5909"/>
      <c r="Y5909"/>
      <c r="Z5909"/>
      <c r="AA5909"/>
      <c r="AB5909"/>
      <c r="AC5909"/>
      <c r="AD5909"/>
      <c r="AE5909"/>
      <c r="AF5909"/>
      <c r="AG5909">
        <v>0</v>
      </c>
      <c r="AH5909">
        <v>0</v>
      </c>
    </row>
    <row r="5910" spans="1:34" ht="15" x14ac:dyDescent="0.25">
      <c r="A5910" t="s">
        <v>11871</v>
      </c>
      <c r="B5910" t="s">
        <v>11872</v>
      </c>
      <c r="C5910" t="s">
        <v>231</v>
      </c>
      <c r="D5910"/>
      <c r="E5910"/>
      <c r="F5910"/>
      <c r="G5910"/>
      <c r="H5910" t="s">
        <v>63</v>
      </c>
      <c r="I5910" t="s">
        <v>64</v>
      </c>
      <c r="J5910"/>
      <c r="K5910"/>
      <c r="L5910"/>
      <c r="M5910"/>
      <c r="N5910"/>
      <c r="O5910"/>
      <c r="P5910"/>
      <c r="Q5910"/>
      <c r="R5910"/>
      <c r="S5910"/>
      <c r="T5910"/>
      <c r="U5910"/>
      <c r="V5910"/>
      <c r="W5910"/>
      <c r="X5910"/>
      <c r="Y5910"/>
      <c r="Z5910"/>
      <c r="AA5910"/>
      <c r="AB5910"/>
      <c r="AC5910"/>
      <c r="AD5910"/>
      <c r="AE5910"/>
      <c r="AF5910"/>
      <c r="AG5910"/>
      <c r="AH5910">
        <v>0</v>
      </c>
    </row>
    <row r="5911" spans="1:34" ht="15" x14ac:dyDescent="0.25">
      <c r="A5911" t="s">
        <v>9019</v>
      </c>
      <c r="B5911" t="s">
        <v>9020</v>
      </c>
      <c r="C5911" t="s">
        <v>267</v>
      </c>
      <c r="D5911">
        <v>10</v>
      </c>
      <c r="E5911" s="138">
        <v>44645</v>
      </c>
      <c r="F5911" s="138">
        <v>46011</v>
      </c>
      <c r="G5911" t="s">
        <v>69</v>
      </c>
      <c r="H5911" t="s">
        <v>63</v>
      </c>
      <c r="I5911">
        <v>0.8</v>
      </c>
      <c r="J5911" t="s">
        <v>71</v>
      </c>
      <c r="K5911"/>
      <c r="L5911"/>
      <c r="M5911"/>
      <c r="N5911"/>
      <c r="O5911"/>
      <c r="P5911"/>
      <c r="Q5911"/>
      <c r="R5911"/>
      <c r="S5911"/>
      <c r="T5911"/>
      <c r="U5911"/>
      <c r="V5911"/>
      <c r="W5911"/>
      <c r="X5911"/>
      <c r="Y5911"/>
      <c r="Z5911"/>
      <c r="AA5911"/>
      <c r="AB5911"/>
      <c r="AC5911"/>
      <c r="AD5911"/>
      <c r="AE5911"/>
      <c r="AF5911"/>
      <c r="AG5911">
        <v>1</v>
      </c>
      <c r="AH5911">
        <v>0</v>
      </c>
    </row>
    <row r="5912" spans="1:34" ht="15" x14ac:dyDescent="0.25">
      <c r="A5912" t="s">
        <v>11885</v>
      </c>
      <c r="B5912" t="s">
        <v>11886</v>
      </c>
      <c r="C5912" t="s">
        <v>176</v>
      </c>
      <c r="D5912">
        <v>5</v>
      </c>
      <c r="E5912" s="138">
        <v>45384</v>
      </c>
      <c r="F5912" s="138">
        <v>46011</v>
      </c>
      <c r="G5912" t="s">
        <v>69</v>
      </c>
      <c r="H5912" t="s">
        <v>63</v>
      </c>
      <c r="I5912">
        <v>0.4</v>
      </c>
      <c r="J5912" t="s">
        <v>71</v>
      </c>
      <c r="K5912"/>
      <c r="L5912"/>
      <c r="M5912"/>
      <c r="N5912"/>
      <c r="O5912"/>
      <c r="P5912"/>
      <c r="Q5912"/>
      <c r="R5912"/>
      <c r="S5912"/>
      <c r="T5912"/>
      <c r="U5912"/>
      <c r="V5912"/>
      <c r="W5912"/>
      <c r="X5912"/>
      <c r="Y5912"/>
      <c r="Z5912"/>
      <c r="AA5912"/>
      <c r="AB5912"/>
      <c r="AC5912"/>
      <c r="AD5912"/>
      <c r="AE5912"/>
      <c r="AF5912"/>
      <c r="AG5912">
        <v>1</v>
      </c>
      <c r="AH5912">
        <v>0</v>
      </c>
    </row>
    <row r="5913" spans="1:34" ht="15" x14ac:dyDescent="0.25">
      <c r="A5913" t="s">
        <v>11887</v>
      </c>
      <c r="B5913" t="s">
        <v>11888</v>
      </c>
      <c r="C5913" t="s">
        <v>182</v>
      </c>
      <c r="D5913">
        <v>27</v>
      </c>
      <c r="E5913" s="138">
        <v>45278</v>
      </c>
      <c r="F5913" s="138">
        <v>46011</v>
      </c>
      <c r="G5913" t="s">
        <v>16478</v>
      </c>
      <c r="H5913" t="s">
        <v>70</v>
      </c>
      <c r="I5913">
        <v>0.6</v>
      </c>
      <c r="J5913" t="s">
        <v>76</v>
      </c>
      <c r="K5913">
        <v>0.6</v>
      </c>
      <c r="L5913" t="s">
        <v>77</v>
      </c>
      <c r="M5913">
        <v>0.7</v>
      </c>
      <c r="N5913" t="s">
        <v>78</v>
      </c>
      <c r="O5913">
        <v>0.8</v>
      </c>
      <c r="P5913" t="s">
        <v>79</v>
      </c>
      <c r="Q5913"/>
      <c r="R5913"/>
      <c r="S5913"/>
      <c r="T5913"/>
      <c r="U5913"/>
      <c r="V5913"/>
      <c r="W5913"/>
      <c r="X5913"/>
      <c r="Y5913"/>
      <c r="Z5913"/>
      <c r="AA5913"/>
      <c r="AB5913"/>
      <c r="AC5913"/>
      <c r="AD5913"/>
      <c r="AE5913"/>
      <c r="AF5913"/>
      <c r="AG5913">
        <v>0</v>
      </c>
      <c r="AH5913">
        <v>0</v>
      </c>
    </row>
    <row r="5914" spans="1:34" ht="15" x14ac:dyDescent="0.25">
      <c r="A5914" t="s">
        <v>11889</v>
      </c>
      <c r="B5914" t="s">
        <v>11890</v>
      </c>
      <c r="C5914" t="s">
        <v>102</v>
      </c>
      <c r="D5914">
        <v>16</v>
      </c>
      <c r="E5914" s="138">
        <v>45289</v>
      </c>
      <c r="F5914" s="138">
        <v>46011</v>
      </c>
      <c r="G5914" t="s">
        <v>69</v>
      </c>
      <c r="H5914" t="s">
        <v>63</v>
      </c>
      <c r="I5914">
        <v>0.8</v>
      </c>
      <c r="J5914" t="s">
        <v>71</v>
      </c>
      <c r="K5914"/>
      <c r="L5914"/>
      <c r="M5914"/>
      <c r="N5914"/>
      <c r="O5914"/>
      <c r="P5914"/>
      <c r="Q5914"/>
      <c r="R5914"/>
      <c r="S5914"/>
      <c r="T5914"/>
      <c r="U5914"/>
      <c r="V5914"/>
      <c r="W5914"/>
      <c r="X5914"/>
      <c r="Y5914"/>
      <c r="Z5914"/>
      <c r="AA5914"/>
      <c r="AB5914"/>
      <c r="AC5914"/>
      <c r="AD5914"/>
      <c r="AE5914"/>
      <c r="AF5914"/>
      <c r="AG5914">
        <v>1</v>
      </c>
      <c r="AH5914">
        <v>0</v>
      </c>
    </row>
    <row r="5915" spans="1:34" ht="15" x14ac:dyDescent="0.25">
      <c r="A5915" t="s">
        <v>11891</v>
      </c>
      <c r="B5915" t="s">
        <v>11892</v>
      </c>
      <c r="C5915" t="s">
        <v>142</v>
      </c>
      <c r="D5915">
        <v>6</v>
      </c>
      <c r="E5915" s="138">
        <v>44631</v>
      </c>
      <c r="F5915" s="138">
        <v>46011</v>
      </c>
      <c r="G5915" t="s">
        <v>16478</v>
      </c>
      <c r="H5915" t="s">
        <v>70</v>
      </c>
      <c r="I5915">
        <v>0.45</v>
      </c>
      <c r="J5915" t="s">
        <v>76</v>
      </c>
      <c r="K5915">
        <v>0.55000000000000004</v>
      </c>
      <c r="L5915" t="s">
        <v>77</v>
      </c>
      <c r="M5915">
        <v>0.65</v>
      </c>
      <c r="N5915" t="s">
        <v>78</v>
      </c>
      <c r="O5915">
        <v>0.8</v>
      </c>
      <c r="P5915" t="s">
        <v>79</v>
      </c>
      <c r="Q5915">
        <v>0</v>
      </c>
      <c r="R5915" t="s">
        <v>16256</v>
      </c>
      <c r="S5915"/>
      <c r="T5915"/>
      <c r="U5915"/>
      <c r="V5915"/>
      <c r="W5915"/>
      <c r="X5915"/>
      <c r="Y5915"/>
      <c r="Z5915"/>
      <c r="AA5915"/>
      <c r="AB5915"/>
      <c r="AC5915"/>
      <c r="AD5915"/>
      <c r="AE5915"/>
      <c r="AF5915"/>
      <c r="AG5915">
        <v>0</v>
      </c>
      <c r="AH5915">
        <v>0</v>
      </c>
    </row>
    <row r="5916" spans="1:34" ht="15" x14ac:dyDescent="0.25">
      <c r="A5916" t="s">
        <v>11901</v>
      </c>
      <c r="B5916" t="s">
        <v>11902</v>
      </c>
      <c r="C5916" t="s">
        <v>102</v>
      </c>
      <c r="D5916">
        <v>18</v>
      </c>
      <c r="E5916" s="138">
        <v>45646</v>
      </c>
      <c r="F5916" s="138">
        <v>45940</v>
      </c>
      <c r="G5916" t="s">
        <v>69</v>
      </c>
      <c r="H5916" t="s">
        <v>63</v>
      </c>
      <c r="I5916">
        <v>0.8</v>
      </c>
      <c r="J5916" t="s">
        <v>71</v>
      </c>
      <c r="K5916"/>
      <c r="L5916"/>
      <c r="M5916"/>
      <c r="N5916"/>
      <c r="O5916"/>
      <c r="P5916"/>
      <c r="Q5916"/>
      <c r="R5916"/>
      <c r="S5916"/>
      <c r="T5916"/>
      <c r="U5916"/>
      <c r="V5916"/>
      <c r="W5916"/>
      <c r="X5916"/>
      <c r="Y5916"/>
      <c r="Z5916"/>
      <c r="AA5916"/>
      <c r="AB5916"/>
      <c r="AC5916"/>
      <c r="AD5916"/>
      <c r="AE5916"/>
      <c r="AF5916"/>
      <c r="AG5916">
        <v>1</v>
      </c>
      <c r="AH5916">
        <v>0</v>
      </c>
    </row>
    <row r="5917" spans="1:34" ht="15" x14ac:dyDescent="0.25">
      <c r="A5917" t="s">
        <v>11893</v>
      </c>
      <c r="B5917" t="s">
        <v>11894</v>
      </c>
      <c r="C5917" t="s">
        <v>408</v>
      </c>
      <c r="D5917">
        <v>16</v>
      </c>
      <c r="E5917" s="138">
        <v>43188</v>
      </c>
      <c r="F5917" s="138">
        <v>46011</v>
      </c>
      <c r="G5917" t="s">
        <v>69</v>
      </c>
      <c r="H5917" t="s">
        <v>63</v>
      </c>
      <c r="I5917">
        <v>0.6</v>
      </c>
      <c r="J5917" t="s">
        <v>71</v>
      </c>
      <c r="K5917"/>
      <c r="L5917"/>
      <c r="M5917"/>
      <c r="N5917"/>
      <c r="O5917"/>
      <c r="P5917"/>
      <c r="Q5917"/>
      <c r="R5917"/>
      <c r="S5917"/>
      <c r="T5917"/>
      <c r="U5917"/>
      <c r="V5917"/>
      <c r="W5917"/>
      <c r="X5917"/>
      <c r="Y5917"/>
      <c r="Z5917"/>
      <c r="AA5917"/>
      <c r="AB5917"/>
      <c r="AC5917"/>
      <c r="AD5917"/>
      <c r="AE5917"/>
      <c r="AF5917"/>
      <c r="AG5917">
        <v>1</v>
      </c>
      <c r="AH5917">
        <v>0</v>
      </c>
    </row>
    <row r="5918" spans="1:34" ht="15" x14ac:dyDescent="0.25">
      <c r="A5918" t="s">
        <v>11873</v>
      </c>
      <c r="B5918" t="s">
        <v>11874</v>
      </c>
      <c r="C5918" t="s">
        <v>119</v>
      </c>
      <c r="D5918">
        <v>32</v>
      </c>
      <c r="E5918" s="138">
        <v>45647</v>
      </c>
      <c r="F5918" s="138">
        <v>45840</v>
      </c>
      <c r="G5918" t="s">
        <v>69</v>
      </c>
      <c r="H5918" t="s">
        <v>63</v>
      </c>
      <c r="I5918">
        <v>0.5</v>
      </c>
      <c r="J5918" t="s">
        <v>71</v>
      </c>
      <c r="K5918"/>
      <c r="L5918"/>
      <c r="M5918"/>
      <c r="N5918"/>
      <c r="O5918"/>
      <c r="P5918"/>
      <c r="Q5918"/>
      <c r="R5918"/>
      <c r="S5918"/>
      <c r="T5918"/>
      <c r="U5918"/>
      <c r="V5918"/>
      <c r="W5918"/>
      <c r="X5918"/>
      <c r="Y5918"/>
      <c r="Z5918"/>
      <c r="AA5918"/>
      <c r="AB5918"/>
      <c r="AC5918"/>
      <c r="AD5918"/>
      <c r="AE5918"/>
      <c r="AF5918"/>
      <c r="AG5918">
        <v>1</v>
      </c>
      <c r="AH5918">
        <v>0</v>
      </c>
    </row>
    <row r="5919" spans="1:34" ht="15" x14ac:dyDescent="0.25">
      <c r="A5919" t="s">
        <v>11897</v>
      </c>
      <c r="B5919" t="s">
        <v>11898</v>
      </c>
      <c r="C5919" t="s">
        <v>231</v>
      </c>
      <c r="D5919">
        <v>30</v>
      </c>
      <c r="E5919" s="138">
        <v>45639</v>
      </c>
      <c r="F5919" s="138">
        <v>45938</v>
      </c>
      <c r="G5919" t="s">
        <v>16478</v>
      </c>
      <c r="H5919" t="s">
        <v>70</v>
      </c>
      <c r="I5919">
        <v>0.5</v>
      </c>
      <c r="J5919" t="s">
        <v>76</v>
      </c>
      <c r="K5919">
        <v>0.51</v>
      </c>
      <c r="L5919" t="s">
        <v>77</v>
      </c>
      <c r="M5919">
        <v>0.53</v>
      </c>
      <c r="N5919" t="s">
        <v>78</v>
      </c>
      <c r="O5919">
        <v>0.6</v>
      </c>
      <c r="P5919" t="s">
        <v>79</v>
      </c>
      <c r="Q5919"/>
      <c r="R5919"/>
      <c r="S5919"/>
      <c r="T5919"/>
      <c r="U5919"/>
      <c r="V5919"/>
      <c r="W5919"/>
      <c r="X5919"/>
      <c r="Y5919"/>
      <c r="Z5919"/>
      <c r="AA5919"/>
      <c r="AB5919"/>
      <c r="AC5919"/>
      <c r="AD5919"/>
      <c r="AE5919"/>
      <c r="AF5919"/>
      <c r="AG5919">
        <v>0</v>
      </c>
      <c r="AH5919">
        <v>0</v>
      </c>
    </row>
    <row r="5920" spans="1:34" ht="15" x14ac:dyDescent="0.25">
      <c r="A5920" t="s">
        <v>11895</v>
      </c>
      <c r="B5920" t="s">
        <v>11896</v>
      </c>
      <c r="C5920" t="s">
        <v>68</v>
      </c>
      <c r="D5920">
        <v>48</v>
      </c>
      <c r="E5920" s="138">
        <v>45644</v>
      </c>
      <c r="F5920" s="138">
        <v>45859</v>
      </c>
      <c r="G5920" t="s">
        <v>69</v>
      </c>
      <c r="H5920" t="s">
        <v>63</v>
      </c>
      <c r="I5920">
        <v>0.7</v>
      </c>
      <c r="J5920" t="s">
        <v>71</v>
      </c>
      <c r="K5920"/>
      <c r="L5920"/>
      <c r="M5920"/>
      <c r="N5920"/>
      <c r="O5920"/>
      <c r="P5920"/>
      <c r="Q5920"/>
      <c r="R5920"/>
      <c r="S5920"/>
      <c r="T5920"/>
      <c r="U5920"/>
      <c r="V5920"/>
      <c r="W5920"/>
      <c r="X5920"/>
      <c r="Y5920"/>
      <c r="Z5920"/>
      <c r="AA5920"/>
      <c r="AB5920"/>
      <c r="AC5920"/>
      <c r="AD5920"/>
      <c r="AE5920"/>
      <c r="AF5920"/>
      <c r="AG5920">
        <v>1</v>
      </c>
      <c r="AH5920">
        <v>0</v>
      </c>
    </row>
    <row r="5921" spans="1:34" ht="15" x14ac:dyDescent="0.25">
      <c r="A5921" t="s">
        <v>11899</v>
      </c>
      <c r="B5921" t="s">
        <v>11900</v>
      </c>
      <c r="C5921" t="s">
        <v>119</v>
      </c>
      <c r="D5921">
        <v>2</v>
      </c>
      <c r="E5921" s="138">
        <v>45736</v>
      </c>
      <c r="F5921" s="138">
        <v>45750</v>
      </c>
      <c r="G5921" t="s">
        <v>69</v>
      </c>
      <c r="H5921" t="s">
        <v>70</v>
      </c>
      <c r="I5921">
        <v>0</v>
      </c>
      <c r="J5921" t="s">
        <v>16229</v>
      </c>
      <c r="K5921">
        <v>1.1000000000000001</v>
      </c>
      <c r="L5921" t="s">
        <v>71</v>
      </c>
      <c r="M5921"/>
      <c r="N5921"/>
      <c r="O5921"/>
      <c r="P5921"/>
      <c r="Q5921"/>
      <c r="R5921"/>
      <c r="S5921"/>
      <c r="T5921"/>
      <c r="U5921"/>
      <c r="V5921"/>
      <c r="W5921"/>
      <c r="X5921"/>
      <c r="Y5921"/>
      <c r="Z5921"/>
      <c r="AA5921"/>
      <c r="AB5921"/>
      <c r="AC5921"/>
      <c r="AD5921"/>
      <c r="AE5921"/>
      <c r="AF5921"/>
      <c r="AG5921">
        <v>2</v>
      </c>
      <c r="AH5921">
        <v>10000</v>
      </c>
    </row>
    <row r="5922" spans="1:34" ht="15" x14ac:dyDescent="0.25">
      <c r="A5922" t="s">
        <v>11903</v>
      </c>
      <c r="B5922" t="s">
        <v>11904</v>
      </c>
      <c r="C5922" t="s">
        <v>521</v>
      </c>
      <c r="D5922">
        <v>46</v>
      </c>
      <c r="E5922" s="138">
        <v>45656</v>
      </c>
      <c r="F5922" s="138">
        <v>45712</v>
      </c>
      <c r="G5922" t="s">
        <v>69</v>
      </c>
      <c r="H5922" t="s">
        <v>70</v>
      </c>
      <c r="I5922">
        <v>0</v>
      </c>
      <c r="J5922" t="s">
        <v>16228</v>
      </c>
      <c r="K5922">
        <v>0.8</v>
      </c>
      <c r="L5922" t="s">
        <v>71</v>
      </c>
      <c r="M5922"/>
      <c r="N5922"/>
      <c r="O5922"/>
      <c r="P5922"/>
      <c r="Q5922"/>
      <c r="R5922"/>
      <c r="S5922"/>
      <c r="T5922"/>
      <c r="U5922"/>
      <c r="V5922"/>
      <c r="W5922"/>
      <c r="X5922"/>
      <c r="Y5922"/>
      <c r="Z5922"/>
      <c r="AA5922"/>
      <c r="AB5922"/>
      <c r="AC5922"/>
      <c r="AD5922"/>
      <c r="AE5922"/>
      <c r="AF5922"/>
      <c r="AG5922">
        <v>2</v>
      </c>
      <c r="AH5922">
        <v>12000</v>
      </c>
    </row>
    <row r="5923" spans="1:34" ht="15" x14ac:dyDescent="0.25">
      <c r="A5923" t="s">
        <v>11905</v>
      </c>
      <c r="B5923" t="s">
        <v>11906</v>
      </c>
      <c r="C5923" t="s">
        <v>321</v>
      </c>
      <c r="D5923">
        <v>22</v>
      </c>
      <c r="E5923" s="138">
        <v>44186</v>
      </c>
      <c r="F5923" s="138">
        <v>46011</v>
      </c>
      <c r="G5923" t="s">
        <v>818</v>
      </c>
      <c r="H5923" t="s">
        <v>63</v>
      </c>
      <c r="I5923">
        <v>0</v>
      </c>
      <c r="J5923" t="s">
        <v>71</v>
      </c>
      <c r="K5923"/>
      <c r="L5923"/>
      <c r="M5923"/>
      <c r="N5923"/>
      <c r="O5923"/>
      <c r="P5923"/>
      <c r="Q5923"/>
      <c r="R5923"/>
      <c r="S5923"/>
      <c r="T5923"/>
      <c r="U5923"/>
      <c r="V5923"/>
      <c r="W5923"/>
      <c r="X5923"/>
      <c r="Y5923"/>
      <c r="Z5923"/>
      <c r="AA5923"/>
      <c r="AB5923"/>
      <c r="AC5923"/>
      <c r="AD5923"/>
      <c r="AE5923"/>
      <c r="AF5923"/>
      <c r="AG5923">
        <v>1</v>
      </c>
      <c r="AH5923">
        <v>0</v>
      </c>
    </row>
    <row r="5924" spans="1:34" ht="15" x14ac:dyDescent="0.25">
      <c r="A5924" t="s">
        <v>11907</v>
      </c>
      <c r="B5924" t="s">
        <v>11908</v>
      </c>
      <c r="C5924" t="s">
        <v>426</v>
      </c>
      <c r="D5924">
        <v>3</v>
      </c>
      <c r="E5924" s="138">
        <v>44305</v>
      </c>
      <c r="F5924" s="138">
        <v>46011</v>
      </c>
      <c r="G5924" t="s">
        <v>69</v>
      </c>
      <c r="H5924" t="s">
        <v>63</v>
      </c>
      <c r="I5924">
        <v>0.8</v>
      </c>
      <c r="J5924" t="s">
        <v>71</v>
      </c>
      <c r="K5924"/>
      <c r="L5924"/>
      <c r="M5924"/>
      <c r="N5924"/>
      <c r="O5924"/>
      <c r="P5924"/>
      <c r="Q5924"/>
      <c r="R5924"/>
      <c r="S5924"/>
      <c r="T5924"/>
      <c r="U5924"/>
      <c r="V5924"/>
      <c r="W5924"/>
      <c r="X5924"/>
      <c r="Y5924"/>
      <c r="Z5924"/>
      <c r="AA5924"/>
      <c r="AB5924"/>
      <c r="AC5924"/>
      <c r="AD5924"/>
      <c r="AE5924"/>
      <c r="AF5924"/>
      <c r="AG5924">
        <v>1</v>
      </c>
      <c r="AH5924">
        <v>0</v>
      </c>
    </row>
    <row r="5925" spans="1:34" ht="15" x14ac:dyDescent="0.25">
      <c r="A5925" t="s">
        <v>11909</v>
      </c>
      <c r="B5925" t="s">
        <v>11910</v>
      </c>
      <c r="C5925" t="s">
        <v>102</v>
      </c>
      <c r="D5925">
        <v>31</v>
      </c>
      <c r="E5925" s="138">
        <v>45657</v>
      </c>
      <c r="F5925" s="138">
        <v>45944</v>
      </c>
      <c r="G5925" t="s">
        <v>69</v>
      </c>
      <c r="H5925" t="s">
        <v>63</v>
      </c>
      <c r="I5925">
        <v>0.8</v>
      </c>
      <c r="J5925" t="s">
        <v>71</v>
      </c>
      <c r="K5925"/>
      <c r="L5925"/>
      <c r="M5925"/>
      <c r="N5925"/>
      <c r="O5925"/>
      <c r="P5925"/>
      <c r="Q5925"/>
      <c r="R5925"/>
      <c r="S5925"/>
      <c r="T5925"/>
      <c r="U5925"/>
      <c r="V5925"/>
      <c r="W5925"/>
      <c r="X5925"/>
      <c r="Y5925"/>
      <c r="Z5925"/>
      <c r="AA5925"/>
      <c r="AB5925"/>
      <c r="AC5925"/>
      <c r="AD5925"/>
      <c r="AE5925"/>
      <c r="AF5925"/>
      <c r="AG5925">
        <v>1</v>
      </c>
      <c r="AH5925">
        <v>0</v>
      </c>
    </row>
    <row r="5926" spans="1:34" ht="15" x14ac:dyDescent="0.25">
      <c r="A5926" t="s">
        <v>11913</v>
      </c>
      <c r="B5926" t="s">
        <v>11914</v>
      </c>
      <c r="C5926" t="s">
        <v>111</v>
      </c>
      <c r="D5926">
        <v>28</v>
      </c>
      <c r="E5926" s="138">
        <v>45625</v>
      </c>
      <c r="F5926" s="138">
        <v>45940</v>
      </c>
      <c r="G5926" t="s">
        <v>69</v>
      </c>
      <c r="H5926" t="s">
        <v>70</v>
      </c>
      <c r="I5926">
        <v>0</v>
      </c>
      <c r="J5926" t="s">
        <v>16232</v>
      </c>
      <c r="K5926">
        <v>0.8</v>
      </c>
      <c r="L5926" t="s">
        <v>71</v>
      </c>
      <c r="M5926"/>
      <c r="N5926"/>
      <c r="O5926"/>
      <c r="P5926"/>
      <c r="Q5926"/>
      <c r="R5926"/>
      <c r="S5926"/>
      <c r="T5926"/>
      <c r="U5926"/>
      <c r="V5926"/>
      <c r="W5926"/>
      <c r="X5926"/>
      <c r="Y5926"/>
      <c r="Z5926"/>
      <c r="AA5926"/>
      <c r="AB5926"/>
      <c r="AC5926"/>
      <c r="AD5926"/>
      <c r="AE5926"/>
      <c r="AF5926"/>
      <c r="AG5926">
        <v>2</v>
      </c>
      <c r="AH5926">
        <v>7500</v>
      </c>
    </row>
    <row r="5927" spans="1:34" ht="15" x14ac:dyDescent="0.25">
      <c r="A5927" t="s">
        <v>11915</v>
      </c>
      <c r="B5927" t="s">
        <v>11916</v>
      </c>
      <c r="C5927" t="s">
        <v>203</v>
      </c>
      <c r="D5927">
        <v>39</v>
      </c>
      <c r="E5927" s="138">
        <v>45656</v>
      </c>
      <c r="F5927" s="138">
        <v>45709</v>
      </c>
      <c r="G5927" t="s">
        <v>69</v>
      </c>
      <c r="H5927" t="s">
        <v>63</v>
      </c>
      <c r="I5927">
        <v>0.8</v>
      </c>
      <c r="J5927" t="s">
        <v>71</v>
      </c>
      <c r="K5927"/>
      <c r="L5927"/>
      <c r="M5927"/>
      <c r="N5927"/>
      <c r="O5927"/>
      <c r="P5927"/>
      <c r="Q5927"/>
      <c r="R5927"/>
      <c r="S5927"/>
      <c r="T5927"/>
      <c r="U5927"/>
      <c r="V5927"/>
      <c r="W5927"/>
      <c r="X5927"/>
      <c r="Y5927"/>
      <c r="Z5927"/>
      <c r="AA5927"/>
      <c r="AB5927"/>
      <c r="AC5927"/>
      <c r="AD5927"/>
      <c r="AE5927"/>
      <c r="AF5927"/>
      <c r="AG5927">
        <v>1</v>
      </c>
      <c r="AH5927">
        <v>0</v>
      </c>
    </row>
    <row r="5928" spans="1:34" ht="15" x14ac:dyDescent="0.25">
      <c r="A5928" t="s">
        <v>11917</v>
      </c>
      <c r="B5928" t="s">
        <v>11918</v>
      </c>
      <c r="C5928" t="s">
        <v>87</v>
      </c>
      <c r="D5928"/>
      <c r="E5928"/>
      <c r="F5928"/>
      <c r="G5928"/>
      <c r="H5928" t="s">
        <v>63</v>
      </c>
      <c r="I5928" t="s">
        <v>64</v>
      </c>
      <c r="J5928"/>
      <c r="K5928"/>
      <c r="L5928"/>
      <c r="M5928"/>
      <c r="N5928"/>
      <c r="O5928"/>
      <c r="P5928"/>
      <c r="Q5928"/>
      <c r="R5928"/>
      <c r="S5928"/>
      <c r="T5928"/>
      <c r="U5928"/>
      <c r="V5928"/>
      <c r="W5928"/>
      <c r="X5928"/>
      <c r="Y5928"/>
      <c r="Z5928"/>
      <c r="AA5928"/>
      <c r="AB5928"/>
      <c r="AC5928"/>
      <c r="AD5928"/>
      <c r="AE5928"/>
      <c r="AF5928"/>
      <c r="AG5928"/>
      <c r="AH5928">
        <v>0</v>
      </c>
    </row>
    <row r="5929" spans="1:34" ht="15" x14ac:dyDescent="0.25">
      <c r="A5929" t="s">
        <v>11919</v>
      </c>
      <c r="B5929" t="s">
        <v>11920</v>
      </c>
      <c r="C5929" t="s">
        <v>102</v>
      </c>
      <c r="D5929">
        <v>33</v>
      </c>
      <c r="E5929" s="138">
        <v>45644</v>
      </c>
      <c r="F5929" s="138">
        <v>45748</v>
      </c>
      <c r="G5929" t="s">
        <v>69</v>
      </c>
      <c r="H5929" t="s">
        <v>63</v>
      </c>
      <c r="I5929">
        <v>0.4</v>
      </c>
      <c r="J5929" t="s">
        <v>71</v>
      </c>
      <c r="K5929"/>
      <c r="L5929"/>
      <c r="M5929"/>
      <c r="N5929"/>
      <c r="O5929"/>
      <c r="P5929"/>
      <c r="Q5929"/>
      <c r="R5929"/>
      <c r="S5929"/>
      <c r="T5929"/>
      <c r="U5929"/>
      <c r="V5929"/>
      <c r="W5929"/>
      <c r="X5929"/>
      <c r="Y5929"/>
      <c r="Z5929"/>
      <c r="AA5929"/>
      <c r="AB5929"/>
      <c r="AC5929"/>
      <c r="AD5929"/>
      <c r="AE5929"/>
      <c r="AF5929"/>
      <c r="AG5929">
        <v>1</v>
      </c>
      <c r="AH5929">
        <v>0</v>
      </c>
    </row>
    <row r="5930" spans="1:34" ht="15" x14ac:dyDescent="0.25">
      <c r="A5930" t="s">
        <v>11921</v>
      </c>
      <c r="B5930" t="s">
        <v>11922</v>
      </c>
      <c r="C5930" t="s">
        <v>142</v>
      </c>
      <c r="D5930">
        <v>25</v>
      </c>
      <c r="E5930" s="138">
        <v>44039</v>
      </c>
      <c r="F5930" s="138">
        <v>46011</v>
      </c>
      <c r="G5930" t="s">
        <v>69</v>
      </c>
      <c r="H5930" t="s">
        <v>70</v>
      </c>
      <c r="I5930">
        <v>0</v>
      </c>
      <c r="J5930" t="s">
        <v>16245</v>
      </c>
      <c r="K5930">
        <v>0.8</v>
      </c>
      <c r="L5930" t="s">
        <v>71</v>
      </c>
      <c r="M5930"/>
      <c r="N5930"/>
      <c r="O5930"/>
      <c r="P5930"/>
      <c r="Q5930"/>
      <c r="R5930"/>
      <c r="S5930"/>
      <c r="T5930"/>
      <c r="U5930"/>
      <c r="V5930"/>
      <c r="W5930"/>
      <c r="X5930"/>
      <c r="Y5930"/>
      <c r="Z5930"/>
      <c r="AA5930"/>
      <c r="AB5930"/>
      <c r="AC5930"/>
      <c r="AD5930"/>
      <c r="AE5930"/>
      <c r="AF5930"/>
      <c r="AG5930">
        <v>2</v>
      </c>
      <c r="AH5930">
        <v>16000</v>
      </c>
    </row>
    <row r="5931" spans="1:34" ht="15" x14ac:dyDescent="0.25">
      <c r="A5931" t="s">
        <v>11923</v>
      </c>
      <c r="B5931" t="s">
        <v>11924</v>
      </c>
      <c r="C5931" t="s">
        <v>116</v>
      </c>
      <c r="D5931">
        <v>61</v>
      </c>
      <c r="E5931" s="138">
        <v>40165</v>
      </c>
      <c r="F5931" s="138">
        <v>46011</v>
      </c>
      <c r="G5931" t="s">
        <v>69</v>
      </c>
      <c r="H5931" t="s">
        <v>63</v>
      </c>
      <c r="I5931">
        <v>0.2</v>
      </c>
      <c r="J5931" t="s">
        <v>71</v>
      </c>
      <c r="K5931"/>
      <c r="L5931"/>
      <c r="M5931"/>
      <c r="N5931"/>
      <c r="O5931"/>
      <c r="P5931"/>
      <c r="Q5931"/>
      <c r="R5931"/>
      <c r="S5931"/>
      <c r="T5931"/>
      <c r="U5931"/>
      <c r="V5931"/>
      <c r="W5931"/>
      <c r="X5931"/>
      <c r="Y5931"/>
      <c r="Z5931"/>
      <c r="AA5931"/>
      <c r="AB5931"/>
      <c r="AC5931"/>
      <c r="AD5931"/>
      <c r="AE5931"/>
      <c r="AF5931"/>
      <c r="AG5931">
        <v>1</v>
      </c>
      <c r="AH5931">
        <v>0</v>
      </c>
    </row>
    <row r="5932" spans="1:34" ht="15" x14ac:dyDescent="0.25">
      <c r="A5932" t="s">
        <v>11925</v>
      </c>
      <c r="B5932" t="s">
        <v>11926</v>
      </c>
      <c r="C5932" t="s">
        <v>29</v>
      </c>
      <c r="D5932">
        <v>46</v>
      </c>
      <c r="E5932" s="138">
        <v>45645</v>
      </c>
      <c r="F5932" s="138">
        <v>45685</v>
      </c>
      <c r="G5932" t="s">
        <v>69</v>
      </c>
      <c r="H5932" t="s">
        <v>70</v>
      </c>
      <c r="I5932">
        <v>0</v>
      </c>
      <c r="J5932" t="s">
        <v>16289</v>
      </c>
      <c r="K5932">
        <v>0.8</v>
      </c>
      <c r="L5932" t="s">
        <v>71</v>
      </c>
      <c r="M5932"/>
      <c r="N5932"/>
      <c r="O5932"/>
      <c r="P5932"/>
      <c r="Q5932"/>
      <c r="R5932"/>
      <c r="S5932"/>
      <c r="T5932"/>
      <c r="U5932"/>
      <c r="V5932"/>
      <c r="W5932"/>
      <c r="X5932"/>
      <c r="Y5932"/>
      <c r="Z5932"/>
      <c r="AA5932"/>
      <c r="AB5932"/>
      <c r="AC5932"/>
      <c r="AD5932"/>
      <c r="AE5932"/>
      <c r="AF5932"/>
      <c r="AG5932">
        <v>2</v>
      </c>
      <c r="AH5932">
        <v>11999.99</v>
      </c>
    </row>
    <row r="5933" spans="1:34" ht="15" x14ac:dyDescent="0.25">
      <c r="A5933" t="s">
        <v>11927</v>
      </c>
      <c r="B5933" t="s">
        <v>11928</v>
      </c>
      <c r="C5933" t="s">
        <v>251</v>
      </c>
      <c r="D5933">
        <v>28</v>
      </c>
      <c r="E5933" s="138">
        <v>45274</v>
      </c>
      <c r="F5933" s="138">
        <v>46011</v>
      </c>
      <c r="G5933" t="s">
        <v>69</v>
      </c>
      <c r="H5933" t="s">
        <v>63</v>
      </c>
      <c r="I5933">
        <v>0.65</v>
      </c>
      <c r="J5933" t="s">
        <v>16238</v>
      </c>
      <c r="K5933"/>
      <c r="L5933"/>
      <c r="M5933"/>
      <c r="N5933"/>
      <c r="O5933"/>
      <c r="P5933"/>
      <c r="Q5933"/>
      <c r="R5933"/>
      <c r="S5933"/>
      <c r="T5933"/>
      <c r="U5933"/>
      <c r="V5933"/>
      <c r="W5933"/>
      <c r="X5933"/>
      <c r="Y5933"/>
      <c r="Z5933"/>
      <c r="AA5933"/>
      <c r="AB5933"/>
      <c r="AC5933"/>
      <c r="AD5933"/>
      <c r="AE5933"/>
      <c r="AF5933"/>
      <c r="AG5933">
        <v>1</v>
      </c>
      <c r="AH5933">
        <v>0</v>
      </c>
    </row>
    <row r="5934" spans="1:34" ht="15" x14ac:dyDescent="0.25">
      <c r="A5934" t="s">
        <v>11929</v>
      </c>
      <c r="B5934" t="s">
        <v>11930</v>
      </c>
      <c r="C5934" t="s">
        <v>1370</v>
      </c>
      <c r="D5934">
        <v>55</v>
      </c>
      <c r="E5934" s="138">
        <v>45289</v>
      </c>
      <c r="F5934" s="138">
        <v>46011</v>
      </c>
      <c r="G5934" t="s">
        <v>69</v>
      </c>
      <c r="H5934" t="s">
        <v>63</v>
      </c>
      <c r="I5934">
        <v>0.8</v>
      </c>
      <c r="J5934" t="s">
        <v>71</v>
      </c>
      <c r="K5934"/>
      <c r="L5934"/>
      <c r="M5934"/>
      <c r="N5934"/>
      <c r="O5934"/>
      <c r="P5934"/>
      <c r="Q5934"/>
      <c r="R5934"/>
      <c r="S5934"/>
      <c r="T5934"/>
      <c r="U5934"/>
      <c r="V5934"/>
      <c r="W5934"/>
      <c r="X5934"/>
      <c r="Y5934"/>
      <c r="Z5934"/>
      <c r="AA5934"/>
      <c r="AB5934"/>
      <c r="AC5934"/>
      <c r="AD5934"/>
      <c r="AE5934"/>
      <c r="AF5934"/>
      <c r="AG5934">
        <v>1</v>
      </c>
      <c r="AH5934">
        <v>0</v>
      </c>
    </row>
    <row r="5935" spans="1:34" ht="15" x14ac:dyDescent="0.25">
      <c r="A5935" t="s">
        <v>11931</v>
      </c>
      <c r="B5935" t="s">
        <v>11932</v>
      </c>
      <c r="C5935" t="s">
        <v>321</v>
      </c>
      <c r="D5935">
        <v>26</v>
      </c>
      <c r="E5935" s="138">
        <v>45618</v>
      </c>
      <c r="F5935" s="138">
        <v>45672</v>
      </c>
      <c r="G5935" t="s">
        <v>818</v>
      </c>
      <c r="H5935" t="s">
        <v>63</v>
      </c>
      <c r="I5935">
        <v>0</v>
      </c>
      <c r="J5935" t="s">
        <v>71</v>
      </c>
      <c r="K5935"/>
      <c r="L5935"/>
      <c r="M5935"/>
      <c r="N5935"/>
      <c r="O5935"/>
      <c r="P5935"/>
      <c r="Q5935"/>
      <c r="R5935"/>
      <c r="S5935"/>
      <c r="T5935"/>
      <c r="U5935"/>
      <c r="V5935"/>
      <c r="W5935"/>
      <c r="X5935"/>
      <c r="Y5935"/>
      <c r="Z5935"/>
      <c r="AA5935"/>
      <c r="AB5935"/>
      <c r="AC5935"/>
      <c r="AD5935"/>
      <c r="AE5935"/>
      <c r="AF5935"/>
      <c r="AG5935">
        <v>1</v>
      </c>
      <c r="AH5935">
        <v>0</v>
      </c>
    </row>
    <row r="5936" spans="1:34" ht="15" x14ac:dyDescent="0.25">
      <c r="A5936" t="s">
        <v>11933</v>
      </c>
      <c r="B5936" t="s">
        <v>11934</v>
      </c>
      <c r="C5936" t="s">
        <v>294</v>
      </c>
      <c r="D5936">
        <v>42</v>
      </c>
      <c r="E5936" s="138">
        <v>45644</v>
      </c>
      <c r="F5936" s="138">
        <v>45932</v>
      </c>
      <c r="G5936" t="s">
        <v>69</v>
      </c>
      <c r="H5936" t="s">
        <v>63</v>
      </c>
      <c r="I5936">
        <v>0.4</v>
      </c>
      <c r="J5936" t="s">
        <v>71</v>
      </c>
      <c r="K5936"/>
      <c r="L5936"/>
      <c r="M5936"/>
      <c r="N5936"/>
      <c r="O5936"/>
      <c r="P5936"/>
      <c r="Q5936"/>
      <c r="R5936"/>
      <c r="S5936"/>
      <c r="T5936"/>
      <c r="U5936"/>
      <c r="V5936"/>
      <c r="W5936"/>
      <c r="X5936"/>
      <c r="Y5936"/>
      <c r="Z5936"/>
      <c r="AA5936"/>
      <c r="AB5936"/>
      <c r="AC5936"/>
      <c r="AD5936"/>
      <c r="AE5936"/>
      <c r="AF5936"/>
      <c r="AG5936">
        <v>1</v>
      </c>
      <c r="AH5936">
        <v>0</v>
      </c>
    </row>
    <row r="5937" spans="1:34" ht="15" x14ac:dyDescent="0.25">
      <c r="A5937" t="s">
        <v>11935</v>
      </c>
      <c r="B5937" t="s">
        <v>11936</v>
      </c>
      <c r="C5937" t="s">
        <v>102</v>
      </c>
      <c r="D5937">
        <v>90</v>
      </c>
      <c r="E5937" s="138">
        <v>45645</v>
      </c>
      <c r="F5937" s="138">
        <v>45959</v>
      </c>
      <c r="G5937" t="s">
        <v>69</v>
      </c>
      <c r="H5937" t="s">
        <v>70</v>
      </c>
      <c r="I5937">
        <v>0</v>
      </c>
      <c r="J5937" t="s">
        <v>16249</v>
      </c>
      <c r="K5937">
        <v>0.55000000000000004</v>
      </c>
      <c r="L5937" t="s">
        <v>16270</v>
      </c>
      <c r="M5937">
        <v>0.7</v>
      </c>
      <c r="N5937" t="s">
        <v>78</v>
      </c>
      <c r="O5937">
        <v>0.75</v>
      </c>
      <c r="P5937" t="s">
        <v>79</v>
      </c>
      <c r="Q5937"/>
      <c r="R5937"/>
      <c r="S5937"/>
      <c r="T5937"/>
      <c r="U5937"/>
      <c r="V5937"/>
      <c r="W5937"/>
      <c r="X5937"/>
      <c r="Y5937"/>
      <c r="Z5937"/>
      <c r="AA5937"/>
      <c r="AB5937"/>
      <c r="AC5937"/>
      <c r="AD5937"/>
      <c r="AE5937"/>
      <c r="AF5937"/>
      <c r="AG5937">
        <v>4</v>
      </c>
      <c r="AH5937">
        <v>8000</v>
      </c>
    </row>
    <row r="5938" spans="1:34" ht="15" x14ac:dyDescent="0.25">
      <c r="A5938" t="s">
        <v>11937</v>
      </c>
      <c r="B5938" t="s">
        <v>11938</v>
      </c>
      <c r="C5938" t="s">
        <v>426</v>
      </c>
      <c r="D5938">
        <v>4</v>
      </c>
      <c r="E5938" s="138">
        <v>45706</v>
      </c>
      <c r="F5938" s="138">
        <v>45715</v>
      </c>
      <c r="G5938" t="s">
        <v>75</v>
      </c>
      <c r="H5938" t="s">
        <v>70</v>
      </c>
      <c r="I5938">
        <v>0</v>
      </c>
      <c r="J5938" t="s">
        <v>16286</v>
      </c>
      <c r="K5938">
        <v>0.6</v>
      </c>
      <c r="L5938" t="s">
        <v>71</v>
      </c>
      <c r="M5938"/>
      <c r="N5938"/>
      <c r="O5938"/>
      <c r="P5938"/>
      <c r="Q5938"/>
      <c r="R5938"/>
      <c r="S5938"/>
      <c r="T5938"/>
      <c r="U5938"/>
      <c r="V5938"/>
      <c r="W5938"/>
      <c r="X5938"/>
      <c r="Y5938"/>
      <c r="Z5938"/>
      <c r="AA5938"/>
      <c r="AB5938"/>
      <c r="AC5938"/>
      <c r="AD5938"/>
      <c r="AE5938"/>
      <c r="AF5938"/>
      <c r="AG5938">
        <v>2</v>
      </c>
      <c r="AH5938">
        <v>5000</v>
      </c>
    </row>
    <row r="5939" spans="1:34" ht="15" x14ac:dyDescent="0.25">
      <c r="A5939" t="s">
        <v>11941</v>
      </c>
      <c r="B5939" t="s">
        <v>11942</v>
      </c>
      <c r="C5939" t="s">
        <v>151</v>
      </c>
      <c r="D5939">
        <v>28</v>
      </c>
      <c r="E5939" s="138">
        <v>45642</v>
      </c>
      <c r="F5939" s="138">
        <v>45722</v>
      </c>
      <c r="G5939" t="s">
        <v>75</v>
      </c>
      <c r="H5939" t="s">
        <v>70</v>
      </c>
      <c r="I5939">
        <v>0</v>
      </c>
      <c r="J5939" t="s">
        <v>16229</v>
      </c>
      <c r="K5939">
        <v>0.6</v>
      </c>
      <c r="L5939" t="s">
        <v>71</v>
      </c>
      <c r="M5939"/>
      <c r="N5939"/>
      <c r="O5939"/>
      <c r="P5939"/>
      <c r="Q5939"/>
      <c r="R5939"/>
      <c r="S5939"/>
      <c r="T5939"/>
      <c r="U5939"/>
      <c r="V5939"/>
      <c r="W5939"/>
      <c r="X5939"/>
      <c r="Y5939"/>
      <c r="Z5939"/>
      <c r="AA5939"/>
      <c r="AB5939"/>
      <c r="AC5939"/>
      <c r="AD5939"/>
      <c r="AE5939"/>
      <c r="AF5939"/>
      <c r="AG5939">
        <v>2</v>
      </c>
      <c r="AH5939">
        <v>10000</v>
      </c>
    </row>
    <row r="5940" spans="1:34" ht="15" x14ac:dyDescent="0.25">
      <c r="A5940" t="s">
        <v>11943</v>
      </c>
      <c r="B5940" t="s">
        <v>11944</v>
      </c>
      <c r="C5940" t="s">
        <v>119</v>
      </c>
      <c r="D5940">
        <v>32</v>
      </c>
      <c r="E5940" s="138">
        <v>41911</v>
      </c>
      <c r="F5940" s="138">
        <v>46011</v>
      </c>
      <c r="G5940" t="s">
        <v>69</v>
      </c>
      <c r="H5940" t="s">
        <v>63</v>
      </c>
      <c r="I5940">
        <v>0.5</v>
      </c>
      <c r="J5940" t="s">
        <v>71</v>
      </c>
      <c r="K5940"/>
      <c r="L5940"/>
      <c r="M5940"/>
      <c r="N5940"/>
      <c r="O5940"/>
      <c r="P5940"/>
      <c r="Q5940"/>
      <c r="R5940"/>
      <c r="S5940"/>
      <c r="T5940"/>
      <c r="U5940"/>
      <c r="V5940"/>
      <c r="W5940"/>
      <c r="X5940"/>
      <c r="Y5940"/>
      <c r="Z5940"/>
      <c r="AA5940"/>
      <c r="AB5940"/>
      <c r="AC5940"/>
      <c r="AD5940"/>
      <c r="AE5940"/>
      <c r="AF5940"/>
      <c r="AG5940">
        <v>1</v>
      </c>
      <c r="AH5940">
        <v>0</v>
      </c>
    </row>
    <row r="5941" spans="1:34" ht="15" x14ac:dyDescent="0.25">
      <c r="A5941" t="s">
        <v>11947</v>
      </c>
      <c r="B5941" t="s">
        <v>11948</v>
      </c>
      <c r="C5941" t="s">
        <v>231</v>
      </c>
      <c r="D5941">
        <v>34</v>
      </c>
      <c r="E5941" s="138">
        <v>45646</v>
      </c>
      <c r="F5941" s="138">
        <v>45937</v>
      </c>
      <c r="G5941" t="s">
        <v>69</v>
      </c>
      <c r="H5941" t="s">
        <v>63</v>
      </c>
      <c r="I5941">
        <v>0.3</v>
      </c>
      <c r="J5941" t="s">
        <v>71</v>
      </c>
      <c r="K5941"/>
      <c r="L5941"/>
      <c r="M5941"/>
      <c r="N5941"/>
      <c r="O5941"/>
      <c r="P5941"/>
      <c r="Q5941"/>
      <c r="R5941"/>
      <c r="S5941"/>
      <c r="T5941"/>
      <c r="U5941"/>
      <c r="V5941"/>
      <c r="W5941"/>
      <c r="X5941"/>
      <c r="Y5941"/>
      <c r="Z5941"/>
      <c r="AA5941"/>
      <c r="AB5941"/>
      <c r="AC5941"/>
      <c r="AD5941"/>
      <c r="AE5941"/>
      <c r="AF5941"/>
      <c r="AG5941">
        <v>1</v>
      </c>
      <c r="AH5941">
        <v>0</v>
      </c>
    </row>
    <row r="5942" spans="1:34" ht="15" x14ac:dyDescent="0.25">
      <c r="A5942" t="s">
        <v>11945</v>
      </c>
      <c r="B5942" t="s">
        <v>11946</v>
      </c>
      <c r="C5942" t="s">
        <v>281</v>
      </c>
      <c r="D5942">
        <v>23</v>
      </c>
      <c r="E5942" s="138">
        <v>45831</v>
      </c>
      <c r="F5942" s="138">
        <v>45944</v>
      </c>
      <c r="G5942" t="s">
        <v>16106</v>
      </c>
      <c r="H5942" t="s">
        <v>63</v>
      </c>
      <c r="I5942">
        <v>0.8</v>
      </c>
      <c r="J5942" t="s">
        <v>71</v>
      </c>
      <c r="K5942"/>
      <c r="L5942"/>
      <c r="M5942"/>
      <c r="N5942"/>
      <c r="O5942"/>
      <c r="P5942"/>
      <c r="Q5942"/>
      <c r="R5942"/>
      <c r="S5942"/>
      <c r="T5942"/>
      <c r="U5942"/>
      <c r="V5942"/>
      <c r="W5942"/>
      <c r="X5942"/>
      <c r="Y5942"/>
      <c r="Z5942"/>
      <c r="AA5942"/>
      <c r="AB5942"/>
      <c r="AC5942"/>
      <c r="AD5942"/>
      <c r="AE5942"/>
      <c r="AF5942"/>
      <c r="AG5942">
        <v>1</v>
      </c>
      <c r="AH5942">
        <v>0</v>
      </c>
    </row>
    <row r="5943" spans="1:34" ht="15" x14ac:dyDescent="0.25">
      <c r="A5943" t="s">
        <v>11949</v>
      </c>
      <c r="B5943" t="s">
        <v>11950</v>
      </c>
      <c r="C5943" t="s">
        <v>642</v>
      </c>
      <c r="D5943">
        <v>53</v>
      </c>
      <c r="E5943" s="138">
        <v>45622</v>
      </c>
      <c r="F5943" s="138">
        <v>45671</v>
      </c>
      <c r="G5943" t="s">
        <v>69</v>
      </c>
      <c r="H5943" t="s">
        <v>70</v>
      </c>
      <c r="I5943">
        <v>0</v>
      </c>
      <c r="J5943" t="s">
        <v>16229</v>
      </c>
      <c r="K5943">
        <v>0.8</v>
      </c>
      <c r="L5943" t="s">
        <v>71</v>
      </c>
      <c r="M5943"/>
      <c r="N5943"/>
      <c r="O5943"/>
      <c r="P5943"/>
      <c r="Q5943"/>
      <c r="R5943"/>
      <c r="S5943"/>
      <c r="T5943"/>
      <c r="U5943"/>
      <c r="V5943"/>
      <c r="W5943"/>
      <c r="X5943"/>
      <c r="Y5943"/>
      <c r="Z5943"/>
      <c r="AA5943"/>
      <c r="AB5943"/>
      <c r="AC5943"/>
      <c r="AD5943"/>
      <c r="AE5943"/>
      <c r="AF5943"/>
      <c r="AG5943">
        <v>2</v>
      </c>
      <c r="AH5943">
        <v>10000</v>
      </c>
    </row>
    <row r="5944" spans="1:34" ht="15" x14ac:dyDescent="0.25">
      <c r="A5944" t="s">
        <v>11951</v>
      </c>
      <c r="B5944" t="s">
        <v>11952</v>
      </c>
      <c r="C5944" t="s">
        <v>251</v>
      </c>
      <c r="D5944">
        <v>56</v>
      </c>
      <c r="E5944" s="138">
        <v>45623</v>
      </c>
      <c r="F5944" s="138">
        <v>45881</v>
      </c>
      <c r="G5944" t="s">
        <v>69</v>
      </c>
      <c r="H5944" t="s">
        <v>70</v>
      </c>
      <c r="I5944">
        <v>0</v>
      </c>
      <c r="J5944" t="s">
        <v>16231</v>
      </c>
      <c r="K5944">
        <v>0.78</v>
      </c>
      <c r="L5944" t="s">
        <v>71</v>
      </c>
      <c r="M5944"/>
      <c r="N5944"/>
      <c r="O5944"/>
      <c r="P5944"/>
      <c r="Q5944"/>
      <c r="R5944"/>
      <c r="S5944"/>
      <c r="T5944"/>
      <c r="U5944"/>
      <c r="V5944"/>
      <c r="W5944"/>
      <c r="X5944"/>
      <c r="Y5944"/>
      <c r="Z5944"/>
      <c r="AA5944"/>
      <c r="AB5944"/>
      <c r="AC5944"/>
      <c r="AD5944"/>
      <c r="AE5944"/>
      <c r="AF5944"/>
      <c r="AG5944">
        <v>2</v>
      </c>
      <c r="AH5944">
        <v>13000</v>
      </c>
    </row>
    <row r="5945" spans="1:34" ht="15" x14ac:dyDescent="0.25">
      <c r="A5945" t="s">
        <v>11953</v>
      </c>
      <c r="B5945" t="s">
        <v>11954</v>
      </c>
      <c r="C5945" t="s">
        <v>742</v>
      </c>
      <c r="D5945">
        <v>38</v>
      </c>
      <c r="E5945" s="138">
        <v>45593</v>
      </c>
      <c r="F5945" s="138">
        <v>45664</v>
      </c>
      <c r="G5945" t="s">
        <v>69</v>
      </c>
      <c r="H5945" t="s">
        <v>63</v>
      </c>
      <c r="I5945">
        <v>0.8</v>
      </c>
      <c r="J5945" t="s">
        <v>71</v>
      </c>
      <c r="K5945"/>
      <c r="L5945"/>
      <c r="M5945"/>
      <c r="N5945"/>
      <c r="O5945"/>
      <c r="P5945"/>
      <c r="Q5945"/>
      <c r="R5945"/>
      <c r="S5945"/>
      <c r="T5945"/>
      <c r="U5945"/>
      <c r="V5945"/>
      <c r="W5945"/>
      <c r="X5945"/>
      <c r="Y5945"/>
      <c r="Z5945"/>
      <c r="AA5945"/>
      <c r="AB5945"/>
      <c r="AC5945"/>
      <c r="AD5945"/>
      <c r="AE5945"/>
      <c r="AF5945"/>
      <c r="AG5945">
        <v>1</v>
      </c>
      <c r="AH5945">
        <v>0</v>
      </c>
    </row>
    <row r="5946" spans="1:34" ht="15" x14ac:dyDescent="0.25">
      <c r="A5946" t="s">
        <v>11955</v>
      </c>
      <c r="B5946" t="s">
        <v>11956</v>
      </c>
      <c r="C5946" t="s">
        <v>742</v>
      </c>
      <c r="D5946"/>
      <c r="E5946"/>
      <c r="F5946"/>
      <c r="G5946"/>
      <c r="H5946" t="s">
        <v>63</v>
      </c>
      <c r="I5946" t="s">
        <v>64</v>
      </c>
      <c r="J5946"/>
      <c r="K5946"/>
      <c r="L5946"/>
      <c r="M5946"/>
      <c r="N5946"/>
      <c r="O5946"/>
      <c r="P5946"/>
      <c r="Q5946"/>
      <c r="R5946"/>
      <c r="S5946"/>
      <c r="T5946"/>
      <c r="U5946"/>
      <c r="V5946"/>
      <c r="W5946"/>
      <c r="X5946"/>
      <c r="Y5946"/>
      <c r="Z5946"/>
      <c r="AA5946"/>
      <c r="AB5946"/>
      <c r="AC5946"/>
      <c r="AD5946"/>
      <c r="AE5946"/>
      <c r="AF5946"/>
      <c r="AG5946"/>
      <c r="AH5946">
        <v>0</v>
      </c>
    </row>
    <row r="5947" spans="1:34" ht="15" x14ac:dyDescent="0.25">
      <c r="A5947" t="s">
        <v>11957</v>
      </c>
      <c r="B5947" t="s">
        <v>11958</v>
      </c>
      <c r="C5947" t="s">
        <v>259</v>
      </c>
      <c r="D5947">
        <v>4</v>
      </c>
      <c r="E5947" s="138">
        <v>45002</v>
      </c>
      <c r="F5947" s="138">
        <v>46011</v>
      </c>
      <c r="G5947" t="s">
        <v>69</v>
      </c>
      <c r="H5947" t="s">
        <v>63</v>
      </c>
      <c r="I5947">
        <v>0.75</v>
      </c>
      <c r="J5947" t="s">
        <v>71</v>
      </c>
      <c r="K5947"/>
      <c r="L5947"/>
      <c r="M5947"/>
      <c r="N5947"/>
      <c r="O5947"/>
      <c r="P5947"/>
      <c r="Q5947"/>
      <c r="R5947"/>
      <c r="S5947"/>
      <c r="T5947"/>
      <c r="U5947"/>
      <c r="V5947"/>
      <c r="W5947"/>
      <c r="X5947"/>
      <c r="Y5947"/>
      <c r="Z5947"/>
      <c r="AA5947"/>
      <c r="AB5947"/>
      <c r="AC5947"/>
      <c r="AD5947"/>
      <c r="AE5947"/>
      <c r="AF5947"/>
      <c r="AG5947">
        <v>1</v>
      </c>
      <c r="AH5947">
        <v>0</v>
      </c>
    </row>
    <row r="5948" spans="1:34" ht="15" x14ac:dyDescent="0.25">
      <c r="A5948" t="s">
        <v>11959</v>
      </c>
      <c r="B5948" t="s">
        <v>11960</v>
      </c>
      <c r="C5948" t="s">
        <v>225</v>
      </c>
      <c r="D5948">
        <v>41</v>
      </c>
      <c r="E5948" s="138">
        <v>45645</v>
      </c>
      <c r="F5948" s="138">
        <v>45715</v>
      </c>
      <c r="G5948" t="s">
        <v>69</v>
      </c>
      <c r="H5948" t="s">
        <v>63</v>
      </c>
      <c r="I5948">
        <v>0.8</v>
      </c>
      <c r="J5948" t="s">
        <v>71</v>
      </c>
      <c r="K5948"/>
      <c r="L5948"/>
      <c r="M5948"/>
      <c r="N5948"/>
      <c r="O5948"/>
      <c r="P5948"/>
      <c r="Q5948"/>
      <c r="R5948"/>
      <c r="S5948"/>
      <c r="T5948"/>
      <c r="U5948"/>
      <c r="V5948"/>
      <c r="W5948"/>
      <c r="X5948"/>
      <c r="Y5948"/>
      <c r="Z5948"/>
      <c r="AA5948"/>
      <c r="AB5948"/>
      <c r="AC5948"/>
      <c r="AD5948"/>
      <c r="AE5948"/>
      <c r="AF5948"/>
      <c r="AG5948">
        <v>1</v>
      </c>
      <c r="AH5948">
        <v>0</v>
      </c>
    </row>
    <row r="5949" spans="1:34" ht="15" x14ac:dyDescent="0.25">
      <c r="A5949" t="s">
        <v>11961</v>
      </c>
      <c r="B5949" t="s">
        <v>11962</v>
      </c>
      <c r="C5949" t="s">
        <v>206</v>
      </c>
      <c r="D5949">
        <v>4</v>
      </c>
      <c r="E5949" s="138">
        <v>45365</v>
      </c>
      <c r="F5949" s="138">
        <v>46011</v>
      </c>
      <c r="G5949" t="s">
        <v>69</v>
      </c>
      <c r="H5949" t="s">
        <v>63</v>
      </c>
      <c r="I5949">
        <v>0.5</v>
      </c>
      <c r="J5949" t="s">
        <v>71</v>
      </c>
      <c r="K5949"/>
      <c r="L5949"/>
      <c r="M5949"/>
      <c r="N5949"/>
      <c r="O5949"/>
      <c r="P5949"/>
      <c r="Q5949"/>
      <c r="R5949"/>
      <c r="S5949"/>
      <c r="T5949"/>
      <c r="U5949"/>
      <c r="V5949"/>
      <c r="W5949"/>
      <c r="X5949"/>
      <c r="Y5949"/>
      <c r="Z5949"/>
      <c r="AA5949"/>
      <c r="AB5949"/>
      <c r="AC5949"/>
      <c r="AD5949"/>
      <c r="AE5949"/>
      <c r="AF5949"/>
      <c r="AG5949">
        <v>1</v>
      </c>
      <c r="AH5949">
        <v>0</v>
      </c>
    </row>
    <row r="5950" spans="1:34" ht="15" x14ac:dyDescent="0.25">
      <c r="A5950" t="s">
        <v>11963</v>
      </c>
      <c r="B5950" t="s">
        <v>11964</v>
      </c>
      <c r="C5950" t="s">
        <v>102</v>
      </c>
      <c r="D5950">
        <v>28</v>
      </c>
      <c r="E5950" s="138">
        <v>45645</v>
      </c>
      <c r="F5950" s="138">
        <v>45667</v>
      </c>
      <c r="G5950" t="s">
        <v>69</v>
      </c>
      <c r="H5950" t="s">
        <v>63</v>
      </c>
      <c r="I5950">
        <v>0.2</v>
      </c>
      <c r="J5950" t="s">
        <v>71</v>
      </c>
      <c r="K5950"/>
      <c r="L5950"/>
      <c r="M5950"/>
      <c r="N5950"/>
      <c r="O5950"/>
      <c r="P5950"/>
      <c r="Q5950"/>
      <c r="R5950"/>
      <c r="S5950"/>
      <c r="T5950"/>
      <c r="U5950"/>
      <c r="V5950"/>
      <c r="W5950"/>
      <c r="X5950"/>
      <c r="Y5950"/>
      <c r="Z5950"/>
      <c r="AA5950"/>
      <c r="AB5950"/>
      <c r="AC5950"/>
      <c r="AD5950"/>
      <c r="AE5950"/>
      <c r="AF5950"/>
      <c r="AG5950">
        <v>1</v>
      </c>
      <c r="AH5950">
        <v>0</v>
      </c>
    </row>
    <row r="5951" spans="1:34" ht="15" x14ac:dyDescent="0.25">
      <c r="A5951" t="s">
        <v>11965</v>
      </c>
      <c r="B5951" t="s">
        <v>11966</v>
      </c>
      <c r="C5951" t="s">
        <v>170</v>
      </c>
      <c r="D5951">
        <v>43</v>
      </c>
      <c r="E5951" s="138">
        <v>45625</v>
      </c>
      <c r="F5951" s="138">
        <v>45965</v>
      </c>
      <c r="G5951" t="s">
        <v>69</v>
      </c>
      <c r="H5951" t="s">
        <v>63</v>
      </c>
      <c r="I5951">
        <v>0.8</v>
      </c>
      <c r="J5951" t="s">
        <v>71</v>
      </c>
      <c r="K5951"/>
      <c r="L5951"/>
      <c r="M5951"/>
      <c r="N5951"/>
      <c r="O5951"/>
      <c r="P5951"/>
      <c r="Q5951"/>
      <c r="R5951"/>
      <c r="S5951"/>
      <c r="T5951"/>
      <c r="U5951"/>
      <c r="V5951"/>
      <c r="W5951"/>
      <c r="X5951"/>
      <c r="Y5951"/>
      <c r="Z5951"/>
      <c r="AA5951"/>
      <c r="AB5951"/>
      <c r="AC5951"/>
      <c r="AD5951"/>
      <c r="AE5951"/>
      <c r="AF5951"/>
      <c r="AG5951">
        <v>1</v>
      </c>
      <c r="AH5951">
        <v>0</v>
      </c>
    </row>
    <row r="5952" spans="1:34" ht="15" x14ac:dyDescent="0.25">
      <c r="A5952" t="s">
        <v>10902</v>
      </c>
      <c r="B5952" t="s">
        <v>10903</v>
      </c>
      <c r="C5952" t="s">
        <v>211</v>
      </c>
      <c r="D5952">
        <v>17</v>
      </c>
      <c r="E5952" s="138">
        <v>45813</v>
      </c>
      <c r="F5952" s="138">
        <v>45827</v>
      </c>
      <c r="G5952" t="s">
        <v>16106</v>
      </c>
      <c r="H5952" t="s">
        <v>63</v>
      </c>
      <c r="I5952">
        <v>0.8</v>
      </c>
      <c r="J5952" t="s">
        <v>71</v>
      </c>
      <c r="K5952"/>
      <c r="L5952"/>
      <c r="M5952"/>
      <c r="N5952"/>
      <c r="O5952"/>
      <c r="P5952"/>
      <c r="Q5952"/>
      <c r="R5952"/>
      <c r="S5952"/>
      <c r="T5952"/>
      <c r="U5952"/>
      <c r="V5952"/>
      <c r="W5952"/>
      <c r="X5952"/>
      <c r="Y5952"/>
      <c r="Z5952"/>
      <c r="AA5952"/>
      <c r="AB5952"/>
      <c r="AC5952"/>
      <c r="AD5952"/>
      <c r="AE5952"/>
      <c r="AF5952"/>
      <c r="AG5952">
        <v>1</v>
      </c>
      <c r="AH5952">
        <v>0</v>
      </c>
    </row>
    <row r="5953" spans="1:34" ht="15" x14ac:dyDescent="0.25">
      <c r="A5953" t="s">
        <v>11967</v>
      </c>
      <c r="B5953" t="s">
        <v>11968</v>
      </c>
      <c r="C5953" t="s">
        <v>350</v>
      </c>
      <c r="D5953">
        <v>42</v>
      </c>
      <c r="E5953" s="138">
        <v>44924</v>
      </c>
      <c r="F5953" s="138">
        <v>46011</v>
      </c>
      <c r="G5953" t="s">
        <v>69</v>
      </c>
      <c r="H5953" t="s">
        <v>63</v>
      </c>
      <c r="I5953">
        <v>0.6</v>
      </c>
      <c r="J5953" t="s">
        <v>71</v>
      </c>
      <c r="K5953"/>
      <c r="L5953"/>
      <c r="M5953"/>
      <c r="N5953"/>
      <c r="O5953"/>
      <c r="P5953"/>
      <c r="Q5953"/>
      <c r="R5953"/>
      <c r="S5953"/>
      <c r="T5953"/>
      <c r="U5953"/>
      <c r="V5953"/>
      <c r="W5953"/>
      <c r="X5953"/>
      <c r="Y5953"/>
      <c r="Z5953"/>
      <c r="AA5953"/>
      <c r="AB5953"/>
      <c r="AC5953"/>
      <c r="AD5953"/>
      <c r="AE5953"/>
      <c r="AF5953"/>
      <c r="AG5953">
        <v>1</v>
      </c>
      <c r="AH5953">
        <v>0</v>
      </c>
    </row>
    <row r="5954" spans="1:34" ht="15" x14ac:dyDescent="0.25">
      <c r="A5954" t="s">
        <v>11969</v>
      </c>
      <c r="B5954" t="s">
        <v>11970</v>
      </c>
      <c r="C5954" t="s">
        <v>231</v>
      </c>
      <c r="D5954">
        <v>8</v>
      </c>
      <c r="E5954" s="138">
        <v>45748</v>
      </c>
      <c r="F5954" s="138">
        <v>45779</v>
      </c>
      <c r="G5954" t="s">
        <v>16478</v>
      </c>
      <c r="H5954" t="s">
        <v>70</v>
      </c>
      <c r="I5954">
        <v>0.5</v>
      </c>
      <c r="J5954" t="s">
        <v>76</v>
      </c>
      <c r="K5954">
        <v>0.6</v>
      </c>
      <c r="L5954" t="s">
        <v>77</v>
      </c>
      <c r="M5954">
        <v>0.65</v>
      </c>
      <c r="N5954" t="s">
        <v>78</v>
      </c>
      <c r="O5954">
        <v>0.8</v>
      </c>
      <c r="P5954" t="s">
        <v>79</v>
      </c>
      <c r="Q5954"/>
      <c r="R5954"/>
      <c r="S5954"/>
      <c r="T5954"/>
      <c r="U5954"/>
      <c r="V5954"/>
      <c r="W5954"/>
      <c r="X5954"/>
      <c r="Y5954"/>
      <c r="Z5954"/>
      <c r="AA5954"/>
      <c r="AB5954"/>
      <c r="AC5954"/>
      <c r="AD5954"/>
      <c r="AE5954"/>
      <c r="AF5954"/>
      <c r="AG5954">
        <v>0</v>
      </c>
      <c r="AH5954">
        <v>0</v>
      </c>
    </row>
    <row r="5955" spans="1:34" ht="15" x14ac:dyDescent="0.25">
      <c r="A5955" t="s">
        <v>11971</v>
      </c>
      <c r="B5955" t="s">
        <v>11970</v>
      </c>
      <c r="C5955" t="s">
        <v>313</v>
      </c>
      <c r="D5955"/>
      <c r="E5955"/>
      <c r="F5955"/>
      <c r="G5955"/>
      <c r="H5955" t="s">
        <v>63</v>
      </c>
      <c r="I5955" t="s">
        <v>64</v>
      </c>
      <c r="J5955"/>
      <c r="K5955"/>
      <c r="L5955"/>
      <c r="M5955"/>
      <c r="N5955"/>
      <c r="O5955"/>
      <c r="P5955"/>
      <c r="Q5955"/>
      <c r="R5955"/>
      <c r="S5955"/>
      <c r="T5955"/>
      <c r="U5955"/>
      <c r="V5955"/>
      <c r="W5955"/>
      <c r="X5955"/>
      <c r="Y5955"/>
      <c r="Z5955"/>
      <c r="AA5955"/>
      <c r="AB5955"/>
      <c r="AC5955"/>
      <c r="AD5955"/>
      <c r="AE5955"/>
      <c r="AF5955"/>
      <c r="AG5955"/>
      <c r="AH5955">
        <v>0</v>
      </c>
    </row>
    <row r="5956" spans="1:34" ht="15" x14ac:dyDescent="0.25">
      <c r="A5956" t="s">
        <v>11972</v>
      </c>
      <c r="B5956" t="s">
        <v>11973</v>
      </c>
      <c r="C5956" t="s">
        <v>102</v>
      </c>
      <c r="D5956">
        <v>34</v>
      </c>
      <c r="E5956" s="138">
        <v>45639</v>
      </c>
      <c r="F5956" s="138">
        <v>45937</v>
      </c>
      <c r="G5956" t="s">
        <v>69</v>
      </c>
      <c r="H5956" t="s">
        <v>70</v>
      </c>
      <c r="I5956">
        <v>0</v>
      </c>
      <c r="J5956" t="s">
        <v>16236</v>
      </c>
      <c r="K5956">
        <v>0.6</v>
      </c>
      <c r="L5956" t="s">
        <v>71</v>
      </c>
      <c r="M5956"/>
      <c r="N5956"/>
      <c r="O5956"/>
      <c r="P5956"/>
      <c r="Q5956"/>
      <c r="R5956"/>
      <c r="S5956"/>
      <c r="T5956"/>
      <c r="U5956"/>
      <c r="V5956"/>
      <c r="W5956"/>
      <c r="X5956"/>
      <c r="Y5956"/>
      <c r="Z5956"/>
      <c r="AA5956"/>
      <c r="AB5956"/>
      <c r="AC5956"/>
      <c r="AD5956"/>
      <c r="AE5956"/>
      <c r="AF5956"/>
      <c r="AG5956">
        <v>2</v>
      </c>
      <c r="AH5956">
        <v>9999.99</v>
      </c>
    </row>
    <row r="5957" spans="1:34" ht="15" x14ac:dyDescent="0.25">
      <c r="A5957" t="s">
        <v>11974</v>
      </c>
      <c r="B5957" t="s">
        <v>11975</v>
      </c>
      <c r="C5957" t="s">
        <v>84</v>
      </c>
      <c r="D5957">
        <v>13</v>
      </c>
      <c r="E5957" s="138">
        <v>45384</v>
      </c>
      <c r="F5957" s="138">
        <v>46011</v>
      </c>
      <c r="G5957" t="s">
        <v>16478</v>
      </c>
      <c r="H5957" t="s">
        <v>70</v>
      </c>
      <c r="I5957">
        <v>0.55000000000000004</v>
      </c>
      <c r="J5957" t="s">
        <v>76</v>
      </c>
      <c r="K5957">
        <v>0.65</v>
      </c>
      <c r="L5957" t="s">
        <v>77</v>
      </c>
      <c r="M5957">
        <v>0.7</v>
      </c>
      <c r="N5957" t="s">
        <v>78</v>
      </c>
      <c r="O5957">
        <v>0.8</v>
      </c>
      <c r="P5957" t="s">
        <v>79</v>
      </c>
      <c r="Q5957"/>
      <c r="R5957"/>
      <c r="S5957"/>
      <c r="T5957"/>
      <c r="U5957"/>
      <c r="V5957"/>
      <c r="W5957"/>
      <c r="X5957"/>
      <c r="Y5957"/>
      <c r="Z5957"/>
      <c r="AA5957"/>
      <c r="AB5957"/>
      <c r="AC5957"/>
      <c r="AD5957"/>
      <c r="AE5957"/>
      <c r="AF5957"/>
      <c r="AG5957">
        <v>0</v>
      </c>
      <c r="AH5957">
        <v>0</v>
      </c>
    </row>
    <row r="5958" spans="1:34" ht="15" x14ac:dyDescent="0.25">
      <c r="A5958" t="s">
        <v>11980</v>
      </c>
      <c r="B5958" t="s">
        <v>11981</v>
      </c>
      <c r="C5958" t="s">
        <v>304</v>
      </c>
      <c r="D5958">
        <v>55</v>
      </c>
      <c r="E5958" s="138">
        <v>45643</v>
      </c>
      <c r="F5958" s="138">
        <v>45720</v>
      </c>
      <c r="G5958" t="s">
        <v>69</v>
      </c>
      <c r="H5958" t="s">
        <v>63</v>
      </c>
      <c r="I5958">
        <v>0.6</v>
      </c>
      <c r="J5958" t="s">
        <v>71</v>
      </c>
      <c r="K5958"/>
      <c r="L5958"/>
      <c r="M5958"/>
      <c r="N5958"/>
      <c r="O5958"/>
      <c r="P5958"/>
      <c r="Q5958"/>
      <c r="R5958"/>
      <c r="S5958"/>
      <c r="T5958"/>
      <c r="U5958"/>
      <c r="V5958"/>
      <c r="W5958"/>
      <c r="X5958"/>
      <c r="Y5958"/>
      <c r="Z5958"/>
      <c r="AA5958"/>
      <c r="AB5958"/>
      <c r="AC5958"/>
      <c r="AD5958"/>
      <c r="AE5958"/>
      <c r="AF5958"/>
      <c r="AG5958">
        <v>1</v>
      </c>
      <c r="AH5958">
        <v>0</v>
      </c>
    </row>
    <row r="5959" spans="1:34" ht="15" x14ac:dyDescent="0.25">
      <c r="A5959" t="s">
        <v>11982</v>
      </c>
      <c r="B5959" t="s">
        <v>11983</v>
      </c>
      <c r="C5959" t="s">
        <v>301</v>
      </c>
      <c r="D5959">
        <v>41</v>
      </c>
      <c r="E5959" s="138">
        <v>45278</v>
      </c>
      <c r="F5959" s="138">
        <v>46011</v>
      </c>
      <c r="G5959" t="s">
        <v>69</v>
      </c>
      <c r="H5959" t="s">
        <v>63</v>
      </c>
      <c r="I5959">
        <v>0.8</v>
      </c>
      <c r="J5959" t="s">
        <v>71</v>
      </c>
      <c r="K5959"/>
      <c r="L5959"/>
      <c r="M5959"/>
      <c r="N5959"/>
      <c r="O5959"/>
      <c r="P5959"/>
      <c r="Q5959"/>
      <c r="R5959"/>
      <c r="S5959"/>
      <c r="T5959"/>
      <c r="U5959"/>
      <c r="V5959"/>
      <c r="W5959"/>
      <c r="X5959"/>
      <c r="Y5959"/>
      <c r="Z5959"/>
      <c r="AA5959"/>
      <c r="AB5959"/>
      <c r="AC5959"/>
      <c r="AD5959"/>
      <c r="AE5959"/>
      <c r="AF5959"/>
      <c r="AG5959">
        <v>1</v>
      </c>
      <c r="AH5959">
        <v>0</v>
      </c>
    </row>
    <row r="5960" spans="1:34" ht="15" x14ac:dyDescent="0.25">
      <c r="A5960" t="s">
        <v>11978</v>
      </c>
      <c r="B5960" t="s">
        <v>11979</v>
      </c>
      <c r="C5960" t="s">
        <v>359</v>
      </c>
      <c r="D5960">
        <v>41</v>
      </c>
      <c r="E5960" s="138">
        <v>45582</v>
      </c>
      <c r="F5960" s="138">
        <v>45708</v>
      </c>
      <c r="G5960" t="s">
        <v>69</v>
      </c>
      <c r="H5960" t="s">
        <v>63</v>
      </c>
      <c r="I5960">
        <v>0.2</v>
      </c>
      <c r="J5960" t="s">
        <v>71</v>
      </c>
      <c r="K5960"/>
      <c r="L5960"/>
      <c r="M5960"/>
      <c r="N5960"/>
      <c r="O5960"/>
      <c r="P5960"/>
      <c r="Q5960"/>
      <c r="R5960"/>
      <c r="S5960"/>
      <c r="T5960"/>
      <c r="U5960"/>
      <c r="V5960"/>
      <c r="W5960"/>
      <c r="X5960"/>
      <c r="Y5960"/>
      <c r="Z5960"/>
      <c r="AA5960"/>
      <c r="AB5960"/>
      <c r="AC5960"/>
      <c r="AD5960"/>
      <c r="AE5960"/>
      <c r="AF5960"/>
      <c r="AG5960">
        <v>1</v>
      </c>
      <c r="AH5960">
        <v>0</v>
      </c>
    </row>
    <row r="5961" spans="1:34" ht="15" x14ac:dyDescent="0.25">
      <c r="A5961" t="s">
        <v>11984</v>
      </c>
      <c r="B5961" t="s">
        <v>11985</v>
      </c>
      <c r="C5961" t="s">
        <v>139</v>
      </c>
      <c r="D5961">
        <v>8</v>
      </c>
      <c r="E5961" s="138">
        <v>45077</v>
      </c>
      <c r="F5961" s="138">
        <v>46011</v>
      </c>
      <c r="G5961" t="s">
        <v>69</v>
      </c>
      <c r="H5961" t="s">
        <v>63</v>
      </c>
      <c r="I5961">
        <v>0.7</v>
      </c>
      <c r="J5961" t="s">
        <v>71</v>
      </c>
      <c r="K5961"/>
      <c r="L5961"/>
      <c r="M5961"/>
      <c r="N5961"/>
      <c r="O5961"/>
      <c r="P5961"/>
      <c r="Q5961"/>
      <c r="R5961"/>
      <c r="S5961"/>
      <c r="T5961"/>
      <c r="U5961"/>
      <c r="V5961"/>
      <c r="W5961"/>
      <c r="X5961"/>
      <c r="Y5961"/>
      <c r="Z5961"/>
      <c r="AA5961"/>
      <c r="AB5961"/>
      <c r="AC5961"/>
      <c r="AD5961"/>
      <c r="AE5961"/>
      <c r="AF5961"/>
      <c r="AG5961">
        <v>1</v>
      </c>
      <c r="AH5961">
        <v>0</v>
      </c>
    </row>
    <row r="5962" spans="1:34" ht="15" x14ac:dyDescent="0.25">
      <c r="A5962" t="s">
        <v>11986</v>
      </c>
      <c r="B5962" t="s">
        <v>11987</v>
      </c>
      <c r="C5962" t="s">
        <v>742</v>
      </c>
      <c r="D5962"/>
      <c r="E5962"/>
      <c r="F5962"/>
      <c r="G5962"/>
      <c r="H5962" t="s">
        <v>63</v>
      </c>
      <c r="I5962" t="s">
        <v>64</v>
      </c>
      <c r="J5962"/>
      <c r="K5962"/>
      <c r="L5962"/>
      <c r="M5962"/>
      <c r="N5962"/>
      <c r="O5962"/>
      <c r="P5962"/>
      <c r="Q5962"/>
      <c r="R5962"/>
      <c r="S5962"/>
      <c r="T5962"/>
      <c r="U5962"/>
      <c r="V5962"/>
      <c r="W5962"/>
      <c r="X5962"/>
      <c r="Y5962"/>
      <c r="Z5962"/>
      <c r="AA5962"/>
      <c r="AB5962"/>
      <c r="AC5962"/>
      <c r="AD5962"/>
      <c r="AE5962"/>
      <c r="AF5962"/>
      <c r="AG5962"/>
      <c r="AH5962">
        <v>0</v>
      </c>
    </row>
    <row r="5963" spans="1:34" ht="15" x14ac:dyDescent="0.25">
      <c r="A5963" t="s">
        <v>11988</v>
      </c>
      <c r="B5963" t="s">
        <v>11989</v>
      </c>
      <c r="C5963" t="s">
        <v>151</v>
      </c>
      <c r="D5963">
        <v>37</v>
      </c>
      <c r="E5963" s="138">
        <v>45653</v>
      </c>
      <c r="F5963" s="138">
        <v>45698</v>
      </c>
      <c r="G5963" t="s">
        <v>69</v>
      </c>
      <c r="H5963" t="s">
        <v>70</v>
      </c>
      <c r="I5963">
        <v>0</v>
      </c>
      <c r="J5963" t="s">
        <v>16236</v>
      </c>
      <c r="K5963">
        <v>0.6</v>
      </c>
      <c r="L5963" t="s">
        <v>71</v>
      </c>
      <c r="M5963"/>
      <c r="N5963"/>
      <c r="O5963"/>
      <c r="P5963"/>
      <c r="Q5963"/>
      <c r="R5963"/>
      <c r="S5963"/>
      <c r="T5963"/>
      <c r="U5963"/>
      <c r="V5963"/>
      <c r="W5963"/>
      <c r="X5963"/>
      <c r="Y5963"/>
      <c r="Z5963"/>
      <c r="AA5963"/>
      <c r="AB5963"/>
      <c r="AC5963"/>
      <c r="AD5963"/>
      <c r="AE5963"/>
      <c r="AF5963"/>
      <c r="AG5963">
        <v>2</v>
      </c>
      <c r="AH5963">
        <v>9999.99</v>
      </c>
    </row>
    <row r="5964" spans="1:34" ht="15" x14ac:dyDescent="0.25">
      <c r="A5964" t="s">
        <v>11990</v>
      </c>
      <c r="B5964" t="s">
        <v>11991</v>
      </c>
      <c r="C5964" t="s">
        <v>198</v>
      </c>
      <c r="D5964">
        <v>56</v>
      </c>
      <c r="E5964" s="138">
        <v>45645</v>
      </c>
      <c r="F5964" s="138">
        <v>45681</v>
      </c>
      <c r="G5964" t="s">
        <v>69</v>
      </c>
      <c r="H5964" t="s">
        <v>70</v>
      </c>
      <c r="I5964">
        <v>0</v>
      </c>
      <c r="J5964" t="s">
        <v>16229</v>
      </c>
      <c r="K5964">
        <v>0.7</v>
      </c>
      <c r="L5964" t="s">
        <v>71</v>
      </c>
      <c r="M5964"/>
      <c r="N5964"/>
      <c r="O5964"/>
      <c r="P5964"/>
      <c r="Q5964"/>
      <c r="R5964"/>
      <c r="S5964"/>
      <c r="T5964"/>
      <c r="U5964"/>
      <c r="V5964"/>
      <c r="W5964"/>
      <c r="X5964"/>
      <c r="Y5964"/>
      <c r="Z5964"/>
      <c r="AA5964"/>
      <c r="AB5964"/>
      <c r="AC5964"/>
      <c r="AD5964"/>
      <c r="AE5964"/>
      <c r="AF5964"/>
      <c r="AG5964">
        <v>2</v>
      </c>
      <c r="AH5964">
        <v>10000</v>
      </c>
    </row>
    <row r="5965" spans="1:34" ht="15" x14ac:dyDescent="0.25">
      <c r="A5965" t="s">
        <v>11994</v>
      </c>
      <c r="B5965" t="s">
        <v>11995</v>
      </c>
      <c r="C5965" t="s">
        <v>102</v>
      </c>
      <c r="D5965">
        <v>32</v>
      </c>
      <c r="E5965" s="138">
        <v>45637</v>
      </c>
      <c r="F5965" s="138">
        <v>45938</v>
      </c>
      <c r="G5965" t="s">
        <v>69</v>
      </c>
      <c r="H5965" t="s">
        <v>63</v>
      </c>
      <c r="I5965">
        <v>0.75</v>
      </c>
      <c r="J5965" t="s">
        <v>71</v>
      </c>
      <c r="K5965"/>
      <c r="L5965"/>
      <c r="M5965"/>
      <c r="N5965"/>
      <c r="O5965"/>
      <c r="P5965"/>
      <c r="Q5965"/>
      <c r="R5965"/>
      <c r="S5965"/>
      <c r="T5965"/>
      <c r="U5965"/>
      <c r="V5965"/>
      <c r="W5965"/>
      <c r="X5965"/>
      <c r="Y5965"/>
      <c r="Z5965"/>
      <c r="AA5965"/>
      <c r="AB5965"/>
      <c r="AC5965"/>
      <c r="AD5965"/>
      <c r="AE5965"/>
      <c r="AF5965"/>
      <c r="AG5965">
        <v>1</v>
      </c>
      <c r="AH5965">
        <v>0</v>
      </c>
    </row>
    <row r="5966" spans="1:34" ht="15" x14ac:dyDescent="0.25">
      <c r="A5966" t="s">
        <v>11998</v>
      </c>
      <c r="B5966" t="s">
        <v>11999</v>
      </c>
      <c r="C5966" t="s">
        <v>108</v>
      </c>
      <c r="D5966">
        <v>24</v>
      </c>
      <c r="E5966" s="138">
        <v>45624</v>
      </c>
      <c r="F5966" s="138">
        <v>45678</v>
      </c>
      <c r="G5966" t="s">
        <v>69</v>
      </c>
      <c r="H5966" t="s">
        <v>63</v>
      </c>
      <c r="I5966">
        <v>0.8</v>
      </c>
      <c r="J5966" t="s">
        <v>71</v>
      </c>
      <c r="K5966"/>
      <c r="L5966"/>
      <c r="M5966"/>
      <c r="N5966"/>
      <c r="O5966"/>
      <c r="P5966"/>
      <c r="Q5966"/>
      <c r="R5966"/>
      <c r="S5966"/>
      <c r="T5966"/>
      <c r="U5966"/>
      <c r="V5966"/>
      <c r="W5966"/>
      <c r="X5966"/>
      <c r="Y5966"/>
      <c r="Z5966"/>
      <c r="AA5966"/>
      <c r="AB5966"/>
      <c r="AC5966"/>
      <c r="AD5966"/>
      <c r="AE5966"/>
      <c r="AF5966"/>
      <c r="AG5966">
        <v>1</v>
      </c>
      <c r="AH5966">
        <v>0</v>
      </c>
    </row>
    <row r="5967" spans="1:34" ht="15" x14ac:dyDescent="0.25">
      <c r="A5967" t="s">
        <v>11992</v>
      </c>
      <c r="B5967" t="s">
        <v>11993</v>
      </c>
      <c r="C5967" t="s">
        <v>162</v>
      </c>
      <c r="D5967">
        <v>39</v>
      </c>
      <c r="E5967" s="138">
        <v>45745</v>
      </c>
      <c r="F5967" s="138">
        <v>45777</v>
      </c>
      <c r="G5967" t="s">
        <v>69</v>
      </c>
      <c r="H5967" t="s">
        <v>70</v>
      </c>
      <c r="I5967">
        <v>0.8</v>
      </c>
      <c r="J5967" t="s">
        <v>71</v>
      </c>
      <c r="K5967">
        <v>0</v>
      </c>
      <c r="L5967" t="s">
        <v>16685</v>
      </c>
      <c r="M5967"/>
      <c r="N5967"/>
      <c r="O5967"/>
      <c r="P5967"/>
      <c r="Q5967"/>
      <c r="R5967"/>
      <c r="S5967"/>
      <c r="T5967"/>
      <c r="U5967"/>
      <c r="V5967"/>
      <c r="W5967"/>
      <c r="X5967"/>
      <c r="Y5967"/>
      <c r="Z5967"/>
      <c r="AA5967"/>
      <c r="AB5967"/>
      <c r="AC5967"/>
      <c r="AD5967"/>
      <c r="AE5967"/>
      <c r="AF5967"/>
      <c r="AG5967">
        <v>5</v>
      </c>
      <c r="AH5967">
        <v>0</v>
      </c>
    </row>
    <row r="5968" spans="1:34" ht="15" x14ac:dyDescent="0.25">
      <c r="A5968" t="s">
        <v>12000</v>
      </c>
      <c r="B5968" t="s">
        <v>12001</v>
      </c>
      <c r="C5968" t="s">
        <v>108</v>
      </c>
      <c r="D5968">
        <v>15</v>
      </c>
      <c r="E5968" s="138">
        <v>45259</v>
      </c>
      <c r="F5968" s="138">
        <v>46011</v>
      </c>
      <c r="G5968" t="s">
        <v>69</v>
      </c>
      <c r="H5968" t="s">
        <v>63</v>
      </c>
      <c r="I5968">
        <v>0.2</v>
      </c>
      <c r="J5968" t="s">
        <v>71</v>
      </c>
      <c r="K5968"/>
      <c r="L5968"/>
      <c r="M5968"/>
      <c r="N5968"/>
      <c r="O5968"/>
      <c r="P5968"/>
      <c r="Q5968"/>
      <c r="R5968"/>
      <c r="S5968"/>
      <c r="T5968"/>
      <c r="U5968"/>
      <c r="V5968"/>
      <c r="W5968"/>
      <c r="X5968"/>
      <c r="Y5968"/>
      <c r="Z5968"/>
      <c r="AA5968"/>
      <c r="AB5968"/>
      <c r="AC5968"/>
      <c r="AD5968"/>
      <c r="AE5968"/>
      <c r="AF5968"/>
      <c r="AG5968">
        <v>1</v>
      </c>
      <c r="AH5968">
        <v>0</v>
      </c>
    </row>
    <row r="5969" spans="1:34" ht="15" x14ac:dyDescent="0.25">
      <c r="A5969" t="s">
        <v>11996</v>
      </c>
      <c r="B5969" t="s">
        <v>11997</v>
      </c>
      <c r="C5969" t="s">
        <v>148</v>
      </c>
      <c r="D5969">
        <v>53</v>
      </c>
      <c r="E5969" s="138">
        <v>45656</v>
      </c>
      <c r="F5969" s="138">
        <v>45688</v>
      </c>
      <c r="G5969" t="s">
        <v>69</v>
      </c>
      <c r="H5969" t="s">
        <v>70</v>
      </c>
      <c r="I5969">
        <v>0</v>
      </c>
      <c r="J5969" t="s">
        <v>16289</v>
      </c>
      <c r="K5969">
        <v>0.78</v>
      </c>
      <c r="L5969" t="s">
        <v>71</v>
      </c>
      <c r="M5969"/>
      <c r="N5969"/>
      <c r="O5969"/>
      <c r="P5969"/>
      <c r="Q5969"/>
      <c r="R5969"/>
      <c r="S5969"/>
      <c r="T5969"/>
      <c r="U5969"/>
      <c r="V5969"/>
      <c r="W5969"/>
      <c r="X5969"/>
      <c r="Y5969"/>
      <c r="Z5969"/>
      <c r="AA5969"/>
      <c r="AB5969"/>
      <c r="AC5969"/>
      <c r="AD5969"/>
      <c r="AE5969"/>
      <c r="AF5969"/>
      <c r="AG5969">
        <v>2</v>
      </c>
      <c r="AH5969">
        <v>11999.99</v>
      </c>
    </row>
    <row r="5970" spans="1:34" ht="15" x14ac:dyDescent="0.25">
      <c r="A5970" t="s">
        <v>12002</v>
      </c>
      <c r="B5970" t="s">
        <v>12003</v>
      </c>
      <c r="C5970" t="s">
        <v>139</v>
      </c>
      <c r="D5970">
        <v>21</v>
      </c>
      <c r="E5970" s="138">
        <v>45698</v>
      </c>
      <c r="F5970" s="138">
        <v>45943</v>
      </c>
      <c r="G5970" t="s">
        <v>69</v>
      </c>
      <c r="H5970" t="s">
        <v>63</v>
      </c>
      <c r="I5970">
        <v>0.6</v>
      </c>
      <c r="J5970" t="s">
        <v>71</v>
      </c>
      <c r="K5970"/>
      <c r="L5970"/>
      <c r="M5970"/>
      <c r="N5970"/>
      <c r="O5970"/>
      <c r="P5970"/>
      <c r="Q5970"/>
      <c r="R5970"/>
      <c r="S5970"/>
      <c r="T5970"/>
      <c r="U5970"/>
      <c r="V5970"/>
      <c r="W5970"/>
      <c r="X5970"/>
      <c r="Y5970"/>
      <c r="Z5970"/>
      <c r="AA5970"/>
      <c r="AB5970"/>
      <c r="AC5970"/>
      <c r="AD5970"/>
      <c r="AE5970"/>
      <c r="AF5970"/>
      <c r="AG5970">
        <v>1</v>
      </c>
      <c r="AH5970">
        <v>0</v>
      </c>
    </row>
    <row r="5971" spans="1:34" ht="15" x14ac:dyDescent="0.25">
      <c r="A5971" t="s">
        <v>10211</v>
      </c>
      <c r="B5971" t="s">
        <v>10212</v>
      </c>
      <c r="C5971" t="s">
        <v>680</v>
      </c>
      <c r="D5971">
        <v>9</v>
      </c>
      <c r="E5971" s="138">
        <v>45341</v>
      </c>
      <c r="F5971" s="138">
        <v>46011</v>
      </c>
      <c r="G5971" t="s">
        <v>69</v>
      </c>
      <c r="H5971" t="s">
        <v>63</v>
      </c>
      <c r="I5971">
        <v>0.8</v>
      </c>
      <c r="J5971" t="s">
        <v>71</v>
      </c>
      <c r="K5971"/>
      <c r="L5971"/>
      <c r="M5971"/>
      <c r="N5971"/>
      <c r="O5971"/>
      <c r="P5971"/>
      <c r="Q5971"/>
      <c r="R5971"/>
      <c r="S5971"/>
      <c r="T5971"/>
      <c r="U5971"/>
      <c r="V5971"/>
      <c r="W5971"/>
      <c r="X5971"/>
      <c r="Y5971"/>
      <c r="Z5971"/>
      <c r="AA5971"/>
      <c r="AB5971"/>
      <c r="AC5971"/>
      <c r="AD5971"/>
      <c r="AE5971"/>
      <c r="AF5971"/>
      <c r="AG5971">
        <v>1</v>
      </c>
      <c r="AH5971">
        <v>0</v>
      </c>
    </row>
    <row r="5972" spans="1:34" ht="15" x14ac:dyDescent="0.25">
      <c r="A5972" t="s">
        <v>12004</v>
      </c>
      <c r="B5972" t="s">
        <v>12005</v>
      </c>
      <c r="C5972" t="s">
        <v>231</v>
      </c>
      <c r="D5972">
        <v>51</v>
      </c>
      <c r="E5972" s="138">
        <v>45646</v>
      </c>
      <c r="F5972" s="138">
        <v>45940</v>
      </c>
      <c r="G5972" t="s">
        <v>75</v>
      </c>
      <c r="H5972" t="s">
        <v>70</v>
      </c>
      <c r="I5972">
        <v>0</v>
      </c>
      <c r="J5972" t="s">
        <v>16229</v>
      </c>
      <c r="K5972">
        <v>0.75</v>
      </c>
      <c r="L5972" t="s">
        <v>71</v>
      </c>
      <c r="M5972"/>
      <c r="N5972"/>
      <c r="O5972"/>
      <c r="P5972"/>
      <c r="Q5972"/>
      <c r="R5972"/>
      <c r="S5972"/>
      <c r="T5972"/>
      <c r="U5972"/>
      <c r="V5972"/>
      <c r="W5972"/>
      <c r="X5972"/>
      <c r="Y5972"/>
      <c r="Z5972"/>
      <c r="AA5972"/>
      <c r="AB5972"/>
      <c r="AC5972"/>
      <c r="AD5972"/>
      <c r="AE5972"/>
      <c r="AF5972"/>
      <c r="AG5972">
        <v>2</v>
      </c>
      <c r="AH5972">
        <v>10000</v>
      </c>
    </row>
    <row r="5973" spans="1:34" ht="15" x14ac:dyDescent="0.25">
      <c r="A5973" t="s">
        <v>12006</v>
      </c>
      <c r="B5973" t="s">
        <v>12007</v>
      </c>
      <c r="C5973" t="s">
        <v>667</v>
      </c>
      <c r="D5973">
        <v>35</v>
      </c>
      <c r="E5973" s="138">
        <v>45642</v>
      </c>
      <c r="F5973" s="138">
        <v>45700</v>
      </c>
      <c r="G5973" t="s">
        <v>69</v>
      </c>
      <c r="H5973" t="s">
        <v>70</v>
      </c>
      <c r="I5973">
        <v>0</v>
      </c>
      <c r="J5973" t="s">
        <v>16229</v>
      </c>
      <c r="K5973">
        <v>0.8</v>
      </c>
      <c r="L5973" t="s">
        <v>71</v>
      </c>
      <c r="M5973"/>
      <c r="N5973"/>
      <c r="O5973"/>
      <c r="P5973"/>
      <c r="Q5973"/>
      <c r="R5973"/>
      <c r="S5973"/>
      <c r="T5973"/>
      <c r="U5973"/>
      <c r="V5973"/>
      <c r="W5973"/>
      <c r="X5973"/>
      <c r="Y5973"/>
      <c r="Z5973"/>
      <c r="AA5973"/>
      <c r="AB5973"/>
      <c r="AC5973"/>
      <c r="AD5973"/>
      <c r="AE5973"/>
      <c r="AF5973"/>
      <c r="AG5973">
        <v>2</v>
      </c>
      <c r="AH5973">
        <v>10000</v>
      </c>
    </row>
    <row r="5974" spans="1:34" ht="15" x14ac:dyDescent="0.25">
      <c r="A5974" t="s">
        <v>12012</v>
      </c>
      <c r="B5974" t="s">
        <v>12013</v>
      </c>
      <c r="C5974" t="s">
        <v>304</v>
      </c>
      <c r="D5974">
        <v>3</v>
      </c>
      <c r="E5974" s="138">
        <v>45715</v>
      </c>
      <c r="F5974" s="138">
        <v>45727</v>
      </c>
      <c r="G5974" t="s">
        <v>69</v>
      </c>
      <c r="H5974" t="s">
        <v>63</v>
      </c>
      <c r="I5974">
        <v>0.8</v>
      </c>
      <c r="J5974" t="s">
        <v>71</v>
      </c>
      <c r="K5974"/>
      <c r="L5974"/>
      <c r="M5974"/>
      <c r="N5974"/>
      <c r="O5974"/>
      <c r="P5974"/>
      <c r="Q5974"/>
      <c r="R5974"/>
      <c r="S5974"/>
      <c r="T5974"/>
      <c r="U5974"/>
      <c r="V5974"/>
      <c r="W5974"/>
      <c r="X5974"/>
      <c r="Y5974"/>
      <c r="Z5974"/>
      <c r="AA5974"/>
      <c r="AB5974"/>
      <c r="AC5974"/>
      <c r="AD5974"/>
      <c r="AE5974"/>
      <c r="AF5974"/>
      <c r="AG5974">
        <v>1</v>
      </c>
      <c r="AH5974">
        <v>0</v>
      </c>
    </row>
    <row r="5975" spans="1:34" ht="15" x14ac:dyDescent="0.25">
      <c r="A5975" t="s">
        <v>12014</v>
      </c>
      <c r="B5975" t="s">
        <v>12015</v>
      </c>
      <c r="C5975" t="s">
        <v>521</v>
      </c>
      <c r="D5975">
        <v>56</v>
      </c>
      <c r="E5975" s="138">
        <v>45288</v>
      </c>
      <c r="F5975" s="138">
        <v>46011</v>
      </c>
      <c r="G5975" t="s">
        <v>69</v>
      </c>
      <c r="H5975" t="s">
        <v>70</v>
      </c>
      <c r="I5975">
        <v>0</v>
      </c>
      <c r="J5975" t="s">
        <v>16230</v>
      </c>
      <c r="K5975">
        <v>0.8</v>
      </c>
      <c r="L5975" t="s">
        <v>71</v>
      </c>
      <c r="M5975"/>
      <c r="N5975"/>
      <c r="O5975"/>
      <c r="P5975"/>
      <c r="Q5975"/>
      <c r="R5975"/>
      <c r="S5975"/>
      <c r="T5975"/>
      <c r="U5975"/>
      <c r="V5975"/>
      <c r="W5975"/>
      <c r="X5975"/>
      <c r="Y5975"/>
      <c r="Z5975"/>
      <c r="AA5975"/>
      <c r="AB5975"/>
      <c r="AC5975"/>
      <c r="AD5975"/>
      <c r="AE5975"/>
      <c r="AF5975"/>
      <c r="AG5975">
        <v>2</v>
      </c>
      <c r="AH5975">
        <v>15000</v>
      </c>
    </row>
    <row r="5976" spans="1:34" ht="15" x14ac:dyDescent="0.25">
      <c r="A5976" t="s">
        <v>12008</v>
      </c>
      <c r="B5976" t="s">
        <v>12009</v>
      </c>
      <c r="C5976" t="s">
        <v>259</v>
      </c>
      <c r="D5976">
        <v>8</v>
      </c>
      <c r="E5976" s="138">
        <v>44638</v>
      </c>
      <c r="F5976" s="138">
        <v>46011</v>
      </c>
      <c r="G5976" t="s">
        <v>16478</v>
      </c>
      <c r="H5976" t="s">
        <v>70</v>
      </c>
      <c r="I5976">
        <v>0.56000000000000005</v>
      </c>
      <c r="J5976" t="s">
        <v>76</v>
      </c>
      <c r="K5976">
        <v>0.56999999999999995</v>
      </c>
      <c r="L5976" t="s">
        <v>77</v>
      </c>
      <c r="M5976">
        <v>0.57999999999999996</v>
      </c>
      <c r="N5976" t="s">
        <v>78</v>
      </c>
      <c r="O5976">
        <v>0.59</v>
      </c>
      <c r="P5976" t="s">
        <v>79</v>
      </c>
      <c r="Q5976"/>
      <c r="R5976"/>
      <c r="S5976"/>
      <c r="T5976"/>
      <c r="U5976"/>
      <c r="V5976"/>
      <c r="W5976"/>
      <c r="X5976"/>
      <c r="Y5976"/>
      <c r="Z5976"/>
      <c r="AA5976"/>
      <c r="AB5976"/>
      <c r="AC5976"/>
      <c r="AD5976"/>
      <c r="AE5976"/>
      <c r="AF5976"/>
      <c r="AG5976">
        <v>0</v>
      </c>
      <c r="AH5976">
        <v>0</v>
      </c>
    </row>
    <row r="5977" spans="1:34" ht="15" x14ac:dyDescent="0.25">
      <c r="A5977" t="s">
        <v>12010</v>
      </c>
      <c r="B5977" t="s">
        <v>12011</v>
      </c>
      <c r="C5977" t="s">
        <v>136</v>
      </c>
      <c r="D5977">
        <v>2</v>
      </c>
      <c r="E5977" s="138">
        <v>45313</v>
      </c>
      <c r="F5977" s="138">
        <v>46011</v>
      </c>
      <c r="G5977" t="s">
        <v>69</v>
      </c>
      <c r="H5977" t="s">
        <v>63</v>
      </c>
      <c r="I5977">
        <v>0.4</v>
      </c>
      <c r="J5977" t="s">
        <v>16238</v>
      </c>
      <c r="K5977"/>
      <c r="L5977"/>
      <c r="M5977"/>
      <c r="N5977"/>
      <c r="O5977"/>
      <c r="P5977"/>
      <c r="Q5977"/>
      <c r="R5977"/>
      <c r="S5977"/>
      <c r="T5977"/>
      <c r="U5977"/>
      <c r="V5977"/>
      <c r="W5977"/>
      <c r="X5977"/>
      <c r="Y5977"/>
      <c r="Z5977"/>
      <c r="AA5977"/>
      <c r="AB5977"/>
      <c r="AC5977"/>
      <c r="AD5977"/>
      <c r="AE5977"/>
      <c r="AF5977"/>
      <c r="AG5977">
        <v>1</v>
      </c>
      <c r="AH5977">
        <v>0</v>
      </c>
    </row>
    <row r="5978" spans="1:34" ht="15" x14ac:dyDescent="0.25">
      <c r="A5978" t="s">
        <v>12016</v>
      </c>
      <c r="B5978" t="s">
        <v>12017</v>
      </c>
      <c r="C5978" t="s">
        <v>176</v>
      </c>
      <c r="D5978">
        <v>10</v>
      </c>
      <c r="E5978" s="138">
        <v>45740</v>
      </c>
      <c r="F5978" s="138">
        <v>45853</v>
      </c>
      <c r="G5978" t="s">
        <v>69</v>
      </c>
      <c r="H5978" t="s">
        <v>63</v>
      </c>
      <c r="I5978">
        <v>0.2</v>
      </c>
      <c r="J5978" t="s">
        <v>71</v>
      </c>
      <c r="K5978"/>
      <c r="L5978"/>
      <c r="M5978"/>
      <c r="N5978"/>
      <c r="O5978"/>
      <c r="P5978"/>
      <c r="Q5978"/>
      <c r="R5978"/>
      <c r="S5978"/>
      <c r="T5978"/>
      <c r="U5978"/>
      <c r="V5978"/>
      <c r="W5978"/>
      <c r="X5978"/>
      <c r="Y5978"/>
      <c r="Z5978"/>
      <c r="AA5978"/>
      <c r="AB5978"/>
      <c r="AC5978"/>
      <c r="AD5978"/>
      <c r="AE5978"/>
      <c r="AF5978"/>
      <c r="AG5978">
        <v>1</v>
      </c>
      <c r="AH5978">
        <v>0</v>
      </c>
    </row>
    <row r="5979" spans="1:34" ht="15" x14ac:dyDescent="0.25">
      <c r="A5979" t="s">
        <v>12018</v>
      </c>
      <c r="B5979" t="s">
        <v>12019</v>
      </c>
      <c r="C5979" t="s">
        <v>203</v>
      </c>
      <c r="D5979">
        <v>79</v>
      </c>
      <c r="E5979" s="138">
        <v>45649</v>
      </c>
      <c r="F5979" s="138">
        <v>45728</v>
      </c>
      <c r="G5979" t="s">
        <v>69</v>
      </c>
      <c r="H5979" t="s">
        <v>70</v>
      </c>
      <c r="I5979">
        <v>0</v>
      </c>
      <c r="J5979" t="s">
        <v>16236</v>
      </c>
      <c r="K5979">
        <v>0.8</v>
      </c>
      <c r="L5979" t="s">
        <v>71</v>
      </c>
      <c r="M5979"/>
      <c r="N5979"/>
      <c r="O5979"/>
      <c r="P5979"/>
      <c r="Q5979"/>
      <c r="R5979"/>
      <c r="S5979"/>
      <c r="T5979"/>
      <c r="U5979"/>
      <c r="V5979"/>
      <c r="W5979"/>
      <c r="X5979"/>
      <c r="Y5979"/>
      <c r="Z5979"/>
      <c r="AA5979"/>
      <c r="AB5979"/>
      <c r="AC5979"/>
      <c r="AD5979"/>
      <c r="AE5979"/>
      <c r="AF5979"/>
      <c r="AG5979">
        <v>2</v>
      </c>
      <c r="AH5979">
        <v>9999.99</v>
      </c>
    </row>
    <row r="5980" spans="1:34" ht="15" x14ac:dyDescent="0.25">
      <c r="A5980" t="s">
        <v>12020</v>
      </c>
      <c r="B5980" t="s">
        <v>12021</v>
      </c>
      <c r="C5980" t="s">
        <v>516</v>
      </c>
      <c r="D5980">
        <v>21</v>
      </c>
      <c r="E5980" s="138">
        <v>45645</v>
      </c>
      <c r="F5980" s="138">
        <v>45685</v>
      </c>
      <c r="G5980" t="s">
        <v>69</v>
      </c>
      <c r="H5980" t="s">
        <v>63</v>
      </c>
      <c r="I5980">
        <v>0.5</v>
      </c>
      <c r="J5980" t="s">
        <v>71</v>
      </c>
      <c r="K5980"/>
      <c r="L5980"/>
      <c r="M5980"/>
      <c r="N5980"/>
      <c r="O5980"/>
      <c r="P5980"/>
      <c r="Q5980"/>
      <c r="R5980"/>
      <c r="S5980"/>
      <c r="T5980"/>
      <c r="U5980"/>
      <c r="V5980"/>
      <c r="W5980"/>
      <c r="X5980"/>
      <c r="Y5980"/>
      <c r="Z5980"/>
      <c r="AA5980"/>
      <c r="AB5980"/>
      <c r="AC5980"/>
      <c r="AD5980"/>
      <c r="AE5980"/>
      <c r="AF5980"/>
      <c r="AG5980">
        <v>1</v>
      </c>
      <c r="AH5980">
        <v>0</v>
      </c>
    </row>
    <row r="5981" spans="1:34" ht="15" x14ac:dyDescent="0.25">
      <c r="A5981" t="s">
        <v>12022</v>
      </c>
      <c r="B5981" t="s">
        <v>12023</v>
      </c>
      <c r="C5981" t="s">
        <v>159</v>
      </c>
      <c r="D5981">
        <v>37</v>
      </c>
      <c r="E5981" s="138">
        <v>45259</v>
      </c>
      <c r="F5981" s="138">
        <v>46011</v>
      </c>
      <c r="G5981" t="s">
        <v>69</v>
      </c>
      <c r="H5981" t="s">
        <v>63</v>
      </c>
      <c r="I5981">
        <v>0.8</v>
      </c>
      <c r="J5981" t="s">
        <v>71</v>
      </c>
      <c r="K5981"/>
      <c r="L5981"/>
      <c r="M5981"/>
      <c r="N5981"/>
      <c r="O5981"/>
      <c r="P5981"/>
      <c r="Q5981"/>
      <c r="R5981"/>
      <c r="S5981"/>
      <c r="T5981"/>
      <c r="U5981"/>
      <c r="V5981"/>
      <c r="W5981"/>
      <c r="X5981"/>
      <c r="Y5981"/>
      <c r="Z5981"/>
      <c r="AA5981"/>
      <c r="AB5981"/>
      <c r="AC5981"/>
      <c r="AD5981"/>
      <c r="AE5981"/>
      <c r="AF5981"/>
      <c r="AG5981">
        <v>1</v>
      </c>
      <c r="AH5981">
        <v>0</v>
      </c>
    </row>
    <row r="5982" spans="1:34" ht="15" x14ac:dyDescent="0.25">
      <c r="A5982" t="s">
        <v>12024</v>
      </c>
      <c r="B5982" t="s">
        <v>12025</v>
      </c>
      <c r="C5982" t="s">
        <v>116</v>
      </c>
      <c r="D5982"/>
      <c r="E5982"/>
      <c r="F5982"/>
      <c r="G5982"/>
      <c r="H5982" t="s">
        <v>63</v>
      </c>
      <c r="I5982" t="s">
        <v>64</v>
      </c>
      <c r="J5982"/>
      <c r="K5982"/>
      <c r="L5982"/>
      <c r="M5982"/>
      <c r="N5982"/>
      <c r="O5982"/>
      <c r="P5982"/>
      <c r="Q5982"/>
      <c r="R5982"/>
      <c r="S5982"/>
      <c r="T5982"/>
      <c r="U5982"/>
      <c r="V5982"/>
      <c r="W5982"/>
      <c r="X5982"/>
      <c r="Y5982"/>
      <c r="Z5982"/>
      <c r="AA5982"/>
      <c r="AB5982"/>
      <c r="AC5982"/>
      <c r="AD5982"/>
      <c r="AE5982"/>
      <c r="AF5982"/>
      <c r="AG5982"/>
      <c r="AH5982">
        <v>0</v>
      </c>
    </row>
    <row r="5983" spans="1:34" ht="15" x14ac:dyDescent="0.25">
      <c r="A5983" t="s">
        <v>12026</v>
      </c>
      <c r="B5983" t="s">
        <v>12027</v>
      </c>
      <c r="C5983" t="s">
        <v>2812</v>
      </c>
      <c r="D5983">
        <v>48</v>
      </c>
      <c r="E5983" s="138">
        <v>45625</v>
      </c>
      <c r="F5983" s="138">
        <v>45664</v>
      </c>
      <c r="G5983" t="s">
        <v>75</v>
      </c>
      <c r="H5983" t="s">
        <v>70</v>
      </c>
      <c r="I5983">
        <v>0</v>
      </c>
      <c r="J5983" t="s">
        <v>16230</v>
      </c>
      <c r="K5983">
        <v>0.7</v>
      </c>
      <c r="L5983" t="s">
        <v>71</v>
      </c>
      <c r="M5983"/>
      <c r="N5983"/>
      <c r="O5983"/>
      <c r="P5983"/>
      <c r="Q5983"/>
      <c r="R5983"/>
      <c r="S5983"/>
      <c r="T5983"/>
      <c r="U5983"/>
      <c r="V5983"/>
      <c r="W5983"/>
      <c r="X5983"/>
      <c r="Y5983"/>
      <c r="Z5983"/>
      <c r="AA5983"/>
      <c r="AB5983"/>
      <c r="AC5983"/>
      <c r="AD5983"/>
      <c r="AE5983"/>
      <c r="AF5983"/>
      <c r="AG5983">
        <v>2</v>
      </c>
      <c r="AH5983">
        <v>15000</v>
      </c>
    </row>
    <row r="5984" spans="1:34" ht="15" x14ac:dyDescent="0.25">
      <c r="A5984" t="s">
        <v>12028</v>
      </c>
      <c r="B5984" t="s">
        <v>12029</v>
      </c>
      <c r="C5984" t="s">
        <v>231</v>
      </c>
      <c r="D5984">
        <v>38</v>
      </c>
      <c r="E5984" s="138">
        <v>45604</v>
      </c>
      <c r="F5984" s="138">
        <v>45912</v>
      </c>
      <c r="G5984" t="s">
        <v>69</v>
      </c>
      <c r="H5984" t="s">
        <v>63</v>
      </c>
      <c r="I5984">
        <v>0.5</v>
      </c>
      <c r="J5984" t="s">
        <v>71</v>
      </c>
      <c r="K5984"/>
      <c r="L5984"/>
      <c r="M5984"/>
      <c r="N5984"/>
      <c r="O5984"/>
      <c r="P5984"/>
      <c r="Q5984"/>
      <c r="R5984"/>
      <c r="S5984"/>
      <c r="T5984"/>
      <c r="U5984"/>
      <c r="V5984"/>
      <c r="W5984"/>
      <c r="X5984"/>
      <c r="Y5984"/>
      <c r="Z5984"/>
      <c r="AA5984"/>
      <c r="AB5984"/>
      <c r="AC5984"/>
      <c r="AD5984"/>
      <c r="AE5984"/>
      <c r="AF5984"/>
      <c r="AG5984">
        <v>1</v>
      </c>
      <c r="AH5984">
        <v>0</v>
      </c>
    </row>
    <row r="5985" spans="1:34" ht="15" x14ac:dyDescent="0.25">
      <c r="A5985" t="s">
        <v>12030</v>
      </c>
      <c r="B5985" t="s">
        <v>12031</v>
      </c>
      <c r="C5985" t="s">
        <v>70</v>
      </c>
      <c r="D5985">
        <v>67</v>
      </c>
      <c r="E5985" s="138">
        <v>45649</v>
      </c>
      <c r="F5985" s="138">
        <v>45911</v>
      </c>
      <c r="G5985" t="s">
        <v>69</v>
      </c>
      <c r="H5985" t="s">
        <v>70</v>
      </c>
      <c r="I5985">
        <v>0</v>
      </c>
      <c r="J5985" t="s">
        <v>16236</v>
      </c>
      <c r="K5985">
        <v>0.8</v>
      </c>
      <c r="L5985" t="s">
        <v>71</v>
      </c>
      <c r="M5985"/>
      <c r="N5985"/>
      <c r="O5985"/>
      <c r="P5985"/>
      <c r="Q5985"/>
      <c r="R5985"/>
      <c r="S5985"/>
      <c r="T5985"/>
      <c r="U5985"/>
      <c r="V5985"/>
      <c r="W5985"/>
      <c r="X5985"/>
      <c r="Y5985"/>
      <c r="Z5985"/>
      <c r="AA5985"/>
      <c r="AB5985"/>
      <c r="AC5985"/>
      <c r="AD5985"/>
      <c r="AE5985"/>
      <c r="AF5985"/>
      <c r="AG5985">
        <v>2</v>
      </c>
      <c r="AH5985">
        <v>9999.99</v>
      </c>
    </row>
    <row r="5986" spans="1:34" ht="15" x14ac:dyDescent="0.25">
      <c r="A5986" t="s">
        <v>12032</v>
      </c>
      <c r="B5986" t="s">
        <v>12033</v>
      </c>
      <c r="C5986" t="s">
        <v>1082</v>
      </c>
      <c r="D5986">
        <v>111</v>
      </c>
      <c r="E5986" s="138">
        <v>45645</v>
      </c>
      <c r="F5986" s="138">
        <v>45699</v>
      </c>
      <c r="G5986" t="s">
        <v>16478</v>
      </c>
      <c r="H5986" t="s">
        <v>70</v>
      </c>
      <c r="I5986">
        <v>0.75</v>
      </c>
      <c r="J5986" t="s">
        <v>76</v>
      </c>
      <c r="K5986">
        <v>0.75</v>
      </c>
      <c r="L5986" t="s">
        <v>77</v>
      </c>
      <c r="M5986">
        <v>0.77</v>
      </c>
      <c r="N5986" t="s">
        <v>78</v>
      </c>
      <c r="O5986">
        <v>0.8</v>
      </c>
      <c r="P5986" t="s">
        <v>79</v>
      </c>
      <c r="Q5986">
        <v>0</v>
      </c>
      <c r="R5986" t="s">
        <v>16231</v>
      </c>
      <c r="S5986"/>
      <c r="T5986"/>
      <c r="U5986"/>
      <c r="V5986"/>
      <c r="W5986"/>
      <c r="X5986"/>
      <c r="Y5986"/>
      <c r="Z5986"/>
      <c r="AA5986"/>
      <c r="AB5986"/>
      <c r="AC5986"/>
      <c r="AD5986"/>
      <c r="AE5986"/>
      <c r="AF5986"/>
      <c r="AG5986">
        <v>0</v>
      </c>
      <c r="AH5986">
        <v>0</v>
      </c>
    </row>
    <row r="5987" spans="1:34" ht="15" x14ac:dyDescent="0.25">
      <c r="A5987" t="s">
        <v>15645</v>
      </c>
      <c r="B5987" t="s">
        <v>15646</v>
      </c>
      <c r="C5987" t="s">
        <v>426</v>
      </c>
      <c r="D5987">
        <v>29</v>
      </c>
      <c r="E5987" s="138">
        <v>42489</v>
      </c>
      <c r="F5987" s="138">
        <v>46011</v>
      </c>
      <c r="G5987" t="s">
        <v>69</v>
      </c>
      <c r="H5987" t="s">
        <v>63</v>
      </c>
      <c r="I5987">
        <v>0.8</v>
      </c>
      <c r="J5987" t="s">
        <v>71</v>
      </c>
      <c r="K5987"/>
      <c r="L5987"/>
      <c r="M5987"/>
      <c r="N5987"/>
      <c r="O5987"/>
      <c r="P5987"/>
      <c r="Q5987"/>
      <c r="R5987"/>
      <c r="S5987"/>
      <c r="T5987"/>
      <c r="U5987"/>
      <c r="V5987"/>
      <c r="W5987"/>
      <c r="X5987"/>
      <c r="Y5987"/>
      <c r="Z5987"/>
      <c r="AA5987"/>
      <c r="AB5987"/>
      <c r="AC5987"/>
      <c r="AD5987"/>
      <c r="AE5987"/>
      <c r="AF5987"/>
      <c r="AG5987">
        <v>1</v>
      </c>
      <c r="AH5987">
        <v>0</v>
      </c>
    </row>
    <row r="5988" spans="1:34" ht="15" x14ac:dyDescent="0.25">
      <c r="A5988" t="s">
        <v>12034</v>
      </c>
      <c r="B5988" t="s">
        <v>12035</v>
      </c>
      <c r="C5988" t="s">
        <v>173</v>
      </c>
      <c r="D5988">
        <v>17</v>
      </c>
      <c r="E5988" s="138">
        <v>43537</v>
      </c>
      <c r="F5988" s="138">
        <v>46011</v>
      </c>
      <c r="G5988" t="s">
        <v>69</v>
      </c>
      <c r="H5988" t="s">
        <v>63</v>
      </c>
      <c r="I5988">
        <v>0.8</v>
      </c>
      <c r="J5988" t="s">
        <v>71</v>
      </c>
      <c r="K5988"/>
      <c r="L5988"/>
      <c r="M5988"/>
      <c r="N5988"/>
      <c r="O5988"/>
      <c r="P5988"/>
      <c r="Q5988"/>
      <c r="R5988"/>
      <c r="S5988"/>
      <c r="T5988"/>
      <c r="U5988"/>
      <c r="V5988"/>
      <c r="W5988"/>
      <c r="X5988"/>
      <c r="Y5988"/>
      <c r="Z5988"/>
      <c r="AA5988"/>
      <c r="AB5988"/>
      <c r="AC5988"/>
      <c r="AD5988"/>
      <c r="AE5988"/>
      <c r="AF5988"/>
      <c r="AG5988">
        <v>1</v>
      </c>
      <c r="AH5988">
        <v>0</v>
      </c>
    </row>
    <row r="5989" spans="1:34" ht="15" x14ac:dyDescent="0.25">
      <c r="A5989" t="s">
        <v>15705</v>
      </c>
      <c r="B5989" t="s">
        <v>15706</v>
      </c>
      <c r="C5989" t="s">
        <v>206</v>
      </c>
      <c r="D5989">
        <v>70</v>
      </c>
      <c r="E5989" s="138">
        <v>40907</v>
      </c>
      <c r="F5989" s="138">
        <v>46011</v>
      </c>
      <c r="G5989" t="s">
        <v>69</v>
      </c>
      <c r="H5989" t="s">
        <v>63</v>
      </c>
      <c r="I5989">
        <v>0.8</v>
      </c>
      <c r="J5989" t="s">
        <v>71</v>
      </c>
      <c r="K5989"/>
      <c r="L5989"/>
      <c r="M5989"/>
      <c r="N5989"/>
      <c r="O5989"/>
      <c r="P5989"/>
      <c r="Q5989"/>
      <c r="R5989"/>
      <c r="S5989"/>
      <c r="T5989"/>
      <c r="U5989"/>
      <c r="V5989"/>
      <c r="W5989"/>
      <c r="X5989"/>
      <c r="Y5989"/>
      <c r="Z5989"/>
      <c r="AA5989"/>
      <c r="AB5989"/>
      <c r="AC5989"/>
      <c r="AD5989"/>
      <c r="AE5989"/>
      <c r="AF5989"/>
      <c r="AG5989">
        <v>1</v>
      </c>
      <c r="AH5989">
        <v>0</v>
      </c>
    </row>
    <row r="5990" spans="1:34" ht="15" x14ac:dyDescent="0.25">
      <c r="A5990" t="s">
        <v>12036</v>
      </c>
      <c r="B5990" t="s">
        <v>12037</v>
      </c>
      <c r="C5990" t="s">
        <v>426</v>
      </c>
      <c r="D5990">
        <v>2</v>
      </c>
      <c r="E5990" s="138">
        <v>44609</v>
      </c>
      <c r="F5990" s="138">
        <v>46011</v>
      </c>
      <c r="G5990" t="s">
        <v>16478</v>
      </c>
      <c r="H5990" t="s">
        <v>70</v>
      </c>
      <c r="I5990">
        <v>0.68</v>
      </c>
      <c r="J5990" t="s">
        <v>76</v>
      </c>
      <c r="K5990">
        <v>0.69</v>
      </c>
      <c r="L5990" t="s">
        <v>77</v>
      </c>
      <c r="M5990">
        <v>0.7</v>
      </c>
      <c r="N5990" t="s">
        <v>78</v>
      </c>
      <c r="O5990">
        <v>0.8</v>
      </c>
      <c r="P5990" t="s">
        <v>79</v>
      </c>
      <c r="Q5990"/>
      <c r="R5990"/>
      <c r="S5990"/>
      <c r="T5990"/>
      <c r="U5990"/>
      <c r="V5990"/>
      <c r="W5990"/>
      <c r="X5990"/>
      <c r="Y5990"/>
      <c r="Z5990"/>
      <c r="AA5990"/>
      <c r="AB5990"/>
      <c r="AC5990"/>
      <c r="AD5990"/>
      <c r="AE5990"/>
      <c r="AF5990"/>
      <c r="AG5990">
        <v>0</v>
      </c>
      <c r="AH5990">
        <v>0</v>
      </c>
    </row>
    <row r="5991" spans="1:34" ht="15" x14ac:dyDescent="0.25">
      <c r="A5991" t="s">
        <v>12038</v>
      </c>
      <c r="B5991" t="s">
        <v>12039</v>
      </c>
      <c r="C5991" t="s">
        <v>1313</v>
      </c>
      <c r="D5991">
        <v>75</v>
      </c>
      <c r="E5991" s="138">
        <v>45624</v>
      </c>
      <c r="F5991" s="138">
        <v>45688</v>
      </c>
      <c r="G5991" t="s">
        <v>75</v>
      </c>
      <c r="H5991" t="s">
        <v>70</v>
      </c>
      <c r="I5991">
        <v>0</v>
      </c>
      <c r="J5991" t="s">
        <v>16230</v>
      </c>
      <c r="K5991">
        <v>0.8</v>
      </c>
      <c r="L5991" t="s">
        <v>71</v>
      </c>
      <c r="M5991"/>
      <c r="N5991"/>
      <c r="O5991"/>
      <c r="P5991"/>
      <c r="Q5991"/>
      <c r="R5991"/>
      <c r="S5991"/>
      <c r="T5991"/>
      <c r="U5991"/>
      <c r="V5991"/>
      <c r="W5991"/>
      <c r="X5991"/>
      <c r="Y5991"/>
      <c r="Z5991"/>
      <c r="AA5991"/>
      <c r="AB5991"/>
      <c r="AC5991"/>
      <c r="AD5991"/>
      <c r="AE5991"/>
      <c r="AF5991"/>
      <c r="AG5991">
        <v>2</v>
      </c>
      <c r="AH5991">
        <v>15000</v>
      </c>
    </row>
    <row r="5992" spans="1:34" ht="15" x14ac:dyDescent="0.25">
      <c r="A5992" t="s">
        <v>12040</v>
      </c>
      <c r="B5992" t="s">
        <v>12041</v>
      </c>
      <c r="C5992" t="s">
        <v>93</v>
      </c>
      <c r="D5992">
        <v>31</v>
      </c>
      <c r="E5992" s="138">
        <v>45638</v>
      </c>
      <c r="F5992" s="138">
        <v>45866</v>
      </c>
      <c r="G5992" t="s">
        <v>69</v>
      </c>
      <c r="H5992" t="s">
        <v>63</v>
      </c>
      <c r="I5992">
        <v>0.6</v>
      </c>
      <c r="J5992" t="s">
        <v>71</v>
      </c>
      <c r="K5992"/>
      <c r="L5992"/>
      <c r="M5992"/>
      <c r="N5992"/>
      <c r="O5992"/>
      <c r="P5992"/>
      <c r="Q5992"/>
      <c r="R5992"/>
      <c r="S5992"/>
      <c r="T5992"/>
      <c r="U5992"/>
      <c r="V5992"/>
      <c r="W5992"/>
      <c r="X5992"/>
      <c r="Y5992"/>
      <c r="Z5992"/>
      <c r="AA5992"/>
      <c r="AB5992"/>
      <c r="AC5992"/>
      <c r="AD5992"/>
      <c r="AE5992"/>
      <c r="AF5992"/>
      <c r="AG5992">
        <v>1</v>
      </c>
      <c r="AH5992">
        <v>0</v>
      </c>
    </row>
    <row r="5993" spans="1:34" ht="15" x14ac:dyDescent="0.25">
      <c r="A5993" t="s">
        <v>12042</v>
      </c>
      <c r="B5993" t="s">
        <v>12043</v>
      </c>
      <c r="C5993" t="s">
        <v>93</v>
      </c>
      <c r="D5993">
        <v>17</v>
      </c>
      <c r="E5993" s="138">
        <v>43190</v>
      </c>
      <c r="F5993" s="138">
        <v>46011</v>
      </c>
      <c r="G5993" t="s">
        <v>69</v>
      </c>
      <c r="H5993" t="s">
        <v>63</v>
      </c>
      <c r="I5993">
        <v>0.4</v>
      </c>
      <c r="J5993" t="s">
        <v>71</v>
      </c>
      <c r="K5993"/>
      <c r="L5993"/>
      <c r="M5993"/>
      <c r="N5993"/>
      <c r="O5993"/>
      <c r="P5993"/>
      <c r="Q5993"/>
      <c r="R5993"/>
      <c r="S5993"/>
      <c r="T5993"/>
      <c r="U5993"/>
      <c r="V5993"/>
      <c r="W5993"/>
      <c r="X5993"/>
      <c r="Y5993"/>
      <c r="Z5993"/>
      <c r="AA5993"/>
      <c r="AB5993"/>
      <c r="AC5993"/>
      <c r="AD5993"/>
      <c r="AE5993"/>
      <c r="AF5993"/>
      <c r="AG5993">
        <v>1</v>
      </c>
      <c r="AH5993">
        <v>0</v>
      </c>
    </row>
    <row r="5994" spans="1:34" ht="15" x14ac:dyDescent="0.25">
      <c r="A5994" t="s">
        <v>12044</v>
      </c>
      <c r="B5994" t="s">
        <v>12045</v>
      </c>
      <c r="C5994" t="s">
        <v>448</v>
      </c>
      <c r="D5994">
        <v>9</v>
      </c>
      <c r="E5994" s="138">
        <v>45715</v>
      </c>
      <c r="F5994" s="138">
        <v>45727</v>
      </c>
      <c r="G5994" t="s">
        <v>75</v>
      </c>
      <c r="H5994" t="s">
        <v>70</v>
      </c>
      <c r="I5994">
        <v>0.5</v>
      </c>
      <c r="J5994" t="s">
        <v>16270</v>
      </c>
      <c r="K5994">
        <v>0.6</v>
      </c>
      <c r="L5994" t="s">
        <v>78</v>
      </c>
      <c r="M5994">
        <v>0.7</v>
      </c>
      <c r="N5994" t="s">
        <v>79</v>
      </c>
      <c r="O5994"/>
      <c r="P5994"/>
      <c r="Q5994"/>
      <c r="R5994"/>
      <c r="S5994"/>
      <c r="T5994"/>
      <c r="U5994"/>
      <c r="V5994"/>
      <c r="W5994"/>
      <c r="X5994"/>
      <c r="Y5994"/>
      <c r="Z5994"/>
      <c r="AA5994"/>
      <c r="AB5994"/>
      <c r="AC5994"/>
      <c r="AD5994"/>
      <c r="AE5994"/>
      <c r="AF5994"/>
      <c r="AG5994">
        <v>3</v>
      </c>
      <c r="AH5994">
        <v>0</v>
      </c>
    </row>
    <row r="5995" spans="1:34" ht="15" x14ac:dyDescent="0.25">
      <c r="A5995" t="s">
        <v>12046</v>
      </c>
      <c r="B5995" t="s">
        <v>12047</v>
      </c>
      <c r="C5995" t="s">
        <v>291</v>
      </c>
      <c r="D5995">
        <v>39</v>
      </c>
      <c r="E5995" s="138">
        <v>45000</v>
      </c>
      <c r="F5995" s="138">
        <v>46011</v>
      </c>
      <c r="G5995" t="s">
        <v>69</v>
      </c>
      <c r="H5995" t="s">
        <v>63</v>
      </c>
      <c r="I5995">
        <v>0.8</v>
      </c>
      <c r="J5995" t="s">
        <v>71</v>
      </c>
      <c r="K5995"/>
      <c r="L5995"/>
      <c r="M5995"/>
      <c r="N5995"/>
      <c r="O5995"/>
      <c r="P5995"/>
      <c r="Q5995"/>
      <c r="R5995"/>
      <c r="S5995"/>
      <c r="T5995"/>
      <c r="U5995"/>
      <c r="V5995"/>
      <c r="W5995"/>
      <c r="X5995"/>
      <c r="Y5995"/>
      <c r="Z5995"/>
      <c r="AA5995"/>
      <c r="AB5995"/>
      <c r="AC5995"/>
      <c r="AD5995"/>
      <c r="AE5995"/>
      <c r="AF5995"/>
      <c r="AG5995">
        <v>1</v>
      </c>
      <c r="AH5995">
        <v>0</v>
      </c>
    </row>
    <row r="5996" spans="1:34" ht="15" x14ac:dyDescent="0.25">
      <c r="A5996" t="s">
        <v>12050</v>
      </c>
      <c r="B5996" t="s">
        <v>12051</v>
      </c>
      <c r="C5996" t="s">
        <v>119</v>
      </c>
      <c r="D5996">
        <v>25</v>
      </c>
      <c r="E5996" s="138">
        <v>45687</v>
      </c>
      <c r="F5996" s="138">
        <v>45947</v>
      </c>
      <c r="G5996" t="s">
        <v>69</v>
      </c>
      <c r="H5996" t="s">
        <v>70</v>
      </c>
      <c r="I5996">
        <v>0</v>
      </c>
      <c r="J5996" t="s">
        <v>16231</v>
      </c>
      <c r="K5996">
        <v>0.8</v>
      </c>
      <c r="L5996" t="s">
        <v>71</v>
      </c>
      <c r="M5996"/>
      <c r="N5996"/>
      <c r="O5996"/>
      <c r="P5996"/>
      <c r="Q5996"/>
      <c r="R5996"/>
      <c r="S5996"/>
      <c r="T5996"/>
      <c r="U5996"/>
      <c r="V5996"/>
      <c r="W5996"/>
      <c r="X5996"/>
      <c r="Y5996"/>
      <c r="Z5996"/>
      <c r="AA5996"/>
      <c r="AB5996"/>
      <c r="AC5996"/>
      <c r="AD5996"/>
      <c r="AE5996"/>
      <c r="AF5996"/>
      <c r="AG5996">
        <v>2</v>
      </c>
      <c r="AH5996">
        <v>13000</v>
      </c>
    </row>
    <row r="5997" spans="1:34" ht="15" x14ac:dyDescent="0.25">
      <c r="A5997" t="s">
        <v>12048</v>
      </c>
      <c r="B5997" t="s">
        <v>12049</v>
      </c>
      <c r="C5997" t="s">
        <v>318</v>
      </c>
      <c r="D5997">
        <v>28</v>
      </c>
      <c r="E5997" s="138">
        <v>45625</v>
      </c>
      <c r="F5997" s="138">
        <v>45698</v>
      </c>
      <c r="G5997" t="s">
        <v>69</v>
      </c>
      <c r="H5997" t="s">
        <v>63</v>
      </c>
      <c r="I5997">
        <v>0.5</v>
      </c>
      <c r="J5997" t="s">
        <v>71</v>
      </c>
      <c r="K5997"/>
      <c r="L5997"/>
      <c r="M5997"/>
      <c r="N5997"/>
      <c r="O5997"/>
      <c r="P5997"/>
      <c r="Q5997"/>
      <c r="R5997"/>
      <c r="S5997"/>
      <c r="T5997"/>
      <c r="U5997"/>
      <c r="V5997"/>
      <c r="W5997"/>
      <c r="X5997"/>
      <c r="Y5997"/>
      <c r="Z5997"/>
      <c r="AA5997"/>
      <c r="AB5997"/>
      <c r="AC5997"/>
      <c r="AD5997"/>
      <c r="AE5997"/>
      <c r="AF5997"/>
      <c r="AG5997">
        <v>1</v>
      </c>
      <c r="AH5997">
        <v>0</v>
      </c>
    </row>
    <row r="5998" spans="1:34" ht="15" x14ac:dyDescent="0.25">
      <c r="A5998" t="s">
        <v>12052</v>
      </c>
      <c r="B5998" t="s">
        <v>12053</v>
      </c>
      <c r="C5998" t="s">
        <v>1370</v>
      </c>
      <c r="D5998">
        <v>53</v>
      </c>
      <c r="E5998" s="138">
        <v>45643</v>
      </c>
      <c r="F5998" s="138">
        <v>45922</v>
      </c>
      <c r="G5998" t="s">
        <v>75</v>
      </c>
      <c r="H5998" t="s">
        <v>70</v>
      </c>
      <c r="I5998">
        <v>0</v>
      </c>
      <c r="J5998" t="s">
        <v>16289</v>
      </c>
      <c r="K5998">
        <v>0.65</v>
      </c>
      <c r="L5998" t="s">
        <v>71</v>
      </c>
      <c r="M5998"/>
      <c r="N5998"/>
      <c r="O5998"/>
      <c r="P5998"/>
      <c r="Q5998"/>
      <c r="R5998"/>
      <c r="S5998"/>
      <c r="T5998"/>
      <c r="U5998"/>
      <c r="V5998"/>
      <c r="W5998"/>
      <c r="X5998"/>
      <c r="Y5998"/>
      <c r="Z5998"/>
      <c r="AA5998"/>
      <c r="AB5998"/>
      <c r="AC5998"/>
      <c r="AD5998"/>
      <c r="AE5998"/>
      <c r="AF5998"/>
      <c r="AG5998">
        <v>2</v>
      </c>
      <c r="AH5998">
        <v>11999.99</v>
      </c>
    </row>
    <row r="5999" spans="1:34" ht="15" x14ac:dyDescent="0.25">
      <c r="A5999" t="s">
        <v>12056</v>
      </c>
      <c r="B5999" t="s">
        <v>12057</v>
      </c>
      <c r="C5999" t="s">
        <v>90</v>
      </c>
      <c r="D5999">
        <v>4</v>
      </c>
      <c r="E5999" s="138">
        <v>44254</v>
      </c>
      <c r="F5999" s="138">
        <v>46011</v>
      </c>
      <c r="G5999" t="s">
        <v>69</v>
      </c>
      <c r="H5999" t="s">
        <v>63</v>
      </c>
      <c r="I5999">
        <v>0.65</v>
      </c>
      <c r="J5999" t="s">
        <v>71</v>
      </c>
      <c r="K5999"/>
      <c r="L5999"/>
      <c r="M5999"/>
      <c r="N5999"/>
      <c r="O5999"/>
      <c r="P5999"/>
      <c r="Q5999"/>
      <c r="R5999"/>
      <c r="S5999"/>
      <c r="T5999"/>
      <c r="U5999"/>
      <c r="V5999"/>
      <c r="W5999"/>
      <c r="X5999"/>
      <c r="Y5999"/>
      <c r="Z5999"/>
      <c r="AA5999"/>
      <c r="AB5999"/>
      <c r="AC5999"/>
      <c r="AD5999"/>
      <c r="AE5999"/>
      <c r="AF5999"/>
      <c r="AG5999">
        <v>1</v>
      </c>
      <c r="AH5999">
        <v>0</v>
      </c>
    </row>
    <row r="6000" spans="1:34" ht="15" x14ac:dyDescent="0.25">
      <c r="A6000" t="s">
        <v>12058</v>
      </c>
      <c r="B6000" t="s">
        <v>12059</v>
      </c>
      <c r="C6000" t="s">
        <v>231</v>
      </c>
      <c r="D6000">
        <v>26</v>
      </c>
      <c r="E6000" s="138">
        <v>45643</v>
      </c>
      <c r="F6000" s="138">
        <v>45791</v>
      </c>
      <c r="G6000" t="s">
        <v>69</v>
      </c>
      <c r="H6000" t="s">
        <v>63</v>
      </c>
      <c r="I6000">
        <v>0.8</v>
      </c>
      <c r="J6000" t="s">
        <v>71</v>
      </c>
      <c r="K6000"/>
      <c r="L6000"/>
      <c r="M6000"/>
      <c r="N6000"/>
      <c r="O6000"/>
      <c r="P6000"/>
      <c r="Q6000"/>
      <c r="R6000"/>
      <c r="S6000"/>
      <c r="T6000"/>
      <c r="U6000"/>
      <c r="V6000"/>
      <c r="W6000"/>
      <c r="X6000"/>
      <c r="Y6000"/>
      <c r="Z6000"/>
      <c r="AA6000"/>
      <c r="AB6000"/>
      <c r="AC6000"/>
      <c r="AD6000"/>
      <c r="AE6000"/>
      <c r="AF6000"/>
      <c r="AG6000">
        <v>1</v>
      </c>
      <c r="AH6000">
        <v>0</v>
      </c>
    </row>
    <row r="6001" spans="1:34" ht="15" x14ac:dyDescent="0.25">
      <c r="A6001" t="s">
        <v>12054</v>
      </c>
      <c r="B6001" t="s">
        <v>12055</v>
      </c>
      <c r="C6001" t="s">
        <v>790</v>
      </c>
      <c r="D6001">
        <v>18</v>
      </c>
      <c r="E6001" s="138">
        <v>44298</v>
      </c>
      <c r="F6001" s="138">
        <v>46011</v>
      </c>
      <c r="G6001" t="s">
        <v>69</v>
      </c>
      <c r="H6001" t="s">
        <v>63</v>
      </c>
      <c r="I6001">
        <v>0.8</v>
      </c>
      <c r="J6001" t="s">
        <v>71</v>
      </c>
      <c r="K6001"/>
      <c r="L6001"/>
      <c r="M6001"/>
      <c r="N6001"/>
      <c r="O6001"/>
      <c r="P6001"/>
      <c r="Q6001"/>
      <c r="R6001"/>
      <c r="S6001"/>
      <c r="T6001"/>
      <c r="U6001"/>
      <c r="V6001"/>
      <c r="W6001"/>
      <c r="X6001"/>
      <c r="Y6001"/>
      <c r="Z6001"/>
      <c r="AA6001"/>
      <c r="AB6001"/>
      <c r="AC6001"/>
      <c r="AD6001"/>
      <c r="AE6001"/>
      <c r="AF6001"/>
      <c r="AG6001">
        <v>1</v>
      </c>
      <c r="AH6001">
        <v>0</v>
      </c>
    </row>
    <row r="6002" spans="1:34" ht="15" x14ac:dyDescent="0.25">
      <c r="A6002" t="s">
        <v>12060</v>
      </c>
      <c r="B6002" t="s">
        <v>12061</v>
      </c>
      <c r="C6002" t="s">
        <v>125</v>
      </c>
      <c r="D6002">
        <v>26</v>
      </c>
      <c r="E6002" s="138">
        <v>45624</v>
      </c>
      <c r="F6002" s="138">
        <v>45712</v>
      </c>
      <c r="G6002" t="s">
        <v>69</v>
      </c>
      <c r="H6002" t="s">
        <v>63</v>
      </c>
      <c r="I6002">
        <v>0.4</v>
      </c>
      <c r="J6002" t="s">
        <v>71</v>
      </c>
      <c r="K6002"/>
      <c r="L6002"/>
      <c r="M6002"/>
      <c r="N6002"/>
      <c r="O6002"/>
      <c r="P6002"/>
      <c r="Q6002"/>
      <c r="R6002"/>
      <c r="S6002"/>
      <c r="T6002"/>
      <c r="U6002"/>
      <c r="V6002"/>
      <c r="W6002"/>
      <c r="X6002"/>
      <c r="Y6002"/>
      <c r="Z6002"/>
      <c r="AA6002"/>
      <c r="AB6002"/>
      <c r="AC6002"/>
      <c r="AD6002"/>
      <c r="AE6002"/>
      <c r="AF6002"/>
      <c r="AG6002">
        <v>1</v>
      </c>
      <c r="AH6002">
        <v>0</v>
      </c>
    </row>
    <row r="6003" spans="1:34" ht="15" x14ac:dyDescent="0.25">
      <c r="A6003" t="s">
        <v>12062</v>
      </c>
      <c r="B6003" t="s">
        <v>12063</v>
      </c>
      <c r="C6003" t="s">
        <v>139</v>
      </c>
      <c r="D6003">
        <v>10</v>
      </c>
      <c r="E6003" s="138">
        <v>45399</v>
      </c>
      <c r="F6003" s="138">
        <v>46011</v>
      </c>
      <c r="G6003" t="s">
        <v>69</v>
      </c>
      <c r="H6003" t="s">
        <v>63</v>
      </c>
      <c r="I6003">
        <v>0.8</v>
      </c>
      <c r="J6003" t="s">
        <v>71</v>
      </c>
      <c r="K6003"/>
      <c r="L6003"/>
      <c r="M6003"/>
      <c r="N6003"/>
      <c r="O6003"/>
      <c r="P6003"/>
      <c r="Q6003"/>
      <c r="R6003"/>
      <c r="S6003"/>
      <c r="T6003"/>
      <c r="U6003"/>
      <c r="V6003"/>
      <c r="W6003"/>
      <c r="X6003"/>
      <c r="Y6003"/>
      <c r="Z6003"/>
      <c r="AA6003"/>
      <c r="AB6003"/>
      <c r="AC6003"/>
      <c r="AD6003"/>
      <c r="AE6003"/>
      <c r="AF6003"/>
      <c r="AG6003">
        <v>1</v>
      </c>
      <c r="AH6003">
        <v>0</v>
      </c>
    </row>
    <row r="6004" spans="1:34" ht="15" x14ac:dyDescent="0.25">
      <c r="A6004" t="s">
        <v>12066</v>
      </c>
      <c r="B6004" t="s">
        <v>12067</v>
      </c>
      <c r="C6004" t="s">
        <v>93</v>
      </c>
      <c r="D6004"/>
      <c r="E6004"/>
      <c r="F6004"/>
      <c r="G6004"/>
      <c r="H6004" t="s">
        <v>63</v>
      </c>
      <c r="I6004" t="s">
        <v>64</v>
      </c>
      <c r="J6004"/>
      <c r="K6004"/>
      <c r="L6004"/>
      <c r="M6004"/>
      <c r="N6004"/>
      <c r="O6004"/>
      <c r="P6004"/>
      <c r="Q6004"/>
      <c r="R6004"/>
      <c r="S6004"/>
      <c r="T6004"/>
      <c r="U6004"/>
      <c r="V6004"/>
      <c r="W6004"/>
      <c r="X6004"/>
      <c r="Y6004"/>
      <c r="Z6004"/>
      <c r="AA6004"/>
      <c r="AB6004"/>
      <c r="AC6004"/>
      <c r="AD6004"/>
      <c r="AE6004"/>
      <c r="AF6004"/>
      <c r="AG6004"/>
      <c r="AH6004">
        <v>0</v>
      </c>
    </row>
    <row r="6005" spans="1:34" ht="15" x14ac:dyDescent="0.25">
      <c r="A6005" t="s">
        <v>12064</v>
      </c>
      <c r="B6005" t="s">
        <v>12065</v>
      </c>
      <c r="C6005" t="s">
        <v>159</v>
      </c>
      <c r="D6005">
        <v>4</v>
      </c>
      <c r="E6005" s="138">
        <v>45390</v>
      </c>
      <c r="F6005" s="138">
        <v>46011</v>
      </c>
      <c r="G6005" t="s">
        <v>69</v>
      </c>
      <c r="H6005" t="s">
        <v>63</v>
      </c>
      <c r="I6005">
        <v>0.8</v>
      </c>
      <c r="J6005" t="s">
        <v>71</v>
      </c>
      <c r="K6005"/>
      <c r="L6005"/>
      <c r="M6005"/>
      <c r="N6005"/>
      <c r="O6005"/>
      <c r="P6005"/>
      <c r="Q6005"/>
      <c r="R6005"/>
      <c r="S6005"/>
      <c r="T6005"/>
      <c r="U6005"/>
      <c r="V6005"/>
      <c r="W6005"/>
      <c r="X6005"/>
      <c r="Y6005"/>
      <c r="Z6005"/>
      <c r="AA6005"/>
      <c r="AB6005"/>
      <c r="AC6005"/>
      <c r="AD6005"/>
      <c r="AE6005"/>
      <c r="AF6005"/>
      <c r="AG6005">
        <v>1</v>
      </c>
      <c r="AH6005">
        <v>0</v>
      </c>
    </row>
    <row r="6006" spans="1:34" ht="15" x14ac:dyDescent="0.25">
      <c r="A6006" t="s">
        <v>12068</v>
      </c>
      <c r="B6006" t="s">
        <v>12069</v>
      </c>
      <c r="C6006" t="s">
        <v>145</v>
      </c>
      <c r="D6006">
        <v>78</v>
      </c>
      <c r="E6006" s="138">
        <v>45646</v>
      </c>
      <c r="F6006" s="138">
        <v>45943</v>
      </c>
      <c r="G6006" t="s">
        <v>75</v>
      </c>
      <c r="H6006" t="s">
        <v>70</v>
      </c>
      <c r="I6006">
        <v>0</v>
      </c>
      <c r="J6006" t="s">
        <v>16237</v>
      </c>
      <c r="K6006">
        <v>0.8</v>
      </c>
      <c r="L6006" t="s">
        <v>71</v>
      </c>
      <c r="M6006"/>
      <c r="N6006"/>
      <c r="O6006"/>
      <c r="P6006"/>
      <c r="Q6006"/>
      <c r="R6006"/>
      <c r="S6006"/>
      <c r="T6006"/>
      <c r="U6006"/>
      <c r="V6006"/>
      <c r="W6006"/>
      <c r="X6006"/>
      <c r="Y6006"/>
      <c r="Z6006"/>
      <c r="AA6006"/>
      <c r="AB6006"/>
      <c r="AC6006"/>
      <c r="AD6006"/>
      <c r="AE6006"/>
      <c r="AF6006"/>
      <c r="AG6006">
        <v>2</v>
      </c>
      <c r="AH6006">
        <v>9000</v>
      </c>
    </row>
    <row r="6007" spans="1:34" ht="15" x14ac:dyDescent="0.25">
      <c r="A6007" t="s">
        <v>12070</v>
      </c>
      <c r="B6007" t="s">
        <v>12071</v>
      </c>
      <c r="C6007" t="s">
        <v>182</v>
      </c>
      <c r="D6007">
        <v>33</v>
      </c>
      <c r="E6007" s="138">
        <v>45281</v>
      </c>
      <c r="F6007" s="138">
        <v>46011</v>
      </c>
      <c r="G6007" t="s">
        <v>69</v>
      </c>
      <c r="H6007" t="s">
        <v>63</v>
      </c>
      <c r="I6007">
        <v>0.75</v>
      </c>
      <c r="J6007" t="s">
        <v>71</v>
      </c>
      <c r="K6007"/>
      <c r="L6007"/>
      <c r="M6007"/>
      <c r="N6007"/>
      <c r="O6007"/>
      <c r="P6007"/>
      <c r="Q6007"/>
      <c r="R6007"/>
      <c r="S6007"/>
      <c r="T6007"/>
      <c r="U6007"/>
      <c r="V6007"/>
      <c r="W6007"/>
      <c r="X6007"/>
      <c r="Y6007"/>
      <c r="Z6007"/>
      <c r="AA6007"/>
      <c r="AB6007"/>
      <c r="AC6007"/>
      <c r="AD6007"/>
      <c r="AE6007"/>
      <c r="AF6007"/>
      <c r="AG6007">
        <v>1</v>
      </c>
      <c r="AH6007">
        <v>0</v>
      </c>
    </row>
    <row r="6008" spans="1:34" ht="15" x14ac:dyDescent="0.25">
      <c r="A6008" t="s">
        <v>12076</v>
      </c>
      <c r="B6008" t="s">
        <v>12077</v>
      </c>
      <c r="C6008" t="s">
        <v>318</v>
      </c>
      <c r="D6008">
        <v>22</v>
      </c>
      <c r="E6008" s="138">
        <v>45638</v>
      </c>
      <c r="F6008" s="138">
        <v>45720</v>
      </c>
      <c r="G6008" t="s">
        <v>75</v>
      </c>
      <c r="H6008" t="s">
        <v>70</v>
      </c>
      <c r="I6008">
        <v>0</v>
      </c>
      <c r="J6008" t="s">
        <v>16229</v>
      </c>
      <c r="K6008">
        <v>0.45</v>
      </c>
      <c r="L6008" t="s">
        <v>16270</v>
      </c>
      <c r="M6008">
        <v>0.5</v>
      </c>
      <c r="N6008" t="s">
        <v>78</v>
      </c>
      <c r="O6008">
        <v>0.75</v>
      </c>
      <c r="P6008" t="s">
        <v>79</v>
      </c>
      <c r="Q6008"/>
      <c r="R6008"/>
      <c r="S6008"/>
      <c r="T6008"/>
      <c r="U6008"/>
      <c r="V6008"/>
      <c r="W6008"/>
      <c r="X6008"/>
      <c r="Y6008"/>
      <c r="Z6008"/>
      <c r="AA6008"/>
      <c r="AB6008"/>
      <c r="AC6008"/>
      <c r="AD6008"/>
      <c r="AE6008"/>
      <c r="AF6008"/>
      <c r="AG6008">
        <v>4</v>
      </c>
      <c r="AH6008">
        <v>10000</v>
      </c>
    </row>
    <row r="6009" spans="1:34" ht="15" x14ac:dyDescent="0.25">
      <c r="A6009" t="s">
        <v>12072</v>
      </c>
      <c r="B6009" t="s">
        <v>12073</v>
      </c>
      <c r="C6009" t="s">
        <v>228</v>
      </c>
      <c r="D6009">
        <v>67</v>
      </c>
      <c r="E6009" s="138">
        <v>45642</v>
      </c>
      <c r="F6009" s="138">
        <v>45688</v>
      </c>
      <c r="G6009" t="s">
        <v>75</v>
      </c>
      <c r="H6009" t="s">
        <v>70</v>
      </c>
      <c r="I6009">
        <v>0</v>
      </c>
      <c r="J6009" t="s">
        <v>16263</v>
      </c>
      <c r="K6009">
        <v>0.8</v>
      </c>
      <c r="L6009" t="s">
        <v>71</v>
      </c>
      <c r="M6009"/>
      <c r="N6009"/>
      <c r="O6009"/>
      <c r="P6009"/>
      <c r="Q6009"/>
      <c r="R6009"/>
      <c r="S6009"/>
      <c r="T6009"/>
      <c r="U6009"/>
      <c r="V6009"/>
      <c r="W6009"/>
      <c r="X6009"/>
      <c r="Y6009"/>
      <c r="Z6009"/>
      <c r="AA6009"/>
      <c r="AB6009"/>
      <c r="AC6009"/>
      <c r="AD6009"/>
      <c r="AE6009"/>
      <c r="AF6009"/>
      <c r="AG6009">
        <v>2</v>
      </c>
      <c r="AH6009">
        <v>6500</v>
      </c>
    </row>
    <row r="6010" spans="1:34" ht="15" x14ac:dyDescent="0.25">
      <c r="A6010" t="s">
        <v>12074</v>
      </c>
      <c r="B6010" t="s">
        <v>12075</v>
      </c>
      <c r="C6010" t="s">
        <v>102</v>
      </c>
      <c r="D6010">
        <v>12</v>
      </c>
      <c r="E6010" s="138">
        <v>45761</v>
      </c>
      <c r="F6010" s="138">
        <v>45828</v>
      </c>
      <c r="G6010" t="s">
        <v>818</v>
      </c>
      <c r="H6010" t="s">
        <v>63</v>
      </c>
      <c r="I6010">
        <v>0</v>
      </c>
      <c r="J6010" t="s">
        <v>71</v>
      </c>
      <c r="K6010"/>
      <c r="L6010"/>
      <c r="M6010"/>
      <c r="N6010"/>
      <c r="O6010"/>
      <c r="P6010"/>
      <c r="Q6010"/>
      <c r="R6010"/>
      <c r="S6010"/>
      <c r="T6010"/>
      <c r="U6010"/>
      <c r="V6010"/>
      <c r="W6010"/>
      <c r="X6010"/>
      <c r="Y6010"/>
      <c r="Z6010"/>
      <c r="AA6010"/>
      <c r="AB6010"/>
      <c r="AC6010"/>
      <c r="AD6010"/>
      <c r="AE6010"/>
      <c r="AF6010"/>
      <c r="AG6010">
        <v>1</v>
      </c>
      <c r="AH6010">
        <v>0</v>
      </c>
    </row>
    <row r="6011" spans="1:34" ht="15" x14ac:dyDescent="0.25">
      <c r="A6011" t="s">
        <v>12080</v>
      </c>
      <c r="B6011" t="s">
        <v>12081</v>
      </c>
      <c r="C6011" t="s">
        <v>286</v>
      </c>
      <c r="D6011">
        <v>66</v>
      </c>
      <c r="E6011" s="138">
        <v>45288</v>
      </c>
      <c r="F6011" s="138">
        <v>46011</v>
      </c>
      <c r="G6011" t="s">
        <v>69</v>
      </c>
      <c r="H6011" t="s">
        <v>63</v>
      </c>
      <c r="I6011">
        <v>0.5</v>
      </c>
      <c r="J6011" t="s">
        <v>71</v>
      </c>
      <c r="K6011"/>
      <c r="L6011"/>
      <c r="M6011"/>
      <c r="N6011"/>
      <c r="O6011"/>
      <c r="P6011"/>
      <c r="Q6011"/>
      <c r="R6011"/>
      <c r="S6011"/>
      <c r="T6011"/>
      <c r="U6011"/>
      <c r="V6011"/>
      <c r="W6011"/>
      <c r="X6011"/>
      <c r="Y6011"/>
      <c r="Z6011"/>
      <c r="AA6011"/>
      <c r="AB6011"/>
      <c r="AC6011"/>
      <c r="AD6011"/>
      <c r="AE6011"/>
      <c r="AF6011"/>
      <c r="AG6011">
        <v>1</v>
      </c>
      <c r="AH6011">
        <v>0</v>
      </c>
    </row>
    <row r="6012" spans="1:34" ht="15" x14ac:dyDescent="0.25">
      <c r="A6012" t="s">
        <v>12078</v>
      </c>
      <c r="B6012" t="s">
        <v>12079</v>
      </c>
      <c r="C6012" t="s">
        <v>151</v>
      </c>
      <c r="D6012">
        <v>18</v>
      </c>
      <c r="E6012" s="138">
        <v>45845</v>
      </c>
      <c r="F6012" s="138">
        <v>45855</v>
      </c>
      <c r="G6012" t="s">
        <v>573</v>
      </c>
      <c r="H6012" t="s">
        <v>63</v>
      </c>
      <c r="I6012">
        <v>0.8</v>
      </c>
      <c r="J6012" t="s">
        <v>71</v>
      </c>
      <c r="K6012"/>
      <c r="L6012"/>
      <c r="M6012"/>
      <c r="N6012"/>
      <c r="O6012"/>
      <c r="P6012"/>
      <c r="Q6012"/>
      <c r="R6012"/>
      <c r="S6012"/>
      <c r="T6012"/>
      <c r="U6012"/>
      <c r="V6012"/>
      <c r="W6012"/>
      <c r="X6012"/>
      <c r="Y6012"/>
      <c r="Z6012"/>
      <c r="AA6012"/>
      <c r="AB6012"/>
      <c r="AC6012"/>
      <c r="AD6012"/>
      <c r="AE6012"/>
      <c r="AF6012"/>
      <c r="AG6012">
        <v>1</v>
      </c>
      <c r="AH6012">
        <v>0</v>
      </c>
    </row>
    <row r="6013" spans="1:34" ht="15" x14ac:dyDescent="0.25">
      <c r="A6013" t="s">
        <v>12082</v>
      </c>
      <c r="B6013" t="s">
        <v>12083</v>
      </c>
      <c r="C6013" t="s">
        <v>139</v>
      </c>
      <c r="D6013">
        <v>22</v>
      </c>
      <c r="E6013" s="138">
        <v>45645</v>
      </c>
      <c r="F6013" s="138">
        <v>45821</v>
      </c>
      <c r="G6013" t="s">
        <v>69</v>
      </c>
      <c r="H6013" t="s">
        <v>63</v>
      </c>
      <c r="I6013">
        <v>0.8</v>
      </c>
      <c r="J6013" t="s">
        <v>71</v>
      </c>
      <c r="K6013"/>
      <c r="L6013"/>
      <c r="M6013"/>
      <c r="N6013"/>
      <c r="O6013"/>
      <c r="P6013"/>
      <c r="Q6013"/>
      <c r="R6013"/>
      <c r="S6013"/>
      <c r="T6013"/>
      <c r="U6013"/>
      <c r="V6013"/>
      <c r="W6013"/>
      <c r="X6013"/>
      <c r="Y6013"/>
      <c r="Z6013"/>
      <c r="AA6013"/>
      <c r="AB6013"/>
      <c r="AC6013"/>
      <c r="AD6013"/>
      <c r="AE6013"/>
      <c r="AF6013"/>
      <c r="AG6013">
        <v>1</v>
      </c>
      <c r="AH6013">
        <v>0</v>
      </c>
    </row>
    <row r="6014" spans="1:34" ht="15" x14ac:dyDescent="0.25">
      <c r="A6014" t="s">
        <v>12084</v>
      </c>
      <c r="B6014" t="s">
        <v>12085</v>
      </c>
      <c r="C6014" t="s">
        <v>108</v>
      </c>
      <c r="D6014">
        <v>37</v>
      </c>
      <c r="E6014" s="138">
        <v>45258</v>
      </c>
      <c r="F6014" s="138">
        <v>46011</v>
      </c>
      <c r="G6014" t="s">
        <v>69</v>
      </c>
      <c r="H6014" t="s">
        <v>70</v>
      </c>
      <c r="I6014">
        <v>0</v>
      </c>
      <c r="J6014" t="s">
        <v>16232</v>
      </c>
      <c r="K6014">
        <v>0.4</v>
      </c>
      <c r="L6014" t="s">
        <v>71</v>
      </c>
      <c r="M6014"/>
      <c r="N6014"/>
      <c r="O6014"/>
      <c r="P6014"/>
      <c r="Q6014"/>
      <c r="R6014"/>
      <c r="S6014"/>
      <c r="T6014"/>
      <c r="U6014"/>
      <c r="V6014"/>
      <c r="W6014"/>
      <c r="X6014"/>
      <c r="Y6014"/>
      <c r="Z6014"/>
      <c r="AA6014"/>
      <c r="AB6014"/>
      <c r="AC6014"/>
      <c r="AD6014"/>
      <c r="AE6014"/>
      <c r="AF6014"/>
      <c r="AG6014">
        <v>2</v>
      </c>
      <c r="AH6014">
        <v>7500</v>
      </c>
    </row>
    <row r="6015" spans="1:34" ht="15" x14ac:dyDescent="0.25">
      <c r="A6015" t="s">
        <v>12086</v>
      </c>
      <c r="B6015" t="s">
        <v>12087</v>
      </c>
      <c r="C6015" t="s">
        <v>231</v>
      </c>
      <c r="D6015">
        <v>34</v>
      </c>
      <c r="E6015" s="138">
        <v>45642</v>
      </c>
      <c r="F6015" s="138">
        <v>45673</v>
      </c>
      <c r="G6015" t="s">
        <v>69</v>
      </c>
      <c r="H6015" t="s">
        <v>63</v>
      </c>
      <c r="I6015">
        <v>0.8</v>
      </c>
      <c r="J6015" t="s">
        <v>71</v>
      </c>
      <c r="K6015"/>
      <c r="L6015"/>
      <c r="M6015"/>
      <c r="N6015"/>
      <c r="O6015"/>
      <c r="P6015"/>
      <c r="Q6015"/>
      <c r="R6015"/>
      <c r="S6015"/>
      <c r="T6015"/>
      <c r="U6015"/>
      <c r="V6015"/>
      <c r="W6015"/>
      <c r="X6015"/>
      <c r="Y6015"/>
      <c r="Z6015"/>
      <c r="AA6015"/>
      <c r="AB6015"/>
      <c r="AC6015"/>
      <c r="AD6015"/>
      <c r="AE6015"/>
      <c r="AF6015"/>
      <c r="AG6015">
        <v>1</v>
      </c>
      <c r="AH6015">
        <v>0</v>
      </c>
    </row>
    <row r="6016" spans="1:34" ht="15" x14ac:dyDescent="0.25">
      <c r="A6016" t="s">
        <v>12092</v>
      </c>
      <c r="B6016" t="s">
        <v>12093</v>
      </c>
      <c r="C6016" t="s">
        <v>642</v>
      </c>
      <c r="D6016">
        <v>12</v>
      </c>
      <c r="E6016" s="138">
        <v>40623</v>
      </c>
      <c r="F6016" s="138">
        <v>46011</v>
      </c>
      <c r="G6016" t="s">
        <v>69</v>
      </c>
      <c r="H6016" t="s">
        <v>70</v>
      </c>
      <c r="I6016">
        <v>0</v>
      </c>
      <c r="J6016" t="s">
        <v>16229</v>
      </c>
      <c r="K6016">
        <v>0.8</v>
      </c>
      <c r="L6016" t="s">
        <v>71</v>
      </c>
      <c r="M6016"/>
      <c r="N6016"/>
      <c r="O6016"/>
      <c r="P6016"/>
      <c r="Q6016"/>
      <c r="R6016"/>
      <c r="S6016"/>
      <c r="T6016"/>
      <c r="U6016"/>
      <c r="V6016"/>
      <c r="W6016"/>
      <c r="X6016"/>
      <c r="Y6016"/>
      <c r="Z6016"/>
      <c r="AA6016"/>
      <c r="AB6016"/>
      <c r="AC6016"/>
      <c r="AD6016"/>
      <c r="AE6016"/>
      <c r="AF6016"/>
      <c r="AG6016">
        <v>2</v>
      </c>
      <c r="AH6016">
        <v>10000</v>
      </c>
    </row>
    <row r="6017" spans="1:34" ht="15" x14ac:dyDescent="0.25">
      <c r="A6017" t="s">
        <v>12090</v>
      </c>
      <c r="B6017" t="s">
        <v>12091</v>
      </c>
      <c r="C6017" t="s">
        <v>1999</v>
      </c>
      <c r="D6017">
        <v>68</v>
      </c>
      <c r="E6017" s="138">
        <v>45649</v>
      </c>
      <c r="F6017" s="138">
        <v>45946</v>
      </c>
      <c r="G6017" t="s">
        <v>69</v>
      </c>
      <c r="H6017" t="s">
        <v>63</v>
      </c>
      <c r="I6017">
        <v>0.8</v>
      </c>
      <c r="J6017" t="s">
        <v>71</v>
      </c>
      <c r="K6017"/>
      <c r="L6017"/>
      <c r="M6017"/>
      <c r="N6017"/>
      <c r="O6017"/>
      <c r="P6017"/>
      <c r="Q6017"/>
      <c r="R6017"/>
      <c r="S6017"/>
      <c r="T6017"/>
      <c r="U6017"/>
      <c r="V6017"/>
      <c r="W6017"/>
      <c r="X6017"/>
      <c r="Y6017"/>
      <c r="Z6017"/>
      <c r="AA6017"/>
      <c r="AB6017"/>
      <c r="AC6017"/>
      <c r="AD6017"/>
      <c r="AE6017"/>
      <c r="AF6017"/>
      <c r="AG6017">
        <v>1</v>
      </c>
      <c r="AH6017">
        <v>0</v>
      </c>
    </row>
    <row r="6018" spans="1:34" ht="15" x14ac:dyDescent="0.25">
      <c r="A6018" t="s">
        <v>12098</v>
      </c>
      <c r="B6018" t="s">
        <v>12099</v>
      </c>
      <c r="C6018" t="s">
        <v>426</v>
      </c>
      <c r="D6018">
        <v>45</v>
      </c>
      <c r="E6018" s="138">
        <v>45644</v>
      </c>
      <c r="F6018" s="138">
        <v>45733</v>
      </c>
      <c r="G6018" t="s">
        <v>69</v>
      </c>
      <c r="H6018" t="s">
        <v>63</v>
      </c>
      <c r="I6018">
        <v>0.8</v>
      </c>
      <c r="J6018" t="s">
        <v>71</v>
      </c>
      <c r="K6018"/>
      <c r="L6018"/>
      <c r="M6018"/>
      <c r="N6018"/>
      <c r="O6018"/>
      <c r="P6018"/>
      <c r="Q6018"/>
      <c r="R6018"/>
      <c r="S6018"/>
      <c r="T6018"/>
      <c r="U6018"/>
      <c r="V6018"/>
      <c r="W6018"/>
      <c r="X6018"/>
      <c r="Y6018"/>
      <c r="Z6018"/>
      <c r="AA6018"/>
      <c r="AB6018"/>
      <c r="AC6018"/>
      <c r="AD6018"/>
      <c r="AE6018"/>
      <c r="AF6018"/>
      <c r="AG6018">
        <v>1</v>
      </c>
      <c r="AH6018">
        <v>0</v>
      </c>
    </row>
    <row r="6019" spans="1:34" ht="15" x14ac:dyDescent="0.25">
      <c r="A6019" t="s">
        <v>12096</v>
      </c>
      <c r="B6019" t="s">
        <v>12097</v>
      </c>
      <c r="C6019" t="s">
        <v>139</v>
      </c>
      <c r="D6019">
        <v>35</v>
      </c>
      <c r="E6019" s="138">
        <v>45617</v>
      </c>
      <c r="F6019" s="138">
        <v>45940</v>
      </c>
      <c r="G6019" t="s">
        <v>69</v>
      </c>
      <c r="H6019" t="s">
        <v>63</v>
      </c>
      <c r="I6019">
        <v>0.8</v>
      </c>
      <c r="J6019" t="s">
        <v>71</v>
      </c>
      <c r="K6019"/>
      <c r="L6019"/>
      <c r="M6019"/>
      <c r="N6019"/>
      <c r="O6019"/>
      <c r="P6019"/>
      <c r="Q6019"/>
      <c r="R6019"/>
      <c r="S6019"/>
      <c r="T6019"/>
      <c r="U6019"/>
      <c r="V6019"/>
      <c r="W6019"/>
      <c r="X6019"/>
      <c r="Y6019"/>
      <c r="Z6019"/>
      <c r="AA6019"/>
      <c r="AB6019"/>
      <c r="AC6019"/>
      <c r="AD6019"/>
      <c r="AE6019"/>
      <c r="AF6019"/>
      <c r="AG6019">
        <v>1</v>
      </c>
      <c r="AH6019">
        <v>0</v>
      </c>
    </row>
    <row r="6020" spans="1:34" ht="15" x14ac:dyDescent="0.25">
      <c r="A6020" t="s">
        <v>12100</v>
      </c>
      <c r="B6020" t="s">
        <v>12101</v>
      </c>
      <c r="C6020" t="s">
        <v>90</v>
      </c>
      <c r="D6020">
        <v>41</v>
      </c>
      <c r="E6020" s="138">
        <v>45637</v>
      </c>
      <c r="F6020" s="138">
        <v>45940</v>
      </c>
      <c r="G6020" t="s">
        <v>69</v>
      </c>
      <c r="H6020" t="s">
        <v>70</v>
      </c>
      <c r="I6020">
        <v>0</v>
      </c>
      <c r="J6020" t="s">
        <v>16271</v>
      </c>
      <c r="K6020">
        <v>0.6</v>
      </c>
      <c r="L6020" t="s">
        <v>16270</v>
      </c>
      <c r="M6020">
        <v>0.7</v>
      </c>
      <c r="N6020" t="s">
        <v>78</v>
      </c>
      <c r="O6020">
        <v>0.8</v>
      </c>
      <c r="P6020" t="s">
        <v>79</v>
      </c>
      <c r="Q6020"/>
      <c r="R6020"/>
      <c r="S6020"/>
      <c r="T6020"/>
      <c r="U6020"/>
      <c r="V6020"/>
      <c r="W6020"/>
      <c r="X6020"/>
      <c r="Y6020"/>
      <c r="Z6020"/>
      <c r="AA6020"/>
      <c r="AB6020"/>
      <c r="AC6020"/>
      <c r="AD6020"/>
      <c r="AE6020"/>
      <c r="AF6020"/>
      <c r="AG6020">
        <v>4</v>
      </c>
      <c r="AH6020">
        <v>20000</v>
      </c>
    </row>
    <row r="6021" spans="1:34" ht="15" x14ac:dyDescent="0.25">
      <c r="A6021" t="s">
        <v>12094</v>
      </c>
      <c r="B6021" t="s">
        <v>12095</v>
      </c>
      <c r="C6021" t="s">
        <v>136</v>
      </c>
      <c r="D6021">
        <v>23</v>
      </c>
      <c r="E6021" s="138">
        <v>45621</v>
      </c>
      <c r="F6021" s="138">
        <v>45699</v>
      </c>
      <c r="G6021" t="s">
        <v>69</v>
      </c>
      <c r="H6021" t="s">
        <v>63</v>
      </c>
      <c r="I6021">
        <v>0.5</v>
      </c>
      <c r="J6021" t="s">
        <v>71</v>
      </c>
      <c r="K6021"/>
      <c r="L6021"/>
      <c r="M6021"/>
      <c r="N6021"/>
      <c r="O6021"/>
      <c r="P6021"/>
      <c r="Q6021"/>
      <c r="R6021"/>
      <c r="S6021"/>
      <c r="T6021"/>
      <c r="U6021"/>
      <c r="V6021"/>
      <c r="W6021"/>
      <c r="X6021"/>
      <c r="Y6021"/>
      <c r="Z6021"/>
      <c r="AA6021"/>
      <c r="AB6021"/>
      <c r="AC6021"/>
      <c r="AD6021"/>
      <c r="AE6021"/>
      <c r="AF6021"/>
      <c r="AG6021">
        <v>1</v>
      </c>
      <c r="AH6021">
        <v>0</v>
      </c>
    </row>
    <row r="6022" spans="1:34" ht="15" x14ac:dyDescent="0.25">
      <c r="A6022" t="s">
        <v>5230</v>
      </c>
      <c r="B6022" t="s">
        <v>5231</v>
      </c>
      <c r="C6022" t="s">
        <v>5232</v>
      </c>
      <c r="D6022">
        <v>41</v>
      </c>
      <c r="E6022" s="138">
        <v>45644</v>
      </c>
      <c r="F6022" s="138">
        <v>45908</v>
      </c>
      <c r="G6022" t="s">
        <v>69</v>
      </c>
      <c r="H6022" t="s">
        <v>70</v>
      </c>
      <c r="I6022">
        <v>0</v>
      </c>
      <c r="J6022" t="s">
        <v>16230</v>
      </c>
      <c r="K6022">
        <v>0.6</v>
      </c>
      <c r="L6022" t="s">
        <v>71</v>
      </c>
      <c r="M6022"/>
      <c r="N6022"/>
      <c r="O6022"/>
      <c r="P6022"/>
      <c r="Q6022"/>
      <c r="R6022"/>
      <c r="S6022"/>
      <c r="T6022"/>
      <c r="U6022"/>
      <c r="V6022"/>
      <c r="W6022"/>
      <c r="X6022"/>
      <c r="Y6022"/>
      <c r="Z6022"/>
      <c r="AA6022"/>
      <c r="AB6022"/>
      <c r="AC6022"/>
      <c r="AD6022"/>
      <c r="AE6022"/>
      <c r="AF6022"/>
      <c r="AG6022">
        <v>2</v>
      </c>
      <c r="AH6022">
        <v>15000</v>
      </c>
    </row>
    <row r="6023" spans="1:34" ht="15" x14ac:dyDescent="0.25">
      <c r="A6023" t="s">
        <v>12104</v>
      </c>
      <c r="B6023" t="s">
        <v>12105</v>
      </c>
      <c r="C6023" t="s">
        <v>93</v>
      </c>
      <c r="D6023">
        <v>66</v>
      </c>
      <c r="E6023" s="138">
        <v>45656</v>
      </c>
      <c r="F6023" s="138">
        <v>45868</v>
      </c>
      <c r="G6023" t="s">
        <v>69</v>
      </c>
      <c r="H6023" t="s">
        <v>63</v>
      </c>
      <c r="I6023">
        <v>0.7</v>
      </c>
      <c r="J6023" t="s">
        <v>71</v>
      </c>
      <c r="K6023"/>
      <c r="L6023"/>
      <c r="M6023"/>
      <c r="N6023"/>
      <c r="O6023"/>
      <c r="P6023"/>
      <c r="Q6023"/>
      <c r="R6023"/>
      <c r="S6023"/>
      <c r="T6023"/>
      <c r="U6023"/>
      <c r="V6023"/>
      <c r="W6023"/>
      <c r="X6023"/>
      <c r="Y6023"/>
      <c r="Z6023"/>
      <c r="AA6023"/>
      <c r="AB6023"/>
      <c r="AC6023"/>
      <c r="AD6023"/>
      <c r="AE6023"/>
      <c r="AF6023"/>
      <c r="AG6023">
        <v>1</v>
      </c>
      <c r="AH6023">
        <v>0</v>
      </c>
    </row>
    <row r="6024" spans="1:34" ht="15" x14ac:dyDescent="0.25">
      <c r="A6024" t="s">
        <v>12108</v>
      </c>
      <c r="B6024" t="s">
        <v>12109</v>
      </c>
      <c r="C6024" t="s">
        <v>291</v>
      </c>
      <c r="D6024">
        <v>6</v>
      </c>
      <c r="E6024" s="138">
        <v>45686</v>
      </c>
      <c r="F6024" s="138">
        <v>45817</v>
      </c>
      <c r="G6024" t="s">
        <v>69</v>
      </c>
      <c r="H6024" t="s">
        <v>63</v>
      </c>
      <c r="I6024">
        <v>0.8</v>
      </c>
      <c r="J6024" t="s">
        <v>71</v>
      </c>
      <c r="K6024"/>
      <c r="L6024"/>
      <c r="M6024"/>
      <c r="N6024"/>
      <c r="O6024"/>
      <c r="P6024"/>
      <c r="Q6024"/>
      <c r="R6024"/>
      <c r="S6024"/>
      <c r="T6024"/>
      <c r="U6024"/>
      <c r="V6024"/>
      <c r="W6024"/>
      <c r="X6024"/>
      <c r="Y6024"/>
      <c r="Z6024"/>
      <c r="AA6024"/>
      <c r="AB6024"/>
      <c r="AC6024"/>
      <c r="AD6024"/>
      <c r="AE6024"/>
      <c r="AF6024"/>
      <c r="AG6024">
        <v>1</v>
      </c>
      <c r="AH6024">
        <v>0</v>
      </c>
    </row>
    <row r="6025" spans="1:34" ht="15" x14ac:dyDescent="0.25">
      <c r="A6025" t="s">
        <v>12112</v>
      </c>
      <c r="B6025" t="s">
        <v>12113</v>
      </c>
      <c r="C6025" t="s">
        <v>712</v>
      </c>
      <c r="D6025">
        <v>80</v>
      </c>
      <c r="E6025" s="138">
        <v>45653</v>
      </c>
      <c r="F6025" s="138">
        <v>45874</v>
      </c>
      <c r="G6025" t="s">
        <v>69</v>
      </c>
      <c r="H6025" t="s">
        <v>70</v>
      </c>
      <c r="I6025">
        <v>0.5</v>
      </c>
      <c r="J6025" t="s">
        <v>16270</v>
      </c>
      <c r="K6025">
        <v>0.7</v>
      </c>
      <c r="L6025" t="s">
        <v>78</v>
      </c>
      <c r="M6025">
        <v>0.8</v>
      </c>
      <c r="N6025" t="s">
        <v>79</v>
      </c>
      <c r="O6025"/>
      <c r="P6025"/>
      <c r="Q6025"/>
      <c r="R6025"/>
      <c r="S6025"/>
      <c r="T6025"/>
      <c r="U6025"/>
      <c r="V6025"/>
      <c r="W6025"/>
      <c r="X6025"/>
      <c r="Y6025"/>
      <c r="Z6025"/>
      <c r="AA6025"/>
      <c r="AB6025"/>
      <c r="AC6025"/>
      <c r="AD6025"/>
      <c r="AE6025"/>
      <c r="AF6025"/>
      <c r="AG6025">
        <v>3</v>
      </c>
      <c r="AH6025">
        <v>0</v>
      </c>
    </row>
    <row r="6026" spans="1:34" ht="15" x14ac:dyDescent="0.25">
      <c r="A6026" t="s">
        <v>12114</v>
      </c>
      <c r="B6026" t="s">
        <v>12115</v>
      </c>
      <c r="C6026" t="s">
        <v>142</v>
      </c>
      <c r="D6026">
        <v>49</v>
      </c>
      <c r="E6026" s="138">
        <v>41625</v>
      </c>
      <c r="F6026" s="138">
        <v>46011</v>
      </c>
      <c r="G6026" t="s">
        <v>69</v>
      </c>
      <c r="H6026" t="s">
        <v>70</v>
      </c>
      <c r="I6026">
        <v>0</v>
      </c>
      <c r="J6026" t="s">
        <v>16262</v>
      </c>
      <c r="K6026">
        <v>0.2</v>
      </c>
      <c r="L6026" t="s">
        <v>71</v>
      </c>
      <c r="M6026"/>
      <c r="N6026"/>
      <c r="O6026"/>
      <c r="P6026"/>
      <c r="Q6026"/>
      <c r="R6026"/>
      <c r="S6026"/>
      <c r="T6026"/>
      <c r="U6026"/>
      <c r="V6026"/>
      <c r="W6026"/>
      <c r="X6026"/>
      <c r="Y6026"/>
      <c r="Z6026"/>
      <c r="AA6026"/>
      <c r="AB6026"/>
      <c r="AC6026"/>
      <c r="AD6026"/>
      <c r="AE6026"/>
      <c r="AF6026"/>
      <c r="AG6026">
        <v>2</v>
      </c>
      <c r="AH6026">
        <v>25000</v>
      </c>
    </row>
    <row r="6027" spans="1:34" ht="15" x14ac:dyDescent="0.25">
      <c r="A6027" t="s">
        <v>12106</v>
      </c>
      <c r="B6027" t="s">
        <v>12107</v>
      </c>
      <c r="C6027" t="s">
        <v>176</v>
      </c>
      <c r="D6027">
        <v>44</v>
      </c>
      <c r="E6027" s="138">
        <v>45638</v>
      </c>
      <c r="F6027" s="138">
        <v>45728</v>
      </c>
      <c r="G6027" t="s">
        <v>69</v>
      </c>
      <c r="H6027" t="s">
        <v>63</v>
      </c>
      <c r="I6027">
        <v>0.5</v>
      </c>
      <c r="J6027" t="s">
        <v>71</v>
      </c>
      <c r="K6027"/>
      <c r="L6027"/>
      <c r="M6027"/>
      <c r="N6027"/>
      <c r="O6027"/>
      <c r="P6027"/>
      <c r="Q6027"/>
      <c r="R6027"/>
      <c r="S6027"/>
      <c r="T6027"/>
      <c r="U6027"/>
      <c r="V6027"/>
      <c r="W6027"/>
      <c r="X6027"/>
      <c r="Y6027"/>
      <c r="Z6027"/>
      <c r="AA6027"/>
      <c r="AB6027"/>
      <c r="AC6027"/>
      <c r="AD6027"/>
      <c r="AE6027"/>
      <c r="AF6027"/>
      <c r="AG6027">
        <v>1</v>
      </c>
      <c r="AH6027">
        <v>0</v>
      </c>
    </row>
    <row r="6028" spans="1:34" ht="15" x14ac:dyDescent="0.25">
      <c r="A6028" t="s">
        <v>12110</v>
      </c>
      <c r="B6028" t="s">
        <v>12111</v>
      </c>
      <c r="C6028" t="s">
        <v>1313</v>
      </c>
      <c r="D6028">
        <v>22</v>
      </c>
      <c r="E6028" s="138">
        <v>44665</v>
      </c>
      <c r="F6028" s="138">
        <v>46011</v>
      </c>
      <c r="G6028" t="s">
        <v>69</v>
      </c>
      <c r="H6028" t="s">
        <v>70</v>
      </c>
      <c r="I6028">
        <v>0</v>
      </c>
      <c r="J6028" t="s">
        <v>16229</v>
      </c>
      <c r="K6028">
        <v>0.8</v>
      </c>
      <c r="L6028" t="s">
        <v>71</v>
      </c>
      <c r="M6028"/>
      <c r="N6028"/>
      <c r="O6028"/>
      <c r="P6028"/>
      <c r="Q6028"/>
      <c r="R6028"/>
      <c r="S6028"/>
      <c r="T6028"/>
      <c r="U6028"/>
      <c r="V6028"/>
      <c r="W6028"/>
      <c r="X6028"/>
      <c r="Y6028"/>
      <c r="Z6028"/>
      <c r="AA6028"/>
      <c r="AB6028"/>
      <c r="AC6028"/>
      <c r="AD6028"/>
      <c r="AE6028"/>
      <c r="AF6028"/>
      <c r="AG6028">
        <v>2</v>
      </c>
      <c r="AH6028">
        <v>10000</v>
      </c>
    </row>
    <row r="6029" spans="1:34" ht="15" x14ac:dyDescent="0.25">
      <c r="A6029" t="s">
        <v>15671</v>
      </c>
      <c r="B6029" t="s">
        <v>15672</v>
      </c>
      <c r="C6029" t="s">
        <v>211</v>
      </c>
      <c r="D6029">
        <v>50</v>
      </c>
      <c r="E6029" s="138">
        <v>45647</v>
      </c>
      <c r="F6029" s="138">
        <v>45922</v>
      </c>
      <c r="G6029" t="s">
        <v>69</v>
      </c>
      <c r="H6029" t="s">
        <v>63</v>
      </c>
      <c r="I6029">
        <v>0.8</v>
      </c>
      <c r="J6029" t="s">
        <v>71</v>
      </c>
      <c r="K6029"/>
      <c r="L6029"/>
      <c r="M6029"/>
      <c r="N6029"/>
      <c r="O6029"/>
      <c r="P6029"/>
      <c r="Q6029"/>
      <c r="R6029"/>
      <c r="S6029"/>
      <c r="T6029"/>
      <c r="U6029"/>
      <c r="V6029"/>
      <c r="W6029"/>
      <c r="X6029"/>
      <c r="Y6029"/>
      <c r="Z6029"/>
      <c r="AA6029"/>
      <c r="AB6029"/>
      <c r="AC6029"/>
      <c r="AD6029"/>
      <c r="AE6029"/>
      <c r="AF6029"/>
      <c r="AG6029">
        <v>1</v>
      </c>
      <c r="AH6029">
        <v>0</v>
      </c>
    </row>
    <row r="6030" spans="1:34" ht="15" x14ac:dyDescent="0.25">
      <c r="A6030" t="s">
        <v>12116</v>
      </c>
      <c r="B6030" t="s">
        <v>12117</v>
      </c>
      <c r="C6030" t="s">
        <v>609</v>
      </c>
      <c r="D6030">
        <v>5</v>
      </c>
      <c r="E6030" s="138">
        <v>45621</v>
      </c>
      <c r="F6030" s="138">
        <v>45698</v>
      </c>
      <c r="G6030" t="s">
        <v>75</v>
      </c>
      <c r="H6030" t="s">
        <v>70</v>
      </c>
      <c r="I6030">
        <v>0.75</v>
      </c>
      <c r="J6030" t="s">
        <v>16270</v>
      </c>
      <c r="K6030">
        <v>0.78</v>
      </c>
      <c r="L6030" t="s">
        <v>78</v>
      </c>
      <c r="M6030">
        <v>0.8</v>
      </c>
      <c r="N6030" t="s">
        <v>79</v>
      </c>
      <c r="O6030"/>
      <c r="P6030"/>
      <c r="Q6030"/>
      <c r="R6030"/>
      <c r="S6030"/>
      <c r="T6030"/>
      <c r="U6030"/>
      <c r="V6030"/>
      <c r="W6030"/>
      <c r="X6030"/>
      <c r="Y6030"/>
      <c r="Z6030"/>
      <c r="AA6030"/>
      <c r="AB6030"/>
      <c r="AC6030"/>
      <c r="AD6030"/>
      <c r="AE6030"/>
      <c r="AF6030"/>
      <c r="AG6030">
        <v>3</v>
      </c>
      <c r="AH6030">
        <v>0</v>
      </c>
    </row>
    <row r="6031" spans="1:34" ht="15" x14ac:dyDescent="0.25">
      <c r="A6031" t="s">
        <v>12118</v>
      </c>
      <c r="B6031" t="s">
        <v>12119</v>
      </c>
      <c r="C6031" t="s">
        <v>359</v>
      </c>
      <c r="D6031">
        <v>33</v>
      </c>
      <c r="E6031" s="138">
        <v>45646</v>
      </c>
      <c r="F6031" s="138">
        <v>45699</v>
      </c>
      <c r="G6031" t="s">
        <v>69</v>
      </c>
      <c r="H6031" t="s">
        <v>63</v>
      </c>
      <c r="I6031">
        <v>0.35</v>
      </c>
      <c r="J6031" t="s">
        <v>71</v>
      </c>
      <c r="K6031"/>
      <c r="L6031"/>
      <c r="M6031"/>
      <c r="N6031"/>
      <c r="O6031"/>
      <c r="P6031"/>
      <c r="Q6031"/>
      <c r="R6031"/>
      <c r="S6031"/>
      <c r="T6031"/>
      <c r="U6031"/>
      <c r="V6031"/>
      <c r="W6031"/>
      <c r="X6031"/>
      <c r="Y6031"/>
      <c r="Z6031"/>
      <c r="AA6031"/>
      <c r="AB6031"/>
      <c r="AC6031"/>
      <c r="AD6031"/>
      <c r="AE6031"/>
      <c r="AF6031"/>
      <c r="AG6031">
        <v>1</v>
      </c>
      <c r="AH6031">
        <v>0</v>
      </c>
    </row>
    <row r="6032" spans="1:34" ht="15" x14ac:dyDescent="0.25">
      <c r="A6032" t="s">
        <v>12120</v>
      </c>
      <c r="B6032" t="s">
        <v>12121</v>
      </c>
      <c r="C6032" t="s">
        <v>139</v>
      </c>
      <c r="D6032">
        <v>2</v>
      </c>
      <c r="E6032" s="138">
        <v>45306</v>
      </c>
      <c r="F6032" s="138">
        <v>46011</v>
      </c>
      <c r="G6032" t="s">
        <v>69</v>
      </c>
      <c r="H6032" t="s">
        <v>70</v>
      </c>
      <c r="I6032">
        <v>0</v>
      </c>
      <c r="J6032" t="s">
        <v>16248</v>
      </c>
      <c r="K6032">
        <v>0.8</v>
      </c>
      <c r="L6032" t="s">
        <v>71</v>
      </c>
      <c r="M6032"/>
      <c r="N6032"/>
      <c r="O6032"/>
      <c r="P6032"/>
      <c r="Q6032"/>
      <c r="R6032"/>
      <c r="S6032"/>
      <c r="T6032"/>
      <c r="U6032"/>
      <c r="V6032"/>
      <c r="W6032"/>
      <c r="X6032"/>
      <c r="Y6032"/>
      <c r="Z6032"/>
      <c r="AA6032"/>
      <c r="AB6032"/>
      <c r="AC6032"/>
      <c r="AD6032"/>
      <c r="AE6032"/>
      <c r="AF6032"/>
      <c r="AG6032">
        <v>2</v>
      </c>
      <c r="AH6032">
        <v>8500</v>
      </c>
    </row>
    <row r="6033" spans="1:34" ht="15" x14ac:dyDescent="0.25">
      <c r="A6033" t="s">
        <v>12122</v>
      </c>
      <c r="B6033" t="s">
        <v>12123</v>
      </c>
      <c r="C6033" t="s">
        <v>411</v>
      </c>
      <c r="D6033">
        <v>28</v>
      </c>
      <c r="E6033" s="138">
        <v>45645</v>
      </c>
      <c r="F6033" s="138">
        <v>45818</v>
      </c>
      <c r="G6033" t="s">
        <v>69</v>
      </c>
      <c r="H6033" t="s">
        <v>63</v>
      </c>
      <c r="I6033">
        <v>0.5</v>
      </c>
      <c r="J6033" t="s">
        <v>71</v>
      </c>
      <c r="K6033"/>
      <c r="L6033"/>
      <c r="M6033"/>
      <c r="N6033"/>
      <c r="O6033"/>
      <c r="P6033"/>
      <c r="Q6033"/>
      <c r="R6033"/>
      <c r="S6033"/>
      <c r="T6033"/>
      <c r="U6033"/>
      <c r="V6033"/>
      <c r="W6033"/>
      <c r="X6033"/>
      <c r="Y6033"/>
      <c r="Z6033"/>
      <c r="AA6033"/>
      <c r="AB6033"/>
      <c r="AC6033"/>
      <c r="AD6033"/>
      <c r="AE6033"/>
      <c r="AF6033"/>
      <c r="AG6033">
        <v>1</v>
      </c>
      <c r="AH6033">
        <v>0</v>
      </c>
    </row>
    <row r="6034" spans="1:34" ht="15" x14ac:dyDescent="0.25">
      <c r="A6034" t="s">
        <v>12124</v>
      </c>
      <c r="B6034" t="s">
        <v>12125</v>
      </c>
      <c r="C6034" t="s">
        <v>521</v>
      </c>
      <c r="D6034">
        <v>66</v>
      </c>
      <c r="E6034" s="138">
        <v>45656</v>
      </c>
      <c r="F6034" s="138">
        <v>45792</v>
      </c>
      <c r="G6034" t="s">
        <v>16478</v>
      </c>
      <c r="H6034" t="s">
        <v>70</v>
      </c>
      <c r="I6034">
        <v>0.6</v>
      </c>
      <c r="J6034" t="s">
        <v>76</v>
      </c>
      <c r="K6034">
        <v>0.7</v>
      </c>
      <c r="L6034" t="s">
        <v>77</v>
      </c>
      <c r="M6034">
        <v>0.8</v>
      </c>
      <c r="N6034" t="s">
        <v>78</v>
      </c>
      <c r="O6034">
        <v>0.8</v>
      </c>
      <c r="P6034" t="s">
        <v>79</v>
      </c>
      <c r="Q6034">
        <v>0</v>
      </c>
      <c r="R6034" t="s">
        <v>16228</v>
      </c>
      <c r="S6034"/>
      <c r="T6034"/>
      <c r="U6034"/>
      <c r="V6034"/>
      <c r="W6034"/>
      <c r="X6034"/>
      <c r="Y6034"/>
      <c r="Z6034"/>
      <c r="AA6034"/>
      <c r="AB6034"/>
      <c r="AC6034"/>
      <c r="AD6034"/>
      <c r="AE6034"/>
      <c r="AF6034"/>
      <c r="AG6034">
        <v>0</v>
      </c>
      <c r="AH6034">
        <v>0</v>
      </c>
    </row>
    <row r="6035" spans="1:34" ht="15" x14ac:dyDescent="0.25">
      <c r="A6035" t="s">
        <v>12126</v>
      </c>
      <c r="B6035" t="s">
        <v>12127</v>
      </c>
      <c r="C6035" t="s">
        <v>68</v>
      </c>
      <c r="D6035">
        <v>31</v>
      </c>
      <c r="E6035" s="138">
        <v>45633</v>
      </c>
      <c r="F6035" s="138">
        <v>45680</v>
      </c>
      <c r="G6035" t="s">
        <v>69</v>
      </c>
      <c r="H6035" t="s">
        <v>63</v>
      </c>
      <c r="I6035">
        <v>0.45</v>
      </c>
      <c r="J6035" t="s">
        <v>71</v>
      </c>
      <c r="K6035"/>
      <c r="L6035"/>
      <c r="M6035"/>
      <c r="N6035"/>
      <c r="O6035"/>
      <c r="P6035"/>
      <c r="Q6035"/>
      <c r="R6035"/>
      <c r="S6035"/>
      <c r="T6035"/>
      <c r="U6035"/>
      <c r="V6035"/>
      <c r="W6035"/>
      <c r="X6035"/>
      <c r="Y6035"/>
      <c r="Z6035"/>
      <c r="AA6035"/>
      <c r="AB6035"/>
      <c r="AC6035"/>
      <c r="AD6035"/>
      <c r="AE6035"/>
      <c r="AF6035"/>
      <c r="AG6035">
        <v>1</v>
      </c>
      <c r="AH6035">
        <v>0</v>
      </c>
    </row>
    <row r="6036" spans="1:34" ht="15" x14ac:dyDescent="0.25">
      <c r="A6036" t="s">
        <v>12128</v>
      </c>
      <c r="B6036" t="s">
        <v>12129</v>
      </c>
      <c r="C6036" t="s">
        <v>2812</v>
      </c>
      <c r="D6036">
        <v>36</v>
      </c>
      <c r="E6036" s="138">
        <v>45645</v>
      </c>
      <c r="F6036" s="138">
        <v>45681</v>
      </c>
      <c r="G6036" t="s">
        <v>69</v>
      </c>
      <c r="H6036" t="s">
        <v>63</v>
      </c>
      <c r="I6036">
        <v>0.5</v>
      </c>
      <c r="J6036" t="s">
        <v>71</v>
      </c>
      <c r="K6036"/>
      <c r="L6036"/>
      <c r="M6036"/>
      <c r="N6036"/>
      <c r="O6036"/>
      <c r="P6036"/>
      <c r="Q6036"/>
      <c r="R6036"/>
      <c r="S6036"/>
      <c r="T6036"/>
      <c r="U6036"/>
      <c r="V6036"/>
      <c r="W6036"/>
      <c r="X6036"/>
      <c r="Y6036"/>
      <c r="Z6036"/>
      <c r="AA6036"/>
      <c r="AB6036"/>
      <c r="AC6036"/>
      <c r="AD6036"/>
      <c r="AE6036"/>
      <c r="AF6036"/>
      <c r="AG6036">
        <v>1</v>
      </c>
      <c r="AH6036">
        <v>0</v>
      </c>
    </row>
    <row r="6037" spans="1:34" ht="15" x14ac:dyDescent="0.25">
      <c r="A6037" t="s">
        <v>12130</v>
      </c>
      <c r="B6037" t="s">
        <v>12131</v>
      </c>
      <c r="C6037" t="s">
        <v>374</v>
      </c>
      <c r="D6037">
        <v>3</v>
      </c>
      <c r="E6037" s="138">
        <v>43980</v>
      </c>
      <c r="F6037" s="138">
        <v>46011</v>
      </c>
      <c r="G6037" t="s">
        <v>16478</v>
      </c>
      <c r="H6037" t="s">
        <v>70</v>
      </c>
      <c r="I6037">
        <v>0.45</v>
      </c>
      <c r="J6037" t="s">
        <v>76</v>
      </c>
      <c r="K6037">
        <v>0.5</v>
      </c>
      <c r="L6037" t="s">
        <v>77</v>
      </c>
      <c r="M6037">
        <v>0.55000000000000004</v>
      </c>
      <c r="N6037" t="s">
        <v>78</v>
      </c>
      <c r="O6037">
        <v>0.65</v>
      </c>
      <c r="P6037" t="s">
        <v>79</v>
      </c>
      <c r="Q6037">
        <v>0</v>
      </c>
      <c r="R6037" t="s">
        <v>16229</v>
      </c>
      <c r="S6037"/>
      <c r="T6037"/>
      <c r="U6037"/>
      <c r="V6037"/>
      <c r="W6037"/>
      <c r="X6037"/>
      <c r="Y6037"/>
      <c r="Z6037"/>
      <c r="AA6037"/>
      <c r="AB6037"/>
      <c r="AC6037"/>
      <c r="AD6037"/>
      <c r="AE6037"/>
      <c r="AF6037"/>
      <c r="AG6037">
        <v>0</v>
      </c>
      <c r="AH6037">
        <v>0</v>
      </c>
    </row>
    <row r="6038" spans="1:34" ht="15" x14ac:dyDescent="0.25">
      <c r="A6038" t="s">
        <v>12132</v>
      </c>
      <c r="B6038" t="s">
        <v>12133</v>
      </c>
      <c r="C6038" t="s">
        <v>231</v>
      </c>
      <c r="D6038">
        <v>54</v>
      </c>
      <c r="E6038" s="138">
        <v>45644</v>
      </c>
      <c r="F6038" s="138">
        <v>45670</v>
      </c>
      <c r="G6038" t="s">
        <v>75</v>
      </c>
      <c r="H6038" t="s">
        <v>63</v>
      </c>
      <c r="I6038">
        <v>0.7</v>
      </c>
      <c r="J6038" t="s">
        <v>71</v>
      </c>
      <c r="K6038"/>
      <c r="L6038"/>
      <c r="M6038"/>
      <c r="N6038"/>
      <c r="O6038"/>
      <c r="P6038"/>
      <c r="Q6038"/>
      <c r="R6038"/>
      <c r="S6038"/>
      <c r="T6038"/>
      <c r="U6038"/>
      <c r="V6038"/>
      <c r="W6038"/>
      <c r="X6038"/>
      <c r="Y6038"/>
      <c r="Z6038"/>
      <c r="AA6038"/>
      <c r="AB6038"/>
      <c r="AC6038"/>
      <c r="AD6038"/>
      <c r="AE6038"/>
      <c r="AF6038"/>
      <c r="AG6038">
        <v>1</v>
      </c>
      <c r="AH6038">
        <v>0</v>
      </c>
    </row>
    <row r="6039" spans="1:34" ht="15" x14ac:dyDescent="0.25">
      <c r="A6039" t="s">
        <v>12136</v>
      </c>
      <c r="B6039" t="s">
        <v>12137</v>
      </c>
      <c r="C6039" t="s">
        <v>411</v>
      </c>
      <c r="D6039">
        <v>3</v>
      </c>
      <c r="E6039" s="138">
        <v>43571</v>
      </c>
      <c r="F6039" s="138">
        <v>46011</v>
      </c>
      <c r="G6039" t="s">
        <v>69</v>
      </c>
      <c r="H6039" t="s">
        <v>63</v>
      </c>
      <c r="I6039">
        <v>0.8</v>
      </c>
      <c r="J6039" t="s">
        <v>71</v>
      </c>
      <c r="K6039"/>
      <c r="L6039"/>
      <c r="M6039"/>
      <c r="N6039"/>
      <c r="O6039"/>
      <c r="P6039"/>
      <c r="Q6039"/>
      <c r="R6039"/>
      <c r="S6039"/>
      <c r="T6039"/>
      <c r="U6039"/>
      <c r="V6039"/>
      <c r="W6039"/>
      <c r="X6039"/>
      <c r="Y6039"/>
      <c r="Z6039"/>
      <c r="AA6039"/>
      <c r="AB6039"/>
      <c r="AC6039"/>
      <c r="AD6039"/>
      <c r="AE6039"/>
      <c r="AF6039"/>
      <c r="AG6039">
        <v>1</v>
      </c>
      <c r="AH6039">
        <v>0</v>
      </c>
    </row>
    <row r="6040" spans="1:34" ht="15" x14ac:dyDescent="0.25">
      <c r="A6040" t="s">
        <v>12144</v>
      </c>
      <c r="B6040" t="s">
        <v>12145</v>
      </c>
      <c r="C6040" t="s">
        <v>742</v>
      </c>
      <c r="D6040">
        <v>59</v>
      </c>
      <c r="E6040" s="138">
        <v>45637</v>
      </c>
      <c r="F6040" s="138">
        <v>45666</v>
      </c>
      <c r="G6040" t="s">
        <v>69</v>
      </c>
      <c r="H6040" t="s">
        <v>63</v>
      </c>
      <c r="I6040">
        <v>0.68</v>
      </c>
      <c r="J6040" t="s">
        <v>71</v>
      </c>
      <c r="K6040"/>
      <c r="L6040"/>
      <c r="M6040"/>
      <c r="N6040"/>
      <c r="O6040"/>
      <c r="P6040"/>
      <c r="Q6040"/>
      <c r="R6040"/>
      <c r="S6040"/>
      <c r="T6040"/>
      <c r="U6040"/>
      <c r="V6040"/>
      <c r="W6040"/>
      <c r="X6040"/>
      <c r="Y6040"/>
      <c r="Z6040"/>
      <c r="AA6040"/>
      <c r="AB6040"/>
      <c r="AC6040"/>
      <c r="AD6040"/>
      <c r="AE6040"/>
      <c r="AF6040"/>
      <c r="AG6040">
        <v>1</v>
      </c>
      <c r="AH6040">
        <v>0</v>
      </c>
    </row>
    <row r="6041" spans="1:34" ht="15" x14ac:dyDescent="0.25">
      <c r="A6041" t="s">
        <v>12146</v>
      </c>
      <c r="B6041" t="s">
        <v>12147</v>
      </c>
      <c r="C6041" t="s">
        <v>165</v>
      </c>
      <c r="D6041">
        <v>3</v>
      </c>
      <c r="E6041" s="138">
        <v>45673</v>
      </c>
      <c r="F6041" s="138">
        <v>45679</v>
      </c>
      <c r="G6041" t="s">
        <v>69</v>
      </c>
      <c r="H6041" t="s">
        <v>70</v>
      </c>
      <c r="I6041">
        <v>0</v>
      </c>
      <c r="J6041" t="s">
        <v>16229</v>
      </c>
      <c r="K6041">
        <v>0.8</v>
      </c>
      <c r="L6041" t="s">
        <v>71</v>
      </c>
      <c r="M6041"/>
      <c r="N6041"/>
      <c r="O6041"/>
      <c r="P6041"/>
      <c r="Q6041"/>
      <c r="R6041"/>
      <c r="S6041"/>
      <c r="T6041"/>
      <c r="U6041"/>
      <c r="V6041"/>
      <c r="W6041"/>
      <c r="X6041"/>
      <c r="Y6041"/>
      <c r="Z6041"/>
      <c r="AA6041"/>
      <c r="AB6041"/>
      <c r="AC6041"/>
      <c r="AD6041"/>
      <c r="AE6041"/>
      <c r="AF6041"/>
      <c r="AG6041">
        <v>2</v>
      </c>
      <c r="AH6041">
        <v>10000</v>
      </c>
    </row>
    <row r="6042" spans="1:34" ht="15" x14ac:dyDescent="0.25">
      <c r="A6042" t="s">
        <v>12148</v>
      </c>
      <c r="B6042" t="s">
        <v>12149</v>
      </c>
      <c r="C6042" t="s">
        <v>116</v>
      </c>
      <c r="D6042"/>
      <c r="E6042"/>
      <c r="F6042"/>
      <c r="G6042"/>
      <c r="H6042" t="s">
        <v>63</v>
      </c>
      <c r="I6042" t="s">
        <v>64</v>
      </c>
      <c r="J6042"/>
      <c r="K6042"/>
      <c r="L6042"/>
      <c r="M6042"/>
      <c r="N6042"/>
      <c r="O6042"/>
      <c r="P6042"/>
      <c r="Q6042"/>
      <c r="R6042"/>
      <c r="S6042"/>
      <c r="T6042"/>
      <c r="U6042"/>
      <c r="V6042"/>
      <c r="W6042"/>
      <c r="X6042"/>
      <c r="Y6042"/>
      <c r="Z6042"/>
      <c r="AA6042"/>
      <c r="AB6042"/>
      <c r="AC6042"/>
      <c r="AD6042"/>
      <c r="AE6042"/>
      <c r="AF6042"/>
      <c r="AG6042"/>
      <c r="AH6042">
        <v>0</v>
      </c>
    </row>
    <row r="6043" spans="1:34" ht="15" x14ac:dyDescent="0.25">
      <c r="A6043" t="s">
        <v>12150</v>
      </c>
      <c r="B6043" t="s">
        <v>12151</v>
      </c>
      <c r="C6043" t="s">
        <v>318</v>
      </c>
      <c r="D6043">
        <v>21</v>
      </c>
      <c r="E6043" s="138">
        <v>45621</v>
      </c>
      <c r="F6043" s="138">
        <v>45811</v>
      </c>
      <c r="G6043" t="s">
        <v>69</v>
      </c>
      <c r="H6043" t="s">
        <v>70</v>
      </c>
      <c r="I6043">
        <v>0</v>
      </c>
      <c r="J6043" t="s">
        <v>16276</v>
      </c>
      <c r="K6043">
        <v>0.8</v>
      </c>
      <c r="L6043" t="s">
        <v>71</v>
      </c>
      <c r="M6043"/>
      <c r="N6043"/>
      <c r="O6043"/>
      <c r="P6043"/>
      <c r="Q6043"/>
      <c r="R6043"/>
      <c r="S6043"/>
      <c r="T6043"/>
      <c r="U6043"/>
      <c r="V6043"/>
      <c r="W6043"/>
      <c r="X6043"/>
      <c r="Y6043"/>
      <c r="Z6043"/>
      <c r="AA6043"/>
      <c r="AB6043"/>
      <c r="AC6043"/>
      <c r="AD6043"/>
      <c r="AE6043"/>
      <c r="AF6043"/>
      <c r="AG6043">
        <v>2</v>
      </c>
      <c r="AH6043">
        <v>18000</v>
      </c>
    </row>
    <row r="6044" spans="1:34" ht="15" x14ac:dyDescent="0.25">
      <c r="A6044" t="s">
        <v>12152</v>
      </c>
      <c r="B6044" t="s">
        <v>12153</v>
      </c>
      <c r="C6044" t="s">
        <v>122</v>
      </c>
      <c r="D6044">
        <v>48</v>
      </c>
      <c r="E6044" s="138">
        <v>45656</v>
      </c>
      <c r="F6044" s="138">
        <v>45686</v>
      </c>
      <c r="G6044" t="s">
        <v>69</v>
      </c>
      <c r="H6044" t="s">
        <v>63</v>
      </c>
      <c r="I6044">
        <v>0.8</v>
      </c>
      <c r="J6044" t="s">
        <v>71</v>
      </c>
      <c r="K6044"/>
      <c r="L6044"/>
      <c r="M6044"/>
      <c r="N6044"/>
      <c r="O6044"/>
      <c r="P6044"/>
      <c r="Q6044"/>
      <c r="R6044"/>
      <c r="S6044"/>
      <c r="T6044"/>
      <c r="U6044"/>
      <c r="V6044"/>
      <c r="W6044"/>
      <c r="X6044"/>
      <c r="Y6044"/>
      <c r="Z6044"/>
      <c r="AA6044"/>
      <c r="AB6044"/>
      <c r="AC6044"/>
      <c r="AD6044"/>
      <c r="AE6044"/>
      <c r="AF6044"/>
      <c r="AG6044">
        <v>1</v>
      </c>
      <c r="AH6044">
        <v>0</v>
      </c>
    </row>
    <row r="6045" spans="1:34" ht="15" x14ac:dyDescent="0.25">
      <c r="A6045" t="s">
        <v>12156</v>
      </c>
      <c r="B6045" t="s">
        <v>12157</v>
      </c>
      <c r="C6045" t="s">
        <v>231</v>
      </c>
      <c r="D6045">
        <v>4</v>
      </c>
      <c r="E6045" s="138">
        <v>40989</v>
      </c>
      <c r="F6045" s="138">
        <v>46011</v>
      </c>
      <c r="G6045" t="s">
        <v>69</v>
      </c>
      <c r="H6045" t="s">
        <v>63</v>
      </c>
      <c r="I6045">
        <v>0.7</v>
      </c>
      <c r="J6045" t="s">
        <v>71</v>
      </c>
      <c r="K6045"/>
      <c r="L6045"/>
      <c r="M6045"/>
      <c r="N6045"/>
      <c r="O6045"/>
      <c r="P6045"/>
      <c r="Q6045"/>
      <c r="R6045"/>
      <c r="S6045"/>
      <c r="T6045"/>
      <c r="U6045"/>
      <c r="V6045"/>
      <c r="W6045"/>
      <c r="X6045"/>
      <c r="Y6045"/>
      <c r="Z6045"/>
      <c r="AA6045"/>
      <c r="AB6045"/>
      <c r="AC6045"/>
      <c r="AD6045"/>
      <c r="AE6045"/>
      <c r="AF6045"/>
      <c r="AG6045">
        <v>1</v>
      </c>
      <c r="AH6045">
        <v>0</v>
      </c>
    </row>
    <row r="6046" spans="1:34" ht="15" x14ac:dyDescent="0.25">
      <c r="A6046" t="s">
        <v>12154</v>
      </c>
      <c r="B6046" t="s">
        <v>12155</v>
      </c>
      <c r="C6046" t="s">
        <v>321</v>
      </c>
      <c r="D6046">
        <v>29</v>
      </c>
      <c r="E6046" s="138">
        <v>45646</v>
      </c>
      <c r="F6046" s="138">
        <v>45890</v>
      </c>
      <c r="G6046" t="s">
        <v>69</v>
      </c>
      <c r="H6046" t="s">
        <v>63</v>
      </c>
      <c r="I6046">
        <v>0.8</v>
      </c>
      <c r="J6046" t="s">
        <v>71</v>
      </c>
      <c r="K6046"/>
      <c r="L6046"/>
      <c r="M6046"/>
      <c r="N6046"/>
      <c r="O6046"/>
      <c r="P6046"/>
      <c r="Q6046"/>
      <c r="R6046"/>
      <c r="S6046"/>
      <c r="T6046"/>
      <c r="U6046"/>
      <c r="V6046"/>
      <c r="W6046"/>
      <c r="X6046"/>
      <c r="Y6046"/>
      <c r="Z6046"/>
      <c r="AA6046"/>
      <c r="AB6046"/>
      <c r="AC6046"/>
      <c r="AD6046"/>
      <c r="AE6046"/>
      <c r="AF6046"/>
      <c r="AG6046">
        <v>1</v>
      </c>
      <c r="AH6046">
        <v>0</v>
      </c>
    </row>
    <row r="6047" spans="1:34" ht="15" x14ac:dyDescent="0.25">
      <c r="A6047" t="s">
        <v>12158</v>
      </c>
      <c r="B6047" t="s">
        <v>12159</v>
      </c>
      <c r="C6047" t="s">
        <v>142</v>
      </c>
      <c r="D6047">
        <v>36</v>
      </c>
      <c r="E6047" s="138">
        <v>45656</v>
      </c>
      <c r="F6047" s="138">
        <v>45698</v>
      </c>
      <c r="G6047" t="s">
        <v>69</v>
      </c>
      <c r="H6047" t="s">
        <v>70</v>
      </c>
      <c r="I6047">
        <v>0</v>
      </c>
      <c r="J6047" t="s">
        <v>16228</v>
      </c>
      <c r="K6047">
        <v>0.8</v>
      </c>
      <c r="L6047" t="s">
        <v>71</v>
      </c>
      <c r="M6047"/>
      <c r="N6047"/>
      <c r="O6047"/>
      <c r="P6047"/>
      <c r="Q6047"/>
      <c r="R6047"/>
      <c r="S6047"/>
      <c r="T6047"/>
      <c r="U6047"/>
      <c r="V6047"/>
      <c r="W6047"/>
      <c r="X6047"/>
      <c r="Y6047"/>
      <c r="Z6047"/>
      <c r="AA6047"/>
      <c r="AB6047"/>
      <c r="AC6047"/>
      <c r="AD6047"/>
      <c r="AE6047"/>
      <c r="AF6047"/>
      <c r="AG6047">
        <v>2</v>
      </c>
      <c r="AH6047">
        <v>12000</v>
      </c>
    </row>
    <row r="6048" spans="1:34" ht="15" x14ac:dyDescent="0.25">
      <c r="A6048" t="s">
        <v>12160</v>
      </c>
      <c r="B6048" t="s">
        <v>12161</v>
      </c>
      <c r="C6048" t="s">
        <v>176</v>
      </c>
      <c r="D6048">
        <v>7</v>
      </c>
      <c r="E6048" s="138">
        <v>45744</v>
      </c>
      <c r="F6048" s="138">
        <v>45750</v>
      </c>
      <c r="G6048" t="s">
        <v>69</v>
      </c>
      <c r="H6048" t="s">
        <v>63</v>
      </c>
      <c r="I6048">
        <v>0.6</v>
      </c>
      <c r="J6048" t="s">
        <v>71</v>
      </c>
      <c r="K6048"/>
      <c r="L6048"/>
      <c r="M6048"/>
      <c r="N6048"/>
      <c r="O6048"/>
      <c r="P6048"/>
      <c r="Q6048"/>
      <c r="R6048"/>
      <c r="S6048"/>
      <c r="T6048"/>
      <c r="U6048"/>
      <c r="V6048"/>
      <c r="W6048"/>
      <c r="X6048"/>
      <c r="Y6048"/>
      <c r="Z6048"/>
      <c r="AA6048"/>
      <c r="AB6048"/>
      <c r="AC6048"/>
      <c r="AD6048"/>
      <c r="AE6048"/>
      <c r="AF6048"/>
      <c r="AG6048">
        <v>1</v>
      </c>
      <c r="AH6048">
        <v>0</v>
      </c>
    </row>
    <row r="6049" spans="1:34" ht="15" x14ac:dyDescent="0.25">
      <c r="A6049" t="s">
        <v>12164</v>
      </c>
      <c r="B6049" t="s">
        <v>12165</v>
      </c>
      <c r="C6049" t="s">
        <v>148</v>
      </c>
      <c r="D6049">
        <v>9</v>
      </c>
      <c r="E6049" s="138">
        <v>45716</v>
      </c>
      <c r="F6049" s="138">
        <v>45944</v>
      </c>
      <c r="G6049" t="s">
        <v>69</v>
      </c>
      <c r="H6049" t="s">
        <v>70</v>
      </c>
      <c r="I6049">
        <v>0</v>
      </c>
      <c r="J6049" t="s">
        <v>16232</v>
      </c>
      <c r="K6049">
        <v>0.8</v>
      </c>
      <c r="L6049" t="s">
        <v>71</v>
      </c>
      <c r="M6049"/>
      <c r="N6049"/>
      <c r="O6049"/>
      <c r="P6049"/>
      <c r="Q6049"/>
      <c r="R6049"/>
      <c r="S6049"/>
      <c r="T6049"/>
      <c r="U6049"/>
      <c r="V6049"/>
      <c r="W6049"/>
      <c r="X6049"/>
      <c r="Y6049"/>
      <c r="Z6049"/>
      <c r="AA6049"/>
      <c r="AB6049"/>
      <c r="AC6049"/>
      <c r="AD6049"/>
      <c r="AE6049"/>
      <c r="AF6049"/>
      <c r="AG6049">
        <v>2</v>
      </c>
      <c r="AH6049">
        <v>7500</v>
      </c>
    </row>
    <row r="6050" spans="1:34" ht="15" x14ac:dyDescent="0.25">
      <c r="A6050" t="s">
        <v>12162</v>
      </c>
      <c r="B6050" t="s">
        <v>12163</v>
      </c>
      <c r="C6050" t="s">
        <v>350</v>
      </c>
      <c r="D6050"/>
      <c r="E6050"/>
      <c r="F6050"/>
      <c r="G6050"/>
      <c r="H6050" t="s">
        <v>63</v>
      </c>
      <c r="I6050" t="s">
        <v>64</v>
      </c>
      <c r="J6050"/>
      <c r="K6050"/>
      <c r="L6050"/>
      <c r="M6050"/>
      <c r="N6050"/>
      <c r="O6050"/>
      <c r="P6050"/>
      <c r="Q6050"/>
      <c r="R6050"/>
      <c r="S6050"/>
      <c r="T6050"/>
      <c r="U6050"/>
      <c r="V6050"/>
      <c r="W6050"/>
      <c r="X6050"/>
      <c r="Y6050"/>
      <c r="Z6050"/>
      <c r="AA6050"/>
      <c r="AB6050"/>
      <c r="AC6050"/>
      <c r="AD6050"/>
      <c r="AE6050"/>
      <c r="AF6050"/>
      <c r="AG6050"/>
      <c r="AH6050">
        <v>0</v>
      </c>
    </row>
    <row r="6051" spans="1:34" ht="15" x14ac:dyDescent="0.25">
      <c r="A6051" t="s">
        <v>3195</v>
      </c>
      <c r="B6051" t="s">
        <v>3196</v>
      </c>
      <c r="C6051" t="s">
        <v>321</v>
      </c>
      <c r="D6051">
        <v>20</v>
      </c>
      <c r="E6051" s="138">
        <v>45638</v>
      </c>
      <c r="F6051" s="138">
        <v>45688</v>
      </c>
      <c r="G6051" t="s">
        <v>69</v>
      </c>
      <c r="H6051" t="s">
        <v>63</v>
      </c>
      <c r="I6051">
        <v>0.6</v>
      </c>
      <c r="J6051" t="s">
        <v>71</v>
      </c>
      <c r="K6051"/>
      <c r="L6051"/>
      <c r="M6051"/>
      <c r="N6051"/>
      <c r="O6051"/>
      <c r="P6051"/>
      <c r="Q6051"/>
      <c r="R6051"/>
      <c r="S6051"/>
      <c r="T6051"/>
      <c r="U6051"/>
      <c r="V6051"/>
      <c r="W6051"/>
      <c r="X6051"/>
      <c r="Y6051"/>
      <c r="Z6051"/>
      <c r="AA6051"/>
      <c r="AB6051"/>
      <c r="AC6051"/>
      <c r="AD6051"/>
      <c r="AE6051"/>
      <c r="AF6051"/>
      <c r="AG6051">
        <v>1</v>
      </c>
      <c r="AH6051">
        <v>0</v>
      </c>
    </row>
    <row r="6052" spans="1:34" ht="15" x14ac:dyDescent="0.25">
      <c r="A6052" t="s">
        <v>12168</v>
      </c>
      <c r="B6052" t="s">
        <v>12169</v>
      </c>
      <c r="C6052" t="s">
        <v>231</v>
      </c>
      <c r="D6052">
        <v>4</v>
      </c>
      <c r="E6052" s="138">
        <v>45379</v>
      </c>
      <c r="F6052" s="138">
        <v>46011</v>
      </c>
      <c r="G6052" t="s">
        <v>69</v>
      </c>
      <c r="H6052" t="s">
        <v>70</v>
      </c>
      <c r="I6052">
        <v>0.65</v>
      </c>
      <c r="J6052" t="s">
        <v>16419</v>
      </c>
      <c r="K6052">
        <v>0.71</v>
      </c>
      <c r="L6052" t="s">
        <v>16335</v>
      </c>
      <c r="M6052">
        <v>0.75</v>
      </c>
      <c r="N6052" t="s">
        <v>16336</v>
      </c>
      <c r="O6052">
        <v>0</v>
      </c>
      <c r="P6052" t="s">
        <v>16229</v>
      </c>
      <c r="Q6052"/>
      <c r="R6052"/>
      <c r="S6052"/>
      <c r="T6052"/>
      <c r="U6052"/>
      <c r="V6052"/>
      <c r="W6052"/>
      <c r="X6052"/>
      <c r="Y6052"/>
      <c r="Z6052"/>
      <c r="AA6052"/>
      <c r="AB6052"/>
      <c r="AC6052"/>
      <c r="AD6052"/>
      <c r="AE6052"/>
      <c r="AF6052"/>
      <c r="AG6052">
        <v>0</v>
      </c>
      <c r="AH6052">
        <v>0</v>
      </c>
    </row>
    <row r="6053" spans="1:34" ht="15" x14ac:dyDescent="0.25">
      <c r="A6053" t="s">
        <v>12170</v>
      </c>
      <c r="B6053" t="s">
        <v>12171</v>
      </c>
      <c r="C6053" t="s">
        <v>70</v>
      </c>
      <c r="D6053" t="s">
        <v>16120</v>
      </c>
      <c r="E6053" s="138">
        <v>39920</v>
      </c>
      <c r="F6053" s="138">
        <v>46011</v>
      </c>
      <c r="G6053" t="s">
        <v>818</v>
      </c>
      <c r="H6053" t="s">
        <v>63</v>
      </c>
      <c r="I6053">
        <v>0</v>
      </c>
      <c r="J6053" t="s">
        <v>71</v>
      </c>
      <c r="K6053"/>
      <c r="L6053"/>
      <c r="M6053"/>
      <c r="N6053"/>
      <c r="O6053"/>
      <c r="P6053"/>
      <c r="Q6053"/>
      <c r="R6053"/>
      <c r="S6053"/>
      <c r="T6053"/>
      <c r="U6053"/>
      <c r="V6053"/>
      <c r="W6053"/>
      <c r="X6053"/>
      <c r="Y6053"/>
      <c r="Z6053"/>
      <c r="AA6053"/>
      <c r="AB6053"/>
      <c r="AC6053"/>
      <c r="AD6053"/>
      <c r="AE6053"/>
      <c r="AF6053"/>
      <c r="AG6053">
        <v>1</v>
      </c>
      <c r="AH6053">
        <v>0</v>
      </c>
    </row>
    <row r="6054" spans="1:34" ht="15" x14ac:dyDescent="0.25">
      <c r="A6054" t="s">
        <v>12172</v>
      </c>
      <c r="B6054" t="s">
        <v>12173</v>
      </c>
      <c r="C6054" t="s">
        <v>691</v>
      </c>
      <c r="D6054">
        <v>44</v>
      </c>
      <c r="E6054" s="138">
        <v>45653</v>
      </c>
      <c r="F6054" s="138">
        <v>45854</v>
      </c>
      <c r="G6054" t="s">
        <v>69</v>
      </c>
      <c r="H6054" t="s">
        <v>70</v>
      </c>
      <c r="I6054">
        <v>0</v>
      </c>
      <c r="J6054" t="s">
        <v>16247</v>
      </c>
      <c r="K6054">
        <v>0.7</v>
      </c>
      <c r="L6054" t="s">
        <v>71</v>
      </c>
      <c r="M6054"/>
      <c r="N6054"/>
      <c r="O6054"/>
      <c r="P6054"/>
      <c r="Q6054"/>
      <c r="R6054"/>
      <c r="S6054"/>
      <c r="T6054"/>
      <c r="U6054"/>
      <c r="V6054"/>
      <c r="W6054"/>
      <c r="X6054"/>
      <c r="Y6054"/>
      <c r="Z6054"/>
      <c r="AA6054"/>
      <c r="AB6054"/>
      <c r="AC6054"/>
      <c r="AD6054"/>
      <c r="AE6054"/>
      <c r="AF6054"/>
      <c r="AG6054">
        <v>2</v>
      </c>
      <c r="AH6054">
        <v>9500</v>
      </c>
    </row>
    <row r="6055" spans="1:34" ht="15" x14ac:dyDescent="0.25">
      <c r="A6055" t="s">
        <v>12200</v>
      </c>
      <c r="B6055" t="s">
        <v>12201</v>
      </c>
      <c r="C6055" t="s">
        <v>122</v>
      </c>
      <c r="D6055">
        <v>45</v>
      </c>
      <c r="E6055" s="138">
        <v>45393</v>
      </c>
      <c r="F6055" s="138">
        <v>46011</v>
      </c>
      <c r="G6055" t="s">
        <v>69</v>
      </c>
      <c r="H6055" t="s">
        <v>63</v>
      </c>
      <c r="I6055">
        <v>0.8</v>
      </c>
      <c r="J6055" t="s">
        <v>71</v>
      </c>
      <c r="K6055"/>
      <c r="L6055"/>
      <c r="M6055"/>
      <c r="N6055"/>
      <c r="O6055"/>
      <c r="P6055"/>
      <c r="Q6055"/>
      <c r="R6055"/>
      <c r="S6055"/>
      <c r="T6055"/>
      <c r="U6055"/>
      <c r="V6055"/>
      <c r="W6055"/>
      <c r="X6055"/>
      <c r="Y6055"/>
      <c r="Z6055"/>
      <c r="AA6055"/>
      <c r="AB6055"/>
      <c r="AC6055"/>
      <c r="AD6055"/>
      <c r="AE6055"/>
      <c r="AF6055"/>
      <c r="AG6055">
        <v>1</v>
      </c>
      <c r="AH6055">
        <v>0</v>
      </c>
    </row>
    <row r="6056" spans="1:34" ht="15" x14ac:dyDescent="0.25">
      <c r="A6056" t="s">
        <v>12178</v>
      </c>
      <c r="B6056" t="s">
        <v>12179</v>
      </c>
      <c r="C6056" t="s">
        <v>136</v>
      </c>
      <c r="D6056">
        <v>4</v>
      </c>
      <c r="E6056" s="138">
        <v>43549</v>
      </c>
      <c r="F6056" s="138">
        <v>46011</v>
      </c>
      <c r="G6056" t="s">
        <v>69</v>
      </c>
      <c r="H6056" t="s">
        <v>63</v>
      </c>
      <c r="I6056">
        <v>0.8</v>
      </c>
      <c r="J6056" t="s">
        <v>71</v>
      </c>
      <c r="K6056"/>
      <c r="L6056"/>
      <c r="M6056"/>
      <c r="N6056"/>
      <c r="O6056"/>
      <c r="P6056"/>
      <c r="Q6056"/>
      <c r="R6056"/>
      <c r="S6056"/>
      <c r="T6056"/>
      <c r="U6056"/>
      <c r="V6056"/>
      <c r="W6056"/>
      <c r="X6056"/>
      <c r="Y6056"/>
      <c r="Z6056"/>
      <c r="AA6056"/>
      <c r="AB6056"/>
      <c r="AC6056"/>
      <c r="AD6056"/>
      <c r="AE6056"/>
      <c r="AF6056"/>
      <c r="AG6056">
        <v>1</v>
      </c>
      <c r="AH6056">
        <v>0</v>
      </c>
    </row>
    <row r="6057" spans="1:34" ht="15" x14ac:dyDescent="0.25">
      <c r="A6057" t="s">
        <v>12180</v>
      </c>
      <c r="B6057" t="s">
        <v>12181</v>
      </c>
      <c r="C6057" t="s">
        <v>139</v>
      </c>
      <c r="D6057">
        <v>32</v>
      </c>
      <c r="E6057" s="138">
        <v>45646</v>
      </c>
      <c r="F6057" s="138">
        <v>45797</v>
      </c>
      <c r="G6057" t="s">
        <v>69</v>
      </c>
      <c r="H6057" t="s">
        <v>63</v>
      </c>
      <c r="I6057">
        <v>0.8</v>
      </c>
      <c r="J6057" t="s">
        <v>71</v>
      </c>
      <c r="K6057"/>
      <c r="L6057"/>
      <c r="M6057"/>
      <c r="N6057"/>
      <c r="O6057"/>
      <c r="P6057"/>
      <c r="Q6057"/>
      <c r="R6057"/>
      <c r="S6057"/>
      <c r="T6057"/>
      <c r="U6057"/>
      <c r="V6057"/>
      <c r="W6057"/>
      <c r="X6057"/>
      <c r="Y6057"/>
      <c r="Z6057"/>
      <c r="AA6057"/>
      <c r="AB6057"/>
      <c r="AC6057"/>
      <c r="AD6057"/>
      <c r="AE6057"/>
      <c r="AF6057"/>
      <c r="AG6057">
        <v>1</v>
      </c>
      <c r="AH6057">
        <v>0</v>
      </c>
    </row>
    <row r="6058" spans="1:34" ht="15" x14ac:dyDescent="0.25">
      <c r="A6058" t="s">
        <v>12184</v>
      </c>
      <c r="B6058" t="s">
        <v>12185</v>
      </c>
      <c r="C6058" t="s">
        <v>148</v>
      </c>
      <c r="D6058">
        <v>70</v>
      </c>
      <c r="E6058" s="138">
        <v>45653</v>
      </c>
      <c r="F6058" s="138">
        <v>45693</v>
      </c>
      <c r="G6058" t="s">
        <v>69</v>
      </c>
      <c r="H6058" t="s">
        <v>70</v>
      </c>
      <c r="I6058">
        <v>0</v>
      </c>
      <c r="J6058" t="s">
        <v>16257</v>
      </c>
      <c r="K6058">
        <v>0.6</v>
      </c>
      <c r="L6058" t="s">
        <v>71</v>
      </c>
      <c r="M6058"/>
      <c r="N6058"/>
      <c r="O6058"/>
      <c r="P6058"/>
      <c r="Q6058"/>
      <c r="R6058"/>
      <c r="S6058"/>
      <c r="T6058"/>
      <c r="U6058"/>
      <c r="V6058"/>
      <c r="W6058"/>
      <c r="X6058"/>
      <c r="Y6058"/>
      <c r="Z6058"/>
      <c r="AA6058"/>
      <c r="AB6058"/>
      <c r="AC6058"/>
      <c r="AD6058"/>
      <c r="AE6058"/>
      <c r="AF6058"/>
      <c r="AG6058">
        <v>2</v>
      </c>
      <c r="AH6058">
        <v>14999.99</v>
      </c>
    </row>
    <row r="6059" spans="1:34" ht="15" x14ac:dyDescent="0.25">
      <c r="A6059" t="s">
        <v>12196</v>
      </c>
      <c r="B6059" t="s">
        <v>12197</v>
      </c>
      <c r="C6059" t="s">
        <v>231</v>
      </c>
      <c r="D6059">
        <v>49</v>
      </c>
      <c r="E6059" s="138">
        <v>45649</v>
      </c>
      <c r="F6059" s="138">
        <v>45670</v>
      </c>
      <c r="G6059" t="s">
        <v>75</v>
      </c>
      <c r="H6059" t="s">
        <v>70</v>
      </c>
      <c r="I6059">
        <v>0</v>
      </c>
      <c r="J6059" t="s">
        <v>16230</v>
      </c>
      <c r="K6059">
        <v>0.65</v>
      </c>
      <c r="L6059" t="s">
        <v>71</v>
      </c>
      <c r="M6059"/>
      <c r="N6059"/>
      <c r="O6059"/>
      <c r="P6059"/>
      <c r="Q6059"/>
      <c r="R6059"/>
      <c r="S6059"/>
      <c r="T6059"/>
      <c r="U6059"/>
      <c r="V6059"/>
      <c r="W6059"/>
      <c r="X6059"/>
      <c r="Y6059"/>
      <c r="Z6059"/>
      <c r="AA6059"/>
      <c r="AB6059"/>
      <c r="AC6059"/>
      <c r="AD6059"/>
      <c r="AE6059"/>
      <c r="AF6059"/>
      <c r="AG6059">
        <v>2</v>
      </c>
      <c r="AH6059">
        <v>15000</v>
      </c>
    </row>
    <row r="6060" spans="1:34" ht="15" x14ac:dyDescent="0.25">
      <c r="A6060" t="s">
        <v>12204</v>
      </c>
      <c r="B6060" t="s">
        <v>12205</v>
      </c>
      <c r="C6060" t="s">
        <v>301</v>
      </c>
      <c r="D6060">
        <v>4</v>
      </c>
      <c r="E6060" s="138">
        <v>45702</v>
      </c>
      <c r="F6060" s="138">
        <v>45730</v>
      </c>
      <c r="G6060" t="s">
        <v>69</v>
      </c>
      <c r="H6060" t="s">
        <v>63</v>
      </c>
      <c r="I6060">
        <v>0.8</v>
      </c>
      <c r="J6060" t="s">
        <v>71</v>
      </c>
      <c r="K6060"/>
      <c r="L6060"/>
      <c r="M6060"/>
      <c r="N6060"/>
      <c r="O6060"/>
      <c r="P6060"/>
      <c r="Q6060"/>
      <c r="R6060"/>
      <c r="S6060"/>
      <c r="T6060"/>
      <c r="U6060"/>
      <c r="V6060"/>
      <c r="W6060"/>
      <c r="X6060"/>
      <c r="Y6060"/>
      <c r="Z6060"/>
      <c r="AA6060"/>
      <c r="AB6060"/>
      <c r="AC6060"/>
      <c r="AD6060"/>
      <c r="AE6060"/>
      <c r="AF6060"/>
      <c r="AG6060">
        <v>1</v>
      </c>
      <c r="AH6060">
        <v>0</v>
      </c>
    </row>
    <row r="6061" spans="1:34" ht="15" x14ac:dyDescent="0.25">
      <c r="A6061" t="s">
        <v>12198</v>
      </c>
      <c r="B6061" t="s">
        <v>12199</v>
      </c>
      <c r="C6061" t="s">
        <v>604</v>
      </c>
      <c r="D6061">
        <v>28</v>
      </c>
      <c r="E6061" s="138">
        <v>45621</v>
      </c>
      <c r="F6061" s="138">
        <v>45665</v>
      </c>
      <c r="G6061" t="s">
        <v>69</v>
      </c>
      <c r="H6061" t="s">
        <v>70</v>
      </c>
      <c r="I6061">
        <v>0</v>
      </c>
      <c r="J6061" t="s">
        <v>16230</v>
      </c>
      <c r="K6061">
        <v>0.8</v>
      </c>
      <c r="L6061" t="s">
        <v>71</v>
      </c>
      <c r="M6061"/>
      <c r="N6061"/>
      <c r="O6061"/>
      <c r="P6061"/>
      <c r="Q6061"/>
      <c r="R6061"/>
      <c r="S6061"/>
      <c r="T6061"/>
      <c r="U6061"/>
      <c r="V6061"/>
      <c r="W6061"/>
      <c r="X6061"/>
      <c r="Y6061"/>
      <c r="Z6061"/>
      <c r="AA6061"/>
      <c r="AB6061"/>
      <c r="AC6061"/>
      <c r="AD6061"/>
      <c r="AE6061"/>
      <c r="AF6061"/>
      <c r="AG6061">
        <v>2</v>
      </c>
      <c r="AH6061">
        <v>15000</v>
      </c>
    </row>
    <row r="6062" spans="1:34" ht="15" x14ac:dyDescent="0.25">
      <c r="A6062" t="s">
        <v>12202</v>
      </c>
      <c r="B6062" t="s">
        <v>12203</v>
      </c>
      <c r="C6062" t="s">
        <v>62</v>
      </c>
      <c r="D6062">
        <v>9</v>
      </c>
      <c r="E6062" s="138">
        <v>43151</v>
      </c>
      <c r="F6062" s="138">
        <v>46011</v>
      </c>
      <c r="G6062" t="s">
        <v>69</v>
      </c>
      <c r="H6062" t="s">
        <v>70</v>
      </c>
      <c r="I6062">
        <v>0</v>
      </c>
      <c r="J6062" t="s">
        <v>16245</v>
      </c>
      <c r="K6062">
        <v>0.8</v>
      </c>
      <c r="L6062" t="s">
        <v>71</v>
      </c>
      <c r="M6062"/>
      <c r="N6062"/>
      <c r="O6062"/>
      <c r="P6062"/>
      <c r="Q6062"/>
      <c r="R6062"/>
      <c r="S6062"/>
      <c r="T6062"/>
      <c r="U6062"/>
      <c r="V6062"/>
      <c r="W6062"/>
      <c r="X6062"/>
      <c r="Y6062"/>
      <c r="Z6062"/>
      <c r="AA6062"/>
      <c r="AB6062"/>
      <c r="AC6062"/>
      <c r="AD6062"/>
      <c r="AE6062"/>
      <c r="AF6062"/>
      <c r="AG6062">
        <v>2</v>
      </c>
      <c r="AH6062">
        <v>16000</v>
      </c>
    </row>
    <row r="6063" spans="1:34" ht="15" x14ac:dyDescent="0.25">
      <c r="A6063" t="s">
        <v>12188</v>
      </c>
      <c r="B6063" t="s">
        <v>12189</v>
      </c>
      <c r="C6063" t="s">
        <v>318</v>
      </c>
      <c r="D6063">
        <v>29</v>
      </c>
      <c r="E6063" s="138">
        <v>45643</v>
      </c>
      <c r="F6063" s="138">
        <v>45691</v>
      </c>
      <c r="G6063" t="s">
        <v>69</v>
      </c>
      <c r="H6063" t="s">
        <v>70</v>
      </c>
      <c r="I6063">
        <v>0</v>
      </c>
      <c r="J6063" t="s">
        <v>16286</v>
      </c>
      <c r="K6063">
        <v>0.3</v>
      </c>
      <c r="L6063" t="s">
        <v>71</v>
      </c>
      <c r="M6063"/>
      <c r="N6063"/>
      <c r="O6063"/>
      <c r="P6063"/>
      <c r="Q6063"/>
      <c r="R6063"/>
      <c r="S6063"/>
      <c r="T6063"/>
      <c r="U6063"/>
      <c r="V6063"/>
      <c r="W6063"/>
      <c r="X6063"/>
      <c r="Y6063"/>
      <c r="Z6063"/>
      <c r="AA6063"/>
      <c r="AB6063"/>
      <c r="AC6063"/>
      <c r="AD6063"/>
      <c r="AE6063"/>
      <c r="AF6063"/>
      <c r="AG6063">
        <v>2</v>
      </c>
      <c r="AH6063">
        <v>5000</v>
      </c>
    </row>
    <row r="6064" spans="1:34" ht="15" x14ac:dyDescent="0.25">
      <c r="A6064" t="s">
        <v>12206</v>
      </c>
      <c r="B6064" t="s">
        <v>12207</v>
      </c>
      <c r="C6064" t="s">
        <v>286</v>
      </c>
      <c r="D6064">
        <v>51</v>
      </c>
      <c r="E6064" s="138">
        <v>45649</v>
      </c>
      <c r="F6064" s="138">
        <v>45791</v>
      </c>
      <c r="G6064" t="s">
        <v>16478</v>
      </c>
      <c r="H6064" t="s">
        <v>70</v>
      </c>
      <c r="I6064">
        <v>0.1</v>
      </c>
      <c r="J6064" t="s">
        <v>16686</v>
      </c>
      <c r="K6064">
        <v>0.25</v>
      </c>
      <c r="L6064" t="s">
        <v>77</v>
      </c>
      <c r="M6064">
        <v>0.5</v>
      </c>
      <c r="N6064" t="s">
        <v>78</v>
      </c>
      <c r="O6064">
        <v>0.7</v>
      </c>
      <c r="P6064" t="s">
        <v>79</v>
      </c>
      <c r="Q6064">
        <v>0</v>
      </c>
      <c r="R6064" t="s">
        <v>16271</v>
      </c>
      <c r="S6064"/>
      <c r="T6064"/>
      <c r="U6064"/>
      <c r="V6064"/>
      <c r="W6064"/>
      <c r="X6064"/>
      <c r="Y6064"/>
      <c r="Z6064"/>
      <c r="AA6064"/>
      <c r="AB6064"/>
      <c r="AC6064"/>
      <c r="AD6064"/>
      <c r="AE6064"/>
      <c r="AF6064"/>
      <c r="AG6064">
        <v>0</v>
      </c>
      <c r="AH6064">
        <v>0</v>
      </c>
    </row>
    <row r="6065" spans="1:34" ht="15" x14ac:dyDescent="0.25">
      <c r="A6065" t="s">
        <v>12208</v>
      </c>
      <c r="B6065" t="s">
        <v>12209</v>
      </c>
      <c r="C6065" t="s">
        <v>680</v>
      </c>
      <c r="D6065">
        <v>82</v>
      </c>
      <c r="E6065" s="138">
        <v>43090</v>
      </c>
      <c r="F6065" s="138">
        <v>46011</v>
      </c>
      <c r="G6065" t="s">
        <v>69</v>
      </c>
      <c r="H6065" t="s">
        <v>70</v>
      </c>
      <c r="I6065">
        <v>0</v>
      </c>
      <c r="J6065" t="s">
        <v>16229</v>
      </c>
      <c r="K6065">
        <v>0.79</v>
      </c>
      <c r="L6065" t="s">
        <v>71</v>
      </c>
      <c r="M6065"/>
      <c r="N6065"/>
      <c r="O6065"/>
      <c r="P6065"/>
      <c r="Q6065"/>
      <c r="R6065"/>
      <c r="S6065"/>
      <c r="T6065"/>
      <c r="U6065"/>
      <c r="V6065"/>
      <c r="W6065"/>
      <c r="X6065"/>
      <c r="Y6065"/>
      <c r="Z6065"/>
      <c r="AA6065"/>
      <c r="AB6065"/>
      <c r="AC6065"/>
      <c r="AD6065"/>
      <c r="AE6065"/>
      <c r="AF6065"/>
      <c r="AG6065">
        <v>2</v>
      </c>
      <c r="AH6065">
        <v>10000</v>
      </c>
    </row>
    <row r="6066" spans="1:34" ht="15" x14ac:dyDescent="0.25">
      <c r="A6066" t="s">
        <v>12210</v>
      </c>
      <c r="B6066" t="s">
        <v>12211</v>
      </c>
      <c r="C6066" t="s">
        <v>62</v>
      </c>
      <c r="D6066">
        <v>6</v>
      </c>
      <c r="E6066" s="138">
        <v>44651</v>
      </c>
      <c r="F6066" s="138">
        <v>46011</v>
      </c>
      <c r="G6066" t="s">
        <v>16478</v>
      </c>
      <c r="H6066" t="s">
        <v>70</v>
      </c>
      <c r="I6066">
        <v>0.55000000000000004</v>
      </c>
      <c r="J6066" t="s">
        <v>76</v>
      </c>
      <c r="K6066">
        <v>0.6</v>
      </c>
      <c r="L6066" t="s">
        <v>77</v>
      </c>
      <c r="M6066">
        <v>0.7</v>
      </c>
      <c r="N6066" t="s">
        <v>78</v>
      </c>
      <c r="O6066">
        <v>0.8</v>
      </c>
      <c r="P6066" t="s">
        <v>79</v>
      </c>
      <c r="Q6066">
        <v>0</v>
      </c>
      <c r="R6066" t="s">
        <v>16236</v>
      </c>
      <c r="S6066"/>
      <c r="T6066"/>
      <c r="U6066"/>
      <c r="V6066"/>
      <c r="W6066"/>
      <c r="X6066"/>
      <c r="Y6066"/>
      <c r="Z6066"/>
      <c r="AA6066"/>
      <c r="AB6066"/>
      <c r="AC6066"/>
      <c r="AD6066"/>
      <c r="AE6066"/>
      <c r="AF6066"/>
      <c r="AG6066">
        <v>0</v>
      </c>
      <c r="AH6066">
        <v>0</v>
      </c>
    </row>
    <row r="6067" spans="1:34" ht="15" x14ac:dyDescent="0.25">
      <c r="A6067" t="s">
        <v>12182</v>
      </c>
      <c r="B6067" t="s">
        <v>12183</v>
      </c>
      <c r="C6067" t="s">
        <v>1000</v>
      </c>
      <c r="D6067">
        <v>18</v>
      </c>
      <c r="E6067" s="138">
        <v>45600</v>
      </c>
      <c r="F6067" s="138">
        <v>45686</v>
      </c>
      <c r="G6067" t="s">
        <v>69</v>
      </c>
      <c r="H6067" t="s">
        <v>70</v>
      </c>
      <c r="I6067">
        <v>0</v>
      </c>
      <c r="J6067" t="s">
        <v>16232</v>
      </c>
      <c r="K6067">
        <v>0.8</v>
      </c>
      <c r="L6067" t="s">
        <v>71</v>
      </c>
      <c r="M6067"/>
      <c r="N6067"/>
      <c r="O6067"/>
      <c r="P6067"/>
      <c r="Q6067"/>
      <c r="R6067"/>
      <c r="S6067"/>
      <c r="T6067"/>
      <c r="U6067"/>
      <c r="V6067"/>
      <c r="W6067"/>
      <c r="X6067"/>
      <c r="Y6067"/>
      <c r="Z6067"/>
      <c r="AA6067"/>
      <c r="AB6067"/>
      <c r="AC6067"/>
      <c r="AD6067"/>
      <c r="AE6067"/>
      <c r="AF6067"/>
      <c r="AG6067">
        <v>2</v>
      </c>
      <c r="AH6067">
        <v>7500</v>
      </c>
    </row>
    <row r="6068" spans="1:34" ht="15" x14ac:dyDescent="0.25">
      <c r="A6068" t="s">
        <v>12212</v>
      </c>
      <c r="B6068" t="s">
        <v>12213</v>
      </c>
      <c r="C6068" t="s">
        <v>301</v>
      </c>
      <c r="D6068">
        <v>3</v>
      </c>
      <c r="E6068" s="138">
        <v>45728</v>
      </c>
      <c r="F6068" s="138">
        <v>45897</v>
      </c>
      <c r="G6068" t="s">
        <v>75</v>
      </c>
      <c r="H6068" t="s">
        <v>63</v>
      </c>
      <c r="I6068">
        <v>0.8</v>
      </c>
      <c r="J6068" t="s">
        <v>71</v>
      </c>
      <c r="K6068"/>
      <c r="L6068"/>
      <c r="M6068"/>
      <c r="N6068"/>
      <c r="O6068"/>
      <c r="P6068"/>
      <c r="Q6068"/>
      <c r="R6068"/>
      <c r="S6068"/>
      <c r="T6068"/>
      <c r="U6068"/>
      <c r="V6068"/>
      <c r="W6068"/>
      <c r="X6068"/>
      <c r="Y6068"/>
      <c r="Z6068"/>
      <c r="AA6068"/>
      <c r="AB6068"/>
      <c r="AC6068"/>
      <c r="AD6068"/>
      <c r="AE6068"/>
      <c r="AF6068"/>
      <c r="AG6068">
        <v>1</v>
      </c>
      <c r="AH6068">
        <v>0</v>
      </c>
    </row>
    <row r="6069" spans="1:34" ht="15" x14ac:dyDescent="0.25">
      <c r="A6069" t="s">
        <v>12192</v>
      </c>
      <c r="B6069" t="s">
        <v>12193</v>
      </c>
      <c r="C6069" t="s">
        <v>105</v>
      </c>
      <c r="D6069">
        <v>26</v>
      </c>
      <c r="E6069" s="138">
        <v>38783</v>
      </c>
      <c r="F6069" s="138">
        <v>46011</v>
      </c>
      <c r="G6069" t="s">
        <v>69</v>
      </c>
      <c r="H6069" t="s">
        <v>63</v>
      </c>
      <c r="I6069">
        <v>0.5</v>
      </c>
      <c r="J6069" t="s">
        <v>71</v>
      </c>
      <c r="K6069"/>
      <c r="L6069"/>
      <c r="M6069"/>
      <c r="N6069"/>
      <c r="O6069"/>
      <c r="P6069"/>
      <c r="Q6069"/>
      <c r="R6069"/>
      <c r="S6069"/>
      <c r="T6069"/>
      <c r="U6069"/>
      <c r="V6069"/>
      <c r="W6069"/>
      <c r="X6069"/>
      <c r="Y6069"/>
      <c r="Z6069"/>
      <c r="AA6069"/>
      <c r="AB6069"/>
      <c r="AC6069"/>
      <c r="AD6069"/>
      <c r="AE6069"/>
      <c r="AF6069"/>
      <c r="AG6069">
        <v>1</v>
      </c>
      <c r="AH6069">
        <v>0</v>
      </c>
    </row>
    <row r="6070" spans="1:34" ht="15" x14ac:dyDescent="0.25">
      <c r="A6070" t="s">
        <v>12176</v>
      </c>
      <c r="B6070" t="s">
        <v>12177</v>
      </c>
      <c r="C6070" t="s">
        <v>182</v>
      </c>
      <c r="D6070">
        <v>25</v>
      </c>
      <c r="E6070" s="138">
        <v>45590</v>
      </c>
      <c r="F6070" s="138">
        <v>45782</v>
      </c>
      <c r="G6070" t="s">
        <v>69</v>
      </c>
      <c r="H6070" t="s">
        <v>70</v>
      </c>
      <c r="I6070">
        <v>0</v>
      </c>
      <c r="J6070" t="s">
        <v>16229</v>
      </c>
      <c r="K6070">
        <v>0.8</v>
      </c>
      <c r="L6070" t="s">
        <v>71</v>
      </c>
      <c r="M6070"/>
      <c r="N6070"/>
      <c r="O6070"/>
      <c r="P6070"/>
      <c r="Q6070"/>
      <c r="R6070"/>
      <c r="S6070"/>
      <c r="T6070"/>
      <c r="U6070"/>
      <c r="V6070"/>
      <c r="W6070"/>
      <c r="X6070"/>
      <c r="Y6070"/>
      <c r="Z6070"/>
      <c r="AA6070"/>
      <c r="AB6070"/>
      <c r="AC6070"/>
      <c r="AD6070"/>
      <c r="AE6070"/>
      <c r="AF6070"/>
      <c r="AG6070">
        <v>2</v>
      </c>
      <c r="AH6070">
        <v>10000</v>
      </c>
    </row>
    <row r="6071" spans="1:34" ht="15" x14ac:dyDescent="0.25">
      <c r="A6071" t="s">
        <v>12194</v>
      </c>
      <c r="B6071" t="s">
        <v>12195</v>
      </c>
      <c r="C6071" t="s">
        <v>211</v>
      </c>
      <c r="D6071">
        <v>9</v>
      </c>
      <c r="E6071" s="138">
        <v>45132</v>
      </c>
      <c r="F6071" s="138">
        <v>46011</v>
      </c>
      <c r="G6071" t="s">
        <v>69</v>
      </c>
      <c r="H6071" t="s">
        <v>70</v>
      </c>
      <c r="I6071">
        <v>0</v>
      </c>
      <c r="J6071" t="s">
        <v>16282</v>
      </c>
      <c r="K6071">
        <v>0.8</v>
      </c>
      <c r="L6071" t="s">
        <v>71</v>
      </c>
      <c r="M6071"/>
      <c r="N6071"/>
      <c r="O6071"/>
      <c r="P6071"/>
      <c r="Q6071"/>
      <c r="R6071"/>
      <c r="S6071"/>
      <c r="T6071"/>
      <c r="U6071"/>
      <c r="V6071"/>
      <c r="W6071"/>
      <c r="X6071"/>
      <c r="Y6071"/>
      <c r="Z6071"/>
      <c r="AA6071"/>
      <c r="AB6071"/>
      <c r="AC6071"/>
      <c r="AD6071"/>
      <c r="AE6071"/>
      <c r="AF6071"/>
      <c r="AG6071">
        <v>2</v>
      </c>
      <c r="AH6071">
        <v>7000</v>
      </c>
    </row>
    <row r="6072" spans="1:34" ht="15" x14ac:dyDescent="0.25">
      <c r="A6072" t="s">
        <v>12190</v>
      </c>
      <c r="B6072" t="s">
        <v>12191</v>
      </c>
      <c r="C6072" t="s">
        <v>214</v>
      </c>
      <c r="D6072">
        <v>7</v>
      </c>
      <c r="E6072" s="138">
        <v>41725</v>
      </c>
      <c r="F6072" s="138">
        <v>46011</v>
      </c>
      <c r="G6072" t="s">
        <v>69</v>
      </c>
      <c r="H6072" t="s">
        <v>70</v>
      </c>
      <c r="I6072">
        <v>0</v>
      </c>
      <c r="J6072" t="s">
        <v>16229</v>
      </c>
      <c r="K6072">
        <v>0.7</v>
      </c>
      <c r="L6072" t="s">
        <v>71</v>
      </c>
      <c r="M6072"/>
      <c r="N6072"/>
      <c r="O6072"/>
      <c r="P6072"/>
      <c r="Q6072"/>
      <c r="R6072"/>
      <c r="S6072"/>
      <c r="T6072"/>
      <c r="U6072"/>
      <c r="V6072"/>
      <c r="W6072"/>
      <c r="X6072"/>
      <c r="Y6072"/>
      <c r="Z6072"/>
      <c r="AA6072"/>
      <c r="AB6072"/>
      <c r="AC6072"/>
      <c r="AD6072"/>
      <c r="AE6072"/>
      <c r="AF6072"/>
      <c r="AG6072">
        <v>2</v>
      </c>
      <c r="AH6072">
        <v>10000</v>
      </c>
    </row>
    <row r="6073" spans="1:34" ht="15" x14ac:dyDescent="0.25">
      <c r="A6073" t="s">
        <v>12214</v>
      </c>
      <c r="B6073" t="s">
        <v>12215</v>
      </c>
      <c r="C6073" t="s">
        <v>228</v>
      </c>
      <c r="D6073">
        <v>6</v>
      </c>
      <c r="E6073" s="138">
        <v>45033</v>
      </c>
      <c r="F6073" s="138">
        <v>46011</v>
      </c>
      <c r="G6073" t="s">
        <v>818</v>
      </c>
      <c r="H6073" t="s">
        <v>63</v>
      </c>
      <c r="I6073">
        <v>0</v>
      </c>
      <c r="J6073" t="s">
        <v>71</v>
      </c>
      <c r="K6073"/>
      <c r="L6073"/>
      <c r="M6073"/>
      <c r="N6073"/>
      <c r="O6073"/>
      <c r="P6073"/>
      <c r="Q6073"/>
      <c r="R6073"/>
      <c r="S6073"/>
      <c r="T6073"/>
      <c r="U6073"/>
      <c r="V6073"/>
      <c r="W6073"/>
      <c r="X6073"/>
      <c r="Y6073"/>
      <c r="Z6073"/>
      <c r="AA6073"/>
      <c r="AB6073"/>
      <c r="AC6073"/>
      <c r="AD6073"/>
      <c r="AE6073"/>
      <c r="AF6073"/>
      <c r="AG6073">
        <v>1</v>
      </c>
      <c r="AH6073">
        <v>0</v>
      </c>
    </row>
    <row r="6074" spans="1:34" ht="15" x14ac:dyDescent="0.25">
      <c r="A6074" t="s">
        <v>12186</v>
      </c>
      <c r="B6074" t="s">
        <v>12187</v>
      </c>
      <c r="C6074" t="s">
        <v>90</v>
      </c>
      <c r="D6074">
        <v>5</v>
      </c>
      <c r="E6074" s="138">
        <v>44222</v>
      </c>
      <c r="F6074" s="138">
        <v>46011</v>
      </c>
      <c r="G6074" t="s">
        <v>69</v>
      </c>
      <c r="H6074" t="s">
        <v>70</v>
      </c>
      <c r="I6074">
        <v>0</v>
      </c>
      <c r="J6074" t="s">
        <v>16228</v>
      </c>
      <c r="K6074">
        <v>0.8</v>
      </c>
      <c r="L6074" t="s">
        <v>71</v>
      </c>
      <c r="M6074"/>
      <c r="N6074"/>
      <c r="O6074"/>
      <c r="P6074"/>
      <c r="Q6074"/>
      <c r="R6074"/>
      <c r="S6074"/>
      <c r="T6074"/>
      <c r="U6074"/>
      <c r="V6074"/>
      <c r="W6074"/>
      <c r="X6074"/>
      <c r="Y6074"/>
      <c r="Z6074"/>
      <c r="AA6074"/>
      <c r="AB6074"/>
      <c r="AC6074"/>
      <c r="AD6074"/>
      <c r="AE6074"/>
      <c r="AF6074"/>
      <c r="AG6074">
        <v>2</v>
      </c>
      <c r="AH6074">
        <v>12000</v>
      </c>
    </row>
    <row r="6075" spans="1:34" ht="15" x14ac:dyDescent="0.25">
      <c r="A6075" t="s">
        <v>12216</v>
      </c>
      <c r="B6075" t="s">
        <v>12217</v>
      </c>
      <c r="C6075" t="s">
        <v>231</v>
      </c>
      <c r="D6075">
        <v>16</v>
      </c>
      <c r="E6075" s="138">
        <v>42215</v>
      </c>
      <c r="F6075" s="138">
        <v>46011</v>
      </c>
      <c r="G6075" t="s">
        <v>69</v>
      </c>
      <c r="H6075" t="s">
        <v>63</v>
      </c>
      <c r="I6075">
        <v>0.8</v>
      </c>
      <c r="J6075" t="s">
        <v>71</v>
      </c>
      <c r="K6075"/>
      <c r="L6075"/>
      <c r="M6075"/>
      <c r="N6075"/>
      <c r="O6075"/>
      <c r="P6075"/>
      <c r="Q6075"/>
      <c r="R6075"/>
      <c r="S6075"/>
      <c r="T6075"/>
      <c r="U6075"/>
      <c r="V6075"/>
      <c r="W6075"/>
      <c r="X6075"/>
      <c r="Y6075"/>
      <c r="Z6075"/>
      <c r="AA6075"/>
      <c r="AB6075"/>
      <c r="AC6075"/>
      <c r="AD6075"/>
      <c r="AE6075"/>
      <c r="AF6075"/>
      <c r="AG6075">
        <v>1</v>
      </c>
      <c r="AH6075">
        <v>0</v>
      </c>
    </row>
    <row r="6076" spans="1:34" ht="15" x14ac:dyDescent="0.25">
      <c r="A6076" t="s">
        <v>12224</v>
      </c>
      <c r="B6076" t="s">
        <v>12225</v>
      </c>
      <c r="C6076" t="s">
        <v>119</v>
      </c>
      <c r="D6076">
        <v>40</v>
      </c>
      <c r="E6076" s="138">
        <v>45656</v>
      </c>
      <c r="F6076" s="138">
        <v>45946</v>
      </c>
      <c r="G6076" t="s">
        <v>69</v>
      </c>
      <c r="H6076" t="s">
        <v>70</v>
      </c>
      <c r="I6076">
        <v>0</v>
      </c>
      <c r="J6076" t="s">
        <v>16229</v>
      </c>
      <c r="K6076">
        <v>0.5</v>
      </c>
      <c r="L6076" t="s">
        <v>71</v>
      </c>
      <c r="M6076"/>
      <c r="N6076"/>
      <c r="O6076"/>
      <c r="P6076"/>
      <c r="Q6076"/>
      <c r="R6076"/>
      <c r="S6076"/>
      <c r="T6076"/>
      <c r="U6076"/>
      <c r="V6076"/>
      <c r="W6076"/>
      <c r="X6076"/>
      <c r="Y6076"/>
      <c r="Z6076"/>
      <c r="AA6076"/>
      <c r="AB6076"/>
      <c r="AC6076"/>
      <c r="AD6076"/>
      <c r="AE6076"/>
      <c r="AF6076"/>
      <c r="AG6076">
        <v>2</v>
      </c>
      <c r="AH6076">
        <v>10000</v>
      </c>
    </row>
    <row r="6077" spans="1:34" ht="15" x14ac:dyDescent="0.25">
      <c r="A6077" t="s">
        <v>12222</v>
      </c>
      <c r="B6077" t="s">
        <v>12223</v>
      </c>
      <c r="C6077" t="s">
        <v>286</v>
      </c>
      <c r="D6077">
        <v>84</v>
      </c>
      <c r="E6077" s="138">
        <v>45645</v>
      </c>
      <c r="F6077" s="138">
        <v>45702</v>
      </c>
      <c r="G6077" t="s">
        <v>75</v>
      </c>
      <c r="H6077" t="s">
        <v>70</v>
      </c>
      <c r="I6077">
        <v>0</v>
      </c>
      <c r="J6077" t="s">
        <v>16232</v>
      </c>
      <c r="K6077">
        <v>0.6</v>
      </c>
      <c r="L6077" t="s">
        <v>71</v>
      </c>
      <c r="M6077"/>
      <c r="N6077"/>
      <c r="O6077"/>
      <c r="P6077"/>
      <c r="Q6077"/>
      <c r="R6077"/>
      <c r="S6077"/>
      <c r="T6077"/>
      <c r="U6077"/>
      <c r="V6077"/>
      <c r="W6077"/>
      <c r="X6077"/>
      <c r="Y6077"/>
      <c r="Z6077"/>
      <c r="AA6077"/>
      <c r="AB6077"/>
      <c r="AC6077"/>
      <c r="AD6077"/>
      <c r="AE6077"/>
      <c r="AF6077"/>
      <c r="AG6077">
        <v>2</v>
      </c>
      <c r="AH6077">
        <v>7500</v>
      </c>
    </row>
    <row r="6078" spans="1:34" ht="15" x14ac:dyDescent="0.25">
      <c r="A6078" t="s">
        <v>12226</v>
      </c>
      <c r="B6078" t="s">
        <v>12227</v>
      </c>
      <c r="C6078" t="s">
        <v>193</v>
      </c>
      <c r="D6078">
        <v>43</v>
      </c>
      <c r="E6078" s="138">
        <v>40939</v>
      </c>
      <c r="F6078" s="138">
        <v>46011</v>
      </c>
      <c r="G6078" t="s">
        <v>69</v>
      </c>
      <c r="H6078" t="s">
        <v>70</v>
      </c>
      <c r="I6078">
        <v>0</v>
      </c>
      <c r="J6078" t="s">
        <v>16237</v>
      </c>
      <c r="K6078">
        <v>0.8</v>
      </c>
      <c r="L6078" t="s">
        <v>71</v>
      </c>
      <c r="M6078"/>
      <c r="N6078"/>
      <c r="O6078"/>
      <c r="P6078"/>
      <c r="Q6078"/>
      <c r="R6078"/>
      <c r="S6078"/>
      <c r="T6078"/>
      <c r="U6078"/>
      <c r="V6078"/>
      <c r="W6078"/>
      <c r="X6078"/>
      <c r="Y6078"/>
      <c r="Z6078"/>
      <c r="AA6078"/>
      <c r="AB6078"/>
      <c r="AC6078"/>
      <c r="AD6078"/>
      <c r="AE6078"/>
      <c r="AF6078"/>
      <c r="AG6078">
        <v>2</v>
      </c>
      <c r="AH6078">
        <v>9000</v>
      </c>
    </row>
    <row r="6079" spans="1:34" ht="15" x14ac:dyDescent="0.25">
      <c r="A6079" t="s">
        <v>12228</v>
      </c>
      <c r="B6079" t="s">
        <v>12229</v>
      </c>
      <c r="C6079" t="s">
        <v>148</v>
      </c>
      <c r="D6079">
        <v>36</v>
      </c>
      <c r="E6079" s="138">
        <v>45646</v>
      </c>
      <c r="F6079" s="138">
        <v>45932</v>
      </c>
      <c r="G6079" t="s">
        <v>69</v>
      </c>
      <c r="H6079" t="s">
        <v>70</v>
      </c>
      <c r="I6079">
        <v>0</v>
      </c>
      <c r="J6079" t="s">
        <v>16229</v>
      </c>
      <c r="K6079">
        <v>0.8</v>
      </c>
      <c r="L6079" t="s">
        <v>71</v>
      </c>
      <c r="M6079"/>
      <c r="N6079"/>
      <c r="O6079"/>
      <c r="P6079"/>
      <c r="Q6079"/>
      <c r="R6079"/>
      <c r="S6079"/>
      <c r="T6079"/>
      <c r="U6079"/>
      <c r="V6079"/>
      <c r="W6079"/>
      <c r="X6079"/>
      <c r="Y6079"/>
      <c r="Z6079"/>
      <c r="AA6079"/>
      <c r="AB6079"/>
      <c r="AC6079"/>
      <c r="AD6079"/>
      <c r="AE6079"/>
      <c r="AF6079"/>
      <c r="AG6079">
        <v>2</v>
      </c>
      <c r="AH6079">
        <v>10000</v>
      </c>
    </row>
    <row r="6080" spans="1:34" ht="15" x14ac:dyDescent="0.25">
      <c r="A6080" t="s">
        <v>15879</v>
      </c>
      <c r="B6080" t="s">
        <v>15880</v>
      </c>
      <c r="C6080" t="s">
        <v>313</v>
      </c>
      <c r="D6080"/>
      <c r="E6080"/>
      <c r="F6080"/>
      <c r="G6080"/>
      <c r="H6080" t="s">
        <v>63</v>
      </c>
      <c r="I6080" t="s">
        <v>64</v>
      </c>
      <c r="J6080"/>
      <c r="K6080"/>
      <c r="L6080"/>
      <c r="M6080"/>
      <c r="N6080"/>
      <c r="O6080"/>
      <c r="P6080"/>
      <c r="Q6080"/>
      <c r="R6080"/>
      <c r="S6080"/>
      <c r="T6080"/>
      <c r="U6080"/>
      <c r="V6080"/>
      <c r="W6080"/>
      <c r="X6080"/>
      <c r="Y6080"/>
      <c r="Z6080"/>
      <c r="AA6080"/>
      <c r="AB6080"/>
      <c r="AC6080"/>
      <c r="AD6080"/>
      <c r="AE6080"/>
      <c r="AF6080"/>
      <c r="AG6080"/>
      <c r="AH6080">
        <v>0</v>
      </c>
    </row>
    <row r="6081" spans="1:34" ht="15" x14ac:dyDescent="0.25">
      <c r="A6081" t="s">
        <v>12220</v>
      </c>
      <c r="B6081" t="s">
        <v>12221</v>
      </c>
      <c r="C6081" t="s">
        <v>211</v>
      </c>
      <c r="D6081">
        <v>28</v>
      </c>
      <c r="E6081" s="138">
        <v>45288</v>
      </c>
      <c r="F6081" s="138">
        <v>46011</v>
      </c>
      <c r="G6081" t="s">
        <v>69</v>
      </c>
      <c r="H6081" t="s">
        <v>63</v>
      </c>
      <c r="I6081">
        <v>0.2</v>
      </c>
      <c r="J6081" t="s">
        <v>71</v>
      </c>
      <c r="K6081"/>
      <c r="L6081"/>
      <c r="M6081"/>
      <c r="N6081"/>
      <c r="O6081"/>
      <c r="P6081"/>
      <c r="Q6081"/>
      <c r="R6081"/>
      <c r="S6081"/>
      <c r="T6081"/>
      <c r="U6081"/>
      <c r="V6081"/>
      <c r="W6081"/>
      <c r="X6081"/>
      <c r="Y6081"/>
      <c r="Z6081"/>
      <c r="AA6081"/>
      <c r="AB6081"/>
      <c r="AC6081"/>
      <c r="AD6081"/>
      <c r="AE6081"/>
      <c r="AF6081"/>
      <c r="AG6081">
        <v>1</v>
      </c>
      <c r="AH6081">
        <v>0</v>
      </c>
    </row>
    <row r="6082" spans="1:34" ht="15" x14ac:dyDescent="0.25">
      <c r="A6082" t="s">
        <v>12232</v>
      </c>
      <c r="B6082" t="s">
        <v>12233</v>
      </c>
      <c r="C6082" t="s">
        <v>259</v>
      </c>
      <c r="D6082">
        <v>17</v>
      </c>
      <c r="E6082" s="138">
        <v>43985</v>
      </c>
      <c r="F6082" s="138">
        <v>46011</v>
      </c>
      <c r="G6082" t="s">
        <v>16478</v>
      </c>
      <c r="H6082" t="s">
        <v>70</v>
      </c>
      <c r="I6082">
        <v>0.4</v>
      </c>
      <c r="J6082" t="s">
        <v>76</v>
      </c>
      <c r="K6082">
        <v>0.6</v>
      </c>
      <c r="L6082" t="s">
        <v>77</v>
      </c>
      <c r="M6082">
        <v>0.7</v>
      </c>
      <c r="N6082" t="s">
        <v>78</v>
      </c>
      <c r="O6082">
        <v>0.8</v>
      </c>
      <c r="P6082" t="s">
        <v>79</v>
      </c>
      <c r="Q6082">
        <v>0</v>
      </c>
      <c r="R6082" t="s">
        <v>16229</v>
      </c>
      <c r="S6082"/>
      <c r="T6082"/>
      <c r="U6082"/>
      <c r="V6082"/>
      <c r="W6082"/>
      <c r="X6082"/>
      <c r="Y6082"/>
      <c r="Z6082"/>
      <c r="AA6082"/>
      <c r="AB6082"/>
      <c r="AC6082"/>
      <c r="AD6082"/>
      <c r="AE6082"/>
      <c r="AF6082"/>
      <c r="AG6082">
        <v>0</v>
      </c>
      <c r="AH6082">
        <v>0</v>
      </c>
    </row>
    <row r="6083" spans="1:34" ht="15" x14ac:dyDescent="0.25">
      <c r="A6083" t="s">
        <v>12234</v>
      </c>
      <c r="B6083" t="s">
        <v>12235</v>
      </c>
      <c r="C6083" t="s">
        <v>203</v>
      </c>
      <c r="D6083">
        <v>35</v>
      </c>
      <c r="E6083" s="138">
        <v>45644</v>
      </c>
      <c r="F6083" s="138">
        <v>45715</v>
      </c>
      <c r="G6083" t="s">
        <v>69</v>
      </c>
      <c r="H6083" t="s">
        <v>63</v>
      </c>
      <c r="I6083">
        <v>0.8</v>
      </c>
      <c r="J6083" t="s">
        <v>71</v>
      </c>
      <c r="K6083"/>
      <c r="L6083"/>
      <c r="M6083"/>
      <c r="N6083"/>
      <c r="O6083"/>
      <c r="P6083"/>
      <c r="Q6083"/>
      <c r="R6083"/>
      <c r="S6083"/>
      <c r="T6083"/>
      <c r="U6083"/>
      <c r="V6083"/>
      <c r="W6083"/>
      <c r="X6083"/>
      <c r="Y6083"/>
      <c r="Z6083"/>
      <c r="AA6083"/>
      <c r="AB6083"/>
      <c r="AC6083"/>
      <c r="AD6083"/>
      <c r="AE6083"/>
      <c r="AF6083"/>
      <c r="AG6083">
        <v>1</v>
      </c>
      <c r="AH6083">
        <v>0</v>
      </c>
    </row>
    <row r="6084" spans="1:34" ht="15" x14ac:dyDescent="0.25">
      <c r="A6084" t="s">
        <v>12238</v>
      </c>
      <c r="B6084" t="s">
        <v>12239</v>
      </c>
      <c r="C6084" t="s">
        <v>151</v>
      </c>
      <c r="D6084">
        <v>27</v>
      </c>
      <c r="E6084" s="138">
        <v>45649</v>
      </c>
      <c r="F6084" s="138">
        <v>45691</v>
      </c>
      <c r="G6084" t="s">
        <v>69</v>
      </c>
      <c r="H6084" t="s">
        <v>63</v>
      </c>
      <c r="I6084">
        <v>0.6</v>
      </c>
      <c r="J6084" t="s">
        <v>71</v>
      </c>
      <c r="K6084"/>
      <c r="L6084"/>
      <c r="M6084"/>
      <c r="N6084"/>
      <c r="O6084"/>
      <c r="P6084"/>
      <c r="Q6084"/>
      <c r="R6084"/>
      <c r="S6084"/>
      <c r="T6084"/>
      <c r="U6084"/>
      <c r="V6084"/>
      <c r="W6084"/>
      <c r="X6084"/>
      <c r="Y6084"/>
      <c r="Z6084"/>
      <c r="AA6084"/>
      <c r="AB6084"/>
      <c r="AC6084"/>
      <c r="AD6084"/>
      <c r="AE6084"/>
      <c r="AF6084"/>
      <c r="AG6084">
        <v>1</v>
      </c>
      <c r="AH6084">
        <v>0</v>
      </c>
    </row>
    <row r="6085" spans="1:34" ht="15" x14ac:dyDescent="0.25">
      <c r="A6085" t="s">
        <v>12240</v>
      </c>
      <c r="B6085" t="s">
        <v>12241</v>
      </c>
      <c r="C6085" t="s">
        <v>139</v>
      </c>
      <c r="D6085">
        <v>10</v>
      </c>
      <c r="E6085" s="138">
        <v>42823</v>
      </c>
      <c r="F6085" s="138">
        <v>46011</v>
      </c>
      <c r="G6085" t="s">
        <v>69</v>
      </c>
      <c r="H6085" t="s">
        <v>63</v>
      </c>
      <c r="I6085">
        <v>0.8</v>
      </c>
      <c r="J6085" t="s">
        <v>71</v>
      </c>
      <c r="K6085"/>
      <c r="L6085"/>
      <c r="M6085"/>
      <c r="N6085"/>
      <c r="O6085"/>
      <c r="P6085"/>
      <c r="Q6085"/>
      <c r="R6085"/>
      <c r="S6085"/>
      <c r="T6085"/>
      <c r="U6085"/>
      <c r="V6085"/>
      <c r="W6085"/>
      <c r="X6085"/>
      <c r="Y6085"/>
      <c r="Z6085"/>
      <c r="AA6085"/>
      <c r="AB6085"/>
      <c r="AC6085"/>
      <c r="AD6085"/>
      <c r="AE6085"/>
      <c r="AF6085"/>
      <c r="AG6085">
        <v>1</v>
      </c>
      <c r="AH6085">
        <v>0</v>
      </c>
    </row>
    <row r="6086" spans="1:34" ht="15" x14ac:dyDescent="0.25">
      <c r="A6086" t="s">
        <v>12242</v>
      </c>
      <c r="B6086" t="s">
        <v>12243</v>
      </c>
      <c r="C6086" t="s">
        <v>176</v>
      </c>
      <c r="D6086">
        <v>23</v>
      </c>
      <c r="E6086" s="138">
        <v>45642</v>
      </c>
      <c r="F6086" s="138">
        <v>45685</v>
      </c>
      <c r="G6086" t="s">
        <v>69</v>
      </c>
      <c r="H6086" t="s">
        <v>70</v>
      </c>
      <c r="I6086">
        <v>0</v>
      </c>
      <c r="J6086" t="s">
        <v>16256</v>
      </c>
      <c r="K6086">
        <v>0.4</v>
      </c>
      <c r="L6086" t="s">
        <v>71</v>
      </c>
      <c r="M6086"/>
      <c r="N6086"/>
      <c r="O6086"/>
      <c r="P6086"/>
      <c r="Q6086"/>
      <c r="R6086"/>
      <c r="S6086"/>
      <c r="T6086"/>
      <c r="U6086"/>
      <c r="V6086"/>
      <c r="W6086"/>
      <c r="X6086"/>
      <c r="Y6086"/>
      <c r="Z6086"/>
      <c r="AA6086"/>
      <c r="AB6086"/>
      <c r="AC6086"/>
      <c r="AD6086"/>
      <c r="AE6086"/>
      <c r="AF6086"/>
      <c r="AG6086">
        <v>2</v>
      </c>
      <c r="AH6086">
        <v>6000</v>
      </c>
    </row>
    <row r="6087" spans="1:34" ht="15" x14ac:dyDescent="0.25">
      <c r="A6087" t="s">
        <v>12244</v>
      </c>
      <c r="B6087" t="s">
        <v>12245</v>
      </c>
      <c r="C6087" t="s">
        <v>1370</v>
      </c>
      <c r="D6087">
        <v>61</v>
      </c>
      <c r="E6087" s="138">
        <v>45653</v>
      </c>
      <c r="F6087" s="138">
        <v>45700</v>
      </c>
      <c r="G6087" t="s">
        <v>69</v>
      </c>
      <c r="H6087" t="s">
        <v>70</v>
      </c>
      <c r="I6087">
        <v>0</v>
      </c>
      <c r="J6087" t="s">
        <v>16229</v>
      </c>
      <c r="K6087">
        <v>0.77</v>
      </c>
      <c r="L6087" t="s">
        <v>16270</v>
      </c>
      <c r="M6087">
        <v>0.78</v>
      </c>
      <c r="N6087" t="s">
        <v>78</v>
      </c>
      <c r="O6087">
        <v>0.8</v>
      </c>
      <c r="P6087" t="s">
        <v>79</v>
      </c>
      <c r="Q6087"/>
      <c r="R6087"/>
      <c r="S6087"/>
      <c r="T6087"/>
      <c r="U6087"/>
      <c r="V6087"/>
      <c r="W6087"/>
      <c r="X6087"/>
      <c r="Y6087"/>
      <c r="Z6087"/>
      <c r="AA6087"/>
      <c r="AB6087"/>
      <c r="AC6087"/>
      <c r="AD6087"/>
      <c r="AE6087"/>
      <c r="AF6087"/>
      <c r="AG6087">
        <v>4</v>
      </c>
      <c r="AH6087">
        <v>10000</v>
      </c>
    </row>
    <row r="6088" spans="1:34" ht="15" x14ac:dyDescent="0.25">
      <c r="A6088" t="s">
        <v>10054</v>
      </c>
      <c r="B6088" t="s">
        <v>10055</v>
      </c>
      <c r="C6088" t="s">
        <v>680</v>
      </c>
      <c r="D6088">
        <v>6</v>
      </c>
      <c r="E6088" s="138">
        <v>44984</v>
      </c>
      <c r="F6088" s="138">
        <v>46011</v>
      </c>
      <c r="G6088" t="s">
        <v>69</v>
      </c>
      <c r="H6088" t="s">
        <v>70</v>
      </c>
      <c r="I6088">
        <v>0</v>
      </c>
      <c r="J6088" t="s">
        <v>16257</v>
      </c>
      <c r="K6088">
        <v>0.8</v>
      </c>
      <c r="L6088" t="s">
        <v>71</v>
      </c>
      <c r="M6088"/>
      <c r="N6088"/>
      <c r="O6088"/>
      <c r="P6088"/>
      <c r="Q6088"/>
      <c r="R6088"/>
      <c r="S6088"/>
      <c r="T6088"/>
      <c r="U6088"/>
      <c r="V6088"/>
      <c r="W6088"/>
      <c r="X6088"/>
      <c r="Y6088"/>
      <c r="Z6088"/>
      <c r="AA6088"/>
      <c r="AB6088"/>
      <c r="AC6088"/>
      <c r="AD6088"/>
      <c r="AE6088"/>
      <c r="AF6088"/>
      <c r="AG6088">
        <v>2</v>
      </c>
      <c r="AH6088">
        <v>14999.99</v>
      </c>
    </row>
    <row r="6089" spans="1:34" ht="15" x14ac:dyDescent="0.25">
      <c r="A6089" t="s">
        <v>12236</v>
      </c>
      <c r="B6089" t="s">
        <v>12237</v>
      </c>
      <c r="C6089" t="s">
        <v>136</v>
      </c>
      <c r="D6089">
        <v>22</v>
      </c>
      <c r="E6089" s="138">
        <v>45616</v>
      </c>
      <c r="F6089" s="138">
        <v>45926</v>
      </c>
      <c r="G6089" t="s">
        <v>69</v>
      </c>
      <c r="H6089" t="s">
        <v>70</v>
      </c>
      <c r="I6089">
        <v>0</v>
      </c>
      <c r="J6089" t="s">
        <v>16249</v>
      </c>
      <c r="K6089">
        <v>0.7</v>
      </c>
      <c r="L6089" t="s">
        <v>71</v>
      </c>
      <c r="M6089"/>
      <c r="N6089"/>
      <c r="O6089"/>
      <c r="P6089"/>
      <c r="Q6089"/>
      <c r="R6089"/>
      <c r="S6089"/>
      <c r="T6089"/>
      <c r="U6089"/>
      <c r="V6089"/>
      <c r="W6089"/>
      <c r="X6089"/>
      <c r="Y6089"/>
      <c r="Z6089"/>
      <c r="AA6089"/>
      <c r="AB6089"/>
      <c r="AC6089"/>
      <c r="AD6089"/>
      <c r="AE6089"/>
      <c r="AF6089"/>
      <c r="AG6089">
        <v>2</v>
      </c>
      <c r="AH6089">
        <v>8000</v>
      </c>
    </row>
    <row r="6090" spans="1:34" ht="15" x14ac:dyDescent="0.25">
      <c r="A6090" t="s">
        <v>12246</v>
      </c>
      <c r="B6090" t="s">
        <v>12247</v>
      </c>
      <c r="C6090" t="s">
        <v>125</v>
      </c>
      <c r="D6090">
        <v>15</v>
      </c>
      <c r="E6090" s="138">
        <v>44803</v>
      </c>
      <c r="F6090" s="138">
        <v>46011</v>
      </c>
      <c r="G6090" t="s">
        <v>69</v>
      </c>
      <c r="H6090" t="s">
        <v>63</v>
      </c>
      <c r="I6090">
        <v>0.8</v>
      </c>
      <c r="J6090" t="s">
        <v>71</v>
      </c>
      <c r="K6090"/>
      <c r="L6090"/>
      <c r="M6090"/>
      <c r="N6090"/>
      <c r="O6090"/>
      <c r="P6090"/>
      <c r="Q6090"/>
      <c r="R6090"/>
      <c r="S6090"/>
      <c r="T6090"/>
      <c r="U6090"/>
      <c r="V6090"/>
      <c r="W6090"/>
      <c r="X6090"/>
      <c r="Y6090"/>
      <c r="Z6090"/>
      <c r="AA6090"/>
      <c r="AB6090"/>
      <c r="AC6090"/>
      <c r="AD6090"/>
      <c r="AE6090"/>
      <c r="AF6090"/>
      <c r="AG6090">
        <v>1</v>
      </c>
      <c r="AH6090">
        <v>0</v>
      </c>
    </row>
    <row r="6091" spans="1:34" ht="15" x14ac:dyDescent="0.25">
      <c r="A6091" t="s">
        <v>12248</v>
      </c>
      <c r="B6091" t="s">
        <v>12249</v>
      </c>
      <c r="C6091" t="s">
        <v>516</v>
      </c>
      <c r="D6091"/>
      <c r="E6091"/>
      <c r="F6091"/>
      <c r="G6091"/>
      <c r="H6091" t="s">
        <v>63</v>
      </c>
      <c r="I6091" t="s">
        <v>64</v>
      </c>
      <c r="J6091"/>
      <c r="K6091"/>
      <c r="L6091"/>
      <c r="M6091"/>
      <c r="N6091"/>
      <c r="O6091"/>
      <c r="P6091"/>
      <c r="Q6091"/>
      <c r="R6091"/>
      <c r="S6091"/>
      <c r="T6091"/>
      <c r="U6091"/>
      <c r="V6091"/>
      <c r="W6091"/>
      <c r="X6091"/>
      <c r="Y6091"/>
      <c r="Z6091"/>
      <c r="AA6091"/>
      <c r="AB6091"/>
      <c r="AC6091"/>
      <c r="AD6091"/>
      <c r="AE6091"/>
      <c r="AF6091"/>
      <c r="AG6091"/>
      <c r="AH6091">
        <v>0</v>
      </c>
    </row>
    <row r="6092" spans="1:34" ht="15" x14ac:dyDescent="0.25">
      <c r="A6092" t="s">
        <v>12250</v>
      </c>
      <c r="B6092" t="s">
        <v>12251</v>
      </c>
      <c r="C6092" t="s">
        <v>203</v>
      </c>
      <c r="D6092">
        <v>51</v>
      </c>
      <c r="E6092" s="138">
        <v>45645</v>
      </c>
      <c r="F6092" s="138">
        <v>45672</v>
      </c>
      <c r="G6092" t="s">
        <v>16478</v>
      </c>
      <c r="H6092" t="s">
        <v>70</v>
      </c>
      <c r="I6092">
        <v>0.45</v>
      </c>
      <c r="J6092" t="s">
        <v>76</v>
      </c>
      <c r="K6092">
        <v>0.64</v>
      </c>
      <c r="L6092" t="s">
        <v>77</v>
      </c>
      <c r="M6092">
        <v>0.74</v>
      </c>
      <c r="N6092" t="s">
        <v>78</v>
      </c>
      <c r="O6092">
        <v>0.77</v>
      </c>
      <c r="P6092" t="s">
        <v>79</v>
      </c>
      <c r="Q6092">
        <v>0</v>
      </c>
      <c r="R6092" t="s">
        <v>16230</v>
      </c>
      <c r="S6092"/>
      <c r="T6092"/>
      <c r="U6092"/>
      <c r="V6092"/>
      <c r="W6092"/>
      <c r="X6092"/>
      <c r="Y6092"/>
      <c r="Z6092"/>
      <c r="AA6092"/>
      <c r="AB6092"/>
      <c r="AC6092"/>
      <c r="AD6092"/>
      <c r="AE6092"/>
      <c r="AF6092"/>
      <c r="AG6092">
        <v>0</v>
      </c>
      <c r="AH6092">
        <v>0</v>
      </c>
    </row>
    <row r="6093" spans="1:34" ht="15" x14ac:dyDescent="0.25">
      <c r="A6093" t="s">
        <v>12252</v>
      </c>
      <c r="B6093" t="s">
        <v>12253</v>
      </c>
      <c r="C6093" t="s">
        <v>99</v>
      </c>
      <c r="D6093">
        <v>10</v>
      </c>
      <c r="E6093" s="138">
        <v>43552</v>
      </c>
      <c r="F6093" s="138">
        <v>46011</v>
      </c>
      <c r="G6093" t="s">
        <v>69</v>
      </c>
      <c r="H6093" t="s">
        <v>63</v>
      </c>
      <c r="I6093">
        <v>0.3</v>
      </c>
      <c r="J6093" t="s">
        <v>71</v>
      </c>
      <c r="K6093"/>
      <c r="L6093"/>
      <c r="M6093"/>
      <c r="N6093"/>
      <c r="O6093"/>
      <c r="P6093"/>
      <c r="Q6093"/>
      <c r="R6093"/>
      <c r="S6093"/>
      <c r="T6093"/>
      <c r="U6093"/>
      <c r="V6093"/>
      <c r="W6093"/>
      <c r="X6093"/>
      <c r="Y6093"/>
      <c r="Z6093"/>
      <c r="AA6093"/>
      <c r="AB6093"/>
      <c r="AC6093"/>
      <c r="AD6093"/>
      <c r="AE6093"/>
      <c r="AF6093"/>
      <c r="AG6093">
        <v>1</v>
      </c>
      <c r="AH6093">
        <v>0</v>
      </c>
    </row>
    <row r="6094" spans="1:34" ht="15" x14ac:dyDescent="0.25">
      <c r="A6094" t="s">
        <v>9779</v>
      </c>
      <c r="B6094" t="s">
        <v>9780</v>
      </c>
      <c r="C6094" t="s">
        <v>742</v>
      </c>
      <c r="D6094">
        <v>14</v>
      </c>
      <c r="E6094" s="138">
        <v>45075</v>
      </c>
      <c r="F6094" s="138">
        <v>46011</v>
      </c>
      <c r="G6094" t="s">
        <v>69</v>
      </c>
      <c r="H6094" t="s">
        <v>63</v>
      </c>
      <c r="I6094">
        <v>0.7</v>
      </c>
      <c r="J6094" t="s">
        <v>71</v>
      </c>
      <c r="K6094"/>
      <c r="L6094"/>
      <c r="M6094"/>
      <c r="N6094"/>
      <c r="O6094"/>
      <c r="P6094"/>
      <c r="Q6094"/>
      <c r="R6094"/>
      <c r="S6094"/>
      <c r="T6094"/>
      <c r="U6094"/>
      <c r="V6094"/>
      <c r="W6094"/>
      <c r="X6094"/>
      <c r="Y6094"/>
      <c r="Z6094"/>
      <c r="AA6094"/>
      <c r="AB6094"/>
      <c r="AC6094"/>
      <c r="AD6094"/>
      <c r="AE6094"/>
      <c r="AF6094"/>
      <c r="AG6094">
        <v>1</v>
      </c>
      <c r="AH6094">
        <v>0</v>
      </c>
    </row>
    <row r="6095" spans="1:34" ht="15" x14ac:dyDescent="0.25">
      <c r="A6095" t="s">
        <v>5768</v>
      </c>
      <c r="B6095" t="s">
        <v>5769</v>
      </c>
      <c r="C6095" t="s">
        <v>516</v>
      </c>
      <c r="D6095">
        <v>52</v>
      </c>
      <c r="E6095" s="138">
        <v>45644</v>
      </c>
      <c r="F6095" s="138">
        <v>45938</v>
      </c>
      <c r="G6095" t="s">
        <v>69</v>
      </c>
      <c r="H6095" t="s">
        <v>70</v>
      </c>
      <c r="I6095">
        <v>0</v>
      </c>
      <c r="J6095" t="s">
        <v>16236</v>
      </c>
      <c r="K6095">
        <v>0.8</v>
      </c>
      <c r="L6095" t="s">
        <v>71</v>
      </c>
      <c r="M6095"/>
      <c r="N6095"/>
      <c r="O6095"/>
      <c r="P6095"/>
      <c r="Q6095"/>
      <c r="R6095"/>
      <c r="S6095"/>
      <c r="T6095"/>
      <c r="U6095"/>
      <c r="V6095"/>
      <c r="W6095"/>
      <c r="X6095"/>
      <c r="Y6095"/>
      <c r="Z6095"/>
      <c r="AA6095"/>
      <c r="AB6095"/>
      <c r="AC6095"/>
      <c r="AD6095"/>
      <c r="AE6095"/>
      <c r="AF6095"/>
      <c r="AG6095">
        <v>2</v>
      </c>
      <c r="AH6095">
        <v>9999.99</v>
      </c>
    </row>
    <row r="6096" spans="1:34" ht="15" x14ac:dyDescent="0.25">
      <c r="A6096" t="s">
        <v>12218</v>
      </c>
      <c r="B6096" t="s">
        <v>12219</v>
      </c>
      <c r="C6096" t="s">
        <v>621</v>
      </c>
      <c r="D6096">
        <v>5</v>
      </c>
      <c r="E6096" s="138">
        <v>45667</v>
      </c>
      <c r="F6096" s="138">
        <v>45944</v>
      </c>
      <c r="G6096" t="s">
        <v>69</v>
      </c>
      <c r="H6096" t="s">
        <v>63</v>
      </c>
      <c r="I6096">
        <v>0.8</v>
      </c>
      <c r="J6096" t="s">
        <v>71</v>
      </c>
      <c r="K6096"/>
      <c r="L6096"/>
      <c r="M6096"/>
      <c r="N6096"/>
      <c r="O6096"/>
      <c r="P6096"/>
      <c r="Q6096"/>
      <c r="R6096"/>
      <c r="S6096"/>
      <c r="T6096"/>
      <c r="U6096"/>
      <c r="V6096"/>
      <c r="W6096"/>
      <c r="X6096"/>
      <c r="Y6096"/>
      <c r="Z6096"/>
      <c r="AA6096"/>
      <c r="AB6096"/>
      <c r="AC6096"/>
      <c r="AD6096"/>
      <c r="AE6096"/>
      <c r="AF6096"/>
      <c r="AG6096">
        <v>1</v>
      </c>
      <c r="AH6096">
        <v>0</v>
      </c>
    </row>
    <row r="6097" spans="1:34" ht="15" x14ac:dyDescent="0.25">
      <c r="A6097" t="s">
        <v>12254</v>
      </c>
      <c r="B6097" t="s">
        <v>12255</v>
      </c>
      <c r="C6097" t="s">
        <v>176</v>
      </c>
      <c r="D6097">
        <v>24</v>
      </c>
      <c r="E6097" s="138">
        <v>45645</v>
      </c>
      <c r="F6097" s="138">
        <v>45672</v>
      </c>
      <c r="G6097" t="s">
        <v>69</v>
      </c>
      <c r="H6097" t="s">
        <v>63</v>
      </c>
      <c r="I6097">
        <v>0.8</v>
      </c>
      <c r="J6097" t="s">
        <v>71</v>
      </c>
      <c r="K6097"/>
      <c r="L6097"/>
      <c r="M6097"/>
      <c r="N6097"/>
      <c r="O6097"/>
      <c r="P6097"/>
      <c r="Q6097"/>
      <c r="R6097"/>
      <c r="S6097"/>
      <c r="T6097"/>
      <c r="U6097"/>
      <c r="V6097"/>
      <c r="W6097"/>
      <c r="X6097"/>
      <c r="Y6097"/>
      <c r="Z6097"/>
      <c r="AA6097"/>
      <c r="AB6097"/>
      <c r="AC6097"/>
      <c r="AD6097"/>
      <c r="AE6097"/>
      <c r="AF6097"/>
      <c r="AG6097">
        <v>1</v>
      </c>
      <c r="AH6097">
        <v>0</v>
      </c>
    </row>
    <row r="6098" spans="1:34" ht="15" x14ac:dyDescent="0.25">
      <c r="A6098" t="s">
        <v>12256</v>
      </c>
      <c r="B6098" t="s">
        <v>12257</v>
      </c>
      <c r="C6098" t="s">
        <v>176</v>
      </c>
      <c r="D6098"/>
      <c r="E6098"/>
      <c r="F6098"/>
      <c r="G6098"/>
      <c r="H6098" t="s">
        <v>63</v>
      </c>
      <c r="I6098" t="s">
        <v>64</v>
      </c>
      <c r="J6098"/>
      <c r="K6098"/>
      <c r="L6098"/>
      <c r="M6098"/>
      <c r="N6098"/>
      <c r="O6098"/>
      <c r="P6098"/>
      <c r="Q6098"/>
      <c r="R6098"/>
      <c r="S6098"/>
      <c r="T6098"/>
      <c r="U6098"/>
      <c r="V6098"/>
      <c r="W6098"/>
      <c r="X6098"/>
      <c r="Y6098"/>
      <c r="Z6098"/>
      <c r="AA6098"/>
      <c r="AB6098"/>
      <c r="AC6098"/>
      <c r="AD6098"/>
      <c r="AE6098"/>
      <c r="AF6098"/>
      <c r="AG6098"/>
      <c r="AH6098">
        <v>0</v>
      </c>
    </row>
    <row r="6099" spans="1:34" ht="15" x14ac:dyDescent="0.25">
      <c r="A6099" t="s">
        <v>12258</v>
      </c>
      <c r="B6099" t="s">
        <v>12259</v>
      </c>
      <c r="C6099" t="s">
        <v>90</v>
      </c>
      <c r="D6099">
        <v>41</v>
      </c>
      <c r="E6099" s="138">
        <v>45621</v>
      </c>
      <c r="F6099" s="138">
        <v>45715</v>
      </c>
      <c r="G6099" t="s">
        <v>75</v>
      </c>
      <c r="H6099" t="s">
        <v>70</v>
      </c>
      <c r="I6099">
        <v>0</v>
      </c>
      <c r="J6099" t="s">
        <v>16288</v>
      </c>
      <c r="K6099">
        <v>0.8</v>
      </c>
      <c r="L6099" t="s">
        <v>71</v>
      </c>
      <c r="M6099"/>
      <c r="N6099"/>
      <c r="O6099"/>
      <c r="P6099"/>
      <c r="Q6099"/>
      <c r="R6099"/>
      <c r="S6099"/>
      <c r="T6099"/>
      <c r="U6099"/>
      <c r="V6099"/>
      <c r="W6099"/>
      <c r="X6099"/>
      <c r="Y6099"/>
      <c r="Z6099"/>
      <c r="AA6099"/>
      <c r="AB6099"/>
      <c r="AC6099"/>
      <c r="AD6099"/>
      <c r="AE6099"/>
      <c r="AF6099"/>
      <c r="AG6099">
        <v>2</v>
      </c>
      <c r="AH6099">
        <v>17000</v>
      </c>
    </row>
    <row r="6100" spans="1:34" ht="15" x14ac:dyDescent="0.25">
      <c r="A6100" t="s">
        <v>1077</v>
      </c>
      <c r="B6100" t="s">
        <v>1078</v>
      </c>
      <c r="C6100" t="s">
        <v>1079</v>
      </c>
      <c r="D6100">
        <v>102</v>
      </c>
      <c r="E6100" s="138">
        <v>45645</v>
      </c>
      <c r="F6100" s="138">
        <v>45720</v>
      </c>
      <c r="G6100" t="s">
        <v>69</v>
      </c>
      <c r="H6100" t="s">
        <v>70</v>
      </c>
      <c r="I6100">
        <v>0</v>
      </c>
      <c r="J6100" t="s">
        <v>16245</v>
      </c>
      <c r="K6100">
        <v>0.8</v>
      </c>
      <c r="L6100" t="s">
        <v>71</v>
      </c>
      <c r="M6100"/>
      <c r="N6100"/>
      <c r="O6100"/>
      <c r="P6100"/>
      <c r="Q6100"/>
      <c r="R6100"/>
      <c r="S6100"/>
      <c r="T6100"/>
      <c r="U6100"/>
      <c r="V6100"/>
      <c r="W6100"/>
      <c r="X6100"/>
      <c r="Y6100"/>
      <c r="Z6100"/>
      <c r="AA6100"/>
      <c r="AB6100"/>
      <c r="AC6100"/>
      <c r="AD6100"/>
      <c r="AE6100"/>
      <c r="AF6100"/>
      <c r="AG6100">
        <v>2</v>
      </c>
      <c r="AH6100">
        <v>16000</v>
      </c>
    </row>
    <row r="6101" spans="1:34" ht="15" x14ac:dyDescent="0.25">
      <c r="A6101" t="s">
        <v>12262</v>
      </c>
      <c r="B6101" t="s">
        <v>12263</v>
      </c>
      <c r="C6101" t="s">
        <v>448</v>
      </c>
      <c r="D6101">
        <v>5</v>
      </c>
      <c r="E6101" s="138">
        <v>45001</v>
      </c>
      <c r="F6101" s="138">
        <v>46011</v>
      </c>
      <c r="G6101" t="s">
        <v>69</v>
      </c>
      <c r="H6101" t="s">
        <v>63</v>
      </c>
      <c r="I6101">
        <v>0.8</v>
      </c>
      <c r="J6101" t="s">
        <v>71</v>
      </c>
      <c r="K6101"/>
      <c r="L6101"/>
      <c r="M6101"/>
      <c r="N6101"/>
      <c r="O6101"/>
      <c r="P6101"/>
      <c r="Q6101"/>
      <c r="R6101"/>
      <c r="S6101"/>
      <c r="T6101"/>
      <c r="U6101"/>
      <c r="V6101"/>
      <c r="W6101"/>
      <c r="X6101"/>
      <c r="Y6101"/>
      <c r="Z6101"/>
      <c r="AA6101"/>
      <c r="AB6101"/>
      <c r="AC6101"/>
      <c r="AD6101"/>
      <c r="AE6101"/>
      <c r="AF6101"/>
      <c r="AG6101">
        <v>1</v>
      </c>
      <c r="AH6101">
        <v>0</v>
      </c>
    </row>
    <row r="6102" spans="1:34" ht="15" x14ac:dyDescent="0.25">
      <c r="A6102" t="s">
        <v>12260</v>
      </c>
      <c r="B6102" t="s">
        <v>12261</v>
      </c>
      <c r="C6102" t="s">
        <v>122</v>
      </c>
      <c r="D6102">
        <v>20</v>
      </c>
      <c r="E6102" s="138">
        <v>45594</v>
      </c>
      <c r="F6102" s="138">
        <v>45937</v>
      </c>
      <c r="G6102" t="s">
        <v>69</v>
      </c>
      <c r="H6102" t="s">
        <v>63</v>
      </c>
      <c r="I6102">
        <v>0.8</v>
      </c>
      <c r="J6102" t="s">
        <v>71</v>
      </c>
      <c r="K6102"/>
      <c r="L6102"/>
      <c r="M6102"/>
      <c r="N6102"/>
      <c r="O6102"/>
      <c r="P6102"/>
      <c r="Q6102"/>
      <c r="R6102"/>
      <c r="S6102"/>
      <c r="T6102"/>
      <c r="U6102"/>
      <c r="V6102"/>
      <c r="W6102"/>
      <c r="X6102"/>
      <c r="Y6102"/>
      <c r="Z6102"/>
      <c r="AA6102"/>
      <c r="AB6102"/>
      <c r="AC6102"/>
      <c r="AD6102"/>
      <c r="AE6102"/>
      <c r="AF6102"/>
      <c r="AG6102">
        <v>1</v>
      </c>
      <c r="AH6102">
        <v>0</v>
      </c>
    </row>
    <row r="6103" spans="1:34" ht="15" x14ac:dyDescent="0.25">
      <c r="A6103" t="s">
        <v>12264</v>
      </c>
      <c r="B6103" t="s">
        <v>12265</v>
      </c>
      <c r="C6103" t="s">
        <v>935</v>
      </c>
      <c r="D6103">
        <v>10</v>
      </c>
      <c r="E6103" s="138">
        <v>44294</v>
      </c>
      <c r="F6103" s="138">
        <v>46011</v>
      </c>
      <c r="G6103" t="s">
        <v>69</v>
      </c>
      <c r="H6103" t="s">
        <v>70</v>
      </c>
      <c r="I6103">
        <v>0</v>
      </c>
      <c r="J6103" t="s">
        <v>16231</v>
      </c>
      <c r="K6103">
        <v>0.8</v>
      </c>
      <c r="L6103" t="s">
        <v>71</v>
      </c>
      <c r="M6103"/>
      <c r="N6103"/>
      <c r="O6103"/>
      <c r="P6103"/>
      <c r="Q6103"/>
      <c r="R6103"/>
      <c r="S6103"/>
      <c r="T6103"/>
      <c r="U6103"/>
      <c r="V6103"/>
      <c r="W6103"/>
      <c r="X6103"/>
      <c r="Y6103"/>
      <c r="Z6103"/>
      <c r="AA6103"/>
      <c r="AB6103"/>
      <c r="AC6103"/>
      <c r="AD6103"/>
      <c r="AE6103"/>
      <c r="AF6103"/>
      <c r="AG6103">
        <v>2</v>
      </c>
      <c r="AH6103">
        <v>13000</v>
      </c>
    </row>
    <row r="6104" spans="1:34" ht="15" x14ac:dyDescent="0.25">
      <c r="A6104" t="s">
        <v>12266</v>
      </c>
      <c r="B6104" t="s">
        <v>12267</v>
      </c>
      <c r="C6104" t="s">
        <v>231</v>
      </c>
      <c r="D6104">
        <v>38</v>
      </c>
      <c r="E6104" s="138">
        <v>45656</v>
      </c>
      <c r="F6104" s="138">
        <v>45713</v>
      </c>
      <c r="G6104" t="s">
        <v>69</v>
      </c>
      <c r="H6104" t="s">
        <v>63</v>
      </c>
      <c r="I6104">
        <v>0.8</v>
      </c>
      <c r="J6104" t="s">
        <v>71</v>
      </c>
      <c r="K6104"/>
      <c r="L6104"/>
      <c r="M6104"/>
      <c r="N6104"/>
      <c r="O6104"/>
      <c r="P6104"/>
      <c r="Q6104"/>
      <c r="R6104"/>
      <c r="S6104"/>
      <c r="T6104"/>
      <c r="U6104"/>
      <c r="V6104"/>
      <c r="W6104"/>
      <c r="X6104"/>
      <c r="Y6104"/>
      <c r="Z6104"/>
      <c r="AA6104"/>
      <c r="AB6104"/>
      <c r="AC6104"/>
      <c r="AD6104"/>
      <c r="AE6104"/>
      <c r="AF6104"/>
      <c r="AG6104">
        <v>1</v>
      </c>
      <c r="AH6104">
        <v>0</v>
      </c>
    </row>
    <row r="6105" spans="1:34" ht="15" x14ac:dyDescent="0.25">
      <c r="A6105" t="s">
        <v>12268</v>
      </c>
      <c r="B6105" t="s">
        <v>12269</v>
      </c>
      <c r="C6105" t="s">
        <v>1082</v>
      </c>
      <c r="D6105">
        <v>14</v>
      </c>
      <c r="E6105" s="138">
        <v>45736</v>
      </c>
      <c r="F6105" s="138">
        <v>45923</v>
      </c>
      <c r="G6105" t="s">
        <v>16478</v>
      </c>
      <c r="H6105" t="s">
        <v>70</v>
      </c>
      <c r="I6105">
        <v>0.6</v>
      </c>
      <c r="J6105" t="s">
        <v>16513</v>
      </c>
      <c r="K6105">
        <v>0.65</v>
      </c>
      <c r="L6105" t="s">
        <v>16514</v>
      </c>
      <c r="M6105">
        <v>0.7</v>
      </c>
      <c r="N6105" t="s">
        <v>16515</v>
      </c>
      <c r="O6105">
        <v>0.78</v>
      </c>
      <c r="P6105" t="s">
        <v>16543</v>
      </c>
      <c r="Q6105">
        <v>0</v>
      </c>
      <c r="R6105" t="s">
        <v>16229</v>
      </c>
      <c r="S6105"/>
      <c r="T6105"/>
      <c r="U6105"/>
      <c r="V6105"/>
      <c r="W6105"/>
      <c r="X6105"/>
      <c r="Y6105"/>
      <c r="Z6105"/>
      <c r="AA6105"/>
      <c r="AB6105"/>
      <c r="AC6105"/>
      <c r="AD6105"/>
      <c r="AE6105"/>
      <c r="AF6105"/>
      <c r="AG6105">
        <v>0</v>
      </c>
      <c r="AH6105">
        <v>0</v>
      </c>
    </row>
    <row r="6106" spans="1:34" ht="15" x14ac:dyDescent="0.25">
      <c r="A6106" t="s">
        <v>12278</v>
      </c>
      <c r="B6106" t="s">
        <v>12279</v>
      </c>
      <c r="C6106" t="s">
        <v>206</v>
      </c>
      <c r="D6106">
        <v>21</v>
      </c>
      <c r="E6106" s="138">
        <v>43829</v>
      </c>
      <c r="F6106" s="138">
        <v>46011</v>
      </c>
      <c r="G6106" t="s">
        <v>69</v>
      </c>
      <c r="H6106" t="s">
        <v>63</v>
      </c>
      <c r="I6106">
        <v>0.6</v>
      </c>
      <c r="J6106" t="s">
        <v>71</v>
      </c>
      <c r="K6106"/>
      <c r="L6106"/>
      <c r="M6106"/>
      <c r="N6106"/>
      <c r="O6106"/>
      <c r="P6106"/>
      <c r="Q6106"/>
      <c r="R6106"/>
      <c r="S6106"/>
      <c r="T6106"/>
      <c r="U6106"/>
      <c r="V6106"/>
      <c r="W6106"/>
      <c r="X6106"/>
      <c r="Y6106"/>
      <c r="Z6106"/>
      <c r="AA6106"/>
      <c r="AB6106"/>
      <c r="AC6106"/>
      <c r="AD6106"/>
      <c r="AE6106"/>
      <c r="AF6106"/>
      <c r="AG6106">
        <v>1</v>
      </c>
      <c r="AH6106">
        <v>0</v>
      </c>
    </row>
    <row r="6107" spans="1:34" ht="15" x14ac:dyDescent="0.25">
      <c r="A6107" t="s">
        <v>12274</v>
      </c>
      <c r="B6107" t="s">
        <v>12275</v>
      </c>
      <c r="C6107" t="s">
        <v>125</v>
      </c>
      <c r="D6107">
        <v>9</v>
      </c>
      <c r="E6107" s="138">
        <v>45370</v>
      </c>
      <c r="F6107" s="138">
        <v>46011</v>
      </c>
      <c r="G6107" t="s">
        <v>16478</v>
      </c>
      <c r="H6107" t="s">
        <v>70</v>
      </c>
      <c r="I6107">
        <v>0</v>
      </c>
      <c r="J6107" t="s">
        <v>16230</v>
      </c>
      <c r="K6107">
        <v>0.8</v>
      </c>
      <c r="L6107" t="s">
        <v>71</v>
      </c>
      <c r="M6107"/>
      <c r="N6107"/>
      <c r="O6107"/>
      <c r="P6107"/>
      <c r="Q6107"/>
      <c r="R6107"/>
      <c r="S6107"/>
      <c r="T6107"/>
      <c r="U6107"/>
      <c r="V6107"/>
      <c r="W6107"/>
      <c r="X6107"/>
      <c r="Y6107"/>
      <c r="Z6107"/>
      <c r="AA6107"/>
      <c r="AB6107"/>
      <c r="AC6107"/>
      <c r="AD6107"/>
      <c r="AE6107"/>
      <c r="AF6107"/>
      <c r="AG6107">
        <v>2</v>
      </c>
      <c r="AH6107">
        <v>15000</v>
      </c>
    </row>
    <row r="6108" spans="1:34" ht="15" x14ac:dyDescent="0.25">
      <c r="A6108" t="s">
        <v>12276</v>
      </c>
      <c r="B6108" t="s">
        <v>12277</v>
      </c>
      <c r="C6108" t="s">
        <v>159</v>
      </c>
      <c r="D6108">
        <v>12</v>
      </c>
      <c r="E6108" s="138">
        <v>44734</v>
      </c>
      <c r="F6108" s="138">
        <v>46011</v>
      </c>
      <c r="G6108" t="s">
        <v>69</v>
      </c>
      <c r="H6108" t="s">
        <v>63</v>
      </c>
      <c r="I6108">
        <v>0.4</v>
      </c>
      <c r="J6108" t="s">
        <v>71</v>
      </c>
      <c r="K6108"/>
      <c r="L6108"/>
      <c r="M6108"/>
      <c r="N6108"/>
      <c r="O6108"/>
      <c r="P6108"/>
      <c r="Q6108"/>
      <c r="R6108"/>
      <c r="S6108"/>
      <c r="T6108"/>
      <c r="U6108"/>
      <c r="V6108"/>
      <c r="W6108"/>
      <c r="X6108"/>
      <c r="Y6108"/>
      <c r="Z6108"/>
      <c r="AA6108"/>
      <c r="AB6108"/>
      <c r="AC6108"/>
      <c r="AD6108"/>
      <c r="AE6108"/>
      <c r="AF6108"/>
      <c r="AG6108">
        <v>1</v>
      </c>
      <c r="AH6108">
        <v>0</v>
      </c>
    </row>
    <row r="6109" spans="1:34" ht="15" x14ac:dyDescent="0.25">
      <c r="A6109" t="s">
        <v>12280</v>
      </c>
      <c r="B6109" t="s">
        <v>12281</v>
      </c>
      <c r="C6109" t="s">
        <v>119</v>
      </c>
      <c r="D6109"/>
      <c r="E6109"/>
      <c r="F6109"/>
      <c r="G6109"/>
      <c r="H6109" t="s">
        <v>63</v>
      </c>
      <c r="I6109" t="s">
        <v>64</v>
      </c>
      <c r="J6109"/>
      <c r="K6109"/>
      <c r="L6109"/>
      <c r="M6109"/>
      <c r="N6109"/>
      <c r="O6109"/>
      <c r="P6109"/>
      <c r="Q6109"/>
      <c r="R6109"/>
      <c r="S6109"/>
      <c r="T6109"/>
      <c r="U6109"/>
      <c r="V6109"/>
      <c r="W6109"/>
      <c r="X6109"/>
      <c r="Y6109"/>
      <c r="Z6109"/>
      <c r="AA6109"/>
      <c r="AB6109"/>
      <c r="AC6109"/>
      <c r="AD6109"/>
      <c r="AE6109"/>
      <c r="AF6109"/>
      <c r="AG6109"/>
      <c r="AH6109">
        <v>0</v>
      </c>
    </row>
    <row r="6110" spans="1:34" ht="15" x14ac:dyDescent="0.25">
      <c r="A6110" t="s">
        <v>12272</v>
      </c>
      <c r="B6110" t="s">
        <v>12273</v>
      </c>
      <c r="C6110" t="s">
        <v>291</v>
      </c>
      <c r="D6110">
        <v>5</v>
      </c>
      <c r="E6110" s="138">
        <v>45693</v>
      </c>
      <c r="F6110" s="138">
        <v>45734</v>
      </c>
      <c r="G6110" t="s">
        <v>69</v>
      </c>
      <c r="H6110" t="s">
        <v>63</v>
      </c>
      <c r="I6110">
        <v>0.6</v>
      </c>
      <c r="J6110" t="s">
        <v>71</v>
      </c>
      <c r="K6110"/>
      <c r="L6110"/>
      <c r="M6110"/>
      <c r="N6110"/>
      <c r="O6110"/>
      <c r="P6110"/>
      <c r="Q6110"/>
      <c r="R6110"/>
      <c r="S6110"/>
      <c r="T6110"/>
      <c r="U6110"/>
      <c r="V6110"/>
      <c r="W6110"/>
      <c r="X6110"/>
      <c r="Y6110"/>
      <c r="Z6110"/>
      <c r="AA6110"/>
      <c r="AB6110"/>
      <c r="AC6110"/>
      <c r="AD6110"/>
      <c r="AE6110"/>
      <c r="AF6110"/>
      <c r="AG6110">
        <v>1</v>
      </c>
      <c r="AH6110">
        <v>0</v>
      </c>
    </row>
    <row r="6111" spans="1:34" ht="15" x14ac:dyDescent="0.25">
      <c r="A6111" t="s">
        <v>12270</v>
      </c>
      <c r="B6111" t="s">
        <v>12271</v>
      </c>
      <c r="C6111" t="s">
        <v>246</v>
      </c>
      <c r="D6111">
        <v>42</v>
      </c>
      <c r="E6111" s="138">
        <v>45287</v>
      </c>
      <c r="F6111" s="138">
        <v>46011</v>
      </c>
      <c r="G6111" t="s">
        <v>16478</v>
      </c>
      <c r="H6111" t="s">
        <v>70</v>
      </c>
      <c r="I6111">
        <v>0.73</v>
      </c>
      <c r="J6111" t="s">
        <v>76</v>
      </c>
      <c r="K6111">
        <v>0.78</v>
      </c>
      <c r="L6111" t="s">
        <v>77</v>
      </c>
      <c r="M6111">
        <v>0.79</v>
      </c>
      <c r="N6111" t="s">
        <v>78</v>
      </c>
      <c r="O6111">
        <v>0.8</v>
      </c>
      <c r="P6111" t="s">
        <v>79</v>
      </c>
      <c r="Q6111"/>
      <c r="R6111"/>
      <c r="S6111"/>
      <c r="T6111"/>
      <c r="U6111"/>
      <c r="V6111"/>
      <c r="W6111"/>
      <c r="X6111"/>
      <c r="Y6111"/>
      <c r="Z6111"/>
      <c r="AA6111"/>
      <c r="AB6111"/>
      <c r="AC6111"/>
      <c r="AD6111"/>
      <c r="AE6111"/>
      <c r="AF6111"/>
      <c r="AG6111">
        <v>0</v>
      </c>
      <c r="AH6111">
        <v>0</v>
      </c>
    </row>
    <row r="6112" spans="1:34" ht="15" x14ac:dyDescent="0.25">
      <c r="A6112" t="s">
        <v>12284</v>
      </c>
      <c r="B6112" t="s">
        <v>12285</v>
      </c>
      <c r="C6112" t="s">
        <v>680</v>
      </c>
      <c r="D6112">
        <v>69</v>
      </c>
      <c r="E6112" s="138">
        <v>45646</v>
      </c>
      <c r="F6112" s="138">
        <v>45693</v>
      </c>
      <c r="G6112" t="s">
        <v>69</v>
      </c>
      <c r="H6112" t="s">
        <v>70</v>
      </c>
      <c r="I6112">
        <v>0</v>
      </c>
      <c r="J6112" t="s">
        <v>16229</v>
      </c>
      <c r="K6112">
        <v>0.8</v>
      </c>
      <c r="L6112" t="s">
        <v>71</v>
      </c>
      <c r="M6112"/>
      <c r="N6112"/>
      <c r="O6112"/>
      <c r="P6112"/>
      <c r="Q6112"/>
      <c r="R6112"/>
      <c r="S6112"/>
      <c r="T6112"/>
      <c r="U6112"/>
      <c r="V6112"/>
      <c r="W6112"/>
      <c r="X6112"/>
      <c r="Y6112"/>
      <c r="Z6112"/>
      <c r="AA6112"/>
      <c r="AB6112"/>
      <c r="AC6112"/>
      <c r="AD6112"/>
      <c r="AE6112"/>
      <c r="AF6112"/>
      <c r="AG6112">
        <v>2</v>
      </c>
      <c r="AH6112">
        <v>10000</v>
      </c>
    </row>
    <row r="6113" spans="1:34" ht="15" x14ac:dyDescent="0.25">
      <c r="A6113" t="s">
        <v>12286</v>
      </c>
      <c r="B6113" t="s">
        <v>12287</v>
      </c>
      <c r="C6113" t="s">
        <v>1370</v>
      </c>
      <c r="D6113">
        <v>21</v>
      </c>
      <c r="E6113" s="138">
        <v>42534</v>
      </c>
      <c r="F6113" s="138">
        <v>46011</v>
      </c>
      <c r="G6113" t="s">
        <v>69</v>
      </c>
      <c r="H6113" t="s">
        <v>63</v>
      </c>
      <c r="I6113">
        <v>0.8</v>
      </c>
      <c r="J6113" t="s">
        <v>71</v>
      </c>
      <c r="K6113"/>
      <c r="L6113"/>
      <c r="M6113"/>
      <c r="N6113"/>
      <c r="O6113"/>
      <c r="P6113"/>
      <c r="Q6113"/>
      <c r="R6113"/>
      <c r="S6113"/>
      <c r="T6113"/>
      <c r="U6113"/>
      <c r="V6113"/>
      <c r="W6113"/>
      <c r="X6113"/>
      <c r="Y6113"/>
      <c r="Z6113"/>
      <c r="AA6113"/>
      <c r="AB6113"/>
      <c r="AC6113"/>
      <c r="AD6113"/>
      <c r="AE6113"/>
      <c r="AF6113"/>
      <c r="AG6113">
        <v>1</v>
      </c>
      <c r="AH6113">
        <v>0</v>
      </c>
    </row>
    <row r="6114" spans="1:34" ht="15" x14ac:dyDescent="0.25">
      <c r="A6114" t="s">
        <v>12288</v>
      </c>
      <c r="B6114" t="s">
        <v>12289</v>
      </c>
      <c r="C6114" t="s">
        <v>286</v>
      </c>
      <c r="D6114">
        <v>3</v>
      </c>
      <c r="E6114" s="138">
        <v>44986</v>
      </c>
      <c r="F6114" s="138">
        <v>46011</v>
      </c>
      <c r="G6114" t="s">
        <v>69</v>
      </c>
      <c r="H6114" t="s">
        <v>70</v>
      </c>
      <c r="I6114">
        <v>0</v>
      </c>
      <c r="J6114" t="s">
        <v>16228</v>
      </c>
      <c r="K6114">
        <v>0.4</v>
      </c>
      <c r="L6114" t="s">
        <v>71</v>
      </c>
      <c r="M6114"/>
      <c r="N6114"/>
      <c r="O6114"/>
      <c r="P6114"/>
      <c r="Q6114"/>
      <c r="R6114"/>
      <c r="S6114"/>
      <c r="T6114"/>
      <c r="U6114"/>
      <c r="V6114"/>
      <c r="W6114"/>
      <c r="X6114"/>
      <c r="Y6114"/>
      <c r="Z6114"/>
      <c r="AA6114"/>
      <c r="AB6114"/>
      <c r="AC6114"/>
      <c r="AD6114"/>
      <c r="AE6114"/>
      <c r="AF6114"/>
      <c r="AG6114">
        <v>2</v>
      </c>
      <c r="AH6114">
        <v>12000</v>
      </c>
    </row>
    <row r="6115" spans="1:34" ht="15" x14ac:dyDescent="0.25">
      <c r="A6115" t="s">
        <v>12290</v>
      </c>
      <c r="B6115" t="s">
        <v>12291</v>
      </c>
      <c r="C6115" t="s">
        <v>116</v>
      </c>
      <c r="D6115"/>
      <c r="E6115"/>
      <c r="F6115"/>
      <c r="G6115"/>
      <c r="H6115" t="s">
        <v>63</v>
      </c>
      <c r="I6115" t="s">
        <v>64</v>
      </c>
      <c r="J6115"/>
      <c r="K6115"/>
      <c r="L6115"/>
      <c r="M6115"/>
      <c r="N6115"/>
      <c r="O6115"/>
      <c r="P6115"/>
      <c r="Q6115"/>
      <c r="R6115"/>
      <c r="S6115"/>
      <c r="T6115"/>
      <c r="U6115"/>
      <c r="V6115"/>
      <c r="W6115"/>
      <c r="X6115"/>
      <c r="Y6115"/>
      <c r="Z6115"/>
      <c r="AA6115"/>
      <c r="AB6115"/>
      <c r="AC6115"/>
      <c r="AD6115"/>
      <c r="AE6115"/>
      <c r="AF6115"/>
      <c r="AG6115"/>
      <c r="AH6115">
        <v>0</v>
      </c>
    </row>
    <row r="6116" spans="1:34" ht="15" x14ac:dyDescent="0.25">
      <c r="A6116" t="s">
        <v>12292</v>
      </c>
      <c r="B6116" t="s">
        <v>12293</v>
      </c>
      <c r="C6116" t="s">
        <v>301</v>
      </c>
      <c r="D6116">
        <v>32</v>
      </c>
      <c r="E6116" s="138">
        <v>45649</v>
      </c>
      <c r="F6116" s="138">
        <v>45700</v>
      </c>
      <c r="G6116" t="s">
        <v>69</v>
      </c>
      <c r="H6116" t="s">
        <v>63</v>
      </c>
      <c r="I6116">
        <v>0.8</v>
      </c>
      <c r="J6116" t="s">
        <v>71</v>
      </c>
      <c r="K6116"/>
      <c r="L6116"/>
      <c r="M6116"/>
      <c r="N6116"/>
      <c r="O6116"/>
      <c r="P6116"/>
      <c r="Q6116"/>
      <c r="R6116"/>
      <c r="S6116"/>
      <c r="T6116"/>
      <c r="U6116"/>
      <c r="V6116"/>
      <c r="W6116"/>
      <c r="X6116"/>
      <c r="Y6116"/>
      <c r="Z6116"/>
      <c r="AA6116"/>
      <c r="AB6116"/>
      <c r="AC6116"/>
      <c r="AD6116"/>
      <c r="AE6116"/>
      <c r="AF6116"/>
      <c r="AG6116">
        <v>1</v>
      </c>
      <c r="AH6116">
        <v>0</v>
      </c>
    </row>
    <row r="6117" spans="1:34" ht="15" x14ac:dyDescent="0.25">
      <c r="A6117" t="s">
        <v>12294</v>
      </c>
      <c r="B6117" t="s">
        <v>12295</v>
      </c>
      <c r="C6117" t="s">
        <v>301</v>
      </c>
      <c r="D6117">
        <v>7</v>
      </c>
      <c r="E6117" s="138">
        <v>39119</v>
      </c>
      <c r="F6117" s="138">
        <v>46011</v>
      </c>
      <c r="G6117" t="s">
        <v>69</v>
      </c>
      <c r="H6117" t="s">
        <v>63</v>
      </c>
      <c r="I6117">
        <v>0.5</v>
      </c>
      <c r="J6117" t="s">
        <v>71</v>
      </c>
      <c r="K6117"/>
      <c r="L6117"/>
      <c r="M6117"/>
      <c r="N6117"/>
      <c r="O6117"/>
      <c r="P6117"/>
      <c r="Q6117"/>
      <c r="R6117"/>
      <c r="S6117"/>
      <c r="T6117"/>
      <c r="U6117"/>
      <c r="V6117"/>
      <c r="W6117"/>
      <c r="X6117"/>
      <c r="Y6117"/>
      <c r="Z6117"/>
      <c r="AA6117"/>
      <c r="AB6117"/>
      <c r="AC6117"/>
      <c r="AD6117"/>
      <c r="AE6117"/>
      <c r="AF6117"/>
      <c r="AG6117">
        <v>1</v>
      </c>
      <c r="AH6117">
        <v>0</v>
      </c>
    </row>
    <row r="6118" spans="1:34" ht="15" x14ac:dyDescent="0.25">
      <c r="A6118" t="s">
        <v>12302</v>
      </c>
      <c r="B6118" t="s">
        <v>12303</v>
      </c>
      <c r="C6118" t="s">
        <v>211</v>
      </c>
      <c r="D6118">
        <v>2</v>
      </c>
      <c r="E6118" s="138">
        <v>45323</v>
      </c>
      <c r="F6118" s="138">
        <v>46011</v>
      </c>
      <c r="G6118" t="s">
        <v>69</v>
      </c>
      <c r="H6118" t="s">
        <v>63</v>
      </c>
      <c r="I6118">
        <v>0.8</v>
      </c>
      <c r="J6118" t="s">
        <v>71</v>
      </c>
      <c r="K6118"/>
      <c r="L6118"/>
      <c r="M6118"/>
      <c r="N6118"/>
      <c r="O6118"/>
      <c r="P6118"/>
      <c r="Q6118"/>
      <c r="R6118"/>
      <c r="S6118"/>
      <c r="T6118"/>
      <c r="U6118"/>
      <c r="V6118"/>
      <c r="W6118"/>
      <c r="X6118"/>
      <c r="Y6118"/>
      <c r="Z6118"/>
      <c r="AA6118"/>
      <c r="AB6118"/>
      <c r="AC6118"/>
      <c r="AD6118"/>
      <c r="AE6118"/>
      <c r="AF6118"/>
      <c r="AG6118">
        <v>1</v>
      </c>
      <c r="AH6118">
        <v>0</v>
      </c>
    </row>
    <row r="6119" spans="1:34" ht="15" x14ac:dyDescent="0.25">
      <c r="A6119" t="s">
        <v>12298</v>
      </c>
      <c r="B6119" t="s">
        <v>12299</v>
      </c>
      <c r="C6119" t="s">
        <v>304</v>
      </c>
      <c r="D6119">
        <v>16</v>
      </c>
      <c r="E6119" s="138">
        <v>42489</v>
      </c>
      <c r="F6119" s="138">
        <v>46011</v>
      </c>
      <c r="G6119" t="s">
        <v>69</v>
      </c>
      <c r="H6119" t="s">
        <v>63</v>
      </c>
      <c r="I6119">
        <v>0.5</v>
      </c>
      <c r="J6119" t="s">
        <v>71</v>
      </c>
      <c r="K6119"/>
      <c r="L6119"/>
      <c r="M6119"/>
      <c r="N6119"/>
      <c r="O6119"/>
      <c r="P6119"/>
      <c r="Q6119"/>
      <c r="R6119"/>
      <c r="S6119"/>
      <c r="T6119"/>
      <c r="U6119"/>
      <c r="V6119"/>
      <c r="W6119"/>
      <c r="X6119"/>
      <c r="Y6119"/>
      <c r="Z6119"/>
      <c r="AA6119"/>
      <c r="AB6119"/>
      <c r="AC6119"/>
      <c r="AD6119"/>
      <c r="AE6119"/>
      <c r="AF6119"/>
      <c r="AG6119">
        <v>1</v>
      </c>
      <c r="AH6119">
        <v>0</v>
      </c>
    </row>
    <row r="6120" spans="1:34" ht="15" x14ac:dyDescent="0.25">
      <c r="A6120" t="s">
        <v>12304</v>
      </c>
      <c r="B6120" t="s">
        <v>12305</v>
      </c>
      <c r="C6120" t="s">
        <v>139</v>
      </c>
      <c r="D6120">
        <v>3</v>
      </c>
      <c r="E6120" s="138">
        <v>45716</v>
      </c>
      <c r="F6120" s="138">
        <v>45911</v>
      </c>
      <c r="G6120" t="s">
        <v>69</v>
      </c>
      <c r="H6120" t="s">
        <v>63</v>
      </c>
      <c r="I6120">
        <v>0.8</v>
      </c>
      <c r="J6120" t="s">
        <v>71</v>
      </c>
      <c r="K6120"/>
      <c r="L6120"/>
      <c r="M6120"/>
      <c r="N6120"/>
      <c r="O6120"/>
      <c r="P6120"/>
      <c r="Q6120"/>
      <c r="R6120"/>
      <c r="S6120"/>
      <c r="T6120"/>
      <c r="U6120"/>
      <c r="V6120"/>
      <c r="W6120"/>
      <c r="X6120"/>
      <c r="Y6120"/>
      <c r="Z6120"/>
      <c r="AA6120"/>
      <c r="AB6120"/>
      <c r="AC6120"/>
      <c r="AD6120"/>
      <c r="AE6120"/>
      <c r="AF6120"/>
      <c r="AG6120">
        <v>1</v>
      </c>
      <c r="AH6120">
        <v>0</v>
      </c>
    </row>
    <row r="6121" spans="1:34" ht="15" x14ac:dyDescent="0.25">
      <c r="A6121" t="s">
        <v>12306</v>
      </c>
      <c r="B6121" t="s">
        <v>12307</v>
      </c>
      <c r="C6121" t="s">
        <v>139</v>
      </c>
      <c r="D6121">
        <v>6</v>
      </c>
      <c r="E6121" s="138">
        <v>43190</v>
      </c>
      <c r="F6121" s="138">
        <v>46011</v>
      </c>
      <c r="G6121" t="s">
        <v>69</v>
      </c>
      <c r="H6121" t="s">
        <v>63</v>
      </c>
      <c r="I6121">
        <v>0.8</v>
      </c>
      <c r="J6121" t="s">
        <v>71</v>
      </c>
      <c r="K6121"/>
      <c r="L6121"/>
      <c r="M6121"/>
      <c r="N6121"/>
      <c r="O6121"/>
      <c r="P6121"/>
      <c r="Q6121"/>
      <c r="R6121"/>
      <c r="S6121"/>
      <c r="T6121"/>
      <c r="U6121"/>
      <c r="V6121"/>
      <c r="W6121"/>
      <c r="X6121"/>
      <c r="Y6121"/>
      <c r="Z6121"/>
      <c r="AA6121"/>
      <c r="AB6121"/>
      <c r="AC6121"/>
      <c r="AD6121"/>
      <c r="AE6121"/>
      <c r="AF6121"/>
      <c r="AG6121">
        <v>1</v>
      </c>
      <c r="AH6121">
        <v>0</v>
      </c>
    </row>
    <row r="6122" spans="1:34" ht="15" x14ac:dyDescent="0.25">
      <c r="A6122" t="s">
        <v>12296</v>
      </c>
      <c r="B6122" t="s">
        <v>12297</v>
      </c>
      <c r="C6122" t="s">
        <v>116</v>
      </c>
      <c r="D6122"/>
      <c r="E6122"/>
      <c r="F6122"/>
      <c r="G6122"/>
      <c r="H6122" t="s">
        <v>63</v>
      </c>
      <c r="I6122" t="s">
        <v>64</v>
      </c>
      <c r="J6122"/>
      <c r="K6122"/>
      <c r="L6122"/>
      <c r="M6122"/>
      <c r="N6122"/>
      <c r="O6122"/>
      <c r="P6122"/>
      <c r="Q6122"/>
      <c r="R6122"/>
      <c r="S6122"/>
      <c r="T6122"/>
      <c r="U6122"/>
      <c r="V6122"/>
      <c r="W6122"/>
      <c r="X6122"/>
      <c r="Y6122"/>
      <c r="Z6122"/>
      <c r="AA6122"/>
      <c r="AB6122"/>
      <c r="AC6122"/>
      <c r="AD6122"/>
      <c r="AE6122"/>
      <c r="AF6122"/>
      <c r="AG6122"/>
      <c r="AH6122">
        <v>0</v>
      </c>
    </row>
    <row r="6123" spans="1:34" ht="15" x14ac:dyDescent="0.25">
      <c r="A6123" t="s">
        <v>15789</v>
      </c>
      <c r="B6123" t="s">
        <v>15790</v>
      </c>
      <c r="C6123" t="s">
        <v>313</v>
      </c>
      <c r="D6123"/>
      <c r="E6123"/>
      <c r="F6123"/>
      <c r="G6123"/>
      <c r="H6123" t="s">
        <v>63</v>
      </c>
      <c r="I6123" t="s">
        <v>64</v>
      </c>
      <c r="J6123"/>
      <c r="K6123"/>
      <c r="L6123"/>
      <c r="M6123"/>
      <c r="N6123"/>
      <c r="O6123"/>
      <c r="P6123"/>
      <c r="Q6123"/>
      <c r="R6123"/>
      <c r="S6123"/>
      <c r="T6123"/>
      <c r="U6123"/>
      <c r="V6123"/>
      <c r="W6123"/>
      <c r="X6123"/>
      <c r="Y6123"/>
      <c r="Z6123"/>
      <c r="AA6123"/>
      <c r="AB6123"/>
      <c r="AC6123"/>
      <c r="AD6123"/>
      <c r="AE6123"/>
      <c r="AF6123"/>
      <c r="AG6123"/>
      <c r="AH6123">
        <v>0</v>
      </c>
    </row>
    <row r="6124" spans="1:34" ht="15" x14ac:dyDescent="0.25">
      <c r="A6124" t="s">
        <v>12300</v>
      </c>
      <c r="B6124" t="s">
        <v>12301</v>
      </c>
      <c r="C6124" t="s">
        <v>145</v>
      </c>
      <c r="D6124">
        <v>9</v>
      </c>
      <c r="E6124" s="138">
        <v>44333</v>
      </c>
      <c r="F6124" s="138">
        <v>46011</v>
      </c>
      <c r="G6124" t="s">
        <v>69</v>
      </c>
      <c r="H6124" t="s">
        <v>70</v>
      </c>
      <c r="I6124">
        <v>0</v>
      </c>
      <c r="J6124" t="s">
        <v>16236</v>
      </c>
      <c r="K6124">
        <v>0.8</v>
      </c>
      <c r="L6124" t="s">
        <v>71</v>
      </c>
      <c r="M6124"/>
      <c r="N6124"/>
      <c r="O6124"/>
      <c r="P6124"/>
      <c r="Q6124"/>
      <c r="R6124"/>
      <c r="S6124"/>
      <c r="T6124"/>
      <c r="U6124"/>
      <c r="V6124"/>
      <c r="W6124"/>
      <c r="X6124"/>
      <c r="Y6124"/>
      <c r="Z6124"/>
      <c r="AA6124"/>
      <c r="AB6124"/>
      <c r="AC6124"/>
      <c r="AD6124"/>
      <c r="AE6124"/>
      <c r="AF6124"/>
      <c r="AG6124">
        <v>2</v>
      </c>
      <c r="AH6124">
        <v>9999.99</v>
      </c>
    </row>
    <row r="6125" spans="1:34" ht="15" x14ac:dyDescent="0.25">
      <c r="A6125" t="s">
        <v>12308</v>
      </c>
      <c r="B6125" t="s">
        <v>12309</v>
      </c>
      <c r="C6125" t="s">
        <v>2812</v>
      </c>
      <c r="D6125">
        <v>23</v>
      </c>
      <c r="E6125" s="138">
        <v>45629</v>
      </c>
      <c r="F6125" s="138">
        <v>45891</v>
      </c>
      <c r="G6125" t="s">
        <v>69</v>
      </c>
      <c r="H6125" t="s">
        <v>63</v>
      </c>
      <c r="I6125">
        <v>0.5</v>
      </c>
      <c r="J6125" t="s">
        <v>71</v>
      </c>
      <c r="K6125"/>
      <c r="L6125"/>
      <c r="M6125"/>
      <c r="N6125"/>
      <c r="O6125"/>
      <c r="P6125"/>
      <c r="Q6125"/>
      <c r="R6125"/>
      <c r="S6125"/>
      <c r="T6125"/>
      <c r="U6125"/>
      <c r="V6125"/>
      <c r="W6125"/>
      <c r="X6125"/>
      <c r="Y6125"/>
      <c r="Z6125"/>
      <c r="AA6125"/>
      <c r="AB6125"/>
      <c r="AC6125"/>
      <c r="AD6125"/>
      <c r="AE6125"/>
      <c r="AF6125"/>
      <c r="AG6125">
        <v>1</v>
      </c>
      <c r="AH6125">
        <v>0</v>
      </c>
    </row>
    <row r="6126" spans="1:34" ht="15" x14ac:dyDescent="0.25">
      <c r="A6126" t="s">
        <v>12310</v>
      </c>
      <c r="B6126" t="s">
        <v>12311</v>
      </c>
      <c r="C6126" t="s">
        <v>301</v>
      </c>
      <c r="D6126">
        <v>4</v>
      </c>
      <c r="E6126" s="138">
        <v>43859</v>
      </c>
      <c r="F6126" s="138">
        <v>46011</v>
      </c>
      <c r="G6126" t="s">
        <v>69</v>
      </c>
      <c r="H6126" t="s">
        <v>63</v>
      </c>
      <c r="I6126">
        <v>0.8</v>
      </c>
      <c r="J6126" t="s">
        <v>71</v>
      </c>
      <c r="K6126"/>
      <c r="L6126"/>
      <c r="M6126"/>
      <c r="N6126"/>
      <c r="O6126"/>
      <c r="P6126"/>
      <c r="Q6126"/>
      <c r="R6126"/>
      <c r="S6126"/>
      <c r="T6126"/>
      <c r="U6126"/>
      <c r="V6126"/>
      <c r="W6126"/>
      <c r="X6126"/>
      <c r="Y6126"/>
      <c r="Z6126"/>
      <c r="AA6126"/>
      <c r="AB6126"/>
      <c r="AC6126"/>
      <c r="AD6126"/>
      <c r="AE6126"/>
      <c r="AF6126"/>
      <c r="AG6126">
        <v>1</v>
      </c>
      <c r="AH6126">
        <v>0</v>
      </c>
    </row>
    <row r="6127" spans="1:34" ht="15" x14ac:dyDescent="0.25">
      <c r="A6127" t="s">
        <v>12312</v>
      </c>
      <c r="B6127" t="s">
        <v>12313</v>
      </c>
      <c r="C6127" t="s">
        <v>154</v>
      </c>
      <c r="D6127">
        <v>45</v>
      </c>
      <c r="E6127" s="138">
        <v>45656</v>
      </c>
      <c r="F6127" s="138">
        <v>45936</v>
      </c>
      <c r="G6127" t="s">
        <v>69</v>
      </c>
      <c r="H6127" t="s">
        <v>70</v>
      </c>
      <c r="I6127">
        <v>0</v>
      </c>
      <c r="J6127" t="s">
        <v>16229</v>
      </c>
      <c r="K6127">
        <v>0.8</v>
      </c>
      <c r="L6127" t="s">
        <v>71</v>
      </c>
      <c r="M6127"/>
      <c r="N6127"/>
      <c r="O6127"/>
      <c r="P6127"/>
      <c r="Q6127"/>
      <c r="R6127"/>
      <c r="S6127"/>
      <c r="T6127"/>
      <c r="U6127"/>
      <c r="V6127"/>
      <c r="W6127"/>
      <c r="X6127"/>
      <c r="Y6127"/>
      <c r="Z6127"/>
      <c r="AA6127"/>
      <c r="AB6127"/>
      <c r="AC6127"/>
      <c r="AD6127"/>
      <c r="AE6127"/>
      <c r="AF6127"/>
      <c r="AG6127">
        <v>2</v>
      </c>
      <c r="AH6127">
        <v>10000</v>
      </c>
    </row>
    <row r="6128" spans="1:34" ht="15" x14ac:dyDescent="0.25">
      <c r="A6128" t="s">
        <v>12314</v>
      </c>
      <c r="B6128" t="s">
        <v>12315</v>
      </c>
      <c r="C6128" t="s">
        <v>211</v>
      </c>
      <c r="D6128">
        <v>1</v>
      </c>
      <c r="E6128" s="138">
        <v>45705</v>
      </c>
      <c r="F6128" s="138">
        <v>45944</v>
      </c>
      <c r="G6128" t="s">
        <v>69</v>
      </c>
      <c r="H6128" t="s">
        <v>63</v>
      </c>
      <c r="I6128">
        <v>0.8</v>
      </c>
      <c r="J6128" t="s">
        <v>71</v>
      </c>
      <c r="K6128"/>
      <c r="L6128"/>
      <c r="M6128"/>
      <c r="N6128"/>
      <c r="O6128"/>
      <c r="P6128"/>
      <c r="Q6128"/>
      <c r="R6128"/>
      <c r="S6128"/>
      <c r="T6128"/>
      <c r="U6128"/>
      <c r="V6128"/>
      <c r="W6128"/>
      <c r="X6128"/>
      <c r="Y6128"/>
      <c r="Z6128"/>
      <c r="AA6128"/>
      <c r="AB6128"/>
      <c r="AC6128"/>
      <c r="AD6128"/>
      <c r="AE6128"/>
      <c r="AF6128"/>
      <c r="AG6128">
        <v>1</v>
      </c>
      <c r="AH6128">
        <v>0</v>
      </c>
    </row>
    <row r="6129" spans="1:34" ht="15" x14ac:dyDescent="0.25">
      <c r="A6129" t="s">
        <v>12316</v>
      </c>
      <c r="B6129" t="s">
        <v>12317</v>
      </c>
      <c r="C6129" t="s">
        <v>139</v>
      </c>
      <c r="D6129">
        <v>2</v>
      </c>
      <c r="E6129" s="138">
        <v>45745</v>
      </c>
      <c r="F6129" s="138">
        <v>45910</v>
      </c>
      <c r="G6129" t="s">
        <v>69</v>
      </c>
      <c r="H6129" t="s">
        <v>63</v>
      </c>
      <c r="I6129">
        <v>0.8</v>
      </c>
      <c r="J6129" t="s">
        <v>71</v>
      </c>
      <c r="K6129"/>
      <c r="L6129"/>
      <c r="M6129"/>
      <c r="N6129"/>
      <c r="O6129"/>
      <c r="P6129"/>
      <c r="Q6129"/>
      <c r="R6129"/>
      <c r="S6129"/>
      <c r="T6129"/>
      <c r="U6129"/>
      <c r="V6129"/>
      <c r="W6129"/>
      <c r="X6129"/>
      <c r="Y6129"/>
      <c r="Z6129"/>
      <c r="AA6129"/>
      <c r="AB6129"/>
      <c r="AC6129"/>
      <c r="AD6129"/>
      <c r="AE6129"/>
      <c r="AF6129"/>
      <c r="AG6129">
        <v>1</v>
      </c>
      <c r="AH6129">
        <v>0</v>
      </c>
    </row>
    <row r="6130" spans="1:34" ht="15" x14ac:dyDescent="0.25">
      <c r="A6130" t="s">
        <v>12318</v>
      </c>
      <c r="B6130" t="s">
        <v>12319</v>
      </c>
      <c r="C6130" t="s">
        <v>301</v>
      </c>
      <c r="D6130"/>
      <c r="E6130"/>
      <c r="F6130"/>
      <c r="G6130"/>
      <c r="H6130" t="s">
        <v>63</v>
      </c>
      <c r="I6130" t="s">
        <v>64</v>
      </c>
      <c r="J6130"/>
      <c r="K6130"/>
      <c r="L6130"/>
      <c r="M6130"/>
      <c r="N6130"/>
      <c r="O6130"/>
      <c r="P6130"/>
      <c r="Q6130"/>
      <c r="R6130"/>
      <c r="S6130"/>
      <c r="T6130"/>
      <c r="U6130"/>
      <c r="V6130"/>
      <c r="W6130"/>
      <c r="X6130"/>
      <c r="Y6130"/>
      <c r="Z6130"/>
      <c r="AA6130"/>
      <c r="AB6130"/>
      <c r="AC6130"/>
      <c r="AD6130"/>
      <c r="AE6130"/>
      <c r="AF6130"/>
      <c r="AG6130"/>
      <c r="AH6130">
        <v>0</v>
      </c>
    </row>
    <row r="6131" spans="1:34" ht="15" x14ac:dyDescent="0.25">
      <c r="A6131" t="s">
        <v>12324</v>
      </c>
      <c r="B6131" t="s">
        <v>12325</v>
      </c>
      <c r="C6131" t="s">
        <v>374</v>
      </c>
      <c r="D6131">
        <v>16</v>
      </c>
      <c r="E6131" s="138">
        <v>42517</v>
      </c>
      <c r="F6131" s="138">
        <v>46011</v>
      </c>
      <c r="G6131" t="s">
        <v>16478</v>
      </c>
      <c r="H6131" t="s">
        <v>70</v>
      </c>
      <c r="I6131">
        <v>0.2</v>
      </c>
      <c r="J6131" t="s">
        <v>76</v>
      </c>
      <c r="K6131">
        <v>0.3</v>
      </c>
      <c r="L6131" t="s">
        <v>77</v>
      </c>
      <c r="M6131">
        <v>0.4</v>
      </c>
      <c r="N6131" t="s">
        <v>78</v>
      </c>
      <c r="O6131">
        <v>0.6</v>
      </c>
      <c r="P6131" t="s">
        <v>79</v>
      </c>
      <c r="Q6131"/>
      <c r="R6131"/>
      <c r="S6131"/>
      <c r="T6131"/>
      <c r="U6131"/>
      <c r="V6131"/>
      <c r="W6131"/>
      <c r="X6131"/>
      <c r="Y6131"/>
      <c r="Z6131"/>
      <c r="AA6131"/>
      <c r="AB6131"/>
      <c r="AC6131"/>
      <c r="AD6131"/>
      <c r="AE6131"/>
      <c r="AF6131"/>
      <c r="AG6131">
        <v>0</v>
      </c>
      <c r="AH6131">
        <v>0</v>
      </c>
    </row>
    <row r="6132" spans="1:34" ht="15" x14ac:dyDescent="0.25">
      <c r="A6132" t="s">
        <v>12326</v>
      </c>
      <c r="B6132" t="s">
        <v>12327</v>
      </c>
      <c r="C6132" t="s">
        <v>119</v>
      </c>
      <c r="D6132">
        <v>83</v>
      </c>
      <c r="E6132" s="138">
        <v>45202</v>
      </c>
      <c r="F6132" s="138">
        <v>46011</v>
      </c>
      <c r="G6132" t="s">
        <v>69</v>
      </c>
      <c r="H6132" t="s">
        <v>63</v>
      </c>
      <c r="I6132">
        <v>0.8</v>
      </c>
      <c r="J6132" t="s">
        <v>71</v>
      </c>
      <c r="K6132"/>
      <c r="L6132"/>
      <c r="M6132"/>
      <c r="N6132"/>
      <c r="O6132"/>
      <c r="P6132"/>
      <c r="Q6132"/>
      <c r="R6132"/>
      <c r="S6132"/>
      <c r="T6132"/>
      <c r="U6132"/>
      <c r="V6132"/>
      <c r="W6132"/>
      <c r="X6132"/>
      <c r="Y6132"/>
      <c r="Z6132"/>
      <c r="AA6132"/>
      <c r="AB6132"/>
      <c r="AC6132"/>
      <c r="AD6132"/>
      <c r="AE6132"/>
      <c r="AF6132"/>
      <c r="AG6132">
        <v>1</v>
      </c>
      <c r="AH6132">
        <v>0</v>
      </c>
    </row>
    <row r="6133" spans="1:34" ht="15" x14ac:dyDescent="0.25">
      <c r="A6133" t="s">
        <v>12322</v>
      </c>
      <c r="B6133" t="s">
        <v>12323</v>
      </c>
      <c r="C6133" t="s">
        <v>281</v>
      </c>
      <c r="D6133">
        <v>26</v>
      </c>
      <c r="E6133" s="138">
        <v>45643</v>
      </c>
      <c r="F6133" s="138">
        <v>45695</v>
      </c>
      <c r="G6133" t="s">
        <v>69</v>
      </c>
      <c r="H6133" t="s">
        <v>63</v>
      </c>
      <c r="I6133">
        <v>0.8</v>
      </c>
      <c r="J6133" t="s">
        <v>71</v>
      </c>
      <c r="K6133"/>
      <c r="L6133"/>
      <c r="M6133"/>
      <c r="N6133"/>
      <c r="O6133"/>
      <c r="P6133"/>
      <c r="Q6133"/>
      <c r="R6133"/>
      <c r="S6133"/>
      <c r="T6133"/>
      <c r="U6133"/>
      <c r="V6133"/>
      <c r="W6133"/>
      <c r="X6133"/>
      <c r="Y6133"/>
      <c r="Z6133"/>
      <c r="AA6133"/>
      <c r="AB6133"/>
      <c r="AC6133"/>
      <c r="AD6133"/>
      <c r="AE6133"/>
      <c r="AF6133"/>
      <c r="AG6133">
        <v>1</v>
      </c>
      <c r="AH6133">
        <v>0</v>
      </c>
    </row>
    <row r="6134" spans="1:34" ht="15" x14ac:dyDescent="0.25">
      <c r="A6134" t="s">
        <v>12328</v>
      </c>
      <c r="B6134" t="s">
        <v>12329</v>
      </c>
      <c r="C6134" t="s">
        <v>291</v>
      </c>
      <c r="D6134">
        <v>11</v>
      </c>
      <c r="E6134" s="138">
        <v>44315</v>
      </c>
      <c r="F6134" s="138">
        <v>46011</v>
      </c>
      <c r="G6134" t="s">
        <v>69</v>
      </c>
      <c r="H6134" t="s">
        <v>63</v>
      </c>
      <c r="I6134">
        <v>0.8</v>
      </c>
      <c r="J6134" t="s">
        <v>71</v>
      </c>
      <c r="K6134"/>
      <c r="L6134"/>
      <c r="M6134"/>
      <c r="N6134"/>
      <c r="O6134"/>
      <c r="P6134"/>
      <c r="Q6134"/>
      <c r="R6134"/>
      <c r="S6134"/>
      <c r="T6134"/>
      <c r="U6134"/>
      <c r="V6134"/>
      <c r="W6134"/>
      <c r="X6134"/>
      <c r="Y6134"/>
      <c r="Z6134"/>
      <c r="AA6134"/>
      <c r="AB6134"/>
      <c r="AC6134"/>
      <c r="AD6134"/>
      <c r="AE6134"/>
      <c r="AF6134"/>
      <c r="AG6134">
        <v>1</v>
      </c>
      <c r="AH6134">
        <v>0</v>
      </c>
    </row>
    <row r="6135" spans="1:34" ht="15" x14ac:dyDescent="0.25">
      <c r="A6135" t="s">
        <v>12330</v>
      </c>
      <c r="B6135" t="s">
        <v>12331</v>
      </c>
      <c r="C6135" t="s">
        <v>264</v>
      </c>
      <c r="D6135">
        <v>41</v>
      </c>
      <c r="E6135" s="138">
        <v>45649</v>
      </c>
      <c r="F6135" s="138">
        <v>45714</v>
      </c>
      <c r="G6135" t="s">
        <v>69</v>
      </c>
      <c r="H6135" t="s">
        <v>70</v>
      </c>
      <c r="I6135">
        <v>0</v>
      </c>
      <c r="J6135" t="s">
        <v>16228</v>
      </c>
      <c r="K6135">
        <v>0.8</v>
      </c>
      <c r="L6135" t="s">
        <v>71</v>
      </c>
      <c r="M6135"/>
      <c r="N6135"/>
      <c r="O6135"/>
      <c r="P6135"/>
      <c r="Q6135"/>
      <c r="R6135"/>
      <c r="S6135"/>
      <c r="T6135"/>
      <c r="U6135"/>
      <c r="V6135"/>
      <c r="W6135"/>
      <c r="X6135"/>
      <c r="Y6135"/>
      <c r="Z6135"/>
      <c r="AA6135"/>
      <c r="AB6135"/>
      <c r="AC6135"/>
      <c r="AD6135"/>
      <c r="AE6135"/>
      <c r="AF6135"/>
      <c r="AG6135">
        <v>2</v>
      </c>
      <c r="AH6135">
        <v>12000</v>
      </c>
    </row>
    <row r="6136" spans="1:34" ht="15" x14ac:dyDescent="0.25">
      <c r="A6136" t="s">
        <v>15853</v>
      </c>
      <c r="B6136" t="s">
        <v>15854</v>
      </c>
      <c r="C6136" t="s">
        <v>225</v>
      </c>
      <c r="D6136">
        <v>118</v>
      </c>
      <c r="E6136" s="138">
        <v>45649</v>
      </c>
      <c r="F6136" s="138">
        <v>45688</v>
      </c>
      <c r="G6136" t="s">
        <v>69</v>
      </c>
      <c r="H6136" t="s">
        <v>70</v>
      </c>
      <c r="I6136">
        <v>0</v>
      </c>
      <c r="J6136" t="s">
        <v>16259</v>
      </c>
      <c r="K6136">
        <v>0.8</v>
      </c>
      <c r="L6136" t="s">
        <v>71</v>
      </c>
      <c r="M6136"/>
      <c r="N6136"/>
      <c r="O6136"/>
      <c r="P6136"/>
      <c r="Q6136"/>
      <c r="R6136"/>
      <c r="S6136"/>
      <c r="T6136"/>
      <c r="U6136"/>
      <c r="V6136"/>
      <c r="W6136"/>
      <c r="X6136"/>
      <c r="Y6136"/>
      <c r="Z6136"/>
      <c r="AA6136"/>
      <c r="AB6136"/>
      <c r="AC6136"/>
      <c r="AD6136"/>
      <c r="AE6136"/>
      <c r="AF6136"/>
      <c r="AG6136">
        <v>2</v>
      </c>
      <c r="AH6136">
        <v>11000</v>
      </c>
    </row>
    <row r="6137" spans="1:34" ht="15" x14ac:dyDescent="0.25">
      <c r="A6137" t="s">
        <v>12332</v>
      </c>
      <c r="B6137" t="s">
        <v>12333</v>
      </c>
      <c r="C6137" t="s">
        <v>139</v>
      </c>
      <c r="D6137">
        <v>41</v>
      </c>
      <c r="E6137" s="138">
        <v>45290</v>
      </c>
      <c r="F6137" s="138">
        <v>46011</v>
      </c>
      <c r="G6137" t="s">
        <v>69</v>
      </c>
      <c r="H6137" t="s">
        <v>63</v>
      </c>
      <c r="I6137">
        <v>0.8</v>
      </c>
      <c r="J6137" t="s">
        <v>71</v>
      </c>
      <c r="K6137"/>
      <c r="L6137"/>
      <c r="M6137"/>
      <c r="N6137"/>
      <c r="O6137"/>
      <c r="P6137"/>
      <c r="Q6137"/>
      <c r="R6137"/>
      <c r="S6137"/>
      <c r="T6137"/>
      <c r="U6137"/>
      <c r="V6137"/>
      <c r="W6137"/>
      <c r="X6137"/>
      <c r="Y6137"/>
      <c r="Z6137"/>
      <c r="AA6137"/>
      <c r="AB6137"/>
      <c r="AC6137"/>
      <c r="AD6137"/>
      <c r="AE6137"/>
      <c r="AF6137"/>
      <c r="AG6137">
        <v>1</v>
      </c>
      <c r="AH6137">
        <v>0</v>
      </c>
    </row>
    <row r="6138" spans="1:34" ht="15" x14ac:dyDescent="0.25">
      <c r="A6138" t="s">
        <v>12334</v>
      </c>
      <c r="B6138" t="s">
        <v>12335</v>
      </c>
      <c r="C6138" t="s">
        <v>411</v>
      </c>
      <c r="D6138">
        <v>224</v>
      </c>
      <c r="E6138" s="138">
        <v>45632</v>
      </c>
      <c r="F6138" s="138">
        <v>45971</v>
      </c>
      <c r="G6138" t="s">
        <v>69</v>
      </c>
      <c r="H6138" t="s">
        <v>63</v>
      </c>
      <c r="I6138">
        <v>0.6</v>
      </c>
      <c r="J6138" t="s">
        <v>71</v>
      </c>
      <c r="K6138"/>
      <c r="L6138"/>
      <c r="M6138"/>
      <c r="N6138"/>
      <c r="O6138"/>
      <c r="P6138"/>
      <c r="Q6138"/>
      <c r="R6138"/>
      <c r="S6138"/>
      <c r="T6138"/>
      <c r="U6138"/>
      <c r="V6138"/>
      <c r="W6138"/>
      <c r="X6138"/>
      <c r="Y6138"/>
      <c r="Z6138"/>
      <c r="AA6138"/>
      <c r="AB6138"/>
      <c r="AC6138"/>
      <c r="AD6138"/>
      <c r="AE6138"/>
      <c r="AF6138"/>
      <c r="AG6138">
        <v>1</v>
      </c>
      <c r="AH6138">
        <v>0</v>
      </c>
    </row>
    <row r="6139" spans="1:34" ht="15" x14ac:dyDescent="0.25">
      <c r="A6139" t="s">
        <v>12336</v>
      </c>
      <c r="B6139" t="s">
        <v>12337</v>
      </c>
      <c r="C6139" t="s">
        <v>301</v>
      </c>
      <c r="D6139">
        <v>3</v>
      </c>
      <c r="E6139" s="138">
        <v>45714</v>
      </c>
      <c r="F6139" s="138">
        <v>45735</v>
      </c>
      <c r="G6139" t="s">
        <v>69</v>
      </c>
      <c r="H6139" t="s">
        <v>70</v>
      </c>
      <c r="I6139">
        <v>0</v>
      </c>
      <c r="J6139" t="s">
        <v>16230</v>
      </c>
      <c r="K6139">
        <v>0.8</v>
      </c>
      <c r="L6139" t="s">
        <v>71</v>
      </c>
      <c r="M6139"/>
      <c r="N6139"/>
      <c r="O6139"/>
      <c r="P6139"/>
      <c r="Q6139"/>
      <c r="R6139"/>
      <c r="S6139"/>
      <c r="T6139"/>
      <c r="U6139"/>
      <c r="V6139"/>
      <c r="W6139"/>
      <c r="X6139"/>
      <c r="Y6139"/>
      <c r="Z6139"/>
      <c r="AA6139"/>
      <c r="AB6139"/>
      <c r="AC6139"/>
      <c r="AD6139"/>
      <c r="AE6139"/>
      <c r="AF6139"/>
      <c r="AG6139">
        <v>2</v>
      </c>
      <c r="AH6139">
        <v>15000</v>
      </c>
    </row>
    <row r="6140" spans="1:34" ht="15" x14ac:dyDescent="0.25">
      <c r="A6140" t="s">
        <v>7841</v>
      </c>
      <c r="B6140" t="s">
        <v>7842</v>
      </c>
      <c r="C6140" t="s">
        <v>291</v>
      </c>
      <c r="D6140">
        <v>6</v>
      </c>
      <c r="E6140" s="138">
        <v>45713</v>
      </c>
      <c r="F6140" s="138">
        <v>45845</v>
      </c>
      <c r="G6140" t="s">
        <v>69</v>
      </c>
      <c r="H6140" t="s">
        <v>70</v>
      </c>
      <c r="I6140">
        <v>0</v>
      </c>
      <c r="J6140" t="s">
        <v>16420</v>
      </c>
      <c r="K6140">
        <v>0.8</v>
      </c>
      <c r="L6140" t="s">
        <v>71</v>
      </c>
      <c r="M6140"/>
      <c r="N6140"/>
      <c r="O6140"/>
      <c r="P6140"/>
      <c r="Q6140"/>
      <c r="R6140"/>
      <c r="S6140"/>
      <c r="T6140"/>
      <c r="U6140"/>
      <c r="V6140"/>
      <c r="W6140"/>
      <c r="X6140"/>
      <c r="Y6140"/>
      <c r="Z6140"/>
      <c r="AA6140"/>
      <c r="AB6140"/>
      <c r="AC6140"/>
      <c r="AD6140"/>
      <c r="AE6140"/>
      <c r="AF6140"/>
      <c r="AG6140">
        <v>2</v>
      </c>
      <c r="AH6140">
        <v>13999.99</v>
      </c>
    </row>
    <row r="6141" spans="1:34" ht="15" x14ac:dyDescent="0.25">
      <c r="A6141" t="s">
        <v>12338</v>
      </c>
      <c r="B6141" t="s">
        <v>12339</v>
      </c>
      <c r="C6141" t="s">
        <v>99</v>
      </c>
      <c r="D6141">
        <v>99</v>
      </c>
      <c r="E6141" s="138">
        <v>45649</v>
      </c>
      <c r="F6141" s="138">
        <v>45944</v>
      </c>
      <c r="G6141" t="s">
        <v>69</v>
      </c>
      <c r="H6141" t="s">
        <v>63</v>
      </c>
      <c r="I6141">
        <v>0.8</v>
      </c>
      <c r="J6141" t="s">
        <v>71</v>
      </c>
      <c r="K6141"/>
      <c r="L6141"/>
      <c r="M6141"/>
      <c r="N6141"/>
      <c r="O6141"/>
      <c r="P6141"/>
      <c r="Q6141"/>
      <c r="R6141"/>
      <c r="S6141"/>
      <c r="T6141"/>
      <c r="U6141"/>
      <c r="V6141"/>
      <c r="W6141"/>
      <c r="X6141"/>
      <c r="Y6141"/>
      <c r="Z6141"/>
      <c r="AA6141"/>
      <c r="AB6141"/>
      <c r="AC6141"/>
      <c r="AD6141"/>
      <c r="AE6141"/>
      <c r="AF6141"/>
      <c r="AG6141">
        <v>1</v>
      </c>
      <c r="AH6141">
        <v>0</v>
      </c>
    </row>
    <row r="6142" spans="1:34" ht="15" x14ac:dyDescent="0.25">
      <c r="A6142" t="s">
        <v>12340</v>
      </c>
      <c r="B6142" t="s">
        <v>12341</v>
      </c>
      <c r="C6142" t="s">
        <v>99</v>
      </c>
      <c r="D6142">
        <v>39</v>
      </c>
      <c r="E6142" s="138">
        <v>45656</v>
      </c>
      <c r="F6142" s="138">
        <v>45946</v>
      </c>
      <c r="G6142" t="s">
        <v>69</v>
      </c>
      <c r="H6142" t="s">
        <v>63</v>
      </c>
      <c r="I6142">
        <v>0.8</v>
      </c>
      <c r="J6142" t="s">
        <v>71</v>
      </c>
      <c r="K6142"/>
      <c r="L6142"/>
      <c r="M6142"/>
      <c r="N6142"/>
      <c r="O6142"/>
      <c r="P6142"/>
      <c r="Q6142"/>
      <c r="R6142"/>
      <c r="S6142"/>
      <c r="T6142"/>
      <c r="U6142"/>
      <c r="V6142"/>
      <c r="W6142"/>
      <c r="X6142"/>
      <c r="Y6142"/>
      <c r="Z6142"/>
      <c r="AA6142"/>
      <c r="AB6142"/>
      <c r="AC6142"/>
      <c r="AD6142"/>
      <c r="AE6142"/>
      <c r="AF6142"/>
      <c r="AG6142">
        <v>1</v>
      </c>
      <c r="AH6142">
        <v>0</v>
      </c>
    </row>
    <row r="6143" spans="1:34" ht="15" x14ac:dyDescent="0.25">
      <c r="A6143" t="s">
        <v>12360</v>
      </c>
      <c r="B6143" t="s">
        <v>12361</v>
      </c>
      <c r="C6143" t="s">
        <v>604</v>
      </c>
      <c r="D6143">
        <v>46</v>
      </c>
      <c r="E6143" s="138">
        <v>45653</v>
      </c>
      <c r="F6143" s="138">
        <v>45845</v>
      </c>
      <c r="G6143" t="s">
        <v>75</v>
      </c>
      <c r="H6143" t="s">
        <v>70</v>
      </c>
      <c r="I6143">
        <v>0</v>
      </c>
      <c r="J6143" t="s">
        <v>16230</v>
      </c>
      <c r="K6143">
        <v>0.45</v>
      </c>
      <c r="L6143" t="s">
        <v>16270</v>
      </c>
      <c r="M6143">
        <v>0.5</v>
      </c>
      <c r="N6143" t="s">
        <v>78</v>
      </c>
      <c r="O6143">
        <v>0.53</v>
      </c>
      <c r="P6143" t="s">
        <v>79</v>
      </c>
      <c r="Q6143"/>
      <c r="R6143"/>
      <c r="S6143"/>
      <c r="T6143"/>
      <c r="U6143"/>
      <c r="V6143"/>
      <c r="W6143"/>
      <c r="X6143"/>
      <c r="Y6143"/>
      <c r="Z6143"/>
      <c r="AA6143"/>
      <c r="AB6143"/>
      <c r="AC6143"/>
      <c r="AD6143"/>
      <c r="AE6143"/>
      <c r="AF6143"/>
      <c r="AG6143">
        <v>4</v>
      </c>
      <c r="AH6143">
        <v>15000</v>
      </c>
    </row>
    <row r="6144" spans="1:34" ht="15" x14ac:dyDescent="0.25">
      <c r="A6144" t="s">
        <v>12342</v>
      </c>
      <c r="B6144" t="s">
        <v>12343</v>
      </c>
      <c r="C6144" t="s">
        <v>228</v>
      </c>
      <c r="D6144">
        <v>65</v>
      </c>
      <c r="E6144" s="138">
        <v>45645</v>
      </c>
      <c r="F6144" s="138">
        <v>45664</v>
      </c>
      <c r="G6144" t="s">
        <v>69</v>
      </c>
      <c r="H6144" t="s">
        <v>70</v>
      </c>
      <c r="I6144">
        <v>0</v>
      </c>
      <c r="J6144" t="s">
        <v>16232</v>
      </c>
      <c r="K6144">
        <v>0.75</v>
      </c>
      <c r="L6144" t="s">
        <v>71</v>
      </c>
      <c r="M6144"/>
      <c r="N6144"/>
      <c r="O6144"/>
      <c r="P6144"/>
      <c r="Q6144"/>
      <c r="R6144"/>
      <c r="S6144"/>
      <c r="T6144"/>
      <c r="U6144"/>
      <c r="V6144"/>
      <c r="W6144"/>
      <c r="X6144"/>
      <c r="Y6144"/>
      <c r="Z6144"/>
      <c r="AA6144"/>
      <c r="AB6144"/>
      <c r="AC6144"/>
      <c r="AD6144"/>
      <c r="AE6144"/>
      <c r="AF6144"/>
      <c r="AG6144">
        <v>2</v>
      </c>
      <c r="AH6144">
        <v>7500</v>
      </c>
    </row>
    <row r="6145" spans="1:34" ht="15" x14ac:dyDescent="0.25">
      <c r="A6145" t="s">
        <v>12344</v>
      </c>
      <c r="B6145" t="s">
        <v>12345</v>
      </c>
      <c r="C6145" t="s">
        <v>116</v>
      </c>
      <c r="D6145"/>
      <c r="E6145"/>
      <c r="F6145"/>
      <c r="G6145"/>
      <c r="H6145" t="s">
        <v>63</v>
      </c>
      <c r="I6145" t="s">
        <v>64</v>
      </c>
      <c r="J6145"/>
      <c r="K6145"/>
      <c r="L6145"/>
      <c r="M6145"/>
      <c r="N6145"/>
      <c r="O6145"/>
      <c r="P6145"/>
      <c r="Q6145"/>
      <c r="R6145"/>
      <c r="S6145"/>
      <c r="T6145"/>
      <c r="U6145"/>
      <c r="V6145"/>
      <c r="W6145"/>
      <c r="X6145"/>
      <c r="Y6145"/>
      <c r="Z6145"/>
      <c r="AA6145"/>
      <c r="AB6145"/>
      <c r="AC6145"/>
      <c r="AD6145"/>
      <c r="AE6145"/>
      <c r="AF6145"/>
      <c r="AG6145"/>
      <c r="AH6145">
        <v>0</v>
      </c>
    </row>
    <row r="6146" spans="1:34" ht="15" x14ac:dyDescent="0.25">
      <c r="A6146" t="s">
        <v>12364</v>
      </c>
      <c r="B6146" t="s">
        <v>12365</v>
      </c>
      <c r="C6146" t="s">
        <v>203</v>
      </c>
      <c r="D6146">
        <v>74</v>
      </c>
      <c r="E6146" s="138">
        <v>45643</v>
      </c>
      <c r="F6146" s="138">
        <v>45806</v>
      </c>
      <c r="G6146" t="s">
        <v>69</v>
      </c>
      <c r="H6146" t="s">
        <v>70</v>
      </c>
      <c r="I6146">
        <v>0</v>
      </c>
      <c r="J6146" t="s">
        <v>16229</v>
      </c>
      <c r="K6146">
        <v>0.8</v>
      </c>
      <c r="L6146" t="s">
        <v>71</v>
      </c>
      <c r="M6146"/>
      <c r="N6146"/>
      <c r="O6146"/>
      <c r="P6146"/>
      <c r="Q6146"/>
      <c r="R6146"/>
      <c r="S6146"/>
      <c r="T6146"/>
      <c r="U6146"/>
      <c r="V6146"/>
      <c r="W6146"/>
      <c r="X6146"/>
      <c r="Y6146"/>
      <c r="Z6146"/>
      <c r="AA6146"/>
      <c r="AB6146"/>
      <c r="AC6146"/>
      <c r="AD6146"/>
      <c r="AE6146"/>
      <c r="AF6146"/>
      <c r="AG6146">
        <v>2</v>
      </c>
      <c r="AH6146">
        <v>10000</v>
      </c>
    </row>
    <row r="6147" spans="1:34" ht="15" x14ac:dyDescent="0.25">
      <c r="A6147" t="s">
        <v>12358</v>
      </c>
      <c r="B6147" t="s">
        <v>12359</v>
      </c>
      <c r="C6147" t="s">
        <v>231</v>
      </c>
      <c r="D6147" t="s">
        <v>16421</v>
      </c>
      <c r="E6147" s="138">
        <v>45044</v>
      </c>
      <c r="F6147" s="138">
        <v>46011</v>
      </c>
      <c r="G6147" t="s">
        <v>69</v>
      </c>
      <c r="H6147" t="s">
        <v>63</v>
      </c>
      <c r="I6147">
        <v>0.65</v>
      </c>
      <c r="J6147" t="s">
        <v>71</v>
      </c>
      <c r="K6147"/>
      <c r="L6147"/>
      <c r="M6147"/>
      <c r="N6147"/>
      <c r="O6147"/>
      <c r="P6147"/>
      <c r="Q6147"/>
      <c r="R6147"/>
      <c r="S6147"/>
      <c r="T6147"/>
      <c r="U6147"/>
      <c r="V6147"/>
      <c r="W6147"/>
      <c r="X6147"/>
      <c r="Y6147"/>
      <c r="Z6147"/>
      <c r="AA6147"/>
      <c r="AB6147"/>
      <c r="AC6147"/>
      <c r="AD6147"/>
      <c r="AE6147"/>
      <c r="AF6147"/>
      <c r="AG6147">
        <v>1</v>
      </c>
      <c r="AH6147">
        <v>0</v>
      </c>
    </row>
    <row r="6148" spans="1:34" ht="15" x14ac:dyDescent="0.25">
      <c r="A6148" t="s">
        <v>12354</v>
      </c>
      <c r="B6148" t="s">
        <v>12355</v>
      </c>
      <c r="C6148" t="s">
        <v>93</v>
      </c>
      <c r="D6148"/>
      <c r="E6148"/>
      <c r="F6148"/>
      <c r="G6148"/>
      <c r="H6148" t="s">
        <v>63</v>
      </c>
      <c r="I6148" t="s">
        <v>64</v>
      </c>
      <c r="J6148"/>
      <c r="K6148"/>
      <c r="L6148"/>
      <c r="M6148"/>
      <c r="N6148"/>
      <c r="O6148"/>
      <c r="P6148"/>
      <c r="Q6148"/>
      <c r="R6148"/>
      <c r="S6148"/>
      <c r="T6148"/>
      <c r="U6148"/>
      <c r="V6148"/>
      <c r="W6148"/>
      <c r="X6148"/>
      <c r="Y6148"/>
      <c r="Z6148"/>
      <c r="AA6148"/>
      <c r="AB6148"/>
      <c r="AC6148"/>
      <c r="AD6148"/>
      <c r="AE6148"/>
      <c r="AF6148"/>
      <c r="AG6148"/>
      <c r="AH6148">
        <v>0</v>
      </c>
    </row>
    <row r="6149" spans="1:34" ht="15" x14ac:dyDescent="0.25">
      <c r="A6149" t="s">
        <v>12366</v>
      </c>
      <c r="B6149" t="s">
        <v>12367</v>
      </c>
      <c r="C6149" t="s">
        <v>148</v>
      </c>
      <c r="D6149">
        <v>36</v>
      </c>
      <c r="E6149" s="138">
        <v>45649</v>
      </c>
      <c r="F6149" s="138">
        <v>45686</v>
      </c>
      <c r="G6149" t="s">
        <v>69</v>
      </c>
      <c r="H6149" t="s">
        <v>70</v>
      </c>
      <c r="I6149">
        <v>0</v>
      </c>
      <c r="J6149" t="s">
        <v>16229</v>
      </c>
      <c r="K6149">
        <v>0.8</v>
      </c>
      <c r="L6149" t="s">
        <v>71</v>
      </c>
      <c r="M6149"/>
      <c r="N6149"/>
      <c r="O6149"/>
      <c r="P6149"/>
      <c r="Q6149"/>
      <c r="R6149"/>
      <c r="S6149"/>
      <c r="T6149"/>
      <c r="U6149"/>
      <c r="V6149"/>
      <c r="W6149"/>
      <c r="X6149"/>
      <c r="Y6149"/>
      <c r="Z6149"/>
      <c r="AA6149"/>
      <c r="AB6149"/>
      <c r="AC6149"/>
      <c r="AD6149"/>
      <c r="AE6149"/>
      <c r="AF6149"/>
      <c r="AG6149">
        <v>2</v>
      </c>
      <c r="AH6149">
        <v>10000</v>
      </c>
    </row>
    <row r="6150" spans="1:34" ht="15" x14ac:dyDescent="0.25">
      <c r="A6150" t="s">
        <v>12368</v>
      </c>
      <c r="B6150" t="s">
        <v>12369</v>
      </c>
      <c r="C6150" t="s">
        <v>151</v>
      </c>
      <c r="D6150">
        <v>42</v>
      </c>
      <c r="E6150" s="138">
        <v>45649</v>
      </c>
      <c r="F6150" s="138">
        <v>45693</v>
      </c>
      <c r="G6150" t="s">
        <v>75</v>
      </c>
      <c r="H6150" t="s">
        <v>63</v>
      </c>
      <c r="I6150">
        <v>0.8</v>
      </c>
      <c r="J6150" t="s">
        <v>71</v>
      </c>
      <c r="K6150"/>
      <c r="L6150"/>
      <c r="M6150"/>
      <c r="N6150"/>
      <c r="O6150"/>
      <c r="P6150"/>
      <c r="Q6150"/>
      <c r="R6150"/>
      <c r="S6150"/>
      <c r="T6150"/>
      <c r="U6150"/>
      <c r="V6150"/>
      <c r="W6150"/>
      <c r="X6150"/>
      <c r="Y6150"/>
      <c r="Z6150"/>
      <c r="AA6150"/>
      <c r="AB6150"/>
      <c r="AC6150"/>
      <c r="AD6150"/>
      <c r="AE6150"/>
      <c r="AF6150"/>
      <c r="AG6150">
        <v>1</v>
      </c>
      <c r="AH6150">
        <v>0</v>
      </c>
    </row>
    <row r="6151" spans="1:34" ht="15" x14ac:dyDescent="0.25">
      <c r="A6151" t="s">
        <v>12352</v>
      </c>
      <c r="B6151" t="s">
        <v>12353</v>
      </c>
      <c r="C6151" t="s">
        <v>139</v>
      </c>
      <c r="D6151">
        <v>12</v>
      </c>
      <c r="E6151" s="138">
        <v>45138</v>
      </c>
      <c r="F6151" s="138">
        <v>46011</v>
      </c>
      <c r="G6151" t="s">
        <v>69</v>
      </c>
      <c r="H6151" t="s">
        <v>70</v>
      </c>
      <c r="I6151">
        <v>0</v>
      </c>
      <c r="J6151" t="s">
        <v>16232</v>
      </c>
      <c r="K6151">
        <v>0.8</v>
      </c>
      <c r="L6151" t="s">
        <v>71</v>
      </c>
      <c r="M6151"/>
      <c r="N6151"/>
      <c r="O6151"/>
      <c r="P6151"/>
      <c r="Q6151"/>
      <c r="R6151"/>
      <c r="S6151"/>
      <c r="T6151"/>
      <c r="U6151"/>
      <c r="V6151"/>
      <c r="W6151"/>
      <c r="X6151"/>
      <c r="Y6151"/>
      <c r="Z6151"/>
      <c r="AA6151"/>
      <c r="AB6151"/>
      <c r="AC6151"/>
      <c r="AD6151"/>
      <c r="AE6151"/>
      <c r="AF6151"/>
      <c r="AG6151">
        <v>2</v>
      </c>
      <c r="AH6151">
        <v>7500</v>
      </c>
    </row>
    <row r="6152" spans="1:34" ht="15" x14ac:dyDescent="0.25">
      <c r="A6152" t="s">
        <v>12370</v>
      </c>
      <c r="B6152" t="s">
        <v>12371</v>
      </c>
      <c r="C6152" t="s">
        <v>62</v>
      </c>
      <c r="D6152">
        <v>5</v>
      </c>
      <c r="E6152" s="138">
        <v>44658</v>
      </c>
      <c r="F6152" s="138">
        <v>46011</v>
      </c>
      <c r="G6152" t="s">
        <v>69</v>
      </c>
      <c r="H6152" t="s">
        <v>70</v>
      </c>
      <c r="I6152">
        <v>0</v>
      </c>
      <c r="J6152" t="s">
        <v>16230</v>
      </c>
      <c r="K6152">
        <v>0.6</v>
      </c>
      <c r="L6152" t="s">
        <v>71</v>
      </c>
      <c r="M6152"/>
      <c r="N6152"/>
      <c r="O6152"/>
      <c r="P6152"/>
      <c r="Q6152"/>
      <c r="R6152"/>
      <c r="S6152"/>
      <c r="T6152"/>
      <c r="U6152"/>
      <c r="V6152"/>
      <c r="W6152"/>
      <c r="X6152"/>
      <c r="Y6152"/>
      <c r="Z6152"/>
      <c r="AA6152"/>
      <c r="AB6152"/>
      <c r="AC6152"/>
      <c r="AD6152"/>
      <c r="AE6152"/>
      <c r="AF6152"/>
      <c r="AG6152">
        <v>2</v>
      </c>
      <c r="AH6152">
        <v>15000</v>
      </c>
    </row>
    <row r="6153" spans="1:34" ht="15" x14ac:dyDescent="0.25">
      <c r="A6153" t="s">
        <v>12356</v>
      </c>
      <c r="B6153" t="s">
        <v>12357</v>
      </c>
      <c r="C6153" t="s">
        <v>198</v>
      </c>
      <c r="D6153">
        <v>42</v>
      </c>
      <c r="E6153" s="138">
        <v>45287</v>
      </c>
      <c r="F6153" s="138">
        <v>46011</v>
      </c>
      <c r="G6153" t="s">
        <v>69</v>
      </c>
      <c r="H6153" t="s">
        <v>70</v>
      </c>
      <c r="I6153">
        <v>0.8</v>
      </c>
      <c r="J6153" t="s">
        <v>71</v>
      </c>
      <c r="K6153">
        <v>0</v>
      </c>
      <c r="L6153" t="s">
        <v>16121</v>
      </c>
      <c r="M6153">
        <v>0</v>
      </c>
      <c r="N6153" t="s">
        <v>16122</v>
      </c>
      <c r="O6153">
        <v>0</v>
      </c>
      <c r="P6153" t="s">
        <v>16422</v>
      </c>
      <c r="Q6153"/>
      <c r="R6153"/>
      <c r="S6153"/>
      <c r="T6153"/>
      <c r="U6153"/>
      <c r="V6153"/>
      <c r="W6153"/>
      <c r="X6153"/>
      <c r="Y6153"/>
      <c r="Z6153"/>
      <c r="AA6153"/>
      <c r="AB6153"/>
      <c r="AC6153"/>
      <c r="AD6153"/>
      <c r="AE6153"/>
      <c r="AF6153"/>
      <c r="AG6153">
        <v>5</v>
      </c>
      <c r="AH6153">
        <v>0</v>
      </c>
    </row>
    <row r="6154" spans="1:34" ht="15" x14ac:dyDescent="0.25">
      <c r="A6154" t="s">
        <v>12346</v>
      </c>
      <c r="B6154" t="s">
        <v>12347</v>
      </c>
      <c r="C6154" t="s">
        <v>116</v>
      </c>
      <c r="D6154"/>
      <c r="E6154"/>
      <c r="F6154"/>
      <c r="G6154"/>
      <c r="H6154" t="s">
        <v>63</v>
      </c>
      <c r="I6154" t="s">
        <v>64</v>
      </c>
      <c r="J6154"/>
      <c r="K6154"/>
      <c r="L6154"/>
      <c r="M6154"/>
      <c r="N6154"/>
      <c r="O6154"/>
      <c r="P6154"/>
      <c r="Q6154"/>
      <c r="R6154"/>
      <c r="S6154"/>
      <c r="T6154"/>
      <c r="U6154"/>
      <c r="V6154"/>
      <c r="W6154"/>
      <c r="X6154"/>
      <c r="Y6154"/>
      <c r="Z6154"/>
      <c r="AA6154"/>
      <c r="AB6154"/>
      <c r="AC6154"/>
      <c r="AD6154"/>
      <c r="AE6154"/>
      <c r="AF6154"/>
      <c r="AG6154"/>
      <c r="AH6154">
        <v>0</v>
      </c>
    </row>
    <row r="6155" spans="1:34" ht="15" x14ac:dyDescent="0.25">
      <c r="A6155" t="s">
        <v>12348</v>
      </c>
      <c r="B6155" t="s">
        <v>12349</v>
      </c>
      <c r="C6155" t="s">
        <v>176</v>
      </c>
      <c r="D6155">
        <v>14</v>
      </c>
      <c r="E6155" s="138">
        <v>43959</v>
      </c>
      <c r="F6155" s="138">
        <v>46011</v>
      </c>
      <c r="G6155" t="s">
        <v>69</v>
      </c>
      <c r="H6155" t="s">
        <v>70</v>
      </c>
      <c r="I6155">
        <v>0</v>
      </c>
      <c r="J6155" t="s">
        <v>16243</v>
      </c>
      <c r="K6155">
        <v>0.5</v>
      </c>
      <c r="L6155" t="s">
        <v>71</v>
      </c>
      <c r="M6155"/>
      <c r="N6155"/>
      <c r="O6155"/>
      <c r="P6155"/>
      <c r="Q6155"/>
      <c r="R6155"/>
      <c r="S6155"/>
      <c r="T6155"/>
      <c r="U6155"/>
      <c r="V6155"/>
      <c r="W6155"/>
      <c r="X6155"/>
      <c r="Y6155"/>
      <c r="Z6155"/>
      <c r="AA6155"/>
      <c r="AB6155"/>
      <c r="AC6155"/>
      <c r="AD6155"/>
      <c r="AE6155"/>
      <c r="AF6155"/>
      <c r="AG6155">
        <v>2</v>
      </c>
      <c r="AH6155">
        <v>7999.99</v>
      </c>
    </row>
    <row r="6156" spans="1:34" ht="15" x14ac:dyDescent="0.25">
      <c r="A6156" t="s">
        <v>12372</v>
      </c>
      <c r="B6156" t="s">
        <v>12373</v>
      </c>
      <c r="C6156" t="s">
        <v>387</v>
      </c>
      <c r="D6156">
        <v>72</v>
      </c>
      <c r="E6156" s="138">
        <v>45645</v>
      </c>
      <c r="F6156" s="138">
        <v>45911</v>
      </c>
      <c r="G6156" t="s">
        <v>16478</v>
      </c>
      <c r="H6156" t="s">
        <v>70</v>
      </c>
      <c r="I6156">
        <v>0.57999999999999996</v>
      </c>
      <c r="J6156" t="s">
        <v>16513</v>
      </c>
      <c r="K6156">
        <v>0.68</v>
      </c>
      <c r="L6156" t="s">
        <v>16514</v>
      </c>
      <c r="M6156">
        <v>0.78</v>
      </c>
      <c r="N6156" t="s">
        <v>16515</v>
      </c>
      <c r="O6156">
        <v>0.8</v>
      </c>
      <c r="P6156" t="s">
        <v>16543</v>
      </c>
      <c r="Q6156">
        <v>0</v>
      </c>
      <c r="R6156" t="s">
        <v>16259</v>
      </c>
      <c r="S6156"/>
      <c r="T6156"/>
      <c r="U6156"/>
      <c r="V6156"/>
      <c r="W6156"/>
      <c r="X6156"/>
      <c r="Y6156"/>
      <c r="Z6156"/>
      <c r="AA6156"/>
      <c r="AB6156"/>
      <c r="AC6156"/>
      <c r="AD6156"/>
      <c r="AE6156"/>
      <c r="AF6156"/>
      <c r="AG6156">
        <v>0</v>
      </c>
      <c r="AH6156">
        <v>0</v>
      </c>
    </row>
    <row r="6157" spans="1:34" ht="15" x14ac:dyDescent="0.25">
      <c r="A6157" t="s">
        <v>12374</v>
      </c>
      <c r="B6157" t="s">
        <v>12375</v>
      </c>
      <c r="C6157" t="s">
        <v>68</v>
      </c>
      <c r="D6157">
        <v>54</v>
      </c>
      <c r="E6157" s="138">
        <v>45645</v>
      </c>
      <c r="F6157" s="138">
        <v>45688</v>
      </c>
      <c r="G6157" t="s">
        <v>75</v>
      </c>
      <c r="H6157" t="s">
        <v>70</v>
      </c>
      <c r="I6157">
        <v>0</v>
      </c>
      <c r="J6157" t="s">
        <v>16228</v>
      </c>
      <c r="K6157">
        <v>0.8</v>
      </c>
      <c r="L6157" t="s">
        <v>71</v>
      </c>
      <c r="M6157"/>
      <c r="N6157"/>
      <c r="O6157"/>
      <c r="P6157"/>
      <c r="Q6157"/>
      <c r="R6157"/>
      <c r="S6157"/>
      <c r="T6157"/>
      <c r="U6157"/>
      <c r="V6157"/>
      <c r="W6157"/>
      <c r="X6157"/>
      <c r="Y6157"/>
      <c r="Z6157"/>
      <c r="AA6157"/>
      <c r="AB6157"/>
      <c r="AC6157"/>
      <c r="AD6157"/>
      <c r="AE6157"/>
      <c r="AF6157"/>
      <c r="AG6157">
        <v>2</v>
      </c>
      <c r="AH6157">
        <v>12000</v>
      </c>
    </row>
    <row r="6158" spans="1:34" ht="15" x14ac:dyDescent="0.25">
      <c r="A6158" t="s">
        <v>12362</v>
      </c>
      <c r="B6158" t="s">
        <v>12363</v>
      </c>
      <c r="C6158" t="s">
        <v>301</v>
      </c>
      <c r="D6158">
        <v>3</v>
      </c>
      <c r="E6158" s="138">
        <v>43985</v>
      </c>
      <c r="F6158" s="138">
        <v>46011</v>
      </c>
      <c r="G6158" t="s">
        <v>69</v>
      </c>
      <c r="H6158" t="s">
        <v>70</v>
      </c>
      <c r="I6158">
        <v>0</v>
      </c>
      <c r="J6158" t="s">
        <v>16228</v>
      </c>
      <c r="K6158">
        <v>0.8</v>
      </c>
      <c r="L6158" t="s">
        <v>71</v>
      </c>
      <c r="M6158"/>
      <c r="N6158"/>
      <c r="O6158"/>
      <c r="P6158"/>
      <c r="Q6158"/>
      <c r="R6158"/>
      <c r="S6158"/>
      <c r="T6158"/>
      <c r="U6158"/>
      <c r="V6158"/>
      <c r="W6158"/>
      <c r="X6158"/>
      <c r="Y6158"/>
      <c r="Z6158"/>
      <c r="AA6158"/>
      <c r="AB6158"/>
      <c r="AC6158"/>
      <c r="AD6158"/>
      <c r="AE6158"/>
      <c r="AF6158"/>
      <c r="AG6158">
        <v>2</v>
      </c>
      <c r="AH6158">
        <v>12000</v>
      </c>
    </row>
    <row r="6159" spans="1:34" ht="15" x14ac:dyDescent="0.25">
      <c r="A6159" t="s">
        <v>12376</v>
      </c>
      <c r="B6159" t="s">
        <v>12377</v>
      </c>
      <c r="C6159" t="s">
        <v>318</v>
      </c>
      <c r="D6159">
        <v>60</v>
      </c>
      <c r="E6159" s="138">
        <v>45643</v>
      </c>
      <c r="F6159" s="138">
        <v>45685</v>
      </c>
      <c r="G6159" t="s">
        <v>69</v>
      </c>
      <c r="H6159" t="s">
        <v>70</v>
      </c>
      <c r="I6159">
        <v>0</v>
      </c>
      <c r="J6159" t="s">
        <v>16276</v>
      </c>
      <c r="K6159">
        <v>0.6</v>
      </c>
      <c r="L6159" t="s">
        <v>71</v>
      </c>
      <c r="M6159"/>
      <c r="N6159"/>
      <c r="O6159"/>
      <c r="P6159"/>
      <c r="Q6159"/>
      <c r="R6159"/>
      <c r="S6159"/>
      <c r="T6159"/>
      <c r="U6159"/>
      <c r="V6159"/>
      <c r="W6159"/>
      <c r="X6159"/>
      <c r="Y6159"/>
      <c r="Z6159"/>
      <c r="AA6159"/>
      <c r="AB6159"/>
      <c r="AC6159"/>
      <c r="AD6159"/>
      <c r="AE6159"/>
      <c r="AF6159"/>
      <c r="AG6159">
        <v>2</v>
      </c>
      <c r="AH6159">
        <v>18000</v>
      </c>
    </row>
    <row r="6160" spans="1:34" ht="15" x14ac:dyDescent="0.25">
      <c r="A6160" t="s">
        <v>12350</v>
      </c>
      <c r="B6160" t="s">
        <v>12351</v>
      </c>
      <c r="C6160" t="s">
        <v>516</v>
      </c>
      <c r="D6160">
        <v>26</v>
      </c>
      <c r="E6160" s="138">
        <v>41911</v>
      </c>
      <c r="F6160" s="138">
        <v>46011</v>
      </c>
      <c r="G6160" t="s">
        <v>16478</v>
      </c>
      <c r="H6160" t="s">
        <v>70</v>
      </c>
      <c r="I6160">
        <v>0.6</v>
      </c>
      <c r="J6160" t="s">
        <v>76</v>
      </c>
      <c r="K6160">
        <v>0.65</v>
      </c>
      <c r="L6160" t="s">
        <v>77</v>
      </c>
      <c r="M6160">
        <v>0.7</v>
      </c>
      <c r="N6160" t="s">
        <v>78</v>
      </c>
      <c r="O6160">
        <v>0.75</v>
      </c>
      <c r="P6160" t="s">
        <v>79</v>
      </c>
      <c r="Q6160"/>
      <c r="R6160"/>
      <c r="S6160"/>
      <c r="T6160"/>
      <c r="U6160"/>
      <c r="V6160"/>
      <c r="W6160"/>
      <c r="X6160"/>
      <c r="Y6160"/>
      <c r="Z6160"/>
      <c r="AA6160"/>
      <c r="AB6160"/>
      <c r="AC6160"/>
      <c r="AD6160"/>
      <c r="AE6160"/>
      <c r="AF6160"/>
      <c r="AG6160">
        <v>0</v>
      </c>
      <c r="AH6160">
        <v>0</v>
      </c>
    </row>
    <row r="6161" spans="1:34" ht="15" x14ac:dyDescent="0.25">
      <c r="A6161" t="s">
        <v>12378</v>
      </c>
      <c r="B6161" t="s">
        <v>12379</v>
      </c>
      <c r="C6161" t="s">
        <v>281</v>
      </c>
      <c r="D6161">
        <v>14</v>
      </c>
      <c r="E6161" s="138">
        <v>41085</v>
      </c>
      <c r="F6161" s="138">
        <v>46011</v>
      </c>
      <c r="G6161" t="s">
        <v>69</v>
      </c>
      <c r="H6161" t="s">
        <v>63</v>
      </c>
      <c r="I6161">
        <v>0.8</v>
      </c>
      <c r="J6161" t="s">
        <v>71</v>
      </c>
      <c r="K6161"/>
      <c r="L6161"/>
      <c r="M6161"/>
      <c r="N6161"/>
      <c r="O6161"/>
      <c r="P6161"/>
      <c r="Q6161"/>
      <c r="R6161"/>
      <c r="S6161"/>
      <c r="T6161"/>
      <c r="U6161"/>
      <c r="V6161"/>
      <c r="W6161"/>
      <c r="X6161"/>
      <c r="Y6161"/>
      <c r="Z6161"/>
      <c r="AA6161"/>
      <c r="AB6161"/>
      <c r="AC6161"/>
      <c r="AD6161"/>
      <c r="AE6161"/>
      <c r="AF6161"/>
      <c r="AG6161">
        <v>1</v>
      </c>
      <c r="AH6161">
        <v>0</v>
      </c>
    </row>
    <row r="6162" spans="1:34" ht="15" x14ac:dyDescent="0.25">
      <c r="A6162" t="s">
        <v>12382</v>
      </c>
      <c r="B6162" t="s">
        <v>12383</v>
      </c>
      <c r="C6162" t="s">
        <v>1000</v>
      </c>
      <c r="D6162">
        <v>44</v>
      </c>
      <c r="E6162" s="138">
        <v>41611</v>
      </c>
      <c r="F6162" s="138">
        <v>46011</v>
      </c>
      <c r="G6162" t="s">
        <v>69</v>
      </c>
      <c r="H6162" t="s">
        <v>63</v>
      </c>
      <c r="I6162">
        <v>0.8</v>
      </c>
      <c r="J6162" t="s">
        <v>71</v>
      </c>
      <c r="K6162"/>
      <c r="L6162"/>
      <c r="M6162"/>
      <c r="N6162"/>
      <c r="O6162"/>
      <c r="P6162"/>
      <c r="Q6162"/>
      <c r="R6162"/>
      <c r="S6162"/>
      <c r="T6162"/>
      <c r="U6162"/>
      <c r="V6162"/>
      <c r="W6162"/>
      <c r="X6162"/>
      <c r="Y6162"/>
      <c r="Z6162"/>
      <c r="AA6162"/>
      <c r="AB6162"/>
      <c r="AC6162"/>
      <c r="AD6162"/>
      <c r="AE6162"/>
      <c r="AF6162"/>
      <c r="AG6162">
        <v>1</v>
      </c>
      <c r="AH6162">
        <v>0</v>
      </c>
    </row>
    <row r="6163" spans="1:34" ht="15" x14ac:dyDescent="0.25">
      <c r="A6163" t="s">
        <v>12380</v>
      </c>
      <c r="B6163" t="s">
        <v>12381</v>
      </c>
      <c r="C6163" t="s">
        <v>228</v>
      </c>
      <c r="D6163">
        <v>45</v>
      </c>
      <c r="E6163" s="138">
        <v>45644</v>
      </c>
      <c r="F6163" s="138">
        <v>45825</v>
      </c>
      <c r="G6163" t="s">
        <v>69</v>
      </c>
      <c r="H6163" t="s">
        <v>63</v>
      </c>
      <c r="I6163">
        <v>0.6</v>
      </c>
      <c r="J6163" t="s">
        <v>71</v>
      </c>
      <c r="K6163"/>
      <c r="L6163"/>
      <c r="M6163"/>
      <c r="N6163"/>
      <c r="O6163"/>
      <c r="P6163"/>
      <c r="Q6163"/>
      <c r="R6163"/>
      <c r="S6163"/>
      <c r="T6163"/>
      <c r="U6163"/>
      <c r="V6163"/>
      <c r="W6163"/>
      <c r="X6163"/>
      <c r="Y6163"/>
      <c r="Z6163"/>
      <c r="AA6163"/>
      <c r="AB6163"/>
      <c r="AC6163"/>
      <c r="AD6163"/>
      <c r="AE6163"/>
      <c r="AF6163"/>
      <c r="AG6163">
        <v>1</v>
      </c>
      <c r="AH6163">
        <v>0</v>
      </c>
    </row>
    <row r="6164" spans="1:34" ht="15" x14ac:dyDescent="0.25">
      <c r="A6164" t="s">
        <v>12384</v>
      </c>
      <c r="B6164" t="s">
        <v>12385</v>
      </c>
      <c r="C6164" t="s">
        <v>119</v>
      </c>
      <c r="D6164">
        <v>3</v>
      </c>
      <c r="E6164" s="138">
        <v>45712</v>
      </c>
      <c r="F6164" s="138">
        <v>45908</v>
      </c>
      <c r="G6164" t="s">
        <v>69</v>
      </c>
      <c r="H6164" t="s">
        <v>63</v>
      </c>
      <c r="I6164">
        <v>0.8</v>
      </c>
      <c r="J6164" t="s">
        <v>71</v>
      </c>
      <c r="K6164"/>
      <c r="L6164"/>
      <c r="M6164"/>
      <c r="N6164"/>
      <c r="O6164"/>
      <c r="P6164"/>
      <c r="Q6164"/>
      <c r="R6164"/>
      <c r="S6164"/>
      <c r="T6164"/>
      <c r="U6164"/>
      <c r="V6164"/>
      <c r="W6164"/>
      <c r="X6164"/>
      <c r="Y6164"/>
      <c r="Z6164"/>
      <c r="AA6164"/>
      <c r="AB6164"/>
      <c r="AC6164"/>
      <c r="AD6164"/>
      <c r="AE6164"/>
      <c r="AF6164"/>
      <c r="AG6164">
        <v>1</v>
      </c>
      <c r="AH6164">
        <v>0</v>
      </c>
    </row>
    <row r="6165" spans="1:34" ht="15" x14ac:dyDescent="0.25">
      <c r="A6165" t="s">
        <v>12386</v>
      </c>
      <c r="B6165" t="s">
        <v>12387</v>
      </c>
      <c r="C6165" t="s">
        <v>176</v>
      </c>
      <c r="D6165">
        <v>20</v>
      </c>
      <c r="E6165" s="138">
        <v>45364</v>
      </c>
      <c r="F6165" s="138">
        <v>46011</v>
      </c>
      <c r="G6165" t="s">
        <v>69</v>
      </c>
      <c r="H6165" t="s">
        <v>63</v>
      </c>
      <c r="I6165">
        <v>0.5</v>
      </c>
      <c r="J6165" t="s">
        <v>71</v>
      </c>
      <c r="K6165"/>
      <c r="L6165"/>
      <c r="M6165"/>
      <c r="N6165"/>
      <c r="O6165"/>
      <c r="P6165"/>
      <c r="Q6165"/>
      <c r="R6165"/>
      <c r="S6165"/>
      <c r="T6165"/>
      <c r="U6165"/>
      <c r="V6165"/>
      <c r="W6165"/>
      <c r="X6165"/>
      <c r="Y6165"/>
      <c r="Z6165"/>
      <c r="AA6165"/>
      <c r="AB6165"/>
      <c r="AC6165"/>
      <c r="AD6165"/>
      <c r="AE6165"/>
      <c r="AF6165"/>
      <c r="AG6165">
        <v>1</v>
      </c>
      <c r="AH6165">
        <v>0</v>
      </c>
    </row>
    <row r="6166" spans="1:34" ht="15" x14ac:dyDescent="0.25">
      <c r="A6166" t="s">
        <v>12388</v>
      </c>
      <c r="B6166" t="s">
        <v>12389</v>
      </c>
      <c r="C6166" t="s">
        <v>231</v>
      </c>
      <c r="D6166">
        <v>44</v>
      </c>
      <c r="E6166" s="138">
        <v>45642</v>
      </c>
      <c r="F6166" s="138">
        <v>45761</v>
      </c>
      <c r="G6166" t="s">
        <v>75</v>
      </c>
      <c r="H6166" t="s">
        <v>70</v>
      </c>
      <c r="I6166">
        <v>0</v>
      </c>
      <c r="J6166" t="s">
        <v>16230</v>
      </c>
      <c r="K6166">
        <v>0.6</v>
      </c>
      <c r="L6166" t="s">
        <v>16270</v>
      </c>
      <c r="M6166">
        <v>0.7</v>
      </c>
      <c r="N6166" t="s">
        <v>78</v>
      </c>
      <c r="O6166">
        <v>0.8</v>
      </c>
      <c r="P6166" t="s">
        <v>79</v>
      </c>
      <c r="Q6166"/>
      <c r="R6166"/>
      <c r="S6166"/>
      <c r="T6166"/>
      <c r="U6166"/>
      <c r="V6166"/>
      <c r="W6166"/>
      <c r="X6166"/>
      <c r="Y6166"/>
      <c r="Z6166"/>
      <c r="AA6166"/>
      <c r="AB6166"/>
      <c r="AC6166"/>
      <c r="AD6166"/>
      <c r="AE6166"/>
      <c r="AF6166"/>
      <c r="AG6166">
        <v>4</v>
      </c>
      <c r="AH6166">
        <v>15000</v>
      </c>
    </row>
    <row r="6167" spans="1:34" ht="15" x14ac:dyDescent="0.25">
      <c r="A6167" t="s">
        <v>12390</v>
      </c>
      <c r="B6167" t="s">
        <v>12391</v>
      </c>
      <c r="C6167" t="s">
        <v>63</v>
      </c>
      <c r="D6167">
        <v>40</v>
      </c>
      <c r="E6167" s="138">
        <v>45643</v>
      </c>
      <c r="F6167" s="138">
        <v>45677</v>
      </c>
      <c r="G6167" t="s">
        <v>16478</v>
      </c>
      <c r="H6167" t="s">
        <v>70</v>
      </c>
      <c r="I6167">
        <v>0.4</v>
      </c>
      <c r="J6167" t="s">
        <v>16675</v>
      </c>
      <c r="K6167">
        <v>0.5</v>
      </c>
      <c r="L6167" t="s">
        <v>16676</v>
      </c>
      <c r="M6167">
        <v>0.6</v>
      </c>
      <c r="N6167" t="s">
        <v>16352</v>
      </c>
      <c r="O6167">
        <v>0.8</v>
      </c>
      <c r="P6167" t="s">
        <v>16348</v>
      </c>
      <c r="Q6167">
        <v>0</v>
      </c>
      <c r="R6167" t="s">
        <v>16228</v>
      </c>
      <c r="S6167"/>
      <c r="T6167"/>
      <c r="U6167"/>
      <c r="V6167"/>
      <c r="W6167"/>
      <c r="X6167"/>
      <c r="Y6167"/>
      <c r="Z6167"/>
      <c r="AA6167"/>
      <c r="AB6167"/>
      <c r="AC6167"/>
      <c r="AD6167"/>
      <c r="AE6167"/>
      <c r="AF6167"/>
      <c r="AG6167">
        <v>0</v>
      </c>
      <c r="AH6167">
        <v>0</v>
      </c>
    </row>
    <row r="6168" spans="1:34" ht="15" x14ac:dyDescent="0.25">
      <c r="A6168" t="s">
        <v>12396</v>
      </c>
      <c r="B6168" t="s">
        <v>12397</v>
      </c>
      <c r="C6168" t="s">
        <v>448</v>
      </c>
      <c r="D6168">
        <v>32</v>
      </c>
      <c r="E6168" s="138">
        <v>45623</v>
      </c>
      <c r="F6168" s="138">
        <v>45649</v>
      </c>
      <c r="G6168" t="s">
        <v>69</v>
      </c>
      <c r="H6168" t="s">
        <v>63</v>
      </c>
      <c r="I6168">
        <v>0.5</v>
      </c>
      <c r="J6168" t="s">
        <v>71</v>
      </c>
      <c r="K6168"/>
      <c r="L6168"/>
      <c r="M6168"/>
      <c r="N6168"/>
      <c r="O6168"/>
      <c r="P6168"/>
      <c r="Q6168"/>
      <c r="R6168"/>
      <c r="S6168"/>
      <c r="T6168"/>
      <c r="U6168"/>
      <c r="V6168"/>
      <c r="W6168"/>
      <c r="X6168"/>
      <c r="Y6168"/>
      <c r="Z6168"/>
      <c r="AA6168"/>
      <c r="AB6168"/>
      <c r="AC6168"/>
      <c r="AD6168"/>
      <c r="AE6168"/>
      <c r="AF6168"/>
      <c r="AG6168">
        <v>1</v>
      </c>
      <c r="AH6168">
        <v>0</v>
      </c>
    </row>
    <row r="6169" spans="1:34" ht="15" x14ac:dyDescent="0.25">
      <c r="A6169" t="s">
        <v>12402</v>
      </c>
      <c r="B6169" t="s">
        <v>12403</v>
      </c>
      <c r="C6169" t="s">
        <v>119</v>
      </c>
      <c r="D6169">
        <v>5</v>
      </c>
      <c r="E6169" s="138">
        <v>45744</v>
      </c>
      <c r="F6169" s="138">
        <v>45938</v>
      </c>
      <c r="G6169" t="s">
        <v>69</v>
      </c>
      <c r="H6169" t="s">
        <v>70</v>
      </c>
      <c r="I6169">
        <v>0</v>
      </c>
      <c r="J6169" t="s">
        <v>16237</v>
      </c>
      <c r="K6169">
        <v>0.8</v>
      </c>
      <c r="L6169" t="s">
        <v>71</v>
      </c>
      <c r="M6169"/>
      <c r="N6169"/>
      <c r="O6169"/>
      <c r="P6169"/>
      <c r="Q6169"/>
      <c r="R6169"/>
      <c r="S6169"/>
      <c r="T6169"/>
      <c r="U6169"/>
      <c r="V6169"/>
      <c r="W6169"/>
      <c r="X6169"/>
      <c r="Y6169"/>
      <c r="Z6169"/>
      <c r="AA6169"/>
      <c r="AB6169"/>
      <c r="AC6169"/>
      <c r="AD6169"/>
      <c r="AE6169"/>
      <c r="AF6169"/>
      <c r="AG6169">
        <v>2</v>
      </c>
      <c r="AH6169">
        <v>9000</v>
      </c>
    </row>
    <row r="6170" spans="1:34" ht="15" x14ac:dyDescent="0.25">
      <c r="A6170" t="s">
        <v>11911</v>
      </c>
      <c r="B6170" t="s">
        <v>11912</v>
      </c>
      <c r="C6170" t="s">
        <v>203</v>
      </c>
      <c r="D6170">
        <v>6</v>
      </c>
      <c r="E6170" s="138">
        <v>45714</v>
      </c>
      <c r="F6170" s="138">
        <v>45811</v>
      </c>
      <c r="G6170" t="s">
        <v>69</v>
      </c>
      <c r="H6170" t="s">
        <v>63</v>
      </c>
      <c r="I6170">
        <v>0.8</v>
      </c>
      <c r="J6170" t="s">
        <v>71</v>
      </c>
      <c r="K6170"/>
      <c r="L6170"/>
      <c r="M6170"/>
      <c r="N6170"/>
      <c r="O6170"/>
      <c r="P6170"/>
      <c r="Q6170"/>
      <c r="R6170"/>
      <c r="S6170"/>
      <c r="T6170"/>
      <c r="U6170"/>
      <c r="V6170"/>
      <c r="W6170"/>
      <c r="X6170"/>
      <c r="Y6170"/>
      <c r="Z6170"/>
      <c r="AA6170"/>
      <c r="AB6170"/>
      <c r="AC6170"/>
      <c r="AD6170"/>
      <c r="AE6170"/>
      <c r="AF6170"/>
      <c r="AG6170">
        <v>1</v>
      </c>
      <c r="AH6170">
        <v>0</v>
      </c>
    </row>
    <row r="6171" spans="1:34" ht="15" x14ac:dyDescent="0.25">
      <c r="A6171" t="s">
        <v>12398</v>
      </c>
      <c r="B6171" t="s">
        <v>12399</v>
      </c>
      <c r="C6171" t="s">
        <v>105</v>
      </c>
      <c r="D6171">
        <v>31</v>
      </c>
      <c r="E6171" s="138">
        <v>45656</v>
      </c>
      <c r="F6171" s="138">
        <v>45670</v>
      </c>
      <c r="G6171" t="s">
        <v>69</v>
      </c>
      <c r="H6171" t="s">
        <v>63</v>
      </c>
      <c r="I6171">
        <v>0.7</v>
      </c>
      <c r="J6171" t="s">
        <v>71</v>
      </c>
      <c r="K6171"/>
      <c r="L6171"/>
      <c r="M6171"/>
      <c r="N6171"/>
      <c r="O6171"/>
      <c r="P6171"/>
      <c r="Q6171"/>
      <c r="R6171"/>
      <c r="S6171"/>
      <c r="T6171"/>
      <c r="U6171"/>
      <c r="V6171"/>
      <c r="W6171"/>
      <c r="X6171"/>
      <c r="Y6171"/>
      <c r="Z6171"/>
      <c r="AA6171"/>
      <c r="AB6171"/>
      <c r="AC6171"/>
      <c r="AD6171"/>
      <c r="AE6171"/>
      <c r="AF6171"/>
      <c r="AG6171">
        <v>1</v>
      </c>
      <c r="AH6171">
        <v>0</v>
      </c>
    </row>
    <row r="6172" spans="1:34" ht="15" x14ac:dyDescent="0.25">
      <c r="A6172" t="s">
        <v>12404</v>
      </c>
      <c r="B6172" t="s">
        <v>12405</v>
      </c>
      <c r="C6172" t="s">
        <v>119</v>
      </c>
      <c r="D6172"/>
      <c r="E6172"/>
      <c r="F6172"/>
      <c r="G6172"/>
      <c r="H6172" t="s">
        <v>63</v>
      </c>
      <c r="I6172" t="s">
        <v>64</v>
      </c>
      <c r="J6172"/>
      <c r="K6172"/>
      <c r="L6172"/>
      <c r="M6172"/>
      <c r="N6172"/>
      <c r="O6172"/>
      <c r="P6172"/>
      <c r="Q6172"/>
      <c r="R6172"/>
      <c r="S6172"/>
      <c r="T6172"/>
      <c r="U6172"/>
      <c r="V6172"/>
      <c r="W6172"/>
      <c r="X6172"/>
      <c r="Y6172"/>
      <c r="Z6172"/>
      <c r="AA6172"/>
      <c r="AB6172"/>
      <c r="AC6172"/>
      <c r="AD6172"/>
      <c r="AE6172"/>
      <c r="AF6172"/>
      <c r="AG6172"/>
      <c r="AH6172">
        <v>0</v>
      </c>
    </row>
    <row r="6173" spans="1:34" ht="15" x14ac:dyDescent="0.25">
      <c r="A6173" t="s">
        <v>12392</v>
      </c>
      <c r="B6173" t="s">
        <v>12393</v>
      </c>
      <c r="C6173" t="s">
        <v>1411</v>
      </c>
      <c r="D6173">
        <v>4</v>
      </c>
      <c r="E6173" s="138">
        <v>45713</v>
      </c>
      <c r="F6173" s="138">
        <v>45720</v>
      </c>
      <c r="G6173" t="s">
        <v>69</v>
      </c>
      <c r="H6173" t="s">
        <v>63</v>
      </c>
      <c r="I6173">
        <v>0.7</v>
      </c>
      <c r="J6173" t="s">
        <v>71</v>
      </c>
      <c r="K6173"/>
      <c r="L6173"/>
      <c r="M6173"/>
      <c r="N6173"/>
      <c r="O6173"/>
      <c r="P6173"/>
      <c r="Q6173"/>
      <c r="R6173"/>
      <c r="S6173"/>
      <c r="T6173"/>
      <c r="U6173"/>
      <c r="V6173"/>
      <c r="W6173"/>
      <c r="X6173"/>
      <c r="Y6173"/>
      <c r="Z6173"/>
      <c r="AA6173"/>
      <c r="AB6173"/>
      <c r="AC6173"/>
      <c r="AD6173"/>
      <c r="AE6173"/>
      <c r="AF6173"/>
      <c r="AG6173">
        <v>1</v>
      </c>
      <c r="AH6173">
        <v>0</v>
      </c>
    </row>
    <row r="6174" spans="1:34" ht="15" x14ac:dyDescent="0.25">
      <c r="A6174" t="s">
        <v>12394</v>
      </c>
      <c r="B6174" t="s">
        <v>12395</v>
      </c>
      <c r="C6174" t="s">
        <v>1085</v>
      </c>
      <c r="D6174">
        <v>5</v>
      </c>
      <c r="E6174" s="138">
        <v>45719</v>
      </c>
      <c r="F6174" s="138">
        <v>45783</v>
      </c>
      <c r="G6174" t="s">
        <v>75</v>
      </c>
      <c r="H6174" t="s">
        <v>70</v>
      </c>
      <c r="I6174">
        <v>0</v>
      </c>
      <c r="J6174" t="s">
        <v>16314</v>
      </c>
      <c r="K6174">
        <v>0.6</v>
      </c>
      <c r="L6174" t="s">
        <v>16270</v>
      </c>
      <c r="M6174">
        <v>0.7</v>
      </c>
      <c r="N6174" t="s">
        <v>78</v>
      </c>
      <c r="O6174">
        <v>0.8</v>
      </c>
      <c r="P6174" t="s">
        <v>79</v>
      </c>
      <c r="Q6174"/>
      <c r="R6174"/>
      <c r="S6174"/>
      <c r="T6174"/>
      <c r="U6174"/>
      <c r="V6174"/>
      <c r="W6174"/>
      <c r="X6174"/>
      <c r="Y6174"/>
      <c r="Z6174"/>
      <c r="AA6174"/>
      <c r="AB6174"/>
      <c r="AC6174"/>
      <c r="AD6174"/>
      <c r="AE6174"/>
      <c r="AF6174"/>
      <c r="AG6174">
        <v>4</v>
      </c>
      <c r="AH6174">
        <v>14500</v>
      </c>
    </row>
    <row r="6175" spans="1:34" ht="15" x14ac:dyDescent="0.25">
      <c r="A6175" t="s">
        <v>12400</v>
      </c>
      <c r="B6175" t="s">
        <v>12401</v>
      </c>
      <c r="C6175" t="s">
        <v>231</v>
      </c>
      <c r="D6175">
        <v>29</v>
      </c>
      <c r="E6175" s="138">
        <v>44648</v>
      </c>
      <c r="F6175" s="138">
        <v>46011</v>
      </c>
      <c r="G6175" t="s">
        <v>69</v>
      </c>
      <c r="H6175" t="s">
        <v>70</v>
      </c>
      <c r="I6175">
        <v>0</v>
      </c>
      <c r="J6175" t="s">
        <v>16230</v>
      </c>
      <c r="K6175">
        <v>0.8</v>
      </c>
      <c r="L6175" t="s">
        <v>71</v>
      </c>
      <c r="M6175"/>
      <c r="N6175"/>
      <c r="O6175"/>
      <c r="P6175"/>
      <c r="Q6175"/>
      <c r="R6175"/>
      <c r="S6175"/>
      <c r="T6175"/>
      <c r="U6175"/>
      <c r="V6175"/>
      <c r="W6175"/>
      <c r="X6175"/>
      <c r="Y6175"/>
      <c r="Z6175"/>
      <c r="AA6175"/>
      <c r="AB6175"/>
      <c r="AC6175"/>
      <c r="AD6175"/>
      <c r="AE6175"/>
      <c r="AF6175"/>
      <c r="AG6175">
        <v>2</v>
      </c>
      <c r="AH6175">
        <v>15000</v>
      </c>
    </row>
    <row r="6176" spans="1:34" ht="15" x14ac:dyDescent="0.25">
      <c r="A6176" t="s">
        <v>12412</v>
      </c>
      <c r="B6176" t="s">
        <v>12413</v>
      </c>
      <c r="C6176" t="s">
        <v>642</v>
      </c>
      <c r="D6176">
        <v>15</v>
      </c>
      <c r="E6176" s="138">
        <v>45379</v>
      </c>
      <c r="F6176" s="138">
        <v>46011</v>
      </c>
      <c r="G6176" t="s">
        <v>16478</v>
      </c>
      <c r="H6176" t="s">
        <v>70</v>
      </c>
      <c r="I6176">
        <v>0.6</v>
      </c>
      <c r="J6176" t="s">
        <v>76</v>
      </c>
      <c r="K6176">
        <v>0.6</v>
      </c>
      <c r="L6176" t="s">
        <v>77</v>
      </c>
      <c r="M6176">
        <v>0.79</v>
      </c>
      <c r="N6176" t="s">
        <v>78</v>
      </c>
      <c r="O6176">
        <v>0.8</v>
      </c>
      <c r="P6176" t="s">
        <v>79</v>
      </c>
      <c r="Q6176">
        <v>0</v>
      </c>
      <c r="R6176" t="s">
        <v>16230</v>
      </c>
      <c r="S6176"/>
      <c r="T6176"/>
      <c r="U6176"/>
      <c r="V6176"/>
      <c r="W6176"/>
      <c r="X6176"/>
      <c r="Y6176"/>
      <c r="Z6176"/>
      <c r="AA6176"/>
      <c r="AB6176"/>
      <c r="AC6176"/>
      <c r="AD6176"/>
      <c r="AE6176"/>
      <c r="AF6176"/>
      <c r="AG6176">
        <v>0</v>
      </c>
      <c r="AH6176">
        <v>0</v>
      </c>
    </row>
    <row r="6177" spans="1:34" ht="15" x14ac:dyDescent="0.25">
      <c r="A6177" t="s">
        <v>12414</v>
      </c>
      <c r="B6177" t="s">
        <v>12415</v>
      </c>
      <c r="C6177" t="s">
        <v>313</v>
      </c>
      <c r="D6177"/>
      <c r="E6177"/>
      <c r="F6177"/>
      <c r="G6177"/>
      <c r="H6177" t="s">
        <v>63</v>
      </c>
      <c r="I6177" t="s">
        <v>64</v>
      </c>
      <c r="J6177"/>
      <c r="K6177"/>
      <c r="L6177"/>
      <c r="M6177"/>
      <c r="N6177"/>
      <c r="O6177"/>
      <c r="P6177"/>
      <c r="Q6177"/>
      <c r="R6177"/>
      <c r="S6177"/>
      <c r="T6177"/>
      <c r="U6177"/>
      <c r="V6177"/>
      <c r="W6177"/>
      <c r="X6177"/>
      <c r="Y6177"/>
      <c r="Z6177"/>
      <c r="AA6177"/>
      <c r="AB6177"/>
      <c r="AC6177"/>
      <c r="AD6177"/>
      <c r="AE6177"/>
      <c r="AF6177"/>
      <c r="AG6177"/>
      <c r="AH6177">
        <v>0</v>
      </c>
    </row>
    <row r="6178" spans="1:34" ht="15" x14ac:dyDescent="0.25">
      <c r="A6178" t="s">
        <v>12408</v>
      </c>
      <c r="B6178" t="s">
        <v>12409</v>
      </c>
      <c r="C6178" t="s">
        <v>125</v>
      </c>
      <c r="D6178">
        <v>2</v>
      </c>
      <c r="E6178" s="138">
        <v>38412</v>
      </c>
      <c r="F6178" s="138">
        <v>46011</v>
      </c>
      <c r="G6178" t="s">
        <v>69</v>
      </c>
      <c r="H6178" t="s">
        <v>63</v>
      </c>
      <c r="I6178">
        <v>0.2</v>
      </c>
      <c r="J6178" t="s">
        <v>71</v>
      </c>
      <c r="K6178"/>
      <c r="L6178"/>
      <c r="M6178"/>
      <c r="N6178"/>
      <c r="O6178"/>
      <c r="P6178"/>
      <c r="Q6178"/>
      <c r="R6178"/>
      <c r="S6178"/>
      <c r="T6178"/>
      <c r="U6178"/>
      <c r="V6178"/>
      <c r="W6178"/>
      <c r="X6178"/>
      <c r="Y6178"/>
      <c r="Z6178"/>
      <c r="AA6178"/>
      <c r="AB6178"/>
      <c r="AC6178"/>
      <c r="AD6178"/>
      <c r="AE6178"/>
      <c r="AF6178"/>
      <c r="AG6178">
        <v>1</v>
      </c>
      <c r="AH6178">
        <v>0</v>
      </c>
    </row>
    <row r="6179" spans="1:34" ht="15" x14ac:dyDescent="0.25">
      <c r="A6179" t="s">
        <v>12406</v>
      </c>
      <c r="B6179" t="s">
        <v>12407</v>
      </c>
      <c r="C6179" t="s">
        <v>281</v>
      </c>
      <c r="D6179">
        <v>6</v>
      </c>
      <c r="E6179" s="138">
        <v>45713</v>
      </c>
      <c r="F6179" s="138">
        <v>45730</v>
      </c>
      <c r="G6179" t="s">
        <v>75</v>
      </c>
      <c r="H6179" t="s">
        <v>63</v>
      </c>
      <c r="I6179">
        <v>0.7</v>
      </c>
      <c r="J6179" t="s">
        <v>71</v>
      </c>
      <c r="K6179"/>
      <c r="L6179"/>
      <c r="M6179"/>
      <c r="N6179"/>
      <c r="O6179"/>
      <c r="P6179"/>
      <c r="Q6179"/>
      <c r="R6179"/>
      <c r="S6179"/>
      <c r="T6179"/>
      <c r="U6179"/>
      <c r="V6179"/>
      <c r="W6179"/>
      <c r="X6179"/>
      <c r="Y6179"/>
      <c r="Z6179"/>
      <c r="AA6179"/>
      <c r="AB6179"/>
      <c r="AC6179"/>
      <c r="AD6179"/>
      <c r="AE6179"/>
      <c r="AF6179"/>
      <c r="AG6179">
        <v>1</v>
      </c>
      <c r="AH6179">
        <v>0</v>
      </c>
    </row>
    <row r="6180" spans="1:34" ht="15" x14ac:dyDescent="0.25">
      <c r="A6180" t="s">
        <v>12410</v>
      </c>
      <c r="B6180" t="s">
        <v>12411</v>
      </c>
      <c r="C6180" t="s">
        <v>102</v>
      </c>
      <c r="D6180">
        <v>35</v>
      </c>
      <c r="E6180" s="138">
        <v>45644</v>
      </c>
      <c r="F6180" s="138">
        <v>45708</v>
      </c>
      <c r="G6180" t="s">
        <v>69</v>
      </c>
      <c r="H6180" t="s">
        <v>63</v>
      </c>
      <c r="I6180">
        <v>0.8</v>
      </c>
      <c r="J6180" t="s">
        <v>71</v>
      </c>
      <c r="K6180"/>
      <c r="L6180"/>
      <c r="M6180"/>
      <c r="N6180"/>
      <c r="O6180"/>
      <c r="P6180"/>
      <c r="Q6180"/>
      <c r="R6180"/>
      <c r="S6180"/>
      <c r="T6180"/>
      <c r="U6180"/>
      <c r="V6180"/>
      <c r="W6180"/>
      <c r="X6180"/>
      <c r="Y6180"/>
      <c r="Z6180"/>
      <c r="AA6180"/>
      <c r="AB6180"/>
      <c r="AC6180"/>
      <c r="AD6180"/>
      <c r="AE6180"/>
      <c r="AF6180"/>
      <c r="AG6180">
        <v>1</v>
      </c>
      <c r="AH6180">
        <v>0</v>
      </c>
    </row>
    <row r="6181" spans="1:34" ht="15" x14ac:dyDescent="0.25">
      <c r="A6181" t="s">
        <v>12416</v>
      </c>
      <c r="B6181" t="s">
        <v>12417</v>
      </c>
      <c r="C6181" t="s">
        <v>1999</v>
      </c>
      <c r="D6181">
        <v>61</v>
      </c>
      <c r="E6181" s="138">
        <v>45649</v>
      </c>
      <c r="F6181" s="138">
        <v>45790</v>
      </c>
      <c r="G6181" t="s">
        <v>69</v>
      </c>
      <c r="H6181" t="s">
        <v>63</v>
      </c>
      <c r="I6181">
        <v>0.8</v>
      </c>
      <c r="J6181" t="s">
        <v>71</v>
      </c>
      <c r="K6181"/>
      <c r="L6181"/>
      <c r="M6181"/>
      <c r="N6181"/>
      <c r="O6181"/>
      <c r="P6181"/>
      <c r="Q6181"/>
      <c r="R6181"/>
      <c r="S6181"/>
      <c r="T6181"/>
      <c r="U6181"/>
      <c r="V6181"/>
      <c r="W6181"/>
      <c r="X6181"/>
      <c r="Y6181"/>
      <c r="Z6181"/>
      <c r="AA6181"/>
      <c r="AB6181"/>
      <c r="AC6181"/>
      <c r="AD6181"/>
      <c r="AE6181"/>
      <c r="AF6181"/>
      <c r="AG6181">
        <v>1</v>
      </c>
      <c r="AH6181">
        <v>0</v>
      </c>
    </row>
    <row r="6182" spans="1:34" ht="15" x14ac:dyDescent="0.25">
      <c r="A6182" t="s">
        <v>12418</v>
      </c>
      <c r="B6182" t="s">
        <v>12419</v>
      </c>
      <c r="C6182" t="s">
        <v>1079</v>
      </c>
      <c r="D6182">
        <v>88</v>
      </c>
      <c r="E6182" s="138">
        <v>45656</v>
      </c>
      <c r="F6182" s="138">
        <v>45700</v>
      </c>
      <c r="G6182" t="s">
        <v>16478</v>
      </c>
      <c r="H6182" t="s">
        <v>70</v>
      </c>
      <c r="I6182">
        <v>0.68</v>
      </c>
      <c r="J6182" t="s">
        <v>16511</v>
      </c>
      <c r="K6182">
        <v>0.7</v>
      </c>
      <c r="L6182" t="s">
        <v>16687</v>
      </c>
      <c r="M6182">
        <v>0.76</v>
      </c>
      <c r="N6182" t="s">
        <v>16688</v>
      </c>
      <c r="O6182">
        <v>0.8</v>
      </c>
      <c r="P6182" t="s">
        <v>16512</v>
      </c>
      <c r="Q6182">
        <v>0</v>
      </c>
      <c r="R6182" t="s">
        <v>16689</v>
      </c>
      <c r="S6182">
        <v>0</v>
      </c>
      <c r="T6182" t="s">
        <v>16690</v>
      </c>
      <c r="U6182"/>
      <c r="V6182"/>
      <c r="W6182"/>
      <c r="X6182"/>
      <c r="Y6182"/>
      <c r="Z6182"/>
      <c r="AA6182"/>
      <c r="AB6182"/>
      <c r="AC6182"/>
      <c r="AD6182"/>
      <c r="AE6182"/>
      <c r="AF6182"/>
      <c r="AG6182">
        <v>0</v>
      </c>
      <c r="AH6182">
        <v>0</v>
      </c>
    </row>
    <row r="6183" spans="1:34" ht="15" x14ac:dyDescent="0.25">
      <c r="A6183" t="s">
        <v>12422</v>
      </c>
      <c r="B6183" t="s">
        <v>12423</v>
      </c>
      <c r="C6183" t="s">
        <v>301</v>
      </c>
      <c r="D6183">
        <v>1</v>
      </c>
      <c r="E6183" s="138">
        <v>43518</v>
      </c>
      <c r="F6183" s="138">
        <v>46011</v>
      </c>
      <c r="G6183" t="s">
        <v>69</v>
      </c>
      <c r="H6183" t="s">
        <v>70</v>
      </c>
      <c r="I6183">
        <v>0</v>
      </c>
      <c r="J6183" t="s">
        <v>16229</v>
      </c>
      <c r="K6183">
        <v>0.8</v>
      </c>
      <c r="L6183" t="s">
        <v>71</v>
      </c>
      <c r="M6183"/>
      <c r="N6183"/>
      <c r="O6183"/>
      <c r="P6183"/>
      <c r="Q6183"/>
      <c r="R6183"/>
      <c r="S6183"/>
      <c r="T6183"/>
      <c r="U6183"/>
      <c r="V6183"/>
      <c r="W6183"/>
      <c r="X6183"/>
      <c r="Y6183"/>
      <c r="Z6183"/>
      <c r="AA6183"/>
      <c r="AB6183"/>
      <c r="AC6183"/>
      <c r="AD6183"/>
      <c r="AE6183"/>
      <c r="AF6183"/>
      <c r="AG6183">
        <v>2</v>
      </c>
      <c r="AH6183">
        <v>10000</v>
      </c>
    </row>
    <row r="6184" spans="1:34" ht="15" x14ac:dyDescent="0.25">
      <c r="A6184" t="s">
        <v>12426</v>
      </c>
      <c r="B6184" t="s">
        <v>12427</v>
      </c>
      <c r="C6184" t="s">
        <v>63</v>
      </c>
      <c r="D6184">
        <v>41</v>
      </c>
      <c r="E6184" s="138">
        <v>45645</v>
      </c>
      <c r="F6184" s="138">
        <v>45700</v>
      </c>
      <c r="G6184" t="s">
        <v>69</v>
      </c>
      <c r="H6184" t="s">
        <v>63</v>
      </c>
      <c r="I6184">
        <v>0.6</v>
      </c>
      <c r="J6184" t="s">
        <v>71</v>
      </c>
      <c r="K6184"/>
      <c r="L6184"/>
      <c r="M6184"/>
      <c r="N6184"/>
      <c r="O6184"/>
      <c r="P6184"/>
      <c r="Q6184"/>
      <c r="R6184"/>
      <c r="S6184"/>
      <c r="T6184"/>
      <c r="U6184"/>
      <c r="V6184"/>
      <c r="W6184"/>
      <c r="X6184"/>
      <c r="Y6184"/>
      <c r="Z6184"/>
      <c r="AA6184"/>
      <c r="AB6184"/>
      <c r="AC6184"/>
      <c r="AD6184"/>
      <c r="AE6184"/>
      <c r="AF6184"/>
      <c r="AG6184">
        <v>1</v>
      </c>
      <c r="AH6184">
        <v>0</v>
      </c>
    </row>
    <row r="6185" spans="1:34" ht="15" x14ac:dyDescent="0.25">
      <c r="A6185" t="s">
        <v>12424</v>
      </c>
      <c r="B6185" t="s">
        <v>12425</v>
      </c>
      <c r="C6185" t="s">
        <v>359</v>
      </c>
      <c r="D6185"/>
      <c r="E6185"/>
      <c r="F6185"/>
      <c r="G6185"/>
      <c r="H6185" t="s">
        <v>63</v>
      </c>
      <c r="I6185" t="s">
        <v>64</v>
      </c>
      <c r="J6185"/>
      <c r="K6185"/>
      <c r="L6185"/>
      <c r="M6185"/>
      <c r="N6185"/>
      <c r="O6185"/>
      <c r="P6185"/>
      <c r="Q6185"/>
      <c r="R6185"/>
      <c r="S6185"/>
      <c r="T6185"/>
      <c r="U6185"/>
      <c r="V6185"/>
      <c r="W6185"/>
      <c r="X6185"/>
      <c r="Y6185"/>
      <c r="Z6185"/>
      <c r="AA6185"/>
      <c r="AB6185"/>
      <c r="AC6185"/>
      <c r="AD6185"/>
      <c r="AE6185"/>
      <c r="AF6185"/>
      <c r="AG6185"/>
      <c r="AH6185">
        <v>0</v>
      </c>
    </row>
    <row r="6186" spans="1:34" ht="15" x14ac:dyDescent="0.25">
      <c r="A6186" t="s">
        <v>12430</v>
      </c>
      <c r="B6186" t="s">
        <v>12431</v>
      </c>
      <c r="C6186" t="s">
        <v>99</v>
      </c>
      <c r="D6186">
        <v>27</v>
      </c>
      <c r="E6186" s="138">
        <v>42863</v>
      </c>
      <c r="F6186" s="138">
        <v>46011</v>
      </c>
      <c r="G6186" t="s">
        <v>69</v>
      </c>
      <c r="H6186" t="s">
        <v>63</v>
      </c>
      <c r="I6186">
        <v>0.8</v>
      </c>
      <c r="J6186" t="s">
        <v>71</v>
      </c>
      <c r="K6186"/>
      <c r="L6186"/>
      <c r="M6186"/>
      <c r="N6186"/>
      <c r="O6186"/>
      <c r="P6186"/>
      <c r="Q6186"/>
      <c r="R6186"/>
      <c r="S6186"/>
      <c r="T6186"/>
      <c r="U6186"/>
      <c r="V6186"/>
      <c r="W6186"/>
      <c r="X6186"/>
      <c r="Y6186"/>
      <c r="Z6186"/>
      <c r="AA6186"/>
      <c r="AB6186"/>
      <c r="AC6186"/>
      <c r="AD6186"/>
      <c r="AE6186"/>
      <c r="AF6186"/>
      <c r="AG6186">
        <v>1</v>
      </c>
      <c r="AH6186">
        <v>0</v>
      </c>
    </row>
    <row r="6187" spans="1:34" ht="15" x14ac:dyDescent="0.25">
      <c r="A6187" t="s">
        <v>12440</v>
      </c>
      <c r="B6187" t="s">
        <v>12441</v>
      </c>
      <c r="C6187" t="s">
        <v>139</v>
      </c>
      <c r="D6187">
        <v>3</v>
      </c>
      <c r="E6187" s="138">
        <v>45713</v>
      </c>
      <c r="F6187" s="138">
        <v>45923</v>
      </c>
      <c r="G6187" t="s">
        <v>16478</v>
      </c>
      <c r="H6187" t="s">
        <v>70</v>
      </c>
      <c r="I6187">
        <v>0.6</v>
      </c>
      <c r="J6187" t="s">
        <v>16513</v>
      </c>
      <c r="K6187">
        <v>0.65</v>
      </c>
      <c r="L6187" t="s">
        <v>16514</v>
      </c>
      <c r="M6187">
        <v>0.75</v>
      </c>
      <c r="N6187" t="s">
        <v>16515</v>
      </c>
      <c r="O6187">
        <v>0.8</v>
      </c>
      <c r="P6187" t="s">
        <v>16543</v>
      </c>
      <c r="Q6187">
        <v>0</v>
      </c>
      <c r="R6187" t="s">
        <v>16247</v>
      </c>
      <c r="S6187"/>
      <c r="T6187"/>
      <c r="U6187"/>
      <c r="V6187"/>
      <c r="W6187"/>
      <c r="X6187"/>
      <c r="Y6187"/>
      <c r="Z6187"/>
      <c r="AA6187"/>
      <c r="AB6187"/>
      <c r="AC6187"/>
      <c r="AD6187"/>
      <c r="AE6187"/>
      <c r="AF6187"/>
      <c r="AG6187">
        <v>0</v>
      </c>
      <c r="AH6187">
        <v>0</v>
      </c>
    </row>
    <row r="6188" spans="1:34" ht="15" x14ac:dyDescent="0.25">
      <c r="A6188" t="s">
        <v>12442</v>
      </c>
      <c r="B6188" t="s">
        <v>12443</v>
      </c>
      <c r="C6188" t="s">
        <v>281</v>
      </c>
      <c r="D6188">
        <v>47</v>
      </c>
      <c r="E6188" s="138">
        <v>45646</v>
      </c>
      <c r="F6188" s="138">
        <v>45715</v>
      </c>
      <c r="G6188" t="s">
        <v>69</v>
      </c>
      <c r="H6188" t="s">
        <v>63</v>
      </c>
      <c r="I6188">
        <v>0.7</v>
      </c>
      <c r="J6188" t="s">
        <v>71</v>
      </c>
      <c r="K6188"/>
      <c r="L6188"/>
      <c r="M6188"/>
      <c r="N6188"/>
      <c r="O6188"/>
      <c r="P6188"/>
      <c r="Q6188"/>
      <c r="R6188"/>
      <c r="S6188"/>
      <c r="T6188"/>
      <c r="U6188"/>
      <c r="V6188"/>
      <c r="W6188"/>
      <c r="X6188"/>
      <c r="Y6188"/>
      <c r="Z6188"/>
      <c r="AA6188"/>
      <c r="AB6188"/>
      <c r="AC6188"/>
      <c r="AD6188"/>
      <c r="AE6188"/>
      <c r="AF6188"/>
      <c r="AG6188">
        <v>1</v>
      </c>
      <c r="AH6188">
        <v>0</v>
      </c>
    </row>
    <row r="6189" spans="1:34" ht="15" x14ac:dyDescent="0.25">
      <c r="A6189" t="s">
        <v>12436</v>
      </c>
      <c r="B6189" t="s">
        <v>12437</v>
      </c>
      <c r="C6189" t="s">
        <v>159</v>
      </c>
      <c r="D6189">
        <v>5</v>
      </c>
      <c r="E6189" s="138">
        <v>43551</v>
      </c>
      <c r="F6189" s="138">
        <v>46011</v>
      </c>
      <c r="G6189" t="s">
        <v>69</v>
      </c>
      <c r="H6189" t="s">
        <v>63</v>
      </c>
      <c r="I6189">
        <v>0.8</v>
      </c>
      <c r="J6189" t="s">
        <v>71</v>
      </c>
      <c r="K6189"/>
      <c r="L6189"/>
      <c r="M6189"/>
      <c r="N6189"/>
      <c r="O6189"/>
      <c r="P6189"/>
      <c r="Q6189"/>
      <c r="R6189"/>
      <c r="S6189"/>
      <c r="T6189"/>
      <c r="U6189"/>
      <c r="V6189"/>
      <c r="W6189"/>
      <c r="X6189"/>
      <c r="Y6189"/>
      <c r="Z6189"/>
      <c r="AA6189"/>
      <c r="AB6189"/>
      <c r="AC6189"/>
      <c r="AD6189"/>
      <c r="AE6189"/>
      <c r="AF6189"/>
      <c r="AG6189">
        <v>1</v>
      </c>
      <c r="AH6189">
        <v>0</v>
      </c>
    </row>
    <row r="6190" spans="1:34" ht="15" x14ac:dyDescent="0.25">
      <c r="A6190" t="s">
        <v>12434</v>
      </c>
      <c r="B6190" t="s">
        <v>12435</v>
      </c>
      <c r="C6190" t="s">
        <v>1411</v>
      </c>
      <c r="D6190">
        <v>15</v>
      </c>
      <c r="E6190" s="138">
        <v>42815</v>
      </c>
      <c r="F6190" s="138">
        <v>46011</v>
      </c>
      <c r="G6190" t="s">
        <v>69</v>
      </c>
      <c r="H6190" t="s">
        <v>63</v>
      </c>
      <c r="I6190">
        <v>0.6</v>
      </c>
      <c r="J6190" t="s">
        <v>71</v>
      </c>
      <c r="K6190"/>
      <c r="L6190"/>
      <c r="M6190"/>
      <c r="N6190"/>
      <c r="O6190"/>
      <c r="P6190"/>
      <c r="Q6190"/>
      <c r="R6190"/>
      <c r="S6190"/>
      <c r="T6190"/>
      <c r="U6190"/>
      <c r="V6190"/>
      <c r="W6190"/>
      <c r="X6190"/>
      <c r="Y6190"/>
      <c r="Z6190"/>
      <c r="AA6190"/>
      <c r="AB6190"/>
      <c r="AC6190"/>
      <c r="AD6190"/>
      <c r="AE6190"/>
      <c r="AF6190"/>
      <c r="AG6190">
        <v>1</v>
      </c>
      <c r="AH6190">
        <v>0</v>
      </c>
    </row>
    <row r="6191" spans="1:34" ht="15" x14ac:dyDescent="0.25">
      <c r="A6191" t="s">
        <v>12432</v>
      </c>
      <c r="B6191" t="s">
        <v>12433</v>
      </c>
      <c r="C6191" t="s">
        <v>291</v>
      </c>
      <c r="D6191">
        <v>3</v>
      </c>
      <c r="E6191" s="138">
        <v>45715</v>
      </c>
      <c r="F6191" s="138">
        <v>45940</v>
      </c>
      <c r="G6191" t="s">
        <v>69</v>
      </c>
      <c r="H6191" t="s">
        <v>63</v>
      </c>
      <c r="I6191">
        <v>0.8</v>
      </c>
      <c r="J6191" t="s">
        <v>71</v>
      </c>
      <c r="K6191"/>
      <c r="L6191"/>
      <c r="M6191"/>
      <c r="N6191"/>
      <c r="O6191"/>
      <c r="P6191"/>
      <c r="Q6191"/>
      <c r="R6191"/>
      <c r="S6191"/>
      <c r="T6191"/>
      <c r="U6191"/>
      <c r="V6191"/>
      <c r="W6191"/>
      <c r="X6191"/>
      <c r="Y6191"/>
      <c r="Z6191"/>
      <c r="AA6191"/>
      <c r="AB6191"/>
      <c r="AC6191"/>
      <c r="AD6191"/>
      <c r="AE6191"/>
      <c r="AF6191"/>
      <c r="AG6191">
        <v>1</v>
      </c>
      <c r="AH6191">
        <v>0</v>
      </c>
    </row>
    <row r="6192" spans="1:34" ht="15" x14ac:dyDescent="0.25">
      <c r="A6192" t="s">
        <v>12444</v>
      </c>
      <c r="B6192" t="s">
        <v>12445</v>
      </c>
      <c r="C6192" t="s">
        <v>301</v>
      </c>
      <c r="D6192">
        <v>15</v>
      </c>
      <c r="E6192" s="138">
        <v>45077</v>
      </c>
      <c r="F6192" s="138">
        <v>46011</v>
      </c>
      <c r="G6192" t="s">
        <v>69</v>
      </c>
      <c r="H6192" t="s">
        <v>63</v>
      </c>
      <c r="I6192">
        <v>0.8</v>
      </c>
      <c r="J6192" t="s">
        <v>71</v>
      </c>
      <c r="K6192"/>
      <c r="L6192"/>
      <c r="M6192"/>
      <c r="N6192"/>
      <c r="O6192"/>
      <c r="P6192"/>
      <c r="Q6192"/>
      <c r="R6192"/>
      <c r="S6192"/>
      <c r="T6192"/>
      <c r="U6192"/>
      <c r="V6192"/>
      <c r="W6192"/>
      <c r="X6192"/>
      <c r="Y6192"/>
      <c r="Z6192"/>
      <c r="AA6192"/>
      <c r="AB6192"/>
      <c r="AC6192"/>
      <c r="AD6192"/>
      <c r="AE6192"/>
      <c r="AF6192"/>
      <c r="AG6192">
        <v>1</v>
      </c>
      <c r="AH6192">
        <v>0</v>
      </c>
    </row>
    <row r="6193" spans="1:34" ht="15" x14ac:dyDescent="0.25">
      <c r="A6193" t="s">
        <v>753</v>
      </c>
      <c r="B6193" t="s">
        <v>754</v>
      </c>
      <c r="C6193" t="s">
        <v>84</v>
      </c>
      <c r="D6193">
        <v>4</v>
      </c>
      <c r="E6193" s="138">
        <v>45702</v>
      </c>
      <c r="F6193" s="138">
        <v>45855</v>
      </c>
      <c r="G6193" t="s">
        <v>69</v>
      </c>
      <c r="H6193" t="s">
        <v>70</v>
      </c>
      <c r="I6193">
        <v>0</v>
      </c>
      <c r="J6193" t="s">
        <v>16229</v>
      </c>
      <c r="K6193">
        <v>0.3</v>
      </c>
      <c r="L6193" t="s">
        <v>71</v>
      </c>
      <c r="M6193"/>
      <c r="N6193"/>
      <c r="O6193"/>
      <c r="P6193"/>
      <c r="Q6193"/>
      <c r="R6193"/>
      <c r="S6193"/>
      <c r="T6193"/>
      <c r="U6193"/>
      <c r="V6193"/>
      <c r="W6193"/>
      <c r="X6193"/>
      <c r="Y6193"/>
      <c r="Z6193"/>
      <c r="AA6193"/>
      <c r="AB6193"/>
      <c r="AC6193"/>
      <c r="AD6193"/>
      <c r="AE6193"/>
      <c r="AF6193"/>
      <c r="AG6193">
        <v>2</v>
      </c>
      <c r="AH6193">
        <v>10000</v>
      </c>
    </row>
    <row r="6194" spans="1:34" ht="15" x14ac:dyDescent="0.25">
      <c r="A6194" t="s">
        <v>12446</v>
      </c>
      <c r="B6194" t="s">
        <v>12447</v>
      </c>
      <c r="C6194" t="s">
        <v>246</v>
      </c>
      <c r="D6194">
        <v>2</v>
      </c>
      <c r="E6194" s="138">
        <v>45715</v>
      </c>
      <c r="F6194" s="138">
        <v>45727</v>
      </c>
      <c r="G6194" t="s">
        <v>69</v>
      </c>
      <c r="H6194" t="s">
        <v>63</v>
      </c>
      <c r="I6194">
        <v>0.8</v>
      </c>
      <c r="J6194" t="s">
        <v>71</v>
      </c>
      <c r="K6194"/>
      <c r="L6194"/>
      <c r="M6194"/>
      <c r="N6194"/>
      <c r="O6194"/>
      <c r="P6194"/>
      <c r="Q6194"/>
      <c r="R6194"/>
      <c r="S6194"/>
      <c r="T6194"/>
      <c r="U6194"/>
      <c r="V6194"/>
      <c r="W6194"/>
      <c r="X6194"/>
      <c r="Y6194"/>
      <c r="Z6194"/>
      <c r="AA6194"/>
      <c r="AB6194"/>
      <c r="AC6194"/>
      <c r="AD6194"/>
      <c r="AE6194"/>
      <c r="AF6194"/>
      <c r="AG6194">
        <v>1</v>
      </c>
      <c r="AH6194">
        <v>0</v>
      </c>
    </row>
    <row r="6195" spans="1:34" ht="15" x14ac:dyDescent="0.25">
      <c r="A6195" t="s">
        <v>9925</v>
      </c>
      <c r="B6195" t="s">
        <v>9926</v>
      </c>
      <c r="C6195" t="s">
        <v>742</v>
      </c>
      <c r="D6195"/>
      <c r="E6195"/>
      <c r="F6195"/>
      <c r="G6195"/>
      <c r="H6195" t="s">
        <v>63</v>
      </c>
      <c r="I6195" t="s">
        <v>64</v>
      </c>
      <c r="J6195"/>
      <c r="K6195"/>
      <c r="L6195"/>
      <c r="M6195"/>
      <c r="N6195"/>
      <c r="O6195"/>
      <c r="P6195"/>
      <c r="Q6195"/>
      <c r="R6195"/>
      <c r="S6195"/>
      <c r="T6195"/>
      <c r="U6195"/>
      <c r="V6195"/>
      <c r="W6195"/>
      <c r="X6195"/>
      <c r="Y6195"/>
      <c r="Z6195"/>
      <c r="AA6195"/>
      <c r="AB6195"/>
      <c r="AC6195"/>
      <c r="AD6195"/>
      <c r="AE6195"/>
      <c r="AF6195"/>
      <c r="AG6195"/>
      <c r="AH6195">
        <v>0</v>
      </c>
    </row>
    <row r="6196" spans="1:34" ht="15" x14ac:dyDescent="0.25">
      <c r="A6196" t="s">
        <v>12448</v>
      </c>
      <c r="B6196" t="s">
        <v>12449</v>
      </c>
      <c r="C6196" t="s">
        <v>116</v>
      </c>
      <c r="D6196"/>
      <c r="E6196"/>
      <c r="F6196"/>
      <c r="G6196"/>
      <c r="H6196" t="s">
        <v>63</v>
      </c>
      <c r="I6196" t="s">
        <v>64</v>
      </c>
      <c r="J6196"/>
      <c r="K6196"/>
      <c r="L6196"/>
      <c r="M6196"/>
      <c r="N6196"/>
      <c r="O6196"/>
      <c r="P6196"/>
      <c r="Q6196"/>
      <c r="R6196"/>
      <c r="S6196"/>
      <c r="T6196"/>
      <c r="U6196"/>
      <c r="V6196"/>
      <c r="W6196"/>
      <c r="X6196"/>
      <c r="Y6196"/>
      <c r="Z6196"/>
      <c r="AA6196"/>
      <c r="AB6196"/>
      <c r="AC6196"/>
      <c r="AD6196"/>
      <c r="AE6196"/>
      <c r="AF6196"/>
      <c r="AG6196"/>
      <c r="AH6196">
        <v>0</v>
      </c>
    </row>
    <row r="6197" spans="1:34" ht="15" x14ac:dyDescent="0.25">
      <c r="A6197" t="s">
        <v>12450</v>
      </c>
      <c r="B6197" t="s">
        <v>12451</v>
      </c>
      <c r="C6197" t="s">
        <v>1999</v>
      </c>
      <c r="D6197">
        <v>51</v>
      </c>
      <c r="E6197" s="138">
        <v>45646</v>
      </c>
      <c r="F6197" s="138">
        <v>45688</v>
      </c>
      <c r="G6197" t="s">
        <v>69</v>
      </c>
      <c r="H6197" t="s">
        <v>63</v>
      </c>
      <c r="I6197">
        <v>0.7</v>
      </c>
      <c r="J6197" t="s">
        <v>71</v>
      </c>
      <c r="K6197"/>
      <c r="L6197"/>
      <c r="M6197"/>
      <c r="N6197"/>
      <c r="O6197"/>
      <c r="P6197"/>
      <c r="Q6197"/>
      <c r="R6197"/>
      <c r="S6197"/>
      <c r="T6197"/>
      <c r="U6197"/>
      <c r="V6197"/>
      <c r="W6197"/>
      <c r="X6197"/>
      <c r="Y6197"/>
      <c r="Z6197"/>
      <c r="AA6197"/>
      <c r="AB6197"/>
      <c r="AC6197"/>
      <c r="AD6197"/>
      <c r="AE6197"/>
      <c r="AF6197"/>
      <c r="AG6197">
        <v>1</v>
      </c>
      <c r="AH6197">
        <v>0</v>
      </c>
    </row>
    <row r="6198" spans="1:34" ht="15" x14ac:dyDescent="0.25">
      <c r="A6198" t="s">
        <v>9961</v>
      </c>
      <c r="B6198" t="s">
        <v>9962</v>
      </c>
      <c r="C6198" t="s">
        <v>142</v>
      </c>
      <c r="D6198">
        <v>37</v>
      </c>
      <c r="E6198" s="138">
        <v>45645</v>
      </c>
      <c r="F6198" s="138">
        <v>45688</v>
      </c>
      <c r="G6198" t="s">
        <v>75</v>
      </c>
      <c r="H6198" t="s">
        <v>70</v>
      </c>
      <c r="I6198">
        <v>0</v>
      </c>
      <c r="J6198" t="s">
        <v>16228</v>
      </c>
      <c r="K6198">
        <v>0.6</v>
      </c>
      <c r="L6198" t="s">
        <v>71</v>
      </c>
      <c r="M6198"/>
      <c r="N6198"/>
      <c r="O6198"/>
      <c r="P6198"/>
      <c r="Q6198"/>
      <c r="R6198"/>
      <c r="S6198"/>
      <c r="T6198"/>
      <c r="U6198"/>
      <c r="V6198"/>
      <c r="W6198"/>
      <c r="X6198"/>
      <c r="Y6198"/>
      <c r="Z6198"/>
      <c r="AA6198"/>
      <c r="AB6198"/>
      <c r="AC6198"/>
      <c r="AD6198"/>
      <c r="AE6198"/>
      <c r="AF6198"/>
      <c r="AG6198">
        <v>2</v>
      </c>
      <c r="AH6198">
        <v>12000</v>
      </c>
    </row>
    <row r="6199" spans="1:34" ht="15" x14ac:dyDescent="0.25">
      <c r="A6199" t="s">
        <v>3121</v>
      </c>
      <c r="B6199" t="s">
        <v>3122</v>
      </c>
      <c r="C6199" t="s">
        <v>93</v>
      </c>
      <c r="D6199"/>
      <c r="E6199"/>
      <c r="F6199"/>
      <c r="G6199"/>
      <c r="H6199" t="s">
        <v>63</v>
      </c>
      <c r="I6199" t="s">
        <v>64</v>
      </c>
      <c r="J6199"/>
      <c r="K6199"/>
      <c r="L6199"/>
      <c r="M6199"/>
      <c r="N6199"/>
      <c r="O6199"/>
      <c r="P6199"/>
      <c r="Q6199"/>
      <c r="R6199"/>
      <c r="S6199"/>
      <c r="T6199"/>
      <c r="U6199"/>
      <c r="V6199"/>
      <c r="W6199"/>
      <c r="X6199"/>
      <c r="Y6199"/>
      <c r="Z6199"/>
      <c r="AA6199"/>
      <c r="AB6199"/>
      <c r="AC6199"/>
      <c r="AD6199"/>
      <c r="AE6199"/>
      <c r="AF6199"/>
      <c r="AG6199"/>
      <c r="AH6199">
        <v>0</v>
      </c>
    </row>
    <row r="6200" spans="1:34" ht="15" x14ac:dyDescent="0.25">
      <c r="A6200" t="s">
        <v>12456</v>
      </c>
      <c r="B6200" t="s">
        <v>12457</v>
      </c>
      <c r="C6200" t="s">
        <v>122</v>
      </c>
      <c r="D6200">
        <v>5</v>
      </c>
      <c r="E6200" s="138">
        <v>44712</v>
      </c>
      <c r="F6200" s="138">
        <v>46011</v>
      </c>
      <c r="G6200" t="s">
        <v>69</v>
      </c>
      <c r="H6200" t="s">
        <v>63</v>
      </c>
      <c r="I6200">
        <v>0.6</v>
      </c>
      <c r="J6200" t="s">
        <v>71</v>
      </c>
      <c r="K6200"/>
      <c r="L6200"/>
      <c r="M6200"/>
      <c r="N6200"/>
      <c r="O6200"/>
      <c r="P6200"/>
      <c r="Q6200"/>
      <c r="R6200"/>
      <c r="S6200"/>
      <c r="T6200"/>
      <c r="U6200"/>
      <c r="V6200"/>
      <c r="W6200"/>
      <c r="X6200"/>
      <c r="Y6200"/>
      <c r="Z6200"/>
      <c r="AA6200"/>
      <c r="AB6200"/>
      <c r="AC6200"/>
      <c r="AD6200"/>
      <c r="AE6200"/>
      <c r="AF6200"/>
      <c r="AG6200">
        <v>1</v>
      </c>
      <c r="AH6200">
        <v>0</v>
      </c>
    </row>
    <row r="6201" spans="1:34" ht="15" x14ac:dyDescent="0.25">
      <c r="A6201" t="s">
        <v>2192</v>
      </c>
      <c r="B6201" t="s">
        <v>2193</v>
      </c>
      <c r="C6201" t="s">
        <v>193</v>
      </c>
      <c r="D6201">
        <v>5</v>
      </c>
      <c r="E6201" s="138">
        <v>39169</v>
      </c>
      <c r="F6201" s="138">
        <v>46011</v>
      </c>
      <c r="G6201" t="s">
        <v>69</v>
      </c>
      <c r="H6201" t="s">
        <v>63</v>
      </c>
      <c r="I6201">
        <v>0.5</v>
      </c>
      <c r="J6201" t="s">
        <v>71</v>
      </c>
      <c r="K6201"/>
      <c r="L6201"/>
      <c r="M6201"/>
      <c r="N6201"/>
      <c r="O6201"/>
      <c r="P6201"/>
      <c r="Q6201"/>
      <c r="R6201"/>
      <c r="S6201"/>
      <c r="T6201"/>
      <c r="U6201"/>
      <c r="V6201"/>
      <c r="W6201"/>
      <c r="X6201"/>
      <c r="Y6201"/>
      <c r="Z6201"/>
      <c r="AA6201"/>
      <c r="AB6201"/>
      <c r="AC6201"/>
      <c r="AD6201"/>
      <c r="AE6201"/>
      <c r="AF6201"/>
      <c r="AG6201">
        <v>1</v>
      </c>
      <c r="AH6201">
        <v>0</v>
      </c>
    </row>
    <row r="6202" spans="1:34" ht="15" x14ac:dyDescent="0.25">
      <c r="A6202" t="s">
        <v>12454</v>
      </c>
      <c r="B6202" t="s">
        <v>12455</v>
      </c>
      <c r="C6202" t="s">
        <v>99</v>
      </c>
      <c r="D6202">
        <v>46</v>
      </c>
      <c r="E6202" s="138">
        <v>45290</v>
      </c>
      <c r="F6202" s="138">
        <v>46011</v>
      </c>
      <c r="G6202" t="s">
        <v>69</v>
      </c>
      <c r="H6202" t="s">
        <v>63</v>
      </c>
      <c r="I6202">
        <v>0.8</v>
      </c>
      <c r="J6202" t="s">
        <v>71</v>
      </c>
      <c r="K6202"/>
      <c r="L6202"/>
      <c r="M6202"/>
      <c r="N6202"/>
      <c r="O6202"/>
      <c r="P6202"/>
      <c r="Q6202"/>
      <c r="R6202"/>
      <c r="S6202"/>
      <c r="T6202"/>
      <c r="U6202"/>
      <c r="V6202"/>
      <c r="W6202"/>
      <c r="X6202"/>
      <c r="Y6202"/>
      <c r="Z6202"/>
      <c r="AA6202"/>
      <c r="AB6202"/>
      <c r="AC6202"/>
      <c r="AD6202"/>
      <c r="AE6202"/>
      <c r="AF6202"/>
      <c r="AG6202">
        <v>1</v>
      </c>
      <c r="AH6202">
        <v>0</v>
      </c>
    </row>
    <row r="6203" spans="1:34" ht="15" x14ac:dyDescent="0.25">
      <c r="A6203" t="s">
        <v>12452</v>
      </c>
      <c r="B6203" t="s">
        <v>12453</v>
      </c>
      <c r="C6203" t="s">
        <v>264</v>
      </c>
      <c r="D6203">
        <v>8</v>
      </c>
      <c r="E6203" s="138">
        <v>45015</v>
      </c>
      <c r="F6203" s="138">
        <v>46011</v>
      </c>
      <c r="G6203" t="s">
        <v>69</v>
      </c>
      <c r="H6203" t="s">
        <v>70</v>
      </c>
      <c r="I6203">
        <v>0</v>
      </c>
      <c r="J6203" t="s">
        <v>16229</v>
      </c>
      <c r="K6203">
        <v>0.8</v>
      </c>
      <c r="L6203" t="s">
        <v>71</v>
      </c>
      <c r="M6203"/>
      <c r="N6203"/>
      <c r="O6203"/>
      <c r="P6203"/>
      <c r="Q6203"/>
      <c r="R6203"/>
      <c r="S6203"/>
      <c r="T6203"/>
      <c r="U6203"/>
      <c r="V6203"/>
      <c r="W6203"/>
      <c r="X6203"/>
      <c r="Y6203"/>
      <c r="Z6203"/>
      <c r="AA6203"/>
      <c r="AB6203"/>
      <c r="AC6203"/>
      <c r="AD6203"/>
      <c r="AE6203"/>
      <c r="AF6203"/>
      <c r="AG6203">
        <v>2</v>
      </c>
      <c r="AH6203">
        <v>10000</v>
      </c>
    </row>
    <row r="6204" spans="1:34" ht="15" x14ac:dyDescent="0.25">
      <c r="A6204" t="s">
        <v>12458</v>
      </c>
      <c r="B6204" t="s">
        <v>12459</v>
      </c>
      <c r="C6204" t="s">
        <v>228</v>
      </c>
      <c r="D6204">
        <v>27</v>
      </c>
      <c r="E6204" s="138">
        <v>45643</v>
      </c>
      <c r="F6204" s="138">
        <v>45798</v>
      </c>
      <c r="G6204" t="s">
        <v>69</v>
      </c>
      <c r="H6204" t="s">
        <v>70</v>
      </c>
      <c r="I6204">
        <v>0</v>
      </c>
      <c r="J6204" t="s">
        <v>16286</v>
      </c>
      <c r="K6204">
        <v>0.8</v>
      </c>
      <c r="L6204" t="s">
        <v>71</v>
      </c>
      <c r="M6204"/>
      <c r="N6204"/>
      <c r="O6204"/>
      <c r="P6204"/>
      <c r="Q6204"/>
      <c r="R6204"/>
      <c r="S6204"/>
      <c r="T6204"/>
      <c r="U6204"/>
      <c r="V6204"/>
      <c r="W6204"/>
      <c r="X6204"/>
      <c r="Y6204"/>
      <c r="Z6204"/>
      <c r="AA6204"/>
      <c r="AB6204"/>
      <c r="AC6204"/>
      <c r="AD6204"/>
      <c r="AE6204"/>
      <c r="AF6204"/>
      <c r="AG6204">
        <v>2</v>
      </c>
      <c r="AH6204">
        <v>5000</v>
      </c>
    </row>
    <row r="6205" spans="1:34" ht="15" x14ac:dyDescent="0.25">
      <c r="A6205" t="s">
        <v>12460</v>
      </c>
      <c r="B6205" t="s">
        <v>12461</v>
      </c>
      <c r="C6205" t="s">
        <v>193</v>
      </c>
      <c r="D6205">
        <v>26</v>
      </c>
      <c r="E6205" s="138">
        <v>45639</v>
      </c>
      <c r="F6205" s="138">
        <v>45680</v>
      </c>
      <c r="G6205" t="s">
        <v>75</v>
      </c>
      <c r="H6205" t="s">
        <v>70</v>
      </c>
      <c r="I6205">
        <v>0.75</v>
      </c>
      <c r="J6205" t="s">
        <v>16270</v>
      </c>
      <c r="K6205">
        <v>0.78</v>
      </c>
      <c r="L6205" t="s">
        <v>78</v>
      </c>
      <c r="M6205">
        <v>0.8</v>
      </c>
      <c r="N6205" t="s">
        <v>79</v>
      </c>
      <c r="O6205"/>
      <c r="P6205"/>
      <c r="Q6205"/>
      <c r="R6205"/>
      <c r="S6205"/>
      <c r="T6205"/>
      <c r="U6205"/>
      <c r="V6205"/>
      <c r="W6205"/>
      <c r="X6205"/>
      <c r="Y6205"/>
      <c r="Z6205"/>
      <c r="AA6205"/>
      <c r="AB6205"/>
      <c r="AC6205"/>
      <c r="AD6205"/>
      <c r="AE6205"/>
      <c r="AF6205"/>
      <c r="AG6205">
        <v>3</v>
      </c>
      <c r="AH6205">
        <v>0</v>
      </c>
    </row>
    <row r="6206" spans="1:34" ht="15" x14ac:dyDescent="0.25">
      <c r="A6206" t="s">
        <v>12462</v>
      </c>
      <c r="B6206" t="s">
        <v>12463</v>
      </c>
      <c r="C6206" t="s">
        <v>2812</v>
      </c>
      <c r="D6206">
        <v>50</v>
      </c>
      <c r="E6206" s="138">
        <v>45635</v>
      </c>
      <c r="F6206" s="138">
        <v>45992</v>
      </c>
      <c r="G6206" t="s">
        <v>69</v>
      </c>
      <c r="H6206" t="s">
        <v>70</v>
      </c>
      <c r="I6206">
        <v>0</v>
      </c>
      <c r="J6206" t="s">
        <v>16269</v>
      </c>
      <c r="K6206">
        <v>0.8</v>
      </c>
      <c r="L6206" t="s">
        <v>71</v>
      </c>
      <c r="M6206"/>
      <c r="N6206"/>
      <c r="O6206"/>
      <c r="P6206"/>
      <c r="Q6206"/>
      <c r="R6206"/>
      <c r="S6206"/>
      <c r="T6206"/>
      <c r="U6206"/>
      <c r="V6206"/>
      <c r="W6206"/>
      <c r="X6206"/>
      <c r="Y6206"/>
      <c r="Z6206"/>
      <c r="AA6206"/>
      <c r="AB6206"/>
      <c r="AC6206"/>
      <c r="AD6206"/>
      <c r="AE6206"/>
      <c r="AF6206"/>
      <c r="AG6206">
        <v>2</v>
      </c>
      <c r="AH6206">
        <v>12500</v>
      </c>
    </row>
    <row r="6207" spans="1:34" ht="15" x14ac:dyDescent="0.25">
      <c r="A6207" t="s">
        <v>12464</v>
      </c>
      <c r="B6207" t="s">
        <v>12465</v>
      </c>
      <c r="C6207" t="s">
        <v>411</v>
      </c>
      <c r="D6207">
        <v>6</v>
      </c>
      <c r="E6207" s="138">
        <v>45755</v>
      </c>
      <c r="F6207" s="138">
        <v>45775</v>
      </c>
      <c r="G6207" t="s">
        <v>75</v>
      </c>
      <c r="H6207" t="s">
        <v>70</v>
      </c>
      <c r="I6207">
        <v>0</v>
      </c>
      <c r="J6207" t="s">
        <v>16691</v>
      </c>
      <c r="K6207">
        <v>0.5</v>
      </c>
      <c r="L6207" t="s">
        <v>16270</v>
      </c>
      <c r="M6207">
        <v>0.7</v>
      </c>
      <c r="N6207" t="s">
        <v>78</v>
      </c>
      <c r="O6207">
        <v>0.8</v>
      </c>
      <c r="P6207" t="s">
        <v>79</v>
      </c>
      <c r="Q6207"/>
      <c r="R6207"/>
      <c r="S6207"/>
      <c r="T6207"/>
      <c r="U6207"/>
      <c r="V6207"/>
      <c r="W6207"/>
      <c r="X6207"/>
      <c r="Y6207"/>
      <c r="Z6207"/>
      <c r="AA6207"/>
      <c r="AB6207"/>
      <c r="AC6207"/>
      <c r="AD6207"/>
      <c r="AE6207"/>
      <c r="AF6207"/>
      <c r="AG6207">
        <v>4</v>
      </c>
      <c r="AH6207">
        <v>10632.94</v>
      </c>
    </row>
    <row r="6208" spans="1:34" ht="15" x14ac:dyDescent="0.25">
      <c r="A6208" t="s">
        <v>12466</v>
      </c>
      <c r="B6208" t="s">
        <v>12467</v>
      </c>
      <c r="C6208" t="s">
        <v>411</v>
      </c>
      <c r="D6208">
        <v>297</v>
      </c>
      <c r="E6208" s="138">
        <v>45630</v>
      </c>
      <c r="F6208" s="138">
        <v>45664</v>
      </c>
      <c r="G6208" t="s">
        <v>69</v>
      </c>
      <c r="H6208" t="s">
        <v>63</v>
      </c>
      <c r="I6208">
        <v>0.5</v>
      </c>
      <c r="J6208" t="s">
        <v>71</v>
      </c>
      <c r="K6208"/>
      <c r="L6208"/>
      <c r="M6208"/>
      <c r="N6208"/>
      <c r="O6208"/>
      <c r="P6208"/>
      <c r="Q6208"/>
      <c r="R6208"/>
      <c r="S6208"/>
      <c r="T6208"/>
      <c r="U6208"/>
      <c r="V6208"/>
      <c r="W6208"/>
      <c r="X6208"/>
      <c r="Y6208"/>
      <c r="Z6208"/>
      <c r="AA6208"/>
      <c r="AB6208"/>
      <c r="AC6208"/>
      <c r="AD6208"/>
      <c r="AE6208"/>
      <c r="AF6208"/>
      <c r="AG6208">
        <v>1</v>
      </c>
      <c r="AH6208">
        <v>0</v>
      </c>
    </row>
    <row r="6209" spans="1:34" ht="15" x14ac:dyDescent="0.25">
      <c r="A6209" t="s">
        <v>12476</v>
      </c>
      <c r="B6209" t="s">
        <v>12477</v>
      </c>
      <c r="C6209" t="s">
        <v>374</v>
      </c>
      <c r="D6209">
        <v>13</v>
      </c>
      <c r="E6209" s="138">
        <v>44705</v>
      </c>
      <c r="F6209" s="138">
        <v>46011</v>
      </c>
      <c r="G6209" t="s">
        <v>69</v>
      </c>
      <c r="H6209" t="s">
        <v>70</v>
      </c>
      <c r="I6209">
        <v>0</v>
      </c>
      <c r="J6209" t="s">
        <v>16246</v>
      </c>
      <c r="K6209">
        <v>0.8</v>
      </c>
      <c r="L6209" t="s">
        <v>71</v>
      </c>
      <c r="M6209"/>
      <c r="N6209"/>
      <c r="O6209"/>
      <c r="P6209"/>
      <c r="Q6209"/>
      <c r="R6209"/>
      <c r="S6209"/>
      <c r="T6209"/>
      <c r="U6209"/>
      <c r="V6209"/>
      <c r="W6209"/>
      <c r="X6209"/>
      <c r="Y6209"/>
      <c r="Z6209"/>
      <c r="AA6209"/>
      <c r="AB6209"/>
      <c r="AC6209"/>
      <c r="AD6209"/>
      <c r="AE6209"/>
      <c r="AF6209"/>
      <c r="AG6209">
        <v>2</v>
      </c>
      <c r="AH6209">
        <v>7499.99</v>
      </c>
    </row>
    <row r="6210" spans="1:34" ht="15" x14ac:dyDescent="0.25">
      <c r="A6210" t="s">
        <v>12474</v>
      </c>
      <c r="B6210" t="s">
        <v>12475</v>
      </c>
      <c r="C6210" t="s">
        <v>286</v>
      </c>
      <c r="D6210">
        <v>70</v>
      </c>
      <c r="E6210" s="138">
        <v>45649</v>
      </c>
      <c r="F6210" s="138">
        <v>45740</v>
      </c>
      <c r="G6210" t="s">
        <v>69</v>
      </c>
      <c r="H6210" t="s">
        <v>63</v>
      </c>
      <c r="I6210">
        <v>0.2</v>
      </c>
      <c r="J6210" t="s">
        <v>71</v>
      </c>
      <c r="K6210"/>
      <c r="L6210"/>
      <c r="M6210"/>
      <c r="N6210"/>
      <c r="O6210"/>
      <c r="P6210"/>
      <c r="Q6210"/>
      <c r="R6210"/>
      <c r="S6210"/>
      <c r="T6210"/>
      <c r="U6210"/>
      <c r="V6210"/>
      <c r="W6210"/>
      <c r="X6210"/>
      <c r="Y6210"/>
      <c r="Z6210"/>
      <c r="AA6210"/>
      <c r="AB6210"/>
      <c r="AC6210"/>
      <c r="AD6210"/>
      <c r="AE6210"/>
      <c r="AF6210"/>
      <c r="AG6210">
        <v>1</v>
      </c>
      <c r="AH6210">
        <v>0</v>
      </c>
    </row>
    <row r="6211" spans="1:34" ht="15" x14ac:dyDescent="0.25">
      <c r="A6211" t="s">
        <v>12470</v>
      </c>
      <c r="B6211" t="s">
        <v>12471</v>
      </c>
      <c r="C6211" t="s">
        <v>119</v>
      </c>
      <c r="D6211">
        <v>29</v>
      </c>
      <c r="E6211" s="138">
        <v>45635</v>
      </c>
      <c r="F6211" s="138">
        <v>45698</v>
      </c>
      <c r="G6211" t="s">
        <v>616</v>
      </c>
      <c r="H6211" t="s">
        <v>70</v>
      </c>
      <c r="I6211">
        <v>0</v>
      </c>
      <c r="J6211" t="s">
        <v>16228</v>
      </c>
      <c r="K6211">
        <v>0.8</v>
      </c>
      <c r="L6211" t="s">
        <v>71</v>
      </c>
      <c r="M6211"/>
      <c r="N6211"/>
      <c r="O6211"/>
      <c r="P6211"/>
      <c r="Q6211"/>
      <c r="R6211"/>
      <c r="S6211"/>
      <c r="T6211"/>
      <c r="U6211"/>
      <c r="V6211"/>
      <c r="W6211"/>
      <c r="X6211"/>
      <c r="Y6211"/>
      <c r="Z6211"/>
      <c r="AA6211"/>
      <c r="AB6211"/>
      <c r="AC6211"/>
      <c r="AD6211"/>
      <c r="AE6211"/>
      <c r="AF6211"/>
      <c r="AG6211">
        <v>2</v>
      </c>
      <c r="AH6211">
        <v>12000</v>
      </c>
    </row>
    <row r="6212" spans="1:34" ht="15" x14ac:dyDescent="0.25">
      <c r="A6212" t="s">
        <v>12478</v>
      </c>
      <c r="B6212" t="s">
        <v>12479</v>
      </c>
      <c r="C6212" t="s">
        <v>374</v>
      </c>
      <c r="D6212">
        <v>5</v>
      </c>
      <c r="E6212" s="138">
        <v>45721</v>
      </c>
      <c r="F6212" s="138">
        <v>45951</v>
      </c>
      <c r="G6212" t="s">
        <v>69</v>
      </c>
      <c r="H6212" t="s">
        <v>63</v>
      </c>
      <c r="I6212">
        <v>0.8</v>
      </c>
      <c r="J6212" t="s">
        <v>71</v>
      </c>
      <c r="K6212"/>
      <c r="L6212"/>
      <c r="M6212"/>
      <c r="N6212"/>
      <c r="O6212"/>
      <c r="P6212"/>
      <c r="Q6212"/>
      <c r="R6212"/>
      <c r="S6212"/>
      <c r="T6212"/>
      <c r="U6212"/>
      <c r="V6212"/>
      <c r="W6212"/>
      <c r="X6212"/>
      <c r="Y6212"/>
      <c r="Z6212"/>
      <c r="AA6212"/>
      <c r="AB6212"/>
      <c r="AC6212"/>
      <c r="AD6212"/>
      <c r="AE6212"/>
      <c r="AF6212"/>
      <c r="AG6212">
        <v>1</v>
      </c>
      <c r="AH6212">
        <v>0</v>
      </c>
    </row>
    <row r="6213" spans="1:34" ht="15" x14ac:dyDescent="0.25">
      <c r="A6213" t="s">
        <v>12480</v>
      </c>
      <c r="B6213" t="s">
        <v>12481</v>
      </c>
      <c r="C6213" t="s">
        <v>179</v>
      </c>
      <c r="D6213">
        <v>30</v>
      </c>
      <c r="E6213" s="138">
        <v>45644</v>
      </c>
      <c r="F6213" s="138">
        <v>45685</v>
      </c>
      <c r="G6213" t="s">
        <v>69</v>
      </c>
      <c r="H6213" t="s">
        <v>63</v>
      </c>
      <c r="I6213">
        <v>0.4</v>
      </c>
      <c r="J6213" t="s">
        <v>71</v>
      </c>
      <c r="K6213"/>
      <c r="L6213"/>
      <c r="M6213"/>
      <c r="N6213"/>
      <c r="O6213"/>
      <c r="P6213"/>
      <c r="Q6213"/>
      <c r="R6213"/>
      <c r="S6213"/>
      <c r="T6213"/>
      <c r="U6213"/>
      <c r="V6213"/>
      <c r="W6213"/>
      <c r="X6213"/>
      <c r="Y6213"/>
      <c r="Z6213"/>
      <c r="AA6213"/>
      <c r="AB6213"/>
      <c r="AC6213"/>
      <c r="AD6213"/>
      <c r="AE6213"/>
      <c r="AF6213"/>
      <c r="AG6213">
        <v>1</v>
      </c>
      <c r="AH6213">
        <v>0</v>
      </c>
    </row>
    <row r="6214" spans="1:34" ht="15" x14ac:dyDescent="0.25">
      <c r="A6214" t="s">
        <v>12482</v>
      </c>
      <c r="B6214" t="s">
        <v>12483</v>
      </c>
      <c r="C6214" t="s">
        <v>125</v>
      </c>
      <c r="D6214">
        <v>20</v>
      </c>
      <c r="E6214" s="138">
        <v>42215</v>
      </c>
      <c r="F6214" s="138">
        <v>46011</v>
      </c>
      <c r="G6214" t="s">
        <v>69</v>
      </c>
      <c r="H6214" t="s">
        <v>63</v>
      </c>
      <c r="I6214">
        <v>0.75</v>
      </c>
      <c r="J6214" t="s">
        <v>71</v>
      </c>
      <c r="K6214"/>
      <c r="L6214"/>
      <c r="M6214"/>
      <c r="N6214"/>
      <c r="O6214"/>
      <c r="P6214"/>
      <c r="Q6214"/>
      <c r="R6214"/>
      <c r="S6214"/>
      <c r="T6214"/>
      <c r="U6214"/>
      <c r="V6214"/>
      <c r="W6214"/>
      <c r="X6214"/>
      <c r="Y6214"/>
      <c r="Z6214"/>
      <c r="AA6214"/>
      <c r="AB6214"/>
      <c r="AC6214"/>
      <c r="AD6214"/>
      <c r="AE6214"/>
      <c r="AF6214"/>
      <c r="AG6214">
        <v>1</v>
      </c>
      <c r="AH6214">
        <v>0</v>
      </c>
    </row>
    <row r="6215" spans="1:34" ht="15" x14ac:dyDescent="0.25">
      <c r="A6215" t="s">
        <v>12468</v>
      </c>
      <c r="B6215" t="s">
        <v>12469</v>
      </c>
      <c r="C6215" t="s">
        <v>246</v>
      </c>
      <c r="D6215">
        <v>5</v>
      </c>
      <c r="E6215" s="138">
        <v>45727</v>
      </c>
      <c r="F6215" s="138">
        <v>45943</v>
      </c>
      <c r="G6215" t="s">
        <v>69</v>
      </c>
      <c r="H6215" t="s">
        <v>70</v>
      </c>
      <c r="I6215">
        <v>0</v>
      </c>
      <c r="J6215" t="s">
        <v>16229</v>
      </c>
      <c r="K6215">
        <v>0.8</v>
      </c>
      <c r="L6215" t="s">
        <v>71</v>
      </c>
      <c r="M6215"/>
      <c r="N6215"/>
      <c r="O6215"/>
      <c r="P6215"/>
      <c r="Q6215"/>
      <c r="R6215"/>
      <c r="S6215"/>
      <c r="T6215"/>
      <c r="U6215"/>
      <c r="V6215"/>
      <c r="W6215"/>
      <c r="X6215"/>
      <c r="Y6215"/>
      <c r="Z6215"/>
      <c r="AA6215"/>
      <c r="AB6215"/>
      <c r="AC6215"/>
      <c r="AD6215"/>
      <c r="AE6215"/>
      <c r="AF6215"/>
      <c r="AG6215">
        <v>2</v>
      </c>
      <c r="AH6215">
        <v>10000</v>
      </c>
    </row>
    <row r="6216" spans="1:34" ht="15" x14ac:dyDescent="0.25">
      <c r="A6216" t="s">
        <v>12484</v>
      </c>
      <c r="B6216" t="s">
        <v>12485</v>
      </c>
      <c r="C6216" t="s">
        <v>211</v>
      </c>
      <c r="D6216">
        <v>20</v>
      </c>
      <c r="E6216" s="138">
        <v>44071</v>
      </c>
      <c r="F6216" s="138">
        <v>46011</v>
      </c>
      <c r="G6216" t="s">
        <v>69</v>
      </c>
      <c r="H6216" t="s">
        <v>63</v>
      </c>
      <c r="I6216">
        <v>0.8</v>
      </c>
      <c r="J6216" t="s">
        <v>71</v>
      </c>
      <c r="K6216"/>
      <c r="L6216"/>
      <c r="M6216"/>
      <c r="N6216"/>
      <c r="O6216"/>
      <c r="P6216"/>
      <c r="Q6216"/>
      <c r="R6216"/>
      <c r="S6216"/>
      <c r="T6216"/>
      <c r="U6216"/>
      <c r="V6216"/>
      <c r="W6216"/>
      <c r="X6216"/>
      <c r="Y6216"/>
      <c r="Z6216"/>
      <c r="AA6216"/>
      <c r="AB6216"/>
      <c r="AC6216"/>
      <c r="AD6216"/>
      <c r="AE6216"/>
      <c r="AF6216"/>
      <c r="AG6216">
        <v>1</v>
      </c>
      <c r="AH6216">
        <v>0</v>
      </c>
    </row>
    <row r="6217" spans="1:34" ht="15" x14ac:dyDescent="0.25">
      <c r="A6217" t="s">
        <v>12486</v>
      </c>
      <c r="B6217" t="s">
        <v>12487</v>
      </c>
      <c r="C6217" t="s">
        <v>521</v>
      </c>
      <c r="D6217">
        <v>20</v>
      </c>
      <c r="E6217" s="138">
        <v>44679</v>
      </c>
      <c r="F6217" s="138">
        <v>46011</v>
      </c>
      <c r="G6217" t="s">
        <v>16478</v>
      </c>
      <c r="H6217" t="s">
        <v>70</v>
      </c>
      <c r="I6217">
        <v>0.68</v>
      </c>
      <c r="J6217" t="s">
        <v>76</v>
      </c>
      <c r="K6217">
        <v>0.72</v>
      </c>
      <c r="L6217" t="s">
        <v>77</v>
      </c>
      <c r="M6217">
        <v>0.75</v>
      </c>
      <c r="N6217" t="s">
        <v>78</v>
      </c>
      <c r="O6217">
        <v>0.8</v>
      </c>
      <c r="P6217" t="s">
        <v>79</v>
      </c>
      <c r="Q6217">
        <v>0</v>
      </c>
      <c r="R6217" t="s">
        <v>16231</v>
      </c>
      <c r="S6217"/>
      <c r="T6217"/>
      <c r="U6217"/>
      <c r="V6217"/>
      <c r="W6217"/>
      <c r="X6217"/>
      <c r="Y6217"/>
      <c r="Z6217"/>
      <c r="AA6217"/>
      <c r="AB6217"/>
      <c r="AC6217"/>
      <c r="AD6217"/>
      <c r="AE6217"/>
      <c r="AF6217"/>
      <c r="AG6217">
        <v>0</v>
      </c>
      <c r="AH6217">
        <v>0</v>
      </c>
    </row>
    <row r="6218" spans="1:34" ht="15" x14ac:dyDescent="0.25">
      <c r="A6218" t="s">
        <v>12488</v>
      </c>
      <c r="B6218" t="s">
        <v>12489</v>
      </c>
      <c r="C6218" t="s">
        <v>203</v>
      </c>
      <c r="D6218">
        <v>40</v>
      </c>
      <c r="E6218" s="138">
        <v>45288</v>
      </c>
      <c r="F6218" s="138">
        <v>46011</v>
      </c>
      <c r="G6218" t="s">
        <v>69</v>
      </c>
      <c r="H6218" t="s">
        <v>63</v>
      </c>
      <c r="I6218">
        <v>0.8</v>
      </c>
      <c r="J6218" t="s">
        <v>71</v>
      </c>
      <c r="K6218"/>
      <c r="L6218"/>
      <c r="M6218"/>
      <c r="N6218"/>
      <c r="O6218"/>
      <c r="P6218"/>
      <c r="Q6218"/>
      <c r="R6218"/>
      <c r="S6218"/>
      <c r="T6218"/>
      <c r="U6218"/>
      <c r="V6218"/>
      <c r="W6218"/>
      <c r="X6218"/>
      <c r="Y6218"/>
      <c r="Z6218"/>
      <c r="AA6218"/>
      <c r="AB6218"/>
      <c r="AC6218"/>
      <c r="AD6218"/>
      <c r="AE6218"/>
      <c r="AF6218"/>
      <c r="AG6218">
        <v>1</v>
      </c>
      <c r="AH6218">
        <v>0</v>
      </c>
    </row>
    <row r="6219" spans="1:34" ht="15" x14ac:dyDescent="0.25">
      <c r="A6219" t="s">
        <v>12492</v>
      </c>
      <c r="B6219" t="s">
        <v>12493</v>
      </c>
      <c r="C6219" t="s">
        <v>139</v>
      </c>
      <c r="D6219">
        <v>22</v>
      </c>
      <c r="E6219" s="138">
        <v>45653</v>
      </c>
      <c r="F6219" s="138">
        <v>45944</v>
      </c>
      <c r="G6219" t="s">
        <v>69</v>
      </c>
      <c r="H6219" t="s">
        <v>63</v>
      </c>
      <c r="I6219">
        <v>0.8</v>
      </c>
      <c r="J6219" t="s">
        <v>71</v>
      </c>
      <c r="K6219"/>
      <c r="L6219"/>
      <c r="M6219"/>
      <c r="N6219"/>
      <c r="O6219"/>
      <c r="P6219"/>
      <c r="Q6219"/>
      <c r="R6219"/>
      <c r="S6219"/>
      <c r="T6219"/>
      <c r="U6219"/>
      <c r="V6219"/>
      <c r="W6219"/>
      <c r="X6219"/>
      <c r="Y6219"/>
      <c r="Z6219"/>
      <c r="AA6219"/>
      <c r="AB6219"/>
      <c r="AC6219"/>
      <c r="AD6219"/>
      <c r="AE6219"/>
      <c r="AF6219"/>
      <c r="AG6219">
        <v>1</v>
      </c>
      <c r="AH6219">
        <v>0</v>
      </c>
    </row>
    <row r="6220" spans="1:34" ht="15" x14ac:dyDescent="0.25">
      <c r="A6220" t="s">
        <v>12494</v>
      </c>
      <c r="B6220" t="s">
        <v>12495</v>
      </c>
      <c r="C6220" t="s">
        <v>203</v>
      </c>
      <c r="D6220">
        <v>49</v>
      </c>
      <c r="E6220" s="138">
        <v>45280</v>
      </c>
      <c r="F6220" s="138">
        <v>46011</v>
      </c>
      <c r="G6220" t="s">
        <v>69</v>
      </c>
      <c r="H6220" t="s">
        <v>70</v>
      </c>
      <c r="I6220">
        <v>0</v>
      </c>
      <c r="J6220" t="s">
        <v>16229</v>
      </c>
      <c r="K6220">
        <v>0.8</v>
      </c>
      <c r="L6220" t="s">
        <v>71</v>
      </c>
      <c r="M6220"/>
      <c r="N6220"/>
      <c r="O6220"/>
      <c r="P6220"/>
      <c r="Q6220"/>
      <c r="R6220"/>
      <c r="S6220"/>
      <c r="T6220"/>
      <c r="U6220"/>
      <c r="V6220"/>
      <c r="W6220"/>
      <c r="X6220"/>
      <c r="Y6220"/>
      <c r="Z6220"/>
      <c r="AA6220"/>
      <c r="AB6220"/>
      <c r="AC6220"/>
      <c r="AD6220"/>
      <c r="AE6220"/>
      <c r="AF6220"/>
      <c r="AG6220">
        <v>2</v>
      </c>
      <c r="AH6220">
        <v>10000</v>
      </c>
    </row>
    <row r="6221" spans="1:34" ht="15" x14ac:dyDescent="0.25">
      <c r="A6221" t="s">
        <v>12496</v>
      </c>
      <c r="B6221" t="s">
        <v>12497</v>
      </c>
      <c r="C6221" t="s">
        <v>680</v>
      </c>
      <c r="D6221">
        <v>77</v>
      </c>
      <c r="E6221" s="138">
        <v>45644</v>
      </c>
      <c r="F6221" s="138">
        <v>45685</v>
      </c>
      <c r="G6221" t="s">
        <v>69</v>
      </c>
      <c r="H6221" t="s">
        <v>63</v>
      </c>
      <c r="I6221">
        <v>0.8</v>
      </c>
      <c r="J6221" t="s">
        <v>71</v>
      </c>
      <c r="K6221"/>
      <c r="L6221"/>
      <c r="M6221"/>
      <c r="N6221"/>
      <c r="O6221"/>
      <c r="P6221"/>
      <c r="Q6221"/>
      <c r="R6221"/>
      <c r="S6221"/>
      <c r="T6221"/>
      <c r="U6221"/>
      <c r="V6221"/>
      <c r="W6221"/>
      <c r="X6221"/>
      <c r="Y6221"/>
      <c r="Z6221"/>
      <c r="AA6221"/>
      <c r="AB6221"/>
      <c r="AC6221"/>
      <c r="AD6221"/>
      <c r="AE6221"/>
      <c r="AF6221"/>
      <c r="AG6221">
        <v>1</v>
      </c>
      <c r="AH6221">
        <v>0</v>
      </c>
    </row>
    <row r="6222" spans="1:34" ht="15" x14ac:dyDescent="0.25">
      <c r="A6222" t="s">
        <v>10553</v>
      </c>
      <c r="B6222" t="s">
        <v>10554</v>
      </c>
      <c r="C6222" t="s">
        <v>214</v>
      </c>
      <c r="D6222">
        <v>29</v>
      </c>
      <c r="E6222" s="138">
        <v>45645</v>
      </c>
      <c r="F6222" s="138">
        <v>45700</v>
      </c>
      <c r="G6222" t="s">
        <v>69</v>
      </c>
      <c r="H6222" t="s">
        <v>70</v>
      </c>
      <c r="I6222">
        <v>0</v>
      </c>
      <c r="J6222" t="s">
        <v>16229</v>
      </c>
      <c r="K6222">
        <v>0.7</v>
      </c>
      <c r="L6222" t="s">
        <v>71</v>
      </c>
      <c r="M6222"/>
      <c r="N6222"/>
      <c r="O6222"/>
      <c r="P6222"/>
      <c r="Q6222"/>
      <c r="R6222"/>
      <c r="S6222"/>
      <c r="T6222"/>
      <c r="U6222"/>
      <c r="V6222"/>
      <c r="W6222"/>
      <c r="X6222"/>
      <c r="Y6222"/>
      <c r="Z6222"/>
      <c r="AA6222"/>
      <c r="AB6222"/>
      <c r="AC6222"/>
      <c r="AD6222"/>
      <c r="AE6222"/>
      <c r="AF6222"/>
      <c r="AG6222">
        <v>2</v>
      </c>
      <c r="AH6222">
        <v>10000</v>
      </c>
    </row>
    <row r="6223" spans="1:34" ht="15" x14ac:dyDescent="0.25">
      <c r="A6223" t="s">
        <v>12490</v>
      </c>
      <c r="B6223" t="s">
        <v>12491</v>
      </c>
      <c r="C6223" t="s">
        <v>62</v>
      </c>
      <c r="D6223"/>
      <c r="E6223"/>
      <c r="F6223"/>
      <c r="G6223"/>
      <c r="H6223" t="s">
        <v>63</v>
      </c>
      <c r="I6223" t="s">
        <v>64</v>
      </c>
      <c r="J6223"/>
      <c r="K6223"/>
      <c r="L6223"/>
      <c r="M6223"/>
      <c r="N6223"/>
      <c r="O6223"/>
      <c r="P6223"/>
      <c r="Q6223"/>
      <c r="R6223"/>
      <c r="S6223"/>
      <c r="T6223"/>
      <c r="U6223"/>
      <c r="V6223"/>
      <c r="W6223"/>
      <c r="X6223"/>
      <c r="Y6223"/>
      <c r="Z6223"/>
      <c r="AA6223"/>
      <c r="AB6223"/>
      <c r="AC6223"/>
      <c r="AD6223"/>
      <c r="AE6223"/>
      <c r="AF6223"/>
      <c r="AG6223"/>
      <c r="AH6223">
        <v>0</v>
      </c>
    </row>
    <row r="6224" spans="1:34" ht="15" x14ac:dyDescent="0.25">
      <c r="A6224" t="s">
        <v>12500</v>
      </c>
      <c r="B6224" t="s">
        <v>12501</v>
      </c>
      <c r="C6224" t="s">
        <v>139</v>
      </c>
      <c r="D6224">
        <v>3</v>
      </c>
      <c r="E6224" s="138">
        <v>45672</v>
      </c>
      <c r="F6224" s="138">
        <v>45688</v>
      </c>
      <c r="G6224" t="s">
        <v>69</v>
      </c>
      <c r="H6224" t="s">
        <v>63</v>
      </c>
      <c r="I6224">
        <v>0.8</v>
      </c>
      <c r="J6224" t="s">
        <v>71</v>
      </c>
      <c r="K6224"/>
      <c r="L6224"/>
      <c r="M6224"/>
      <c r="N6224"/>
      <c r="O6224"/>
      <c r="P6224"/>
      <c r="Q6224"/>
      <c r="R6224"/>
      <c r="S6224"/>
      <c r="T6224"/>
      <c r="U6224"/>
      <c r="V6224"/>
      <c r="W6224"/>
      <c r="X6224"/>
      <c r="Y6224"/>
      <c r="Z6224"/>
      <c r="AA6224"/>
      <c r="AB6224"/>
      <c r="AC6224"/>
      <c r="AD6224"/>
      <c r="AE6224"/>
      <c r="AF6224"/>
      <c r="AG6224">
        <v>1</v>
      </c>
      <c r="AH6224">
        <v>0</v>
      </c>
    </row>
    <row r="6225" spans="1:34" ht="15" x14ac:dyDescent="0.25">
      <c r="A6225" t="s">
        <v>12502</v>
      </c>
      <c r="B6225" t="s">
        <v>12503</v>
      </c>
      <c r="C6225" t="s">
        <v>426</v>
      </c>
      <c r="D6225">
        <v>18</v>
      </c>
      <c r="E6225" s="138">
        <v>39198</v>
      </c>
      <c r="F6225" s="138">
        <v>46011</v>
      </c>
      <c r="G6225" t="s">
        <v>69</v>
      </c>
      <c r="H6225" t="s">
        <v>63</v>
      </c>
      <c r="I6225">
        <v>0.4</v>
      </c>
      <c r="J6225" t="s">
        <v>71</v>
      </c>
      <c r="K6225"/>
      <c r="L6225"/>
      <c r="M6225"/>
      <c r="N6225"/>
      <c r="O6225"/>
      <c r="P6225"/>
      <c r="Q6225"/>
      <c r="R6225"/>
      <c r="S6225"/>
      <c r="T6225"/>
      <c r="U6225"/>
      <c r="V6225"/>
      <c r="W6225"/>
      <c r="X6225"/>
      <c r="Y6225"/>
      <c r="Z6225"/>
      <c r="AA6225"/>
      <c r="AB6225"/>
      <c r="AC6225"/>
      <c r="AD6225"/>
      <c r="AE6225"/>
      <c r="AF6225"/>
      <c r="AG6225">
        <v>1</v>
      </c>
      <c r="AH6225">
        <v>0</v>
      </c>
    </row>
    <row r="6226" spans="1:34" ht="15" x14ac:dyDescent="0.25">
      <c r="A6226" t="s">
        <v>12498</v>
      </c>
      <c r="B6226" t="s">
        <v>12499</v>
      </c>
      <c r="C6226" t="s">
        <v>291</v>
      </c>
      <c r="D6226">
        <v>5</v>
      </c>
      <c r="E6226" s="138">
        <v>44363</v>
      </c>
      <c r="F6226" s="138">
        <v>46011</v>
      </c>
      <c r="G6226" t="s">
        <v>69</v>
      </c>
      <c r="H6226" t="s">
        <v>63</v>
      </c>
      <c r="I6226">
        <v>0.8</v>
      </c>
      <c r="J6226" t="s">
        <v>71</v>
      </c>
      <c r="K6226"/>
      <c r="L6226"/>
      <c r="M6226"/>
      <c r="N6226"/>
      <c r="O6226"/>
      <c r="P6226"/>
      <c r="Q6226"/>
      <c r="R6226"/>
      <c r="S6226"/>
      <c r="T6226"/>
      <c r="U6226"/>
      <c r="V6226"/>
      <c r="W6226"/>
      <c r="X6226"/>
      <c r="Y6226"/>
      <c r="Z6226"/>
      <c r="AA6226"/>
      <c r="AB6226"/>
      <c r="AC6226"/>
      <c r="AD6226"/>
      <c r="AE6226"/>
      <c r="AF6226"/>
      <c r="AG6226">
        <v>1</v>
      </c>
      <c r="AH6226">
        <v>0</v>
      </c>
    </row>
    <row r="6227" spans="1:34" ht="15" x14ac:dyDescent="0.25">
      <c r="A6227" t="s">
        <v>12504</v>
      </c>
      <c r="B6227" t="s">
        <v>12505</v>
      </c>
      <c r="C6227" t="s">
        <v>63</v>
      </c>
      <c r="D6227">
        <v>2</v>
      </c>
      <c r="E6227" s="138">
        <v>45664</v>
      </c>
      <c r="F6227" s="138">
        <v>45730</v>
      </c>
      <c r="G6227" t="s">
        <v>69</v>
      </c>
      <c r="H6227" t="s">
        <v>70</v>
      </c>
      <c r="I6227">
        <v>0</v>
      </c>
      <c r="J6227" t="s">
        <v>16262</v>
      </c>
      <c r="K6227">
        <v>0.6</v>
      </c>
      <c r="L6227" t="s">
        <v>16270</v>
      </c>
      <c r="M6227">
        <v>0.75</v>
      </c>
      <c r="N6227" t="s">
        <v>78</v>
      </c>
      <c r="O6227">
        <v>0.78</v>
      </c>
      <c r="P6227" t="s">
        <v>79</v>
      </c>
      <c r="Q6227"/>
      <c r="R6227"/>
      <c r="S6227"/>
      <c r="T6227"/>
      <c r="U6227"/>
      <c r="V6227"/>
      <c r="W6227"/>
      <c r="X6227"/>
      <c r="Y6227"/>
      <c r="Z6227"/>
      <c r="AA6227"/>
      <c r="AB6227"/>
      <c r="AC6227"/>
      <c r="AD6227"/>
      <c r="AE6227"/>
      <c r="AF6227"/>
      <c r="AG6227">
        <v>4</v>
      </c>
      <c r="AH6227">
        <v>25000</v>
      </c>
    </row>
    <row r="6228" spans="1:34" ht="15" x14ac:dyDescent="0.25">
      <c r="A6228" t="s">
        <v>12506</v>
      </c>
      <c r="B6228" t="s">
        <v>12507</v>
      </c>
      <c r="C6228" t="s">
        <v>267</v>
      </c>
      <c r="D6228">
        <v>38</v>
      </c>
      <c r="E6228" s="138">
        <v>45656</v>
      </c>
      <c r="F6228" s="138">
        <v>45681</v>
      </c>
      <c r="G6228" t="s">
        <v>69</v>
      </c>
      <c r="H6228" t="s">
        <v>63</v>
      </c>
      <c r="I6228">
        <v>0.8</v>
      </c>
      <c r="J6228" t="s">
        <v>71</v>
      </c>
      <c r="K6228"/>
      <c r="L6228"/>
      <c r="M6228"/>
      <c r="N6228"/>
      <c r="O6228"/>
      <c r="P6228"/>
      <c r="Q6228"/>
      <c r="R6228"/>
      <c r="S6228"/>
      <c r="T6228"/>
      <c r="U6228"/>
      <c r="V6228"/>
      <c r="W6228"/>
      <c r="X6228"/>
      <c r="Y6228"/>
      <c r="Z6228"/>
      <c r="AA6228"/>
      <c r="AB6228"/>
      <c r="AC6228"/>
      <c r="AD6228"/>
      <c r="AE6228"/>
      <c r="AF6228"/>
      <c r="AG6228">
        <v>1</v>
      </c>
      <c r="AH6228">
        <v>0</v>
      </c>
    </row>
    <row r="6229" spans="1:34" ht="15" x14ac:dyDescent="0.25">
      <c r="A6229" t="s">
        <v>12472</v>
      </c>
      <c r="B6229" t="s">
        <v>12473</v>
      </c>
      <c r="C6229" t="s">
        <v>231</v>
      </c>
      <c r="D6229">
        <v>37</v>
      </c>
      <c r="E6229" s="138">
        <v>45656</v>
      </c>
      <c r="F6229" s="138">
        <v>45708</v>
      </c>
      <c r="G6229" t="s">
        <v>69</v>
      </c>
      <c r="H6229" t="s">
        <v>63</v>
      </c>
      <c r="I6229">
        <v>0.6</v>
      </c>
      <c r="J6229" t="s">
        <v>71</v>
      </c>
      <c r="K6229"/>
      <c r="L6229"/>
      <c r="M6229"/>
      <c r="N6229"/>
      <c r="O6229"/>
      <c r="P6229"/>
      <c r="Q6229"/>
      <c r="R6229"/>
      <c r="S6229"/>
      <c r="T6229"/>
      <c r="U6229"/>
      <c r="V6229"/>
      <c r="W6229"/>
      <c r="X6229"/>
      <c r="Y6229"/>
      <c r="Z6229"/>
      <c r="AA6229"/>
      <c r="AB6229"/>
      <c r="AC6229"/>
      <c r="AD6229"/>
      <c r="AE6229"/>
      <c r="AF6229"/>
      <c r="AG6229">
        <v>1</v>
      </c>
      <c r="AH6229">
        <v>0</v>
      </c>
    </row>
    <row r="6230" spans="1:34" ht="15" x14ac:dyDescent="0.25">
      <c r="A6230" t="s">
        <v>12510</v>
      </c>
      <c r="B6230" t="s">
        <v>12511</v>
      </c>
      <c r="C6230" t="s">
        <v>1999</v>
      </c>
      <c r="D6230">
        <v>5</v>
      </c>
      <c r="E6230" s="138">
        <v>45737</v>
      </c>
      <c r="F6230" s="138">
        <v>45943</v>
      </c>
      <c r="G6230" t="s">
        <v>69</v>
      </c>
      <c r="H6230" t="s">
        <v>63</v>
      </c>
      <c r="I6230">
        <v>0.8</v>
      </c>
      <c r="J6230" t="s">
        <v>71</v>
      </c>
      <c r="K6230"/>
      <c r="L6230"/>
      <c r="M6230"/>
      <c r="N6230"/>
      <c r="O6230"/>
      <c r="P6230"/>
      <c r="Q6230"/>
      <c r="R6230"/>
      <c r="S6230"/>
      <c r="T6230"/>
      <c r="U6230"/>
      <c r="V6230"/>
      <c r="W6230"/>
      <c r="X6230"/>
      <c r="Y6230"/>
      <c r="Z6230"/>
      <c r="AA6230"/>
      <c r="AB6230"/>
      <c r="AC6230"/>
      <c r="AD6230"/>
      <c r="AE6230"/>
      <c r="AF6230"/>
      <c r="AG6230">
        <v>1</v>
      </c>
      <c r="AH6230">
        <v>0</v>
      </c>
    </row>
    <row r="6231" spans="1:34" ht="15" x14ac:dyDescent="0.25">
      <c r="A6231" t="s">
        <v>12512</v>
      </c>
      <c r="B6231" t="s">
        <v>12513</v>
      </c>
      <c r="C6231" t="s">
        <v>62</v>
      </c>
      <c r="D6231">
        <v>34</v>
      </c>
      <c r="E6231" s="138">
        <v>45653</v>
      </c>
      <c r="F6231" s="138">
        <v>45845</v>
      </c>
      <c r="G6231" t="s">
        <v>75</v>
      </c>
      <c r="H6231" t="s">
        <v>63</v>
      </c>
      <c r="I6231">
        <v>0.8</v>
      </c>
      <c r="J6231" t="s">
        <v>71</v>
      </c>
      <c r="K6231"/>
      <c r="L6231"/>
      <c r="M6231"/>
      <c r="N6231"/>
      <c r="O6231"/>
      <c r="P6231"/>
      <c r="Q6231"/>
      <c r="R6231"/>
      <c r="S6231"/>
      <c r="T6231"/>
      <c r="U6231"/>
      <c r="V6231"/>
      <c r="W6231"/>
      <c r="X6231"/>
      <c r="Y6231"/>
      <c r="Z6231"/>
      <c r="AA6231"/>
      <c r="AB6231"/>
      <c r="AC6231"/>
      <c r="AD6231"/>
      <c r="AE6231"/>
      <c r="AF6231"/>
      <c r="AG6231">
        <v>1</v>
      </c>
      <c r="AH6231">
        <v>0</v>
      </c>
    </row>
    <row r="6232" spans="1:34" ht="15" x14ac:dyDescent="0.25">
      <c r="A6232" t="s">
        <v>12514</v>
      </c>
      <c r="B6232" t="s">
        <v>12515</v>
      </c>
      <c r="C6232" t="s">
        <v>108</v>
      </c>
      <c r="D6232"/>
      <c r="E6232"/>
      <c r="F6232"/>
      <c r="G6232"/>
      <c r="H6232" t="s">
        <v>63</v>
      </c>
      <c r="I6232" t="s">
        <v>64</v>
      </c>
      <c r="J6232"/>
      <c r="K6232"/>
      <c r="L6232"/>
      <c r="M6232"/>
      <c r="N6232"/>
      <c r="O6232"/>
      <c r="P6232"/>
      <c r="Q6232"/>
      <c r="R6232"/>
      <c r="S6232"/>
      <c r="T6232"/>
      <c r="U6232"/>
      <c r="V6232"/>
      <c r="W6232"/>
      <c r="X6232"/>
      <c r="Y6232"/>
      <c r="Z6232"/>
      <c r="AA6232"/>
      <c r="AB6232"/>
      <c r="AC6232"/>
      <c r="AD6232"/>
      <c r="AE6232"/>
      <c r="AF6232"/>
      <c r="AG6232"/>
      <c r="AH6232">
        <v>0</v>
      </c>
    </row>
    <row r="6233" spans="1:34" ht="15" x14ac:dyDescent="0.25">
      <c r="A6233" t="s">
        <v>12522</v>
      </c>
      <c r="B6233" t="s">
        <v>12523</v>
      </c>
      <c r="C6233" t="s">
        <v>206</v>
      </c>
      <c r="D6233">
        <v>30</v>
      </c>
      <c r="E6233" s="138">
        <v>45653</v>
      </c>
      <c r="F6233" s="138">
        <v>45936</v>
      </c>
      <c r="G6233" t="s">
        <v>69</v>
      </c>
      <c r="H6233" t="s">
        <v>63</v>
      </c>
      <c r="I6233">
        <v>0.8</v>
      </c>
      <c r="J6233" t="s">
        <v>71</v>
      </c>
      <c r="K6233"/>
      <c r="L6233"/>
      <c r="M6233"/>
      <c r="N6233"/>
      <c r="O6233"/>
      <c r="P6233"/>
      <c r="Q6233"/>
      <c r="R6233"/>
      <c r="S6233"/>
      <c r="T6233"/>
      <c r="U6233"/>
      <c r="V6233"/>
      <c r="W6233"/>
      <c r="X6233"/>
      <c r="Y6233"/>
      <c r="Z6233"/>
      <c r="AA6233"/>
      <c r="AB6233"/>
      <c r="AC6233"/>
      <c r="AD6233"/>
      <c r="AE6233"/>
      <c r="AF6233"/>
      <c r="AG6233">
        <v>1</v>
      </c>
      <c r="AH6233">
        <v>0</v>
      </c>
    </row>
    <row r="6234" spans="1:34" ht="15" x14ac:dyDescent="0.25">
      <c r="A6234" t="s">
        <v>12518</v>
      </c>
      <c r="B6234" t="s">
        <v>12519</v>
      </c>
      <c r="C6234" t="s">
        <v>387</v>
      </c>
      <c r="D6234">
        <v>58</v>
      </c>
      <c r="E6234" s="138">
        <v>45646</v>
      </c>
      <c r="F6234" s="138">
        <v>45874</v>
      </c>
      <c r="G6234" t="s">
        <v>69</v>
      </c>
      <c r="H6234" t="s">
        <v>70</v>
      </c>
      <c r="I6234">
        <v>0</v>
      </c>
      <c r="J6234" t="s">
        <v>16229</v>
      </c>
      <c r="K6234">
        <v>0.8</v>
      </c>
      <c r="L6234" t="s">
        <v>71</v>
      </c>
      <c r="M6234"/>
      <c r="N6234"/>
      <c r="O6234"/>
      <c r="P6234"/>
      <c r="Q6234"/>
      <c r="R6234"/>
      <c r="S6234"/>
      <c r="T6234"/>
      <c r="U6234"/>
      <c r="V6234"/>
      <c r="W6234"/>
      <c r="X6234"/>
      <c r="Y6234"/>
      <c r="Z6234"/>
      <c r="AA6234"/>
      <c r="AB6234"/>
      <c r="AC6234"/>
      <c r="AD6234"/>
      <c r="AE6234"/>
      <c r="AF6234"/>
      <c r="AG6234">
        <v>2</v>
      </c>
      <c r="AH6234">
        <v>10000</v>
      </c>
    </row>
    <row r="6235" spans="1:34" ht="15" x14ac:dyDescent="0.25">
      <c r="A6235" t="s">
        <v>12520</v>
      </c>
      <c r="B6235" t="s">
        <v>12521</v>
      </c>
      <c r="C6235" t="s">
        <v>521</v>
      </c>
      <c r="D6235">
        <v>44</v>
      </c>
      <c r="E6235" s="138">
        <v>45653</v>
      </c>
      <c r="F6235" s="138">
        <v>45950</v>
      </c>
      <c r="G6235" t="s">
        <v>69</v>
      </c>
      <c r="H6235" t="s">
        <v>70</v>
      </c>
      <c r="I6235">
        <v>0</v>
      </c>
      <c r="J6235" t="s">
        <v>16229</v>
      </c>
      <c r="K6235">
        <v>0.75</v>
      </c>
      <c r="L6235" t="s">
        <v>71</v>
      </c>
      <c r="M6235"/>
      <c r="N6235"/>
      <c r="O6235"/>
      <c r="P6235"/>
      <c r="Q6235"/>
      <c r="R6235"/>
      <c r="S6235"/>
      <c r="T6235"/>
      <c r="U6235"/>
      <c r="V6235"/>
      <c r="W6235"/>
      <c r="X6235"/>
      <c r="Y6235"/>
      <c r="Z6235"/>
      <c r="AA6235"/>
      <c r="AB6235"/>
      <c r="AC6235"/>
      <c r="AD6235"/>
      <c r="AE6235"/>
      <c r="AF6235"/>
      <c r="AG6235">
        <v>2</v>
      </c>
      <c r="AH6235">
        <v>10000</v>
      </c>
    </row>
    <row r="6236" spans="1:34" ht="15" x14ac:dyDescent="0.25">
      <c r="A6236" t="s">
        <v>12516</v>
      </c>
      <c r="B6236" t="s">
        <v>12517</v>
      </c>
      <c r="C6236" t="s">
        <v>176</v>
      </c>
      <c r="D6236">
        <v>35</v>
      </c>
      <c r="E6236" s="138">
        <v>45646</v>
      </c>
      <c r="F6236" s="138">
        <v>45961</v>
      </c>
      <c r="G6236" t="s">
        <v>69</v>
      </c>
      <c r="H6236" t="s">
        <v>63</v>
      </c>
      <c r="I6236">
        <v>0.8</v>
      </c>
      <c r="J6236" t="s">
        <v>71</v>
      </c>
      <c r="K6236"/>
      <c r="L6236"/>
      <c r="M6236"/>
      <c r="N6236"/>
      <c r="O6236"/>
      <c r="P6236"/>
      <c r="Q6236"/>
      <c r="R6236"/>
      <c r="S6236"/>
      <c r="T6236"/>
      <c r="U6236"/>
      <c r="V6236"/>
      <c r="W6236"/>
      <c r="X6236"/>
      <c r="Y6236"/>
      <c r="Z6236"/>
      <c r="AA6236"/>
      <c r="AB6236"/>
      <c r="AC6236"/>
      <c r="AD6236"/>
      <c r="AE6236"/>
      <c r="AF6236"/>
      <c r="AG6236">
        <v>1</v>
      </c>
      <c r="AH6236">
        <v>0</v>
      </c>
    </row>
    <row r="6237" spans="1:34" ht="15" x14ac:dyDescent="0.25">
      <c r="A6237" t="s">
        <v>12524</v>
      </c>
      <c r="B6237" t="s">
        <v>12525</v>
      </c>
      <c r="C6237" t="s">
        <v>231</v>
      </c>
      <c r="D6237"/>
      <c r="E6237"/>
      <c r="F6237"/>
      <c r="G6237"/>
      <c r="H6237" t="s">
        <v>63</v>
      </c>
      <c r="I6237" t="s">
        <v>64</v>
      </c>
      <c r="J6237"/>
      <c r="K6237"/>
      <c r="L6237"/>
      <c r="M6237"/>
      <c r="N6237"/>
      <c r="O6237"/>
      <c r="P6237"/>
      <c r="Q6237"/>
      <c r="R6237"/>
      <c r="S6237"/>
      <c r="T6237"/>
      <c r="U6237"/>
      <c r="V6237"/>
      <c r="W6237"/>
      <c r="X6237"/>
      <c r="Y6237"/>
      <c r="Z6237"/>
      <c r="AA6237"/>
      <c r="AB6237"/>
      <c r="AC6237"/>
      <c r="AD6237"/>
      <c r="AE6237"/>
      <c r="AF6237"/>
      <c r="AG6237"/>
      <c r="AH6237">
        <v>0</v>
      </c>
    </row>
    <row r="6238" spans="1:34" ht="15" x14ac:dyDescent="0.25">
      <c r="A6238" t="s">
        <v>12526</v>
      </c>
      <c r="B6238" t="s">
        <v>12527</v>
      </c>
      <c r="C6238" t="s">
        <v>1313</v>
      </c>
      <c r="D6238">
        <v>55</v>
      </c>
      <c r="E6238" s="138">
        <v>45265</v>
      </c>
      <c r="F6238" s="138">
        <v>46011</v>
      </c>
      <c r="G6238" t="s">
        <v>69</v>
      </c>
      <c r="H6238" t="s">
        <v>70</v>
      </c>
      <c r="I6238">
        <v>0</v>
      </c>
      <c r="J6238" t="s">
        <v>16229</v>
      </c>
      <c r="K6238">
        <v>0.65</v>
      </c>
      <c r="L6238" t="s">
        <v>71</v>
      </c>
      <c r="M6238"/>
      <c r="N6238"/>
      <c r="O6238"/>
      <c r="P6238"/>
      <c r="Q6238"/>
      <c r="R6238"/>
      <c r="S6238"/>
      <c r="T6238"/>
      <c r="U6238"/>
      <c r="V6238"/>
      <c r="W6238"/>
      <c r="X6238"/>
      <c r="Y6238"/>
      <c r="Z6238"/>
      <c r="AA6238"/>
      <c r="AB6238"/>
      <c r="AC6238"/>
      <c r="AD6238"/>
      <c r="AE6238"/>
      <c r="AF6238"/>
      <c r="AG6238">
        <v>2</v>
      </c>
      <c r="AH6238">
        <v>10000</v>
      </c>
    </row>
    <row r="6239" spans="1:34" ht="15" x14ac:dyDescent="0.25">
      <c r="A6239" t="s">
        <v>12530</v>
      </c>
      <c r="B6239" t="s">
        <v>12531</v>
      </c>
      <c r="C6239" t="s">
        <v>291</v>
      </c>
      <c r="D6239">
        <v>4</v>
      </c>
      <c r="E6239" s="138">
        <v>45709</v>
      </c>
      <c r="F6239" s="138">
        <v>45925</v>
      </c>
      <c r="G6239" t="s">
        <v>69</v>
      </c>
      <c r="H6239" t="s">
        <v>63</v>
      </c>
      <c r="I6239">
        <v>0.4</v>
      </c>
      <c r="J6239" t="s">
        <v>71</v>
      </c>
      <c r="K6239"/>
      <c r="L6239"/>
      <c r="M6239"/>
      <c r="N6239"/>
      <c r="O6239"/>
      <c r="P6239"/>
      <c r="Q6239"/>
      <c r="R6239"/>
      <c r="S6239"/>
      <c r="T6239"/>
      <c r="U6239"/>
      <c r="V6239"/>
      <c r="W6239"/>
      <c r="X6239"/>
      <c r="Y6239"/>
      <c r="Z6239"/>
      <c r="AA6239"/>
      <c r="AB6239"/>
      <c r="AC6239"/>
      <c r="AD6239"/>
      <c r="AE6239"/>
      <c r="AF6239"/>
      <c r="AG6239">
        <v>1</v>
      </c>
      <c r="AH6239">
        <v>0</v>
      </c>
    </row>
    <row r="6240" spans="1:34" ht="15" x14ac:dyDescent="0.25">
      <c r="A6240" t="s">
        <v>12528</v>
      </c>
      <c r="B6240" t="s">
        <v>12529</v>
      </c>
      <c r="C6240" t="s">
        <v>281</v>
      </c>
      <c r="D6240">
        <v>3</v>
      </c>
      <c r="E6240" s="138">
        <v>45712</v>
      </c>
      <c r="F6240" s="138">
        <v>45748</v>
      </c>
      <c r="G6240" t="s">
        <v>75</v>
      </c>
      <c r="H6240" t="s">
        <v>70</v>
      </c>
      <c r="I6240">
        <v>0.65</v>
      </c>
      <c r="J6240" t="s">
        <v>16270</v>
      </c>
      <c r="K6240">
        <v>0.75</v>
      </c>
      <c r="L6240" t="s">
        <v>78</v>
      </c>
      <c r="M6240">
        <v>0.8</v>
      </c>
      <c r="N6240" t="s">
        <v>79</v>
      </c>
      <c r="O6240"/>
      <c r="P6240"/>
      <c r="Q6240"/>
      <c r="R6240"/>
      <c r="S6240"/>
      <c r="T6240"/>
      <c r="U6240"/>
      <c r="V6240"/>
      <c r="W6240"/>
      <c r="X6240"/>
      <c r="Y6240"/>
      <c r="Z6240"/>
      <c r="AA6240"/>
      <c r="AB6240"/>
      <c r="AC6240"/>
      <c r="AD6240"/>
      <c r="AE6240"/>
      <c r="AF6240"/>
      <c r="AG6240">
        <v>3</v>
      </c>
      <c r="AH6240">
        <v>0</v>
      </c>
    </row>
    <row r="6241" spans="1:34" ht="15" x14ac:dyDescent="0.25">
      <c r="A6241" t="s">
        <v>12532</v>
      </c>
      <c r="B6241" t="s">
        <v>12533</v>
      </c>
      <c r="C6241" t="s">
        <v>291</v>
      </c>
      <c r="D6241">
        <v>2</v>
      </c>
      <c r="E6241" s="138">
        <v>45737</v>
      </c>
      <c r="F6241" s="138">
        <v>45818</v>
      </c>
      <c r="G6241" t="s">
        <v>75</v>
      </c>
      <c r="H6241" t="s">
        <v>70</v>
      </c>
      <c r="I6241">
        <v>0</v>
      </c>
      <c r="J6241" t="s">
        <v>16229</v>
      </c>
      <c r="K6241">
        <v>0.72</v>
      </c>
      <c r="L6241" t="s">
        <v>16270</v>
      </c>
      <c r="M6241">
        <v>0.73</v>
      </c>
      <c r="N6241" t="s">
        <v>78</v>
      </c>
      <c r="O6241">
        <v>0.79</v>
      </c>
      <c r="P6241" t="s">
        <v>79</v>
      </c>
      <c r="Q6241"/>
      <c r="R6241"/>
      <c r="S6241"/>
      <c r="T6241"/>
      <c r="U6241"/>
      <c r="V6241"/>
      <c r="W6241"/>
      <c r="X6241"/>
      <c r="Y6241"/>
      <c r="Z6241"/>
      <c r="AA6241"/>
      <c r="AB6241"/>
      <c r="AC6241"/>
      <c r="AD6241"/>
      <c r="AE6241"/>
      <c r="AF6241"/>
      <c r="AG6241">
        <v>4</v>
      </c>
      <c r="AH6241">
        <v>10000</v>
      </c>
    </row>
    <row r="6242" spans="1:34" ht="15" x14ac:dyDescent="0.25">
      <c r="A6242" t="s">
        <v>12534</v>
      </c>
      <c r="B6242" t="s">
        <v>12535</v>
      </c>
      <c r="C6242" t="s">
        <v>211</v>
      </c>
      <c r="D6242">
        <v>26</v>
      </c>
      <c r="E6242" s="138">
        <v>41912</v>
      </c>
      <c r="F6242" s="138">
        <v>46011</v>
      </c>
      <c r="G6242" t="s">
        <v>69</v>
      </c>
      <c r="H6242" t="s">
        <v>63</v>
      </c>
      <c r="I6242">
        <v>0.8</v>
      </c>
      <c r="J6242" t="s">
        <v>71</v>
      </c>
      <c r="K6242"/>
      <c r="L6242"/>
      <c r="M6242"/>
      <c r="N6242"/>
      <c r="O6242"/>
      <c r="P6242"/>
      <c r="Q6242"/>
      <c r="R6242"/>
      <c r="S6242"/>
      <c r="T6242"/>
      <c r="U6242"/>
      <c r="V6242"/>
      <c r="W6242"/>
      <c r="X6242"/>
      <c r="Y6242"/>
      <c r="Z6242"/>
      <c r="AA6242"/>
      <c r="AB6242"/>
      <c r="AC6242"/>
      <c r="AD6242"/>
      <c r="AE6242"/>
      <c r="AF6242"/>
      <c r="AG6242">
        <v>1</v>
      </c>
      <c r="AH6242">
        <v>0</v>
      </c>
    </row>
    <row r="6243" spans="1:34" ht="15" x14ac:dyDescent="0.25">
      <c r="A6243" t="s">
        <v>12536</v>
      </c>
      <c r="B6243" t="s">
        <v>12537</v>
      </c>
      <c r="C6243" t="s">
        <v>1313</v>
      </c>
      <c r="D6243">
        <v>18</v>
      </c>
      <c r="E6243" s="138">
        <v>44644</v>
      </c>
      <c r="F6243" s="138">
        <v>46011</v>
      </c>
      <c r="G6243" t="s">
        <v>16478</v>
      </c>
      <c r="H6243" t="s">
        <v>70</v>
      </c>
      <c r="I6243">
        <v>0.68</v>
      </c>
      <c r="J6243" t="s">
        <v>76</v>
      </c>
      <c r="K6243">
        <v>0.72</v>
      </c>
      <c r="L6243" t="s">
        <v>77</v>
      </c>
      <c r="M6243">
        <v>0.74</v>
      </c>
      <c r="N6243" t="s">
        <v>78</v>
      </c>
      <c r="O6243">
        <v>0.8</v>
      </c>
      <c r="P6243" t="s">
        <v>79</v>
      </c>
      <c r="Q6243">
        <v>0</v>
      </c>
      <c r="R6243" t="s">
        <v>16229</v>
      </c>
      <c r="S6243"/>
      <c r="T6243"/>
      <c r="U6243"/>
      <c r="V6243"/>
      <c r="W6243"/>
      <c r="X6243"/>
      <c r="Y6243"/>
      <c r="Z6243"/>
      <c r="AA6243"/>
      <c r="AB6243"/>
      <c r="AC6243"/>
      <c r="AD6243"/>
      <c r="AE6243"/>
      <c r="AF6243"/>
      <c r="AG6243">
        <v>0</v>
      </c>
      <c r="AH6243">
        <v>0</v>
      </c>
    </row>
    <row r="6244" spans="1:34" ht="15" x14ac:dyDescent="0.25">
      <c r="A6244" t="s">
        <v>12538</v>
      </c>
      <c r="B6244" t="s">
        <v>12539</v>
      </c>
      <c r="C6244" t="s">
        <v>70</v>
      </c>
      <c r="D6244"/>
      <c r="E6244"/>
      <c r="F6244"/>
      <c r="G6244"/>
      <c r="H6244" t="s">
        <v>63</v>
      </c>
      <c r="I6244" t="s">
        <v>64</v>
      </c>
      <c r="J6244"/>
      <c r="K6244"/>
      <c r="L6244"/>
      <c r="M6244"/>
      <c r="N6244"/>
      <c r="O6244"/>
      <c r="P6244"/>
      <c r="Q6244"/>
      <c r="R6244"/>
      <c r="S6244"/>
      <c r="T6244"/>
      <c r="U6244"/>
      <c r="V6244"/>
      <c r="W6244"/>
      <c r="X6244"/>
      <c r="Y6244"/>
      <c r="Z6244"/>
      <c r="AA6244"/>
      <c r="AB6244"/>
      <c r="AC6244"/>
      <c r="AD6244"/>
      <c r="AE6244"/>
      <c r="AF6244"/>
      <c r="AG6244"/>
      <c r="AH6244">
        <v>0</v>
      </c>
    </row>
    <row r="6245" spans="1:34" ht="15" x14ac:dyDescent="0.25">
      <c r="A6245" t="s">
        <v>12540</v>
      </c>
      <c r="B6245" t="s">
        <v>12541</v>
      </c>
      <c r="C6245" t="s">
        <v>604</v>
      </c>
      <c r="D6245">
        <v>43</v>
      </c>
      <c r="E6245" s="138">
        <v>45649</v>
      </c>
      <c r="F6245" s="138">
        <v>45672</v>
      </c>
      <c r="G6245" t="s">
        <v>69</v>
      </c>
      <c r="H6245" t="s">
        <v>70</v>
      </c>
      <c r="I6245">
        <v>0</v>
      </c>
      <c r="J6245" t="s">
        <v>16276</v>
      </c>
      <c r="K6245">
        <v>0.2</v>
      </c>
      <c r="L6245" t="s">
        <v>16270</v>
      </c>
      <c r="M6245">
        <v>0.5</v>
      </c>
      <c r="N6245" t="s">
        <v>78</v>
      </c>
      <c r="O6245">
        <v>0.8</v>
      </c>
      <c r="P6245" t="s">
        <v>79</v>
      </c>
      <c r="Q6245"/>
      <c r="R6245"/>
      <c r="S6245"/>
      <c r="T6245"/>
      <c r="U6245"/>
      <c r="V6245"/>
      <c r="W6245"/>
      <c r="X6245"/>
      <c r="Y6245"/>
      <c r="Z6245"/>
      <c r="AA6245"/>
      <c r="AB6245"/>
      <c r="AC6245"/>
      <c r="AD6245"/>
      <c r="AE6245"/>
      <c r="AF6245"/>
      <c r="AG6245">
        <v>4</v>
      </c>
      <c r="AH6245">
        <v>18000</v>
      </c>
    </row>
    <row r="6246" spans="1:34" ht="15" x14ac:dyDescent="0.25">
      <c r="A6246" t="s">
        <v>12542</v>
      </c>
      <c r="B6246" t="s">
        <v>12543</v>
      </c>
      <c r="C6246" t="s">
        <v>231</v>
      </c>
      <c r="D6246">
        <v>44</v>
      </c>
      <c r="E6246" s="138">
        <v>45649</v>
      </c>
      <c r="F6246" s="138">
        <v>45897</v>
      </c>
      <c r="G6246" t="s">
        <v>69</v>
      </c>
      <c r="H6246" t="s">
        <v>63</v>
      </c>
      <c r="I6246">
        <v>0.8</v>
      </c>
      <c r="J6246" t="s">
        <v>71</v>
      </c>
      <c r="K6246"/>
      <c r="L6246"/>
      <c r="M6246"/>
      <c r="N6246"/>
      <c r="O6246"/>
      <c r="P6246"/>
      <c r="Q6246"/>
      <c r="R6246"/>
      <c r="S6246"/>
      <c r="T6246"/>
      <c r="U6246"/>
      <c r="V6246"/>
      <c r="W6246"/>
      <c r="X6246"/>
      <c r="Y6246"/>
      <c r="Z6246"/>
      <c r="AA6246"/>
      <c r="AB6246"/>
      <c r="AC6246"/>
      <c r="AD6246"/>
      <c r="AE6246"/>
      <c r="AF6246"/>
      <c r="AG6246">
        <v>1</v>
      </c>
      <c r="AH6246">
        <v>0</v>
      </c>
    </row>
    <row r="6247" spans="1:34" ht="15" x14ac:dyDescent="0.25">
      <c r="A6247" t="s">
        <v>12546</v>
      </c>
      <c r="B6247" t="s">
        <v>12547</v>
      </c>
      <c r="C6247" t="s">
        <v>211</v>
      </c>
      <c r="D6247">
        <v>3</v>
      </c>
      <c r="E6247" s="138">
        <v>45712</v>
      </c>
      <c r="F6247" s="138">
        <v>45908</v>
      </c>
      <c r="G6247" t="s">
        <v>75</v>
      </c>
      <c r="H6247" t="s">
        <v>63</v>
      </c>
      <c r="I6247">
        <v>0.8</v>
      </c>
      <c r="J6247" t="s">
        <v>71</v>
      </c>
      <c r="K6247"/>
      <c r="L6247"/>
      <c r="M6247"/>
      <c r="N6247"/>
      <c r="O6247"/>
      <c r="P6247"/>
      <c r="Q6247"/>
      <c r="R6247"/>
      <c r="S6247"/>
      <c r="T6247"/>
      <c r="U6247"/>
      <c r="V6247"/>
      <c r="W6247"/>
      <c r="X6247"/>
      <c r="Y6247"/>
      <c r="Z6247"/>
      <c r="AA6247"/>
      <c r="AB6247"/>
      <c r="AC6247"/>
      <c r="AD6247"/>
      <c r="AE6247"/>
      <c r="AF6247"/>
      <c r="AG6247">
        <v>1</v>
      </c>
      <c r="AH6247">
        <v>0</v>
      </c>
    </row>
    <row r="6248" spans="1:34" ht="15" x14ac:dyDescent="0.25">
      <c r="A6248" t="s">
        <v>12548</v>
      </c>
      <c r="B6248" t="s">
        <v>12549</v>
      </c>
      <c r="C6248" t="s">
        <v>68</v>
      </c>
      <c r="D6248">
        <v>6</v>
      </c>
      <c r="E6248" s="138">
        <v>45685</v>
      </c>
      <c r="F6248" s="138">
        <v>45698</v>
      </c>
      <c r="G6248" t="s">
        <v>75</v>
      </c>
      <c r="H6248" t="s">
        <v>70</v>
      </c>
      <c r="I6248">
        <v>0</v>
      </c>
      <c r="J6248" t="s">
        <v>16228</v>
      </c>
      <c r="K6248">
        <v>0.8</v>
      </c>
      <c r="L6248" t="s">
        <v>71</v>
      </c>
      <c r="M6248"/>
      <c r="N6248"/>
      <c r="O6248"/>
      <c r="P6248"/>
      <c r="Q6248"/>
      <c r="R6248"/>
      <c r="S6248"/>
      <c r="T6248"/>
      <c r="U6248"/>
      <c r="V6248"/>
      <c r="W6248"/>
      <c r="X6248"/>
      <c r="Y6248"/>
      <c r="Z6248"/>
      <c r="AA6248"/>
      <c r="AB6248"/>
      <c r="AC6248"/>
      <c r="AD6248"/>
      <c r="AE6248"/>
      <c r="AF6248"/>
      <c r="AG6248">
        <v>2</v>
      </c>
      <c r="AH6248">
        <v>12000</v>
      </c>
    </row>
    <row r="6249" spans="1:34" ht="15" x14ac:dyDescent="0.25">
      <c r="A6249" t="s">
        <v>12550</v>
      </c>
      <c r="B6249" t="s">
        <v>12551</v>
      </c>
      <c r="C6249" t="s">
        <v>530</v>
      </c>
      <c r="D6249">
        <v>54</v>
      </c>
      <c r="E6249" s="138">
        <v>45649</v>
      </c>
      <c r="F6249" s="138">
        <v>45693</v>
      </c>
      <c r="G6249" t="s">
        <v>69</v>
      </c>
      <c r="H6249" t="s">
        <v>63</v>
      </c>
      <c r="I6249">
        <v>0.7</v>
      </c>
      <c r="J6249" t="s">
        <v>71</v>
      </c>
      <c r="K6249"/>
      <c r="L6249"/>
      <c r="M6249"/>
      <c r="N6249"/>
      <c r="O6249"/>
      <c r="P6249"/>
      <c r="Q6249"/>
      <c r="R6249"/>
      <c r="S6249"/>
      <c r="T6249"/>
      <c r="U6249"/>
      <c r="V6249"/>
      <c r="W6249"/>
      <c r="X6249"/>
      <c r="Y6249"/>
      <c r="Z6249"/>
      <c r="AA6249"/>
      <c r="AB6249"/>
      <c r="AC6249"/>
      <c r="AD6249"/>
      <c r="AE6249"/>
      <c r="AF6249"/>
      <c r="AG6249">
        <v>1</v>
      </c>
      <c r="AH6249">
        <v>0</v>
      </c>
    </row>
    <row r="6250" spans="1:34" ht="15" x14ac:dyDescent="0.25">
      <c r="A6250" t="s">
        <v>12552</v>
      </c>
      <c r="B6250" t="s">
        <v>12553</v>
      </c>
      <c r="C6250" t="s">
        <v>119</v>
      </c>
      <c r="D6250">
        <v>23</v>
      </c>
      <c r="E6250" s="138">
        <v>45653</v>
      </c>
      <c r="F6250" s="138">
        <v>45943</v>
      </c>
      <c r="G6250" t="s">
        <v>69</v>
      </c>
      <c r="H6250" t="s">
        <v>70</v>
      </c>
      <c r="I6250">
        <v>0</v>
      </c>
      <c r="J6250" t="s">
        <v>16249</v>
      </c>
      <c r="K6250">
        <v>0.7</v>
      </c>
      <c r="L6250" t="s">
        <v>71</v>
      </c>
      <c r="M6250"/>
      <c r="N6250"/>
      <c r="O6250"/>
      <c r="P6250"/>
      <c r="Q6250"/>
      <c r="R6250"/>
      <c r="S6250"/>
      <c r="T6250"/>
      <c r="U6250"/>
      <c r="V6250"/>
      <c r="W6250"/>
      <c r="X6250"/>
      <c r="Y6250"/>
      <c r="Z6250"/>
      <c r="AA6250"/>
      <c r="AB6250"/>
      <c r="AC6250"/>
      <c r="AD6250"/>
      <c r="AE6250"/>
      <c r="AF6250"/>
      <c r="AG6250">
        <v>2</v>
      </c>
      <c r="AH6250">
        <v>8000</v>
      </c>
    </row>
    <row r="6251" spans="1:34" ht="15" x14ac:dyDescent="0.25">
      <c r="A6251" t="s">
        <v>12558</v>
      </c>
      <c r="B6251" t="s">
        <v>12559</v>
      </c>
      <c r="C6251" t="s">
        <v>411</v>
      </c>
      <c r="D6251">
        <v>3</v>
      </c>
      <c r="E6251" s="138">
        <v>43904</v>
      </c>
      <c r="F6251" s="138">
        <v>46011</v>
      </c>
      <c r="G6251" t="s">
        <v>69</v>
      </c>
      <c r="H6251" t="s">
        <v>63</v>
      </c>
      <c r="I6251">
        <v>0.5</v>
      </c>
      <c r="J6251" t="s">
        <v>71</v>
      </c>
      <c r="K6251"/>
      <c r="L6251"/>
      <c r="M6251"/>
      <c r="N6251"/>
      <c r="O6251"/>
      <c r="P6251"/>
      <c r="Q6251"/>
      <c r="R6251"/>
      <c r="S6251"/>
      <c r="T6251"/>
      <c r="U6251"/>
      <c r="V6251"/>
      <c r="W6251"/>
      <c r="X6251"/>
      <c r="Y6251"/>
      <c r="Z6251"/>
      <c r="AA6251"/>
      <c r="AB6251"/>
      <c r="AC6251"/>
      <c r="AD6251"/>
      <c r="AE6251"/>
      <c r="AF6251"/>
      <c r="AG6251">
        <v>1</v>
      </c>
      <c r="AH6251">
        <v>0</v>
      </c>
    </row>
    <row r="6252" spans="1:34" ht="15" x14ac:dyDescent="0.25">
      <c r="A6252" t="s">
        <v>12554</v>
      </c>
      <c r="B6252" t="s">
        <v>12555</v>
      </c>
      <c r="C6252" t="s">
        <v>182</v>
      </c>
      <c r="D6252">
        <v>43</v>
      </c>
      <c r="E6252" s="138">
        <v>45643</v>
      </c>
      <c r="F6252" s="138">
        <v>45691</v>
      </c>
      <c r="G6252" t="s">
        <v>69</v>
      </c>
      <c r="H6252" t="s">
        <v>70</v>
      </c>
      <c r="I6252">
        <v>0</v>
      </c>
      <c r="J6252" t="s">
        <v>16282</v>
      </c>
      <c r="K6252">
        <v>0.8</v>
      </c>
      <c r="L6252" t="s">
        <v>71</v>
      </c>
      <c r="M6252"/>
      <c r="N6252"/>
      <c r="O6252"/>
      <c r="P6252"/>
      <c r="Q6252"/>
      <c r="R6252"/>
      <c r="S6252"/>
      <c r="T6252"/>
      <c r="U6252"/>
      <c r="V6252"/>
      <c r="W6252"/>
      <c r="X6252"/>
      <c r="Y6252"/>
      <c r="Z6252"/>
      <c r="AA6252"/>
      <c r="AB6252"/>
      <c r="AC6252"/>
      <c r="AD6252"/>
      <c r="AE6252"/>
      <c r="AF6252"/>
      <c r="AG6252">
        <v>2</v>
      </c>
      <c r="AH6252">
        <v>7000</v>
      </c>
    </row>
    <row r="6253" spans="1:34" ht="15" x14ac:dyDescent="0.25">
      <c r="A6253" t="s">
        <v>12556</v>
      </c>
      <c r="B6253" t="s">
        <v>12557</v>
      </c>
      <c r="C6253" t="s">
        <v>301</v>
      </c>
      <c r="D6253">
        <v>64</v>
      </c>
      <c r="E6253" s="138">
        <v>45287</v>
      </c>
      <c r="F6253" s="138">
        <v>46011</v>
      </c>
      <c r="G6253" t="s">
        <v>69</v>
      </c>
      <c r="H6253" t="s">
        <v>63</v>
      </c>
      <c r="I6253">
        <v>0.8</v>
      </c>
      <c r="J6253" t="s">
        <v>71</v>
      </c>
      <c r="K6253"/>
      <c r="L6253"/>
      <c r="M6253"/>
      <c r="N6253"/>
      <c r="O6253"/>
      <c r="P6253"/>
      <c r="Q6253"/>
      <c r="R6253"/>
      <c r="S6253"/>
      <c r="T6253"/>
      <c r="U6253"/>
      <c r="V6253"/>
      <c r="W6253"/>
      <c r="X6253"/>
      <c r="Y6253"/>
      <c r="Z6253"/>
      <c r="AA6253"/>
      <c r="AB6253"/>
      <c r="AC6253"/>
      <c r="AD6253"/>
      <c r="AE6253"/>
      <c r="AF6253"/>
      <c r="AG6253">
        <v>1</v>
      </c>
      <c r="AH6253">
        <v>0</v>
      </c>
    </row>
    <row r="6254" spans="1:34" ht="15" x14ac:dyDescent="0.25">
      <c r="A6254" t="s">
        <v>12560</v>
      </c>
      <c r="B6254" t="s">
        <v>12561</v>
      </c>
      <c r="C6254" t="s">
        <v>516</v>
      </c>
      <c r="D6254">
        <v>266</v>
      </c>
      <c r="E6254" s="138">
        <v>39444</v>
      </c>
      <c r="F6254" s="138">
        <v>46011</v>
      </c>
      <c r="G6254" t="s">
        <v>69</v>
      </c>
      <c r="H6254" t="s">
        <v>63</v>
      </c>
      <c r="I6254">
        <v>0.5</v>
      </c>
      <c r="J6254" t="s">
        <v>71</v>
      </c>
      <c r="K6254"/>
      <c r="L6254"/>
      <c r="M6254"/>
      <c r="N6254"/>
      <c r="O6254"/>
      <c r="P6254"/>
      <c r="Q6254"/>
      <c r="R6254"/>
      <c r="S6254"/>
      <c r="T6254"/>
      <c r="U6254"/>
      <c r="V6254"/>
      <c r="W6254"/>
      <c r="X6254"/>
      <c r="Y6254"/>
      <c r="Z6254"/>
      <c r="AA6254"/>
      <c r="AB6254"/>
      <c r="AC6254"/>
      <c r="AD6254"/>
      <c r="AE6254"/>
      <c r="AF6254"/>
      <c r="AG6254">
        <v>1</v>
      </c>
      <c r="AH6254">
        <v>0</v>
      </c>
    </row>
    <row r="6255" spans="1:34" ht="15" x14ac:dyDescent="0.25">
      <c r="A6255" t="s">
        <v>12564</v>
      </c>
      <c r="B6255" t="s">
        <v>12565</v>
      </c>
      <c r="C6255" t="s">
        <v>122</v>
      </c>
      <c r="D6255">
        <v>4</v>
      </c>
      <c r="E6255" s="138">
        <v>45397</v>
      </c>
      <c r="F6255" s="138">
        <v>46011</v>
      </c>
      <c r="G6255" t="s">
        <v>16478</v>
      </c>
      <c r="H6255" t="s">
        <v>70</v>
      </c>
      <c r="I6255">
        <v>0.69</v>
      </c>
      <c r="J6255" t="s">
        <v>76</v>
      </c>
      <c r="K6255">
        <v>0.7</v>
      </c>
      <c r="L6255" t="s">
        <v>77</v>
      </c>
      <c r="M6255">
        <v>0.75</v>
      </c>
      <c r="N6255" t="s">
        <v>78</v>
      </c>
      <c r="O6255">
        <v>0.8</v>
      </c>
      <c r="P6255" t="s">
        <v>79</v>
      </c>
      <c r="Q6255"/>
      <c r="R6255"/>
      <c r="S6255"/>
      <c r="T6255"/>
      <c r="U6255"/>
      <c r="V6255"/>
      <c r="W6255"/>
      <c r="X6255"/>
      <c r="Y6255"/>
      <c r="Z6255"/>
      <c r="AA6255"/>
      <c r="AB6255"/>
      <c r="AC6255"/>
      <c r="AD6255"/>
      <c r="AE6255"/>
      <c r="AF6255"/>
      <c r="AG6255">
        <v>0</v>
      </c>
      <c r="AH6255">
        <v>0</v>
      </c>
    </row>
    <row r="6256" spans="1:34" ht="15" x14ac:dyDescent="0.25">
      <c r="A6256" t="s">
        <v>12562</v>
      </c>
      <c r="B6256" t="s">
        <v>12563</v>
      </c>
      <c r="C6256" t="s">
        <v>182</v>
      </c>
      <c r="D6256">
        <v>3</v>
      </c>
      <c r="E6256" s="138">
        <v>45670</v>
      </c>
      <c r="F6256" s="138">
        <v>45944</v>
      </c>
      <c r="G6256" t="s">
        <v>75</v>
      </c>
      <c r="H6256" t="s">
        <v>70</v>
      </c>
      <c r="I6256">
        <v>0</v>
      </c>
      <c r="J6256" t="s">
        <v>16228</v>
      </c>
      <c r="K6256">
        <v>0.55000000000000004</v>
      </c>
      <c r="L6256" t="s">
        <v>71</v>
      </c>
      <c r="M6256"/>
      <c r="N6256"/>
      <c r="O6256"/>
      <c r="P6256"/>
      <c r="Q6256"/>
      <c r="R6256"/>
      <c r="S6256"/>
      <c r="T6256"/>
      <c r="U6256"/>
      <c r="V6256"/>
      <c r="W6256"/>
      <c r="X6256"/>
      <c r="Y6256"/>
      <c r="Z6256"/>
      <c r="AA6256"/>
      <c r="AB6256"/>
      <c r="AC6256"/>
      <c r="AD6256"/>
      <c r="AE6256"/>
      <c r="AF6256"/>
      <c r="AG6256">
        <v>2</v>
      </c>
      <c r="AH6256">
        <v>12000</v>
      </c>
    </row>
    <row r="6257" spans="1:34" ht="15" x14ac:dyDescent="0.25">
      <c r="A6257" t="s">
        <v>12566</v>
      </c>
      <c r="B6257" t="s">
        <v>12567</v>
      </c>
      <c r="C6257" t="s">
        <v>231</v>
      </c>
      <c r="D6257">
        <v>42</v>
      </c>
      <c r="E6257" s="138">
        <v>45646</v>
      </c>
      <c r="F6257" s="138">
        <v>45938</v>
      </c>
      <c r="G6257" t="s">
        <v>69</v>
      </c>
      <c r="H6257" t="s">
        <v>63</v>
      </c>
      <c r="I6257">
        <v>0.8</v>
      </c>
      <c r="J6257" t="s">
        <v>71</v>
      </c>
      <c r="K6257"/>
      <c r="L6257"/>
      <c r="M6257"/>
      <c r="N6257"/>
      <c r="O6257"/>
      <c r="P6257"/>
      <c r="Q6257"/>
      <c r="R6257"/>
      <c r="S6257"/>
      <c r="T6257"/>
      <c r="U6257"/>
      <c r="V6257"/>
      <c r="W6257"/>
      <c r="X6257"/>
      <c r="Y6257"/>
      <c r="Z6257"/>
      <c r="AA6257"/>
      <c r="AB6257"/>
      <c r="AC6257"/>
      <c r="AD6257"/>
      <c r="AE6257"/>
      <c r="AF6257"/>
      <c r="AG6257">
        <v>1</v>
      </c>
      <c r="AH6257">
        <v>0</v>
      </c>
    </row>
    <row r="6258" spans="1:34" ht="15" x14ac:dyDescent="0.25">
      <c r="A6258" t="s">
        <v>12570</v>
      </c>
      <c r="B6258" t="s">
        <v>12571</v>
      </c>
      <c r="C6258" t="s">
        <v>231</v>
      </c>
      <c r="D6258">
        <v>48</v>
      </c>
      <c r="E6258" s="138">
        <v>45656</v>
      </c>
      <c r="F6258" s="138">
        <v>45681</v>
      </c>
      <c r="G6258" t="s">
        <v>69</v>
      </c>
      <c r="H6258" t="s">
        <v>70</v>
      </c>
      <c r="I6258">
        <v>0</v>
      </c>
      <c r="J6258" t="s">
        <v>16228</v>
      </c>
      <c r="K6258">
        <v>0.5</v>
      </c>
      <c r="L6258" t="s">
        <v>71</v>
      </c>
      <c r="M6258"/>
      <c r="N6258"/>
      <c r="O6258"/>
      <c r="P6258"/>
      <c r="Q6258"/>
      <c r="R6258"/>
      <c r="S6258"/>
      <c r="T6258"/>
      <c r="U6258"/>
      <c r="V6258"/>
      <c r="W6258"/>
      <c r="X6258"/>
      <c r="Y6258"/>
      <c r="Z6258"/>
      <c r="AA6258"/>
      <c r="AB6258"/>
      <c r="AC6258"/>
      <c r="AD6258"/>
      <c r="AE6258"/>
      <c r="AF6258"/>
      <c r="AG6258">
        <v>2</v>
      </c>
      <c r="AH6258">
        <v>12000</v>
      </c>
    </row>
    <row r="6259" spans="1:34" ht="15" x14ac:dyDescent="0.25">
      <c r="A6259" t="s">
        <v>12568</v>
      </c>
      <c r="B6259" t="s">
        <v>12569</v>
      </c>
      <c r="C6259" t="s">
        <v>29</v>
      </c>
      <c r="D6259">
        <v>12</v>
      </c>
      <c r="E6259" s="138">
        <v>43550</v>
      </c>
      <c r="F6259" s="138">
        <v>46011</v>
      </c>
      <c r="G6259" t="s">
        <v>69</v>
      </c>
      <c r="H6259" t="s">
        <v>70</v>
      </c>
      <c r="I6259">
        <v>0</v>
      </c>
      <c r="J6259" t="s">
        <v>16229</v>
      </c>
      <c r="K6259">
        <v>0.8</v>
      </c>
      <c r="L6259" t="s">
        <v>71</v>
      </c>
      <c r="M6259"/>
      <c r="N6259"/>
      <c r="O6259"/>
      <c r="P6259"/>
      <c r="Q6259"/>
      <c r="R6259"/>
      <c r="S6259"/>
      <c r="T6259"/>
      <c r="U6259"/>
      <c r="V6259"/>
      <c r="W6259"/>
      <c r="X6259"/>
      <c r="Y6259"/>
      <c r="Z6259"/>
      <c r="AA6259"/>
      <c r="AB6259"/>
      <c r="AC6259"/>
      <c r="AD6259"/>
      <c r="AE6259"/>
      <c r="AF6259"/>
      <c r="AG6259">
        <v>2</v>
      </c>
      <c r="AH6259">
        <v>10000</v>
      </c>
    </row>
    <row r="6260" spans="1:34" ht="15" x14ac:dyDescent="0.25">
      <c r="A6260" t="s">
        <v>12576</v>
      </c>
      <c r="B6260" t="s">
        <v>12577</v>
      </c>
      <c r="C6260" t="s">
        <v>93</v>
      </c>
      <c r="D6260">
        <v>33</v>
      </c>
      <c r="E6260" s="138">
        <v>45288</v>
      </c>
      <c r="F6260" s="138">
        <v>46011</v>
      </c>
      <c r="G6260" t="s">
        <v>69</v>
      </c>
      <c r="H6260" t="s">
        <v>63</v>
      </c>
      <c r="I6260">
        <v>0.8</v>
      </c>
      <c r="J6260" t="s">
        <v>71</v>
      </c>
      <c r="K6260"/>
      <c r="L6260"/>
      <c r="M6260"/>
      <c r="N6260"/>
      <c r="O6260"/>
      <c r="P6260"/>
      <c r="Q6260"/>
      <c r="R6260"/>
      <c r="S6260"/>
      <c r="T6260"/>
      <c r="U6260"/>
      <c r="V6260"/>
      <c r="W6260"/>
      <c r="X6260"/>
      <c r="Y6260"/>
      <c r="Z6260"/>
      <c r="AA6260"/>
      <c r="AB6260"/>
      <c r="AC6260"/>
      <c r="AD6260"/>
      <c r="AE6260"/>
      <c r="AF6260"/>
      <c r="AG6260">
        <v>1</v>
      </c>
      <c r="AH6260">
        <v>0</v>
      </c>
    </row>
    <row r="6261" spans="1:34" ht="15" x14ac:dyDescent="0.25">
      <c r="A6261" t="s">
        <v>12574</v>
      </c>
      <c r="B6261" t="s">
        <v>12575</v>
      </c>
      <c r="C6261" t="s">
        <v>691</v>
      </c>
      <c r="D6261">
        <v>73</v>
      </c>
      <c r="E6261" s="138">
        <v>45646</v>
      </c>
      <c r="F6261" s="138">
        <v>45756</v>
      </c>
      <c r="G6261" t="s">
        <v>16478</v>
      </c>
      <c r="H6261" t="s">
        <v>70</v>
      </c>
      <c r="I6261">
        <v>0.6</v>
      </c>
      <c r="J6261" t="s">
        <v>76</v>
      </c>
      <c r="K6261">
        <v>0.75</v>
      </c>
      <c r="L6261" t="s">
        <v>77</v>
      </c>
      <c r="M6261">
        <v>0.78</v>
      </c>
      <c r="N6261" t="s">
        <v>78</v>
      </c>
      <c r="O6261">
        <v>0.79</v>
      </c>
      <c r="P6261" t="s">
        <v>79</v>
      </c>
      <c r="Q6261"/>
      <c r="R6261"/>
      <c r="S6261"/>
      <c r="T6261"/>
      <c r="U6261"/>
      <c r="V6261"/>
      <c r="W6261"/>
      <c r="X6261"/>
      <c r="Y6261"/>
      <c r="Z6261"/>
      <c r="AA6261"/>
      <c r="AB6261"/>
      <c r="AC6261"/>
      <c r="AD6261"/>
      <c r="AE6261"/>
      <c r="AF6261"/>
      <c r="AG6261">
        <v>0</v>
      </c>
      <c r="AH6261">
        <v>0</v>
      </c>
    </row>
    <row r="6262" spans="1:34" ht="15" x14ac:dyDescent="0.25">
      <c r="A6262" t="s">
        <v>12578</v>
      </c>
      <c r="B6262" t="s">
        <v>12579</v>
      </c>
      <c r="C6262" t="s">
        <v>99</v>
      </c>
      <c r="D6262">
        <v>7</v>
      </c>
      <c r="E6262" s="138">
        <v>45694</v>
      </c>
      <c r="F6262" s="138">
        <v>45720</v>
      </c>
      <c r="G6262" t="s">
        <v>16478</v>
      </c>
      <c r="H6262" t="s">
        <v>70</v>
      </c>
      <c r="I6262">
        <v>0.6</v>
      </c>
      <c r="J6262" t="s">
        <v>16513</v>
      </c>
      <c r="K6262">
        <v>0.7</v>
      </c>
      <c r="L6262" t="s">
        <v>16514</v>
      </c>
      <c r="M6262">
        <v>0.75</v>
      </c>
      <c r="N6262" t="s">
        <v>16515</v>
      </c>
      <c r="O6262">
        <v>0.8</v>
      </c>
      <c r="P6262" t="s">
        <v>16543</v>
      </c>
      <c r="Q6262"/>
      <c r="R6262"/>
      <c r="S6262"/>
      <c r="T6262"/>
      <c r="U6262"/>
      <c r="V6262"/>
      <c r="W6262"/>
      <c r="X6262"/>
      <c r="Y6262"/>
      <c r="Z6262"/>
      <c r="AA6262"/>
      <c r="AB6262"/>
      <c r="AC6262"/>
      <c r="AD6262"/>
      <c r="AE6262"/>
      <c r="AF6262"/>
      <c r="AG6262">
        <v>0</v>
      </c>
      <c r="AH6262">
        <v>0</v>
      </c>
    </row>
    <row r="6263" spans="1:34" ht="15" x14ac:dyDescent="0.25">
      <c r="A6263" t="s">
        <v>12580</v>
      </c>
      <c r="B6263" t="s">
        <v>12581</v>
      </c>
      <c r="C6263" t="s">
        <v>359</v>
      </c>
      <c r="D6263"/>
      <c r="E6263"/>
      <c r="F6263"/>
      <c r="G6263"/>
      <c r="H6263" t="s">
        <v>63</v>
      </c>
      <c r="I6263" t="s">
        <v>64</v>
      </c>
      <c r="J6263"/>
      <c r="K6263"/>
      <c r="L6263"/>
      <c r="M6263"/>
      <c r="N6263"/>
      <c r="O6263"/>
      <c r="P6263"/>
      <c r="Q6263"/>
      <c r="R6263"/>
      <c r="S6263"/>
      <c r="T6263"/>
      <c r="U6263"/>
      <c r="V6263"/>
      <c r="W6263"/>
      <c r="X6263"/>
      <c r="Y6263"/>
      <c r="Z6263"/>
      <c r="AA6263"/>
      <c r="AB6263"/>
      <c r="AC6263"/>
      <c r="AD6263"/>
      <c r="AE6263"/>
      <c r="AF6263"/>
      <c r="AG6263"/>
      <c r="AH6263">
        <v>0</v>
      </c>
    </row>
    <row r="6264" spans="1:34" ht="15" x14ac:dyDescent="0.25">
      <c r="A6264" t="s">
        <v>12582</v>
      </c>
      <c r="B6264" t="s">
        <v>12583</v>
      </c>
      <c r="C6264" t="s">
        <v>281</v>
      </c>
      <c r="D6264">
        <v>11</v>
      </c>
      <c r="E6264" s="138">
        <v>42214</v>
      </c>
      <c r="F6264" s="138">
        <v>46011</v>
      </c>
      <c r="G6264" t="s">
        <v>69</v>
      </c>
      <c r="H6264" t="s">
        <v>63</v>
      </c>
      <c r="I6264">
        <v>0.6</v>
      </c>
      <c r="J6264" t="s">
        <v>71</v>
      </c>
      <c r="K6264"/>
      <c r="L6264"/>
      <c r="M6264"/>
      <c r="N6264"/>
      <c r="O6264"/>
      <c r="P6264"/>
      <c r="Q6264"/>
      <c r="R6264"/>
      <c r="S6264"/>
      <c r="T6264"/>
      <c r="U6264"/>
      <c r="V6264"/>
      <c r="W6264"/>
      <c r="X6264"/>
      <c r="Y6264"/>
      <c r="Z6264"/>
      <c r="AA6264"/>
      <c r="AB6264"/>
      <c r="AC6264"/>
      <c r="AD6264"/>
      <c r="AE6264"/>
      <c r="AF6264"/>
      <c r="AG6264">
        <v>1</v>
      </c>
      <c r="AH6264">
        <v>0</v>
      </c>
    </row>
    <row r="6265" spans="1:34" ht="15" x14ac:dyDescent="0.25">
      <c r="A6265" t="s">
        <v>12584</v>
      </c>
      <c r="B6265" t="s">
        <v>12585</v>
      </c>
      <c r="C6265" t="s">
        <v>374</v>
      </c>
      <c r="D6265">
        <v>2</v>
      </c>
      <c r="E6265" s="138">
        <v>45696</v>
      </c>
      <c r="F6265" s="138">
        <v>45845</v>
      </c>
      <c r="G6265" t="s">
        <v>69</v>
      </c>
      <c r="H6265" t="s">
        <v>63</v>
      </c>
      <c r="I6265">
        <v>0.8</v>
      </c>
      <c r="J6265" t="s">
        <v>71</v>
      </c>
      <c r="K6265"/>
      <c r="L6265"/>
      <c r="M6265"/>
      <c r="N6265"/>
      <c r="O6265"/>
      <c r="P6265"/>
      <c r="Q6265"/>
      <c r="R6265"/>
      <c r="S6265"/>
      <c r="T6265"/>
      <c r="U6265"/>
      <c r="V6265"/>
      <c r="W6265"/>
      <c r="X6265"/>
      <c r="Y6265"/>
      <c r="Z6265"/>
      <c r="AA6265"/>
      <c r="AB6265"/>
      <c r="AC6265"/>
      <c r="AD6265"/>
      <c r="AE6265"/>
      <c r="AF6265"/>
      <c r="AG6265">
        <v>1</v>
      </c>
      <c r="AH6265">
        <v>0</v>
      </c>
    </row>
    <row r="6266" spans="1:34" ht="15" x14ac:dyDescent="0.25">
      <c r="A6266" t="s">
        <v>12586</v>
      </c>
      <c r="B6266" t="s">
        <v>12587</v>
      </c>
      <c r="C6266" t="s">
        <v>139</v>
      </c>
      <c r="D6266">
        <v>7</v>
      </c>
      <c r="E6266" s="138">
        <v>44102</v>
      </c>
      <c r="F6266" s="138">
        <v>46011</v>
      </c>
      <c r="G6266" t="s">
        <v>69</v>
      </c>
      <c r="H6266" t="s">
        <v>63</v>
      </c>
      <c r="I6266">
        <v>0.8</v>
      </c>
      <c r="J6266" t="s">
        <v>71</v>
      </c>
      <c r="K6266"/>
      <c r="L6266"/>
      <c r="M6266"/>
      <c r="N6266"/>
      <c r="O6266"/>
      <c r="P6266"/>
      <c r="Q6266"/>
      <c r="R6266"/>
      <c r="S6266"/>
      <c r="T6266"/>
      <c r="U6266"/>
      <c r="V6266"/>
      <c r="W6266"/>
      <c r="X6266"/>
      <c r="Y6266"/>
      <c r="Z6266"/>
      <c r="AA6266"/>
      <c r="AB6266"/>
      <c r="AC6266"/>
      <c r="AD6266"/>
      <c r="AE6266"/>
      <c r="AF6266"/>
      <c r="AG6266">
        <v>1</v>
      </c>
      <c r="AH6266">
        <v>0</v>
      </c>
    </row>
    <row r="6267" spans="1:34" ht="15" x14ac:dyDescent="0.25">
      <c r="A6267" t="s">
        <v>12588</v>
      </c>
      <c r="B6267" t="s">
        <v>12589</v>
      </c>
      <c r="C6267" t="s">
        <v>742</v>
      </c>
      <c r="D6267">
        <v>3</v>
      </c>
      <c r="E6267" s="138">
        <v>45701</v>
      </c>
      <c r="F6267" s="138">
        <v>45936</v>
      </c>
      <c r="G6267" t="s">
        <v>69</v>
      </c>
      <c r="H6267" t="s">
        <v>63</v>
      </c>
      <c r="I6267">
        <v>0.7</v>
      </c>
      <c r="J6267" t="s">
        <v>71</v>
      </c>
      <c r="K6267"/>
      <c r="L6267"/>
      <c r="M6267"/>
      <c r="N6267"/>
      <c r="O6267"/>
      <c r="P6267"/>
      <c r="Q6267"/>
      <c r="R6267"/>
      <c r="S6267"/>
      <c r="T6267"/>
      <c r="U6267"/>
      <c r="V6267"/>
      <c r="W6267"/>
      <c r="X6267"/>
      <c r="Y6267"/>
      <c r="Z6267"/>
      <c r="AA6267"/>
      <c r="AB6267"/>
      <c r="AC6267"/>
      <c r="AD6267"/>
      <c r="AE6267"/>
      <c r="AF6267"/>
      <c r="AG6267">
        <v>1</v>
      </c>
      <c r="AH6267">
        <v>0</v>
      </c>
    </row>
    <row r="6268" spans="1:34" ht="15" x14ac:dyDescent="0.25">
      <c r="A6268" t="s">
        <v>12901</v>
      </c>
      <c r="B6268" t="s">
        <v>12902</v>
      </c>
      <c r="C6268" t="s">
        <v>642</v>
      </c>
      <c r="D6268">
        <v>53</v>
      </c>
      <c r="E6268" s="138">
        <v>45644</v>
      </c>
      <c r="F6268" s="138">
        <v>45667</v>
      </c>
      <c r="G6268" t="s">
        <v>69</v>
      </c>
      <c r="H6268" t="s">
        <v>70</v>
      </c>
      <c r="I6268">
        <v>0</v>
      </c>
      <c r="J6268" t="s">
        <v>16286</v>
      </c>
      <c r="K6268">
        <v>0.8</v>
      </c>
      <c r="L6268" t="s">
        <v>71</v>
      </c>
      <c r="M6268"/>
      <c r="N6268"/>
      <c r="O6268"/>
      <c r="P6268"/>
      <c r="Q6268"/>
      <c r="R6268"/>
      <c r="S6268"/>
      <c r="T6268"/>
      <c r="U6268"/>
      <c r="V6268"/>
      <c r="W6268"/>
      <c r="X6268"/>
      <c r="Y6268"/>
      <c r="Z6268"/>
      <c r="AA6268"/>
      <c r="AB6268"/>
      <c r="AC6268"/>
      <c r="AD6268"/>
      <c r="AE6268"/>
      <c r="AF6268"/>
      <c r="AG6268">
        <v>2</v>
      </c>
      <c r="AH6268">
        <v>5000</v>
      </c>
    </row>
    <row r="6269" spans="1:34" ht="15" x14ac:dyDescent="0.25">
      <c r="A6269" t="s">
        <v>12726</v>
      </c>
      <c r="B6269" t="s">
        <v>12727</v>
      </c>
      <c r="C6269" t="s">
        <v>291</v>
      </c>
      <c r="D6269">
        <v>2</v>
      </c>
      <c r="E6269" s="138">
        <v>45708</v>
      </c>
      <c r="F6269" s="138">
        <v>45947</v>
      </c>
      <c r="G6269" t="s">
        <v>75</v>
      </c>
      <c r="H6269" t="s">
        <v>63</v>
      </c>
      <c r="I6269">
        <v>0.7</v>
      </c>
      <c r="J6269" t="s">
        <v>71</v>
      </c>
      <c r="K6269"/>
      <c r="L6269"/>
      <c r="M6269"/>
      <c r="N6269"/>
      <c r="O6269"/>
      <c r="P6269"/>
      <c r="Q6269"/>
      <c r="R6269"/>
      <c r="S6269"/>
      <c r="T6269"/>
      <c r="U6269"/>
      <c r="V6269"/>
      <c r="W6269"/>
      <c r="X6269"/>
      <c r="Y6269"/>
      <c r="Z6269"/>
      <c r="AA6269"/>
      <c r="AB6269"/>
      <c r="AC6269"/>
      <c r="AD6269"/>
      <c r="AE6269"/>
      <c r="AF6269"/>
      <c r="AG6269">
        <v>1</v>
      </c>
      <c r="AH6269">
        <v>0</v>
      </c>
    </row>
    <row r="6270" spans="1:34" ht="15" x14ac:dyDescent="0.25">
      <c r="A6270" t="s">
        <v>12834</v>
      </c>
      <c r="B6270" t="s">
        <v>12835</v>
      </c>
      <c r="C6270" t="s">
        <v>411</v>
      </c>
      <c r="D6270"/>
      <c r="E6270"/>
      <c r="F6270"/>
      <c r="G6270"/>
      <c r="H6270" t="s">
        <v>63</v>
      </c>
      <c r="I6270" t="s">
        <v>64</v>
      </c>
      <c r="J6270"/>
      <c r="K6270"/>
      <c r="L6270"/>
      <c r="M6270"/>
      <c r="N6270"/>
      <c r="O6270"/>
      <c r="P6270"/>
      <c r="Q6270"/>
      <c r="R6270"/>
      <c r="S6270"/>
      <c r="T6270"/>
      <c r="U6270"/>
      <c r="V6270"/>
      <c r="W6270"/>
      <c r="X6270"/>
      <c r="Y6270"/>
      <c r="Z6270"/>
      <c r="AA6270"/>
      <c r="AB6270"/>
      <c r="AC6270"/>
      <c r="AD6270"/>
      <c r="AE6270"/>
      <c r="AF6270"/>
      <c r="AG6270"/>
      <c r="AH6270">
        <v>0</v>
      </c>
    </row>
    <row r="6271" spans="1:34" ht="15" x14ac:dyDescent="0.25">
      <c r="A6271" t="s">
        <v>12836</v>
      </c>
      <c r="B6271" t="s">
        <v>12835</v>
      </c>
      <c r="C6271" t="s">
        <v>219</v>
      </c>
      <c r="D6271">
        <v>13</v>
      </c>
      <c r="E6271" s="138">
        <v>45470</v>
      </c>
      <c r="F6271" s="138">
        <v>46011</v>
      </c>
      <c r="G6271" t="s">
        <v>69</v>
      </c>
      <c r="H6271" t="s">
        <v>70</v>
      </c>
      <c r="I6271">
        <v>0</v>
      </c>
      <c r="J6271" t="s">
        <v>16230</v>
      </c>
      <c r="K6271">
        <v>0.2</v>
      </c>
      <c r="L6271" t="s">
        <v>71</v>
      </c>
      <c r="M6271"/>
      <c r="N6271"/>
      <c r="O6271"/>
      <c r="P6271"/>
      <c r="Q6271"/>
      <c r="R6271"/>
      <c r="S6271"/>
      <c r="T6271"/>
      <c r="U6271"/>
      <c r="V6271"/>
      <c r="W6271"/>
      <c r="X6271"/>
      <c r="Y6271"/>
      <c r="Z6271"/>
      <c r="AA6271"/>
      <c r="AB6271"/>
      <c r="AC6271"/>
      <c r="AD6271"/>
      <c r="AE6271"/>
      <c r="AF6271"/>
      <c r="AG6271">
        <v>2</v>
      </c>
      <c r="AH6271">
        <v>15000</v>
      </c>
    </row>
    <row r="6272" spans="1:34" ht="15" x14ac:dyDescent="0.25">
      <c r="A6272" t="s">
        <v>12859</v>
      </c>
      <c r="B6272" t="s">
        <v>12860</v>
      </c>
      <c r="C6272" t="s">
        <v>246</v>
      </c>
      <c r="D6272">
        <v>8</v>
      </c>
      <c r="E6272" s="138">
        <v>42489</v>
      </c>
      <c r="F6272" s="138">
        <v>46011</v>
      </c>
      <c r="G6272" t="s">
        <v>69</v>
      </c>
      <c r="H6272" t="s">
        <v>70</v>
      </c>
      <c r="I6272">
        <v>0</v>
      </c>
      <c r="J6272" t="s">
        <v>16264</v>
      </c>
      <c r="K6272">
        <v>0.5</v>
      </c>
      <c r="L6272" t="s">
        <v>71</v>
      </c>
      <c r="M6272"/>
      <c r="N6272"/>
      <c r="O6272"/>
      <c r="P6272"/>
      <c r="Q6272"/>
      <c r="R6272"/>
      <c r="S6272"/>
      <c r="T6272"/>
      <c r="U6272"/>
      <c r="V6272"/>
      <c r="W6272"/>
      <c r="X6272"/>
      <c r="Y6272"/>
      <c r="Z6272"/>
      <c r="AA6272"/>
      <c r="AB6272"/>
      <c r="AC6272"/>
      <c r="AD6272"/>
      <c r="AE6272"/>
      <c r="AF6272"/>
      <c r="AG6272">
        <v>2</v>
      </c>
      <c r="AH6272">
        <v>5500</v>
      </c>
    </row>
    <row r="6273" spans="1:34" ht="15" x14ac:dyDescent="0.25">
      <c r="A6273" t="s">
        <v>12907</v>
      </c>
      <c r="B6273" t="s">
        <v>12908</v>
      </c>
      <c r="C6273" t="s">
        <v>87</v>
      </c>
      <c r="D6273">
        <v>23</v>
      </c>
      <c r="E6273" s="138">
        <v>45657</v>
      </c>
      <c r="F6273" s="138">
        <v>45712</v>
      </c>
      <c r="G6273" t="s">
        <v>69</v>
      </c>
      <c r="H6273" t="s">
        <v>63</v>
      </c>
      <c r="I6273">
        <v>0.8</v>
      </c>
      <c r="J6273" t="s">
        <v>71</v>
      </c>
      <c r="K6273"/>
      <c r="L6273"/>
      <c r="M6273"/>
      <c r="N6273"/>
      <c r="O6273"/>
      <c r="P6273"/>
      <c r="Q6273"/>
      <c r="R6273"/>
      <c r="S6273"/>
      <c r="T6273"/>
      <c r="U6273"/>
      <c r="V6273"/>
      <c r="W6273"/>
      <c r="X6273"/>
      <c r="Y6273"/>
      <c r="Z6273"/>
      <c r="AA6273"/>
      <c r="AB6273"/>
      <c r="AC6273"/>
      <c r="AD6273"/>
      <c r="AE6273"/>
      <c r="AF6273"/>
      <c r="AG6273">
        <v>1</v>
      </c>
      <c r="AH6273">
        <v>0</v>
      </c>
    </row>
    <row r="6274" spans="1:34" ht="15" x14ac:dyDescent="0.25">
      <c r="A6274" t="s">
        <v>12909</v>
      </c>
      <c r="B6274" t="s">
        <v>12910</v>
      </c>
      <c r="C6274" t="s">
        <v>119</v>
      </c>
      <c r="D6274">
        <v>12</v>
      </c>
      <c r="E6274" s="138">
        <v>44091</v>
      </c>
      <c r="F6274" s="138">
        <v>46011</v>
      </c>
      <c r="G6274" t="s">
        <v>69</v>
      </c>
      <c r="H6274" t="s">
        <v>70</v>
      </c>
      <c r="I6274">
        <v>0</v>
      </c>
      <c r="J6274" t="s">
        <v>16237</v>
      </c>
      <c r="K6274">
        <v>0.8</v>
      </c>
      <c r="L6274" t="s">
        <v>71</v>
      </c>
      <c r="M6274"/>
      <c r="N6274"/>
      <c r="O6274"/>
      <c r="P6274"/>
      <c r="Q6274"/>
      <c r="R6274"/>
      <c r="S6274"/>
      <c r="T6274"/>
      <c r="U6274"/>
      <c r="V6274"/>
      <c r="W6274"/>
      <c r="X6274"/>
      <c r="Y6274"/>
      <c r="Z6274"/>
      <c r="AA6274"/>
      <c r="AB6274"/>
      <c r="AC6274"/>
      <c r="AD6274"/>
      <c r="AE6274"/>
      <c r="AF6274"/>
      <c r="AG6274">
        <v>2</v>
      </c>
      <c r="AH6274">
        <v>9000</v>
      </c>
    </row>
    <row r="6275" spans="1:34" ht="15" x14ac:dyDescent="0.25">
      <c r="A6275" t="s">
        <v>12911</v>
      </c>
      <c r="B6275" t="s">
        <v>12912</v>
      </c>
      <c r="C6275" t="s">
        <v>165</v>
      </c>
      <c r="D6275">
        <v>51</v>
      </c>
      <c r="E6275" s="138">
        <v>45647</v>
      </c>
      <c r="F6275" s="138">
        <v>45667</v>
      </c>
      <c r="G6275" t="s">
        <v>69</v>
      </c>
      <c r="H6275" t="s">
        <v>63</v>
      </c>
      <c r="I6275">
        <v>0.7</v>
      </c>
      <c r="J6275" t="s">
        <v>71</v>
      </c>
      <c r="K6275"/>
      <c r="L6275"/>
      <c r="M6275"/>
      <c r="N6275"/>
      <c r="O6275"/>
      <c r="P6275"/>
      <c r="Q6275"/>
      <c r="R6275"/>
      <c r="S6275"/>
      <c r="T6275"/>
      <c r="U6275"/>
      <c r="V6275"/>
      <c r="W6275"/>
      <c r="X6275"/>
      <c r="Y6275"/>
      <c r="Z6275"/>
      <c r="AA6275"/>
      <c r="AB6275"/>
      <c r="AC6275"/>
      <c r="AD6275"/>
      <c r="AE6275"/>
      <c r="AF6275"/>
      <c r="AG6275">
        <v>1</v>
      </c>
      <c r="AH6275">
        <v>0</v>
      </c>
    </row>
    <row r="6276" spans="1:34" ht="15" x14ac:dyDescent="0.25">
      <c r="A6276" t="s">
        <v>12913</v>
      </c>
      <c r="B6276" t="s">
        <v>12914</v>
      </c>
      <c r="C6276" t="s">
        <v>521</v>
      </c>
      <c r="D6276">
        <v>41</v>
      </c>
      <c r="E6276" s="138">
        <v>45279</v>
      </c>
      <c r="F6276" s="138">
        <v>46011</v>
      </c>
      <c r="G6276" t="s">
        <v>69</v>
      </c>
      <c r="H6276" t="s">
        <v>70</v>
      </c>
      <c r="I6276">
        <v>0.6</v>
      </c>
      <c r="J6276" t="s">
        <v>71</v>
      </c>
      <c r="K6276">
        <v>0</v>
      </c>
      <c r="L6276" t="s">
        <v>16124</v>
      </c>
      <c r="M6276"/>
      <c r="N6276"/>
      <c r="O6276"/>
      <c r="P6276"/>
      <c r="Q6276"/>
      <c r="R6276"/>
      <c r="S6276"/>
      <c r="T6276"/>
      <c r="U6276"/>
      <c r="V6276"/>
      <c r="W6276"/>
      <c r="X6276"/>
      <c r="Y6276"/>
      <c r="Z6276"/>
      <c r="AA6276"/>
      <c r="AB6276"/>
      <c r="AC6276"/>
      <c r="AD6276"/>
      <c r="AE6276"/>
      <c r="AF6276"/>
      <c r="AG6276">
        <v>5</v>
      </c>
      <c r="AH6276">
        <v>0</v>
      </c>
    </row>
    <row r="6277" spans="1:34" ht="15" x14ac:dyDescent="0.25">
      <c r="A6277" t="s">
        <v>12915</v>
      </c>
      <c r="B6277" t="s">
        <v>12916</v>
      </c>
      <c r="C6277" t="s">
        <v>84</v>
      </c>
      <c r="D6277">
        <v>4</v>
      </c>
      <c r="E6277" s="138">
        <v>44650</v>
      </c>
      <c r="F6277" s="138">
        <v>46011</v>
      </c>
      <c r="G6277" t="s">
        <v>69</v>
      </c>
      <c r="H6277" t="s">
        <v>70</v>
      </c>
      <c r="I6277">
        <v>0</v>
      </c>
      <c r="J6277" t="s">
        <v>16286</v>
      </c>
      <c r="K6277">
        <v>0.8</v>
      </c>
      <c r="L6277" t="s">
        <v>71</v>
      </c>
      <c r="M6277"/>
      <c r="N6277"/>
      <c r="O6277"/>
      <c r="P6277"/>
      <c r="Q6277"/>
      <c r="R6277"/>
      <c r="S6277"/>
      <c r="T6277"/>
      <c r="U6277"/>
      <c r="V6277"/>
      <c r="W6277"/>
      <c r="X6277"/>
      <c r="Y6277"/>
      <c r="Z6277"/>
      <c r="AA6277"/>
      <c r="AB6277"/>
      <c r="AC6277"/>
      <c r="AD6277"/>
      <c r="AE6277"/>
      <c r="AF6277"/>
      <c r="AG6277">
        <v>2</v>
      </c>
      <c r="AH6277">
        <v>5000</v>
      </c>
    </row>
    <row r="6278" spans="1:34" ht="15" x14ac:dyDescent="0.25">
      <c r="A6278" t="s">
        <v>12921</v>
      </c>
      <c r="B6278" t="s">
        <v>12922</v>
      </c>
      <c r="C6278" t="s">
        <v>1537</v>
      </c>
      <c r="D6278">
        <v>309</v>
      </c>
      <c r="E6278" s="138">
        <v>43784</v>
      </c>
      <c r="F6278" s="138">
        <v>46011</v>
      </c>
      <c r="G6278" t="s">
        <v>69</v>
      </c>
      <c r="H6278" t="s">
        <v>70</v>
      </c>
      <c r="I6278">
        <v>0</v>
      </c>
      <c r="J6278" t="s">
        <v>16257</v>
      </c>
      <c r="K6278">
        <v>0.5</v>
      </c>
      <c r="L6278" t="s">
        <v>71</v>
      </c>
      <c r="M6278"/>
      <c r="N6278"/>
      <c r="O6278"/>
      <c r="P6278"/>
      <c r="Q6278"/>
      <c r="R6278"/>
      <c r="S6278"/>
      <c r="T6278"/>
      <c r="U6278"/>
      <c r="V6278"/>
      <c r="W6278"/>
      <c r="X6278"/>
      <c r="Y6278"/>
      <c r="Z6278"/>
      <c r="AA6278"/>
      <c r="AB6278"/>
      <c r="AC6278"/>
      <c r="AD6278"/>
      <c r="AE6278"/>
      <c r="AF6278"/>
      <c r="AG6278">
        <v>2</v>
      </c>
      <c r="AH6278">
        <v>14999.99</v>
      </c>
    </row>
    <row r="6279" spans="1:34" ht="15" x14ac:dyDescent="0.25">
      <c r="A6279" t="s">
        <v>12917</v>
      </c>
      <c r="B6279" t="s">
        <v>12918</v>
      </c>
      <c r="C6279" t="s">
        <v>139</v>
      </c>
      <c r="D6279">
        <v>2</v>
      </c>
      <c r="E6279" s="138">
        <v>45363</v>
      </c>
      <c r="F6279" s="138">
        <v>46011</v>
      </c>
      <c r="G6279" t="s">
        <v>69</v>
      </c>
      <c r="H6279" t="s">
        <v>63</v>
      </c>
      <c r="I6279">
        <v>0.6</v>
      </c>
      <c r="J6279" t="s">
        <v>71</v>
      </c>
      <c r="K6279"/>
      <c r="L6279"/>
      <c r="M6279"/>
      <c r="N6279"/>
      <c r="O6279"/>
      <c r="P6279"/>
      <c r="Q6279"/>
      <c r="R6279"/>
      <c r="S6279"/>
      <c r="T6279"/>
      <c r="U6279"/>
      <c r="V6279"/>
      <c r="W6279"/>
      <c r="X6279"/>
      <c r="Y6279"/>
      <c r="Z6279"/>
      <c r="AA6279"/>
      <c r="AB6279"/>
      <c r="AC6279"/>
      <c r="AD6279"/>
      <c r="AE6279"/>
      <c r="AF6279"/>
      <c r="AG6279">
        <v>1</v>
      </c>
      <c r="AH6279">
        <v>0</v>
      </c>
    </row>
    <row r="6280" spans="1:34" ht="15" x14ac:dyDescent="0.25">
      <c r="A6280" t="s">
        <v>12919</v>
      </c>
      <c r="B6280" t="s">
        <v>12920</v>
      </c>
      <c r="C6280" t="s">
        <v>108</v>
      </c>
      <c r="D6280">
        <v>2</v>
      </c>
      <c r="E6280" s="138">
        <v>45712</v>
      </c>
      <c r="F6280" s="138">
        <v>45715</v>
      </c>
      <c r="G6280" t="s">
        <v>75</v>
      </c>
      <c r="H6280" t="s">
        <v>63</v>
      </c>
      <c r="I6280">
        <v>0.8</v>
      </c>
      <c r="J6280" t="s">
        <v>71</v>
      </c>
      <c r="K6280"/>
      <c r="L6280"/>
      <c r="M6280"/>
      <c r="N6280"/>
      <c r="O6280"/>
      <c r="P6280"/>
      <c r="Q6280"/>
      <c r="R6280"/>
      <c r="S6280"/>
      <c r="T6280"/>
      <c r="U6280"/>
      <c r="V6280"/>
      <c r="W6280"/>
      <c r="X6280"/>
      <c r="Y6280"/>
      <c r="Z6280"/>
      <c r="AA6280"/>
      <c r="AB6280"/>
      <c r="AC6280"/>
      <c r="AD6280"/>
      <c r="AE6280"/>
      <c r="AF6280"/>
      <c r="AG6280">
        <v>1</v>
      </c>
      <c r="AH6280">
        <v>0</v>
      </c>
    </row>
    <row r="6281" spans="1:34" ht="15" x14ac:dyDescent="0.25">
      <c r="A6281" t="s">
        <v>12923</v>
      </c>
      <c r="B6281" t="s">
        <v>12924</v>
      </c>
      <c r="C6281" t="s">
        <v>122</v>
      </c>
      <c r="D6281">
        <v>62</v>
      </c>
      <c r="E6281" s="138">
        <v>45621</v>
      </c>
      <c r="F6281" s="138">
        <v>45680</v>
      </c>
      <c r="G6281" t="s">
        <v>69</v>
      </c>
      <c r="H6281" t="s">
        <v>63</v>
      </c>
      <c r="I6281">
        <v>0.8</v>
      </c>
      <c r="J6281" t="s">
        <v>71</v>
      </c>
      <c r="K6281"/>
      <c r="L6281"/>
      <c r="M6281"/>
      <c r="N6281"/>
      <c r="O6281"/>
      <c r="P6281"/>
      <c r="Q6281"/>
      <c r="R6281"/>
      <c r="S6281"/>
      <c r="T6281"/>
      <c r="U6281"/>
      <c r="V6281"/>
      <c r="W6281"/>
      <c r="X6281"/>
      <c r="Y6281"/>
      <c r="Z6281"/>
      <c r="AA6281"/>
      <c r="AB6281"/>
      <c r="AC6281"/>
      <c r="AD6281"/>
      <c r="AE6281"/>
      <c r="AF6281"/>
      <c r="AG6281">
        <v>1</v>
      </c>
      <c r="AH6281">
        <v>0</v>
      </c>
    </row>
    <row r="6282" spans="1:34" ht="15" x14ac:dyDescent="0.25">
      <c r="A6282" t="s">
        <v>12937</v>
      </c>
      <c r="B6282" t="s">
        <v>12938</v>
      </c>
      <c r="C6282" t="s">
        <v>742</v>
      </c>
      <c r="D6282">
        <v>11</v>
      </c>
      <c r="E6282" s="138">
        <v>44649</v>
      </c>
      <c r="F6282" s="138">
        <v>46011</v>
      </c>
      <c r="G6282" t="s">
        <v>69</v>
      </c>
      <c r="H6282" t="s">
        <v>63</v>
      </c>
      <c r="I6282">
        <v>0.3</v>
      </c>
      <c r="J6282" t="s">
        <v>71</v>
      </c>
      <c r="K6282"/>
      <c r="L6282"/>
      <c r="M6282"/>
      <c r="N6282"/>
      <c r="O6282"/>
      <c r="P6282"/>
      <c r="Q6282"/>
      <c r="R6282"/>
      <c r="S6282"/>
      <c r="T6282"/>
      <c r="U6282"/>
      <c r="V6282"/>
      <c r="W6282"/>
      <c r="X6282"/>
      <c r="Y6282"/>
      <c r="Z6282"/>
      <c r="AA6282"/>
      <c r="AB6282"/>
      <c r="AC6282"/>
      <c r="AD6282"/>
      <c r="AE6282"/>
      <c r="AF6282"/>
      <c r="AG6282">
        <v>1</v>
      </c>
      <c r="AH6282">
        <v>0</v>
      </c>
    </row>
    <row r="6283" spans="1:34" ht="15" x14ac:dyDescent="0.25">
      <c r="A6283" t="s">
        <v>12939</v>
      </c>
      <c r="B6283" t="s">
        <v>12940</v>
      </c>
      <c r="C6283" t="s">
        <v>604</v>
      </c>
      <c r="D6283">
        <v>65</v>
      </c>
      <c r="E6283" s="138">
        <v>45645</v>
      </c>
      <c r="F6283" s="138">
        <v>45775</v>
      </c>
      <c r="G6283" t="s">
        <v>69</v>
      </c>
      <c r="H6283" t="s">
        <v>70</v>
      </c>
      <c r="I6283">
        <v>0</v>
      </c>
      <c r="J6283" t="s">
        <v>16229</v>
      </c>
      <c r="K6283">
        <v>0.4</v>
      </c>
      <c r="L6283" t="s">
        <v>71</v>
      </c>
      <c r="M6283"/>
      <c r="N6283"/>
      <c r="O6283"/>
      <c r="P6283"/>
      <c r="Q6283"/>
      <c r="R6283"/>
      <c r="S6283"/>
      <c r="T6283"/>
      <c r="U6283"/>
      <c r="V6283"/>
      <c r="W6283"/>
      <c r="X6283"/>
      <c r="Y6283"/>
      <c r="Z6283"/>
      <c r="AA6283"/>
      <c r="AB6283"/>
      <c r="AC6283"/>
      <c r="AD6283"/>
      <c r="AE6283"/>
      <c r="AF6283"/>
      <c r="AG6283">
        <v>2</v>
      </c>
      <c r="AH6283">
        <v>10000</v>
      </c>
    </row>
    <row r="6284" spans="1:34" ht="15" x14ac:dyDescent="0.25">
      <c r="A6284" t="s">
        <v>12941</v>
      </c>
      <c r="B6284" t="s">
        <v>12942</v>
      </c>
      <c r="C6284" t="s">
        <v>286</v>
      </c>
      <c r="D6284">
        <v>7</v>
      </c>
      <c r="E6284" s="138">
        <v>45716</v>
      </c>
      <c r="F6284" s="138">
        <v>45930</v>
      </c>
      <c r="G6284" t="s">
        <v>69</v>
      </c>
      <c r="H6284" t="s">
        <v>70</v>
      </c>
      <c r="I6284">
        <v>0</v>
      </c>
      <c r="J6284" t="s">
        <v>16249</v>
      </c>
      <c r="K6284">
        <v>0.4</v>
      </c>
      <c r="L6284" t="s">
        <v>71</v>
      </c>
      <c r="M6284"/>
      <c r="N6284"/>
      <c r="O6284"/>
      <c r="P6284"/>
      <c r="Q6284"/>
      <c r="R6284"/>
      <c r="S6284"/>
      <c r="T6284"/>
      <c r="U6284"/>
      <c r="V6284"/>
      <c r="W6284"/>
      <c r="X6284"/>
      <c r="Y6284"/>
      <c r="Z6284"/>
      <c r="AA6284"/>
      <c r="AB6284"/>
      <c r="AC6284"/>
      <c r="AD6284"/>
      <c r="AE6284"/>
      <c r="AF6284"/>
      <c r="AG6284">
        <v>2</v>
      </c>
      <c r="AH6284">
        <v>8000</v>
      </c>
    </row>
    <row r="6285" spans="1:34" ht="15" x14ac:dyDescent="0.25">
      <c r="A6285" t="s">
        <v>12929</v>
      </c>
      <c r="B6285" t="s">
        <v>12930</v>
      </c>
      <c r="C6285" t="s">
        <v>516</v>
      </c>
      <c r="D6285">
        <v>6</v>
      </c>
      <c r="E6285" s="138">
        <v>45666</v>
      </c>
      <c r="F6285" s="138">
        <v>45974</v>
      </c>
      <c r="G6285" t="s">
        <v>69</v>
      </c>
      <c r="H6285" t="s">
        <v>63</v>
      </c>
      <c r="I6285">
        <v>0.8</v>
      </c>
      <c r="J6285" t="s">
        <v>71</v>
      </c>
      <c r="K6285"/>
      <c r="L6285"/>
      <c r="M6285"/>
      <c r="N6285"/>
      <c r="O6285"/>
      <c r="P6285"/>
      <c r="Q6285"/>
      <c r="R6285"/>
      <c r="S6285"/>
      <c r="T6285"/>
      <c r="U6285"/>
      <c r="V6285"/>
      <c r="W6285"/>
      <c r="X6285"/>
      <c r="Y6285"/>
      <c r="Z6285"/>
      <c r="AA6285"/>
      <c r="AB6285"/>
      <c r="AC6285"/>
      <c r="AD6285"/>
      <c r="AE6285"/>
      <c r="AF6285"/>
      <c r="AG6285">
        <v>1</v>
      </c>
      <c r="AH6285">
        <v>0</v>
      </c>
    </row>
    <row r="6286" spans="1:34" ht="15" x14ac:dyDescent="0.25">
      <c r="A6286" t="s">
        <v>12931</v>
      </c>
      <c r="B6286" t="s">
        <v>12932</v>
      </c>
      <c r="C6286" t="s">
        <v>1999</v>
      </c>
      <c r="D6286">
        <v>56</v>
      </c>
      <c r="E6286" s="138">
        <v>45624</v>
      </c>
      <c r="F6286" s="138">
        <v>45688</v>
      </c>
      <c r="G6286" t="s">
        <v>69</v>
      </c>
      <c r="H6286" t="s">
        <v>70</v>
      </c>
      <c r="I6286">
        <v>0</v>
      </c>
      <c r="J6286" t="s">
        <v>16232</v>
      </c>
      <c r="K6286">
        <v>0.8</v>
      </c>
      <c r="L6286" t="s">
        <v>71</v>
      </c>
      <c r="M6286"/>
      <c r="N6286"/>
      <c r="O6286"/>
      <c r="P6286"/>
      <c r="Q6286"/>
      <c r="R6286"/>
      <c r="S6286"/>
      <c r="T6286"/>
      <c r="U6286"/>
      <c r="V6286"/>
      <c r="W6286"/>
      <c r="X6286"/>
      <c r="Y6286"/>
      <c r="Z6286"/>
      <c r="AA6286"/>
      <c r="AB6286"/>
      <c r="AC6286"/>
      <c r="AD6286"/>
      <c r="AE6286"/>
      <c r="AF6286"/>
      <c r="AG6286">
        <v>2</v>
      </c>
      <c r="AH6286">
        <v>7500</v>
      </c>
    </row>
    <row r="6287" spans="1:34" ht="15" x14ac:dyDescent="0.25">
      <c r="A6287" t="s">
        <v>12925</v>
      </c>
      <c r="B6287" t="s">
        <v>12926</v>
      </c>
      <c r="C6287" t="s">
        <v>246</v>
      </c>
      <c r="D6287"/>
      <c r="E6287"/>
      <c r="F6287"/>
      <c r="G6287"/>
      <c r="H6287" t="s">
        <v>63</v>
      </c>
      <c r="I6287" t="s">
        <v>64</v>
      </c>
      <c r="J6287"/>
      <c r="K6287"/>
      <c r="L6287"/>
      <c r="M6287"/>
      <c r="N6287"/>
      <c r="O6287"/>
      <c r="P6287"/>
      <c r="Q6287"/>
      <c r="R6287"/>
      <c r="S6287"/>
      <c r="T6287"/>
      <c r="U6287"/>
      <c r="V6287"/>
      <c r="W6287"/>
      <c r="X6287"/>
      <c r="Y6287"/>
      <c r="Z6287"/>
      <c r="AA6287"/>
      <c r="AB6287"/>
      <c r="AC6287"/>
      <c r="AD6287"/>
      <c r="AE6287"/>
      <c r="AF6287"/>
      <c r="AG6287"/>
      <c r="AH6287">
        <v>0</v>
      </c>
    </row>
    <row r="6288" spans="1:34" ht="15" x14ac:dyDescent="0.25">
      <c r="A6288" t="s">
        <v>12943</v>
      </c>
      <c r="B6288" t="s">
        <v>12944</v>
      </c>
      <c r="C6288" t="s">
        <v>286</v>
      </c>
      <c r="D6288">
        <v>45</v>
      </c>
      <c r="E6288" s="138">
        <v>45287</v>
      </c>
      <c r="F6288" s="138">
        <v>46011</v>
      </c>
      <c r="G6288" t="s">
        <v>16478</v>
      </c>
      <c r="H6288" t="s">
        <v>70</v>
      </c>
      <c r="I6288">
        <v>0.45</v>
      </c>
      <c r="J6288" t="s">
        <v>76</v>
      </c>
      <c r="K6288">
        <v>0.45</v>
      </c>
      <c r="L6288" t="s">
        <v>77</v>
      </c>
      <c r="M6288">
        <v>0.5</v>
      </c>
      <c r="N6288" t="s">
        <v>78</v>
      </c>
      <c r="O6288">
        <v>0.75</v>
      </c>
      <c r="P6288" t="s">
        <v>79</v>
      </c>
      <c r="Q6288">
        <v>0</v>
      </c>
      <c r="R6288" t="s">
        <v>16232</v>
      </c>
      <c r="S6288"/>
      <c r="T6288"/>
      <c r="U6288"/>
      <c r="V6288"/>
      <c r="W6288"/>
      <c r="X6288"/>
      <c r="Y6288"/>
      <c r="Z6288"/>
      <c r="AA6288"/>
      <c r="AB6288"/>
      <c r="AC6288"/>
      <c r="AD6288"/>
      <c r="AE6288"/>
      <c r="AF6288"/>
      <c r="AG6288">
        <v>0</v>
      </c>
      <c r="AH6288">
        <v>0</v>
      </c>
    </row>
    <row r="6289" spans="1:34" ht="15" x14ac:dyDescent="0.25">
      <c r="A6289" t="s">
        <v>12935</v>
      </c>
      <c r="B6289" t="s">
        <v>12936</v>
      </c>
      <c r="C6289" t="s">
        <v>267</v>
      </c>
      <c r="D6289">
        <v>52</v>
      </c>
      <c r="E6289" s="138">
        <v>45644</v>
      </c>
      <c r="F6289" s="138">
        <v>45664</v>
      </c>
      <c r="G6289" t="s">
        <v>69</v>
      </c>
      <c r="H6289" t="s">
        <v>70</v>
      </c>
      <c r="I6289">
        <v>0</v>
      </c>
      <c r="J6289" t="s">
        <v>16248</v>
      </c>
      <c r="K6289">
        <v>0.8</v>
      </c>
      <c r="L6289" t="s">
        <v>71</v>
      </c>
      <c r="M6289"/>
      <c r="N6289"/>
      <c r="O6289"/>
      <c r="P6289"/>
      <c r="Q6289"/>
      <c r="R6289"/>
      <c r="S6289"/>
      <c r="T6289"/>
      <c r="U6289"/>
      <c r="V6289"/>
      <c r="W6289"/>
      <c r="X6289"/>
      <c r="Y6289"/>
      <c r="Z6289"/>
      <c r="AA6289"/>
      <c r="AB6289"/>
      <c r="AC6289"/>
      <c r="AD6289"/>
      <c r="AE6289"/>
      <c r="AF6289"/>
      <c r="AG6289">
        <v>2</v>
      </c>
      <c r="AH6289">
        <v>8500</v>
      </c>
    </row>
    <row r="6290" spans="1:34" ht="15" x14ac:dyDescent="0.25">
      <c r="A6290" t="s">
        <v>12945</v>
      </c>
      <c r="B6290" t="s">
        <v>12946</v>
      </c>
      <c r="C6290" t="s">
        <v>408</v>
      </c>
      <c r="D6290">
        <v>16</v>
      </c>
      <c r="E6290" s="138">
        <v>41533</v>
      </c>
      <c r="F6290" s="138">
        <v>46011</v>
      </c>
      <c r="G6290" t="s">
        <v>69</v>
      </c>
      <c r="H6290" t="s">
        <v>63</v>
      </c>
      <c r="I6290">
        <v>0.8</v>
      </c>
      <c r="J6290" t="s">
        <v>71</v>
      </c>
      <c r="K6290"/>
      <c r="L6290"/>
      <c r="M6290"/>
      <c r="N6290"/>
      <c r="O6290"/>
      <c r="P6290"/>
      <c r="Q6290"/>
      <c r="R6290"/>
      <c r="S6290"/>
      <c r="T6290"/>
      <c r="U6290"/>
      <c r="V6290"/>
      <c r="W6290"/>
      <c r="X6290"/>
      <c r="Y6290"/>
      <c r="Z6290"/>
      <c r="AA6290"/>
      <c r="AB6290"/>
      <c r="AC6290"/>
      <c r="AD6290"/>
      <c r="AE6290"/>
      <c r="AF6290"/>
      <c r="AG6290">
        <v>1</v>
      </c>
      <c r="AH6290">
        <v>0</v>
      </c>
    </row>
    <row r="6291" spans="1:34" ht="15" x14ac:dyDescent="0.25">
      <c r="A6291" t="s">
        <v>12933</v>
      </c>
      <c r="B6291" t="s">
        <v>12934</v>
      </c>
      <c r="C6291" t="s">
        <v>206</v>
      </c>
      <c r="D6291">
        <v>21</v>
      </c>
      <c r="E6291" s="138">
        <v>45646</v>
      </c>
      <c r="F6291" s="138">
        <v>45936</v>
      </c>
      <c r="G6291" t="s">
        <v>69</v>
      </c>
      <c r="H6291" t="s">
        <v>63</v>
      </c>
      <c r="I6291">
        <v>0.8</v>
      </c>
      <c r="J6291" t="s">
        <v>71</v>
      </c>
      <c r="K6291"/>
      <c r="L6291"/>
      <c r="M6291"/>
      <c r="N6291"/>
      <c r="O6291"/>
      <c r="P6291"/>
      <c r="Q6291"/>
      <c r="R6291"/>
      <c r="S6291"/>
      <c r="T6291"/>
      <c r="U6291"/>
      <c r="V6291"/>
      <c r="W6291"/>
      <c r="X6291"/>
      <c r="Y6291"/>
      <c r="Z6291"/>
      <c r="AA6291"/>
      <c r="AB6291"/>
      <c r="AC6291"/>
      <c r="AD6291"/>
      <c r="AE6291"/>
      <c r="AF6291"/>
      <c r="AG6291">
        <v>1</v>
      </c>
      <c r="AH6291">
        <v>0</v>
      </c>
    </row>
    <row r="6292" spans="1:34" ht="15" x14ac:dyDescent="0.25">
      <c r="A6292" t="s">
        <v>12927</v>
      </c>
      <c r="B6292" t="s">
        <v>12928</v>
      </c>
      <c r="C6292" t="s">
        <v>374</v>
      </c>
      <c r="D6292">
        <v>18</v>
      </c>
      <c r="E6292" s="138">
        <v>45257</v>
      </c>
      <c r="F6292" s="138">
        <v>46011</v>
      </c>
      <c r="G6292" t="s">
        <v>69</v>
      </c>
      <c r="H6292" t="s">
        <v>63</v>
      </c>
      <c r="I6292">
        <v>0.4</v>
      </c>
      <c r="J6292" t="s">
        <v>71</v>
      </c>
      <c r="K6292"/>
      <c r="L6292"/>
      <c r="M6292"/>
      <c r="N6292"/>
      <c r="O6292"/>
      <c r="P6292"/>
      <c r="Q6292"/>
      <c r="R6292"/>
      <c r="S6292"/>
      <c r="T6292"/>
      <c r="U6292"/>
      <c r="V6292"/>
      <c r="W6292"/>
      <c r="X6292"/>
      <c r="Y6292"/>
      <c r="Z6292"/>
      <c r="AA6292"/>
      <c r="AB6292"/>
      <c r="AC6292"/>
      <c r="AD6292"/>
      <c r="AE6292"/>
      <c r="AF6292"/>
      <c r="AG6292">
        <v>1</v>
      </c>
      <c r="AH6292">
        <v>0</v>
      </c>
    </row>
    <row r="6293" spans="1:34" ht="15" x14ac:dyDescent="0.25">
      <c r="A6293" t="s">
        <v>12947</v>
      </c>
      <c r="B6293" t="s">
        <v>12948</v>
      </c>
      <c r="C6293" t="s">
        <v>136</v>
      </c>
      <c r="D6293"/>
      <c r="E6293"/>
      <c r="F6293"/>
      <c r="G6293"/>
      <c r="H6293" t="s">
        <v>63</v>
      </c>
      <c r="I6293" t="s">
        <v>64</v>
      </c>
      <c r="J6293"/>
      <c r="K6293"/>
      <c r="L6293"/>
      <c r="M6293"/>
      <c r="N6293"/>
      <c r="O6293"/>
      <c r="P6293"/>
      <c r="Q6293"/>
      <c r="R6293"/>
      <c r="S6293"/>
      <c r="T6293"/>
      <c r="U6293"/>
      <c r="V6293"/>
      <c r="W6293"/>
      <c r="X6293"/>
      <c r="Y6293"/>
      <c r="Z6293"/>
      <c r="AA6293"/>
      <c r="AB6293"/>
      <c r="AC6293"/>
      <c r="AD6293"/>
      <c r="AE6293"/>
      <c r="AF6293"/>
      <c r="AG6293"/>
      <c r="AH6293">
        <v>0</v>
      </c>
    </row>
    <row r="6294" spans="1:34" ht="15" x14ac:dyDescent="0.25">
      <c r="A6294" t="s">
        <v>12949</v>
      </c>
      <c r="B6294" t="s">
        <v>12950</v>
      </c>
      <c r="C6294" t="s">
        <v>90</v>
      </c>
      <c r="D6294">
        <v>38</v>
      </c>
      <c r="E6294" s="138">
        <v>45644</v>
      </c>
      <c r="F6294" s="138">
        <v>45686</v>
      </c>
      <c r="G6294" t="s">
        <v>75</v>
      </c>
      <c r="H6294" t="s">
        <v>70</v>
      </c>
      <c r="I6294">
        <v>0</v>
      </c>
      <c r="J6294" t="s">
        <v>16228</v>
      </c>
      <c r="K6294">
        <v>0.8</v>
      </c>
      <c r="L6294" t="s">
        <v>71</v>
      </c>
      <c r="M6294"/>
      <c r="N6294"/>
      <c r="O6294"/>
      <c r="P6294"/>
      <c r="Q6294"/>
      <c r="R6294"/>
      <c r="S6294"/>
      <c r="T6294"/>
      <c r="U6294"/>
      <c r="V6294"/>
      <c r="W6294"/>
      <c r="X6294"/>
      <c r="Y6294"/>
      <c r="Z6294"/>
      <c r="AA6294"/>
      <c r="AB6294"/>
      <c r="AC6294"/>
      <c r="AD6294"/>
      <c r="AE6294"/>
      <c r="AF6294"/>
      <c r="AG6294">
        <v>2</v>
      </c>
      <c r="AH6294">
        <v>12000</v>
      </c>
    </row>
    <row r="6295" spans="1:34" ht="15" x14ac:dyDescent="0.25">
      <c r="A6295" t="s">
        <v>12957</v>
      </c>
      <c r="B6295" t="s">
        <v>12958</v>
      </c>
      <c r="C6295" t="s">
        <v>203</v>
      </c>
      <c r="D6295">
        <v>7</v>
      </c>
      <c r="E6295" s="138">
        <v>44701</v>
      </c>
      <c r="F6295" s="138">
        <v>46011</v>
      </c>
      <c r="G6295" t="s">
        <v>69</v>
      </c>
      <c r="H6295" t="s">
        <v>63</v>
      </c>
      <c r="I6295">
        <v>0.8</v>
      </c>
      <c r="J6295" t="s">
        <v>71</v>
      </c>
      <c r="K6295"/>
      <c r="L6295"/>
      <c r="M6295"/>
      <c r="N6295"/>
      <c r="O6295"/>
      <c r="P6295"/>
      <c r="Q6295"/>
      <c r="R6295"/>
      <c r="S6295"/>
      <c r="T6295"/>
      <c r="U6295"/>
      <c r="V6295"/>
      <c r="W6295"/>
      <c r="X6295"/>
      <c r="Y6295"/>
      <c r="Z6295"/>
      <c r="AA6295"/>
      <c r="AB6295"/>
      <c r="AC6295"/>
      <c r="AD6295"/>
      <c r="AE6295"/>
      <c r="AF6295"/>
      <c r="AG6295">
        <v>1</v>
      </c>
      <c r="AH6295">
        <v>0</v>
      </c>
    </row>
    <row r="6296" spans="1:34" ht="15" x14ac:dyDescent="0.25">
      <c r="A6296" t="s">
        <v>12955</v>
      </c>
      <c r="B6296" t="s">
        <v>12956</v>
      </c>
      <c r="C6296" t="s">
        <v>142</v>
      </c>
      <c r="D6296">
        <v>30</v>
      </c>
      <c r="E6296" s="138">
        <v>45656</v>
      </c>
      <c r="F6296" s="138">
        <v>45699</v>
      </c>
      <c r="G6296" t="s">
        <v>69</v>
      </c>
      <c r="H6296" t="s">
        <v>63</v>
      </c>
      <c r="I6296">
        <v>0.5</v>
      </c>
      <c r="J6296" t="s">
        <v>71</v>
      </c>
      <c r="K6296"/>
      <c r="L6296"/>
      <c r="M6296"/>
      <c r="N6296"/>
      <c r="O6296"/>
      <c r="P6296"/>
      <c r="Q6296"/>
      <c r="R6296"/>
      <c r="S6296"/>
      <c r="T6296"/>
      <c r="U6296"/>
      <c r="V6296"/>
      <c r="W6296"/>
      <c r="X6296"/>
      <c r="Y6296"/>
      <c r="Z6296"/>
      <c r="AA6296"/>
      <c r="AB6296"/>
      <c r="AC6296"/>
      <c r="AD6296"/>
      <c r="AE6296"/>
      <c r="AF6296"/>
      <c r="AG6296">
        <v>1</v>
      </c>
      <c r="AH6296">
        <v>0</v>
      </c>
    </row>
    <row r="6297" spans="1:34" ht="15" x14ac:dyDescent="0.25">
      <c r="A6297" t="s">
        <v>12959</v>
      </c>
      <c r="B6297" t="s">
        <v>12960</v>
      </c>
      <c r="C6297" t="s">
        <v>90</v>
      </c>
      <c r="D6297">
        <v>3</v>
      </c>
      <c r="E6297" s="138">
        <v>45701</v>
      </c>
      <c r="F6297" s="138">
        <v>45937</v>
      </c>
      <c r="G6297" t="s">
        <v>69</v>
      </c>
      <c r="H6297" t="s">
        <v>63</v>
      </c>
      <c r="I6297">
        <v>0.8</v>
      </c>
      <c r="J6297" t="s">
        <v>71</v>
      </c>
      <c r="K6297"/>
      <c r="L6297"/>
      <c r="M6297"/>
      <c r="N6297"/>
      <c r="O6297"/>
      <c r="P6297"/>
      <c r="Q6297"/>
      <c r="R6297"/>
      <c r="S6297"/>
      <c r="T6297"/>
      <c r="U6297"/>
      <c r="V6297"/>
      <c r="W6297"/>
      <c r="X6297"/>
      <c r="Y6297"/>
      <c r="Z6297"/>
      <c r="AA6297"/>
      <c r="AB6297"/>
      <c r="AC6297"/>
      <c r="AD6297"/>
      <c r="AE6297"/>
      <c r="AF6297"/>
      <c r="AG6297">
        <v>1</v>
      </c>
      <c r="AH6297">
        <v>0</v>
      </c>
    </row>
    <row r="6298" spans="1:34" ht="15" x14ac:dyDescent="0.25">
      <c r="A6298" t="s">
        <v>12961</v>
      </c>
      <c r="B6298" t="s">
        <v>12962</v>
      </c>
      <c r="C6298" t="s">
        <v>318</v>
      </c>
      <c r="D6298">
        <v>32</v>
      </c>
      <c r="E6298" s="138">
        <v>45644</v>
      </c>
      <c r="F6298" s="138">
        <v>45915</v>
      </c>
      <c r="G6298" t="s">
        <v>69</v>
      </c>
      <c r="H6298" t="s">
        <v>70</v>
      </c>
      <c r="I6298">
        <v>0.4</v>
      </c>
      <c r="J6298" t="s">
        <v>16513</v>
      </c>
      <c r="K6298">
        <v>0.55000000000000004</v>
      </c>
      <c r="L6298" t="s">
        <v>16514</v>
      </c>
      <c r="M6298">
        <v>0.65</v>
      </c>
      <c r="N6298" t="s">
        <v>16515</v>
      </c>
      <c r="O6298">
        <v>0.8</v>
      </c>
      <c r="P6298" t="s">
        <v>16543</v>
      </c>
      <c r="Q6298"/>
      <c r="R6298"/>
      <c r="S6298"/>
      <c r="T6298"/>
      <c r="U6298"/>
      <c r="V6298"/>
      <c r="W6298"/>
      <c r="X6298"/>
      <c r="Y6298"/>
      <c r="Z6298"/>
      <c r="AA6298"/>
      <c r="AB6298"/>
      <c r="AC6298"/>
      <c r="AD6298"/>
      <c r="AE6298"/>
      <c r="AF6298"/>
      <c r="AG6298">
        <v>0</v>
      </c>
      <c r="AH6298">
        <v>0</v>
      </c>
    </row>
    <row r="6299" spans="1:34" ht="15" x14ac:dyDescent="0.25">
      <c r="A6299" t="s">
        <v>12963</v>
      </c>
      <c r="B6299" t="s">
        <v>12964</v>
      </c>
      <c r="C6299" t="s">
        <v>521</v>
      </c>
      <c r="D6299">
        <v>58</v>
      </c>
      <c r="E6299" s="138">
        <v>45656</v>
      </c>
      <c r="F6299" s="138">
        <v>45687</v>
      </c>
      <c r="G6299" t="s">
        <v>75</v>
      </c>
      <c r="H6299" t="s">
        <v>70</v>
      </c>
      <c r="I6299">
        <v>0</v>
      </c>
      <c r="J6299" t="s">
        <v>16245</v>
      </c>
      <c r="K6299">
        <v>0.8</v>
      </c>
      <c r="L6299" t="s">
        <v>71</v>
      </c>
      <c r="M6299"/>
      <c r="N6299"/>
      <c r="O6299"/>
      <c r="P6299"/>
      <c r="Q6299"/>
      <c r="R6299"/>
      <c r="S6299"/>
      <c r="T6299"/>
      <c r="U6299"/>
      <c r="V6299"/>
      <c r="W6299"/>
      <c r="X6299"/>
      <c r="Y6299"/>
      <c r="Z6299"/>
      <c r="AA6299"/>
      <c r="AB6299"/>
      <c r="AC6299"/>
      <c r="AD6299"/>
      <c r="AE6299"/>
      <c r="AF6299"/>
      <c r="AG6299">
        <v>2</v>
      </c>
      <c r="AH6299">
        <v>16000</v>
      </c>
    </row>
    <row r="6300" spans="1:34" ht="15" x14ac:dyDescent="0.25">
      <c r="A6300" t="s">
        <v>11976</v>
      </c>
      <c r="B6300" t="s">
        <v>11977</v>
      </c>
      <c r="C6300" t="s">
        <v>426</v>
      </c>
      <c r="D6300">
        <v>16</v>
      </c>
      <c r="E6300" s="138">
        <v>42196</v>
      </c>
      <c r="F6300" s="138">
        <v>46011</v>
      </c>
      <c r="G6300" t="s">
        <v>69</v>
      </c>
      <c r="H6300" t="s">
        <v>63</v>
      </c>
      <c r="I6300">
        <v>0.8</v>
      </c>
      <c r="J6300" t="s">
        <v>71</v>
      </c>
      <c r="K6300"/>
      <c r="L6300"/>
      <c r="M6300"/>
      <c r="N6300"/>
      <c r="O6300"/>
      <c r="P6300"/>
      <c r="Q6300"/>
      <c r="R6300"/>
      <c r="S6300"/>
      <c r="T6300"/>
      <c r="U6300"/>
      <c r="V6300"/>
      <c r="W6300"/>
      <c r="X6300"/>
      <c r="Y6300"/>
      <c r="Z6300"/>
      <c r="AA6300"/>
      <c r="AB6300"/>
      <c r="AC6300"/>
      <c r="AD6300"/>
      <c r="AE6300"/>
      <c r="AF6300"/>
      <c r="AG6300">
        <v>1</v>
      </c>
      <c r="AH6300">
        <v>0</v>
      </c>
    </row>
    <row r="6301" spans="1:34" ht="15" x14ac:dyDescent="0.25">
      <c r="A6301" t="s">
        <v>12088</v>
      </c>
      <c r="B6301" t="s">
        <v>12089</v>
      </c>
      <c r="C6301" t="s">
        <v>294</v>
      </c>
      <c r="D6301">
        <v>8</v>
      </c>
      <c r="E6301" s="138">
        <v>42779</v>
      </c>
      <c r="F6301" s="138">
        <v>46011</v>
      </c>
      <c r="G6301" t="s">
        <v>69</v>
      </c>
      <c r="H6301" t="s">
        <v>63</v>
      </c>
      <c r="I6301">
        <v>0.55000000000000004</v>
      </c>
      <c r="J6301" t="s">
        <v>71</v>
      </c>
      <c r="K6301"/>
      <c r="L6301"/>
      <c r="M6301"/>
      <c r="N6301"/>
      <c r="O6301"/>
      <c r="P6301"/>
      <c r="Q6301"/>
      <c r="R6301"/>
      <c r="S6301"/>
      <c r="T6301"/>
      <c r="U6301"/>
      <c r="V6301"/>
      <c r="W6301"/>
      <c r="X6301"/>
      <c r="Y6301"/>
      <c r="Z6301"/>
      <c r="AA6301"/>
      <c r="AB6301"/>
      <c r="AC6301"/>
      <c r="AD6301"/>
      <c r="AE6301"/>
      <c r="AF6301"/>
      <c r="AG6301">
        <v>1</v>
      </c>
      <c r="AH6301">
        <v>0</v>
      </c>
    </row>
    <row r="6302" spans="1:34" ht="15" x14ac:dyDescent="0.25">
      <c r="A6302" t="s">
        <v>12102</v>
      </c>
      <c r="B6302" t="s">
        <v>12103</v>
      </c>
      <c r="C6302" t="s">
        <v>267</v>
      </c>
      <c r="D6302">
        <v>49</v>
      </c>
      <c r="E6302" s="138">
        <v>45288</v>
      </c>
      <c r="F6302" s="138">
        <v>46011</v>
      </c>
      <c r="G6302" t="s">
        <v>69</v>
      </c>
      <c r="H6302" t="s">
        <v>63</v>
      </c>
      <c r="I6302">
        <v>0.65</v>
      </c>
      <c r="J6302" t="s">
        <v>71</v>
      </c>
      <c r="K6302"/>
      <c r="L6302"/>
      <c r="M6302"/>
      <c r="N6302"/>
      <c r="O6302"/>
      <c r="P6302"/>
      <c r="Q6302"/>
      <c r="R6302"/>
      <c r="S6302"/>
      <c r="T6302"/>
      <c r="U6302"/>
      <c r="V6302"/>
      <c r="W6302"/>
      <c r="X6302"/>
      <c r="Y6302"/>
      <c r="Z6302"/>
      <c r="AA6302"/>
      <c r="AB6302"/>
      <c r="AC6302"/>
      <c r="AD6302"/>
      <c r="AE6302"/>
      <c r="AF6302"/>
      <c r="AG6302">
        <v>1</v>
      </c>
      <c r="AH6302">
        <v>0</v>
      </c>
    </row>
    <row r="6303" spans="1:34" ht="15" x14ac:dyDescent="0.25">
      <c r="A6303" t="s">
        <v>12138</v>
      </c>
      <c r="B6303" t="s">
        <v>12139</v>
      </c>
      <c r="C6303" t="s">
        <v>102</v>
      </c>
      <c r="D6303">
        <v>34</v>
      </c>
      <c r="E6303" s="138">
        <v>45636</v>
      </c>
      <c r="F6303" s="138">
        <v>45679</v>
      </c>
      <c r="G6303" t="s">
        <v>69</v>
      </c>
      <c r="H6303" t="s">
        <v>63</v>
      </c>
      <c r="I6303">
        <v>0.65</v>
      </c>
      <c r="J6303" t="s">
        <v>71</v>
      </c>
      <c r="K6303"/>
      <c r="L6303"/>
      <c r="M6303"/>
      <c r="N6303"/>
      <c r="O6303"/>
      <c r="P6303"/>
      <c r="Q6303"/>
      <c r="R6303"/>
      <c r="S6303"/>
      <c r="T6303"/>
      <c r="U6303"/>
      <c r="V6303"/>
      <c r="W6303"/>
      <c r="X6303"/>
      <c r="Y6303"/>
      <c r="Z6303"/>
      <c r="AA6303"/>
      <c r="AB6303"/>
      <c r="AC6303"/>
      <c r="AD6303"/>
      <c r="AE6303"/>
      <c r="AF6303"/>
      <c r="AG6303">
        <v>1</v>
      </c>
      <c r="AH6303">
        <v>0</v>
      </c>
    </row>
    <row r="6304" spans="1:34" ht="15" x14ac:dyDescent="0.25">
      <c r="A6304" t="s">
        <v>12140</v>
      </c>
      <c r="B6304" t="s">
        <v>12141</v>
      </c>
      <c r="C6304" t="s">
        <v>102</v>
      </c>
      <c r="D6304">
        <v>36</v>
      </c>
      <c r="E6304" s="138">
        <v>45646</v>
      </c>
      <c r="F6304" s="138">
        <v>45660</v>
      </c>
      <c r="G6304" t="s">
        <v>69</v>
      </c>
      <c r="H6304" t="s">
        <v>63</v>
      </c>
      <c r="I6304">
        <v>0.35</v>
      </c>
      <c r="J6304" t="s">
        <v>71</v>
      </c>
      <c r="K6304"/>
      <c r="L6304"/>
      <c r="M6304"/>
      <c r="N6304"/>
      <c r="O6304"/>
      <c r="P6304"/>
      <c r="Q6304"/>
      <c r="R6304"/>
      <c r="S6304"/>
      <c r="T6304"/>
      <c r="U6304"/>
      <c r="V6304"/>
      <c r="W6304"/>
      <c r="X6304"/>
      <c r="Y6304"/>
      <c r="Z6304"/>
      <c r="AA6304"/>
      <c r="AB6304"/>
      <c r="AC6304"/>
      <c r="AD6304"/>
      <c r="AE6304"/>
      <c r="AF6304"/>
      <c r="AG6304">
        <v>1</v>
      </c>
      <c r="AH6304">
        <v>0</v>
      </c>
    </row>
    <row r="6305" spans="1:34" ht="15" x14ac:dyDescent="0.25">
      <c r="A6305" t="s">
        <v>12142</v>
      </c>
      <c r="B6305" t="s">
        <v>12143</v>
      </c>
      <c r="C6305" t="s">
        <v>231</v>
      </c>
      <c r="D6305">
        <v>53</v>
      </c>
      <c r="E6305" s="138">
        <v>45653</v>
      </c>
      <c r="F6305" s="138">
        <v>45940</v>
      </c>
      <c r="G6305" t="s">
        <v>69</v>
      </c>
      <c r="H6305" t="s">
        <v>70</v>
      </c>
      <c r="I6305">
        <v>0</v>
      </c>
      <c r="J6305" t="s">
        <v>16259</v>
      </c>
      <c r="K6305">
        <v>0.7</v>
      </c>
      <c r="L6305" t="s">
        <v>71</v>
      </c>
      <c r="M6305"/>
      <c r="N6305"/>
      <c r="O6305"/>
      <c r="P6305"/>
      <c r="Q6305"/>
      <c r="R6305"/>
      <c r="S6305"/>
      <c r="T6305"/>
      <c r="U6305"/>
      <c r="V6305"/>
      <c r="W6305"/>
      <c r="X6305"/>
      <c r="Y6305"/>
      <c r="Z6305"/>
      <c r="AA6305"/>
      <c r="AB6305"/>
      <c r="AC6305"/>
      <c r="AD6305"/>
      <c r="AE6305"/>
      <c r="AF6305"/>
      <c r="AG6305">
        <v>2</v>
      </c>
      <c r="AH6305">
        <v>11000</v>
      </c>
    </row>
    <row r="6306" spans="1:34" ht="15" x14ac:dyDescent="0.25">
      <c r="A6306" t="s">
        <v>12166</v>
      </c>
      <c r="B6306" t="s">
        <v>12167</v>
      </c>
      <c r="C6306" t="s">
        <v>251</v>
      </c>
      <c r="D6306">
        <v>33</v>
      </c>
      <c r="E6306" s="138">
        <v>45647</v>
      </c>
      <c r="F6306" s="138">
        <v>45834</v>
      </c>
      <c r="G6306" t="s">
        <v>69</v>
      </c>
      <c r="H6306" t="s">
        <v>63</v>
      </c>
      <c r="I6306">
        <v>0.8</v>
      </c>
      <c r="J6306" t="s">
        <v>71</v>
      </c>
      <c r="K6306"/>
      <c r="L6306"/>
      <c r="M6306"/>
      <c r="N6306"/>
      <c r="O6306"/>
      <c r="P6306"/>
      <c r="Q6306"/>
      <c r="R6306"/>
      <c r="S6306"/>
      <c r="T6306"/>
      <c r="U6306"/>
      <c r="V6306"/>
      <c r="W6306"/>
      <c r="X6306"/>
      <c r="Y6306"/>
      <c r="Z6306"/>
      <c r="AA6306"/>
      <c r="AB6306"/>
      <c r="AC6306"/>
      <c r="AD6306"/>
      <c r="AE6306"/>
      <c r="AF6306"/>
      <c r="AG6306">
        <v>1</v>
      </c>
      <c r="AH6306">
        <v>0</v>
      </c>
    </row>
    <row r="6307" spans="1:34" ht="15" x14ac:dyDescent="0.25">
      <c r="A6307" t="s">
        <v>12174</v>
      </c>
      <c r="B6307" t="s">
        <v>12175</v>
      </c>
      <c r="C6307" t="s">
        <v>139</v>
      </c>
      <c r="D6307">
        <v>38</v>
      </c>
      <c r="E6307" s="138">
        <v>41898</v>
      </c>
      <c r="F6307" s="138">
        <v>46011</v>
      </c>
      <c r="G6307" t="s">
        <v>69</v>
      </c>
      <c r="H6307" t="s">
        <v>63</v>
      </c>
      <c r="I6307">
        <v>0.8</v>
      </c>
      <c r="J6307" t="s">
        <v>71</v>
      </c>
      <c r="K6307"/>
      <c r="L6307"/>
      <c r="M6307"/>
      <c r="N6307"/>
      <c r="O6307"/>
      <c r="P6307"/>
      <c r="Q6307"/>
      <c r="R6307"/>
      <c r="S6307"/>
      <c r="T6307"/>
      <c r="U6307"/>
      <c r="V6307"/>
      <c r="W6307"/>
      <c r="X6307"/>
      <c r="Y6307"/>
      <c r="Z6307"/>
      <c r="AA6307"/>
      <c r="AB6307"/>
      <c r="AC6307"/>
      <c r="AD6307"/>
      <c r="AE6307"/>
      <c r="AF6307"/>
      <c r="AG6307">
        <v>1</v>
      </c>
      <c r="AH6307">
        <v>0</v>
      </c>
    </row>
    <row r="6308" spans="1:34" ht="15" x14ac:dyDescent="0.25">
      <c r="A6308" t="s">
        <v>12282</v>
      </c>
      <c r="B6308" t="s">
        <v>12283</v>
      </c>
      <c r="C6308" t="s">
        <v>203</v>
      </c>
      <c r="D6308">
        <v>42</v>
      </c>
      <c r="E6308" s="138">
        <v>45653</v>
      </c>
      <c r="F6308" s="138">
        <v>45714</v>
      </c>
      <c r="G6308" t="s">
        <v>69</v>
      </c>
      <c r="H6308" t="s">
        <v>70</v>
      </c>
      <c r="I6308">
        <v>0</v>
      </c>
      <c r="J6308" t="s">
        <v>16230</v>
      </c>
      <c r="K6308">
        <v>0.8</v>
      </c>
      <c r="L6308" t="s">
        <v>71</v>
      </c>
      <c r="M6308"/>
      <c r="N6308"/>
      <c r="O6308"/>
      <c r="P6308"/>
      <c r="Q6308"/>
      <c r="R6308"/>
      <c r="S6308"/>
      <c r="T6308"/>
      <c r="U6308"/>
      <c r="V6308"/>
      <c r="W6308"/>
      <c r="X6308"/>
      <c r="Y6308"/>
      <c r="Z6308"/>
      <c r="AA6308"/>
      <c r="AB6308"/>
      <c r="AC6308"/>
      <c r="AD6308"/>
      <c r="AE6308"/>
      <c r="AF6308"/>
      <c r="AG6308">
        <v>2</v>
      </c>
      <c r="AH6308">
        <v>15000</v>
      </c>
    </row>
    <row r="6309" spans="1:34" ht="15" x14ac:dyDescent="0.25">
      <c r="A6309" t="s">
        <v>12320</v>
      </c>
      <c r="B6309" t="s">
        <v>12321</v>
      </c>
      <c r="C6309" t="s">
        <v>742</v>
      </c>
      <c r="D6309">
        <v>46</v>
      </c>
      <c r="E6309" s="138">
        <v>45645</v>
      </c>
      <c r="F6309" s="138">
        <v>45692</v>
      </c>
      <c r="G6309" t="s">
        <v>75</v>
      </c>
      <c r="H6309" t="s">
        <v>70</v>
      </c>
      <c r="I6309">
        <v>0</v>
      </c>
      <c r="J6309" t="s">
        <v>16228</v>
      </c>
      <c r="K6309">
        <v>0.6</v>
      </c>
      <c r="L6309" t="s">
        <v>16270</v>
      </c>
      <c r="M6309">
        <v>0.65</v>
      </c>
      <c r="N6309" t="s">
        <v>78</v>
      </c>
      <c r="O6309">
        <v>0.7</v>
      </c>
      <c r="P6309" t="s">
        <v>79</v>
      </c>
      <c r="Q6309"/>
      <c r="R6309"/>
      <c r="S6309"/>
      <c r="T6309"/>
      <c r="U6309"/>
      <c r="V6309"/>
      <c r="W6309"/>
      <c r="X6309"/>
      <c r="Y6309"/>
      <c r="Z6309"/>
      <c r="AA6309"/>
      <c r="AB6309"/>
      <c r="AC6309"/>
      <c r="AD6309"/>
      <c r="AE6309"/>
      <c r="AF6309"/>
      <c r="AG6309">
        <v>4</v>
      </c>
      <c r="AH6309">
        <v>12000</v>
      </c>
    </row>
    <row r="6310" spans="1:34" ht="15" x14ac:dyDescent="0.25">
      <c r="A6310" t="s">
        <v>12420</v>
      </c>
      <c r="B6310" t="s">
        <v>12421</v>
      </c>
      <c r="C6310" t="s">
        <v>318</v>
      </c>
      <c r="D6310">
        <v>10</v>
      </c>
      <c r="E6310" s="138">
        <v>44658</v>
      </c>
      <c r="F6310" s="138">
        <v>46011</v>
      </c>
      <c r="G6310" t="s">
        <v>69</v>
      </c>
      <c r="H6310" t="s">
        <v>70</v>
      </c>
      <c r="I6310">
        <v>0</v>
      </c>
      <c r="J6310" t="s">
        <v>16229</v>
      </c>
      <c r="K6310">
        <v>0.8</v>
      </c>
      <c r="L6310" t="s">
        <v>71</v>
      </c>
      <c r="M6310"/>
      <c r="N6310"/>
      <c r="O6310"/>
      <c r="P6310"/>
      <c r="Q6310"/>
      <c r="R6310"/>
      <c r="S6310"/>
      <c r="T6310"/>
      <c r="U6310"/>
      <c r="V6310"/>
      <c r="W6310"/>
      <c r="X6310"/>
      <c r="Y6310"/>
      <c r="Z6310"/>
      <c r="AA6310"/>
      <c r="AB6310"/>
      <c r="AC6310"/>
      <c r="AD6310"/>
      <c r="AE6310"/>
      <c r="AF6310"/>
      <c r="AG6310">
        <v>2</v>
      </c>
      <c r="AH6310">
        <v>10000</v>
      </c>
    </row>
    <row r="6311" spans="1:34" ht="15" x14ac:dyDescent="0.25">
      <c r="A6311" t="s">
        <v>12428</v>
      </c>
      <c r="B6311" t="s">
        <v>12429</v>
      </c>
      <c r="C6311" t="s">
        <v>170</v>
      </c>
      <c r="D6311">
        <v>7</v>
      </c>
      <c r="E6311" s="138">
        <v>45394</v>
      </c>
      <c r="F6311" s="138">
        <v>46011</v>
      </c>
      <c r="G6311" t="s">
        <v>69</v>
      </c>
      <c r="H6311" t="s">
        <v>70</v>
      </c>
      <c r="I6311">
        <v>0</v>
      </c>
      <c r="J6311" t="s">
        <v>16229</v>
      </c>
      <c r="K6311">
        <v>0.75</v>
      </c>
      <c r="L6311" t="s">
        <v>71</v>
      </c>
      <c r="M6311"/>
      <c r="N6311"/>
      <c r="O6311"/>
      <c r="P6311"/>
      <c r="Q6311"/>
      <c r="R6311"/>
      <c r="S6311"/>
      <c r="T6311"/>
      <c r="U6311"/>
      <c r="V6311"/>
      <c r="W6311"/>
      <c r="X6311"/>
      <c r="Y6311"/>
      <c r="Z6311"/>
      <c r="AA6311"/>
      <c r="AB6311"/>
      <c r="AC6311"/>
      <c r="AD6311"/>
      <c r="AE6311"/>
      <c r="AF6311"/>
      <c r="AG6311">
        <v>2</v>
      </c>
      <c r="AH6311">
        <v>10000</v>
      </c>
    </row>
    <row r="6312" spans="1:34" ht="15" x14ac:dyDescent="0.25">
      <c r="A6312" t="s">
        <v>12438</v>
      </c>
      <c r="B6312" t="s">
        <v>12439</v>
      </c>
      <c r="C6312" t="s">
        <v>426</v>
      </c>
      <c r="D6312">
        <v>2</v>
      </c>
      <c r="E6312" s="138">
        <v>45321</v>
      </c>
      <c r="F6312" s="138">
        <v>46011</v>
      </c>
      <c r="G6312" t="s">
        <v>69</v>
      </c>
      <c r="H6312" t="s">
        <v>70</v>
      </c>
      <c r="I6312">
        <v>0</v>
      </c>
      <c r="J6312" t="s">
        <v>16236</v>
      </c>
      <c r="K6312">
        <v>0.8</v>
      </c>
      <c r="L6312" t="s">
        <v>71</v>
      </c>
      <c r="M6312"/>
      <c r="N6312"/>
      <c r="O6312"/>
      <c r="P6312"/>
      <c r="Q6312"/>
      <c r="R6312"/>
      <c r="S6312"/>
      <c r="T6312"/>
      <c r="U6312"/>
      <c r="V6312"/>
      <c r="W6312"/>
      <c r="X6312"/>
      <c r="Y6312"/>
      <c r="Z6312"/>
      <c r="AA6312"/>
      <c r="AB6312"/>
      <c r="AC6312"/>
      <c r="AD6312"/>
      <c r="AE6312"/>
      <c r="AF6312"/>
      <c r="AG6312">
        <v>2</v>
      </c>
      <c r="AH6312">
        <v>9999.99</v>
      </c>
    </row>
    <row r="6313" spans="1:34" ht="15" x14ac:dyDescent="0.25">
      <c r="A6313" t="s">
        <v>12544</v>
      </c>
      <c r="B6313" t="s">
        <v>12545</v>
      </c>
      <c r="C6313" t="s">
        <v>304</v>
      </c>
      <c r="D6313">
        <v>52</v>
      </c>
      <c r="E6313" s="138">
        <v>43677</v>
      </c>
      <c r="F6313" s="138">
        <v>46011</v>
      </c>
      <c r="G6313" t="s">
        <v>69</v>
      </c>
      <c r="H6313" t="s">
        <v>70</v>
      </c>
      <c r="I6313">
        <v>0</v>
      </c>
      <c r="J6313" t="s">
        <v>16230</v>
      </c>
      <c r="K6313">
        <v>0.8</v>
      </c>
      <c r="L6313" t="s">
        <v>71</v>
      </c>
      <c r="M6313"/>
      <c r="N6313"/>
      <c r="O6313"/>
      <c r="P6313"/>
      <c r="Q6313"/>
      <c r="R6313"/>
      <c r="S6313"/>
      <c r="T6313"/>
      <c r="U6313"/>
      <c r="V6313"/>
      <c r="W6313"/>
      <c r="X6313"/>
      <c r="Y6313"/>
      <c r="Z6313"/>
      <c r="AA6313"/>
      <c r="AB6313"/>
      <c r="AC6313"/>
      <c r="AD6313"/>
      <c r="AE6313"/>
      <c r="AF6313"/>
      <c r="AG6313">
        <v>2</v>
      </c>
      <c r="AH6313">
        <v>15000</v>
      </c>
    </row>
    <row r="6314" spans="1:34" ht="15" x14ac:dyDescent="0.25">
      <c r="A6314" t="s">
        <v>12572</v>
      </c>
      <c r="B6314" t="s">
        <v>12573</v>
      </c>
      <c r="C6314" t="s">
        <v>621</v>
      </c>
      <c r="D6314">
        <v>8</v>
      </c>
      <c r="E6314" s="138">
        <v>45684</v>
      </c>
      <c r="F6314" s="138">
        <v>45903</v>
      </c>
      <c r="G6314" t="s">
        <v>69</v>
      </c>
      <c r="H6314" t="s">
        <v>70</v>
      </c>
      <c r="I6314">
        <v>0</v>
      </c>
      <c r="J6314" t="s">
        <v>16229</v>
      </c>
      <c r="K6314">
        <v>0.8</v>
      </c>
      <c r="L6314" t="s">
        <v>71</v>
      </c>
      <c r="M6314"/>
      <c r="N6314"/>
      <c r="O6314"/>
      <c r="P6314"/>
      <c r="Q6314"/>
      <c r="R6314"/>
      <c r="S6314"/>
      <c r="T6314"/>
      <c r="U6314"/>
      <c r="V6314"/>
      <c r="W6314"/>
      <c r="X6314"/>
      <c r="Y6314"/>
      <c r="Z6314"/>
      <c r="AA6314"/>
      <c r="AB6314"/>
      <c r="AC6314"/>
      <c r="AD6314"/>
      <c r="AE6314"/>
      <c r="AF6314"/>
      <c r="AG6314">
        <v>2</v>
      </c>
      <c r="AH6314">
        <v>10000</v>
      </c>
    </row>
    <row r="6315" spans="1:34" ht="15" x14ac:dyDescent="0.25">
      <c r="A6315" t="s">
        <v>12590</v>
      </c>
      <c r="B6315" t="s">
        <v>12591</v>
      </c>
      <c r="C6315" t="s">
        <v>193</v>
      </c>
      <c r="D6315">
        <v>35</v>
      </c>
      <c r="E6315" s="138">
        <v>45642</v>
      </c>
      <c r="F6315" s="138">
        <v>45688</v>
      </c>
      <c r="G6315" t="s">
        <v>69</v>
      </c>
      <c r="H6315" t="s">
        <v>63</v>
      </c>
      <c r="I6315">
        <v>0.4</v>
      </c>
      <c r="J6315" t="s">
        <v>71</v>
      </c>
      <c r="K6315"/>
      <c r="L6315"/>
      <c r="M6315"/>
      <c r="N6315"/>
      <c r="O6315"/>
      <c r="P6315"/>
      <c r="Q6315"/>
      <c r="R6315"/>
      <c r="S6315"/>
      <c r="T6315"/>
      <c r="U6315"/>
      <c r="V6315"/>
      <c r="W6315"/>
      <c r="X6315"/>
      <c r="Y6315"/>
      <c r="Z6315"/>
      <c r="AA6315"/>
      <c r="AB6315"/>
      <c r="AC6315"/>
      <c r="AD6315"/>
      <c r="AE6315"/>
      <c r="AF6315"/>
      <c r="AG6315">
        <v>1</v>
      </c>
      <c r="AH6315">
        <v>0</v>
      </c>
    </row>
    <row r="6316" spans="1:34" ht="15" x14ac:dyDescent="0.25">
      <c r="A6316" t="s">
        <v>12596</v>
      </c>
      <c r="B6316" t="s">
        <v>12597</v>
      </c>
      <c r="C6316" t="s">
        <v>139</v>
      </c>
      <c r="D6316">
        <v>2</v>
      </c>
      <c r="E6316" s="138">
        <v>45294</v>
      </c>
      <c r="F6316" s="138">
        <v>46011</v>
      </c>
      <c r="G6316" t="s">
        <v>69</v>
      </c>
      <c r="H6316" t="s">
        <v>70</v>
      </c>
      <c r="I6316">
        <v>0</v>
      </c>
      <c r="J6316" t="s">
        <v>16232</v>
      </c>
      <c r="K6316">
        <v>0.8</v>
      </c>
      <c r="L6316" t="s">
        <v>71</v>
      </c>
      <c r="M6316"/>
      <c r="N6316"/>
      <c r="O6316"/>
      <c r="P6316"/>
      <c r="Q6316"/>
      <c r="R6316"/>
      <c r="S6316"/>
      <c r="T6316"/>
      <c r="U6316"/>
      <c r="V6316"/>
      <c r="W6316"/>
      <c r="X6316"/>
      <c r="Y6316"/>
      <c r="Z6316"/>
      <c r="AA6316"/>
      <c r="AB6316"/>
      <c r="AC6316"/>
      <c r="AD6316"/>
      <c r="AE6316"/>
      <c r="AF6316"/>
      <c r="AG6316">
        <v>2</v>
      </c>
      <c r="AH6316">
        <v>7500</v>
      </c>
    </row>
    <row r="6317" spans="1:34" ht="15" x14ac:dyDescent="0.25">
      <c r="A6317" t="s">
        <v>12594</v>
      </c>
      <c r="B6317" t="s">
        <v>12595</v>
      </c>
      <c r="C6317" t="s">
        <v>374</v>
      </c>
      <c r="D6317">
        <v>12</v>
      </c>
      <c r="E6317" s="138">
        <v>42810</v>
      </c>
      <c r="F6317" s="138">
        <v>46011</v>
      </c>
      <c r="G6317" t="s">
        <v>69</v>
      </c>
      <c r="H6317" t="s">
        <v>63</v>
      </c>
      <c r="I6317">
        <v>0.8</v>
      </c>
      <c r="J6317" t="s">
        <v>71</v>
      </c>
      <c r="K6317"/>
      <c r="L6317"/>
      <c r="M6317"/>
      <c r="N6317"/>
      <c r="O6317"/>
      <c r="P6317"/>
      <c r="Q6317"/>
      <c r="R6317"/>
      <c r="S6317"/>
      <c r="T6317"/>
      <c r="U6317"/>
      <c r="V6317"/>
      <c r="W6317"/>
      <c r="X6317"/>
      <c r="Y6317"/>
      <c r="Z6317"/>
      <c r="AA6317"/>
      <c r="AB6317"/>
      <c r="AC6317"/>
      <c r="AD6317"/>
      <c r="AE6317"/>
      <c r="AF6317"/>
      <c r="AG6317">
        <v>1</v>
      </c>
      <c r="AH6317">
        <v>0</v>
      </c>
    </row>
    <row r="6318" spans="1:34" ht="15" x14ac:dyDescent="0.25">
      <c r="A6318" t="s">
        <v>16423</v>
      </c>
      <c r="B6318" t="s">
        <v>16424</v>
      </c>
      <c r="C6318" t="s">
        <v>62</v>
      </c>
      <c r="D6318">
        <v>2</v>
      </c>
      <c r="E6318" s="138">
        <v>45715</v>
      </c>
      <c r="F6318" s="138">
        <v>45722</v>
      </c>
      <c r="G6318" t="s">
        <v>75</v>
      </c>
      <c r="H6318" t="s">
        <v>70</v>
      </c>
      <c r="I6318">
        <v>0</v>
      </c>
      <c r="J6318" t="s">
        <v>16248</v>
      </c>
      <c r="K6318">
        <v>0.45</v>
      </c>
      <c r="L6318" t="s">
        <v>71</v>
      </c>
      <c r="M6318"/>
      <c r="N6318"/>
      <c r="O6318"/>
      <c r="P6318"/>
      <c r="Q6318"/>
      <c r="R6318"/>
      <c r="S6318"/>
      <c r="T6318"/>
      <c r="U6318"/>
      <c r="V6318"/>
      <c r="W6318"/>
      <c r="X6318"/>
      <c r="Y6318"/>
      <c r="Z6318"/>
      <c r="AA6318"/>
      <c r="AB6318"/>
      <c r="AC6318"/>
      <c r="AD6318"/>
      <c r="AE6318"/>
      <c r="AF6318"/>
      <c r="AG6318">
        <v>2</v>
      </c>
      <c r="AH6318">
        <v>8500</v>
      </c>
    </row>
    <row r="6319" spans="1:34" ht="15" x14ac:dyDescent="0.25">
      <c r="A6319" t="s">
        <v>12592</v>
      </c>
      <c r="B6319" t="s">
        <v>12593</v>
      </c>
      <c r="C6319" t="s">
        <v>173</v>
      </c>
      <c r="D6319">
        <v>24</v>
      </c>
      <c r="E6319" s="138">
        <v>42215</v>
      </c>
      <c r="F6319" s="138">
        <v>46011</v>
      </c>
      <c r="G6319" t="s">
        <v>69</v>
      </c>
      <c r="H6319" t="s">
        <v>70</v>
      </c>
      <c r="I6319">
        <v>0</v>
      </c>
      <c r="J6319" t="s">
        <v>16232</v>
      </c>
      <c r="K6319">
        <v>0.7</v>
      </c>
      <c r="L6319" t="s">
        <v>71</v>
      </c>
      <c r="M6319"/>
      <c r="N6319"/>
      <c r="O6319"/>
      <c r="P6319"/>
      <c r="Q6319"/>
      <c r="R6319"/>
      <c r="S6319"/>
      <c r="T6319"/>
      <c r="U6319"/>
      <c r="V6319"/>
      <c r="W6319"/>
      <c r="X6319"/>
      <c r="Y6319"/>
      <c r="Z6319"/>
      <c r="AA6319"/>
      <c r="AB6319"/>
      <c r="AC6319"/>
      <c r="AD6319"/>
      <c r="AE6319"/>
      <c r="AF6319"/>
      <c r="AG6319">
        <v>2</v>
      </c>
      <c r="AH6319">
        <v>7500</v>
      </c>
    </row>
    <row r="6320" spans="1:34" ht="15" x14ac:dyDescent="0.25">
      <c r="A6320" t="s">
        <v>12598</v>
      </c>
      <c r="B6320" t="s">
        <v>12599</v>
      </c>
      <c r="C6320" t="s">
        <v>426</v>
      </c>
      <c r="D6320">
        <v>64</v>
      </c>
      <c r="E6320" s="138">
        <v>45653</v>
      </c>
      <c r="F6320" s="138">
        <v>45688</v>
      </c>
      <c r="G6320" t="s">
        <v>69</v>
      </c>
      <c r="H6320" t="s">
        <v>63</v>
      </c>
      <c r="I6320">
        <v>0.3</v>
      </c>
      <c r="J6320" t="s">
        <v>71</v>
      </c>
      <c r="K6320"/>
      <c r="L6320"/>
      <c r="M6320"/>
      <c r="N6320"/>
      <c r="O6320"/>
      <c r="P6320"/>
      <c r="Q6320"/>
      <c r="R6320"/>
      <c r="S6320"/>
      <c r="T6320"/>
      <c r="U6320"/>
      <c r="V6320"/>
      <c r="W6320"/>
      <c r="X6320"/>
      <c r="Y6320"/>
      <c r="Z6320"/>
      <c r="AA6320"/>
      <c r="AB6320"/>
      <c r="AC6320"/>
      <c r="AD6320"/>
      <c r="AE6320"/>
      <c r="AF6320"/>
      <c r="AG6320">
        <v>1</v>
      </c>
      <c r="AH6320">
        <v>0</v>
      </c>
    </row>
    <row r="6321" spans="1:34" ht="15" x14ac:dyDescent="0.25">
      <c r="A6321" t="s">
        <v>12606</v>
      </c>
      <c r="B6321" t="s">
        <v>12607</v>
      </c>
      <c r="C6321" t="s">
        <v>211</v>
      </c>
      <c r="D6321">
        <v>17</v>
      </c>
      <c r="E6321" s="138">
        <v>45631</v>
      </c>
      <c r="F6321" s="138">
        <v>45708</v>
      </c>
      <c r="G6321" t="s">
        <v>69</v>
      </c>
      <c r="H6321" t="s">
        <v>63</v>
      </c>
      <c r="I6321">
        <v>0.8</v>
      </c>
      <c r="J6321" t="s">
        <v>71</v>
      </c>
      <c r="K6321"/>
      <c r="L6321"/>
      <c r="M6321"/>
      <c r="N6321"/>
      <c r="O6321"/>
      <c r="P6321"/>
      <c r="Q6321"/>
      <c r="R6321"/>
      <c r="S6321"/>
      <c r="T6321"/>
      <c r="U6321"/>
      <c r="V6321"/>
      <c r="W6321"/>
      <c r="X6321"/>
      <c r="Y6321"/>
      <c r="Z6321"/>
      <c r="AA6321"/>
      <c r="AB6321"/>
      <c r="AC6321"/>
      <c r="AD6321"/>
      <c r="AE6321"/>
      <c r="AF6321"/>
      <c r="AG6321">
        <v>1</v>
      </c>
      <c r="AH6321">
        <v>0</v>
      </c>
    </row>
    <row r="6322" spans="1:34" ht="15" x14ac:dyDescent="0.25">
      <c r="A6322" t="s">
        <v>12604</v>
      </c>
      <c r="B6322" t="s">
        <v>12605</v>
      </c>
      <c r="C6322" t="s">
        <v>318</v>
      </c>
      <c r="D6322">
        <v>45</v>
      </c>
      <c r="E6322" s="138">
        <v>45646</v>
      </c>
      <c r="F6322" s="138">
        <v>45937</v>
      </c>
      <c r="G6322" t="s">
        <v>16478</v>
      </c>
      <c r="H6322" t="s">
        <v>70</v>
      </c>
      <c r="I6322">
        <v>0.7</v>
      </c>
      <c r="J6322" t="s">
        <v>16513</v>
      </c>
      <c r="K6322">
        <v>0.75</v>
      </c>
      <c r="L6322" t="s">
        <v>77</v>
      </c>
      <c r="M6322">
        <v>0.77</v>
      </c>
      <c r="N6322" t="s">
        <v>78</v>
      </c>
      <c r="O6322">
        <v>0.8</v>
      </c>
      <c r="P6322" t="s">
        <v>79</v>
      </c>
      <c r="Q6322">
        <v>0</v>
      </c>
      <c r="R6322" t="s">
        <v>16231</v>
      </c>
      <c r="S6322"/>
      <c r="T6322"/>
      <c r="U6322"/>
      <c r="V6322"/>
      <c r="W6322"/>
      <c r="X6322"/>
      <c r="Y6322"/>
      <c r="Z6322"/>
      <c r="AA6322"/>
      <c r="AB6322"/>
      <c r="AC6322"/>
      <c r="AD6322"/>
      <c r="AE6322"/>
      <c r="AF6322"/>
      <c r="AG6322">
        <v>0</v>
      </c>
      <c r="AH6322">
        <v>0</v>
      </c>
    </row>
    <row r="6323" spans="1:34" ht="15" x14ac:dyDescent="0.25">
      <c r="A6323" t="s">
        <v>12602</v>
      </c>
      <c r="B6323" t="s">
        <v>12603</v>
      </c>
      <c r="C6323" t="s">
        <v>448</v>
      </c>
      <c r="D6323">
        <v>4</v>
      </c>
      <c r="E6323" s="138">
        <v>45714</v>
      </c>
      <c r="F6323" s="138">
        <v>45727</v>
      </c>
      <c r="G6323" t="s">
        <v>75</v>
      </c>
      <c r="H6323" t="s">
        <v>70</v>
      </c>
      <c r="I6323">
        <v>0.5</v>
      </c>
      <c r="J6323" t="s">
        <v>16270</v>
      </c>
      <c r="K6323">
        <v>0.6</v>
      </c>
      <c r="L6323" t="s">
        <v>78</v>
      </c>
      <c r="M6323">
        <v>0.7</v>
      </c>
      <c r="N6323" t="s">
        <v>79</v>
      </c>
      <c r="O6323"/>
      <c r="P6323"/>
      <c r="Q6323"/>
      <c r="R6323"/>
      <c r="S6323"/>
      <c r="T6323"/>
      <c r="U6323"/>
      <c r="V6323"/>
      <c r="W6323"/>
      <c r="X6323"/>
      <c r="Y6323"/>
      <c r="Z6323"/>
      <c r="AA6323"/>
      <c r="AB6323"/>
      <c r="AC6323"/>
      <c r="AD6323"/>
      <c r="AE6323"/>
      <c r="AF6323"/>
      <c r="AG6323">
        <v>3</v>
      </c>
      <c r="AH6323">
        <v>0</v>
      </c>
    </row>
    <row r="6324" spans="1:34" ht="15" x14ac:dyDescent="0.25">
      <c r="A6324" t="s">
        <v>12600</v>
      </c>
      <c r="B6324" t="s">
        <v>12601</v>
      </c>
      <c r="C6324" t="s">
        <v>116</v>
      </c>
      <c r="D6324"/>
      <c r="E6324"/>
      <c r="F6324"/>
      <c r="G6324"/>
      <c r="H6324" t="s">
        <v>63</v>
      </c>
      <c r="I6324" t="s">
        <v>64</v>
      </c>
      <c r="J6324"/>
      <c r="K6324"/>
      <c r="L6324"/>
      <c r="M6324"/>
      <c r="N6324"/>
      <c r="O6324"/>
      <c r="P6324"/>
      <c r="Q6324"/>
      <c r="R6324"/>
      <c r="S6324"/>
      <c r="T6324"/>
      <c r="U6324"/>
      <c r="V6324"/>
      <c r="W6324"/>
      <c r="X6324"/>
      <c r="Y6324"/>
      <c r="Z6324"/>
      <c r="AA6324"/>
      <c r="AB6324"/>
      <c r="AC6324"/>
      <c r="AD6324"/>
      <c r="AE6324"/>
      <c r="AF6324"/>
      <c r="AG6324"/>
      <c r="AH6324">
        <v>0</v>
      </c>
    </row>
    <row r="6325" spans="1:34" ht="15" x14ac:dyDescent="0.25">
      <c r="A6325" t="s">
        <v>12610</v>
      </c>
      <c r="B6325" t="s">
        <v>12611</v>
      </c>
      <c r="C6325" t="s">
        <v>96</v>
      </c>
      <c r="D6325">
        <v>5</v>
      </c>
      <c r="E6325" s="138">
        <v>44963</v>
      </c>
      <c r="F6325" s="138">
        <v>46011</v>
      </c>
      <c r="G6325" t="s">
        <v>69</v>
      </c>
      <c r="H6325" t="s">
        <v>70</v>
      </c>
      <c r="I6325">
        <v>0</v>
      </c>
      <c r="J6325" t="s">
        <v>16229</v>
      </c>
      <c r="K6325">
        <v>0.8</v>
      </c>
      <c r="L6325" t="s">
        <v>71</v>
      </c>
      <c r="M6325"/>
      <c r="N6325"/>
      <c r="O6325"/>
      <c r="P6325"/>
      <c r="Q6325"/>
      <c r="R6325"/>
      <c r="S6325"/>
      <c r="T6325"/>
      <c r="U6325"/>
      <c r="V6325"/>
      <c r="W6325"/>
      <c r="X6325"/>
      <c r="Y6325"/>
      <c r="Z6325"/>
      <c r="AA6325"/>
      <c r="AB6325"/>
      <c r="AC6325"/>
      <c r="AD6325"/>
      <c r="AE6325"/>
      <c r="AF6325"/>
      <c r="AG6325">
        <v>2</v>
      </c>
      <c r="AH6325">
        <v>10000</v>
      </c>
    </row>
    <row r="6326" spans="1:34" ht="15" x14ac:dyDescent="0.25">
      <c r="A6326" t="s">
        <v>12612</v>
      </c>
      <c r="B6326" t="s">
        <v>12613</v>
      </c>
      <c r="C6326" t="s">
        <v>301</v>
      </c>
      <c r="D6326">
        <v>5</v>
      </c>
      <c r="E6326" s="138">
        <v>45070</v>
      </c>
      <c r="F6326" s="138">
        <v>46011</v>
      </c>
      <c r="G6326" t="s">
        <v>69</v>
      </c>
      <c r="H6326" t="s">
        <v>63</v>
      </c>
      <c r="I6326">
        <v>0.5</v>
      </c>
      <c r="J6326" t="s">
        <v>71</v>
      </c>
      <c r="K6326"/>
      <c r="L6326"/>
      <c r="M6326"/>
      <c r="N6326"/>
      <c r="O6326"/>
      <c r="P6326"/>
      <c r="Q6326"/>
      <c r="R6326"/>
      <c r="S6326"/>
      <c r="T6326"/>
      <c r="U6326"/>
      <c r="V6326"/>
      <c r="W6326"/>
      <c r="X6326"/>
      <c r="Y6326"/>
      <c r="Z6326"/>
      <c r="AA6326"/>
      <c r="AB6326"/>
      <c r="AC6326"/>
      <c r="AD6326"/>
      <c r="AE6326"/>
      <c r="AF6326"/>
      <c r="AG6326">
        <v>1</v>
      </c>
      <c r="AH6326">
        <v>0</v>
      </c>
    </row>
    <row r="6327" spans="1:34" ht="15" x14ac:dyDescent="0.25">
      <c r="A6327" t="s">
        <v>12614</v>
      </c>
      <c r="B6327" t="s">
        <v>12615</v>
      </c>
      <c r="C6327" t="s">
        <v>176</v>
      </c>
      <c r="D6327">
        <v>8</v>
      </c>
      <c r="E6327" s="138">
        <v>45715</v>
      </c>
      <c r="F6327" s="138">
        <v>45730</v>
      </c>
      <c r="G6327" t="s">
        <v>75</v>
      </c>
      <c r="H6327" t="s">
        <v>70</v>
      </c>
      <c r="I6327">
        <v>0</v>
      </c>
      <c r="J6327" t="s">
        <v>16248</v>
      </c>
      <c r="K6327">
        <v>0.48</v>
      </c>
      <c r="L6327" t="s">
        <v>16270</v>
      </c>
      <c r="M6327">
        <v>0.7</v>
      </c>
      <c r="N6327" t="s">
        <v>78</v>
      </c>
      <c r="O6327">
        <v>0.8</v>
      </c>
      <c r="P6327" t="s">
        <v>79</v>
      </c>
      <c r="Q6327"/>
      <c r="R6327"/>
      <c r="S6327"/>
      <c r="T6327"/>
      <c r="U6327"/>
      <c r="V6327"/>
      <c r="W6327"/>
      <c r="X6327"/>
      <c r="Y6327"/>
      <c r="Z6327"/>
      <c r="AA6327"/>
      <c r="AB6327"/>
      <c r="AC6327"/>
      <c r="AD6327"/>
      <c r="AE6327"/>
      <c r="AF6327"/>
      <c r="AG6327">
        <v>4</v>
      </c>
      <c r="AH6327">
        <v>8500</v>
      </c>
    </row>
    <row r="6328" spans="1:34" ht="15" x14ac:dyDescent="0.25">
      <c r="A6328" t="s">
        <v>12608</v>
      </c>
      <c r="B6328" t="s">
        <v>12609</v>
      </c>
      <c r="C6328" t="s">
        <v>1079</v>
      </c>
      <c r="D6328">
        <v>72</v>
      </c>
      <c r="E6328" s="138">
        <v>45656</v>
      </c>
      <c r="F6328" s="138">
        <v>45855</v>
      </c>
      <c r="G6328" t="s">
        <v>75</v>
      </c>
      <c r="H6328" t="s">
        <v>70</v>
      </c>
      <c r="I6328">
        <v>0</v>
      </c>
      <c r="J6328" t="s">
        <v>16228</v>
      </c>
      <c r="K6328">
        <v>0.8</v>
      </c>
      <c r="L6328" t="s">
        <v>71</v>
      </c>
      <c r="M6328"/>
      <c r="N6328"/>
      <c r="O6328"/>
      <c r="P6328"/>
      <c r="Q6328"/>
      <c r="R6328"/>
      <c r="S6328"/>
      <c r="T6328"/>
      <c r="U6328"/>
      <c r="V6328"/>
      <c r="W6328"/>
      <c r="X6328"/>
      <c r="Y6328"/>
      <c r="Z6328"/>
      <c r="AA6328"/>
      <c r="AB6328"/>
      <c r="AC6328"/>
      <c r="AD6328"/>
      <c r="AE6328"/>
      <c r="AF6328"/>
      <c r="AG6328">
        <v>2</v>
      </c>
      <c r="AH6328">
        <v>12000</v>
      </c>
    </row>
    <row r="6329" spans="1:34" ht="15" x14ac:dyDescent="0.25">
      <c r="A6329" t="s">
        <v>12618</v>
      </c>
      <c r="B6329" t="s">
        <v>12619</v>
      </c>
      <c r="C6329" t="s">
        <v>139</v>
      </c>
      <c r="D6329">
        <v>8</v>
      </c>
      <c r="E6329" s="138">
        <v>45737</v>
      </c>
      <c r="F6329" s="138">
        <v>45915</v>
      </c>
      <c r="G6329" t="s">
        <v>69</v>
      </c>
      <c r="H6329" t="s">
        <v>70</v>
      </c>
      <c r="I6329">
        <v>0.6</v>
      </c>
      <c r="J6329" t="s">
        <v>16270</v>
      </c>
      <c r="K6329">
        <v>0.78</v>
      </c>
      <c r="L6329" t="s">
        <v>78</v>
      </c>
      <c r="M6329">
        <v>0.8</v>
      </c>
      <c r="N6329" t="s">
        <v>79</v>
      </c>
      <c r="O6329"/>
      <c r="P6329"/>
      <c r="Q6329"/>
      <c r="R6329"/>
      <c r="S6329"/>
      <c r="T6329"/>
      <c r="U6329"/>
      <c r="V6329"/>
      <c r="W6329"/>
      <c r="X6329"/>
      <c r="Y6329"/>
      <c r="Z6329"/>
      <c r="AA6329"/>
      <c r="AB6329"/>
      <c r="AC6329"/>
      <c r="AD6329"/>
      <c r="AE6329"/>
      <c r="AF6329"/>
      <c r="AG6329">
        <v>3</v>
      </c>
      <c r="AH6329">
        <v>0</v>
      </c>
    </row>
    <row r="6330" spans="1:34" ht="15" x14ac:dyDescent="0.25">
      <c r="A6330" t="s">
        <v>12620</v>
      </c>
      <c r="B6330" t="s">
        <v>12621</v>
      </c>
      <c r="C6330" t="s">
        <v>411</v>
      </c>
      <c r="D6330">
        <v>27</v>
      </c>
      <c r="E6330" s="138">
        <v>44189</v>
      </c>
      <c r="F6330" s="138">
        <v>46011</v>
      </c>
      <c r="G6330" t="s">
        <v>69</v>
      </c>
      <c r="H6330" t="s">
        <v>63</v>
      </c>
      <c r="I6330">
        <v>0.8</v>
      </c>
      <c r="J6330" t="s">
        <v>71</v>
      </c>
      <c r="K6330"/>
      <c r="L6330"/>
      <c r="M6330"/>
      <c r="N6330"/>
      <c r="O6330"/>
      <c r="P6330"/>
      <c r="Q6330"/>
      <c r="R6330"/>
      <c r="S6330"/>
      <c r="T6330"/>
      <c r="U6330"/>
      <c r="V6330"/>
      <c r="W6330"/>
      <c r="X6330"/>
      <c r="Y6330"/>
      <c r="Z6330"/>
      <c r="AA6330"/>
      <c r="AB6330"/>
      <c r="AC6330"/>
      <c r="AD6330"/>
      <c r="AE6330"/>
      <c r="AF6330"/>
      <c r="AG6330">
        <v>1</v>
      </c>
      <c r="AH6330">
        <v>0</v>
      </c>
    </row>
    <row r="6331" spans="1:34" ht="15" x14ac:dyDescent="0.25">
      <c r="A6331" t="s">
        <v>12622</v>
      </c>
      <c r="B6331" t="s">
        <v>12623</v>
      </c>
      <c r="C6331" t="s">
        <v>259</v>
      </c>
      <c r="D6331">
        <v>4</v>
      </c>
      <c r="E6331" s="138">
        <v>43469</v>
      </c>
      <c r="F6331" s="138">
        <v>46011</v>
      </c>
      <c r="G6331" t="s">
        <v>69</v>
      </c>
      <c r="H6331" t="s">
        <v>63</v>
      </c>
      <c r="I6331">
        <v>0.8</v>
      </c>
      <c r="J6331" t="s">
        <v>71</v>
      </c>
      <c r="K6331"/>
      <c r="L6331"/>
      <c r="M6331"/>
      <c r="N6331"/>
      <c r="O6331"/>
      <c r="P6331"/>
      <c r="Q6331"/>
      <c r="R6331"/>
      <c r="S6331"/>
      <c r="T6331"/>
      <c r="U6331"/>
      <c r="V6331"/>
      <c r="W6331"/>
      <c r="X6331"/>
      <c r="Y6331"/>
      <c r="Z6331"/>
      <c r="AA6331"/>
      <c r="AB6331"/>
      <c r="AC6331"/>
      <c r="AD6331"/>
      <c r="AE6331"/>
      <c r="AF6331"/>
      <c r="AG6331">
        <v>1</v>
      </c>
      <c r="AH6331">
        <v>0</v>
      </c>
    </row>
    <row r="6332" spans="1:34" ht="15" x14ac:dyDescent="0.25">
      <c r="A6332" t="s">
        <v>12624</v>
      </c>
      <c r="B6332" t="s">
        <v>12625</v>
      </c>
      <c r="C6332" t="s">
        <v>757</v>
      </c>
      <c r="D6332">
        <v>52</v>
      </c>
      <c r="E6332" s="138">
        <v>45625</v>
      </c>
      <c r="F6332" s="138">
        <v>45842</v>
      </c>
      <c r="G6332" t="s">
        <v>16478</v>
      </c>
      <c r="H6332" t="s">
        <v>70</v>
      </c>
      <c r="I6332">
        <v>0.55000000000000004</v>
      </c>
      <c r="J6332" t="s">
        <v>16513</v>
      </c>
      <c r="K6332">
        <v>0.65</v>
      </c>
      <c r="L6332" t="s">
        <v>16514</v>
      </c>
      <c r="M6332">
        <v>0.75</v>
      </c>
      <c r="N6332" t="s">
        <v>16515</v>
      </c>
      <c r="O6332">
        <v>0.8</v>
      </c>
      <c r="P6332" t="s">
        <v>16543</v>
      </c>
      <c r="Q6332"/>
      <c r="R6332"/>
      <c r="S6332"/>
      <c r="T6332"/>
      <c r="U6332"/>
      <c r="V6332"/>
      <c r="W6332"/>
      <c r="X6332"/>
      <c r="Y6332"/>
      <c r="Z6332"/>
      <c r="AA6332"/>
      <c r="AB6332"/>
      <c r="AC6332"/>
      <c r="AD6332"/>
      <c r="AE6332"/>
      <c r="AF6332"/>
      <c r="AG6332">
        <v>0</v>
      </c>
      <c r="AH6332">
        <v>0</v>
      </c>
    </row>
    <row r="6333" spans="1:34" ht="15" x14ac:dyDescent="0.25">
      <c r="A6333" t="s">
        <v>12626</v>
      </c>
      <c r="B6333" t="s">
        <v>12627</v>
      </c>
      <c r="C6333" t="s">
        <v>448</v>
      </c>
      <c r="D6333">
        <v>58</v>
      </c>
      <c r="E6333" s="138">
        <v>44096</v>
      </c>
      <c r="F6333" s="138">
        <v>46011</v>
      </c>
      <c r="G6333" t="s">
        <v>69</v>
      </c>
      <c r="H6333" t="s">
        <v>70</v>
      </c>
      <c r="I6333">
        <v>0</v>
      </c>
      <c r="J6333" t="s">
        <v>16249</v>
      </c>
      <c r="K6333">
        <v>0.8</v>
      </c>
      <c r="L6333" t="s">
        <v>71</v>
      </c>
      <c r="M6333"/>
      <c r="N6333"/>
      <c r="O6333"/>
      <c r="P6333"/>
      <c r="Q6333"/>
      <c r="R6333"/>
      <c r="S6333"/>
      <c r="T6333"/>
      <c r="U6333"/>
      <c r="V6333"/>
      <c r="W6333"/>
      <c r="X6333"/>
      <c r="Y6333"/>
      <c r="Z6333"/>
      <c r="AA6333"/>
      <c r="AB6333"/>
      <c r="AC6333"/>
      <c r="AD6333"/>
      <c r="AE6333"/>
      <c r="AF6333"/>
      <c r="AG6333">
        <v>2</v>
      </c>
      <c r="AH6333">
        <v>8000</v>
      </c>
    </row>
    <row r="6334" spans="1:34" ht="15" x14ac:dyDescent="0.25">
      <c r="A6334" t="s">
        <v>12650</v>
      </c>
      <c r="B6334" t="s">
        <v>12651</v>
      </c>
      <c r="C6334" t="s">
        <v>318</v>
      </c>
      <c r="D6334">
        <v>38</v>
      </c>
      <c r="E6334" s="138">
        <v>45646</v>
      </c>
      <c r="F6334" s="138">
        <v>45936</v>
      </c>
      <c r="G6334" t="s">
        <v>69</v>
      </c>
      <c r="H6334" t="s">
        <v>63</v>
      </c>
      <c r="I6334">
        <v>0.8</v>
      </c>
      <c r="J6334" t="s">
        <v>71</v>
      </c>
      <c r="K6334"/>
      <c r="L6334"/>
      <c r="M6334"/>
      <c r="N6334"/>
      <c r="O6334"/>
      <c r="P6334"/>
      <c r="Q6334"/>
      <c r="R6334"/>
      <c r="S6334"/>
      <c r="T6334"/>
      <c r="U6334"/>
      <c r="V6334"/>
      <c r="W6334"/>
      <c r="X6334"/>
      <c r="Y6334"/>
      <c r="Z6334"/>
      <c r="AA6334"/>
      <c r="AB6334"/>
      <c r="AC6334"/>
      <c r="AD6334"/>
      <c r="AE6334"/>
      <c r="AF6334"/>
      <c r="AG6334">
        <v>1</v>
      </c>
      <c r="AH6334">
        <v>0</v>
      </c>
    </row>
    <row r="6335" spans="1:34" ht="15" x14ac:dyDescent="0.25">
      <c r="A6335" t="s">
        <v>12652</v>
      </c>
      <c r="B6335" t="s">
        <v>12653</v>
      </c>
      <c r="C6335" t="s">
        <v>84</v>
      </c>
      <c r="D6335"/>
      <c r="E6335"/>
      <c r="F6335"/>
      <c r="G6335"/>
      <c r="H6335" t="s">
        <v>63</v>
      </c>
      <c r="I6335" t="s">
        <v>64</v>
      </c>
      <c r="J6335"/>
      <c r="K6335"/>
      <c r="L6335"/>
      <c r="M6335"/>
      <c r="N6335"/>
      <c r="O6335"/>
      <c r="P6335"/>
      <c r="Q6335"/>
      <c r="R6335"/>
      <c r="S6335"/>
      <c r="T6335"/>
      <c r="U6335"/>
      <c r="V6335"/>
      <c r="W6335"/>
      <c r="X6335"/>
      <c r="Y6335"/>
      <c r="Z6335"/>
      <c r="AA6335"/>
      <c r="AB6335"/>
      <c r="AC6335"/>
      <c r="AD6335"/>
      <c r="AE6335"/>
      <c r="AF6335"/>
      <c r="AG6335"/>
      <c r="AH6335">
        <v>0</v>
      </c>
    </row>
    <row r="6336" spans="1:34" ht="15" x14ac:dyDescent="0.25">
      <c r="A6336" t="s">
        <v>12654</v>
      </c>
      <c r="B6336" t="s">
        <v>12655</v>
      </c>
      <c r="C6336" t="s">
        <v>246</v>
      </c>
      <c r="D6336">
        <v>75</v>
      </c>
      <c r="E6336" s="138">
        <v>45656</v>
      </c>
      <c r="F6336" s="138">
        <v>45673</v>
      </c>
      <c r="G6336" t="s">
        <v>69</v>
      </c>
      <c r="H6336" t="s">
        <v>63</v>
      </c>
      <c r="I6336">
        <v>0.8</v>
      </c>
      <c r="J6336" t="s">
        <v>71</v>
      </c>
      <c r="K6336"/>
      <c r="L6336"/>
      <c r="M6336"/>
      <c r="N6336"/>
      <c r="O6336"/>
      <c r="P6336"/>
      <c r="Q6336"/>
      <c r="R6336"/>
      <c r="S6336"/>
      <c r="T6336"/>
      <c r="U6336"/>
      <c r="V6336"/>
      <c r="W6336"/>
      <c r="X6336"/>
      <c r="Y6336"/>
      <c r="Z6336"/>
      <c r="AA6336"/>
      <c r="AB6336"/>
      <c r="AC6336"/>
      <c r="AD6336"/>
      <c r="AE6336"/>
      <c r="AF6336"/>
      <c r="AG6336">
        <v>1</v>
      </c>
      <c r="AH6336">
        <v>0</v>
      </c>
    </row>
    <row r="6337" spans="1:34" ht="15" x14ac:dyDescent="0.25">
      <c r="A6337" t="s">
        <v>12656</v>
      </c>
      <c r="B6337" t="s">
        <v>12657</v>
      </c>
      <c r="C6337" t="s">
        <v>62</v>
      </c>
      <c r="D6337">
        <v>59</v>
      </c>
      <c r="E6337" s="138">
        <v>42726</v>
      </c>
      <c r="F6337" s="138">
        <v>46011</v>
      </c>
      <c r="G6337" t="s">
        <v>69</v>
      </c>
      <c r="H6337" t="s">
        <v>70</v>
      </c>
      <c r="I6337">
        <v>0</v>
      </c>
      <c r="J6337" t="s">
        <v>16229</v>
      </c>
      <c r="K6337">
        <v>0.8</v>
      </c>
      <c r="L6337" t="s">
        <v>71</v>
      </c>
      <c r="M6337"/>
      <c r="N6337"/>
      <c r="O6337"/>
      <c r="P6337"/>
      <c r="Q6337"/>
      <c r="R6337"/>
      <c r="S6337"/>
      <c r="T6337"/>
      <c r="U6337"/>
      <c r="V6337"/>
      <c r="W6337"/>
      <c r="X6337"/>
      <c r="Y6337"/>
      <c r="Z6337"/>
      <c r="AA6337"/>
      <c r="AB6337"/>
      <c r="AC6337"/>
      <c r="AD6337"/>
      <c r="AE6337"/>
      <c r="AF6337"/>
      <c r="AG6337">
        <v>2</v>
      </c>
      <c r="AH6337">
        <v>10000</v>
      </c>
    </row>
    <row r="6338" spans="1:34" ht="15" x14ac:dyDescent="0.25">
      <c r="A6338" t="s">
        <v>12670</v>
      </c>
      <c r="B6338" t="s">
        <v>12671</v>
      </c>
      <c r="C6338" t="s">
        <v>1079</v>
      </c>
      <c r="D6338">
        <v>23</v>
      </c>
      <c r="E6338" s="138">
        <v>45653</v>
      </c>
      <c r="F6338" s="138">
        <v>45812</v>
      </c>
      <c r="G6338" t="s">
        <v>69</v>
      </c>
      <c r="H6338" t="s">
        <v>63</v>
      </c>
      <c r="I6338">
        <v>0.5</v>
      </c>
      <c r="J6338" t="s">
        <v>71</v>
      </c>
      <c r="K6338"/>
      <c r="L6338"/>
      <c r="M6338"/>
      <c r="N6338"/>
      <c r="O6338"/>
      <c r="P6338"/>
      <c r="Q6338"/>
      <c r="R6338"/>
      <c r="S6338"/>
      <c r="T6338"/>
      <c r="U6338"/>
      <c r="V6338"/>
      <c r="W6338"/>
      <c r="X6338"/>
      <c r="Y6338"/>
      <c r="Z6338"/>
      <c r="AA6338"/>
      <c r="AB6338"/>
      <c r="AC6338"/>
      <c r="AD6338"/>
      <c r="AE6338"/>
      <c r="AF6338"/>
      <c r="AG6338">
        <v>1</v>
      </c>
      <c r="AH6338">
        <v>0</v>
      </c>
    </row>
    <row r="6339" spans="1:34" ht="15" x14ac:dyDescent="0.25">
      <c r="A6339" t="s">
        <v>12674</v>
      </c>
      <c r="B6339" t="s">
        <v>12675</v>
      </c>
      <c r="C6339" t="s">
        <v>411</v>
      </c>
      <c r="D6339">
        <v>38</v>
      </c>
      <c r="E6339" s="138">
        <v>45632</v>
      </c>
      <c r="F6339" s="138">
        <v>45944</v>
      </c>
      <c r="G6339" t="s">
        <v>69</v>
      </c>
      <c r="H6339" t="s">
        <v>63</v>
      </c>
      <c r="I6339">
        <v>0.5</v>
      </c>
      <c r="J6339" t="s">
        <v>71</v>
      </c>
      <c r="K6339"/>
      <c r="L6339"/>
      <c r="M6339"/>
      <c r="N6339"/>
      <c r="O6339"/>
      <c r="P6339"/>
      <c r="Q6339"/>
      <c r="R6339"/>
      <c r="S6339"/>
      <c r="T6339"/>
      <c r="U6339"/>
      <c r="V6339"/>
      <c r="W6339"/>
      <c r="X6339"/>
      <c r="Y6339"/>
      <c r="Z6339"/>
      <c r="AA6339"/>
      <c r="AB6339"/>
      <c r="AC6339"/>
      <c r="AD6339"/>
      <c r="AE6339"/>
      <c r="AF6339"/>
      <c r="AG6339">
        <v>1</v>
      </c>
      <c r="AH6339">
        <v>0</v>
      </c>
    </row>
    <row r="6340" spans="1:34" ht="15" x14ac:dyDescent="0.25">
      <c r="A6340" t="s">
        <v>12676</v>
      </c>
      <c r="B6340" t="s">
        <v>12677</v>
      </c>
      <c r="C6340" t="s">
        <v>521</v>
      </c>
      <c r="D6340">
        <v>51</v>
      </c>
      <c r="E6340" s="138">
        <v>45649</v>
      </c>
      <c r="F6340" s="138">
        <v>45695</v>
      </c>
      <c r="G6340" t="s">
        <v>75</v>
      </c>
      <c r="H6340" t="s">
        <v>70</v>
      </c>
      <c r="I6340">
        <v>0</v>
      </c>
      <c r="J6340" t="s">
        <v>16228</v>
      </c>
      <c r="K6340">
        <v>0.65</v>
      </c>
      <c r="L6340" t="s">
        <v>16270</v>
      </c>
      <c r="M6340">
        <v>0.7</v>
      </c>
      <c r="N6340" t="s">
        <v>78</v>
      </c>
      <c r="O6340">
        <v>0.8</v>
      </c>
      <c r="P6340" t="s">
        <v>79</v>
      </c>
      <c r="Q6340"/>
      <c r="R6340"/>
      <c r="S6340"/>
      <c r="T6340"/>
      <c r="U6340"/>
      <c r="V6340"/>
      <c r="W6340"/>
      <c r="X6340"/>
      <c r="Y6340"/>
      <c r="Z6340"/>
      <c r="AA6340"/>
      <c r="AB6340"/>
      <c r="AC6340"/>
      <c r="AD6340"/>
      <c r="AE6340"/>
      <c r="AF6340"/>
      <c r="AG6340">
        <v>4</v>
      </c>
      <c r="AH6340">
        <v>12000</v>
      </c>
    </row>
    <row r="6341" spans="1:34" ht="15" x14ac:dyDescent="0.25">
      <c r="A6341" t="s">
        <v>12672</v>
      </c>
      <c r="B6341" t="s">
        <v>12673</v>
      </c>
      <c r="C6341" t="s">
        <v>281</v>
      </c>
      <c r="D6341">
        <v>3</v>
      </c>
      <c r="E6341" s="138">
        <v>45043</v>
      </c>
      <c r="F6341" s="138">
        <v>46011</v>
      </c>
      <c r="G6341" t="s">
        <v>69</v>
      </c>
      <c r="H6341" t="s">
        <v>63</v>
      </c>
      <c r="I6341">
        <v>0.6</v>
      </c>
      <c r="J6341" t="s">
        <v>71</v>
      </c>
      <c r="K6341"/>
      <c r="L6341"/>
      <c r="M6341"/>
      <c r="N6341"/>
      <c r="O6341"/>
      <c r="P6341"/>
      <c r="Q6341"/>
      <c r="R6341"/>
      <c r="S6341"/>
      <c r="T6341"/>
      <c r="U6341"/>
      <c r="V6341"/>
      <c r="W6341"/>
      <c r="X6341"/>
      <c r="Y6341"/>
      <c r="Z6341"/>
      <c r="AA6341"/>
      <c r="AB6341"/>
      <c r="AC6341"/>
      <c r="AD6341"/>
      <c r="AE6341"/>
      <c r="AF6341"/>
      <c r="AG6341">
        <v>1</v>
      </c>
      <c r="AH6341">
        <v>0</v>
      </c>
    </row>
    <row r="6342" spans="1:34" ht="15" x14ac:dyDescent="0.25">
      <c r="A6342" t="s">
        <v>12678</v>
      </c>
      <c r="B6342" t="s">
        <v>12679</v>
      </c>
      <c r="C6342" t="s">
        <v>259</v>
      </c>
      <c r="D6342">
        <v>36</v>
      </c>
      <c r="E6342" s="138">
        <v>45138</v>
      </c>
      <c r="F6342" s="138">
        <v>46011</v>
      </c>
      <c r="G6342" t="s">
        <v>69</v>
      </c>
      <c r="H6342" t="s">
        <v>63</v>
      </c>
      <c r="I6342">
        <v>0.8</v>
      </c>
      <c r="J6342" t="s">
        <v>71</v>
      </c>
      <c r="K6342"/>
      <c r="L6342"/>
      <c r="M6342"/>
      <c r="N6342"/>
      <c r="O6342"/>
      <c r="P6342"/>
      <c r="Q6342"/>
      <c r="R6342"/>
      <c r="S6342"/>
      <c r="T6342"/>
      <c r="U6342"/>
      <c r="V6342"/>
      <c r="W6342"/>
      <c r="X6342"/>
      <c r="Y6342"/>
      <c r="Z6342"/>
      <c r="AA6342"/>
      <c r="AB6342"/>
      <c r="AC6342"/>
      <c r="AD6342"/>
      <c r="AE6342"/>
      <c r="AF6342"/>
      <c r="AG6342">
        <v>1</v>
      </c>
      <c r="AH6342">
        <v>0</v>
      </c>
    </row>
    <row r="6343" spans="1:34" ht="15" x14ac:dyDescent="0.25">
      <c r="A6343" t="s">
        <v>12682</v>
      </c>
      <c r="B6343" t="s">
        <v>12683</v>
      </c>
      <c r="C6343" t="s">
        <v>318</v>
      </c>
      <c r="D6343">
        <v>11</v>
      </c>
      <c r="E6343" s="138">
        <v>44028</v>
      </c>
      <c r="F6343" s="138">
        <v>46011</v>
      </c>
      <c r="G6343" t="s">
        <v>69</v>
      </c>
      <c r="H6343" t="s">
        <v>63</v>
      </c>
      <c r="I6343">
        <v>0.7</v>
      </c>
      <c r="J6343" t="s">
        <v>71</v>
      </c>
      <c r="K6343"/>
      <c r="L6343"/>
      <c r="M6343"/>
      <c r="N6343"/>
      <c r="O6343"/>
      <c r="P6343"/>
      <c r="Q6343"/>
      <c r="R6343"/>
      <c r="S6343"/>
      <c r="T6343"/>
      <c r="U6343"/>
      <c r="V6343"/>
      <c r="W6343"/>
      <c r="X6343"/>
      <c r="Y6343"/>
      <c r="Z6343"/>
      <c r="AA6343"/>
      <c r="AB6343"/>
      <c r="AC6343"/>
      <c r="AD6343"/>
      <c r="AE6343"/>
      <c r="AF6343"/>
      <c r="AG6343">
        <v>1</v>
      </c>
      <c r="AH6343">
        <v>0</v>
      </c>
    </row>
    <row r="6344" spans="1:34" ht="15" x14ac:dyDescent="0.25">
      <c r="A6344" t="s">
        <v>12680</v>
      </c>
      <c r="B6344" t="s">
        <v>12681</v>
      </c>
      <c r="C6344" t="s">
        <v>790</v>
      </c>
      <c r="D6344">
        <v>13</v>
      </c>
      <c r="E6344" s="138">
        <v>44673</v>
      </c>
      <c r="F6344" s="138">
        <v>46011</v>
      </c>
      <c r="G6344" t="s">
        <v>16478</v>
      </c>
      <c r="H6344" t="s">
        <v>70</v>
      </c>
      <c r="I6344">
        <v>0.4</v>
      </c>
      <c r="J6344" t="s">
        <v>76</v>
      </c>
      <c r="K6344">
        <v>0.42</v>
      </c>
      <c r="L6344" t="s">
        <v>77</v>
      </c>
      <c r="M6344">
        <v>0.46</v>
      </c>
      <c r="N6344" t="s">
        <v>78</v>
      </c>
      <c r="O6344">
        <v>0.8</v>
      </c>
      <c r="P6344" t="s">
        <v>79</v>
      </c>
      <c r="Q6344">
        <v>0</v>
      </c>
      <c r="R6344" t="s">
        <v>16354</v>
      </c>
      <c r="S6344"/>
      <c r="T6344"/>
      <c r="U6344"/>
      <c r="V6344"/>
      <c r="W6344"/>
      <c r="X6344"/>
      <c r="Y6344"/>
      <c r="Z6344"/>
      <c r="AA6344"/>
      <c r="AB6344"/>
      <c r="AC6344"/>
      <c r="AD6344"/>
      <c r="AE6344"/>
      <c r="AF6344"/>
      <c r="AG6344">
        <v>0</v>
      </c>
      <c r="AH6344">
        <v>0</v>
      </c>
    </row>
    <row r="6345" spans="1:34" ht="15" x14ac:dyDescent="0.25">
      <c r="A6345" t="s">
        <v>12684</v>
      </c>
      <c r="B6345" t="s">
        <v>12685</v>
      </c>
      <c r="C6345" t="s">
        <v>1079</v>
      </c>
      <c r="D6345">
        <v>12</v>
      </c>
      <c r="E6345" s="138">
        <v>45716</v>
      </c>
      <c r="F6345" s="138">
        <v>45776</v>
      </c>
      <c r="G6345" t="s">
        <v>75</v>
      </c>
      <c r="H6345" t="s">
        <v>70</v>
      </c>
      <c r="I6345">
        <v>0.8</v>
      </c>
      <c r="J6345" t="s">
        <v>71</v>
      </c>
      <c r="K6345">
        <v>0</v>
      </c>
      <c r="L6345" t="s">
        <v>16692</v>
      </c>
      <c r="M6345">
        <v>0</v>
      </c>
      <c r="N6345" t="s">
        <v>16693</v>
      </c>
      <c r="O6345"/>
      <c r="P6345"/>
      <c r="Q6345"/>
      <c r="R6345"/>
      <c r="S6345"/>
      <c r="T6345"/>
      <c r="U6345"/>
      <c r="V6345"/>
      <c r="W6345"/>
      <c r="X6345"/>
      <c r="Y6345"/>
      <c r="Z6345"/>
      <c r="AA6345"/>
      <c r="AB6345"/>
      <c r="AC6345"/>
      <c r="AD6345"/>
      <c r="AE6345"/>
      <c r="AF6345"/>
      <c r="AG6345">
        <v>5</v>
      </c>
      <c r="AH6345">
        <v>0</v>
      </c>
    </row>
    <row r="6346" spans="1:34" ht="15" x14ac:dyDescent="0.25">
      <c r="A6346" t="s">
        <v>12686</v>
      </c>
      <c r="B6346" t="s">
        <v>12687</v>
      </c>
      <c r="C6346" t="s">
        <v>291</v>
      </c>
      <c r="D6346">
        <v>81</v>
      </c>
      <c r="E6346" s="138">
        <v>45647</v>
      </c>
      <c r="F6346" s="138">
        <v>45698</v>
      </c>
      <c r="G6346" t="s">
        <v>69</v>
      </c>
      <c r="H6346" t="s">
        <v>63</v>
      </c>
      <c r="I6346">
        <v>0.8</v>
      </c>
      <c r="J6346" t="s">
        <v>71</v>
      </c>
      <c r="K6346"/>
      <c r="L6346"/>
      <c r="M6346"/>
      <c r="N6346"/>
      <c r="O6346"/>
      <c r="P6346"/>
      <c r="Q6346"/>
      <c r="R6346"/>
      <c r="S6346"/>
      <c r="T6346"/>
      <c r="U6346"/>
      <c r="V6346"/>
      <c r="W6346"/>
      <c r="X6346"/>
      <c r="Y6346"/>
      <c r="Z6346"/>
      <c r="AA6346"/>
      <c r="AB6346"/>
      <c r="AC6346"/>
      <c r="AD6346"/>
      <c r="AE6346"/>
      <c r="AF6346"/>
      <c r="AG6346">
        <v>1</v>
      </c>
      <c r="AH6346">
        <v>0</v>
      </c>
    </row>
    <row r="6347" spans="1:34" ht="15" x14ac:dyDescent="0.25">
      <c r="A6347" t="s">
        <v>12688</v>
      </c>
      <c r="B6347" t="s">
        <v>12689</v>
      </c>
      <c r="C6347" t="s">
        <v>291</v>
      </c>
      <c r="D6347">
        <v>90</v>
      </c>
      <c r="E6347" s="138">
        <v>45639</v>
      </c>
      <c r="F6347" s="138">
        <v>46001</v>
      </c>
      <c r="G6347" t="s">
        <v>69</v>
      </c>
      <c r="H6347" t="s">
        <v>70</v>
      </c>
      <c r="I6347">
        <v>0</v>
      </c>
      <c r="J6347" t="s">
        <v>16249</v>
      </c>
      <c r="K6347">
        <v>0.8</v>
      </c>
      <c r="L6347" t="s">
        <v>71</v>
      </c>
      <c r="M6347"/>
      <c r="N6347"/>
      <c r="O6347"/>
      <c r="P6347"/>
      <c r="Q6347"/>
      <c r="R6347"/>
      <c r="S6347"/>
      <c r="T6347"/>
      <c r="U6347"/>
      <c r="V6347"/>
      <c r="W6347"/>
      <c r="X6347"/>
      <c r="Y6347"/>
      <c r="Z6347"/>
      <c r="AA6347"/>
      <c r="AB6347"/>
      <c r="AC6347"/>
      <c r="AD6347"/>
      <c r="AE6347"/>
      <c r="AF6347"/>
      <c r="AG6347">
        <v>2</v>
      </c>
      <c r="AH6347">
        <v>8000</v>
      </c>
    </row>
    <row r="6348" spans="1:34" ht="15" x14ac:dyDescent="0.25">
      <c r="A6348" t="s">
        <v>15685</v>
      </c>
      <c r="B6348" t="s">
        <v>15686</v>
      </c>
      <c r="C6348" t="s">
        <v>219</v>
      </c>
      <c r="D6348">
        <v>27</v>
      </c>
      <c r="E6348" s="138">
        <v>41830</v>
      </c>
      <c r="F6348" s="138">
        <v>46011</v>
      </c>
      <c r="G6348" t="s">
        <v>69</v>
      </c>
      <c r="H6348" t="s">
        <v>63</v>
      </c>
      <c r="I6348">
        <v>0.2</v>
      </c>
      <c r="J6348" t="s">
        <v>71</v>
      </c>
      <c r="K6348"/>
      <c r="L6348"/>
      <c r="M6348"/>
      <c r="N6348"/>
      <c r="O6348"/>
      <c r="P6348"/>
      <c r="Q6348"/>
      <c r="R6348"/>
      <c r="S6348"/>
      <c r="T6348"/>
      <c r="U6348"/>
      <c r="V6348"/>
      <c r="W6348"/>
      <c r="X6348"/>
      <c r="Y6348"/>
      <c r="Z6348"/>
      <c r="AA6348"/>
      <c r="AB6348"/>
      <c r="AC6348"/>
      <c r="AD6348"/>
      <c r="AE6348"/>
      <c r="AF6348"/>
      <c r="AG6348">
        <v>1</v>
      </c>
      <c r="AH6348">
        <v>0</v>
      </c>
    </row>
    <row r="6349" spans="1:34" ht="15" x14ac:dyDescent="0.25">
      <c r="A6349" t="s">
        <v>4360</v>
      </c>
      <c r="B6349" t="s">
        <v>4361</v>
      </c>
      <c r="C6349" t="s">
        <v>139</v>
      </c>
      <c r="D6349">
        <v>10</v>
      </c>
      <c r="E6349" s="138">
        <v>44315</v>
      </c>
      <c r="F6349" s="138">
        <v>46011</v>
      </c>
      <c r="G6349" t="s">
        <v>69</v>
      </c>
      <c r="H6349" t="s">
        <v>63</v>
      </c>
      <c r="I6349">
        <v>0.8</v>
      </c>
      <c r="J6349" t="s">
        <v>71</v>
      </c>
      <c r="K6349"/>
      <c r="L6349"/>
      <c r="M6349"/>
      <c r="N6349"/>
      <c r="O6349"/>
      <c r="P6349"/>
      <c r="Q6349"/>
      <c r="R6349"/>
      <c r="S6349"/>
      <c r="T6349"/>
      <c r="U6349"/>
      <c r="V6349"/>
      <c r="W6349"/>
      <c r="X6349"/>
      <c r="Y6349"/>
      <c r="Z6349"/>
      <c r="AA6349"/>
      <c r="AB6349"/>
      <c r="AC6349"/>
      <c r="AD6349"/>
      <c r="AE6349"/>
      <c r="AF6349"/>
      <c r="AG6349">
        <v>1</v>
      </c>
      <c r="AH6349">
        <v>0</v>
      </c>
    </row>
    <row r="6350" spans="1:34" ht="15" x14ac:dyDescent="0.25">
      <c r="A6350" t="s">
        <v>12694</v>
      </c>
      <c r="B6350" t="s">
        <v>12695</v>
      </c>
      <c r="C6350" t="s">
        <v>179</v>
      </c>
      <c r="D6350">
        <v>21</v>
      </c>
      <c r="E6350" s="138">
        <v>45617</v>
      </c>
      <c r="F6350" s="138">
        <v>45672</v>
      </c>
      <c r="G6350" t="s">
        <v>69</v>
      </c>
      <c r="H6350" t="s">
        <v>63</v>
      </c>
      <c r="I6350">
        <v>0.8</v>
      </c>
      <c r="J6350" t="s">
        <v>71</v>
      </c>
      <c r="K6350"/>
      <c r="L6350"/>
      <c r="M6350"/>
      <c r="N6350"/>
      <c r="O6350"/>
      <c r="P6350"/>
      <c r="Q6350"/>
      <c r="R6350"/>
      <c r="S6350"/>
      <c r="T6350"/>
      <c r="U6350"/>
      <c r="V6350"/>
      <c r="W6350"/>
      <c r="X6350"/>
      <c r="Y6350"/>
      <c r="Z6350"/>
      <c r="AA6350"/>
      <c r="AB6350"/>
      <c r="AC6350"/>
      <c r="AD6350"/>
      <c r="AE6350"/>
      <c r="AF6350"/>
      <c r="AG6350">
        <v>1</v>
      </c>
      <c r="AH6350">
        <v>0</v>
      </c>
    </row>
    <row r="6351" spans="1:34" ht="15" x14ac:dyDescent="0.25">
      <c r="A6351" t="s">
        <v>12692</v>
      </c>
      <c r="B6351" t="s">
        <v>12693</v>
      </c>
      <c r="C6351" t="s">
        <v>318</v>
      </c>
      <c r="D6351">
        <v>5</v>
      </c>
      <c r="E6351" s="138">
        <v>45712</v>
      </c>
      <c r="F6351" s="138">
        <v>45730</v>
      </c>
      <c r="G6351" t="s">
        <v>69</v>
      </c>
      <c r="H6351" t="s">
        <v>70</v>
      </c>
      <c r="I6351">
        <v>0</v>
      </c>
      <c r="J6351" t="s">
        <v>16229</v>
      </c>
      <c r="K6351">
        <v>0.56999999999999995</v>
      </c>
      <c r="L6351" t="s">
        <v>16270</v>
      </c>
      <c r="M6351">
        <v>0.62</v>
      </c>
      <c r="N6351" t="s">
        <v>78</v>
      </c>
      <c r="O6351">
        <v>0.78</v>
      </c>
      <c r="P6351" t="s">
        <v>79</v>
      </c>
      <c r="Q6351"/>
      <c r="R6351"/>
      <c r="S6351"/>
      <c r="T6351"/>
      <c r="U6351"/>
      <c r="V6351"/>
      <c r="W6351"/>
      <c r="X6351"/>
      <c r="Y6351"/>
      <c r="Z6351"/>
      <c r="AA6351"/>
      <c r="AB6351"/>
      <c r="AC6351"/>
      <c r="AD6351"/>
      <c r="AE6351"/>
      <c r="AF6351"/>
      <c r="AG6351">
        <v>4</v>
      </c>
      <c r="AH6351">
        <v>10000</v>
      </c>
    </row>
    <row r="6352" spans="1:34" ht="15" x14ac:dyDescent="0.25">
      <c r="A6352" t="s">
        <v>12696</v>
      </c>
      <c r="B6352" t="s">
        <v>12697</v>
      </c>
      <c r="C6352" t="s">
        <v>125</v>
      </c>
      <c r="D6352">
        <v>14</v>
      </c>
      <c r="E6352" s="138">
        <v>41363</v>
      </c>
      <c r="F6352" s="138">
        <v>46011</v>
      </c>
      <c r="G6352" t="s">
        <v>69</v>
      </c>
      <c r="H6352" t="s">
        <v>63</v>
      </c>
      <c r="I6352">
        <v>0.8</v>
      </c>
      <c r="J6352" t="s">
        <v>71</v>
      </c>
      <c r="K6352"/>
      <c r="L6352"/>
      <c r="M6352"/>
      <c r="N6352"/>
      <c r="O6352"/>
      <c r="P6352"/>
      <c r="Q6352"/>
      <c r="R6352"/>
      <c r="S6352"/>
      <c r="T6352"/>
      <c r="U6352"/>
      <c r="V6352"/>
      <c r="W6352"/>
      <c r="X6352"/>
      <c r="Y6352"/>
      <c r="Z6352"/>
      <c r="AA6352"/>
      <c r="AB6352"/>
      <c r="AC6352"/>
      <c r="AD6352"/>
      <c r="AE6352"/>
      <c r="AF6352"/>
      <c r="AG6352">
        <v>1</v>
      </c>
      <c r="AH6352">
        <v>0</v>
      </c>
    </row>
    <row r="6353" spans="1:34" ht="15" x14ac:dyDescent="0.25">
      <c r="A6353" t="s">
        <v>12698</v>
      </c>
      <c r="B6353" t="s">
        <v>12699</v>
      </c>
      <c r="C6353" t="s">
        <v>642</v>
      </c>
      <c r="D6353">
        <v>7</v>
      </c>
      <c r="E6353" s="138">
        <v>45649</v>
      </c>
      <c r="F6353" s="138">
        <v>45672</v>
      </c>
      <c r="G6353" t="s">
        <v>69</v>
      </c>
      <c r="H6353" t="s">
        <v>70</v>
      </c>
      <c r="I6353">
        <v>0</v>
      </c>
      <c r="J6353" t="s">
        <v>16229</v>
      </c>
      <c r="K6353">
        <v>0.8</v>
      </c>
      <c r="L6353" t="s">
        <v>71</v>
      </c>
      <c r="M6353"/>
      <c r="N6353"/>
      <c r="O6353"/>
      <c r="P6353"/>
      <c r="Q6353"/>
      <c r="R6353"/>
      <c r="S6353"/>
      <c r="T6353"/>
      <c r="U6353"/>
      <c r="V6353"/>
      <c r="W6353"/>
      <c r="X6353"/>
      <c r="Y6353"/>
      <c r="Z6353"/>
      <c r="AA6353"/>
      <c r="AB6353"/>
      <c r="AC6353"/>
      <c r="AD6353"/>
      <c r="AE6353"/>
      <c r="AF6353"/>
      <c r="AG6353">
        <v>2</v>
      </c>
      <c r="AH6353">
        <v>10000</v>
      </c>
    </row>
    <row r="6354" spans="1:34" ht="15" x14ac:dyDescent="0.25">
      <c r="A6354" t="s">
        <v>12700</v>
      </c>
      <c r="B6354" t="s">
        <v>12701</v>
      </c>
      <c r="C6354" t="s">
        <v>74</v>
      </c>
      <c r="D6354">
        <v>33</v>
      </c>
      <c r="E6354" s="138">
        <v>45654</v>
      </c>
      <c r="F6354" s="138">
        <v>45743</v>
      </c>
      <c r="G6354" t="s">
        <v>69</v>
      </c>
      <c r="H6354" t="s">
        <v>63</v>
      </c>
      <c r="I6354">
        <v>0.8</v>
      </c>
      <c r="J6354" t="s">
        <v>71</v>
      </c>
      <c r="K6354"/>
      <c r="L6354"/>
      <c r="M6354"/>
      <c r="N6354"/>
      <c r="O6354"/>
      <c r="P6354"/>
      <c r="Q6354"/>
      <c r="R6354"/>
      <c r="S6354"/>
      <c r="T6354"/>
      <c r="U6354"/>
      <c r="V6354"/>
      <c r="W6354"/>
      <c r="X6354"/>
      <c r="Y6354"/>
      <c r="Z6354"/>
      <c r="AA6354"/>
      <c r="AB6354"/>
      <c r="AC6354"/>
      <c r="AD6354"/>
      <c r="AE6354"/>
      <c r="AF6354"/>
      <c r="AG6354">
        <v>1</v>
      </c>
      <c r="AH6354">
        <v>0</v>
      </c>
    </row>
    <row r="6355" spans="1:34" ht="15" x14ac:dyDescent="0.25">
      <c r="A6355" t="s">
        <v>12702</v>
      </c>
      <c r="B6355" t="s">
        <v>12703</v>
      </c>
      <c r="C6355" t="s">
        <v>516</v>
      </c>
      <c r="D6355">
        <v>3</v>
      </c>
      <c r="E6355" s="138">
        <v>45351</v>
      </c>
      <c r="F6355" s="138">
        <v>46011</v>
      </c>
      <c r="G6355" t="s">
        <v>69</v>
      </c>
      <c r="H6355" t="s">
        <v>70</v>
      </c>
      <c r="I6355">
        <v>0</v>
      </c>
      <c r="J6355" t="s">
        <v>16229</v>
      </c>
      <c r="K6355">
        <v>0.8</v>
      </c>
      <c r="L6355" t="s">
        <v>71</v>
      </c>
      <c r="M6355"/>
      <c r="N6355"/>
      <c r="O6355"/>
      <c r="P6355"/>
      <c r="Q6355"/>
      <c r="R6355"/>
      <c r="S6355"/>
      <c r="T6355"/>
      <c r="U6355"/>
      <c r="V6355"/>
      <c r="W6355"/>
      <c r="X6355"/>
      <c r="Y6355"/>
      <c r="Z6355"/>
      <c r="AA6355"/>
      <c r="AB6355"/>
      <c r="AC6355"/>
      <c r="AD6355"/>
      <c r="AE6355"/>
      <c r="AF6355"/>
      <c r="AG6355">
        <v>2</v>
      </c>
      <c r="AH6355">
        <v>10000</v>
      </c>
    </row>
    <row r="6356" spans="1:34" ht="15" x14ac:dyDescent="0.25">
      <c r="A6356" t="s">
        <v>15663</v>
      </c>
      <c r="B6356" t="s">
        <v>15664</v>
      </c>
      <c r="C6356" t="s">
        <v>122</v>
      </c>
      <c r="D6356">
        <v>16</v>
      </c>
      <c r="E6356" s="138">
        <v>44711</v>
      </c>
      <c r="F6356" s="138">
        <v>46011</v>
      </c>
      <c r="G6356" t="s">
        <v>69</v>
      </c>
      <c r="H6356" t="s">
        <v>63</v>
      </c>
      <c r="I6356">
        <v>0.8</v>
      </c>
      <c r="J6356" t="s">
        <v>71</v>
      </c>
      <c r="K6356"/>
      <c r="L6356"/>
      <c r="M6356"/>
      <c r="N6356"/>
      <c r="O6356"/>
      <c r="P6356"/>
      <c r="Q6356"/>
      <c r="R6356"/>
      <c r="S6356"/>
      <c r="T6356"/>
      <c r="U6356"/>
      <c r="V6356"/>
      <c r="W6356"/>
      <c r="X6356"/>
      <c r="Y6356"/>
      <c r="Z6356"/>
      <c r="AA6356"/>
      <c r="AB6356"/>
      <c r="AC6356"/>
      <c r="AD6356"/>
      <c r="AE6356"/>
      <c r="AF6356"/>
      <c r="AG6356">
        <v>1</v>
      </c>
      <c r="AH6356">
        <v>0</v>
      </c>
    </row>
    <row r="6357" spans="1:34" ht="15" x14ac:dyDescent="0.25">
      <c r="A6357" t="s">
        <v>12704</v>
      </c>
      <c r="B6357" t="s">
        <v>12705</v>
      </c>
      <c r="C6357" t="s">
        <v>291</v>
      </c>
      <c r="D6357">
        <v>38</v>
      </c>
      <c r="E6357" s="138">
        <v>45625</v>
      </c>
      <c r="F6357" s="138">
        <v>45680</v>
      </c>
      <c r="G6357" t="s">
        <v>75</v>
      </c>
      <c r="H6357" t="s">
        <v>70</v>
      </c>
      <c r="I6357">
        <v>0</v>
      </c>
      <c r="J6357" t="s">
        <v>16232</v>
      </c>
      <c r="K6357">
        <v>0.78</v>
      </c>
      <c r="L6357" t="s">
        <v>16270</v>
      </c>
      <c r="M6357">
        <v>0.79</v>
      </c>
      <c r="N6357" t="s">
        <v>78</v>
      </c>
      <c r="O6357">
        <v>0.8</v>
      </c>
      <c r="P6357" t="s">
        <v>79</v>
      </c>
      <c r="Q6357"/>
      <c r="R6357"/>
      <c r="S6357"/>
      <c r="T6357"/>
      <c r="U6357"/>
      <c r="V6357"/>
      <c r="W6357"/>
      <c r="X6357"/>
      <c r="Y6357"/>
      <c r="Z6357"/>
      <c r="AA6357"/>
      <c r="AB6357"/>
      <c r="AC6357"/>
      <c r="AD6357"/>
      <c r="AE6357"/>
      <c r="AF6357"/>
      <c r="AG6357">
        <v>4</v>
      </c>
      <c r="AH6357">
        <v>7500</v>
      </c>
    </row>
    <row r="6358" spans="1:34" ht="15" x14ac:dyDescent="0.25">
      <c r="A6358" t="s">
        <v>12706</v>
      </c>
      <c r="B6358" t="s">
        <v>12707</v>
      </c>
      <c r="C6358" t="s">
        <v>286</v>
      </c>
      <c r="D6358">
        <v>58</v>
      </c>
      <c r="E6358" s="138">
        <v>45643</v>
      </c>
      <c r="F6358" s="138">
        <v>45756</v>
      </c>
      <c r="G6358" t="s">
        <v>69</v>
      </c>
      <c r="H6358" t="s">
        <v>70</v>
      </c>
      <c r="I6358">
        <v>0</v>
      </c>
      <c r="J6358" t="s">
        <v>16228</v>
      </c>
      <c r="K6358">
        <v>0.5</v>
      </c>
      <c r="L6358" t="s">
        <v>71</v>
      </c>
      <c r="M6358"/>
      <c r="N6358"/>
      <c r="O6358"/>
      <c r="P6358"/>
      <c r="Q6358"/>
      <c r="R6358"/>
      <c r="S6358"/>
      <c r="T6358"/>
      <c r="U6358"/>
      <c r="V6358"/>
      <c r="W6358"/>
      <c r="X6358"/>
      <c r="Y6358"/>
      <c r="Z6358"/>
      <c r="AA6358"/>
      <c r="AB6358"/>
      <c r="AC6358"/>
      <c r="AD6358"/>
      <c r="AE6358"/>
      <c r="AF6358"/>
      <c r="AG6358">
        <v>2</v>
      </c>
      <c r="AH6358">
        <v>12000</v>
      </c>
    </row>
    <row r="6359" spans="1:34" ht="15" x14ac:dyDescent="0.25">
      <c r="A6359" t="s">
        <v>12708</v>
      </c>
      <c r="B6359" t="s">
        <v>12709</v>
      </c>
      <c r="C6359" t="s">
        <v>667</v>
      </c>
      <c r="D6359"/>
      <c r="E6359"/>
      <c r="F6359"/>
      <c r="G6359"/>
      <c r="H6359" t="s">
        <v>63</v>
      </c>
      <c r="I6359" t="s">
        <v>64</v>
      </c>
      <c r="J6359"/>
      <c r="K6359"/>
      <c r="L6359"/>
      <c r="M6359"/>
      <c r="N6359"/>
      <c r="O6359"/>
      <c r="P6359"/>
      <c r="Q6359"/>
      <c r="R6359"/>
      <c r="S6359"/>
      <c r="T6359"/>
      <c r="U6359"/>
      <c r="V6359"/>
      <c r="W6359"/>
      <c r="X6359"/>
      <c r="Y6359"/>
      <c r="Z6359"/>
      <c r="AA6359"/>
      <c r="AB6359"/>
      <c r="AC6359"/>
      <c r="AD6359"/>
      <c r="AE6359"/>
      <c r="AF6359"/>
      <c r="AG6359"/>
      <c r="AH6359">
        <v>0</v>
      </c>
    </row>
    <row r="6360" spans="1:34" ht="15" x14ac:dyDescent="0.25">
      <c r="A6360" t="s">
        <v>12710</v>
      </c>
      <c r="B6360" t="s">
        <v>12711</v>
      </c>
      <c r="C6360" t="s">
        <v>264</v>
      </c>
      <c r="D6360">
        <v>30</v>
      </c>
      <c r="E6360" s="138">
        <v>45625</v>
      </c>
      <c r="F6360" s="138">
        <v>45929</v>
      </c>
      <c r="G6360" t="s">
        <v>69</v>
      </c>
      <c r="H6360" t="s">
        <v>70</v>
      </c>
      <c r="I6360">
        <v>0</v>
      </c>
      <c r="J6360" t="s">
        <v>16249</v>
      </c>
      <c r="K6360">
        <v>0.8</v>
      </c>
      <c r="L6360" t="s">
        <v>71</v>
      </c>
      <c r="M6360"/>
      <c r="N6360"/>
      <c r="O6360"/>
      <c r="P6360"/>
      <c r="Q6360"/>
      <c r="R6360"/>
      <c r="S6360"/>
      <c r="T6360"/>
      <c r="U6360"/>
      <c r="V6360"/>
      <c r="W6360"/>
      <c r="X6360"/>
      <c r="Y6360"/>
      <c r="Z6360"/>
      <c r="AA6360"/>
      <c r="AB6360"/>
      <c r="AC6360"/>
      <c r="AD6360"/>
      <c r="AE6360"/>
      <c r="AF6360"/>
      <c r="AG6360">
        <v>2</v>
      </c>
      <c r="AH6360">
        <v>8000</v>
      </c>
    </row>
    <row r="6361" spans="1:34" ht="15" x14ac:dyDescent="0.25">
      <c r="A6361" t="s">
        <v>12712</v>
      </c>
      <c r="B6361" t="s">
        <v>12713</v>
      </c>
      <c r="C6361" t="s">
        <v>119</v>
      </c>
      <c r="D6361">
        <v>28</v>
      </c>
      <c r="E6361" s="138">
        <v>41906</v>
      </c>
      <c r="F6361" s="138">
        <v>46011</v>
      </c>
      <c r="G6361" t="s">
        <v>69</v>
      </c>
      <c r="H6361" t="s">
        <v>63</v>
      </c>
      <c r="I6361">
        <v>0.4</v>
      </c>
      <c r="J6361" t="s">
        <v>71</v>
      </c>
      <c r="K6361"/>
      <c r="L6361"/>
      <c r="M6361"/>
      <c r="N6361"/>
      <c r="O6361"/>
      <c r="P6361"/>
      <c r="Q6361"/>
      <c r="R6361"/>
      <c r="S6361"/>
      <c r="T6361"/>
      <c r="U6361"/>
      <c r="V6361"/>
      <c r="W6361"/>
      <c r="X6361"/>
      <c r="Y6361"/>
      <c r="Z6361"/>
      <c r="AA6361"/>
      <c r="AB6361"/>
      <c r="AC6361"/>
      <c r="AD6361"/>
      <c r="AE6361"/>
      <c r="AF6361"/>
      <c r="AG6361">
        <v>1</v>
      </c>
      <c r="AH6361">
        <v>0</v>
      </c>
    </row>
    <row r="6362" spans="1:34" ht="15" x14ac:dyDescent="0.25">
      <c r="A6362" t="s">
        <v>12714</v>
      </c>
      <c r="B6362" t="s">
        <v>12715</v>
      </c>
      <c r="C6362" t="s">
        <v>411</v>
      </c>
      <c r="D6362">
        <v>11</v>
      </c>
      <c r="E6362" s="138">
        <v>42094</v>
      </c>
      <c r="F6362" s="138">
        <v>46011</v>
      </c>
      <c r="G6362" t="s">
        <v>69</v>
      </c>
      <c r="H6362" t="s">
        <v>63</v>
      </c>
      <c r="I6362">
        <v>0.4</v>
      </c>
      <c r="J6362" t="s">
        <v>71</v>
      </c>
      <c r="K6362"/>
      <c r="L6362"/>
      <c r="M6362"/>
      <c r="N6362"/>
      <c r="O6362"/>
      <c r="P6362"/>
      <c r="Q6362"/>
      <c r="R6362"/>
      <c r="S6362"/>
      <c r="T6362"/>
      <c r="U6362"/>
      <c r="V6362"/>
      <c r="W6362"/>
      <c r="X6362"/>
      <c r="Y6362"/>
      <c r="Z6362"/>
      <c r="AA6362"/>
      <c r="AB6362"/>
      <c r="AC6362"/>
      <c r="AD6362"/>
      <c r="AE6362"/>
      <c r="AF6362"/>
      <c r="AG6362">
        <v>1</v>
      </c>
      <c r="AH6362">
        <v>0</v>
      </c>
    </row>
    <row r="6363" spans="1:34" ht="15" x14ac:dyDescent="0.25">
      <c r="A6363" t="s">
        <v>12716</v>
      </c>
      <c r="B6363" t="s">
        <v>12717</v>
      </c>
      <c r="C6363" t="s">
        <v>206</v>
      </c>
      <c r="D6363">
        <v>69</v>
      </c>
      <c r="E6363" s="138">
        <v>45630</v>
      </c>
      <c r="F6363" s="138">
        <v>45975</v>
      </c>
      <c r="G6363" t="s">
        <v>75</v>
      </c>
      <c r="H6363" t="s">
        <v>70</v>
      </c>
      <c r="I6363">
        <v>0</v>
      </c>
      <c r="J6363" t="s">
        <v>16249</v>
      </c>
      <c r="K6363">
        <v>0.8</v>
      </c>
      <c r="L6363" t="s">
        <v>71</v>
      </c>
      <c r="M6363"/>
      <c r="N6363"/>
      <c r="O6363"/>
      <c r="P6363"/>
      <c r="Q6363"/>
      <c r="R6363"/>
      <c r="S6363"/>
      <c r="T6363"/>
      <c r="U6363"/>
      <c r="V6363"/>
      <c r="W6363"/>
      <c r="X6363"/>
      <c r="Y6363"/>
      <c r="Z6363"/>
      <c r="AA6363"/>
      <c r="AB6363"/>
      <c r="AC6363"/>
      <c r="AD6363"/>
      <c r="AE6363"/>
      <c r="AF6363"/>
      <c r="AG6363">
        <v>2</v>
      </c>
      <c r="AH6363">
        <v>8000</v>
      </c>
    </row>
    <row r="6364" spans="1:34" ht="15" x14ac:dyDescent="0.25">
      <c r="A6364" t="s">
        <v>12774</v>
      </c>
      <c r="B6364" t="s">
        <v>12775</v>
      </c>
      <c r="C6364" t="s">
        <v>408</v>
      </c>
      <c r="D6364">
        <v>5</v>
      </c>
      <c r="E6364" s="138">
        <v>44634</v>
      </c>
      <c r="F6364" s="138">
        <v>46011</v>
      </c>
      <c r="G6364" t="s">
        <v>16478</v>
      </c>
      <c r="H6364" t="s">
        <v>70</v>
      </c>
      <c r="I6364">
        <v>0.65</v>
      </c>
      <c r="J6364" t="s">
        <v>76</v>
      </c>
      <c r="K6364">
        <v>0.7</v>
      </c>
      <c r="L6364" t="s">
        <v>77</v>
      </c>
      <c r="M6364">
        <v>0.75</v>
      </c>
      <c r="N6364" t="s">
        <v>78</v>
      </c>
      <c r="O6364">
        <v>0.8</v>
      </c>
      <c r="P6364" t="s">
        <v>79</v>
      </c>
      <c r="Q6364">
        <v>0</v>
      </c>
      <c r="R6364" t="s">
        <v>16296</v>
      </c>
      <c r="S6364"/>
      <c r="T6364"/>
      <c r="U6364"/>
      <c r="V6364"/>
      <c r="W6364"/>
      <c r="X6364"/>
      <c r="Y6364"/>
      <c r="Z6364"/>
      <c r="AA6364"/>
      <c r="AB6364"/>
      <c r="AC6364"/>
      <c r="AD6364"/>
      <c r="AE6364"/>
      <c r="AF6364"/>
      <c r="AG6364">
        <v>0</v>
      </c>
      <c r="AH6364">
        <v>0</v>
      </c>
    </row>
    <row r="6365" spans="1:34" ht="15" x14ac:dyDescent="0.25">
      <c r="A6365" t="s">
        <v>12788</v>
      </c>
      <c r="B6365" t="s">
        <v>12789</v>
      </c>
      <c r="C6365" t="s">
        <v>281</v>
      </c>
      <c r="D6365">
        <v>3</v>
      </c>
      <c r="E6365" s="138">
        <v>45716</v>
      </c>
      <c r="F6365" s="138">
        <v>45946</v>
      </c>
      <c r="G6365" t="s">
        <v>69</v>
      </c>
      <c r="H6365" t="s">
        <v>63</v>
      </c>
      <c r="I6365">
        <v>0.8</v>
      </c>
      <c r="J6365" t="s">
        <v>71</v>
      </c>
      <c r="K6365"/>
      <c r="L6365"/>
      <c r="M6365"/>
      <c r="N6365"/>
      <c r="O6365"/>
      <c r="P6365"/>
      <c r="Q6365"/>
      <c r="R6365"/>
      <c r="S6365"/>
      <c r="T6365"/>
      <c r="U6365"/>
      <c r="V6365"/>
      <c r="W6365"/>
      <c r="X6365"/>
      <c r="Y6365"/>
      <c r="Z6365"/>
      <c r="AA6365"/>
      <c r="AB6365"/>
      <c r="AC6365"/>
      <c r="AD6365"/>
      <c r="AE6365"/>
      <c r="AF6365"/>
      <c r="AG6365">
        <v>1</v>
      </c>
      <c r="AH6365">
        <v>0</v>
      </c>
    </row>
    <row r="6366" spans="1:34" ht="15" x14ac:dyDescent="0.25">
      <c r="A6366" t="s">
        <v>12800</v>
      </c>
      <c r="B6366" t="s">
        <v>12801</v>
      </c>
      <c r="C6366" t="s">
        <v>1411</v>
      </c>
      <c r="D6366">
        <v>14</v>
      </c>
      <c r="E6366" s="138">
        <v>44709</v>
      </c>
      <c r="F6366" s="138">
        <v>46011</v>
      </c>
      <c r="G6366" t="s">
        <v>69</v>
      </c>
      <c r="H6366" t="s">
        <v>63</v>
      </c>
      <c r="I6366">
        <v>0.8</v>
      </c>
      <c r="J6366" t="s">
        <v>71</v>
      </c>
      <c r="K6366"/>
      <c r="L6366"/>
      <c r="M6366"/>
      <c r="N6366"/>
      <c r="O6366"/>
      <c r="P6366"/>
      <c r="Q6366"/>
      <c r="R6366"/>
      <c r="S6366"/>
      <c r="T6366"/>
      <c r="U6366"/>
      <c r="V6366"/>
      <c r="W6366"/>
      <c r="X6366"/>
      <c r="Y6366"/>
      <c r="Z6366"/>
      <c r="AA6366"/>
      <c r="AB6366"/>
      <c r="AC6366"/>
      <c r="AD6366"/>
      <c r="AE6366"/>
      <c r="AF6366"/>
      <c r="AG6366">
        <v>1</v>
      </c>
      <c r="AH6366">
        <v>0</v>
      </c>
    </row>
    <row r="6367" spans="1:34" ht="15" x14ac:dyDescent="0.25">
      <c r="A6367" t="s">
        <v>12804</v>
      </c>
      <c r="B6367" t="s">
        <v>12805</v>
      </c>
      <c r="C6367" t="s">
        <v>1085</v>
      </c>
      <c r="D6367">
        <v>2</v>
      </c>
      <c r="E6367" s="138">
        <v>44603</v>
      </c>
      <c r="F6367" s="138">
        <v>46011</v>
      </c>
      <c r="G6367" t="s">
        <v>16478</v>
      </c>
      <c r="H6367" t="s">
        <v>70</v>
      </c>
      <c r="I6367">
        <v>0.5</v>
      </c>
      <c r="J6367" t="s">
        <v>76</v>
      </c>
      <c r="K6367">
        <v>0.5</v>
      </c>
      <c r="L6367" t="s">
        <v>77</v>
      </c>
      <c r="M6367">
        <v>0.6</v>
      </c>
      <c r="N6367" t="s">
        <v>78</v>
      </c>
      <c r="O6367">
        <v>0.8</v>
      </c>
      <c r="P6367" t="s">
        <v>79</v>
      </c>
      <c r="Q6367">
        <v>0</v>
      </c>
      <c r="R6367" t="s">
        <v>16228</v>
      </c>
      <c r="S6367"/>
      <c r="T6367"/>
      <c r="U6367"/>
      <c r="V6367"/>
      <c r="W6367"/>
      <c r="X6367"/>
      <c r="Y6367"/>
      <c r="Z6367"/>
      <c r="AA6367"/>
      <c r="AB6367"/>
      <c r="AC6367"/>
      <c r="AD6367"/>
      <c r="AE6367"/>
      <c r="AF6367"/>
      <c r="AG6367">
        <v>0</v>
      </c>
      <c r="AH6367">
        <v>0</v>
      </c>
    </row>
    <row r="6368" spans="1:34" ht="15" x14ac:dyDescent="0.25">
      <c r="A6368" t="s">
        <v>12802</v>
      </c>
      <c r="B6368" t="s">
        <v>12803</v>
      </c>
      <c r="C6368" t="s">
        <v>139</v>
      </c>
      <c r="D6368">
        <v>21</v>
      </c>
      <c r="E6368" s="138">
        <v>43179</v>
      </c>
      <c r="F6368" s="138">
        <v>46011</v>
      </c>
      <c r="G6368" t="s">
        <v>69</v>
      </c>
      <c r="H6368" t="s">
        <v>63</v>
      </c>
      <c r="I6368">
        <v>0.72</v>
      </c>
      <c r="J6368" t="s">
        <v>71</v>
      </c>
      <c r="K6368"/>
      <c r="L6368"/>
      <c r="M6368"/>
      <c r="N6368"/>
      <c r="O6368"/>
      <c r="P6368"/>
      <c r="Q6368"/>
      <c r="R6368"/>
      <c r="S6368"/>
      <c r="T6368"/>
      <c r="U6368"/>
      <c r="V6368"/>
      <c r="W6368"/>
      <c r="X6368"/>
      <c r="Y6368"/>
      <c r="Z6368"/>
      <c r="AA6368"/>
      <c r="AB6368"/>
      <c r="AC6368"/>
      <c r="AD6368"/>
      <c r="AE6368"/>
      <c r="AF6368"/>
      <c r="AG6368">
        <v>1</v>
      </c>
      <c r="AH6368">
        <v>0</v>
      </c>
    </row>
    <row r="6369" spans="1:34" ht="15" x14ac:dyDescent="0.25">
      <c r="A6369" t="s">
        <v>12806</v>
      </c>
      <c r="B6369" t="s">
        <v>12807</v>
      </c>
      <c r="C6369" t="s">
        <v>411</v>
      </c>
      <c r="D6369">
        <v>42</v>
      </c>
      <c r="E6369" s="138">
        <v>41484</v>
      </c>
      <c r="F6369" s="138">
        <v>46011</v>
      </c>
      <c r="G6369" t="s">
        <v>69</v>
      </c>
      <c r="H6369" t="s">
        <v>63</v>
      </c>
      <c r="I6369">
        <v>0.8</v>
      </c>
      <c r="J6369" t="s">
        <v>71</v>
      </c>
      <c r="K6369"/>
      <c r="L6369"/>
      <c r="M6369"/>
      <c r="N6369"/>
      <c r="O6369"/>
      <c r="P6369"/>
      <c r="Q6369"/>
      <c r="R6369"/>
      <c r="S6369"/>
      <c r="T6369"/>
      <c r="U6369"/>
      <c r="V6369"/>
      <c r="W6369"/>
      <c r="X6369"/>
      <c r="Y6369"/>
      <c r="Z6369"/>
      <c r="AA6369"/>
      <c r="AB6369"/>
      <c r="AC6369"/>
      <c r="AD6369"/>
      <c r="AE6369"/>
      <c r="AF6369"/>
      <c r="AG6369">
        <v>1</v>
      </c>
      <c r="AH6369">
        <v>0</v>
      </c>
    </row>
    <row r="6370" spans="1:34" ht="15" x14ac:dyDescent="0.25">
      <c r="A6370" t="s">
        <v>12808</v>
      </c>
      <c r="B6370" t="s">
        <v>12809</v>
      </c>
      <c r="C6370" t="s">
        <v>219</v>
      </c>
      <c r="D6370">
        <v>27</v>
      </c>
      <c r="E6370" s="138">
        <v>45623</v>
      </c>
      <c r="F6370" s="138">
        <v>45660</v>
      </c>
      <c r="G6370" t="s">
        <v>69</v>
      </c>
      <c r="H6370" t="s">
        <v>70</v>
      </c>
      <c r="I6370">
        <v>0</v>
      </c>
      <c r="J6370" t="s">
        <v>16229</v>
      </c>
      <c r="K6370">
        <v>0.55000000000000004</v>
      </c>
      <c r="L6370" t="s">
        <v>71</v>
      </c>
      <c r="M6370"/>
      <c r="N6370"/>
      <c r="O6370"/>
      <c r="P6370"/>
      <c r="Q6370"/>
      <c r="R6370"/>
      <c r="S6370"/>
      <c r="T6370"/>
      <c r="U6370"/>
      <c r="V6370"/>
      <c r="W6370"/>
      <c r="X6370"/>
      <c r="Y6370"/>
      <c r="Z6370"/>
      <c r="AA6370"/>
      <c r="AB6370"/>
      <c r="AC6370"/>
      <c r="AD6370"/>
      <c r="AE6370"/>
      <c r="AF6370"/>
      <c r="AG6370">
        <v>2</v>
      </c>
      <c r="AH6370">
        <v>10000</v>
      </c>
    </row>
    <row r="6371" spans="1:34" ht="15" x14ac:dyDescent="0.25">
      <c r="A6371" t="s">
        <v>12810</v>
      </c>
      <c r="B6371" t="s">
        <v>12811</v>
      </c>
      <c r="C6371" t="s">
        <v>125</v>
      </c>
      <c r="D6371">
        <v>8</v>
      </c>
      <c r="E6371" s="138">
        <v>44992</v>
      </c>
      <c r="F6371" s="138">
        <v>46011</v>
      </c>
      <c r="G6371" t="s">
        <v>69</v>
      </c>
      <c r="H6371" t="s">
        <v>63</v>
      </c>
      <c r="I6371">
        <v>0.8</v>
      </c>
      <c r="J6371" t="s">
        <v>71</v>
      </c>
      <c r="K6371"/>
      <c r="L6371"/>
      <c r="M6371"/>
      <c r="N6371"/>
      <c r="O6371"/>
      <c r="P6371"/>
      <c r="Q6371"/>
      <c r="R6371"/>
      <c r="S6371"/>
      <c r="T6371"/>
      <c r="U6371"/>
      <c r="V6371"/>
      <c r="W6371"/>
      <c r="X6371"/>
      <c r="Y6371"/>
      <c r="Z6371"/>
      <c r="AA6371"/>
      <c r="AB6371"/>
      <c r="AC6371"/>
      <c r="AD6371"/>
      <c r="AE6371"/>
      <c r="AF6371"/>
      <c r="AG6371">
        <v>1</v>
      </c>
      <c r="AH6371">
        <v>0</v>
      </c>
    </row>
    <row r="6372" spans="1:34" ht="15" x14ac:dyDescent="0.25">
      <c r="A6372" t="s">
        <v>12814</v>
      </c>
      <c r="B6372" t="s">
        <v>12815</v>
      </c>
      <c r="C6372" t="s">
        <v>102</v>
      </c>
      <c r="D6372">
        <v>60</v>
      </c>
      <c r="E6372" s="138">
        <v>45649</v>
      </c>
      <c r="F6372" s="138">
        <v>45797</v>
      </c>
      <c r="G6372" t="s">
        <v>69</v>
      </c>
      <c r="H6372" t="s">
        <v>63</v>
      </c>
      <c r="I6372">
        <v>0.6</v>
      </c>
      <c r="J6372" t="s">
        <v>71</v>
      </c>
      <c r="K6372"/>
      <c r="L6372"/>
      <c r="M6372"/>
      <c r="N6372"/>
      <c r="O6372"/>
      <c r="P6372"/>
      <c r="Q6372"/>
      <c r="R6372"/>
      <c r="S6372"/>
      <c r="T6372"/>
      <c r="U6372"/>
      <c r="V6372"/>
      <c r="W6372"/>
      <c r="X6372"/>
      <c r="Y6372"/>
      <c r="Z6372"/>
      <c r="AA6372"/>
      <c r="AB6372"/>
      <c r="AC6372"/>
      <c r="AD6372"/>
      <c r="AE6372"/>
      <c r="AF6372"/>
      <c r="AG6372">
        <v>1</v>
      </c>
      <c r="AH6372">
        <v>0</v>
      </c>
    </row>
    <row r="6373" spans="1:34" ht="15" x14ac:dyDescent="0.25">
      <c r="A6373" t="s">
        <v>12812</v>
      </c>
      <c r="B6373" t="s">
        <v>12813</v>
      </c>
      <c r="C6373" t="s">
        <v>511</v>
      </c>
      <c r="D6373">
        <v>40</v>
      </c>
      <c r="E6373" s="138">
        <v>45623</v>
      </c>
      <c r="F6373" s="138">
        <v>45685</v>
      </c>
      <c r="G6373" t="s">
        <v>69</v>
      </c>
      <c r="H6373" t="s">
        <v>70</v>
      </c>
      <c r="I6373">
        <v>0</v>
      </c>
      <c r="J6373" t="s">
        <v>16418</v>
      </c>
      <c r="K6373">
        <v>0.8</v>
      </c>
      <c r="L6373" t="s">
        <v>71</v>
      </c>
      <c r="M6373"/>
      <c r="N6373"/>
      <c r="O6373"/>
      <c r="P6373"/>
      <c r="Q6373"/>
      <c r="R6373"/>
      <c r="S6373"/>
      <c r="T6373"/>
      <c r="U6373"/>
      <c r="V6373"/>
      <c r="W6373"/>
      <c r="X6373"/>
      <c r="Y6373"/>
      <c r="Z6373"/>
      <c r="AA6373"/>
      <c r="AB6373"/>
      <c r="AC6373"/>
      <c r="AD6373"/>
      <c r="AE6373"/>
      <c r="AF6373"/>
      <c r="AG6373">
        <v>2</v>
      </c>
      <c r="AH6373">
        <v>6999.99</v>
      </c>
    </row>
    <row r="6374" spans="1:34" ht="15" x14ac:dyDescent="0.25">
      <c r="A6374" t="s">
        <v>12616</v>
      </c>
      <c r="B6374" t="s">
        <v>12617</v>
      </c>
      <c r="C6374" t="s">
        <v>742</v>
      </c>
      <c r="D6374">
        <v>6</v>
      </c>
      <c r="E6374" s="138">
        <v>43150</v>
      </c>
      <c r="F6374" s="138">
        <v>46011</v>
      </c>
      <c r="G6374" t="s">
        <v>69</v>
      </c>
      <c r="H6374" t="s">
        <v>63</v>
      </c>
      <c r="I6374">
        <v>0.4</v>
      </c>
      <c r="J6374" t="s">
        <v>71</v>
      </c>
      <c r="K6374"/>
      <c r="L6374"/>
      <c r="M6374"/>
      <c r="N6374"/>
      <c r="O6374"/>
      <c r="P6374"/>
      <c r="Q6374"/>
      <c r="R6374"/>
      <c r="S6374"/>
      <c r="T6374"/>
      <c r="U6374"/>
      <c r="V6374"/>
      <c r="W6374"/>
      <c r="X6374"/>
      <c r="Y6374"/>
      <c r="Z6374"/>
      <c r="AA6374"/>
      <c r="AB6374"/>
      <c r="AC6374"/>
      <c r="AD6374"/>
      <c r="AE6374"/>
      <c r="AF6374"/>
      <c r="AG6374">
        <v>1</v>
      </c>
      <c r="AH6374">
        <v>0</v>
      </c>
    </row>
    <row r="6375" spans="1:34" ht="15" x14ac:dyDescent="0.25">
      <c r="A6375" t="s">
        <v>12628</v>
      </c>
      <c r="B6375" t="s">
        <v>12629</v>
      </c>
      <c r="C6375" t="s">
        <v>179</v>
      </c>
      <c r="D6375">
        <v>35</v>
      </c>
      <c r="E6375" s="138">
        <v>45649</v>
      </c>
      <c r="F6375" s="138">
        <v>45686</v>
      </c>
      <c r="G6375" t="s">
        <v>69</v>
      </c>
      <c r="H6375" t="s">
        <v>63</v>
      </c>
      <c r="I6375">
        <v>0.2</v>
      </c>
      <c r="J6375" t="s">
        <v>71</v>
      </c>
      <c r="K6375"/>
      <c r="L6375"/>
      <c r="M6375"/>
      <c r="N6375"/>
      <c r="O6375"/>
      <c r="P6375"/>
      <c r="Q6375"/>
      <c r="R6375"/>
      <c r="S6375"/>
      <c r="T6375"/>
      <c r="U6375"/>
      <c r="V6375"/>
      <c r="W6375"/>
      <c r="X6375"/>
      <c r="Y6375"/>
      <c r="Z6375"/>
      <c r="AA6375"/>
      <c r="AB6375"/>
      <c r="AC6375"/>
      <c r="AD6375"/>
      <c r="AE6375"/>
      <c r="AF6375"/>
      <c r="AG6375">
        <v>1</v>
      </c>
      <c r="AH6375">
        <v>0</v>
      </c>
    </row>
    <row r="6376" spans="1:34" ht="15" x14ac:dyDescent="0.25">
      <c r="A6376" t="s">
        <v>12632</v>
      </c>
      <c r="B6376" t="s">
        <v>12633</v>
      </c>
      <c r="C6376" t="s">
        <v>680</v>
      </c>
      <c r="D6376">
        <v>23</v>
      </c>
      <c r="E6376" s="138">
        <v>42490</v>
      </c>
      <c r="F6376" s="138">
        <v>46011</v>
      </c>
      <c r="G6376" t="s">
        <v>69</v>
      </c>
      <c r="H6376" t="s">
        <v>63</v>
      </c>
      <c r="I6376">
        <v>0.8</v>
      </c>
      <c r="J6376" t="s">
        <v>71</v>
      </c>
      <c r="K6376"/>
      <c r="L6376"/>
      <c r="M6376"/>
      <c r="N6376"/>
      <c r="O6376"/>
      <c r="P6376"/>
      <c r="Q6376"/>
      <c r="R6376"/>
      <c r="S6376"/>
      <c r="T6376"/>
      <c r="U6376"/>
      <c r="V6376"/>
      <c r="W6376"/>
      <c r="X6376"/>
      <c r="Y6376"/>
      <c r="Z6376"/>
      <c r="AA6376"/>
      <c r="AB6376"/>
      <c r="AC6376"/>
      <c r="AD6376"/>
      <c r="AE6376"/>
      <c r="AF6376"/>
      <c r="AG6376">
        <v>1</v>
      </c>
      <c r="AH6376">
        <v>0</v>
      </c>
    </row>
    <row r="6377" spans="1:34" ht="15" x14ac:dyDescent="0.25">
      <c r="A6377" t="s">
        <v>12640</v>
      </c>
      <c r="B6377" t="s">
        <v>12641</v>
      </c>
      <c r="C6377" t="s">
        <v>301</v>
      </c>
      <c r="D6377">
        <v>32</v>
      </c>
      <c r="E6377" s="138">
        <v>45250</v>
      </c>
      <c r="F6377" s="138">
        <v>46011</v>
      </c>
      <c r="G6377" t="s">
        <v>69</v>
      </c>
      <c r="H6377" t="s">
        <v>63</v>
      </c>
      <c r="I6377">
        <v>0.8</v>
      </c>
      <c r="J6377" t="s">
        <v>71</v>
      </c>
      <c r="K6377"/>
      <c r="L6377"/>
      <c r="M6377"/>
      <c r="N6377"/>
      <c r="O6377"/>
      <c r="P6377"/>
      <c r="Q6377"/>
      <c r="R6377"/>
      <c r="S6377"/>
      <c r="T6377"/>
      <c r="U6377"/>
      <c r="V6377"/>
      <c r="W6377"/>
      <c r="X6377"/>
      <c r="Y6377"/>
      <c r="Z6377"/>
      <c r="AA6377"/>
      <c r="AB6377"/>
      <c r="AC6377"/>
      <c r="AD6377"/>
      <c r="AE6377"/>
      <c r="AF6377"/>
      <c r="AG6377">
        <v>1</v>
      </c>
      <c r="AH6377">
        <v>0</v>
      </c>
    </row>
    <row r="6378" spans="1:34" ht="15" x14ac:dyDescent="0.25">
      <c r="A6378" t="s">
        <v>12642</v>
      </c>
      <c r="B6378" t="s">
        <v>12643</v>
      </c>
      <c r="C6378" t="s">
        <v>211</v>
      </c>
      <c r="D6378">
        <v>3</v>
      </c>
      <c r="E6378" s="138">
        <v>44279</v>
      </c>
      <c r="F6378" s="138">
        <v>46011</v>
      </c>
      <c r="G6378" t="s">
        <v>69</v>
      </c>
      <c r="H6378" t="s">
        <v>63</v>
      </c>
      <c r="I6378">
        <v>0.5</v>
      </c>
      <c r="J6378" t="s">
        <v>71</v>
      </c>
      <c r="K6378"/>
      <c r="L6378"/>
      <c r="M6378"/>
      <c r="N6378"/>
      <c r="O6378"/>
      <c r="P6378"/>
      <c r="Q6378"/>
      <c r="R6378"/>
      <c r="S6378"/>
      <c r="T6378"/>
      <c r="U6378"/>
      <c r="V6378"/>
      <c r="W6378"/>
      <c r="X6378"/>
      <c r="Y6378"/>
      <c r="Z6378"/>
      <c r="AA6378"/>
      <c r="AB6378"/>
      <c r="AC6378"/>
      <c r="AD6378"/>
      <c r="AE6378"/>
      <c r="AF6378"/>
      <c r="AG6378">
        <v>1</v>
      </c>
      <c r="AH6378">
        <v>0</v>
      </c>
    </row>
    <row r="6379" spans="1:34" ht="15" x14ac:dyDescent="0.25">
      <c r="A6379" t="s">
        <v>12634</v>
      </c>
      <c r="B6379" t="s">
        <v>12635</v>
      </c>
      <c r="C6379" t="s">
        <v>139</v>
      </c>
      <c r="D6379">
        <v>18</v>
      </c>
      <c r="E6379" s="138">
        <v>41883</v>
      </c>
      <c r="F6379" s="138">
        <v>46011</v>
      </c>
      <c r="G6379" t="s">
        <v>69</v>
      </c>
      <c r="H6379" t="s">
        <v>63</v>
      </c>
      <c r="I6379">
        <v>0.6</v>
      </c>
      <c r="J6379" t="s">
        <v>71</v>
      </c>
      <c r="K6379"/>
      <c r="L6379"/>
      <c r="M6379"/>
      <c r="N6379"/>
      <c r="O6379"/>
      <c r="P6379"/>
      <c r="Q6379"/>
      <c r="R6379"/>
      <c r="S6379"/>
      <c r="T6379"/>
      <c r="U6379"/>
      <c r="V6379"/>
      <c r="W6379"/>
      <c r="X6379"/>
      <c r="Y6379"/>
      <c r="Z6379"/>
      <c r="AA6379"/>
      <c r="AB6379"/>
      <c r="AC6379"/>
      <c r="AD6379"/>
      <c r="AE6379"/>
      <c r="AF6379"/>
      <c r="AG6379">
        <v>1</v>
      </c>
      <c r="AH6379">
        <v>0</v>
      </c>
    </row>
    <row r="6380" spans="1:34" ht="15" x14ac:dyDescent="0.25">
      <c r="A6380" t="s">
        <v>12644</v>
      </c>
      <c r="B6380" t="s">
        <v>12645</v>
      </c>
      <c r="C6380" t="s">
        <v>411</v>
      </c>
      <c r="D6380">
        <v>46</v>
      </c>
      <c r="E6380" s="138">
        <v>41022</v>
      </c>
      <c r="F6380" s="138">
        <v>46011</v>
      </c>
      <c r="G6380" t="s">
        <v>69</v>
      </c>
      <c r="H6380" t="s">
        <v>63</v>
      </c>
      <c r="I6380">
        <v>0.8</v>
      </c>
      <c r="J6380" t="s">
        <v>71</v>
      </c>
      <c r="K6380"/>
      <c r="L6380"/>
      <c r="M6380"/>
      <c r="N6380"/>
      <c r="O6380"/>
      <c r="P6380"/>
      <c r="Q6380"/>
      <c r="R6380"/>
      <c r="S6380"/>
      <c r="T6380"/>
      <c r="U6380"/>
      <c r="V6380"/>
      <c r="W6380"/>
      <c r="X6380"/>
      <c r="Y6380"/>
      <c r="Z6380"/>
      <c r="AA6380"/>
      <c r="AB6380"/>
      <c r="AC6380"/>
      <c r="AD6380"/>
      <c r="AE6380"/>
      <c r="AF6380"/>
      <c r="AG6380">
        <v>1</v>
      </c>
      <c r="AH6380">
        <v>0</v>
      </c>
    </row>
    <row r="6381" spans="1:34" ht="15" x14ac:dyDescent="0.25">
      <c r="A6381" t="s">
        <v>12636</v>
      </c>
      <c r="B6381" t="s">
        <v>12637</v>
      </c>
      <c r="C6381" t="s">
        <v>99</v>
      </c>
      <c r="D6381">
        <v>29</v>
      </c>
      <c r="E6381" s="138">
        <v>44600</v>
      </c>
      <c r="F6381" s="138">
        <v>46011</v>
      </c>
      <c r="G6381" t="s">
        <v>69</v>
      </c>
      <c r="H6381" t="s">
        <v>63</v>
      </c>
      <c r="I6381">
        <v>0.4</v>
      </c>
      <c r="J6381" t="s">
        <v>71</v>
      </c>
      <c r="K6381"/>
      <c r="L6381"/>
      <c r="M6381"/>
      <c r="N6381"/>
      <c r="O6381"/>
      <c r="P6381"/>
      <c r="Q6381"/>
      <c r="R6381"/>
      <c r="S6381"/>
      <c r="T6381"/>
      <c r="U6381"/>
      <c r="V6381"/>
      <c r="W6381"/>
      <c r="X6381"/>
      <c r="Y6381"/>
      <c r="Z6381"/>
      <c r="AA6381"/>
      <c r="AB6381"/>
      <c r="AC6381"/>
      <c r="AD6381"/>
      <c r="AE6381"/>
      <c r="AF6381"/>
      <c r="AG6381">
        <v>1</v>
      </c>
      <c r="AH6381">
        <v>0</v>
      </c>
    </row>
    <row r="6382" spans="1:34" ht="15" x14ac:dyDescent="0.25">
      <c r="A6382" t="s">
        <v>12646</v>
      </c>
      <c r="B6382" t="s">
        <v>12647</v>
      </c>
      <c r="C6382" t="s">
        <v>1370</v>
      </c>
      <c r="D6382">
        <v>46</v>
      </c>
      <c r="E6382" s="138">
        <v>45647</v>
      </c>
      <c r="F6382" s="138">
        <v>45688</v>
      </c>
      <c r="G6382" t="s">
        <v>69</v>
      </c>
      <c r="H6382" t="s">
        <v>70</v>
      </c>
      <c r="I6382">
        <v>0</v>
      </c>
      <c r="J6382" t="s">
        <v>16249</v>
      </c>
      <c r="K6382">
        <v>0.8</v>
      </c>
      <c r="L6382" t="s">
        <v>71</v>
      </c>
      <c r="M6382"/>
      <c r="N6382"/>
      <c r="O6382"/>
      <c r="P6382"/>
      <c r="Q6382"/>
      <c r="R6382"/>
      <c r="S6382"/>
      <c r="T6382"/>
      <c r="U6382"/>
      <c r="V6382"/>
      <c r="W6382"/>
      <c r="X6382"/>
      <c r="Y6382"/>
      <c r="Z6382"/>
      <c r="AA6382"/>
      <c r="AB6382"/>
      <c r="AC6382"/>
      <c r="AD6382"/>
      <c r="AE6382"/>
      <c r="AF6382"/>
      <c r="AG6382">
        <v>2</v>
      </c>
      <c r="AH6382">
        <v>8000</v>
      </c>
    </row>
    <row r="6383" spans="1:34" ht="15" x14ac:dyDescent="0.25">
      <c r="A6383" t="s">
        <v>12630</v>
      </c>
      <c r="B6383" t="s">
        <v>12631</v>
      </c>
      <c r="C6383" t="s">
        <v>182</v>
      </c>
      <c r="D6383">
        <v>1</v>
      </c>
      <c r="E6383" s="138">
        <v>44611</v>
      </c>
      <c r="F6383" s="138">
        <v>46011</v>
      </c>
      <c r="G6383" t="s">
        <v>69</v>
      </c>
      <c r="H6383" t="s">
        <v>70</v>
      </c>
      <c r="I6383">
        <v>0</v>
      </c>
      <c r="J6383" t="s">
        <v>16236</v>
      </c>
      <c r="K6383">
        <v>0.8</v>
      </c>
      <c r="L6383" t="s">
        <v>71</v>
      </c>
      <c r="M6383"/>
      <c r="N6383"/>
      <c r="O6383"/>
      <c r="P6383"/>
      <c r="Q6383"/>
      <c r="R6383"/>
      <c r="S6383"/>
      <c r="T6383"/>
      <c r="U6383"/>
      <c r="V6383"/>
      <c r="W6383"/>
      <c r="X6383"/>
      <c r="Y6383"/>
      <c r="Z6383"/>
      <c r="AA6383"/>
      <c r="AB6383"/>
      <c r="AC6383"/>
      <c r="AD6383"/>
      <c r="AE6383"/>
      <c r="AF6383"/>
      <c r="AG6383">
        <v>2</v>
      </c>
      <c r="AH6383">
        <v>9999.99</v>
      </c>
    </row>
    <row r="6384" spans="1:34" ht="15" x14ac:dyDescent="0.25">
      <c r="A6384" t="s">
        <v>12648</v>
      </c>
      <c r="B6384" t="s">
        <v>12649</v>
      </c>
      <c r="C6384" t="s">
        <v>125</v>
      </c>
      <c r="D6384">
        <v>63</v>
      </c>
      <c r="E6384" s="138">
        <v>41213</v>
      </c>
      <c r="F6384" s="138">
        <v>46011</v>
      </c>
      <c r="G6384" t="s">
        <v>69</v>
      </c>
      <c r="H6384" t="s">
        <v>63</v>
      </c>
      <c r="I6384">
        <v>0.8</v>
      </c>
      <c r="J6384" t="s">
        <v>71</v>
      </c>
      <c r="K6384"/>
      <c r="L6384"/>
      <c r="M6384"/>
      <c r="N6384"/>
      <c r="O6384"/>
      <c r="P6384"/>
      <c r="Q6384"/>
      <c r="R6384"/>
      <c r="S6384"/>
      <c r="T6384"/>
      <c r="U6384"/>
      <c r="V6384"/>
      <c r="W6384"/>
      <c r="X6384"/>
      <c r="Y6384"/>
      <c r="Z6384"/>
      <c r="AA6384"/>
      <c r="AB6384"/>
      <c r="AC6384"/>
      <c r="AD6384"/>
      <c r="AE6384"/>
      <c r="AF6384"/>
      <c r="AG6384">
        <v>1</v>
      </c>
      <c r="AH6384">
        <v>0</v>
      </c>
    </row>
    <row r="6385" spans="1:34" ht="15" x14ac:dyDescent="0.25">
      <c r="A6385" t="s">
        <v>12638</v>
      </c>
      <c r="B6385" t="s">
        <v>12639</v>
      </c>
      <c r="C6385" t="s">
        <v>439</v>
      </c>
      <c r="D6385">
        <v>11</v>
      </c>
      <c r="E6385" s="138">
        <v>44642</v>
      </c>
      <c r="F6385" s="138">
        <v>46011</v>
      </c>
      <c r="G6385" t="s">
        <v>16478</v>
      </c>
      <c r="H6385" t="s">
        <v>70</v>
      </c>
      <c r="I6385">
        <v>0.7</v>
      </c>
      <c r="J6385" t="s">
        <v>76</v>
      </c>
      <c r="K6385">
        <v>0.73</v>
      </c>
      <c r="L6385" t="s">
        <v>77</v>
      </c>
      <c r="M6385">
        <v>0.77</v>
      </c>
      <c r="N6385" t="s">
        <v>78</v>
      </c>
      <c r="O6385">
        <v>0.8</v>
      </c>
      <c r="P6385" t="s">
        <v>79</v>
      </c>
      <c r="Q6385"/>
      <c r="R6385"/>
      <c r="S6385"/>
      <c r="T6385"/>
      <c r="U6385"/>
      <c r="V6385"/>
      <c r="W6385"/>
      <c r="X6385"/>
      <c r="Y6385"/>
      <c r="Z6385"/>
      <c r="AA6385"/>
      <c r="AB6385"/>
      <c r="AC6385"/>
      <c r="AD6385"/>
      <c r="AE6385"/>
      <c r="AF6385"/>
      <c r="AG6385">
        <v>0</v>
      </c>
      <c r="AH6385">
        <v>0</v>
      </c>
    </row>
    <row r="6386" spans="1:34" ht="15" x14ac:dyDescent="0.25">
      <c r="A6386" t="s">
        <v>12658</v>
      </c>
      <c r="B6386" t="s">
        <v>12659</v>
      </c>
      <c r="C6386" t="s">
        <v>122</v>
      </c>
      <c r="D6386">
        <v>3</v>
      </c>
      <c r="E6386" s="138">
        <v>45744</v>
      </c>
      <c r="F6386" s="138">
        <v>45769</v>
      </c>
      <c r="G6386" t="s">
        <v>75</v>
      </c>
      <c r="H6386" t="s">
        <v>70</v>
      </c>
      <c r="I6386">
        <v>0</v>
      </c>
      <c r="J6386" t="s">
        <v>16229</v>
      </c>
      <c r="K6386">
        <v>0.7</v>
      </c>
      <c r="L6386" t="s">
        <v>71</v>
      </c>
      <c r="M6386"/>
      <c r="N6386"/>
      <c r="O6386"/>
      <c r="P6386"/>
      <c r="Q6386"/>
      <c r="R6386"/>
      <c r="S6386"/>
      <c r="T6386"/>
      <c r="U6386"/>
      <c r="V6386"/>
      <c r="W6386"/>
      <c r="X6386"/>
      <c r="Y6386"/>
      <c r="Z6386"/>
      <c r="AA6386"/>
      <c r="AB6386"/>
      <c r="AC6386"/>
      <c r="AD6386"/>
      <c r="AE6386"/>
      <c r="AF6386"/>
      <c r="AG6386">
        <v>2</v>
      </c>
      <c r="AH6386">
        <v>10000</v>
      </c>
    </row>
    <row r="6387" spans="1:34" ht="15" x14ac:dyDescent="0.25">
      <c r="A6387" t="s">
        <v>12660</v>
      </c>
      <c r="B6387" t="s">
        <v>12661</v>
      </c>
      <c r="C6387" t="s">
        <v>102</v>
      </c>
      <c r="D6387">
        <v>2</v>
      </c>
      <c r="E6387" s="138">
        <v>45687</v>
      </c>
      <c r="F6387" s="138">
        <v>45729</v>
      </c>
      <c r="G6387" t="s">
        <v>75</v>
      </c>
      <c r="H6387" t="s">
        <v>70</v>
      </c>
      <c r="I6387">
        <v>0.7</v>
      </c>
      <c r="J6387" t="s">
        <v>16270</v>
      </c>
      <c r="K6387">
        <v>0.75</v>
      </c>
      <c r="L6387" t="s">
        <v>78</v>
      </c>
      <c r="M6387">
        <v>0.8</v>
      </c>
      <c r="N6387" t="s">
        <v>79</v>
      </c>
      <c r="O6387"/>
      <c r="P6387"/>
      <c r="Q6387"/>
      <c r="R6387"/>
      <c r="S6387"/>
      <c r="T6387"/>
      <c r="U6387"/>
      <c r="V6387"/>
      <c r="W6387"/>
      <c r="X6387"/>
      <c r="Y6387"/>
      <c r="Z6387"/>
      <c r="AA6387"/>
      <c r="AB6387"/>
      <c r="AC6387"/>
      <c r="AD6387"/>
      <c r="AE6387"/>
      <c r="AF6387"/>
      <c r="AG6387">
        <v>3</v>
      </c>
      <c r="AH6387">
        <v>0</v>
      </c>
    </row>
    <row r="6388" spans="1:34" ht="15" x14ac:dyDescent="0.25">
      <c r="A6388" t="s">
        <v>12662</v>
      </c>
      <c r="B6388" t="s">
        <v>12663</v>
      </c>
      <c r="C6388" t="s">
        <v>318</v>
      </c>
      <c r="D6388">
        <v>28</v>
      </c>
      <c r="E6388" s="138">
        <v>45647</v>
      </c>
      <c r="F6388" s="138">
        <v>45688</v>
      </c>
      <c r="G6388" t="s">
        <v>69</v>
      </c>
      <c r="H6388" t="s">
        <v>70</v>
      </c>
      <c r="I6388">
        <v>0</v>
      </c>
      <c r="J6388" t="s">
        <v>16230</v>
      </c>
      <c r="K6388">
        <v>0.8</v>
      </c>
      <c r="L6388" t="s">
        <v>71</v>
      </c>
      <c r="M6388"/>
      <c r="N6388"/>
      <c r="O6388"/>
      <c r="P6388"/>
      <c r="Q6388"/>
      <c r="R6388"/>
      <c r="S6388"/>
      <c r="T6388"/>
      <c r="U6388"/>
      <c r="V6388"/>
      <c r="W6388"/>
      <c r="X6388"/>
      <c r="Y6388"/>
      <c r="Z6388"/>
      <c r="AA6388"/>
      <c r="AB6388"/>
      <c r="AC6388"/>
      <c r="AD6388"/>
      <c r="AE6388"/>
      <c r="AF6388"/>
      <c r="AG6388">
        <v>2</v>
      </c>
      <c r="AH6388">
        <v>15000</v>
      </c>
    </row>
    <row r="6389" spans="1:34" ht="15" x14ac:dyDescent="0.25">
      <c r="A6389" t="s">
        <v>12664</v>
      </c>
      <c r="B6389" t="s">
        <v>12665</v>
      </c>
      <c r="C6389" t="s">
        <v>211</v>
      </c>
      <c r="D6389"/>
      <c r="E6389"/>
      <c r="F6389"/>
      <c r="G6389"/>
      <c r="H6389" t="s">
        <v>63</v>
      </c>
      <c r="I6389" t="s">
        <v>64</v>
      </c>
      <c r="J6389"/>
      <c r="K6389"/>
      <c r="L6389"/>
      <c r="M6389"/>
      <c r="N6389"/>
      <c r="O6389"/>
      <c r="P6389"/>
      <c r="Q6389"/>
      <c r="R6389"/>
      <c r="S6389"/>
      <c r="T6389"/>
      <c r="U6389"/>
      <c r="V6389"/>
      <c r="W6389"/>
      <c r="X6389"/>
      <c r="Y6389"/>
      <c r="Z6389"/>
      <c r="AA6389"/>
      <c r="AB6389"/>
      <c r="AC6389"/>
      <c r="AD6389"/>
      <c r="AE6389"/>
      <c r="AF6389"/>
      <c r="AG6389"/>
      <c r="AH6389">
        <v>0</v>
      </c>
    </row>
    <row r="6390" spans="1:34" ht="15" x14ac:dyDescent="0.25">
      <c r="A6390" t="s">
        <v>12666</v>
      </c>
      <c r="B6390" t="s">
        <v>12667</v>
      </c>
      <c r="C6390" t="s">
        <v>411</v>
      </c>
      <c r="D6390">
        <v>10</v>
      </c>
      <c r="E6390" s="138">
        <v>42744</v>
      </c>
      <c r="F6390" s="138">
        <v>46011</v>
      </c>
      <c r="G6390" t="s">
        <v>69</v>
      </c>
      <c r="H6390" t="s">
        <v>63</v>
      </c>
      <c r="I6390">
        <v>0.8</v>
      </c>
      <c r="J6390" t="s">
        <v>71</v>
      </c>
      <c r="K6390"/>
      <c r="L6390"/>
      <c r="M6390"/>
      <c r="N6390"/>
      <c r="O6390"/>
      <c r="P6390"/>
      <c r="Q6390"/>
      <c r="R6390"/>
      <c r="S6390"/>
      <c r="T6390"/>
      <c r="U6390"/>
      <c r="V6390"/>
      <c r="W6390"/>
      <c r="X6390"/>
      <c r="Y6390"/>
      <c r="Z6390"/>
      <c r="AA6390"/>
      <c r="AB6390"/>
      <c r="AC6390"/>
      <c r="AD6390"/>
      <c r="AE6390"/>
      <c r="AF6390"/>
      <c r="AG6390">
        <v>1</v>
      </c>
      <c r="AH6390">
        <v>0</v>
      </c>
    </row>
    <row r="6391" spans="1:34" ht="15" x14ac:dyDescent="0.25">
      <c r="A6391" t="s">
        <v>12668</v>
      </c>
      <c r="B6391" t="s">
        <v>12669</v>
      </c>
      <c r="C6391" t="s">
        <v>125</v>
      </c>
      <c r="D6391">
        <v>50</v>
      </c>
      <c r="E6391" s="138">
        <v>45646</v>
      </c>
      <c r="F6391" s="138">
        <v>45667</v>
      </c>
      <c r="G6391" t="s">
        <v>69</v>
      </c>
      <c r="H6391" t="s">
        <v>63</v>
      </c>
      <c r="I6391">
        <v>0.8</v>
      </c>
      <c r="J6391" t="s">
        <v>71</v>
      </c>
      <c r="K6391"/>
      <c r="L6391"/>
      <c r="M6391"/>
      <c r="N6391"/>
      <c r="O6391"/>
      <c r="P6391"/>
      <c r="Q6391"/>
      <c r="R6391"/>
      <c r="S6391"/>
      <c r="T6391"/>
      <c r="U6391"/>
      <c r="V6391"/>
      <c r="W6391"/>
      <c r="X6391"/>
      <c r="Y6391"/>
      <c r="Z6391"/>
      <c r="AA6391"/>
      <c r="AB6391"/>
      <c r="AC6391"/>
      <c r="AD6391"/>
      <c r="AE6391"/>
      <c r="AF6391"/>
      <c r="AG6391">
        <v>1</v>
      </c>
      <c r="AH6391">
        <v>0</v>
      </c>
    </row>
    <row r="6392" spans="1:34" ht="15" x14ac:dyDescent="0.25">
      <c r="A6392" t="s">
        <v>12720</v>
      </c>
      <c r="B6392" t="s">
        <v>12721</v>
      </c>
      <c r="C6392" t="s">
        <v>231</v>
      </c>
      <c r="D6392">
        <v>61</v>
      </c>
      <c r="E6392" s="138">
        <v>45645</v>
      </c>
      <c r="F6392" s="138">
        <v>45889</v>
      </c>
      <c r="G6392" t="s">
        <v>75</v>
      </c>
      <c r="H6392" t="s">
        <v>70</v>
      </c>
      <c r="I6392">
        <v>0</v>
      </c>
      <c r="J6392" t="s">
        <v>16228</v>
      </c>
      <c r="K6392">
        <v>0.75</v>
      </c>
      <c r="L6392" t="s">
        <v>16270</v>
      </c>
      <c r="M6392">
        <v>0.75</v>
      </c>
      <c r="N6392" t="s">
        <v>78</v>
      </c>
      <c r="O6392">
        <v>0.8</v>
      </c>
      <c r="P6392" t="s">
        <v>79</v>
      </c>
      <c r="Q6392"/>
      <c r="R6392"/>
      <c r="S6392"/>
      <c r="T6392"/>
      <c r="U6392"/>
      <c r="V6392"/>
      <c r="W6392"/>
      <c r="X6392"/>
      <c r="Y6392"/>
      <c r="Z6392"/>
      <c r="AA6392"/>
      <c r="AB6392"/>
      <c r="AC6392"/>
      <c r="AD6392"/>
      <c r="AE6392"/>
      <c r="AF6392"/>
      <c r="AG6392">
        <v>4</v>
      </c>
      <c r="AH6392">
        <v>12000</v>
      </c>
    </row>
    <row r="6393" spans="1:34" ht="15" x14ac:dyDescent="0.25">
      <c r="A6393" t="s">
        <v>12722</v>
      </c>
      <c r="B6393" t="s">
        <v>12723</v>
      </c>
      <c r="C6393" t="s">
        <v>203</v>
      </c>
      <c r="D6393">
        <v>44</v>
      </c>
      <c r="E6393" s="138">
        <v>45622</v>
      </c>
      <c r="F6393" s="138">
        <v>45649</v>
      </c>
      <c r="G6393" t="s">
        <v>75</v>
      </c>
      <c r="H6393" t="s">
        <v>70</v>
      </c>
      <c r="I6393">
        <v>0</v>
      </c>
      <c r="J6393" t="s">
        <v>16248</v>
      </c>
      <c r="K6393">
        <v>0.8</v>
      </c>
      <c r="L6393" t="s">
        <v>71</v>
      </c>
      <c r="M6393"/>
      <c r="N6393"/>
      <c r="O6393"/>
      <c r="P6393"/>
      <c r="Q6393"/>
      <c r="R6393"/>
      <c r="S6393"/>
      <c r="T6393"/>
      <c r="U6393"/>
      <c r="V6393"/>
      <c r="W6393"/>
      <c r="X6393"/>
      <c r="Y6393"/>
      <c r="Z6393"/>
      <c r="AA6393"/>
      <c r="AB6393"/>
      <c r="AC6393"/>
      <c r="AD6393"/>
      <c r="AE6393"/>
      <c r="AF6393"/>
      <c r="AG6393">
        <v>2</v>
      </c>
      <c r="AH6393">
        <v>8500</v>
      </c>
    </row>
    <row r="6394" spans="1:34" ht="15" x14ac:dyDescent="0.25">
      <c r="A6394" t="s">
        <v>12718</v>
      </c>
      <c r="B6394" t="s">
        <v>12719</v>
      </c>
      <c r="C6394" t="s">
        <v>136</v>
      </c>
      <c r="D6394">
        <v>12</v>
      </c>
      <c r="E6394" s="138">
        <v>44687</v>
      </c>
      <c r="F6394" s="138">
        <v>46011</v>
      </c>
      <c r="G6394" t="s">
        <v>69</v>
      </c>
      <c r="H6394" t="s">
        <v>70</v>
      </c>
      <c r="I6394">
        <v>0</v>
      </c>
      <c r="J6394" t="s">
        <v>16230</v>
      </c>
      <c r="K6394">
        <v>0.7</v>
      </c>
      <c r="L6394" t="s">
        <v>71</v>
      </c>
      <c r="M6394"/>
      <c r="N6394"/>
      <c r="O6394"/>
      <c r="P6394"/>
      <c r="Q6394"/>
      <c r="R6394"/>
      <c r="S6394"/>
      <c r="T6394"/>
      <c r="U6394"/>
      <c r="V6394"/>
      <c r="W6394"/>
      <c r="X6394"/>
      <c r="Y6394"/>
      <c r="Z6394"/>
      <c r="AA6394"/>
      <c r="AB6394"/>
      <c r="AC6394"/>
      <c r="AD6394"/>
      <c r="AE6394"/>
      <c r="AF6394"/>
      <c r="AG6394">
        <v>2</v>
      </c>
      <c r="AH6394">
        <v>15000</v>
      </c>
    </row>
    <row r="6395" spans="1:34" ht="15" x14ac:dyDescent="0.25">
      <c r="A6395" t="s">
        <v>12728</v>
      </c>
      <c r="B6395" t="s">
        <v>12729</v>
      </c>
      <c r="C6395" t="s">
        <v>122</v>
      </c>
      <c r="D6395">
        <v>41</v>
      </c>
      <c r="E6395" s="138">
        <v>43907</v>
      </c>
      <c r="F6395" s="138">
        <v>46011</v>
      </c>
      <c r="G6395" t="s">
        <v>69</v>
      </c>
      <c r="H6395" t="s">
        <v>70</v>
      </c>
      <c r="I6395">
        <v>0</v>
      </c>
      <c r="J6395" t="s">
        <v>16229</v>
      </c>
      <c r="K6395">
        <v>0.8</v>
      </c>
      <c r="L6395" t="s">
        <v>71</v>
      </c>
      <c r="M6395"/>
      <c r="N6395"/>
      <c r="O6395"/>
      <c r="P6395"/>
      <c r="Q6395"/>
      <c r="R6395"/>
      <c r="S6395"/>
      <c r="T6395"/>
      <c r="U6395"/>
      <c r="V6395"/>
      <c r="W6395"/>
      <c r="X6395"/>
      <c r="Y6395"/>
      <c r="Z6395"/>
      <c r="AA6395"/>
      <c r="AB6395"/>
      <c r="AC6395"/>
      <c r="AD6395"/>
      <c r="AE6395"/>
      <c r="AF6395"/>
      <c r="AG6395">
        <v>2</v>
      </c>
      <c r="AH6395">
        <v>10000</v>
      </c>
    </row>
    <row r="6396" spans="1:34" ht="15" x14ac:dyDescent="0.25">
      <c r="A6396" t="s">
        <v>12730</v>
      </c>
      <c r="B6396" t="s">
        <v>12731</v>
      </c>
      <c r="C6396" t="s">
        <v>935</v>
      </c>
      <c r="D6396"/>
      <c r="E6396"/>
      <c r="F6396"/>
      <c r="G6396"/>
      <c r="H6396" t="s">
        <v>63</v>
      </c>
      <c r="I6396" t="s">
        <v>64</v>
      </c>
      <c r="J6396"/>
      <c r="K6396"/>
      <c r="L6396"/>
      <c r="M6396"/>
      <c r="N6396"/>
      <c r="O6396"/>
      <c r="P6396"/>
      <c r="Q6396"/>
      <c r="R6396"/>
      <c r="S6396"/>
      <c r="T6396"/>
      <c r="U6396"/>
      <c r="V6396"/>
      <c r="W6396"/>
      <c r="X6396"/>
      <c r="Y6396"/>
      <c r="Z6396"/>
      <c r="AA6396"/>
      <c r="AB6396"/>
      <c r="AC6396"/>
      <c r="AD6396"/>
      <c r="AE6396"/>
      <c r="AF6396"/>
      <c r="AG6396"/>
      <c r="AH6396">
        <v>0</v>
      </c>
    </row>
    <row r="6397" spans="1:34" ht="15" x14ac:dyDescent="0.25">
      <c r="A6397" t="s">
        <v>12736</v>
      </c>
      <c r="B6397" t="s">
        <v>12737</v>
      </c>
      <c r="C6397" t="s">
        <v>374</v>
      </c>
      <c r="D6397"/>
      <c r="E6397"/>
      <c r="F6397"/>
      <c r="G6397"/>
      <c r="H6397" t="s">
        <v>63</v>
      </c>
      <c r="I6397" t="s">
        <v>64</v>
      </c>
      <c r="J6397"/>
      <c r="K6397"/>
      <c r="L6397"/>
      <c r="M6397"/>
      <c r="N6397"/>
      <c r="O6397"/>
      <c r="P6397"/>
      <c r="Q6397"/>
      <c r="R6397"/>
      <c r="S6397"/>
      <c r="T6397"/>
      <c r="U6397"/>
      <c r="V6397"/>
      <c r="W6397"/>
      <c r="X6397"/>
      <c r="Y6397"/>
      <c r="Z6397"/>
      <c r="AA6397"/>
      <c r="AB6397"/>
      <c r="AC6397"/>
      <c r="AD6397"/>
      <c r="AE6397"/>
      <c r="AF6397"/>
      <c r="AG6397"/>
      <c r="AH6397">
        <v>0</v>
      </c>
    </row>
    <row r="6398" spans="1:34" ht="15" x14ac:dyDescent="0.25">
      <c r="A6398" t="s">
        <v>12734</v>
      </c>
      <c r="B6398" t="s">
        <v>12735</v>
      </c>
      <c r="C6398" t="s">
        <v>136</v>
      </c>
      <c r="D6398">
        <v>34</v>
      </c>
      <c r="E6398" s="138">
        <v>45653</v>
      </c>
      <c r="F6398" s="138">
        <v>45932</v>
      </c>
      <c r="G6398" t="s">
        <v>69</v>
      </c>
      <c r="H6398" t="s">
        <v>63</v>
      </c>
      <c r="I6398">
        <v>0.7</v>
      </c>
      <c r="J6398" t="s">
        <v>71</v>
      </c>
      <c r="K6398"/>
      <c r="L6398"/>
      <c r="M6398"/>
      <c r="N6398"/>
      <c r="O6398"/>
      <c r="P6398"/>
      <c r="Q6398"/>
      <c r="R6398"/>
      <c r="S6398"/>
      <c r="T6398"/>
      <c r="U6398"/>
      <c r="V6398"/>
      <c r="W6398"/>
      <c r="X6398"/>
      <c r="Y6398"/>
      <c r="Z6398"/>
      <c r="AA6398"/>
      <c r="AB6398"/>
      <c r="AC6398"/>
      <c r="AD6398"/>
      <c r="AE6398"/>
      <c r="AF6398"/>
      <c r="AG6398">
        <v>1</v>
      </c>
      <c r="AH6398">
        <v>0</v>
      </c>
    </row>
    <row r="6399" spans="1:34" ht="15" x14ac:dyDescent="0.25">
      <c r="A6399" t="s">
        <v>12732</v>
      </c>
      <c r="B6399" t="s">
        <v>12733</v>
      </c>
      <c r="C6399" t="s">
        <v>281</v>
      </c>
      <c r="D6399">
        <v>34</v>
      </c>
      <c r="E6399" s="138">
        <v>45644</v>
      </c>
      <c r="F6399" s="138">
        <v>45688</v>
      </c>
      <c r="G6399" t="s">
        <v>69</v>
      </c>
      <c r="H6399" t="s">
        <v>63</v>
      </c>
      <c r="I6399">
        <v>0.2</v>
      </c>
      <c r="J6399" t="s">
        <v>71</v>
      </c>
      <c r="K6399"/>
      <c r="L6399"/>
      <c r="M6399"/>
      <c r="N6399"/>
      <c r="O6399"/>
      <c r="P6399"/>
      <c r="Q6399"/>
      <c r="R6399"/>
      <c r="S6399"/>
      <c r="T6399"/>
      <c r="U6399"/>
      <c r="V6399"/>
      <c r="W6399"/>
      <c r="X6399"/>
      <c r="Y6399"/>
      <c r="Z6399"/>
      <c r="AA6399"/>
      <c r="AB6399"/>
      <c r="AC6399"/>
      <c r="AD6399"/>
      <c r="AE6399"/>
      <c r="AF6399"/>
      <c r="AG6399">
        <v>1</v>
      </c>
      <c r="AH6399">
        <v>0</v>
      </c>
    </row>
    <row r="6400" spans="1:34" ht="15" x14ac:dyDescent="0.25">
      <c r="A6400" t="s">
        <v>12738</v>
      </c>
      <c r="B6400" t="s">
        <v>12739</v>
      </c>
      <c r="C6400" t="s">
        <v>742</v>
      </c>
      <c r="D6400">
        <v>43</v>
      </c>
      <c r="E6400" s="138">
        <v>45639</v>
      </c>
      <c r="F6400" s="138">
        <v>45846</v>
      </c>
      <c r="G6400" t="s">
        <v>69</v>
      </c>
      <c r="H6400" t="s">
        <v>63</v>
      </c>
      <c r="I6400">
        <v>0.2</v>
      </c>
      <c r="J6400" t="s">
        <v>71</v>
      </c>
      <c r="K6400"/>
      <c r="L6400"/>
      <c r="M6400"/>
      <c r="N6400"/>
      <c r="O6400"/>
      <c r="P6400"/>
      <c r="Q6400"/>
      <c r="R6400"/>
      <c r="S6400"/>
      <c r="T6400"/>
      <c r="U6400"/>
      <c r="V6400"/>
      <c r="W6400"/>
      <c r="X6400"/>
      <c r="Y6400"/>
      <c r="Z6400"/>
      <c r="AA6400"/>
      <c r="AB6400"/>
      <c r="AC6400"/>
      <c r="AD6400"/>
      <c r="AE6400"/>
      <c r="AF6400"/>
      <c r="AG6400">
        <v>1</v>
      </c>
      <c r="AH6400">
        <v>0</v>
      </c>
    </row>
    <row r="6401" spans="1:34" ht="15" x14ac:dyDescent="0.25">
      <c r="A6401" t="s">
        <v>12748</v>
      </c>
      <c r="B6401" t="s">
        <v>12749</v>
      </c>
      <c r="C6401" t="s">
        <v>301</v>
      </c>
      <c r="D6401">
        <v>10</v>
      </c>
      <c r="E6401" s="138">
        <v>45075</v>
      </c>
      <c r="F6401" s="138">
        <v>46011</v>
      </c>
      <c r="G6401" t="s">
        <v>69</v>
      </c>
      <c r="H6401" t="s">
        <v>63</v>
      </c>
      <c r="I6401">
        <v>0.8</v>
      </c>
      <c r="J6401" t="s">
        <v>71</v>
      </c>
      <c r="K6401"/>
      <c r="L6401"/>
      <c r="M6401"/>
      <c r="N6401"/>
      <c r="O6401"/>
      <c r="P6401"/>
      <c r="Q6401"/>
      <c r="R6401"/>
      <c r="S6401"/>
      <c r="T6401"/>
      <c r="U6401"/>
      <c r="V6401"/>
      <c r="W6401"/>
      <c r="X6401"/>
      <c r="Y6401"/>
      <c r="Z6401"/>
      <c r="AA6401"/>
      <c r="AB6401"/>
      <c r="AC6401"/>
      <c r="AD6401"/>
      <c r="AE6401"/>
      <c r="AF6401"/>
      <c r="AG6401">
        <v>1</v>
      </c>
      <c r="AH6401">
        <v>0</v>
      </c>
    </row>
    <row r="6402" spans="1:34" ht="15" x14ac:dyDescent="0.25">
      <c r="A6402" t="s">
        <v>12750</v>
      </c>
      <c r="B6402" t="s">
        <v>12751</v>
      </c>
      <c r="C6402" t="s">
        <v>119</v>
      </c>
      <c r="D6402">
        <v>16</v>
      </c>
      <c r="E6402" s="138">
        <v>45044</v>
      </c>
      <c r="F6402" s="138">
        <v>46011</v>
      </c>
      <c r="G6402" t="s">
        <v>69</v>
      </c>
      <c r="H6402" t="s">
        <v>63</v>
      </c>
      <c r="I6402">
        <v>0.8</v>
      </c>
      <c r="J6402" t="s">
        <v>71</v>
      </c>
      <c r="K6402"/>
      <c r="L6402"/>
      <c r="M6402"/>
      <c r="N6402"/>
      <c r="O6402"/>
      <c r="P6402"/>
      <c r="Q6402"/>
      <c r="R6402"/>
      <c r="S6402"/>
      <c r="T6402"/>
      <c r="U6402"/>
      <c r="V6402"/>
      <c r="W6402"/>
      <c r="X6402"/>
      <c r="Y6402"/>
      <c r="Z6402"/>
      <c r="AA6402"/>
      <c r="AB6402"/>
      <c r="AC6402"/>
      <c r="AD6402"/>
      <c r="AE6402"/>
      <c r="AF6402"/>
      <c r="AG6402">
        <v>1</v>
      </c>
      <c r="AH6402">
        <v>0</v>
      </c>
    </row>
    <row r="6403" spans="1:34" ht="15" x14ac:dyDescent="0.25">
      <c r="A6403" t="s">
        <v>12754</v>
      </c>
      <c r="B6403" t="s">
        <v>12755</v>
      </c>
      <c r="C6403" t="s">
        <v>281</v>
      </c>
      <c r="D6403">
        <v>6</v>
      </c>
      <c r="E6403" s="138">
        <v>45667</v>
      </c>
      <c r="F6403" s="138">
        <v>45698</v>
      </c>
      <c r="G6403" t="s">
        <v>69</v>
      </c>
      <c r="H6403" t="s">
        <v>63</v>
      </c>
      <c r="I6403">
        <v>0.8</v>
      </c>
      <c r="J6403" t="s">
        <v>71</v>
      </c>
      <c r="K6403"/>
      <c r="L6403"/>
      <c r="M6403"/>
      <c r="N6403"/>
      <c r="O6403"/>
      <c r="P6403"/>
      <c r="Q6403"/>
      <c r="R6403"/>
      <c r="S6403"/>
      <c r="T6403"/>
      <c r="U6403"/>
      <c r="V6403"/>
      <c r="W6403"/>
      <c r="X6403"/>
      <c r="Y6403"/>
      <c r="Z6403"/>
      <c r="AA6403"/>
      <c r="AB6403"/>
      <c r="AC6403"/>
      <c r="AD6403"/>
      <c r="AE6403"/>
      <c r="AF6403"/>
      <c r="AG6403">
        <v>1</v>
      </c>
      <c r="AH6403">
        <v>0</v>
      </c>
    </row>
    <row r="6404" spans="1:34" ht="15" x14ac:dyDescent="0.25">
      <c r="A6404" t="s">
        <v>12752</v>
      </c>
      <c r="B6404" t="s">
        <v>12753</v>
      </c>
      <c r="C6404" t="s">
        <v>281</v>
      </c>
      <c r="D6404">
        <v>27</v>
      </c>
      <c r="E6404" s="138">
        <v>45657</v>
      </c>
      <c r="F6404" s="138">
        <v>45715</v>
      </c>
      <c r="G6404" t="s">
        <v>69</v>
      </c>
      <c r="H6404" t="s">
        <v>63</v>
      </c>
      <c r="I6404">
        <v>0.4</v>
      </c>
      <c r="J6404" t="s">
        <v>71</v>
      </c>
      <c r="K6404"/>
      <c r="L6404"/>
      <c r="M6404"/>
      <c r="N6404"/>
      <c r="O6404"/>
      <c r="P6404"/>
      <c r="Q6404"/>
      <c r="R6404"/>
      <c r="S6404"/>
      <c r="T6404"/>
      <c r="U6404"/>
      <c r="V6404"/>
      <c r="W6404"/>
      <c r="X6404"/>
      <c r="Y6404"/>
      <c r="Z6404"/>
      <c r="AA6404"/>
      <c r="AB6404"/>
      <c r="AC6404"/>
      <c r="AD6404"/>
      <c r="AE6404"/>
      <c r="AF6404"/>
      <c r="AG6404">
        <v>1</v>
      </c>
      <c r="AH6404">
        <v>0</v>
      </c>
    </row>
    <row r="6405" spans="1:34" ht="15" x14ac:dyDescent="0.25">
      <c r="A6405" t="s">
        <v>12740</v>
      </c>
      <c r="B6405" t="s">
        <v>12741</v>
      </c>
      <c r="C6405" t="s">
        <v>291</v>
      </c>
      <c r="D6405">
        <v>33</v>
      </c>
      <c r="E6405" s="138">
        <v>45654</v>
      </c>
      <c r="F6405" s="138">
        <v>45721</v>
      </c>
      <c r="G6405" t="s">
        <v>69</v>
      </c>
      <c r="H6405" t="s">
        <v>63</v>
      </c>
      <c r="I6405">
        <v>0.8</v>
      </c>
      <c r="J6405" t="s">
        <v>71</v>
      </c>
      <c r="K6405"/>
      <c r="L6405"/>
      <c r="M6405"/>
      <c r="N6405"/>
      <c r="O6405"/>
      <c r="P6405"/>
      <c r="Q6405"/>
      <c r="R6405"/>
      <c r="S6405"/>
      <c r="T6405"/>
      <c r="U6405"/>
      <c r="V6405"/>
      <c r="W6405"/>
      <c r="X6405"/>
      <c r="Y6405"/>
      <c r="Z6405"/>
      <c r="AA6405"/>
      <c r="AB6405"/>
      <c r="AC6405"/>
      <c r="AD6405"/>
      <c r="AE6405"/>
      <c r="AF6405"/>
      <c r="AG6405">
        <v>1</v>
      </c>
      <c r="AH6405">
        <v>0</v>
      </c>
    </row>
    <row r="6406" spans="1:34" ht="15" x14ac:dyDescent="0.25">
      <c r="A6406" t="s">
        <v>12756</v>
      </c>
      <c r="B6406" t="s">
        <v>12757</v>
      </c>
      <c r="C6406" t="s">
        <v>281</v>
      </c>
      <c r="D6406">
        <v>16</v>
      </c>
      <c r="E6406" s="138">
        <v>44693</v>
      </c>
      <c r="F6406" s="138">
        <v>46011</v>
      </c>
      <c r="G6406" t="s">
        <v>69</v>
      </c>
      <c r="H6406" t="s">
        <v>70</v>
      </c>
      <c r="I6406">
        <v>0</v>
      </c>
      <c r="J6406" t="s">
        <v>16249</v>
      </c>
      <c r="K6406">
        <v>0.65</v>
      </c>
      <c r="L6406" t="s">
        <v>71</v>
      </c>
      <c r="M6406"/>
      <c r="N6406"/>
      <c r="O6406"/>
      <c r="P6406"/>
      <c r="Q6406"/>
      <c r="R6406"/>
      <c r="S6406"/>
      <c r="T6406"/>
      <c r="U6406"/>
      <c r="V6406"/>
      <c r="W6406"/>
      <c r="X6406"/>
      <c r="Y6406"/>
      <c r="Z6406"/>
      <c r="AA6406"/>
      <c r="AB6406"/>
      <c r="AC6406"/>
      <c r="AD6406"/>
      <c r="AE6406"/>
      <c r="AF6406"/>
      <c r="AG6406">
        <v>2</v>
      </c>
      <c r="AH6406">
        <v>8000</v>
      </c>
    </row>
    <row r="6407" spans="1:34" ht="15" x14ac:dyDescent="0.25">
      <c r="A6407" t="s">
        <v>12758</v>
      </c>
      <c r="B6407" t="s">
        <v>12759</v>
      </c>
      <c r="C6407" t="s">
        <v>179</v>
      </c>
      <c r="D6407">
        <v>10</v>
      </c>
      <c r="E6407" s="138">
        <v>45713</v>
      </c>
      <c r="F6407" s="138">
        <v>45716</v>
      </c>
      <c r="G6407" t="s">
        <v>69</v>
      </c>
      <c r="H6407" t="s">
        <v>63</v>
      </c>
      <c r="I6407">
        <v>0.4</v>
      </c>
      <c r="J6407" t="s">
        <v>71</v>
      </c>
      <c r="K6407"/>
      <c r="L6407"/>
      <c r="M6407"/>
      <c r="N6407"/>
      <c r="O6407"/>
      <c r="P6407"/>
      <c r="Q6407"/>
      <c r="R6407"/>
      <c r="S6407"/>
      <c r="T6407"/>
      <c r="U6407"/>
      <c r="V6407"/>
      <c r="W6407"/>
      <c r="X6407"/>
      <c r="Y6407"/>
      <c r="Z6407"/>
      <c r="AA6407"/>
      <c r="AB6407"/>
      <c r="AC6407"/>
      <c r="AD6407"/>
      <c r="AE6407"/>
      <c r="AF6407"/>
      <c r="AG6407">
        <v>1</v>
      </c>
      <c r="AH6407">
        <v>0</v>
      </c>
    </row>
    <row r="6408" spans="1:34" ht="15" x14ac:dyDescent="0.25">
      <c r="A6408" t="s">
        <v>12760</v>
      </c>
      <c r="B6408" t="s">
        <v>12761</v>
      </c>
      <c r="C6408" t="s">
        <v>411</v>
      </c>
      <c r="D6408">
        <v>13</v>
      </c>
      <c r="E6408" s="138">
        <v>44316</v>
      </c>
      <c r="F6408" s="138">
        <v>46011</v>
      </c>
      <c r="G6408" t="s">
        <v>69</v>
      </c>
      <c r="H6408" t="s">
        <v>63</v>
      </c>
      <c r="I6408">
        <v>0.5</v>
      </c>
      <c r="J6408" t="s">
        <v>71</v>
      </c>
      <c r="K6408"/>
      <c r="L6408"/>
      <c r="M6408"/>
      <c r="N6408"/>
      <c r="O6408"/>
      <c r="P6408"/>
      <c r="Q6408"/>
      <c r="R6408"/>
      <c r="S6408"/>
      <c r="T6408"/>
      <c r="U6408"/>
      <c r="V6408"/>
      <c r="W6408"/>
      <c r="X6408"/>
      <c r="Y6408"/>
      <c r="Z6408"/>
      <c r="AA6408"/>
      <c r="AB6408"/>
      <c r="AC6408"/>
      <c r="AD6408"/>
      <c r="AE6408"/>
      <c r="AF6408"/>
      <c r="AG6408">
        <v>1</v>
      </c>
      <c r="AH6408">
        <v>0</v>
      </c>
    </row>
    <row r="6409" spans="1:34" ht="15" x14ac:dyDescent="0.25">
      <c r="A6409" t="s">
        <v>12744</v>
      </c>
      <c r="B6409" t="s">
        <v>12745</v>
      </c>
      <c r="C6409" t="s">
        <v>62</v>
      </c>
      <c r="D6409">
        <v>29</v>
      </c>
      <c r="E6409" s="138">
        <v>45645</v>
      </c>
      <c r="F6409" s="138">
        <v>45670</v>
      </c>
      <c r="G6409" t="s">
        <v>69</v>
      </c>
      <c r="H6409" t="s">
        <v>70</v>
      </c>
      <c r="I6409">
        <v>0</v>
      </c>
      <c r="J6409" t="s">
        <v>16269</v>
      </c>
      <c r="K6409">
        <v>0.8</v>
      </c>
      <c r="L6409" t="s">
        <v>71</v>
      </c>
      <c r="M6409"/>
      <c r="N6409"/>
      <c r="O6409"/>
      <c r="P6409"/>
      <c r="Q6409"/>
      <c r="R6409"/>
      <c r="S6409"/>
      <c r="T6409"/>
      <c r="U6409"/>
      <c r="V6409"/>
      <c r="W6409"/>
      <c r="X6409"/>
      <c r="Y6409"/>
      <c r="Z6409"/>
      <c r="AA6409"/>
      <c r="AB6409"/>
      <c r="AC6409"/>
      <c r="AD6409"/>
      <c r="AE6409"/>
      <c r="AF6409"/>
      <c r="AG6409">
        <v>2</v>
      </c>
      <c r="AH6409">
        <v>12500</v>
      </c>
    </row>
    <row r="6410" spans="1:34" ht="15" x14ac:dyDescent="0.25">
      <c r="A6410" t="s">
        <v>12764</v>
      </c>
      <c r="B6410" t="s">
        <v>12765</v>
      </c>
      <c r="C6410" t="s">
        <v>691</v>
      </c>
      <c r="D6410">
        <v>45</v>
      </c>
      <c r="E6410" s="138">
        <v>45645</v>
      </c>
      <c r="F6410" s="138">
        <v>45877</v>
      </c>
      <c r="G6410" t="s">
        <v>69</v>
      </c>
      <c r="H6410" t="s">
        <v>63</v>
      </c>
      <c r="I6410">
        <v>0.6</v>
      </c>
      <c r="J6410" t="s">
        <v>71</v>
      </c>
      <c r="K6410"/>
      <c r="L6410"/>
      <c r="M6410"/>
      <c r="N6410"/>
      <c r="O6410"/>
      <c r="P6410"/>
      <c r="Q6410"/>
      <c r="R6410"/>
      <c r="S6410"/>
      <c r="T6410"/>
      <c r="U6410"/>
      <c r="V6410"/>
      <c r="W6410"/>
      <c r="X6410"/>
      <c r="Y6410"/>
      <c r="Z6410"/>
      <c r="AA6410"/>
      <c r="AB6410"/>
      <c r="AC6410"/>
      <c r="AD6410"/>
      <c r="AE6410"/>
      <c r="AF6410"/>
      <c r="AG6410">
        <v>1</v>
      </c>
      <c r="AH6410">
        <v>0</v>
      </c>
    </row>
    <row r="6411" spans="1:34" ht="15" x14ac:dyDescent="0.25">
      <c r="A6411" t="s">
        <v>12766</v>
      </c>
      <c r="B6411" t="s">
        <v>12767</v>
      </c>
      <c r="C6411" t="s">
        <v>145</v>
      </c>
      <c r="D6411">
        <v>13</v>
      </c>
      <c r="E6411" s="138">
        <v>42489</v>
      </c>
      <c r="F6411" s="138">
        <v>46011</v>
      </c>
      <c r="G6411" t="s">
        <v>69</v>
      </c>
      <c r="H6411" t="s">
        <v>70</v>
      </c>
      <c r="I6411">
        <v>0</v>
      </c>
      <c r="J6411" t="s">
        <v>16287</v>
      </c>
      <c r="K6411">
        <v>0.8</v>
      </c>
      <c r="L6411" t="s">
        <v>71</v>
      </c>
      <c r="M6411"/>
      <c r="N6411"/>
      <c r="O6411"/>
      <c r="P6411"/>
      <c r="Q6411"/>
      <c r="R6411"/>
      <c r="S6411"/>
      <c r="T6411"/>
      <c r="U6411"/>
      <c r="V6411"/>
      <c r="W6411"/>
      <c r="X6411"/>
      <c r="Y6411"/>
      <c r="Z6411"/>
      <c r="AA6411"/>
      <c r="AB6411"/>
      <c r="AC6411"/>
      <c r="AD6411"/>
      <c r="AE6411"/>
      <c r="AF6411"/>
      <c r="AG6411">
        <v>2</v>
      </c>
      <c r="AH6411">
        <v>8499.99</v>
      </c>
    </row>
    <row r="6412" spans="1:34" ht="15" x14ac:dyDescent="0.25">
      <c r="A6412" t="s">
        <v>12768</v>
      </c>
      <c r="B6412" t="s">
        <v>12769</v>
      </c>
      <c r="C6412" t="s">
        <v>93</v>
      </c>
      <c r="D6412">
        <v>6</v>
      </c>
      <c r="E6412" s="138">
        <v>44659</v>
      </c>
      <c r="F6412" s="138">
        <v>46011</v>
      </c>
      <c r="G6412" t="s">
        <v>69</v>
      </c>
      <c r="H6412" t="s">
        <v>63</v>
      </c>
      <c r="I6412">
        <v>0.8</v>
      </c>
      <c r="J6412" t="s">
        <v>71</v>
      </c>
      <c r="K6412"/>
      <c r="L6412"/>
      <c r="M6412"/>
      <c r="N6412"/>
      <c r="O6412"/>
      <c r="P6412"/>
      <c r="Q6412"/>
      <c r="R6412"/>
      <c r="S6412"/>
      <c r="T6412"/>
      <c r="U6412"/>
      <c r="V6412"/>
      <c r="W6412"/>
      <c r="X6412"/>
      <c r="Y6412"/>
      <c r="Z6412"/>
      <c r="AA6412"/>
      <c r="AB6412"/>
      <c r="AC6412"/>
      <c r="AD6412"/>
      <c r="AE6412"/>
      <c r="AF6412"/>
      <c r="AG6412">
        <v>1</v>
      </c>
      <c r="AH6412">
        <v>0</v>
      </c>
    </row>
    <row r="6413" spans="1:34" ht="15" x14ac:dyDescent="0.25">
      <c r="A6413" t="s">
        <v>12770</v>
      </c>
      <c r="B6413" t="s">
        <v>12771</v>
      </c>
      <c r="C6413" t="s">
        <v>176</v>
      </c>
      <c r="D6413">
        <v>6</v>
      </c>
      <c r="E6413" s="138">
        <v>45752</v>
      </c>
      <c r="F6413" s="138">
        <v>45811</v>
      </c>
      <c r="G6413" t="s">
        <v>69</v>
      </c>
      <c r="H6413" t="s">
        <v>63</v>
      </c>
      <c r="I6413">
        <v>0.4</v>
      </c>
      <c r="J6413" t="s">
        <v>71</v>
      </c>
      <c r="K6413"/>
      <c r="L6413"/>
      <c r="M6413"/>
      <c r="N6413"/>
      <c r="O6413"/>
      <c r="P6413"/>
      <c r="Q6413"/>
      <c r="R6413"/>
      <c r="S6413"/>
      <c r="T6413"/>
      <c r="U6413"/>
      <c r="V6413"/>
      <c r="W6413"/>
      <c r="X6413"/>
      <c r="Y6413"/>
      <c r="Z6413"/>
      <c r="AA6413"/>
      <c r="AB6413"/>
      <c r="AC6413"/>
      <c r="AD6413"/>
      <c r="AE6413"/>
      <c r="AF6413"/>
      <c r="AG6413">
        <v>1</v>
      </c>
      <c r="AH6413">
        <v>0</v>
      </c>
    </row>
    <row r="6414" spans="1:34" ht="15" x14ac:dyDescent="0.25">
      <c r="A6414" t="s">
        <v>12742</v>
      </c>
      <c r="B6414" t="s">
        <v>12743</v>
      </c>
      <c r="C6414" t="s">
        <v>68</v>
      </c>
      <c r="D6414">
        <v>47</v>
      </c>
      <c r="E6414" s="138">
        <v>45653</v>
      </c>
      <c r="F6414" s="138">
        <v>45686</v>
      </c>
      <c r="G6414" t="s">
        <v>69</v>
      </c>
      <c r="H6414" t="s">
        <v>70</v>
      </c>
      <c r="I6414">
        <v>0</v>
      </c>
      <c r="J6414" t="s">
        <v>16230</v>
      </c>
      <c r="K6414">
        <v>0.8</v>
      </c>
      <c r="L6414" t="s">
        <v>71</v>
      </c>
      <c r="M6414"/>
      <c r="N6414"/>
      <c r="O6414"/>
      <c r="P6414"/>
      <c r="Q6414"/>
      <c r="R6414"/>
      <c r="S6414"/>
      <c r="T6414"/>
      <c r="U6414"/>
      <c r="V6414"/>
      <c r="W6414"/>
      <c r="X6414"/>
      <c r="Y6414"/>
      <c r="Z6414"/>
      <c r="AA6414"/>
      <c r="AB6414"/>
      <c r="AC6414"/>
      <c r="AD6414"/>
      <c r="AE6414"/>
      <c r="AF6414"/>
      <c r="AG6414">
        <v>2</v>
      </c>
      <c r="AH6414">
        <v>15000</v>
      </c>
    </row>
    <row r="6415" spans="1:34" ht="15" x14ac:dyDescent="0.25">
      <c r="A6415" t="s">
        <v>12746</v>
      </c>
      <c r="B6415" t="s">
        <v>12747</v>
      </c>
      <c r="C6415" t="s">
        <v>318</v>
      </c>
      <c r="D6415">
        <v>12</v>
      </c>
      <c r="E6415" s="138">
        <v>45647</v>
      </c>
      <c r="F6415" s="138">
        <v>45959</v>
      </c>
      <c r="G6415" t="s">
        <v>69</v>
      </c>
      <c r="H6415" t="s">
        <v>63</v>
      </c>
      <c r="I6415">
        <v>0.8</v>
      </c>
      <c r="J6415" t="s">
        <v>71</v>
      </c>
      <c r="K6415"/>
      <c r="L6415"/>
      <c r="M6415"/>
      <c r="N6415"/>
      <c r="O6415"/>
      <c r="P6415"/>
      <c r="Q6415"/>
      <c r="R6415"/>
      <c r="S6415"/>
      <c r="T6415"/>
      <c r="U6415"/>
      <c r="V6415"/>
      <c r="W6415"/>
      <c r="X6415"/>
      <c r="Y6415"/>
      <c r="Z6415"/>
      <c r="AA6415"/>
      <c r="AB6415"/>
      <c r="AC6415"/>
      <c r="AD6415"/>
      <c r="AE6415"/>
      <c r="AF6415"/>
      <c r="AG6415">
        <v>1</v>
      </c>
      <c r="AH6415">
        <v>0</v>
      </c>
    </row>
    <row r="6416" spans="1:34" ht="15" x14ac:dyDescent="0.25">
      <c r="A6416" t="s">
        <v>12772</v>
      </c>
      <c r="B6416" t="s">
        <v>12773</v>
      </c>
      <c r="C6416" t="s">
        <v>259</v>
      </c>
      <c r="D6416">
        <v>30</v>
      </c>
      <c r="E6416" s="138">
        <v>41181</v>
      </c>
      <c r="F6416" s="138">
        <v>46011</v>
      </c>
      <c r="G6416" t="s">
        <v>69</v>
      </c>
      <c r="H6416" t="s">
        <v>63</v>
      </c>
      <c r="I6416">
        <v>0.8</v>
      </c>
      <c r="J6416" t="s">
        <v>71</v>
      </c>
      <c r="K6416"/>
      <c r="L6416"/>
      <c r="M6416"/>
      <c r="N6416"/>
      <c r="O6416"/>
      <c r="P6416"/>
      <c r="Q6416"/>
      <c r="R6416"/>
      <c r="S6416"/>
      <c r="T6416"/>
      <c r="U6416"/>
      <c r="V6416"/>
      <c r="W6416"/>
      <c r="X6416"/>
      <c r="Y6416"/>
      <c r="Z6416"/>
      <c r="AA6416"/>
      <c r="AB6416"/>
      <c r="AC6416"/>
      <c r="AD6416"/>
      <c r="AE6416"/>
      <c r="AF6416"/>
      <c r="AG6416">
        <v>1</v>
      </c>
      <c r="AH6416">
        <v>0</v>
      </c>
    </row>
    <row r="6417" spans="1:34" ht="15" x14ac:dyDescent="0.25">
      <c r="A6417" t="s">
        <v>12762</v>
      </c>
      <c r="B6417" t="s">
        <v>12763</v>
      </c>
      <c r="C6417" t="s">
        <v>206</v>
      </c>
      <c r="D6417">
        <v>4</v>
      </c>
      <c r="E6417" s="138">
        <v>45726</v>
      </c>
      <c r="F6417" s="138">
        <v>45730</v>
      </c>
      <c r="G6417" t="s">
        <v>69</v>
      </c>
      <c r="H6417" t="s">
        <v>63</v>
      </c>
      <c r="I6417">
        <v>0.8</v>
      </c>
      <c r="J6417" t="s">
        <v>71</v>
      </c>
      <c r="K6417"/>
      <c r="L6417"/>
      <c r="M6417"/>
      <c r="N6417"/>
      <c r="O6417"/>
      <c r="P6417"/>
      <c r="Q6417"/>
      <c r="R6417"/>
      <c r="S6417"/>
      <c r="T6417"/>
      <c r="U6417"/>
      <c r="V6417"/>
      <c r="W6417"/>
      <c r="X6417"/>
      <c r="Y6417"/>
      <c r="Z6417"/>
      <c r="AA6417"/>
      <c r="AB6417"/>
      <c r="AC6417"/>
      <c r="AD6417"/>
      <c r="AE6417"/>
      <c r="AF6417"/>
      <c r="AG6417">
        <v>1</v>
      </c>
      <c r="AH6417">
        <v>0</v>
      </c>
    </row>
    <row r="6418" spans="1:34" ht="15" x14ac:dyDescent="0.25">
      <c r="A6418" t="s">
        <v>15614</v>
      </c>
      <c r="B6418" t="s">
        <v>15615</v>
      </c>
      <c r="C6418" t="s">
        <v>742</v>
      </c>
      <c r="D6418">
        <v>97</v>
      </c>
      <c r="E6418" s="138">
        <v>45649</v>
      </c>
      <c r="F6418" s="138">
        <v>45947</v>
      </c>
      <c r="G6418" t="s">
        <v>69</v>
      </c>
      <c r="H6418" t="s">
        <v>63</v>
      </c>
      <c r="I6418">
        <v>0.4</v>
      </c>
      <c r="J6418" t="s">
        <v>71</v>
      </c>
      <c r="K6418"/>
      <c r="L6418"/>
      <c r="M6418"/>
      <c r="N6418"/>
      <c r="O6418"/>
      <c r="P6418"/>
      <c r="Q6418"/>
      <c r="R6418"/>
      <c r="S6418"/>
      <c r="T6418"/>
      <c r="U6418"/>
      <c r="V6418"/>
      <c r="W6418"/>
      <c r="X6418"/>
      <c r="Y6418"/>
      <c r="Z6418"/>
      <c r="AA6418"/>
      <c r="AB6418"/>
      <c r="AC6418"/>
      <c r="AD6418"/>
      <c r="AE6418"/>
      <c r="AF6418"/>
      <c r="AG6418">
        <v>1</v>
      </c>
      <c r="AH6418">
        <v>0</v>
      </c>
    </row>
    <row r="6419" spans="1:34" ht="15" x14ac:dyDescent="0.25">
      <c r="A6419" t="s">
        <v>12776</v>
      </c>
      <c r="B6419" t="s">
        <v>12777</v>
      </c>
      <c r="C6419" t="s">
        <v>203</v>
      </c>
      <c r="D6419">
        <v>34</v>
      </c>
      <c r="E6419" s="138">
        <v>45647</v>
      </c>
      <c r="F6419" s="138">
        <v>45847</v>
      </c>
      <c r="G6419" t="s">
        <v>69</v>
      </c>
      <c r="H6419" t="s">
        <v>63</v>
      </c>
      <c r="I6419">
        <v>0.7</v>
      </c>
      <c r="J6419" t="s">
        <v>71</v>
      </c>
      <c r="K6419"/>
      <c r="L6419"/>
      <c r="M6419"/>
      <c r="N6419"/>
      <c r="O6419"/>
      <c r="P6419"/>
      <c r="Q6419"/>
      <c r="R6419"/>
      <c r="S6419"/>
      <c r="T6419"/>
      <c r="U6419"/>
      <c r="V6419"/>
      <c r="W6419"/>
      <c r="X6419"/>
      <c r="Y6419"/>
      <c r="Z6419"/>
      <c r="AA6419"/>
      <c r="AB6419"/>
      <c r="AC6419"/>
      <c r="AD6419"/>
      <c r="AE6419"/>
      <c r="AF6419"/>
      <c r="AG6419">
        <v>1</v>
      </c>
      <c r="AH6419">
        <v>0</v>
      </c>
    </row>
    <row r="6420" spans="1:34" ht="15" x14ac:dyDescent="0.25">
      <c r="A6420" t="s">
        <v>12778</v>
      </c>
      <c r="B6420" t="s">
        <v>12779</v>
      </c>
      <c r="C6420" t="s">
        <v>122</v>
      </c>
      <c r="D6420">
        <v>13</v>
      </c>
      <c r="E6420" s="138">
        <v>45744</v>
      </c>
      <c r="F6420" s="138">
        <v>45769</v>
      </c>
      <c r="G6420" t="s">
        <v>69</v>
      </c>
      <c r="H6420" t="s">
        <v>63</v>
      </c>
      <c r="I6420">
        <v>0.8</v>
      </c>
      <c r="J6420" t="s">
        <v>71</v>
      </c>
      <c r="K6420"/>
      <c r="L6420"/>
      <c r="M6420"/>
      <c r="N6420"/>
      <c r="O6420"/>
      <c r="P6420"/>
      <c r="Q6420"/>
      <c r="R6420"/>
      <c r="S6420"/>
      <c r="T6420"/>
      <c r="U6420"/>
      <c r="V6420"/>
      <c r="W6420"/>
      <c r="X6420"/>
      <c r="Y6420"/>
      <c r="Z6420"/>
      <c r="AA6420"/>
      <c r="AB6420"/>
      <c r="AC6420"/>
      <c r="AD6420"/>
      <c r="AE6420"/>
      <c r="AF6420"/>
      <c r="AG6420">
        <v>1</v>
      </c>
      <c r="AH6420">
        <v>0</v>
      </c>
    </row>
    <row r="6421" spans="1:34" ht="15" x14ac:dyDescent="0.25">
      <c r="A6421" t="s">
        <v>12780</v>
      </c>
      <c r="B6421" t="s">
        <v>12781</v>
      </c>
      <c r="C6421" t="s">
        <v>742</v>
      </c>
      <c r="D6421">
        <v>183</v>
      </c>
      <c r="E6421" s="138">
        <v>43091</v>
      </c>
      <c r="F6421" s="138">
        <v>46011</v>
      </c>
      <c r="G6421" t="s">
        <v>69</v>
      </c>
      <c r="H6421" t="s">
        <v>63</v>
      </c>
      <c r="I6421">
        <v>0.7</v>
      </c>
      <c r="J6421" t="s">
        <v>71</v>
      </c>
      <c r="K6421"/>
      <c r="L6421"/>
      <c r="M6421"/>
      <c r="N6421"/>
      <c r="O6421"/>
      <c r="P6421"/>
      <c r="Q6421"/>
      <c r="R6421"/>
      <c r="S6421"/>
      <c r="T6421"/>
      <c r="U6421"/>
      <c r="V6421"/>
      <c r="W6421"/>
      <c r="X6421"/>
      <c r="Y6421"/>
      <c r="Z6421"/>
      <c r="AA6421"/>
      <c r="AB6421"/>
      <c r="AC6421"/>
      <c r="AD6421"/>
      <c r="AE6421"/>
      <c r="AF6421"/>
      <c r="AG6421">
        <v>1</v>
      </c>
      <c r="AH6421">
        <v>0</v>
      </c>
    </row>
    <row r="6422" spans="1:34" ht="15" x14ac:dyDescent="0.25">
      <c r="A6422" t="s">
        <v>12782</v>
      </c>
      <c r="B6422" t="s">
        <v>12783</v>
      </c>
      <c r="C6422" t="s">
        <v>231</v>
      </c>
      <c r="D6422">
        <v>21</v>
      </c>
      <c r="E6422" s="138">
        <v>41031</v>
      </c>
      <c r="F6422" s="138">
        <v>46011</v>
      </c>
      <c r="G6422" t="s">
        <v>69</v>
      </c>
      <c r="H6422" t="s">
        <v>70</v>
      </c>
      <c r="I6422">
        <v>0</v>
      </c>
      <c r="J6422" t="s">
        <v>16243</v>
      </c>
      <c r="K6422">
        <v>0.75</v>
      </c>
      <c r="L6422" t="s">
        <v>71</v>
      </c>
      <c r="M6422"/>
      <c r="N6422"/>
      <c r="O6422"/>
      <c r="P6422"/>
      <c r="Q6422"/>
      <c r="R6422"/>
      <c r="S6422"/>
      <c r="T6422"/>
      <c r="U6422"/>
      <c r="V6422"/>
      <c r="W6422"/>
      <c r="X6422"/>
      <c r="Y6422"/>
      <c r="Z6422"/>
      <c r="AA6422"/>
      <c r="AB6422"/>
      <c r="AC6422"/>
      <c r="AD6422"/>
      <c r="AE6422"/>
      <c r="AF6422"/>
      <c r="AG6422">
        <v>2</v>
      </c>
      <c r="AH6422">
        <v>7999.99</v>
      </c>
    </row>
    <row r="6423" spans="1:34" ht="15" x14ac:dyDescent="0.25">
      <c r="A6423" t="s">
        <v>12786</v>
      </c>
      <c r="B6423" t="s">
        <v>12787</v>
      </c>
      <c r="C6423" t="s">
        <v>122</v>
      </c>
      <c r="D6423">
        <v>10</v>
      </c>
      <c r="E6423" s="138">
        <v>44681</v>
      </c>
      <c r="F6423" s="138">
        <v>46011</v>
      </c>
      <c r="G6423" t="s">
        <v>16478</v>
      </c>
      <c r="H6423" t="s">
        <v>70</v>
      </c>
      <c r="I6423">
        <v>0.6</v>
      </c>
      <c r="J6423" t="s">
        <v>76</v>
      </c>
      <c r="K6423">
        <v>0.65</v>
      </c>
      <c r="L6423" t="s">
        <v>77</v>
      </c>
      <c r="M6423">
        <v>0.7</v>
      </c>
      <c r="N6423" t="s">
        <v>78</v>
      </c>
      <c r="O6423">
        <v>0.75</v>
      </c>
      <c r="P6423" t="s">
        <v>79</v>
      </c>
      <c r="Q6423">
        <v>0</v>
      </c>
      <c r="R6423" t="s">
        <v>16123</v>
      </c>
      <c r="S6423"/>
      <c r="T6423"/>
      <c r="U6423"/>
      <c r="V6423"/>
      <c r="W6423"/>
      <c r="X6423"/>
      <c r="Y6423"/>
      <c r="Z6423"/>
      <c r="AA6423"/>
      <c r="AB6423"/>
      <c r="AC6423"/>
      <c r="AD6423"/>
      <c r="AE6423"/>
      <c r="AF6423"/>
      <c r="AG6423">
        <v>0</v>
      </c>
      <c r="AH6423">
        <v>0</v>
      </c>
    </row>
    <row r="6424" spans="1:34" ht="15" x14ac:dyDescent="0.25">
      <c r="A6424" t="s">
        <v>15669</v>
      </c>
      <c r="B6424" t="s">
        <v>15670</v>
      </c>
      <c r="C6424" t="s">
        <v>219</v>
      </c>
      <c r="D6424">
        <v>25</v>
      </c>
      <c r="E6424" s="138">
        <v>45623</v>
      </c>
      <c r="F6424" s="138">
        <v>45706</v>
      </c>
      <c r="G6424" t="s">
        <v>69</v>
      </c>
      <c r="H6424" t="s">
        <v>70</v>
      </c>
      <c r="I6424">
        <v>0</v>
      </c>
      <c r="J6424" t="s">
        <v>16232</v>
      </c>
      <c r="K6424">
        <v>0.8</v>
      </c>
      <c r="L6424" t="s">
        <v>71</v>
      </c>
      <c r="M6424"/>
      <c r="N6424"/>
      <c r="O6424"/>
      <c r="P6424"/>
      <c r="Q6424"/>
      <c r="R6424"/>
      <c r="S6424"/>
      <c r="T6424"/>
      <c r="U6424"/>
      <c r="V6424"/>
      <c r="W6424"/>
      <c r="X6424"/>
      <c r="Y6424"/>
      <c r="Z6424"/>
      <c r="AA6424"/>
      <c r="AB6424"/>
      <c r="AC6424"/>
      <c r="AD6424"/>
      <c r="AE6424"/>
      <c r="AF6424"/>
      <c r="AG6424">
        <v>2</v>
      </c>
      <c r="AH6424">
        <v>7500</v>
      </c>
    </row>
    <row r="6425" spans="1:34" ht="15" x14ac:dyDescent="0.25">
      <c r="A6425" t="s">
        <v>12790</v>
      </c>
      <c r="B6425" t="s">
        <v>12791</v>
      </c>
      <c r="C6425" t="s">
        <v>136</v>
      </c>
      <c r="D6425">
        <v>7</v>
      </c>
      <c r="E6425" s="138">
        <v>45397</v>
      </c>
      <c r="F6425" s="138">
        <v>46011</v>
      </c>
      <c r="G6425" t="s">
        <v>69</v>
      </c>
      <c r="H6425" t="s">
        <v>63</v>
      </c>
      <c r="I6425">
        <v>0.7</v>
      </c>
      <c r="J6425" t="s">
        <v>71</v>
      </c>
      <c r="K6425"/>
      <c r="L6425"/>
      <c r="M6425"/>
      <c r="N6425"/>
      <c r="O6425"/>
      <c r="P6425"/>
      <c r="Q6425"/>
      <c r="R6425"/>
      <c r="S6425"/>
      <c r="T6425"/>
      <c r="U6425"/>
      <c r="V6425"/>
      <c r="W6425"/>
      <c r="X6425"/>
      <c r="Y6425"/>
      <c r="Z6425"/>
      <c r="AA6425"/>
      <c r="AB6425"/>
      <c r="AC6425"/>
      <c r="AD6425"/>
      <c r="AE6425"/>
      <c r="AF6425"/>
      <c r="AG6425">
        <v>1</v>
      </c>
      <c r="AH6425">
        <v>0</v>
      </c>
    </row>
    <row r="6426" spans="1:34" ht="15" x14ac:dyDescent="0.25">
      <c r="A6426" t="s">
        <v>12794</v>
      </c>
      <c r="B6426" t="s">
        <v>12795</v>
      </c>
      <c r="C6426" t="s">
        <v>93</v>
      </c>
      <c r="D6426"/>
      <c r="E6426"/>
      <c r="F6426"/>
      <c r="G6426"/>
      <c r="H6426" t="s">
        <v>63</v>
      </c>
      <c r="I6426" t="s">
        <v>64</v>
      </c>
      <c r="J6426"/>
      <c r="K6426"/>
      <c r="L6426"/>
      <c r="M6426"/>
      <c r="N6426"/>
      <c r="O6426"/>
      <c r="P6426"/>
      <c r="Q6426"/>
      <c r="R6426"/>
      <c r="S6426"/>
      <c r="T6426"/>
      <c r="U6426"/>
      <c r="V6426"/>
      <c r="W6426"/>
      <c r="X6426"/>
      <c r="Y6426"/>
      <c r="Z6426"/>
      <c r="AA6426"/>
      <c r="AB6426"/>
      <c r="AC6426"/>
      <c r="AD6426"/>
      <c r="AE6426"/>
      <c r="AF6426"/>
      <c r="AG6426"/>
      <c r="AH6426">
        <v>0</v>
      </c>
    </row>
    <row r="6427" spans="1:34" ht="15" x14ac:dyDescent="0.25">
      <c r="A6427" t="s">
        <v>12792</v>
      </c>
      <c r="B6427" t="s">
        <v>12793</v>
      </c>
      <c r="C6427" t="s">
        <v>1370</v>
      </c>
      <c r="D6427">
        <v>69</v>
      </c>
      <c r="E6427" s="138">
        <v>45653</v>
      </c>
      <c r="F6427" s="138">
        <v>45681</v>
      </c>
      <c r="G6427" t="s">
        <v>16478</v>
      </c>
      <c r="H6427" t="s">
        <v>70</v>
      </c>
      <c r="I6427">
        <v>0.53</v>
      </c>
      <c r="J6427" t="s">
        <v>76</v>
      </c>
      <c r="K6427">
        <v>0.67</v>
      </c>
      <c r="L6427" t="s">
        <v>77</v>
      </c>
      <c r="M6427">
        <v>0.78</v>
      </c>
      <c r="N6427" t="s">
        <v>78</v>
      </c>
      <c r="O6427">
        <v>0.8</v>
      </c>
      <c r="P6427" t="s">
        <v>79</v>
      </c>
      <c r="Q6427">
        <v>0</v>
      </c>
      <c r="R6427" t="s">
        <v>16230</v>
      </c>
      <c r="S6427"/>
      <c r="T6427"/>
      <c r="U6427"/>
      <c r="V6427"/>
      <c r="W6427"/>
      <c r="X6427"/>
      <c r="Y6427"/>
      <c r="Z6427"/>
      <c r="AA6427"/>
      <c r="AB6427"/>
      <c r="AC6427"/>
      <c r="AD6427"/>
      <c r="AE6427"/>
      <c r="AF6427"/>
      <c r="AG6427">
        <v>0</v>
      </c>
      <c r="AH6427">
        <v>0</v>
      </c>
    </row>
    <row r="6428" spans="1:34" ht="15" x14ac:dyDescent="0.25">
      <c r="A6428" t="s">
        <v>8635</v>
      </c>
      <c r="B6428" t="s">
        <v>8636</v>
      </c>
      <c r="C6428" t="s">
        <v>301</v>
      </c>
      <c r="D6428">
        <v>29</v>
      </c>
      <c r="E6428" s="138">
        <v>45656</v>
      </c>
      <c r="F6428" s="138">
        <v>45797</v>
      </c>
      <c r="G6428" t="s">
        <v>69</v>
      </c>
      <c r="H6428" t="s">
        <v>63</v>
      </c>
      <c r="I6428">
        <v>0.8</v>
      </c>
      <c r="J6428" t="s">
        <v>71</v>
      </c>
      <c r="K6428"/>
      <c r="L6428"/>
      <c r="M6428"/>
      <c r="N6428"/>
      <c r="O6428"/>
      <c r="P6428"/>
      <c r="Q6428"/>
      <c r="R6428"/>
      <c r="S6428"/>
      <c r="T6428"/>
      <c r="U6428"/>
      <c r="V6428"/>
      <c r="W6428"/>
      <c r="X6428"/>
      <c r="Y6428"/>
      <c r="Z6428"/>
      <c r="AA6428"/>
      <c r="AB6428"/>
      <c r="AC6428"/>
      <c r="AD6428"/>
      <c r="AE6428"/>
      <c r="AF6428"/>
      <c r="AG6428">
        <v>1</v>
      </c>
      <c r="AH6428">
        <v>0</v>
      </c>
    </row>
    <row r="6429" spans="1:34" ht="15" x14ac:dyDescent="0.25">
      <c r="A6429" t="s">
        <v>12796</v>
      </c>
      <c r="B6429" t="s">
        <v>12797</v>
      </c>
      <c r="C6429" t="s">
        <v>291</v>
      </c>
      <c r="D6429">
        <v>37</v>
      </c>
      <c r="E6429" s="138">
        <v>45645</v>
      </c>
      <c r="F6429" s="138">
        <v>45698</v>
      </c>
      <c r="G6429" t="s">
        <v>69</v>
      </c>
      <c r="H6429" t="s">
        <v>63</v>
      </c>
      <c r="I6429">
        <v>0.8</v>
      </c>
      <c r="J6429" t="s">
        <v>71</v>
      </c>
      <c r="K6429"/>
      <c r="L6429"/>
      <c r="M6429"/>
      <c r="N6429"/>
      <c r="O6429"/>
      <c r="P6429"/>
      <c r="Q6429"/>
      <c r="R6429"/>
      <c r="S6429"/>
      <c r="T6429"/>
      <c r="U6429"/>
      <c r="V6429"/>
      <c r="W6429"/>
      <c r="X6429"/>
      <c r="Y6429"/>
      <c r="Z6429"/>
      <c r="AA6429"/>
      <c r="AB6429"/>
      <c r="AC6429"/>
      <c r="AD6429"/>
      <c r="AE6429"/>
      <c r="AF6429"/>
      <c r="AG6429">
        <v>1</v>
      </c>
      <c r="AH6429">
        <v>0</v>
      </c>
    </row>
    <row r="6430" spans="1:34" ht="15" x14ac:dyDescent="0.25">
      <c r="A6430" t="s">
        <v>12798</v>
      </c>
      <c r="B6430" t="s">
        <v>12799</v>
      </c>
      <c r="C6430" t="s">
        <v>119</v>
      </c>
      <c r="D6430">
        <v>2</v>
      </c>
      <c r="E6430" s="138">
        <v>43554</v>
      </c>
      <c r="F6430" s="138">
        <v>46011</v>
      </c>
      <c r="G6430" t="s">
        <v>16478</v>
      </c>
      <c r="H6430" t="s">
        <v>70</v>
      </c>
      <c r="I6430">
        <v>0.6</v>
      </c>
      <c r="J6430" t="s">
        <v>76</v>
      </c>
      <c r="K6430">
        <v>0.6</v>
      </c>
      <c r="L6430" t="s">
        <v>77</v>
      </c>
      <c r="M6430">
        <v>0.6</v>
      </c>
      <c r="N6430" t="s">
        <v>78</v>
      </c>
      <c r="O6430">
        <v>0.8</v>
      </c>
      <c r="P6430" t="s">
        <v>79</v>
      </c>
      <c r="Q6430">
        <v>0</v>
      </c>
      <c r="R6430" t="s">
        <v>16309</v>
      </c>
      <c r="S6430"/>
      <c r="T6430"/>
      <c r="U6430"/>
      <c r="V6430"/>
      <c r="W6430"/>
      <c r="X6430"/>
      <c r="Y6430"/>
      <c r="Z6430"/>
      <c r="AA6430"/>
      <c r="AB6430"/>
      <c r="AC6430"/>
      <c r="AD6430"/>
      <c r="AE6430"/>
      <c r="AF6430"/>
      <c r="AG6430">
        <v>0</v>
      </c>
      <c r="AH6430">
        <v>0</v>
      </c>
    </row>
    <row r="6431" spans="1:34" ht="15" x14ac:dyDescent="0.25">
      <c r="A6431" t="s">
        <v>12830</v>
      </c>
      <c r="B6431" t="s">
        <v>12831</v>
      </c>
      <c r="C6431" t="s">
        <v>108</v>
      </c>
      <c r="D6431">
        <v>3</v>
      </c>
      <c r="E6431" s="138">
        <v>40921</v>
      </c>
      <c r="F6431" s="138">
        <v>46011</v>
      </c>
      <c r="G6431" t="s">
        <v>69</v>
      </c>
      <c r="H6431" t="s">
        <v>63</v>
      </c>
      <c r="I6431">
        <v>0.6</v>
      </c>
      <c r="J6431" t="s">
        <v>71</v>
      </c>
      <c r="K6431"/>
      <c r="L6431"/>
      <c r="M6431"/>
      <c r="N6431"/>
      <c r="O6431"/>
      <c r="P6431"/>
      <c r="Q6431"/>
      <c r="R6431"/>
      <c r="S6431"/>
      <c r="T6431"/>
      <c r="U6431"/>
      <c r="V6431"/>
      <c r="W6431"/>
      <c r="X6431"/>
      <c r="Y6431"/>
      <c r="Z6431"/>
      <c r="AA6431"/>
      <c r="AB6431"/>
      <c r="AC6431"/>
      <c r="AD6431"/>
      <c r="AE6431"/>
      <c r="AF6431"/>
      <c r="AG6431">
        <v>1</v>
      </c>
      <c r="AH6431">
        <v>0</v>
      </c>
    </row>
    <row r="6432" spans="1:34" ht="15" x14ac:dyDescent="0.25">
      <c r="A6432" t="s">
        <v>12818</v>
      </c>
      <c r="B6432" t="s">
        <v>12819</v>
      </c>
      <c r="C6432" t="s">
        <v>333</v>
      </c>
      <c r="D6432">
        <v>65</v>
      </c>
      <c r="E6432" s="138">
        <v>45656</v>
      </c>
      <c r="F6432" s="138">
        <v>45673</v>
      </c>
      <c r="G6432" t="s">
        <v>69</v>
      </c>
      <c r="H6432" t="s">
        <v>63</v>
      </c>
      <c r="I6432">
        <v>0.8</v>
      </c>
      <c r="J6432" t="s">
        <v>71</v>
      </c>
      <c r="K6432"/>
      <c r="L6432"/>
      <c r="M6432"/>
      <c r="N6432"/>
      <c r="O6432"/>
      <c r="P6432"/>
      <c r="Q6432"/>
      <c r="R6432"/>
      <c r="S6432"/>
      <c r="T6432"/>
      <c r="U6432"/>
      <c r="V6432"/>
      <c r="W6432"/>
      <c r="X6432"/>
      <c r="Y6432"/>
      <c r="Z6432"/>
      <c r="AA6432"/>
      <c r="AB6432"/>
      <c r="AC6432"/>
      <c r="AD6432"/>
      <c r="AE6432"/>
      <c r="AF6432"/>
      <c r="AG6432">
        <v>1</v>
      </c>
      <c r="AH6432">
        <v>0</v>
      </c>
    </row>
    <row r="6433" spans="1:34" ht="15" x14ac:dyDescent="0.25">
      <c r="A6433" t="s">
        <v>12816</v>
      </c>
      <c r="B6433" t="s">
        <v>12817</v>
      </c>
      <c r="C6433" t="s">
        <v>119</v>
      </c>
      <c r="D6433">
        <v>51</v>
      </c>
      <c r="E6433" s="138">
        <v>45656</v>
      </c>
      <c r="F6433" s="138">
        <v>45750</v>
      </c>
      <c r="G6433" t="s">
        <v>69</v>
      </c>
      <c r="H6433" t="s">
        <v>63</v>
      </c>
      <c r="I6433">
        <v>0.8</v>
      </c>
      <c r="J6433" t="s">
        <v>71</v>
      </c>
      <c r="K6433"/>
      <c r="L6433"/>
      <c r="M6433"/>
      <c r="N6433"/>
      <c r="O6433"/>
      <c r="P6433"/>
      <c r="Q6433"/>
      <c r="R6433"/>
      <c r="S6433"/>
      <c r="T6433"/>
      <c r="U6433"/>
      <c r="V6433"/>
      <c r="W6433"/>
      <c r="X6433"/>
      <c r="Y6433"/>
      <c r="Z6433"/>
      <c r="AA6433"/>
      <c r="AB6433"/>
      <c r="AC6433"/>
      <c r="AD6433"/>
      <c r="AE6433"/>
      <c r="AF6433"/>
      <c r="AG6433">
        <v>1</v>
      </c>
      <c r="AH6433">
        <v>0</v>
      </c>
    </row>
    <row r="6434" spans="1:34" ht="15" x14ac:dyDescent="0.25">
      <c r="A6434" t="s">
        <v>12820</v>
      </c>
      <c r="B6434" t="s">
        <v>12821</v>
      </c>
      <c r="C6434" t="s">
        <v>62</v>
      </c>
      <c r="D6434">
        <v>44</v>
      </c>
      <c r="E6434" s="138">
        <v>45644</v>
      </c>
      <c r="F6434" s="138">
        <v>45831</v>
      </c>
      <c r="G6434" t="s">
        <v>75</v>
      </c>
      <c r="H6434" t="s">
        <v>63</v>
      </c>
      <c r="I6434">
        <v>0.8</v>
      </c>
      <c r="J6434" t="s">
        <v>71</v>
      </c>
      <c r="K6434"/>
      <c r="L6434"/>
      <c r="M6434"/>
      <c r="N6434"/>
      <c r="O6434"/>
      <c r="P6434"/>
      <c r="Q6434"/>
      <c r="R6434"/>
      <c r="S6434"/>
      <c r="T6434"/>
      <c r="U6434"/>
      <c r="V6434"/>
      <c r="W6434"/>
      <c r="X6434"/>
      <c r="Y6434"/>
      <c r="Z6434"/>
      <c r="AA6434"/>
      <c r="AB6434"/>
      <c r="AC6434"/>
      <c r="AD6434"/>
      <c r="AE6434"/>
      <c r="AF6434"/>
      <c r="AG6434">
        <v>1</v>
      </c>
      <c r="AH6434">
        <v>0</v>
      </c>
    </row>
    <row r="6435" spans="1:34" ht="15" x14ac:dyDescent="0.25">
      <c r="A6435" t="s">
        <v>2408</v>
      </c>
      <c r="B6435" t="s">
        <v>2409</v>
      </c>
      <c r="C6435" t="s">
        <v>179</v>
      </c>
      <c r="D6435">
        <v>18</v>
      </c>
      <c r="E6435" s="138">
        <v>45626</v>
      </c>
      <c r="F6435" s="138">
        <v>45944</v>
      </c>
      <c r="G6435" t="s">
        <v>69</v>
      </c>
      <c r="H6435" t="s">
        <v>70</v>
      </c>
      <c r="I6435">
        <v>0</v>
      </c>
      <c r="J6435" t="s">
        <v>16243</v>
      </c>
      <c r="K6435">
        <v>0.5</v>
      </c>
      <c r="L6435" t="s">
        <v>71</v>
      </c>
      <c r="M6435"/>
      <c r="N6435"/>
      <c r="O6435"/>
      <c r="P6435"/>
      <c r="Q6435"/>
      <c r="R6435"/>
      <c r="S6435"/>
      <c r="T6435"/>
      <c r="U6435"/>
      <c r="V6435"/>
      <c r="W6435"/>
      <c r="X6435"/>
      <c r="Y6435"/>
      <c r="Z6435"/>
      <c r="AA6435"/>
      <c r="AB6435"/>
      <c r="AC6435"/>
      <c r="AD6435"/>
      <c r="AE6435"/>
      <c r="AF6435"/>
      <c r="AG6435">
        <v>2</v>
      </c>
      <c r="AH6435">
        <v>7999.99</v>
      </c>
    </row>
    <row r="6436" spans="1:34" ht="15" x14ac:dyDescent="0.25">
      <c r="A6436" t="s">
        <v>12822</v>
      </c>
      <c r="B6436" t="s">
        <v>12823</v>
      </c>
      <c r="C6436" t="s">
        <v>176</v>
      </c>
      <c r="D6436">
        <v>35</v>
      </c>
      <c r="E6436" s="138">
        <v>45630</v>
      </c>
      <c r="F6436" s="138">
        <v>45708</v>
      </c>
      <c r="G6436" t="s">
        <v>69</v>
      </c>
      <c r="H6436" t="s">
        <v>63</v>
      </c>
      <c r="I6436">
        <v>0.6</v>
      </c>
      <c r="J6436" t="s">
        <v>71</v>
      </c>
      <c r="K6436"/>
      <c r="L6436"/>
      <c r="M6436"/>
      <c r="N6436"/>
      <c r="O6436"/>
      <c r="P6436"/>
      <c r="Q6436"/>
      <c r="R6436"/>
      <c r="S6436"/>
      <c r="T6436"/>
      <c r="U6436"/>
      <c r="V6436"/>
      <c r="W6436"/>
      <c r="X6436"/>
      <c r="Y6436"/>
      <c r="Z6436"/>
      <c r="AA6436"/>
      <c r="AB6436"/>
      <c r="AC6436"/>
      <c r="AD6436"/>
      <c r="AE6436"/>
      <c r="AF6436"/>
      <c r="AG6436">
        <v>1</v>
      </c>
      <c r="AH6436">
        <v>0</v>
      </c>
    </row>
    <row r="6437" spans="1:34" ht="15" x14ac:dyDescent="0.25">
      <c r="A6437" t="s">
        <v>12824</v>
      </c>
      <c r="B6437" t="s">
        <v>12825</v>
      </c>
      <c r="C6437" t="s">
        <v>136</v>
      </c>
      <c r="D6437">
        <v>39</v>
      </c>
      <c r="E6437" s="138">
        <v>45653</v>
      </c>
      <c r="F6437" s="138">
        <v>45700</v>
      </c>
      <c r="G6437" t="s">
        <v>69</v>
      </c>
      <c r="H6437" t="s">
        <v>63</v>
      </c>
      <c r="I6437">
        <v>0.8</v>
      </c>
      <c r="J6437" t="s">
        <v>71</v>
      </c>
      <c r="K6437"/>
      <c r="L6437"/>
      <c r="M6437"/>
      <c r="N6437"/>
      <c r="O6437"/>
      <c r="P6437"/>
      <c r="Q6437"/>
      <c r="R6437"/>
      <c r="S6437"/>
      <c r="T6437"/>
      <c r="U6437"/>
      <c r="V6437"/>
      <c r="W6437"/>
      <c r="X6437"/>
      <c r="Y6437"/>
      <c r="Z6437"/>
      <c r="AA6437"/>
      <c r="AB6437"/>
      <c r="AC6437"/>
      <c r="AD6437"/>
      <c r="AE6437"/>
      <c r="AF6437"/>
      <c r="AG6437">
        <v>1</v>
      </c>
      <c r="AH6437">
        <v>0</v>
      </c>
    </row>
    <row r="6438" spans="1:34" ht="15" x14ac:dyDescent="0.25">
      <c r="A6438" t="s">
        <v>12828</v>
      </c>
      <c r="B6438" t="s">
        <v>12829</v>
      </c>
      <c r="C6438" t="s">
        <v>511</v>
      </c>
      <c r="D6438">
        <v>2</v>
      </c>
      <c r="E6438" s="138">
        <v>45694</v>
      </c>
      <c r="F6438" s="138">
        <v>45854</v>
      </c>
      <c r="G6438" t="s">
        <v>69</v>
      </c>
      <c r="H6438" t="s">
        <v>70</v>
      </c>
      <c r="I6438">
        <v>0</v>
      </c>
      <c r="J6438" t="s">
        <v>16229</v>
      </c>
      <c r="K6438">
        <v>0.8</v>
      </c>
      <c r="L6438" t="s">
        <v>71</v>
      </c>
      <c r="M6438"/>
      <c r="N6438"/>
      <c r="O6438"/>
      <c r="P6438"/>
      <c r="Q6438"/>
      <c r="R6438"/>
      <c r="S6438"/>
      <c r="T6438"/>
      <c r="U6438"/>
      <c r="V6438"/>
      <c r="W6438"/>
      <c r="X6438"/>
      <c r="Y6438"/>
      <c r="Z6438"/>
      <c r="AA6438"/>
      <c r="AB6438"/>
      <c r="AC6438"/>
      <c r="AD6438"/>
      <c r="AE6438"/>
      <c r="AF6438"/>
      <c r="AG6438">
        <v>2</v>
      </c>
      <c r="AH6438">
        <v>10000</v>
      </c>
    </row>
    <row r="6439" spans="1:34" ht="15" x14ac:dyDescent="0.25">
      <c r="A6439" t="s">
        <v>12832</v>
      </c>
      <c r="B6439" t="s">
        <v>12833</v>
      </c>
      <c r="C6439" t="s">
        <v>231</v>
      </c>
      <c r="D6439">
        <v>64</v>
      </c>
      <c r="E6439" s="138">
        <v>45624</v>
      </c>
      <c r="F6439" s="138">
        <v>45673</v>
      </c>
      <c r="G6439" t="s">
        <v>69</v>
      </c>
      <c r="H6439" t="s">
        <v>70</v>
      </c>
      <c r="I6439">
        <v>0</v>
      </c>
      <c r="J6439" t="s">
        <v>16228</v>
      </c>
      <c r="K6439">
        <v>0.79</v>
      </c>
      <c r="L6439" t="s">
        <v>71</v>
      </c>
      <c r="M6439"/>
      <c r="N6439"/>
      <c r="O6439"/>
      <c r="P6439"/>
      <c r="Q6439"/>
      <c r="R6439"/>
      <c r="S6439"/>
      <c r="T6439"/>
      <c r="U6439"/>
      <c r="V6439"/>
      <c r="W6439"/>
      <c r="X6439"/>
      <c r="Y6439"/>
      <c r="Z6439"/>
      <c r="AA6439"/>
      <c r="AB6439"/>
      <c r="AC6439"/>
      <c r="AD6439"/>
      <c r="AE6439"/>
      <c r="AF6439"/>
      <c r="AG6439">
        <v>2</v>
      </c>
      <c r="AH6439">
        <v>12000</v>
      </c>
    </row>
    <row r="6440" spans="1:34" ht="15" x14ac:dyDescent="0.25">
      <c r="A6440" t="s">
        <v>12837</v>
      </c>
      <c r="B6440" t="s">
        <v>12838</v>
      </c>
      <c r="C6440" t="s">
        <v>170</v>
      </c>
      <c r="D6440">
        <v>154</v>
      </c>
      <c r="E6440" s="138">
        <v>41590</v>
      </c>
      <c r="F6440" s="138">
        <v>46011</v>
      </c>
      <c r="G6440" t="s">
        <v>69</v>
      </c>
      <c r="H6440" t="s">
        <v>63</v>
      </c>
      <c r="I6440">
        <v>0.8</v>
      </c>
      <c r="J6440" t="s">
        <v>71</v>
      </c>
      <c r="K6440"/>
      <c r="L6440"/>
      <c r="M6440"/>
      <c r="N6440"/>
      <c r="O6440"/>
      <c r="P6440"/>
      <c r="Q6440"/>
      <c r="R6440"/>
      <c r="S6440"/>
      <c r="T6440"/>
      <c r="U6440"/>
      <c r="V6440"/>
      <c r="W6440"/>
      <c r="X6440"/>
      <c r="Y6440"/>
      <c r="Z6440"/>
      <c r="AA6440"/>
      <c r="AB6440"/>
      <c r="AC6440"/>
      <c r="AD6440"/>
      <c r="AE6440"/>
      <c r="AF6440"/>
      <c r="AG6440">
        <v>1</v>
      </c>
      <c r="AH6440">
        <v>0</v>
      </c>
    </row>
    <row r="6441" spans="1:34" ht="15" x14ac:dyDescent="0.25">
      <c r="A6441" t="s">
        <v>12839</v>
      </c>
      <c r="B6441" t="s">
        <v>12840</v>
      </c>
      <c r="C6441" t="s">
        <v>87</v>
      </c>
      <c r="D6441">
        <v>40</v>
      </c>
      <c r="E6441" s="138">
        <v>45644</v>
      </c>
      <c r="F6441" s="138">
        <v>45708</v>
      </c>
      <c r="G6441" t="s">
        <v>75</v>
      </c>
      <c r="H6441" t="s">
        <v>70</v>
      </c>
      <c r="I6441">
        <v>0</v>
      </c>
      <c r="J6441" t="s">
        <v>16450</v>
      </c>
      <c r="K6441">
        <v>0.65</v>
      </c>
      <c r="L6441" t="s">
        <v>71</v>
      </c>
      <c r="M6441"/>
      <c r="N6441"/>
      <c r="O6441"/>
      <c r="P6441"/>
      <c r="Q6441"/>
      <c r="R6441"/>
      <c r="S6441"/>
      <c r="T6441"/>
      <c r="U6441"/>
      <c r="V6441"/>
      <c r="W6441"/>
      <c r="X6441"/>
      <c r="Y6441"/>
      <c r="Z6441"/>
      <c r="AA6441"/>
      <c r="AB6441"/>
      <c r="AC6441"/>
      <c r="AD6441"/>
      <c r="AE6441"/>
      <c r="AF6441"/>
      <c r="AG6441">
        <v>2</v>
      </c>
      <c r="AH6441">
        <v>3000</v>
      </c>
    </row>
    <row r="6442" spans="1:34" ht="15" x14ac:dyDescent="0.25">
      <c r="A6442" t="s">
        <v>12841</v>
      </c>
      <c r="B6442" t="s">
        <v>12842</v>
      </c>
      <c r="C6442" t="s">
        <v>211</v>
      </c>
      <c r="D6442">
        <v>34</v>
      </c>
      <c r="E6442" s="138">
        <v>45615</v>
      </c>
      <c r="F6442" s="138">
        <v>45896</v>
      </c>
      <c r="G6442" t="s">
        <v>69</v>
      </c>
      <c r="H6442" t="s">
        <v>63</v>
      </c>
      <c r="I6442">
        <v>0.8</v>
      </c>
      <c r="J6442" t="s">
        <v>71</v>
      </c>
      <c r="K6442"/>
      <c r="L6442"/>
      <c r="M6442"/>
      <c r="N6442"/>
      <c r="O6442"/>
      <c r="P6442"/>
      <c r="Q6442"/>
      <c r="R6442"/>
      <c r="S6442"/>
      <c r="T6442"/>
      <c r="U6442"/>
      <c r="V6442"/>
      <c r="W6442"/>
      <c r="X6442"/>
      <c r="Y6442"/>
      <c r="Z6442"/>
      <c r="AA6442"/>
      <c r="AB6442"/>
      <c r="AC6442"/>
      <c r="AD6442"/>
      <c r="AE6442"/>
      <c r="AF6442"/>
      <c r="AG6442">
        <v>1</v>
      </c>
      <c r="AH6442">
        <v>0</v>
      </c>
    </row>
    <row r="6443" spans="1:34" ht="15" x14ac:dyDescent="0.25">
      <c r="A6443" t="s">
        <v>12843</v>
      </c>
      <c r="B6443" t="s">
        <v>12844</v>
      </c>
      <c r="C6443" t="s">
        <v>516</v>
      </c>
      <c r="D6443">
        <v>9</v>
      </c>
      <c r="E6443" s="138">
        <v>45716</v>
      </c>
      <c r="F6443" s="138">
        <v>45735</v>
      </c>
      <c r="G6443" t="s">
        <v>69</v>
      </c>
      <c r="H6443" t="s">
        <v>70</v>
      </c>
      <c r="I6443">
        <v>0</v>
      </c>
      <c r="J6443" t="s">
        <v>16287</v>
      </c>
      <c r="K6443">
        <v>0.6</v>
      </c>
      <c r="L6443" t="s">
        <v>71</v>
      </c>
      <c r="M6443"/>
      <c r="N6443"/>
      <c r="O6443"/>
      <c r="P6443"/>
      <c r="Q6443"/>
      <c r="R6443"/>
      <c r="S6443"/>
      <c r="T6443"/>
      <c r="U6443"/>
      <c r="V6443"/>
      <c r="W6443"/>
      <c r="X6443"/>
      <c r="Y6443"/>
      <c r="Z6443"/>
      <c r="AA6443"/>
      <c r="AB6443"/>
      <c r="AC6443"/>
      <c r="AD6443"/>
      <c r="AE6443"/>
      <c r="AF6443"/>
      <c r="AG6443">
        <v>2</v>
      </c>
      <c r="AH6443">
        <v>8499.99</v>
      </c>
    </row>
    <row r="6444" spans="1:34" ht="15" x14ac:dyDescent="0.25">
      <c r="A6444" t="s">
        <v>12845</v>
      </c>
      <c r="B6444" t="s">
        <v>12846</v>
      </c>
      <c r="C6444" t="s">
        <v>108</v>
      </c>
      <c r="D6444">
        <v>21</v>
      </c>
      <c r="E6444" s="138">
        <v>45288</v>
      </c>
      <c r="F6444" s="138">
        <v>46011</v>
      </c>
      <c r="G6444" t="s">
        <v>69</v>
      </c>
      <c r="H6444" t="s">
        <v>63</v>
      </c>
      <c r="I6444">
        <v>0.4</v>
      </c>
      <c r="J6444" t="s">
        <v>16238</v>
      </c>
      <c r="K6444"/>
      <c r="L6444"/>
      <c r="M6444"/>
      <c r="N6444"/>
      <c r="O6444"/>
      <c r="P6444"/>
      <c r="Q6444"/>
      <c r="R6444"/>
      <c r="S6444"/>
      <c r="T6444"/>
      <c r="U6444"/>
      <c r="V6444"/>
      <c r="W6444"/>
      <c r="X6444"/>
      <c r="Y6444"/>
      <c r="Z6444"/>
      <c r="AA6444"/>
      <c r="AB6444"/>
      <c r="AC6444"/>
      <c r="AD6444"/>
      <c r="AE6444"/>
      <c r="AF6444"/>
      <c r="AG6444">
        <v>1</v>
      </c>
      <c r="AH6444">
        <v>0</v>
      </c>
    </row>
    <row r="6445" spans="1:34" ht="15" x14ac:dyDescent="0.25">
      <c r="A6445" t="s">
        <v>12847</v>
      </c>
      <c r="B6445" t="s">
        <v>12848</v>
      </c>
      <c r="C6445" t="s">
        <v>321</v>
      </c>
      <c r="D6445">
        <v>39</v>
      </c>
      <c r="E6445" s="138">
        <v>45649</v>
      </c>
      <c r="F6445" s="138">
        <v>45660</v>
      </c>
      <c r="G6445" t="s">
        <v>75</v>
      </c>
      <c r="H6445" t="s">
        <v>63</v>
      </c>
      <c r="I6445">
        <v>0.8</v>
      </c>
      <c r="J6445" t="s">
        <v>71</v>
      </c>
      <c r="K6445"/>
      <c r="L6445"/>
      <c r="M6445"/>
      <c r="N6445"/>
      <c r="O6445"/>
      <c r="P6445"/>
      <c r="Q6445"/>
      <c r="R6445"/>
      <c r="S6445"/>
      <c r="T6445"/>
      <c r="U6445"/>
      <c r="V6445"/>
      <c r="W6445"/>
      <c r="X6445"/>
      <c r="Y6445"/>
      <c r="Z6445"/>
      <c r="AA6445"/>
      <c r="AB6445"/>
      <c r="AC6445"/>
      <c r="AD6445"/>
      <c r="AE6445"/>
      <c r="AF6445"/>
      <c r="AG6445">
        <v>1</v>
      </c>
      <c r="AH6445">
        <v>0</v>
      </c>
    </row>
    <row r="6446" spans="1:34" ht="15" x14ac:dyDescent="0.25">
      <c r="A6446" t="s">
        <v>12849</v>
      </c>
      <c r="B6446" t="s">
        <v>12850</v>
      </c>
      <c r="C6446" t="s">
        <v>712</v>
      </c>
      <c r="D6446">
        <v>8</v>
      </c>
      <c r="E6446" s="138">
        <v>44673</v>
      </c>
      <c r="F6446" s="138">
        <v>46011</v>
      </c>
      <c r="G6446" t="s">
        <v>16478</v>
      </c>
      <c r="H6446" t="s">
        <v>70</v>
      </c>
      <c r="I6446">
        <v>0.65</v>
      </c>
      <c r="J6446" t="s">
        <v>76</v>
      </c>
      <c r="K6446">
        <v>0.7</v>
      </c>
      <c r="L6446" t="s">
        <v>77</v>
      </c>
      <c r="M6446">
        <v>0.75</v>
      </c>
      <c r="N6446" t="s">
        <v>78</v>
      </c>
      <c r="O6446">
        <v>0.8</v>
      </c>
      <c r="P6446" t="s">
        <v>79</v>
      </c>
      <c r="Q6446"/>
      <c r="R6446"/>
      <c r="S6446"/>
      <c r="T6446"/>
      <c r="U6446"/>
      <c r="V6446"/>
      <c r="W6446"/>
      <c r="X6446"/>
      <c r="Y6446"/>
      <c r="Z6446"/>
      <c r="AA6446"/>
      <c r="AB6446"/>
      <c r="AC6446"/>
      <c r="AD6446"/>
      <c r="AE6446"/>
      <c r="AF6446"/>
      <c r="AG6446">
        <v>0</v>
      </c>
      <c r="AH6446">
        <v>0</v>
      </c>
    </row>
    <row r="6447" spans="1:34" ht="15" x14ac:dyDescent="0.25">
      <c r="A6447" t="s">
        <v>12851</v>
      </c>
      <c r="B6447" t="s">
        <v>12852</v>
      </c>
      <c r="C6447" t="s">
        <v>211</v>
      </c>
      <c r="D6447">
        <v>40</v>
      </c>
      <c r="E6447" s="138">
        <v>45656</v>
      </c>
      <c r="F6447" s="138">
        <v>45726</v>
      </c>
      <c r="G6447" t="s">
        <v>69</v>
      </c>
      <c r="H6447" t="s">
        <v>63</v>
      </c>
      <c r="I6447">
        <v>0.5</v>
      </c>
      <c r="J6447" t="s">
        <v>71</v>
      </c>
      <c r="K6447"/>
      <c r="L6447"/>
      <c r="M6447"/>
      <c r="N6447"/>
      <c r="O6447"/>
      <c r="P6447"/>
      <c r="Q6447"/>
      <c r="R6447"/>
      <c r="S6447"/>
      <c r="T6447"/>
      <c r="U6447"/>
      <c r="V6447"/>
      <c r="W6447"/>
      <c r="X6447"/>
      <c r="Y6447"/>
      <c r="Z6447"/>
      <c r="AA6447"/>
      <c r="AB6447"/>
      <c r="AC6447"/>
      <c r="AD6447"/>
      <c r="AE6447"/>
      <c r="AF6447"/>
      <c r="AG6447">
        <v>1</v>
      </c>
      <c r="AH6447">
        <v>0</v>
      </c>
    </row>
    <row r="6448" spans="1:34" ht="15" x14ac:dyDescent="0.25">
      <c r="A6448" t="s">
        <v>12853</v>
      </c>
      <c r="B6448" t="s">
        <v>12854</v>
      </c>
      <c r="C6448" t="s">
        <v>387</v>
      </c>
      <c r="D6448">
        <v>44</v>
      </c>
      <c r="E6448" s="138">
        <v>45649</v>
      </c>
      <c r="F6448" s="138">
        <v>45943</v>
      </c>
      <c r="G6448" t="s">
        <v>75</v>
      </c>
      <c r="H6448" t="s">
        <v>70</v>
      </c>
      <c r="I6448">
        <v>0</v>
      </c>
      <c r="J6448" t="s">
        <v>16231</v>
      </c>
      <c r="K6448">
        <v>0.74</v>
      </c>
      <c r="L6448" t="s">
        <v>16270</v>
      </c>
      <c r="M6448">
        <v>0.78</v>
      </c>
      <c r="N6448" t="s">
        <v>78</v>
      </c>
      <c r="O6448">
        <v>0.8</v>
      </c>
      <c r="P6448" t="s">
        <v>79</v>
      </c>
      <c r="Q6448"/>
      <c r="R6448"/>
      <c r="S6448"/>
      <c r="T6448"/>
      <c r="U6448"/>
      <c r="V6448"/>
      <c r="W6448"/>
      <c r="X6448"/>
      <c r="Y6448"/>
      <c r="Z6448"/>
      <c r="AA6448"/>
      <c r="AB6448"/>
      <c r="AC6448"/>
      <c r="AD6448"/>
      <c r="AE6448"/>
      <c r="AF6448"/>
      <c r="AG6448">
        <v>4</v>
      </c>
      <c r="AH6448">
        <v>13000</v>
      </c>
    </row>
    <row r="6449" spans="1:34" ht="15" x14ac:dyDescent="0.25">
      <c r="A6449" t="s">
        <v>12855</v>
      </c>
      <c r="B6449" t="s">
        <v>12856</v>
      </c>
      <c r="C6449" t="s">
        <v>145</v>
      </c>
      <c r="D6449">
        <v>42</v>
      </c>
      <c r="E6449" s="138">
        <v>45646</v>
      </c>
      <c r="F6449" s="138">
        <v>45763</v>
      </c>
      <c r="G6449" t="s">
        <v>69</v>
      </c>
      <c r="H6449" t="s">
        <v>63</v>
      </c>
      <c r="I6449">
        <v>0.8</v>
      </c>
      <c r="J6449" t="s">
        <v>71</v>
      </c>
      <c r="K6449"/>
      <c r="L6449"/>
      <c r="M6449"/>
      <c r="N6449"/>
      <c r="O6449"/>
      <c r="P6449"/>
      <c r="Q6449"/>
      <c r="R6449"/>
      <c r="S6449"/>
      <c r="T6449"/>
      <c r="U6449"/>
      <c r="V6449"/>
      <c r="W6449"/>
      <c r="X6449"/>
      <c r="Y6449"/>
      <c r="Z6449"/>
      <c r="AA6449"/>
      <c r="AB6449"/>
      <c r="AC6449"/>
      <c r="AD6449"/>
      <c r="AE6449"/>
      <c r="AF6449"/>
      <c r="AG6449">
        <v>1</v>
      </c>
      <c r="AH6449">
        <v>0</v>
      </c>
    </row>
    <row r="6450" spans="1:34" ht="15" x14ac:dyDescent="0.25">
      <c r="A6450" t="s">
        <v>12889</v>
      </c>
      <c r="B6450" t="s">
        <v>12890</v>
      </c>
      <c r="C6450" t="s">
        <v>304</v>
      </c>
      <c r="D6450">
        <v>30</v>
      </c>
      <c r="E6450" s="138">
        <v>42214</v>
      </c>
      <c r="F6450" s="138">
        <v>46011</v>
      </c>
      <c r="G6450" t="s">
        <v>69</v>
      </c>
      <c r="H6450" t="s">
        <v>63</v>
      </c>
      <c r="I6450">
        <v>0.7</v>
      </c>
      <c r="J6450" t="s">
        <v>71</v>
      </c>
      <c r="K6450"/>
      <c r="L6450"/>
      <c r="M6450"/>
      <c r="N6450"/>
      <c r="O6450"/>
      <c r="P6450"/>
      <c r="Q6450"/>
      <c r="R6450"/>
      <c r="S6450"/>
      <c r="T6450"/>
      <c r="U6450"/>
      <c r="V6450"/>
      <c r="W6450"/>
      <c r="X6450"/>
      <c r="Y6450"/>
      <c r="Z6450"/>
      <c r="AA6450"/>
      <c r="AB6450"/>
      <c r="AC6450"/>
      <c r="AD6450"/>
      <c r="AE6450"/>
      <c r="AF6450"/>
      <c r="AG6450">
        <v>1</v>
      </c>
      <c r="AH6450">
        <v>0</v>
      </c>
    </row>
    <row r="6451" spans="1:34" ht="15" x14ac:dyDescent="0.25">
      <c r="A6451" t="s">
        <v>12891</v>
      </c>
      <c r="B6451" t="s">
        <v>12892</v>
      </c>
      <c r="C6451" t="s">
        <v>102</v>
      </c>
      <c r="D6451">
        <v>31</v>
      </c>
      <c r="E6451" s="138">
        <v>45653</v>
      </c>
      <c r="F6451" s="138">
        <v>45728</v>
      </c>
      <c r="G6451" t="s">
        <v>75</v>
      </c>
      <c r="H6451" t="s">
        <v>63</v>
      </c>
      <c r="I6451">
        <v>0.8</v>
      </c>
      <c r="J6451" t="s">
        <v>71</v>
      </c>
      <c r="K6451"/>
      <c r="L6451"/>
      <c r="M6451"/>
      <c r="N6451"/>
      <c r="O6451"/>
      <c r="P6451"/>
      <c r="Q6451"/>
      <c r="R6451"/>
      <c r="S6451"/>
      <c r="T6451"/>
      <c r="U6451"/>
      <c r="V6451"/>
      <c r="W6451"/>
      <c r="X6451"/>
      <c r="Y6451"/>
      <c r="Z6451"/>
      <c r="AA6451"/>
      <c r="AB6451"/>
      <c r="AC6451"/>
      <c r="AD6451"/>
      <c r="AE6451"/>
      <c r="AF6451"/>
      <c r="AG6451">
        <v>1</v>
      </c>
      <c r="AH6451">
        <v>0</v>
      </c>
    </row>
    <row r="6452" spans="1:34" ht="15" x14ac:dyDescent="0.25">
      <c r="A6452" t="s">
        <v>12893</v>
      </c>
      <c r="B6452" t="s">
        <v>12894</v>
      </c>
      <c r="C6452" t="s">
        <v>790</v>
      </c>
      <c r="D6452">
        <v>75</v>
      </c>
      <c r="E6452" s="138">
        <v>45601</v>
      </c>
      <c r="F6452" s="138">
        <v>45929</v>
      </c>
      <c r="G6452" t="s">
        <v>69</v>
      </c>
      <c r="H6452" t="s">
        <v>63</v>
      </c>
      <c r="I6452">
        <v>0.8</v>
      </c>
      <c r="J6452" t="s">
        <v>71</v>
      </c>
      <c r="K6452"/>
      <c r="L6452"/>
      <c r="M6452"/>
      <c r="N6452"/>
      <c r="O6452"/>
      <c r="P6452"/>
      <c r="Q6452"/>
      <c r="R6452"/>
      <c r="S6452"/>
      <c r="T6452"/>
      <c r="U6452"/>
      <c r="V6452"/>
      <c r="W6452"/>
      <c r="X6452"/>
      <c r="Y6452"/>
      <c r="Z6452"/>
      <c r="AA6452"/>
      <c r="AB6452"/>
      <c r="AC6452"/>
      <c r="AD6452"/>
      <c r="AE6452"/>
      <c r="AF6452"/>
      <c r="AG6452">
        <v>1</v>
      </c>
      <c r="AH6452">
        <v>0</v>
      </c>
    </row>
    <row r="6453" spans="1:34" ht="15" x14ac:dyDescent="0.25">
      <c r="A6453" t="s">
        <v>12875</v>
      </c>
      <c r="B6453" t="s">
        <v>12876</v>
      </c>
      <c r="C6453" t="s">
        <v>281</v>
      </c>
      <c r="D6453">
        <v>6</v>
      </c>
      <c r="E6453" s="138">
        <v>45057</v>
      </c>
      <c r="F6453" s="138">
        <v>46011</v>
      </c>
      <c r="G6453" t="s">
        <v>69</v>
      </c>
      <c r="H6453" t="s">
        <v>63</v>
      </c>
      <c r="I6453">
        <v>0.6</v>
      </c>
      <c r="J6453" t="s">
        <v>71</v>
      </c>
      <c r="K6453"/>
      <c r="L6453"/>
      <c r="M6453"/>
      <c r="N6453"/>
      <c r="O6453"/>
      <c r="P6453"/>
      <c r="Q6453"/>
      <c r="R6453"/>
      <c r="S6453"/>
      <c r="T6453"/>
      <c r="U6453"/>
      <c r="V6453"/>
      <c r="W6453"/>
      <c r="X6453"/>
      <c r="Y6453"/>
      <c r="Z6453"/>
      <c r="AA6453"/>
      <c r="AB6453"/>
      <c r="AC6453"/>
      <c r="AD6453"/>
      <c r="AE6453"/>
      <c r="AF6453"/>
      <c r="AG6453">
        <v>1</v>
      </c>
      <c r="AH6453">
        <v>0</v>
      </c>
    </row>
    <row r="6454" spans="1:34" ht="15" x14ac:dyDescent="0.25">
      <c r="A6454" t="s">
        <v>4658</v>
      </c>
      <c r="B6454" t="s">
        <v>4659</v>
      </c>
      <c r="C6454" t="s">
        <v>246</v>
      </c>
      <c r="D6454">
        <v>16</v>
      </c>
      <c r="E6454" s="138">
        <v>45282</v>
      </c>
      <c r="F6454" s="138">
        <v>46011</v>
      </c>
      <c r="G6454" t="s">
        <v>69</v>
      </c>
      <c r="H6454" t="s">
        <v>63</v>
      </c>
      <c r="I6454">
        <v>0.8</v>
      </c>
      <c r="J6454" t="s">
        <v>71</v>
      </c>
      <c r="K6454"/>
      <c r="L6454"/>
      <c r="M6454"/>
      <c r="N6454"/>
      <c r="O6454"/>
      <c r="P6454"/>
      <c r="Q6454"/>
      <c r="R6454"/>
      <c r="S6454"/>
      <c r="T6454"/>
      <c r="U6454"/>
      <c r="V6454"/>
      <c r="W6454"/>
      <c r="X6454"/>
      <c r="Y6454"/>
      <c r="Z6454"/>
      <c r="AA6454"/>
      <c r="AB6454"/>
      <c r="AC6454"/>
      <c r="AD6454"/>
      <c r="AE6454"/>
      <c r="AF6454"/>
      <c r="AG6454">
        <v>1</v>
      </c>
      <c r="AH6454">
        <v>0</v>
      </c>
    </row>
    <row r="6455" spans="1:34" ht="15" x14ac:dyDescent="0.25">
      <c r="A6455" t="s">
        <v>12895</v>
      </c>
      <c r="B6455" t="s">
        <v>12896</v>
      </c>
      <c r="C6455" t="s">
        <v>411</v>
      </c>
      <c r="D6455">
        <v>43</v>
      </c>
      <c r="E6455" s="138">
        <v>41207</v>
      </c>
      <c r="F6455" s="138">
        <v>46011</v>
      </c>
      <c r="G6455" t="s">
        <v>69</v>
      </c>
      <c r="H6455" t="s">
        <v>70</v>
      </c>
      <c r="I6455">
        <v>0</v>
      </c>
      <c r="J6455" t="s">
        <v>16243</v>
      </c>
      <c r="K6455">
        <v>0.8</v>
      </c>
      <c r="L6455" t="s">
        <v>71</v>
      </c>
      <c r="M6455"/>
      <c r="N6455"/>
      <c r="O6455"/>
      <c r="P6455"/>
      <c r="Q6455"/>
      <c r="R6455"/>
      <c r="S6455"/>
      <c r="T6455"/>
      <c r="U6455"/>
      <c r="V6455"/>
      <c r="W6455"/>
      <c r="X6455"/>
      <c r="Y6455"/>
      <c r="Z6455"/>
      <c r="AA6455"/>
      <c r="AB6455"/>
      <c r="AC6455"/>
      <c r="AD6455"/>
      <c r="AE6455"/>
      <c r="AF6455"/>
      <c r="AG6455">
        <v>2</v>
      </c>
      <c r="AH6455">
        <v>7999.99</v>
      </c>
    </row>
    <row r="6456" spans="1:34" ht="15" x14ac:dyDescent="0.25">
      <c r="A6456" t="s">
        <v>12885</v>
      </c>
      <c r="B6456" t="s">
        <v>12886</v>
      </c>
      <c r="C6456" t="s">
        <v>564</v>
      </c>
      <c r="D6456">
        <v>48</v>
      </c>
      <c r="E6456" s="138">
        <v>44336</v>
      </c>
      <c r="F6456" s="138">
        <v>46011</v>
      </c>
      <c r="G6456" t="s">
        <v>69</v>
      </c>
      <c r="H6456" t="s">
        <v>70</v>
      </c>
      <c r="I6456">
        <v>0</v>
      </c>
      <c r="J6456" t="s">
        <v>16230</v>
      </c>
      <c r="K6456">
        <v>0.8</v>
      </c>
      <c r="L6456" t="s">
        <v>71</v>
      </c>
      <c r="M6456"/>
      <c r="N6456"/>
      <c r="O6456"/>
      <c r="P6456"/>
      <c r="Q6456"/>
      <c r="R6456"/>
      <c r="S6456"/>
      <c r="T6456"/>
      <c r="U6456"/>
      <c r="V6456"/>
      <c r="W6456"/>
      <c r="X6456"/>
      <c r="Y6456"/>
      <c r="Z6456"/>
      <c r="AA6456"/>
      <c r="AB6456"/>
      <c r="AC6456"/>
      <c r="AD6456"/>
      <c r="AE6456"/>
      <c r="AF6456"/>
      <c r="AG6456">
        <v>2</v>
      </c>
      <c r="AH6456">
        <v>15000</v>
      </c>
    </row>
    <row r="6457" spans="1:34" ht="15" x14ac:dyDescent="0.25">
      <c r="A6457" t="s">
        <v>12877</v>
      </c>
      <c r="B6457" t="s">
        <v>12878</v>
      </c>
      <c r="C6457" t="s">
        <v>139</v>
      </c>
      <c r="D6457">
        <v>32</v>
      </c>
      <c r="E6457" s="138">
        <v>45289</v>
      </c>
      <c r="F6457" s="138">
        <v>46011</v>
      </c>
      <c r="G6457" t="s">
        <v>69</v>
      </c>
      <c r="H6457" t="s">
        <v>70</v>
      </c>
      <c r="I6457">
        <v>0</v>
      </c>
      <c r="J6457" t="s">
        <v>16232</v>
      </c>
      <c r="K6457">
        <v>0.4</v>
      </c>
      <c r="L6457" t="s">
        <v>71</v>
      </c>
      <c r="M6457"/>
      <c r="N6457"/>
      <c r="O6457"/>
      <c r="P6457"/>
      <c r="Q6457"/>
      <c r="R6457"/>
      <c r="S6457"/>
      <c r="T6457"/>
      <c r="U6457"/>
      <c r="V6457"/>
      <c r="W6457"/>
      <c r="X6457"/>
      <c r="Y6457"/>
      <c r="Z6457"/>
      <c r="AA6457"/>
      <c r="AB6457"/>
      <c r="AC6457"/>
      <c r="AD6457"/>
      <c r="AE6457"/>
      <c r="AF6457"/>
      <c r="AG6457">
        <v>2</v>
      </c>
      <c r="AH6457">
        <v>7500</v>
      </c>
    </row>
    <row r="6458" spans="1:34" ht="15" x14ac:dyDescent="0.25">
      <c r="A6458" t="s">
        <v>12879</v>
      </c>
      <c r="B6458" t="s">
        <v>12880</v>
      </c>
      <c r="C6458" t="s">
        <v>108</v>
      </c>
      <c r="D6458">
        <v>30</v>
      </c>
      <c r="E6458" s="138">
        <v>45646</v>
      </c>
      <c r="F6458" s="138">
        <v>45708</v>
      </c>
      <c r="G6458" t="s">
        <v>69</v>
      </c>
      <c r="H6458" t="s">
        <v>63</v>
      </c>
      <c r="I6458">
        <v>0.4</v>
      </c>
      <c r="J6458" t="s">
        <v>71</v>
      </c>
      <c r="K6458"/>
      <c r="L6458"/>
      <c r="M6458"/>
      <c r="N6458"/>
      <c r="O6458"/>
      <c r="P6458"/>
      <c r="Q6458"/>
      <c r="R6458"/>
      <c r="S6458"/>
      <c r="T6458"/>
      <c r="U6458"/>
      <c r="V6458"/>
      <c r="W6458"/>
      <c r="X6458"/>
      <c r="Y6458"/>
      <c r="Z6458"/>
      <c r="AA6458"/>
      <c r="AB6458"/>
      <c r="AC6458"/>
      <c r="AD6458"/>
      <c r="AE6458"/>
      <c r="AF6458"/>
      <c r="AG6458">
        <v>1</v>
      </c>
      <c r="AH6458">
        <v>0</v>
      </c>
    </row>
    <row r="6459" spans="1:34" ht="15" x14ac:dyDescent="0.25">
      <c r="A6459" t="s">
        <v>12897</v>
      </c>
      <c r="B6459" t="s">
        <v>12898</v>
      </c>
      <c r="C6459" t="s">
        <v>211</v>
      </c>
      <c r="D6459">
        <v>50</v>
      </c>
      <c r="E6459" s="138">
        <v>44677</v>
      </c>
      <c r="F6459" s="138">
        <v>46011</v>
      </c>
      <c r="G6459" t="s">
        <v>69</v>
      </c>
      <c r="H6459" t="s">
        <v>63</v>
      </c>
      <c r="I6459">
        <v>0.6</v>
      </c>
      <c r="J6459" t="s">
        <v>71</v>
      </c>
      <c r="K6459"/>
      <c r="L6459"/>
      <c r="M6459"/>
      <c r="N6459"/>
      <c r="O6459"/>
      <c r="P6459"/>
      <c r="Q6459"/>
      <c r="R6459"/>
      <c r="S6459"/>
      <c r="T6459"/>
      <c r="U6459"/>
      <c r="V6459"/>
      <c r="W6459"/>
      <c r="X6459"/>
      <c r="Y6459"/>
      <c r="Z6459"/>
      <c r="AA6459"/>
      <c r="AB6459"/>
      <c r="AC6459"/>
      <c r="AD6459"/>
      <c r="AE6459"/>
      <c r="AF6459"/>
      <c r="AG6459">
        <v>1</v>
      </c>
      <c r="AH6459">
        <v>0</v>
      </c>
    </row>
    <row r="6460" spans="1:34" ht="15" x14ac:dyDescent="0.25">
      <c r="A6460" t="s">
        <v>12883</v>
      </c>
      <c r="B6460" t="s">
        <v>12884</v>
      </c>
      <c r="C6460" t="s">
        <v>68</v>
      </c>
      <c r="D6460">
        <v>3</v>
      </c>
      <c r="E6460" s="138">
        <v>45684</v>
      </c>
      <c r="F6460" s="138">
        <v>45688</v>
      </c>
      <c r="G6460" t="s">
        <v>69</v>
      </c>
      <c r="H6460" t="s">
        <v>70</v>
      </c>
      <c r="I6460">
        <v>0</v>
      </c>
      <c r="J6460" t="s">
        <v>16249</v>
      </c>
      <c r="K6460">
        <v>0.8</v>
      </c>
      <c r="L6460" t="s">
        <v>71</v>
      </c>
      <c r="M6460"/>
      <c r="N6460"/>
      <c r="O6460"/>
      <c r="P6460"/>
      <c r="Q6460"/>
      <c r="R6460"/>
      <c r="S6460"/>
      <c r="T6460"/>
      <c r="U6460"/>
      <c r="V6460"/>
      <c r="W6460"/>
      <c r="X6460"/>
      <c r="Y6460"/>
      <c r="Z6460"/>
      <c r="AA6460"/>
      <c r="AB6460"/>
      <c r="AC6460"/>
      <c r="AD6460"/>
      <c r="AE6460"/>
      <c r="AF6460"/>
      <c r="AG6460">
        <v>2</v>
      </c>
      <c r="AH6460">
        <v>8000</v>
      </c>
    </row>
    <row r="6461" spans="1:34" ht="15" x14ac:dyDescent="0.25">
      <c r="A6461" t="s">
        <v>12873</v>
      </c>
      <c r="B6461" t="s">
        <v>12874</v>
      </c>
      <c r="C6461" t="s">
        <v>259</v>
      </c>
      <c r="D6461">
        <v>12</v>
      </c>
      <c r="E6461" s="138">
        <v>44678</v>
      </c>
      <c r="F6461" s="138">
        <v>46011</v>
      </c>
      <c r="G6461" t="s">
        <v>16478</v>
      </c>
      <c r="H6461" t="s">
        <v>70</v>
      </c>
      <c r="I6461">
        <v>0.4</v>
      </c>
      <c r="J6461" t="s">
        <v>76</v>
      </c>
      <c r="K6461">
        <v>0.41</v>
      </c>
      <c r="L6461" t="s">
        <v>77</v>
      </c>
      <c r="M6461">
        <v>0.78</v>
      </c>
      <c r="N6461" t="s">
        <v>78</v>
      </c>
      <c r="O6461">
        <v>0.8</v>
      </c>
      <c r="P6461" t="s">
        <v>79</v>
      </c>
      <c r="Q6461">
        <v>0</v>
      </c>
      <c r="R6461" t="s">
        <v>16232</v>
      </c>
      <c r="S6461"/>
      <c r="T6461"/>
      <c r="U6461"/>
      <c r="V6461"/>
      <c r="W6461"/>
      <c r="X6461"/>
      <c r="Y6461"/>
      <c r="Z6461"/>
      <c r="AA6461"/>
      <c r="AB6461"/>
      <c r="AC6461"/>
      <c r="AD6461"/>
      <c r="AE6461"/>
      <c r="AF6461"/>
      <c r="AG6461">
        <v>0</v>
      </c>
      <c r="AH6461">
        <v>0</v>
      </c>
    </row>
    <row r="6462" spans="1:34" ht="15" x14ac:dyDescent="0.25">
      <c r="A6462" t="s">
        <v>12899</v>
      </c>
      <c r="B6462" t="s">
        <v>12900</v>
      </c>
      <c r="C6462" t="s">
        <v>102</v>
      </c>
      <c r="D6462">
        <v>40</v>
      </c>
      <c r="E6462" s="138">
        <v>44899</v>
      </c>
      <c r="F6462" s="138">
        <v>46011</v>
      </c>
      <c r="G6462" t="s">
        <v>69</v>
      </c>
      <c r="H6462" t="s">
        <v>63</v>
      </c>
      <c r="I6462">
        <v>0.8</v>
      </c>
      <c r="J6462" t="s">
        <v>71</v>
      </c>
      <c r="K6462"/>
      <c r="L6462"/>
      <c r="M6462"/>
      <c r="N6462"/>
      <c r="O6462"/>
      <c r="P6462"/>
      <c r="Q6462"/>
      <c r="R6462"/>
      <c r="S6462"/>
      <c r="T6462"/>
      <c r="U6462"/>
      <c r="V6462"/>
      <c r="W6462"/>
      <c r="X6462"/>
      <c r="Y6462"/>
      <c r="Z6462"/>
      <c r="AA6462"/>
      <c r="AB6462"/>
      <c r="AC6462"/>
      <c r="AD6462"/>
      <c r="AE6462"/>
      <c r="AF6462"/>
      <c r="AG6462">
        <v>1</v>
      </c>
      <c r="AH6462">
        <v>0</v>
      </c>
    </row>
    <row r="6463" spans="1:34" ht="15" x14ac:dyDescent="0.25">
      <c r="A6463" t="s">
        <v>12881</v>
      </c>
      <c r="B6463" t="s">
        <v>12882</v>
      </c>
      <c r="C6463" t="s">
        <v>90</v>
      </c>
      <c r="D6463">
        <v>40</v>
      </c>
      <c r="E6463" s="138">
        <v>45644</v>
      </c>
      <c r="F6463" s="138">
        <v>45698</v>
      </c>
      <c r="G6463" t="s">
        <v>75</v>
      </c>
      <c r="H6463" t="s">
        <v>70</v>
      </c>
      <c r="I6463">
        <v>0</v>
      </c>
      <c r="J6463" t="s">
        <v>16230</v>
      </c>
      <c r="K6463">
        <v>0.75</v>
      </c>
      <c r="L6463" t="s">
        <v>16270</v>
      </c>
      <c r="M6463">
        <v>0.78</v>
      </c>
      <c r="N6463" t="s">
        <v>78</v>
      </c>
      <c r="O6463">
        <v>0.8</v>
      </c>
      <c r="P6463" t="s">
        <v>79</v>
      </c>
      <c r="Q6463"/>
      <c r="R6463"/>
      <c r="S6463"/>
      <c r="T6463"/>
      <c r="U6463"/>
      <c r="V6463"/>
      <c r="W6463"/>
      <c r="X6463"/>
      <c r="Y6463"/>
      <c r="Z6463"/>
      <c r="AA6463"/>
      <c r="AB6463"/>
      <c r="AC6463"/>
      <c r="AD6463"/>
      <c r="AE6463"/>
      <c r="AF6463"/>
      <c r="AG6463">
        <v>4</v>
      </c>
      <c r="AH6463">
        <v>15000</v>
      </c>
    </row>
    <row r="6464" spans="1:34" ht="15" x14ac:dyDescent="0.25">
      <c r="A6464" t="s">
        <v>12857</v>
      </c>
      <c r="B6464" t="s">
        <v>12858</v>
      </c>
      <c r="C6464" t="s">
        <v>790</v>
      </c>
      <c r="D6464">
        <v>25</v>
      </c>
      <c r="E6464" s="138">
        <v>45646</v>
      </c>
      <c r="F6464" s="138">
        <v>45721</v>
      </c>
      <c r="G6464" t="s">
        <v>69</v>
      </c>
      <c r="H6464" t="s">
        <v>70</v>
      </c>
      <c r="I6464">
        <v>0</v>
      </c>
      <c r="J6464" t="s">
        <v>16229</v>
      </c>
      <c r="K6464">
        <v>0.8</v>
      </c>
      <c r="L6464" t="s">
        <v>71</v>
      </c>
      <c r="M6464"/>
      <c r="N6464"/>
      <c r="O6464"/>
      <c r="P6464"/>
      <c r="Q6464"/>
      <c r="R6464"/>
      <c r="S6464"/>
      <c r="T6464"/>
      <c r="U6464"/>
      <c r="V6464"/>
      <c r="W6464"/>
      <c r="X6464"/>
      <c r="Y6464"/>
      <c r="Z6464"/>
      <c r="AA6464"/>
      <c r="AB6464"/>
      <c r="AC6464"/>
      <c r="AD6464"/>
      <c r="AE6464"/>
      <c r="AF6464"/>
      <c r="AG6464">
        <v>2</v>
      </c>
      <c r="AH6464">
        <v>10000</v>
      </c>
    </row>
    <row r="6465" spans="1:34" ht="15" x14ac:dyDescent="0.25">
      <c r="A6465" t="s">
        <v>12724</v>
      </c>
      <c r="B6465" t="s">
        <v>12725</v>
      </c>
      <c r="C6465" t="s">
        <v>119</v>
      </c>
      <c r="D6465"/>
      <c r="E6465"/>
      <c r="F6465"/>
      <c r="G6465"/>
      <c r="H6465" t="s">
        <v>63</v>
      </c>
      <c r="I6465" t="s">
        <v>64</v>
      </c>
      <c r="J6465"/>
      <c r="K6465"/>
      <c r="L6465"/>
      <c r="M6465"/>
      <c r="N6465"/>
      <c r="O6465"/>
      <c r="P6465"/>
      <c r="Q6465"/>
      <c r="R6465"/>
      <c r="S6465"/>
      <c r="T6465"/>
      <c r="U6465"/>
      <c r="V6465"/>
      <c r="W6465"/>
      <c r="X6465"/>
      <c r="Y6465"/>
      <c r="Z6465"/>
      <c r="AA6465"/>
      <c r="AB6465"/>
      <c r="AC6465"/>
      <c r="AD6465"/>
      <c r="AE6465"/>
      <c r="AF6465"/>
      <c r="AG6465"/>
      <c r="AH6465">
        <v>0</v>
      </c>
    </row>
    <row r="6466" spans="1:34" ht="15" x14ac:dyDescent="0.25">
      <c r="A6466" t="s">
        <v>12861</v>
      </c>
      <c r="B6466" t="s">
        <v>12862</v>
      </c>
      <c r="C6466" t="s">
        <v>333</v>
      </c>
      <c r="D6466">
        <v>9</v>
      </c>
      <c r="E6466" s="138">
        <v>42487</v>
      </c>
      <c r="F6466" s="138">
        <v>46011</v>
      </c>
      <c r="G6466" t="s">
        <v>69</v>
      </c>
      <c r="H6466" t="s">
        <v>63</v>
      </c>
      <c r="I6466">
        <v>0.8</v>
      </c>
      <c r="J6466" t="s">
        <v>71</v>
      </c>
      <c r="K6466"/>
      <c r="L6466"/>
      <c r="M6466"/>
      <c r="N6466"/>
      <c r="O6466"/>
      <c r="P6466"/>
      <c r="Q6466"/>
      <c r="R6466"/>
      <c r="S6466"/>
      <c r="T6466"/>
      <c r="U6466"/>
      <c r="V6466"/>
      <c r="W6466"/>
      <c r="X6466"/>
      <c r="Y6466"/>
      <c r="Z6466"/>
      <c r="AA6466"/>
      <c r="AB6466"/>
      <c r="AC6466"/>
      <c r="AD6466"/>
      <c r="AE6466"/>
      <c r="AF6466"/>
      <c r="AG6466">
        <v>1</v>
      </c>
      <c r="AH6466">
        <v>0</v>
      </c>
    </row>
    <row r="6467" spans="1:34" ht="15" x14ac:dyDescent="0.25">
      <c r="A6467" t="s">
        <v>15765</v>
      </c>
      <c r="B6467" t="s">
        <v>15766</v>
      </c>
      <c r="C6467" t="s">
        <v>193</v>
      </c>
      <c r="D6467"/>
      <c r="E6467"/>
      <c r="F6467"/>
      <c r="G6467"/>
      <c r="H6467" t="s">
        <v>63</v>
      </c>
      <c r="I6467" t="s">
        <v>64</v>
      </c>
      <c r="J6467"/>
      <c r="K6467"/>
      <c r="L6467"/>
      <c r="M6467"/>
      <c r="N6467"/>
      <c r="O6467"/>
      <c r="P6467"/>
      <c r="Q6467"/>
      <c r="R6467"/>
      <c r="S6467"/>
      <c r="T6467"/>
      <c r="U6467"/>
      <c r="V6467"/>
      <c r="W6467"/>
      <c r="X6467"/>
      <c r="Y6467"/>
      <c r="Z6467"/>
      <c r="AA6467"/>
      <c r="AB6467"/>
      <c r="AC6467"/>
      <c r="AD6467"/>
      <c r="AE6467"/>
      <c r="AF6467"/>
      <c r="AG6467"/>
      <c r="AH6467">
        <v>0</v>
      </c>
    </row>
    <row r="6468" spans="1:34" ht="15" x14ac:dyDescent="0.25">
      <c r="A6468" t="s">
        <v>12863</v>
      </c>
      <c r="B6468" t="s">
        <v>12864</v>
      </c>
      <c r="C6468" t="s">
        <v>159</v>
      </c>
      <c r="D6468">
        <v>21</v>
      </c>
      <c r="E6468" s="138">
        <v>45628</v>
      </c>
      <c r="F6468" s="138">
        <v>45730</v>
      </c>
      <c r="G6468" t="s">
        <v>69</v>
      </c>
      <c r="H6468" t="s">
        <v>63</v>
      </c>
      <c r="I6468">
        <v>0.8</v>
      </c>
      <c r="J6468" t="s">
        <v>71</v>
      </c>
      <c r="K6468"/>
      <c r="L6468"/>
      <c r="M6468"/>
      <c r="N6468"/>
      <c r="O6468"/>
      <c r="P6468"/>
      <c r="Q6468"/>
      <c r="R6468"/>
      <c r="S6468"/>
      <c r="T6468"/>
      <c r="U6468"/>
      <c r="V6468"/>
      <c r="W6468"/>
      <c r="X6468"/>
      <c r="Y6468"/>
      <c r="Z6468"/>
      <c r="AA6468"/>
      <c r="AB6468"/>
      <c r="AC6468"/>
      <c r="AD6468"/>
      <c r="AE6468"/>
      <c r="AF6468"/>
      <c r="AG6468">
        <v>1</v>
      </c>
      <c r="AH6468">
        <v>0</v>
      </c>
    </row>
    <row r="6469" spans="1:34" ht="15" x14ac:dyDescent="0.25">
      <c r="A6469" t="s">
        <v>12865</v>
      </c>
      <c r="B6469" t="s">
        <v>12866</v>
      </c>
      <c r="C6469" t="s">
        <v>136</v>
      </c>
      <c r="D6469">
        <v>25</v>
      </c>
      <c r="E6469" s="138">
        <v>45653</v>
      </c>
      <c r="F6469" s="138">
        <v>45740</v>
      </c>
      <c r="G6469" t="s">
        <v>75</v>
      </c>
      <c r="H6469" t="s">
        <v>63</v>
      </c>
      <c r="I6469">
        <v>0.6</v>
      </c>
      <c r="J6469" t="s">
        <v>71</v>
      </c>
      <c r="K6469"/>
      <c r="L6469"/>
      <c r="M6469"/>
      <c r="N6469"/>
      <c r="O6469"/>
      <c r="P6469"/>
      <c r="Q6469"/>
      <c r="R6469"/>
      <c r="S6469"/>
      <c r="T6469"/>
      <c r="U6469"/>
      <c r="V6469"/>
      <c r="W6469"/>
      <c r="X6469"/>
      <c r="Y6469"/>
      <c r="Z6469"/>
      <c r="AA6469"/>
      <c r="AB6469"/>
      <c r="AC6469"/>
      <c r="AD6469"/>
      <c r="AE6469"/>
      <c r="AF6469"/>
      <c r="AG6469">
        <v>1</v>
      </c>
      <c r="AH6469">
        <v>0</v>
      </c>
    </row>
    <row r="6470" spans="1:34" ht="15" x14ac:dyDescent="0.25">
      <c r="A6470" t="s">
        <v>12867</v>
      </c>
      <c r="B6470" t="s">
        <v>12868</v>
      </c>
      <c r="C6470" t="s">
        <v>206</v>
      </c>
      <c r="D6470">
        <v>9</v>
      </c>
      <c r="E6470" s="138">
        <v>45015</v>
      </c>
      <c r="F6470" s="138">
        <v>46011</v>
      </c>
      <c r="G6470" t="s">
        <v>16478</v>
      </c>
      <c r="H6470" t="s">
        <v>70</v>
      </c>
      <c r="I6470">
        <v>0.4</v>
      </c>
      <c r="J6470" t="s">
        <v>76</v>
      </c>
      <c r="K6470">
        <v>0.5</v>
      </c>
      <c r="L6470" t="s">
        <v>77</v>
      </c>
      <c r="M6470">
        <v>0.6</v>
      </c>
      <c r="N6470" t="s">
        <v>78</v>
      </c>
      <c r="O6470">
        <v>0.8</v>
      </c>
      <c r="P6470" t="s">
        <v>79</v>
      </c>
      <c r="Q6470"/>
      <c r="R6470"/>
      <c r="S6470"/>
      <c r="T6470"/>
      <c r="U6470"/>
      <c r="V6470"/>
      <c r="W6470"/>
      <c r="X6470"/>
      <c r="Y6470"/>
      <c r="Z6470"/>
      <c r="AA6470"/>
      <c r="AB6470"/>
      <c r="AC6470"/>
      <c r="AD6470"/>
      <c r="AE6470"/>
      <c r="AF6470"/>
      <c r="AG6470">
        <v>0</v>
      </c>
      <c r="AH6470">
        <v>0</v>
      </c>
    </row>
    <row r="6471" spans="1:34" ht="15" x14ac:dyDescent="0.25">
      <c r="A6471" t="s">
        <v>12869</v>
      </c>
      <c r="B6471" t="s">
        <v>12870</v>
      </c>
      <c r="C6471" t="s">
        <v>267</v>
      </c>
      <c r="D6471">
        <v>56</v>
      </c>
      <c r="E6471" s="138">
        <v>45649</v>
      </c>
      <c r="F6471" s="138">
        <v>45692</v>
      </c>
      <c r="G6471" t="s">
        <v>69</v>
      </c>
      <c r="H6471" t="s">
        <v>63</v>
      </c>
      <c r="I6471">
        <v>0.8</v>
      </c>
      <c r="J6471" t="s">
        <v>71</v>
      </c>
      <c r="K6471"/>
      <c r="L6471"/>
      <c r="M6471"/>
      <c r="N6471"/>
      <c r="O6471"/>
      <c r="P6471"/>
      <c r="Q6471"/>
      <c r="R6471"/>
      <c r="S6471"/>
      <c r="T6471"/>
      <c r="U6471"/>
      <c r="V6471"/>
      <c r="W6471"/>
      <c r="X6471"/>
      <c r="Y6471"/>
      <c r="Z6471"/>
      <c r="AA6471"/>
      <c r="AB6471"/>
      <c r="AC6471"/>
      <c r="AD6471"/>
      <c r="AE6471"/>
      <c r="AF6471"/>
      <c r="AG6471">
        <v>1</v>
      </c>
      <c r="AH6471">
        <v>0</v>
      </c>
    </row>
    <row r="6472" spans="1:34" ht="15" x14ac:dyDescent="0.25">
      <c r="A6472" t="s">
        <v>12871</v>
      </c>
      <c r="B6472" t="s">
        <v>12872</v>
      </c>
      <c r="C6472" t="s">
        <v>313</v>
      </c>
      <c r="D6472"/>
      <c r="E6472"/>
      <c r="F6472"/>
      <c r="G6472"/>
      <c r="H6472" t="s">
        <v>63</v>
      </c>
      <c r="I6472" t="s">
        <v>64</v>
      </c>
      <c r="J6472"/>
      <c r="K6472"/>
      <c r="L6472"/>
      <c r="M6472"/>
      <c r="N6472"/>
      <c r="O6472"/>
      <c r="P6472"/>
      <c r="Q6472"/>
      <c r="R6472"/>
      <c r="S6472"/>
      <c r="T6472"/>
      <c r="U6472"/>
      <c r="V6472"/>
      <c r="W6472"/>
      <c r="X6472"/>
      <c r="Y6472"/>
      <c r="Z6472"/>
      <c r="AA6472"/>
      <c r="AB6472"/>
      <c r="AC6472"/>
      <c r="AD6472"/>
      <c r="AE6472"/>
      <c r="AF6472"/>
      <c r="AG6472"/>
      <c r="AH6472">
        <v>0</v>
      </c>
    </row>
    <row r="6473" spans="1:34" ht="15" x14ac:dyDescent="0.25">
      <c r="A6473" t="s">
        <v>12903</v>
      </c>
      <c r="B6473" t="s">
        <v>12904</v>
      </c>
      <c r="C6473" t="s">
        <v>84</v>
      </c>
      <c r="D6473"/>
      <c r="E6473"/>
      <c r="F6473"/>
      <c r="G6473"/>
      <c r="H6473" t="s">
        <v>63</v>
      </c>
      <c r="I6473" t="s">
        <v>64</v>
      </c>
      <c r="J6473"/>
      <c r="K6473"/>
      <c r="L6473"/>
      <c r="M6473"/>
      <c r="N6473"/>
      <c r="O6473"/>
      <c r="P6473"/>
      <c r="Q6473"/>
      <c r="R6473"/>
      <c r="S6473"/>
      <c r="T6473"/>
      <c r="U6473"/>
      <c r="V6473"/>
      <c r="W6473"/>
      <c r="X6473"/>
      <c r="Y6473"/>
      <c r="Z6473"/>
      <c r="AA6473"/>
      <c r="AB6473"/>
      <c r="AC6473"/>
      <c r="AD6473"/>
      <c r="AE6473"/>
      <c r="AF6473"/>
      <c r="AG6473"/>
      <c r="AH6473">
        <v>0</v>
      </c>
    </row>
    <row r="6474" spans="1:34" ht="15" x14ac:dyDescent="0.25">
      <c r="A6474" t="s">
        <v>12905</v>
      </c>
      <c r="B6474" t="s">
        <v>12906</v>
      </c>
      <c r="C6474" t="s">
        <v>62</v>
      </c>
      <c r="D6474"/>
      <c r="E6474"/>
      <c r="F6474"/>
      <c r="G6474"/>
      <c r="H6474" t="s">
        <v>63</v>
      </c>
      <c r="I6474" t="s">
        <v>64</v>
      </c>
      <c r="J6474"/>
      <c r="K6474"/>
      <c r="L6474"/>
      <c r="M6474"/>
      <c r="N6474"/>
      <c r="O6474"/>
      <c r="P6474"/>
      <c r="Q6474"/>
      <c r="R6474"/>
      <c r="S6474"/>
      <c r="T6474"/>
      <c r="U6474"/>
      <c r="V6474"/>
      <c r="W6474"/>
      <c r="X6474"/>
      <c r="Y6474"/>
      <c r="Z6474"/>
      <c r="AA6474"/>
      <c r="AB6474"/>
      <c r="AC6474"/>
      <c r="AD6474"/>
      <c r="AE6474"/>
      <c r="AF6474"/>
      <c r="AG6474"/>
      <c r="AH6474">
        <v>0</v>
      </c>
    </row>
    <row r="6475" spans="1:34" ht="15" x14ac:dyDescent="0.25">
      <c r="A6475" t="s">
        <v>12951</v>
      </c>
      <c r="B6475" t="s">
        <v>12952</v>
      </c>
      <c r="C6475" t="s">
        <v>119</v>
      </c>
      <c r="D6475"/>
      <c r="E6475"/>
      <c r="F6475"/>
      <c r="G6475"/>
      <c r="H6475" t="s">
        <v>63</v>
      </c>
      <c r="I6475" t="s">
        <v>64</v>
      </c>
      <c r="J6475"/>
      <c r="K6475"/>
      <c r="L6475"/>
      <c r="M6475"/>
      <c r="N6475"/>
      <c r="O6475"/>
      <c r="P6475"/>
      <c r="Q6475"/>
      <c r="R6475"/>
      <c r="S6475"/>
      <c r="T6475"/>
      <c r="U6475"/>
      <c r="V6475"/>
      <c r="W6475"/>
      <c r="X6475"/>
      <c r="Y6475"/>
      <c r="Z6475"/>
      <c r="AA6475"/>
      <c r="AB6475"/>
      <c r="AC6475"/>
      <c r="AD6475"/>
      <c r="AE6475"/>
      <c r="AF6475"/>
      <c r="AG6475"/>
      <c r="AH6475">
        <v>0</v>
      </c>
    </row>
    <row r="6476" spans="1:34" ht="15" x14ac:dyDescent="0.25">
      <c r="A6476" t="s">
        <v>12953</v>
      </c>
      <c r="B6476" t="s">
        <v>12954</v>
      </c>
      <c r="C6476" t="s">
        <v>313</v>
      </c>
      <c r="D6476"/>
      <c r="E6476"/>
      <c r="F6476"/>
      <c r="G6476"/>
      <c r="H6476" t="s">
        <v>63</v>
      </c>
      <c r="I6476" t="s">
        <v>64</v>
      </c>
      <c r="J6476"/>
      <c r="K6476"/>
      <c r="L6476"/>
      <c r="M6476"/>
      <c r="N6476"/>
      <c r="O6476"/>
      <c r="P6476"/>
      <c r="Q6476"/>
      <c r="R6476"/>
      <c r="S6476"/>
      <c r="T6476"/>
      <c r="U6476"/>
      <c r="V6476"/>
      <c r="W6476"/>
      <c r="X6476"/>
      <c r="Y6476"/>
      <c r="Z6476"/>
      <c r="AA6476"/>
      <c r="AB6476"/>
      <c r="AC6476"/>
      <c r="AD6476"/>
      <c r="AE6476"/>
      <c r="AF6476"/>
      <c r="AG6476"/>
      <c r="AH6476">
        <v>0</v>
      </c>
    </row>
    <row r="6477" spans="1:34" ht="15" x14ac:dyDescent="0.25">
      <c r="A6477" t="s">
        <v>12965</v>
      </c>
      <c r="B6477" t="s">
        <v>12966</v>
      </c>
      <c r="C6477" t="s">
        <v>62</v>
      </c>
      <c r="D6477">
        <v>48</v>
      </c>
      <c r="E6477" s="138">
        <v>45656</v>
      </c>
      <c r="F6477" s="138">
        <v>45813</v>
      </c>
      <c r="G6477" t="s">
        <v>75</v>
      </c>
      <c r="H6477" t="s">
        <v>70</v>
      </c>
      <c r="I6477">
        <v>0</v>
      </c>
      <c r="J6477" t="s">
        <v>16259</v>
      </c>
      <c r="K6477">
        <v>0.72</v>
      </c>
      <c r="L6477" t="s">
        <v>16270</v>
      </c>
      <c r="M6477">
        <v>0.75</v>
      </c>
      <c r="N6477" t="s">
        <v>78</v>
      </c>
      <c r="O6477">
        <v>0.78</v>
      </c>
      <c r="P6477" t="s">
        <v>79</v>
      </c>
      <c r="Q6477"/>
      <c r="R6477"/>
      <c r="S6477"/>
      <c r="T6477"/>
      <c r="U6477"/>
      <c r="V6477"/>
      <c r="W6477"/>
      <c r="X6477"/>
      <c r="Y6477"/>
      <c r="Z6477"/>
      <c r="AA6477"/>
      <c r="AB6477"/>
      <c r="AC6477"/>
      <c r="AD6477"/>
      <c r="AE6477"/>
      <c r="AF6477"/>
      <c r="AG6477">
        <v>4</v>
      </c>
      <c r="AH6477">
        <v>11000</v>
      </c>
    </row>
    <row r="6478" spans="1:34" ht="15" x14ac:dyDescent="0.25">
      <c r="A6478" t="s">
        <v>12967</v>
      </c>
      <c r="B6478" t="s">
        <v>12968</v>
      </c>
      <c r="C6478" t="s">
        <v>411</v>
      </c>
      <c r="D6478">
        <v>27</v>
      </c>
      <c r="E6478" s="138">
        <v>41116</v>
      </c>
      <c r="F6478" s="138">
        <v>46011</v>
      </c>
      <c r="G6478" t="s">
        <v>69</v>
      </c>
      <c r="H6478" t="s">
        <v>63</v>
      </c>
      <c r="I6478">
        <v>0.8</v>
      </c>
      <c r="J6478" t="s">
        <v>71</v>
      </c>
      <c r="K6478"/>
      <c r="L6478"/>
      <c r="M6478"/>
      <c r="N6478"/>
      <c r="O6478"/>
      <c r="P6478"/>
      <c r="Q6478"/>
      <c r="R6478"/>
      <c r="S6478"/>
      <c r="T6478"/>
      <c r="U6478"/>
      <c r="V6478"/>
      <c r="W6478"/>
      <c r="X6478"/>
      <c r="Y6478"/>
      <c r="Z6478"/>
      <c r="AA6478"/>
      <c r="AB6478"/>
      <c r="AC6478"/>
      <c r="AD6478"/>
      <c r="AE6478"/>
      <c r="AF6478"/>
      <c r="AG6478">
        <v>1</v>
      </c>
      <c r="AH6478">
        <v>0</v>
      </c>
    </row>
    <row r="6479" spans="1:34" ht="15" x14ac:dyDescent="0.25">
      <c r="A6479" t="s">
        <v>12969</v>
      </c>
      <c r="B6479" t="s">
        <v>12970</v>
      </c>
      <c r="C6479" t="s">
        <v>286</v>
      </c>
      <c r="D6479">
        <v>7</v>
      </c>
      <c r="E6479" s="138">
        <v>45716</v>
      </c>
      <c r="F6479" s="138">
        <v>45726</v>
      </c>
      <c r="G6479" t="s">
        <v>69</v>
      </c>
      <c r="H6479" t="s">
        <v>63</v>
      </c>
      <c r="I6479">
        <v>0.5</v>
      </c>
      <c r="J6479" t="s">
        <v>71</v>
      </c>
      <c r="K6479"/>
      <c r="L6479"/>
      <c r="M6479"/>
      <c r="N6479"/>
      <c r="O6479"/>
      <c r="P6479"/>
      <c r="Q6479"/>
      <c r="R6479"/>
      <c r="S6479"/>
      <c r="T6479"/>
      <c r="U6479"/>
      <c r="V6479"/>
      <c r="W6479"/>
      <c r="X6479"/>
      <c r="Y6479"/>
      <c r="Z6479"/>
      <c r="AA6479"/>
      <c r="AB6479"/>
      <c r="AC6479"/>
      <c r="AD6479"/>
      <c r="AE6479"/>
      <c r="AF6479"/>
      <c r="AG6479">
        <v>1</v>
      </c>
      <c r="AH6479">
        <v>0</v>
      </c>
    </row>
    <row r="6480" spans="1:34" ht="15" x14ac:dyDescent="0.25">
      <c r="A6480" t="s">
        <v>12971</v>
      </c>
      <c r="B6480" t="s">
        <v>12972</v>
      </c>
      <c r="C6480" t="s">
        <v>119</v>
      </c>
      <c r="D6480">
        <v>3</v>
      </c>
      <c r="E6480" s="138">
        <v>45715</v>
      </c>
      <c r="F6480" s="138">
        <v>45730</v>
      </c>
      <c r="G6480" t="s">
        <v>69</v>
      </c>
      <c r="H6480" t="s">
        <v>70</v>
      </c>
      <c r="I6480">
        <v>0.8</v>
      </c>
      <c r="J6480" t="s">
        <v>71</v>
      </c>
      <c r="K6480">
        <v>0</v>
      </c>
      <c r="L6480" t="s">
        <v>16694</v>
      </c>
      <c r="M6480">
        <v>0</v>
      </c>
      <c r="N6480" t="s">
        <v>16426</v>
      </c>
      <c r="O6480"/>
      <c r="P6480"/>
      <c r="Q6480"/>
      <c r="R6480"/>
      <c r="S6480"/>
      <c r="T6480"/>
      <c r="U6480"/>
      <c r="V6480"/>
      <c r="W6480"/>
      <c r="X6480"/>
      <c r="Y6480"/>
      <c r="Z6480"/>
      <c r="AA6480"/>
      <c r="AB6480"/>
      <c r="AC6480"/>
      <c r="AD6480"/>
      <c r="AE6480"/>
      <c r="AF6480"/>
      <c r="AG6480">
        <v>5</v>
      </c>
      <c r="AH6480">
        <v>0</v>
      </c>
    </row>
    <row r="6481" spans="1:34" ht="15" x14ac:dyDescent="0.25">
      <c r="A6481" t="s">
        <v>12973</v>
      </c>
      <c r="B6481" t="s">
        <v>12974</v>
      </c>
      <c r="C6481" t="s">
        <v>139</v>
      </c>
      <c r="D6481">
        <v>27</v>
      </c>
      <c r="E6481" s="138">
        <v>45653</v>
      </c>
      <c r="F6481" s="138">
        <v>45933</v>
      </c>
      <c r="G6481" t="s">
        <v>69</v>
      </c>
      <c r="H6481" t="s">
        <v>63</v>
      </c>
      <c r="I6481">
        <v>0.8</v>
      </c>
      <c r="J6481" t="s">
        <v>71</v>
      </c>
      <c r="K6481"/>
      <c r="L6481"/>
      <c r="M6481"/>
      <c r="N6481"/>
      <c r="O6481"/>
      <c r="P6481"/>
      <c r="Q6481"/>
      <c r="R6481"/>
      <c r="S6481"/>
      <c r="T6481"/>
      <c r="U6481"/>
      <c r="V6481"/>
      <c r="W6481"/>
      <c r="X6481"/>
      <c r="Y6481"/>
      <c r="Z6481"/>
      <c r="AA6481"/>
      <c r="AB6481"/>
      <c r="AC6481"/>
      <c r="AD6481"/>
      <c r="AE6481"/>
      <c r="AF6481"/>
      <c r="AG6481">
        <v>1</v>
      </c>
      <c r="AH6481">
        <v>0</v>
      </c>
    </row>
    <row r="6482" spans="1:34" ht="15" x14ac:dyDescent="0.25">
      <c r="A6482" t="s">
        <v>12975</v>
      </c>
      <c r="B6482" t="s">
        <v>12976</v>
      </c>
      <c r="C6482" t="s">
        <v>206</v>
      </c>
      <c r="D6482">
        <v>29</v>
      </c>
      <c r="E6482" s="138">
        <v>45273</v>
      </c>
      <c r="F6482" s="138">
        <v>46011</v>
      </c>
      <c r="G6482" t="s">
        <v>16478</v>
      </c>
      <c r="H6482" t="s">
        <v>70</v>
      </c>
      <c r="I6482">
        <v>0.6</v>
      </c>
      <c r="J6482" t="s">
        <v>76</v>
      </c>
      <c r="K6482">
        <v>0.6</v>
      </c>
      <c r="L6482" t="s">
        <v>77</v>
      </c>
      <c r="M6482">
        <v>0.8</v>
      </c>
      <c r="N6482" t="s">
        <v>78</v>
      </c>
      <c r="O6482">
        <v>0.8</v>
      </c>
      <c r="P6482" t="s">
        <v>79</v>
      </c>
      <c r="Q6482"/>
      <c r="R6482"/>
      <c r="S6482"/>
      <c r="T6482"/>
      <c r="U6482"/>
      <c r="V6482"/>
      <c r="W6482"/>
      <c r="X6482"/>
      <c r="Y6482"/>
      <c r="Z6482"/>
      <c r="AA6482"/>
      <c r="AB6482"/>
      <c r="AC6482"/>
      <c r="AD6482"/>
      <c r="AE6482"/>
      <c r="AF6482"/>
      <c r="AG6482">
        <v>0</v>
      </c>
      <c r="AH6482">
        <v>0</v>
      </c>
    </row>
    <row r="6483" spans="1:34" ht="15" x14ac:dyDescent="0.25">
      <c r="A6483" t="s">
        <v>12977</v>
      </c>
      <c r="B6483" t="s">
        <v>12978</v>
      </c>
      <c r="C6483" t="s">
        <v>267</v>
      </c>
      <c r="D6483">
        <v>45</v>
      </c>
      <c r="E6483" s="138">
        <v>45645</v>
      </c>
      <c r="F6483" s="138">
        <v>45667</v>
      </c>
      <c r="G6483" t="s">
        <v>75</v>
      </c>
      <c r="H6483" t="s">
        <v>70</v>
      </c>
      <c r="I6483">
        <v>0</v>
      </c>
      <c r="J6483" t="s">
        <v>16228</v>
      </c>
      <c r="K6483">
        <v>0.8</v>
      </c>
      <c r="L6483" t="s">
        <v>71</v>
      </c>
      <c r="M6483"/>
      <c r="N6483"/>
      <c r="O6483"/>
      <c r="P6483"/>
      <c r="Q6483"/>
      <c r="R6483"/>
      <c r="S6483"/>
      <c r="T6483"/>
      <c r="U6483"/>
      <c r="V6483"/>
      <c r="W6483"/>
      <c r="X6483"/>
      <c r="Y6483"/>
      <c r="Z6483"/>
      <c r="AA6483"/>
      <c r="AB6483"/>
      <c r="AC6483"/>
      <c r="AD6483"/>
      <c r="AE6483"/>
      <c r="AF6483"/>
      <c r="AG6483">
        <v>2</v>
      </c>
      <c r="AH6483">
        <v>12000</v>
      </c>
    </row>
    <row r="6484" spans="1:34" ht="15" x14ac:dyDescent="0.25">
      <c r="A6484" t="s">
        <v>12979</v>
      </c>
      <c r="B6484" t="s">
        <v>12980</v>
      </c>
      <c r="C6484" t="s">
        <v>93</v>
      </c>
      <c r="D6484">
        <v>50</v>
      </c>
      <c r="E6484" s="138">
        <v>45287</v>
      </c>
      <c r="F6484" s="138">
        <v>46011</v>
      </c>
      <c r="G6484" t="s">
        <v>69</v>
      </c>
      <c r="H6484" t="s">
        <v>63</v>
      </c>
      <c r="I6484">
        <v>0.2</v>
      </c>
      <c r="J6484" t="s">
        <v>71</v>
      </c>
      <c r="K6484"/>
      <c r="L6484"/>
      <c r="M6484"/>
      <c r="N6484"/>
      <c r="O6484"/>
      <c r="P6484"/>
      <c r="Q6484"/>
      <c r="R6484"/>
      <c r="S6484"/>
      <c r="T6484"/>
      <c r="U6484"/>
      <c r="V6484"/>
      <c r="W6484"/>
      <c r="X6484"/>
      <c r="Y6484"/>
      <c r="Z6484"/>
      <c r="AA6484"/>
      <c r="AB6484"/>
      <c r="AC6484"/>
      <c r="AD6484"/>
      <c r="AE6484"/>
      <c r="AF6484"/>
      <c r="AG6484">
        <v>1</v>
      </c>
      <c r="AH6484">
        <v>0</v>
      </c>
    </row>
    <row r="6485" spans="1:34" ht="15" x14ac:dyDescent="0.25">
      <c r="A6485" t="s">
        <v>12981</v>
      </c>
      <c r="B6485" t="s">
        <v>12982</v>
      </c>
      <c r="C6485" t="s">
        <v>742</v>
      </c>
      <c r="D6485">
        <v>49</v>
      </c>
      <c r="E6485" s="138">
        <v>45574</v>
      </c>
      <c r="F6485" s="138">
        <v>45832</v>
      </c>
      <c r="G6485" t="s">
        <v>69</v>
      </c>
      <c r="H6485" t="s">
        <v>63</v>
      </c>
      <c r="I6485">
        <v>0.3</v>
      </c>
      <c r="J6485" t="s">
        <v>71</v>
      </c>
      <c r="K6485"/>
      <c r="L6485"/>
      <c r="M6485"/>
      <c r="N6485"/>
      <c r="O6485"/>
      <c r="P6485"/>
      <c r="Q6485"/>
      <c r="R6485"/>
      <c r="S6485"/>
      <c r="T6485"/>
      <c r="U6485"/>
      <c r="V6485"/>
      <c r="W6485"/>
      <c r="X6485"/>
      <c r="Y6485"/>
      <c r="Z6485"/>
      <c r="AA6485"/>
      <c r="AB6485"/>
      <c r="AC6485"/>
      <c r="AD6485"/>
      <c r="AE6485"/>
      <c r="AF6485"/>
      <c r="AG6485">
        <v>1</v>
      </c>
      <c r="AH6485">
        <v>0</v>
      </c>
    </row>
    <row r="6486" spans="1:34" ht="15" x14ac:dyDescent="0.25">
      <c r="A6486" t="s">
        <v>12983</v>
      </c>
      <c r="B6486" t="s">
        <v>12984</v>
      </c>
      <c r="C6486" t="s">
        <v>182</v>
      </c>
      <c r="D6486">
        <v>26</v>
      </c>
      <c r="E6486" s="138">
        <v>45642</v>
      </c>
      <c r="F6486" s="138">
        <v>46008</v>
      </c>
      <c r="G6486" t="s">
        <v>75</v>
      </c>
      <c r="H6486" t="s">
        <v>63</v>
      </c>
      <c r="I6486">
        <v>0.8</v>
      </c>
      <c r="J6486" t="s">
        <v>71</v>
      </c>
      <c r="K6486"/>
      <c r="L6486"/>
      <c r="M6486"/>
      <c r="N6486"/>
      <c r="O6486"/>
      <c r="P6486"/>
      <c r="Q6486"/>
      <c r="R6486"/>
      <c r="S6486"/>
      <c r="T6486"/>
      <c r="U6486"/>
      <c r="V6486"/>
      <c r="W6486"/>
      <c r="X6486"/>
      <c r="Y6486"/>
      <c r="Z6486"/>
      <c r="AA6486"/>
      <c r="AB6486"/>
      <c r="AC6486"/>
      <c r="AD6486"/>
      <c r="AE6486"/>
      <c r="AF6486"/>
      <c r="AG6486">
        <v>1</v>
      </c>
      <c r="AH6486">
        <v>0</v>
      </c>
    </row>
    <row r="6487" spans="1:34" ht="15" x14ac:dyDescent="0.25">
      <c r="A6487" t="s">
        <v>12985</v>
      </c>
      <c r="B6487" t="s">
        <v>12986</v>
      </c>
      <c r="C6487" t="s">
        <v>267</v>
      </c>
      <c r="D6487">
        <v>45</v>
      </c>
      <c r="E6487" s="138">
        <v>45645</v>
      </c>
      <c r="F6487" s="138">
        <v>45679</v>
      </c>
      <c r="G6487" t="s">
        <v>75</v>
      </c>
      <c r="H6487" t="s">
        <v>70</v>
      </c>
      <c r="I6487">
        <v>0</v>
      </c>
      <c r="J6487" t="s">
        <v>16229</v>
      </c>
      <c r="K6487">
        <v>0.5</v>
      </c>
      <c r="L6487" t="s">
        <v>16270</v>
      </c>
      <c r="M6487">
        <v>0.6</v>
      </c>
      <c r="N6487" t="s">
        <v>78</v>
      </c>
      <c r="O6487">
        <v>0.7</v>
      </c>
      <c r="P6487" t="s">
        <v>79</v>
      </c>
      <c r="Q6487"/>
      <c r="R6487"/>
      <c r="S6487"/>
      <c r="T6487"/>
      <c r="U6487"/>
      <c r="V6487"/>
      <c r="W6487"/>
      <c r="X6487"/>
      <c r="Y6487"/>
      <c r="Z6487"/>
      <c r="AA6487"/>
      <c r="AB6487"/>
      <c r="AC6487"/>
      <c r="AD6487"/>
      <c r="AE6487"/>
      <c r="AF6487"/>
      <c r="AG6487">
        <v>4</v>
      </c>
      <c r="AH6487">
        <v>10000</v>
      </c>
    </row>
    <row r="6488" spans="1:34" ht="15" x14ac:dyDescent="0.25">
      <c r="A6488" t="s">
        <v>12987</v>
      </c>
      <c r="B6488" t="s">
        <v>12988</v>
      </c>
      <c r="C6488" t="s">
        <v>116</v>
      </c>
      <c r="D6488">
        <v>54</v>
      </c>
      <c r="E6488" s="138">
        <v>45623</v>
      </c>
      <c r="F6488" s="138">
        <v>45686</v>
      </c>
      <c r="G6488" t="s">
        <v>69</v>
      </c>
      <c r="H6488" t="s">
        <v>70</v>
      </c>
      <c r="I6488">
        <v>0</v>
      </c>
      <c r="J6488" t="s">
        <v>16230</v>
      </c>
      <c r="K6488">
        <v>0.3</v>
      </c>
      <c r="L6488" t="s">
        <v>71</v>
      </c>
      <c r="M6488"/>
      <c r="N6488"/>
      <c r="O6488"/>
      <c r="P6488"/>
      <c r="Q6488"/>
      <c r="R6488"/>
      <c r="S6488"/>
      <c r="T6488"/>
      <c r="U6488"/>
      <c r="V6488"/>
      <c r="W6488"/>
      <c r="X6488"/>
      <c r="Y6488"/>
      <c r="Z6488"/>
      <c r="AA6488"/>
      <c r="AB6488"/>
      <c r="AC6488"/>
      <c r="AD6488"/>
      <c r="AE6488"/>
      <c r="AF6488"/>
      <c r="AG6488">
        <v>2</v>
      </c>
      <c r="AH6488">
        <v>15000</v>
      </c>
    </row>
    <row r="6489" spans="1:34" ht="15" x14ac:dyDescent="0.25">
      <c r="A6489" t="s">
        <v>12989</v>
      </c>
      <c r="B6489" t="s">
        <v>12990</v>
      </c>
      <c r="C6489" t="s">
        <v>182</v>
      </c>
      <c r="D6489">
        <v>30</v>
      </c>
      <c r="E6489" s="138">
        <v>45644</v>
      </c>
      <c r="F6489" s="138">
        <v>45673</v>
      </c>
      <c r="G6489" t="s">
        <v>75</v>
      </c>
      <c r="H6489" t="s">
        <v>63</v>
      </c>
      <c r="I6489">
        <v>0.75</v>
      </c>
      <c r="J6489" t="s">
        <v>71</v>
      </c>
      <c r="K6489"/>
      <c r="L6489"/>
      <c r="M6489"/>
      <c r="N6489"/>
      <c r="O6489"/>
      <c r="P6489"/>
      <c r="Q6489"/>
      <c r="R6489"/>
      <c r="S6489"/>
      <c r="T6489"/>
      <c r="U6489"/>
      <c r="V6489"/>
      <c r="W6489"/>
      <c r="X6489"/>
      <c r="Y6489"/>
      <c r="Z6489"/>
      <c r="AA6489"/>
      <c r="AB6489"/>
      <c r="AC6489"/>
      <c r="AD6489"/>
      <c r="AE6489"/>
      <c r="AF6489"/>
      <c r="AG6489">
        <v>1</v>
      </c>
      <c r="AH6489">
        <v>0</v>
      </c>
    </row>
    <row r="6490" spans="1:34" ht="15" x14ac:dyDescent="0.25">
      <c r="A6490" t="s">
        <v>12991</v>
      </c>
      <c r="B6490" t="s">
        <v>12992</v>
      </c>
      <c r="C6490" t="s">
        <v>142</v>
      </c>
      <c r="D6490">
        <v>56</v>
      </c>
      <c r="E6490" s="138">
        <v>45279</v>
      </c>
      <c r="F6490" s="138">
        <v>46011</v>
      </c>
      <c r="G6490" t="s">
        <v>69</v>
      </c>
      <c r="H6490" t="s">
        <v>70</v>
      </c>
      <c r="I6490">
        <v>0</v>
      </c>
      <c r="J6490" t="s">
        <v>16230</v>
      </c>
      <c r="K6490">
        <v>0.75</v>
      </c>
      <c r="L6490" t="s">
        <v>71</v>
      </c>
      <c r="M6490"/>
      <c r="N6490"/>
      <c r="O6490"/>
      <c r="P6490"/>
      <c r="Q6490"/>
      <c r="R6490"/>
      <c r="S6490"/>
      <c r="T6490"/>
      <c r="U6490"/>
      <c r="V6490"/>
      <c r="W6490"/>
      <c r="X6490"/>
      <c r="Y6490"/>
      <c r="Z6490"/>
      <c r="AA6490"/>
      <c r="AB6490"/>
      <c r="AC6490"/>
      <c r="AD6490"/>
      <c r="AE6490"/>
      <c r="AF6490"/>
      <c r="AG6490">
        <v>2</v>
      </c>
      <c r="AH6490">
        <v>15000</v>
      </c>
    </row>
    <row r="6491" spans="1:34" ht="15" x14ac:dyDescent="0.25">
      <c r="A6491" t="s">
        <v>12993</v>
      </c>
      <c r="B6491" t="s">
        <v>12994</v>
      </c>
      <c r="C6491" t="s">
        <v>214</v>
      </c>
      <c r="D6491">
        <v>46</v>
      </c>
      <c r="E6491" s="138">
        <v>45645</v>
      </c>
      <c r="F6491" s="138">
        <v>45698</v>
      </c>
      <c r="G6491" t="s">
        <v>75</v>
      </c>
      <c r="H6491" t="s">
        <v>70</v>
      </c>
      <c r="I6491">
        <v>0.45</v>
      </c>
      <c r="J6491" t="s">
        <v>16270</v>
      </c>
      <c r="K6491">
        <v>0.65</v>
      </c>
      <c r="L6491" t="s">
        <v>78</v>
      </c>
      <c r="M6491">
        <v>0.8</v>
      </c>
      <c r="N6491" t="s">
        <v>79</v>
      </c>
      <c r="O6491"/>
      <c r="P6491"/>
      <c r="Q6491"/>
      <c r="R6491"/>
      <c r="S6491"/>
      <c r="T6491"/>
      <c r="U6491"/>
      <c r="V6491"/>
      <c r="W6491"/>
      <c r="X6491"/>
      <c r="Y6491"/>
      <c r="Z6491"/>
      <c r="AA6491"/>
      <c r="AB6491"/>
      <c r="AC6491"/>
      <c r="AD6491"/>
      <c r="AE6491"/>
      <c r="AF6491"/>
      <c r="AG6491">
        <v>3</v>
      </c>
      <c r="AH6491">
        <v>0</v>
      </c>
    </row>
    <row r="6492" spans="1:34" ht="15" x14ac:dyDescent="0.25">
      <c r="A6492" t="s">
        <v>12995</v>
      </c>
      <c r="B6492" t="s">
        <v>12996</v>
      </c>
      <c r="C6492" t="s">
        <v>521</v>
      </c>
      <c r="D6492">
        <v>50</v>
      </c>
      <c r="E6492" s="138">
        <v>45288</v>
      </c>
      <c r="F6492" s="138">
        <v>46011</v>
      </c>
      <c r="G6492" t="s">
        <v>69</v>
      </c>
      <c r="H6492" t="s">
        <v>63</v>
      </c>
      <c r="I6492">
        <v>0.8</v>
      </c>
      <c r="J6492" t="s">
        <v>71</v>
      </c>
      <c r="K6492"/>
      <c r="L6492"/>
      <c r="M6492"/>
      <c r="N6492"/>
      <c r="O6492"/>
      <c r="P6492"/>
      <c r="Q6492"/>
      <c r="R6492"/>
      <c r="S6492"/>
      <c r="T6492"/>
      <c r="U6492"/>
      <c r="V6492"/>
      <c r="W6492"/>
      <c r="X6492"/>
      <c r="Y6492"/>
      <c r="Z6492"/>
      <c r="AA6492"/>
      <c r="AB6492"/>
      <c r="AC6492"/>
      <c r="AD6492"/>
      <c r="AE6492"/>
      <c r="AF6492"/>
      <c r="AG6492">
        <v>1</v>
      </c>
      <c r="AH6492">
        <v>0</v>
      </c>
    </row>
    <row r="6493" spans="1:34" ht="15" x14ac:dyDescent="0.25">
      <c r="A6493" t="s">
        <v>12997</v>
      </c>
      <c r="B6493" t="s">
        <v>12998</v>
      </c>
      <c r="C6493" t="s">
        <v>691</v>
      </c>
      <c r="D6493">
        <v>12</v>
      </c>
      <c r="E6493" s="138">
        <v>45715</v>
      </c>
      <c r="F6493" s="138">
        <v>45791</v>
      </c>
      <c r="G6493" t="s">
        <v>69</v>
      </c>
      <c r="H6493" t="s">
        <v>63</v>
      </c>
      <c r="I6493">
        <v>0.7</v>
      </c>
      <c r="J6493" t="s">
        <v>71</v>
      </c>
      <c r="K6493"/>
      <c r="L6493"/>
      <c r="M6493"/>
      <c r="N6493"/>
      <c r="O6493"/>
      <c r="P6493"/>
      <c r="Q6493"/>
      <c r="R6493"/>
      <c r="S6493"/>
      <c r="T6493"/>
      <c r="U6493"/>
      <c r="V6493"/>
      <c r="W6493"/>
      <c r="X6493"/>
      <c r="Y6493"/>
      <c r="Z6493"/>
      <c r="AA6493"/>
      <c r="AB6493"/>
      <c r="AC6493"/>
      <c r="AD6493"/>
      <c r="AE6493"/>
      <c r="AF6493"/>
      <c r="AG6493">
        <v>1</v>
      </c>
      <c r="AH6493">
        <v>0</v>
      </c>
    </row>
    <row r="6494" spans="1:34" ht="15" x14ac:dyDescent="0.25">
      <c r="A6494" t="s">
        <v>12999</v>
      </c>
      <c r="B6494" t="s">
        <v>13000</v>
      </c>
      <c r="C6494" t="s">
        <v>193</v>
      </c>
      <c r="D6494">
        <v>5</v>
      </c>
      <c r="E6494" s="138">
        <v>45715</v>
      </c>
      <c r="F6494" s="138">
        <v>45726</v>
      </c>
      <c r="G6494" t="s">
        <v>75</v>
      </c>
      <c r="H6494" t="s">
        <v>70</v>
      </c>
      <c r="I6494">
        <v>0</v>
      </c>
      <c r="J6494" t="s">
        <v>16229</v>
      </c>
      <c r="K6494">
        <v>0.7</v>
      </c>
      <c r="L6494" t="s">
        <v>16270</v>
      </c>
      <c r="M6494">
        <v>0.75</v>
      </c>
      <c r="N6494" t="s">
        <v>78</v>
      </c>
      <c r="O6494">
        <v>0.8</v>
      </c>
      <c r="P6494" t="s">
        <v>79</v>
      </c>
      <c r="Q6494"/>
      <c r="R6494"/>
      <c r="S6494"/>
      <c r="T6494"/>
      <c r="U6494"/>
      <c r="V6494"/>
      <c r="W6494"/>
      <c r="X6494"/>
      <c r="Y6494"/>
      <c r="Z6494"/>
      <c r="AA6494"/>
      <c r="AB6494"/>
      <c r="AC6494"/>
      <c r="AD6494"/>
      <c r="AE6494"/>
      <c r="AF6494"/>
      <c r="AG6494">
        <v>4</v>
      </c>
      <c r="AH6494">
        <v>10000</v>
      </c>
    </row>
    <row r="6495" spans="1:34" ht="15" x14ac:dyDescent="0.25">
      <c r="A6495" t="s">
        <v>13001</v>
      </c>
      <c r="B6495" t="s">
        <v>13002</v>
      </c>
      <c r="C6495" t="s">
        <v>119</v>
      </c>
      <c r="D6495">
        <v>4</v>
      </c>
      <c r="E6495" s="138">
        <v>45715</v>
      </c>
      <c r="F6495" s="138">
        <v>45769</v>
      </c>
      <c r="G6495" t="s">
        <v>69</v>
      </c>
      <c r="H6495" t="s">
        <v>63</v>
      </c>
      <c r="I6495">
        <v>0.8</v>
      </c>
      <c r="J6495" t="s">
        <v>71</v>
      </c>
      <c r="K6495"/>
      <c r="L6495"/>
      <c r="M6495"/>
      <c r="N6495"/>
      <c r="O6495"/>
      <c r="P6495"/>
      <c r="Q6495"/>
      <c r="R6495"/>
      <c r="S6495"/>
      <c r="T6495"/>
      <c r="U6495"/>
      <c r="V6495"/>
      <c r="W6495"/>
      <c r="X6495"/>
      <c r="Y6495"/>
      <c r="Z6495"/>
      <c r="AA6495"/>
      <c r="AB6495"/>
      <c r="AC6495"/>
      <c r="AD6495"/>
      <c r="AE6495"/>
      <c r="AF6495"/>
      <c r="AG6495">
        <v>1</v>
      </c>
      <c r="AH6495">
        <v>0</v>
      </c>
    </row>
    <row r="6496" spans="1:34" ht="15" x14ac:dyDescent="0.25">
      <c r="A6496" t="s">
        <v>13003</v>
      </c>
      <c r="B6496" t="s">
        <v>13004</v>
      </c>
      <c r="C6496" t="s">
        <v>313</v>
      </c>
      <c r="D6496"/>
      <c r="E6496"/>
      <c r="F6496"/>
      <c r="G6496"/>
      <c r="H6496" t="s">
        <v>63</v>
      </c>
      <c r="I6496" t="s">
        <v>64</v>
      </c>
      <c r="J6496"/>
      <c r="K6496"/>
      <c r="L6496"/>
      <c r="M6496"/>
      <c r="N6496"/>
      <c r="O6496"/>
      <c r="P6496"/>
      <c r="Q6496"/>
      <c r="R6496"/>
      <c r="S6496"/>
      <c r="T6496"/>
      <c r="U6496"/>
      <c r="V6496"/>
      <c r="W6496"/>
      <c r="X6496"/>
      <c r="Y6496"/>
      <c r="Z6496"/>
      <c r="AA6496"/>
      <c r="AB6496"/>
      <c r="AC6496"/>
      <c r="AD6496"/>
      <c r="AE6496"/>
      <c r="AF6496"/>
      <c r="AG6496"/>
      <c r="AH6496">
        <v>0</v>
      </c>
    </row>
    <row r="6497" spans="1:34" ht="15" x14ac:dyDescent="0.25">
      <c r="A6497" t="s">
        <v>13005</v>
      </c>
      <c r="B6497" t="s">
        <v>13006</v>
      </c>
      <c r="C6497" t="s">
        <v>251</v>
      </c>
      <c r="D6497">
        <v>8</v>
      </c>
      <c r="E6497" s="138">
        <v>45715</v>
      </c>
      <c r="F6497" s="138">
        <v>45895</v>
      </c>
      <c r="G6497" t="s">
        <v>75</v>
      </c>
      <c r="H6497" t="s">
        <v>70</v>
      </c>
      <c r="I6497">
        <v>0</v>
      </c>
      <c r="J6497" t="s">
        <v>16230</v>
      </c>
      <c r="K6497">
        <v>0.4</v>
      </c>
      <c r="L6497" t="s">
        <v>16270</v>
      </c>
      <c r="M6497">
        <v>0.7</v>
      </c>
      <c r="N6497" t="s">
        <v>78</v>
      </c>
      <c r="O6497">
        <v>0.8</v>
      </c>
      <c r="P6497" t="s">
        <v>79</v>
      </c>
      <c r="Q6497"/>
      <c r="R6497"/>
      <c r="S6497"/>
      <c r="T6497"/>
      <c r="U6497"/>
      <c r="V6497"/>
      <c r="W6497"/>
      <c r="X6497"/>
      <c r="Y6497"/>
      <c r="Z6497"/>
      <c r="AA6497"/>
      <c r="AB6497"/>
      <c r="AC6497"/>
      <c r="AD6497"/>
      <c r="AE6497"/>
      <c r="AF6497"/>
      <c r="AG6497">
        <v>4</v>
      </c>
      <c r="AH6497">
        <v>15000</v>
      </c>
    </row>
    <row r="6498" spans="1:34" ht="15" x14ac:dyDescent="0.25">
      <c r="A6498" t="s">
        <v>13007</v>
      </c>
      <c r="B6498" t="s">
        <v>13008</v>
      </c>
      <c r="C6498" t="s">
        <v>270</v>
      </c>
      <c r="D6498">
        <v>47</v>
      </c>
      <c r="E6498" s="138">
        <v>45645</v>
      </c>
      <c r="F6498" s="138">
        <v>45660</v>
      </c>
      <c r="G6498" t="s">
        <v>69</v>
      </c>
      <c r="H6498" t="s">
        <v>70</v>
      </c>
      <c r="I6498">
        <v>0</v>
      </c>
      <c r="J6498" t="s">
        <v>16229</v>
      </c>
      <c r="K6498">
        <v>0.2</v>
      </c>
      <c r="L6498" t="s">
        <v>71</v>
      </c>
      <c r="M6498"/>
      <c r="N6498"/>
      <c r="O6498"/>
      <c r="P6498"/>
      <c r="Q6498"/>
      <c r="R6498"/>
      <c r="S6498"/>
      <c r="T6498"/>
      <c r="U6498"/>
      <c r="V6498"/>
      <c r="W6498"/>
      <c r="X6498"/>
      <c r="Y6498"/>
      <c r="Z6498"/>
      <c r="AA6498"/>
      <c r="AB6498"/>
      <c r="AC6498"/>
      <c r="AD6498"/>
      <c r="AE6498"/>
      <c r="AF6498"/>
      <c r="AG6498">
        <v>2</v>
      </c>
      <c r="AH6498">
        <v>10000</v>
      </c>
    </row>
    <row r="6499" spans="1:34" ht="15" x14ac:dyDescent="0.25">
      <c r="A6499" t="s">
        <v>13009</v>
      </c>
      <c r="B6499" t="s">
        <v>13010</v>
      </c>
      <c r="C6499" t="s">
        <v>932</v>
      </c>
      <c r="D6499">
        <v>28</v>
      </c>
      <c r="E6499" s="138">
        <v>45127</v>
      </c>
      <c r="F6499" s="138">
        <v>46011</v>
      </c>
      <c r="G6499" t="s">
        <v>818</v>
      </c>
      <c r="H6499" t="s">
        <v>63</v>
      </c>
      <c r="I6499">
        <v>0</v>
      </c>
      <c r="J6499" t="s">
        <v>71</v>
      </c>
      <c r="K6499"/>
      <c r="L6499"/>
      <c r="M6499"/>
      <c r="N6499"/>
      <c r="O6499"/>
      <c r="P6499"/>
      <c r="Q6499"/>
      <c r="R6499"/>
      <c r="S6499"/>
      <c r="T6499"/>
      <c r="U6499"/>
      <c r="V6499"/>
      <c r="W6499"/>
      <c r="X6499"/>
      <c r="Y6499"/>
      <c r="Z6499"/>
      <c r="AA6499"/>
      <c r="AB6499"/>
      <c r="AC6499"/>
      <c r="AD6499"/>
      <c r="AE6499"/>
      <c r="AF6499"/>
      <c r="AG6499">
        <v>1</v>
      </c>
      <c r="AH6499">
        <v>0</v>
      </c>
    </row>
    <row r="6500" spans="1:34" ht="15" x14ac:dyDescent="0.25">
      <c r="A6500" t="s">
        <v>13011</v>
      </c>
      <c r="B6500" t="s">
        <v>13012</v>
      </c>
      <c r="C6500" t="s">
        <v>1085</v>
      </c>
      <c r="D6500">
        <v>70</v>
      </c>
      <c r="E6500" s="138">
        <v>45287</v>
      </c>
      <c r="F6500" s="138">
        <v>46011</v>
      </c>
      <c r="G6500" t="s">
        <v>16478</v>
      </c>
      <c r="H6500" t="s">
        <v>70</v>
      </c>
      <c r="I6500">
        <v>0.7</v>
      </c>
      <c r="J6500" t="s">
        <v>76</v>
      </c>
      <c r="K6500">
        <v>0.74</v>
      </c>
      <c r="L6500" t="s">
        <v>77</v>
      </c>
      <c r="M6500">
        <v>0.76</v>
      </c>
      <c r="N6500" t="s">
        <v>78</v>
      </c>
      <c r="O6500">
        <v>0.8</v>
      </c>
      <c r="P6500" t="s">
        <v>79</v>
      </c>
      <c r="Q6500"/>
      <c r="R6500"/>
      <c r="S6500"/>
      <c r="T6500"/>
      <c r="U6500"/>
      <c r="V6500"/>
      <c r="W6500"/>
      <c r="X6500"/>
      <c r="Y6500"/>
      <c r="Z6500"/>
      <c r="AA6500"/>
      <c r="AB6500"/>
      <c r="AC6500"/>
      <c r="AD6500"/>
      <c r="AE6500"/>
      <c r="AF6500"/>
      <c r="AG6500">
        <v>0</v>
      </c>
      <c r="AH6500">
        <v>0</v>
      </c>
    </row>
    <row r="6501" spans="1:34" ht="15" x14ac:dyDescent="0.25">
      <c r="A6501" t="s">
        <v>13013</v>
      </c>
      <c r="B6501" t="s">
        <v>13014</v>
      </c>
      <c r="C6501" t="s">
        <v>70</v>
      </c>
      <c r="D6501">
        <v>49</v>
      </c>
      <c r="E6501" s="138">
        <v>45642</v>
      </c>
      <c r="F6501" s="138">
        <v>45695</v>
      </c>
      <c r="G6501" t="s">
        <v>69</v>
      </c>
      <c r="H6501" t="s">
        <v>70</v>
      </c>
      <c r="I6501">
        <v>0.8</v>
      </c>
      <c r="J6501" t="s">
        <v>71</v>
      </c>
      <c r="K6501">
        <v>0</v>
      </c>
      <c r="L6501" t="s">
        <v>16695</v>
      </c>
      <c r="M6501">
        <v>0</v>
      </c>
      <c r="N6501" t="s">
        <v>16696</v>
      </c>
      <c r="O6501"/>
      <c r="P6501"/>
      <c r="Q6501"/>
      <c r="R6501"/>
      <c r="S6501"/>
      <c r="T6501"/>
      <c r="U6501"/>
      <c r="V6501"/>
      <c r="W6501"/>
      <c r="X6501"/>
      <c r="Y6501"/>
      <c r="Z6501"/>
      <c r="AA6501"/>
      <c r="AB6501"/>
      <c r="AC6501"/>
      <c r="AD6501"/>
      <c r="AE6501"/>
      <c r="AF6501"/>
      <c r="AG6501">
        <v>5</v>
      </c>
      <c r="AH6501">
        <v>0</v>
      </c>
    </row>
    <row r="6502" spans="1:34" ht="15" x14ac:dyDescent="0.25">
      <c r="A6502" t="s">
        <v>13015</v>
      </c>
      <c r="B6502" t="s">
        <v>13016</v>
      </c>
      <c r="C6502" t="s">
        <v>318</v>
      </c>
      <c r="D6502">
        <v>28</v>
      </c>
      <c r="E6502" s="138">
        <v>45278</v>
      </c>
      <c r="F6502" s="138">
        <v>46011</v>
      </c>
      <c r="G6502" t="s">
        <v>69</v>
      </c>
      <c r="H6502" t="s">
        <v>70</v>
      </c>
      <c r="I6502">
        <v>0</v>
      </c>
      <c r="J6502" t="s">
        <v>16259</v>
      </c>
      <c r="K6502">
        <v>0.8</v>
      </c>
      <c r="L6502" t="s">
        <v>71</v>
      </c>
      <c r="M6502"/>
      <c r="N6502"/>
      <c r="O6502"/>
      <c r="P6502"/>
      <c r="Q6502"/>
      <c r="R6502"/>
      <c r="S6502"/>
      <c r="T6502"/>
      <c r="U6502"/>
      <c r="V6502"/>
      <c r="W6502"/>
      <c r="X6502"/>
      <c r="Y6502"/>
      <c r="Z6502"/>
      <c r="AA6502"/>
      <c r="AB6502"/>
      <c r="AC6502"/>
      <c r="AD6502"/>
      <c r="AE6502"/>
      <c r="AF6502"/>
      <c r="AG6502">
        <v>2</v>
      </c>
      <c r="AH6502">
        <v>11000</v>
      </c>
    </row>
    <row r="6503" spans="1:34" ht="15" x14ac:dyDescent="0.25">
      <c r="A6503" t="s">
        <v>13017</v>
      </c>
      <c r="B6503" t="s">
        <v>13018</v>
      </c>
      <c r="C6503" t="s">
        <v>735</v>
      </c>
      <c r="D6503">
        <v>35</v>
      </c>
      <c r="E6503" s="138">
        <v>45653</v>
      </c>
      <c r="F6503" s="138">
        <v>45975</v>
      </c>
      <c r="G6503" t="s">
        <v>69</v>
      </c>
      <c r="H6503" t="s">
        <v>63</v>
      </c>
      <c r="I6503">
        <v>0.1</v>
      </c>
      <c r="J6503" t="s">
        <v>71</v>
      </c>
      <c r="K6503"/>
      <c r="L6503"/>
      <c r="M6503"/>
      <c r="N6503"/>
      <c r="O6503"/>
      <c r="P6503"/>
      <c r="Q6503"/>
      <c r="R6503"/>
      <c r="S6503"/>
      <c r="T6503"/>
      <c r="U6503"/>
      <c r="V6503"/>
      <c r="W6503"/>
      <c r="X6503"/>
      <c r="Y6503"/>
      <c r="Z6503"/>
      <c r="AA6503"/>
      <c r="AB6503"/>
      <c r="AC6503"/>
      <c r="AD6503"/>
      <c r="AE6503"/>
      <c r="AF6503"/>
      <c r="AG6503">
        <v>1</v>
      </c>
      <c r="AH6503">
        <v>0</v>
      </c>
    </row>
    <row r="6504" spans="1:34" ht="15" x14ac:dyDescent="0.25">
      <c r="A6504" t="s">
        <v>13019</v>
      </c>
      <c r="B6504" t="s">
        <v>13020</v>
      </c>
      <c r="C6504" t="s">
        <v>564</v>
      </c>
      <c r="D6504">
        <v>76</v>
      </c>
      <c r="E6504" s="138">
        <v>45274</v>
      </c>
      <c r="F6504" s="138">
        <v>46011</v>
      </c>
      <c r="G6504" t="s">
        <v>69</v>
      </c>
      <c r="H6504" t="s">
        <v>70</v>
      </c>
      <c r="I6504">
        <v>0</v>
      </c>
      <c r="J6504" t="s">
        <v>16251</v>
      </c>
      <c r="K6504">
        <v>0.8</v>
      </c>
      <c r="L6504" t="s">
        <v>16238</v>
      </c>
      <c r="M6504"/>
      <c r="N6504"/>
      <c r="O6504"/>
      <c r="P6504"/>
      <c r="Q6504"/>
      <c r="R6504"/>
      <c r="S6504"/>
      <c r="T6504"/>
      <c r="U6504"/>
      <c r="V6504"/>
      <c r="W6504"/>
      <c r="X6504"/>
      <c r="Y6504"/>
      <c r="Z6504"/>
      <c r="AA6504"/>
      <c r="AB6504"/>
      <c r="AC6504"/>
      <c r="AD6504"/>
      <c r="AE6504"/>
      <c r="AF6504"/>
      <c r="AG6504">
        <v>2</v>
      </c>
      <c r="AH6504">
        <v>10999.99</v>
      </c>
    </row>
    <row r="6505" spans="1:34" ht="15" x14ac:dyDescent="0.25">
      <c r="A6505" t="s">
        <v>13021</v>
      </c>
      <c r="B6505" t="s">
        <v>13022</v>
      </c>
      <c r="C6505" t="s">
        <v>119</v>
      </c>
      <c r="D6505">
        <v>6</v>
      </c>
      <c r="E6505" s="138">
        <v>45393</v>
      </c>
      <c r="F6505" s="138">
        <v>46011</v>
      </c>
      <c r="G6505" t="s">
        <v>69</v>
      </c>
      <c r="H6505" t="s">
        <v>63</v>
      </c>
      <c r="I6505">
        <v>0.4</v>
      </c>
      <c r="J6505" t="s">
        <v>71</v>
      </c>
      <c r="K6505"/>
      <c r="L6505"/>
      <c r="M6505"/>
      <c r="N6505"/>
      <c r="O6505"/>
      <c r="P6505"/>
      <c r="Q6505"/>
      <c r="R6505"/>
      <c r="S6505"/>
      <c r="T6505"/>
      <c r="U6505"/>
      <c r="V6505"/>
      <c r="W6505"/>
      <c r="X6505"/>
      <c r="Y6505"/>
      <c r="Z6505"/>
      <c r="AA6505"/>
      <c r="AB6505"/>
      <c r="AC6505"/>
      <c r="AD6505"/>
      <c r="AE6505"/>
      <c r="AF6505"/>
      <c r="AG6505">
        <v>1</v>
      </c>
      <c r="AH6505">
        <v>0</v>
      </c>
    </row>
    <row r="6506" spans="1:34" ht="15" x14ac:dyDescent="0.25">
      <c r="A6506" t="s">
        <v>13023</v>
      </c>
      <c r="B6506" t="s">
        <v>13024</v>
      </c>
      <c r="C6506" t="s">
        <v>219</v>
      </c>
      <c r="D6506">
        <v>13</v>
      </c>
      <c r="E6506" s="138">
        <v>41738</v>
      </c>
      <c r="F6506" s="138">
        <v>46011</v>
      </c>
      <c r="G6506" t="s">
        <v>69</v>
      </c>
      <c r="H6506" t="s">
        <v>70</v>
      </c>
      <c r="I6506">
        <v>0</v>
      </c>
      <c r="J6506" t="s">
        <v>16230</v>
      </c>
      <c r="K6506">
        <v>0.8</v>
      </c>
      <c r="L6506" t="s">
        <v>71</v>
      </c>
      <c r="M6506"/>
      <c r="N6506"/>
      <c r="O6506"/>
      <c r="P6506"/>
      <c r="Q6506"/>
      <c r="R6506"/>
      <c r="S6506"/>
      <c r="T6506"/>
      <c r="U6506"/>
      <c r="V6506"/>
      <c r="W6506"/>
      <c r="X6506"/>
      <c r="Y6506"/>
      <c r="Z6506"/>
      <c r="AA6506"/>
      <c r="AB6506"/>
      <c r="AC6506"/>
      <c r="AD6506"/>
      <c r="AE6506"/>
      <c r="AF6506"/>
      <c r="AG6506">
        <v>2</v>
      </c>
      <c r="AH6506">
        <v>15000</v>
      </c>
    </row>
    <row r="6507" spans="1:34" ht="15" x14ac:dyDescent="0.25">
      <c r="A6507" t="s">
        <v>13025</v>
      </c>
      <c r="B6507" t="s">
        <v>13026</v>
      </c>
      <c r="C6507" t="s">
        <v>326</v>
      </c>
      <c r="D6507">
        <v>23</v>
      </c>
      <c r="E6507" s="138">
        <v>43880</v>
      </c>
      <c r="F6507" s="138">
        <v>46011</v>
      </c>
      <c r="G6507" t="s">
        <v>69</v>
      </c>
      <c r="H6507" t="s">
        <v>63</v>
      </c>
      <c r="I6507">
        <v>0.8</v>
      </c>
      <c r="J6507" t="s">
        <v>71</v>
      </c>
      <c r="K6507"/>
      <c r="L6507"/>
      <c r="M6507"/>
      <c r="N6507"/>
      <c r="O6507"/>
      <c r="P6507"/>
      <c r="Q6507"/>
      <c r="R6507"/>
      <c r="S6507"/>
      <c r="T6507"/>
      <c r="U6507"/>
      <c r="V6507"/>
      <c r="W6507"/>
      <c r="X6507"/>
      <c r="Y6507"/>
      <c r="Z6507"/>
      <c r="AA6507"/>
      <c r="AB6507"/>
      <c r="AC6507"/>
      <c r="AD6507"/>
      <c r="AE6507"/>
      <c r="AF6507"/>
      <c r="AG6507">
        <v>1</v>
      </c>
      <c r="AH6507">
        <v>0</v>
      </c>
    </row>
    <row r="6508" spans="1:34" ht="15" x14ac:dyDescent="0.25">
      <c r="A6508" t="s">
        <v>13027</v>
      </c>
      <c r="B6508" t="s">
        <v>13028</v>
      </c>
      <c r="C6508" t="s">
        <v>1537</v>
      </c>
      <c r="D6508">
        <v>51</v>
      </c>
      <c r="E6508" s="138">
        <v>43809</v>
      </c>
      <c r="F6508" s="138">
        <v>46011</v>
      </c>
      <c r="G6508" t="s">
        <v>69</v>
      </c>
      <c r="H6508" t="s">
        <v>70</v>
      </c>
      <c r="I6508">
        <v>0</v>
      </c>
      <c r="J6508" t="s">
        <v>16229</v>
      </c>
      <c r="K6508">
        <v>0.7</v>
      </c>
      <c r="L6508" t="s">
        <v>71</v>
      </c>
      <c r="M6508"/>
      <c r="N6508"/>
      <c r="O6508"/>
      <c r="P6508"/>
      <c r="Q6508"/>
      <c r="R6508"/>
      <c r="S6508"/>
      <c r="T6508"/>
      <c r="U6508"/>
      <c r="V6508"/>
      <c r="W6508"/>
      <c r="X6508"/>
      <c r="Y6508"/>
      <c r="Z6508"/>
      <c r="AA6508"/>
      <c r="AB6508"/>
      <c r="AC6508"/>
      <c r="AD6508"/>
      <c r="AE6508"/>
      <c r="AF6508"/>
      <c r="AG6508">
        <v>2</v>
      </c>
      <c r="AH6508">
        <v>10000</v>
      </c>
    </row>
    <row r="6509" spans="1:34" ht="15" x14ac:dyDescent="0.25">
      <c r="A6509" t="s">
        <v>13029</v>
      </c>
      <c r="B6509" t="s">
        <v>13030</v>
      </c>
      <c r="C6509" t="s">
        <v>301</v>
      </c>
      <c r="D6509">
        <v>28</v>
      </c>
      <c r="E6509" s="138">
        <v>45623</v>
      </c>
      <c r="F6509" s="138">
        <v>45862</v>
      </c>
      <c r="G6509" t="s">
        <v>75</v>
      </c>
      <c r="H6509" t="s">
        <v>63</v>
      </c>
      <c r="I6509">
        <v>0.6</v>
      </c>
      <c r="J6509" t="s">
        <v>71</v>
      </c>
      <c r="K6509"/>
      <c r="L6509"/>
      <c r="M6509"/>
      <c r="N6509"/>
      <c r="O6509"/>
      <c r="P6509"/>
      <c r="Q6509"/>
      <c r="R6509"/>
      <c r="S6509"/>
      <c r="T6509"/>
      <c r="U6509"/>
      <c r="V6509"/>
      <c r="W6509"/>
      <c r="X6509"/>
      <c r="Y6509"/>
      <c r="Z6509"/>
      <c r="AA6509"/>
      <c r="AB6509"/>
      <c r="AC6509"/>
      <c r="AD6509"/>
      <c r="AE6509"/>
      <c r="AF6509"/>
      <c r="AG6509">
        <v>1</v>
      </c>
      <c r="AH6509">
        <v>0</v>
      </c>
    </row>
    <row r="6510" spans="1:34" ht="15" x14ac:dyDescent="0.25">
      <c r="A6510" t="s">
        <v>13031</v>
      </c>
      <c r="B6510" t="s">
        <v>13032</v>
      </c>
      <c r="C6510" t="s">
        <v>93</v>
      </c>
      <c r="D6510">
        <v>30</v>
      </c>
      <c r="E6510" s="138">
        <v>45622</v>
      </c>
      <c r="F6510" s="138">
        <v>45924</v>
      </c>
      <c r="G6510" t="s">
        <v>69</v>
      </c>
      <c r="H6510" t="s">
        <v>63</v>
      </c>
      <c r="I6510">
        <v>0.2</v>
      </c>
      <c r="J6510" t="s">
        <v>71</v>
      </c>
      <c r="K6510"/>
      <c r="L6510"/>
      <c r="M6510"/>
      <c r="N6510"/>
      <c r="O6510"/>
      <c r="P6510"/>
      <c r="Q6510"/>
      <c r="R6510"/>
      <c r="S6510"/>
      <c r="T6510"/>
      <c r="U6510"/>
      <c r="V6510"/>
      <c r="W6510"/>
      <c r="X6510"/>
      <c r="Y6510"/>
      <c r="Z6510"/>
      <c r="AA6510"/>
      <c r="AB6510"/>
      <c r="AC6510"/>
      <c r="AD6510"/>
      <c r="AE6510"/>
      <c r="AF6510"/>
      <c r="AG6510">
        <v>1</v>
      </c>
      <c r="AH6510">
        <v>0</v>
      </c>
    </row>
    <row r="6511" spans="1:34" ht="15" x14ac:dyDescent="0.25">
      <c r="A6511" t="s">
        <v>10842</v>
      </c>
      <c r="B6511" t="s">
        <v>10843</v>
      </c>
      <c r="C6511" t="s">
        <v>680</v>
      </c>
      <c r="D6511">
        <v>76</v>
      </c>
      <c r="E6511" s="138">
        <v>45649</v>
      </c>
      <c r="F6511" s="138">
        <v>45699</v>
      </c>
      <c r="G6511" t="s">
        <v>16478</v>
      </c>
      <c r="H6511" t="s">
        <v>70</v>
      </c>
      <c r="I6511">
        <v>0.67</v>
      </c>
      <c r="J6511" t="s">
        <v>16513</v>
      </c>
      <c r="K6511">
        <v>0.75</v>
      </c>
      <c r="L6511" t="s">
        <v>16514</v>
      </c>
      <c r="M6511">
        <v>0.79</v>
      </c>
      <c r="N6511" t="s">
        <v>16515</v>
      </c>
      <c r="O6511">
        <v>0.8</v>
      </c>
      <c r="P6511" t="s">
        <v>16543</v>
      </c>
      <c r="Q6511">
        <v>0</v>
      </c>
      <c r="R6511" t="s">
        <v>16228</v>
      </c>
      <c r="S6511"/>
      <c r="T6511"/>
      <c r="U6511"/>
      <c r="V6511"/>
      <c r="W6511"/>
      <c r="X6511"/>
      <c r="Y6511"/>
      <c r="Z6511"/>
      <c r="AA6511"/>
      <c r="AB6511"/>
      <c r="AC6511"/>
      <c r="AD6511"/>
      <c r="AE6511"/>
      <c r="AF6511"/>
      <c r="AG6511">
        <v>0</v>
      </c>
      <c r="AH6511">
        <v>0</v>
      </c>
    </row>
    <row r="6512" spans="1:34" ht="15" x14ac:dyDescent="0.25">
      <c r="A6512" t="s">
        <v>15925</v>
      </c>
      <c r="B6512" t="s">
        <v>15926</v>
      </c>
      <c r="C6512" t="s">
        <v>145</v>
      </c>
      <c r="D6512">
        <v>8</v>
      </c>
      <c r="E6512" s="138">
        <v>45699</v>
      </c>
      <c r="F6512" s="138">
        <v>45729</v>
      </c>
      <c r="G6512" t="s">
        <v>75</v>
      </c>
      <c r="H6512" t="s">
        <v>63</v>
      </c>
      <c r="I6512">
        <v>0.7</v>
      </c>
      <c r="J6512" t="s">
        <v>71</v>
      </c>
      <c r="K6512"/>
      <c r="L6512"/>
      <c r="M6512"/>
      <c r="N6512"/>
      <c r="O6512"/>
      <c r="P6512"/>
      <c r="Q6512"/>
      <c r="R6512"/>
      <c r="S6512"/>
      <c r="T6512"/>
      <c r="U6512"/>
      <c r="V6512"/>
      <c r="W6512"/>
      <c r="X6512"/>
      <c r="Y6512"/>
      <c r="Z6512"/>
      <c r="AA6512"/>
      <c r="AB6512"/>
      <c r="AC6512"/>
      <c r="AD6512"/>
      <c r="AE6512"/>
      <c r="AF6512"/>
      <c r="AG6512">
        <v>1</v>
      </c>
      <c r="AH6512">
        <v>0</v>
      </c>
    </row>
    <row r="6513" spans="1:34" ht="15" x14ac:dyDescent="0.25">
      <c r="A6513" t="s">
        <v>13033</v>
      </c>
      <c r="B6513" t="s">
        <v>13034</v>
      </c>
      <c r="C6513" t="s">
        <v>1370</v>
      </c>
      <c r="D6513">
        <v>30</v>
      </c>
      <c r="E6513" s="138">
        <v>45656</v>
      </c>
      <c r="F6513" s="138">
        <v>45821</v>
      </c>
      <c r="G6513" t="s">
        <v>69</v>
      </c>
      <c r="H6513" t="s">
        <v>70</v>
      </c>
      <c r="I6513">
        <v>0</v>
      </c>
      <c r="J6513" t="s">
        <v>16249</v>
      </c>
      <c r="K6513">
        <v>0.8</v>
      </c>
      <c r="L6513" t="s">
        <v>71</v>
      </c>
      <c r="M6513"/>
      <c r="N6513"/>
      <c r="O6513"/>
      <c r="P6513"/>
      <c r="Q6513"/>
      <c r="R6513"/>
      <c r="S6513"/>
      <c r="T6513"/>
      <c r="U6513"/>
      <c r="V6513"/>
      <c r="W6513"/>
      <c r="X6513"/>
      <c r="Y6513"/>
      <c r="Z6513"/>
      <c r="AA6513"/>
      <c r="AB6513"/>
      <c r="AC6513"/>
      <c r="AD6513"/>
      <c r="AE6513"/>
      <c r="AF6513"/>
      <c r="AG6513">
        <v>2</v>
      </c>
      <c r="AH6513">
        <v>8000</v>
      </c>
    </row>
    <row r="6514" spans="1:34" ht="15" x14ac:dyDescent="0.25">
      <c r="A6514" t="s">
        <v>13035</v>
      </c>
      <c r="B6514" t="s">
        <v>13036</v>
      </c>
      <c r="C6514" t="s">
        <v>264</v>
      </c>
      <c r="D6514">
        <v>4</v>
      </c>
      <c r="E6514" s="138">
        <v>45715</v>
      </c>
      <c r="F6514" s="138">
        <v>45720</v>
      </c>
      <c r="G6514" t="s">
        <v>69</v>
      </c>
      <c r="H6514" t="s">
        <v>70</v>
      </c>
      <c r="I6514">
        <v>0</v>
      </c>
      <c r="J6514" t="s">
        <v>16229</v>
      </c>
      <c r="K6514">
        <v>0.8</v>
      </c>
      <c r="L6514" t="s">
        <v>71</v>
      </c>
      <c r="M6514"/>
      <c r="N6514"/>
      <c r="O6514"/>
      <c r="P6514"/>
      <c r="Q6514"/>
      <c r="R6514"/>
      <c r="S6514"/>
      <c r="T6514"/>
      <c r="U6514"/>
      <c r="V6514"/>
      <c r="W6514"/>
      <c r="X6514"/>
      <c r="Y6514"/>
      <c r="Z6514"/>
      <c r="AA6514"/>
      <c r="AB6514"/>
      <c r="AC6514"/>
      <c r="AD6514"/>
      <c r="AE6514"/>
      <c r="AF6514"/>
      <c r="AG6514">
        <v>2</v>
      </c>
      <c r="AH6514">
        <v>10000</v>
      </c>
    </row>
    <row r="6515" spans="1:34" ht="15" x14ac:dyDescent="0.25">
      <c r="A6515" t="s">
        <v>13037</v>
      </c>
      <c r="B6515" t="s">
        <v>13038</v>
      </c>
      <c r="C6515" t="s">
        <v>1313</v>
      </c>
      <c r="D6515">
        <v>55</v>
      </c>
      <c r="E6515" s="138">
        <v>45644</v>
      </c>
      <c r="F6515" s="138">
        <v>45688</v>
      </c>
      <c r="G6515" t="s">
        <v>69</v>
      </c>
      <c r="H6515" t="s">
        <v>70</v>
      </c>
      <c r="I6515">
        <v>0</v>
      </c>
      <c r="J6515" t="s">
        <v>16230</v>
      </c>
      <c r="K6515">
        <v>0.8</v>
      </c>
      <c r="L6515" t="s">
        <v>71</v>
      </c>
      <c r="M6515"/>
      <c r="N6515"/>
      <c r="O6515"/>
      <c r="P6515"/>
      <c r="Q6515"/>
      <c r="R6515"/>
      <c r="S6515"/>
      <c r="T6515"/>
      <c r="U6515"/>
      <c r="V6515"/>
      <c r="W6515"/>
      <c r="X6515"/>
      <c r="Y6515"/>
      <c r="Z6515"/>
      <c r="AA6515"/>
      <c r="AB6515"/>
      <c r="AC6515"/>
      <c r="AD6515"/>
      <c r="AE6515"/>
      <c r="AF6515"/>
      <c r="AG6515">
        <v>2</v>
      </c>
      <c r="AH6515">
        <v>15000</v>
      </c>
    </row>
    <row r="6516" spans="1:34" ht="15" x14ac:dyDescent="0.25">
      <c r="A6516" t="s">
        <v>13039</v>
      </c>
      <c r="B6516" t="s">
        <v>13040</v>
      </c>
      <c r="C6516" t="s">
        <v>374</v>
      </c>
      <c r="D6516">
        <v>3</v>
      </c>
      <c r="E6516" s="138">
        <v>45712</v>
      </c>
      <c r="F6516" s="138">
        <v>45943</v>
      </c>
      <c r="G6516" t="s">
        <v>69</v>
      </c>
      <c r="H6516" t="s">
        <v>63</v>
      </c>
      <c r="I6516">
        <v>0.8</v>
      </c>
      <c r="J6516" t="s">
        <v>71</v>
      </c>
      <c r="K6516"/>
      <c r="L6516"/>
      <c r="M6516"/>
      <c r="N6516"/>
      <c r="O6516"/>
      <c r="P6516"/>
      <c r="Q6516"/>
      <c r="R6516"/>
      <c r="S6516"/>
      <c r="T6516"/>
      <c r="U6516"/>
      <c r="V6516"/>
      <c r="W6516"/>
      <c r="X6516"/>
      <c r="Y6516"/>
      <c r="Z6516"/>
      <c r="AA6516"/>
      <c r="AB6516"/>
      <c r="AC6516"/>
      <c r="AD6516"/>
      <c r="AE6516"/>
      <c r="AF6516"/>
      <c r="AG6516">
        <v>1</v>
      </c>
      <c r="AH6516">
        <v>0</v>
      </c>
    </row>
    <row r="6517" spans="1:34" ht="15" x14ac:dyDescent="0.25">
      <c r="A6517" t="s">
        <v>10287</v>
      </c>
      <c r="B6517" t="s">
        <v>10288</v>
      </c>
      <c r="C6517" t="s">
        <v>93</v>
      </c>
      <c r="D6517">
        <v>35</v>
      </c>
      <c r="E6517" s="138">
        <v>45654</v>
      </c>
      <c r="F6517" s="138">
        <v>45933</v>
      </c>
      <c r="G6517" t="s">
        <v>75</v>
      </c>
      <c r="H6517" t="s">
        <v>63</v>
      </c>
      <c r="I6517">
        <v>0.45</v>
      </c>
      <c r="J6517" t="s">
        <v>71</v>
      </c>
      <c r="K6517"/>
      <c r="L6517"/>
      <c r="M6517"/>
      <c r="N6517"/>
      <c r="O6517"/>
      <c r="P6517"/>
      <c r="Q6517"/>
      <c r="R6517"/>
      <c r="S6517"/>
      <c r="T6517"/>
      <c r="U6517"/>
      <c r="V6517"/>
      <c r="W6517"/>
      <c r="X6517"/>
      <c r="Y6517"/>
      <c r="Z6517"/>
      <c r="AA6517"/>
      <c r="AB6517"/>
      <c r="AC6517"/>
      <c r="AD6517"/>
      <c r="AE6517"/>
      <c r="AF6517"/>
      <c r="AG6517">
        <v>1</v>
      </c>
      <c r="AH6517">
        <v>0</v>
      </c>
    </row>
    <row r="6518" spans="1:34" ht="15" x14ac:dyDescent="0.25">
      <c r="A6518" t="s">
        <v>13041</v>
      </c>
      <c r="B6518" t="s">
        <v>13042</v>
      </c>
      <c r="C6518" t="s">
        <v>286</v>
      </c>
      <c r="D6518">
        <v>30</v>
      </c>
      <c r="E6518" s="138">
        <v>45650</v>
      </c>
      <c r="F6518" s="138">
        <v>45785</v>
      </c>
      <c r="G6518" t="s">
        <v>69</v>
      </c>
      <c r="H6518" t="s">
        <v>63</v>
      </c>
      <c r="I6518">
        <v>0.5</v>
      </c>
      <c r="J6518" t="s">
        <v>71</v>
      </c>
      <c r="K6518"/>
      <c r="L6518"/>
      <c r="M6518"/>
      <c r="N6518"/>
      <c r="O6518"/>
      <c r="P6518"/>
      <c r="Q6518"/>
      <c r="R6518"/>
      <c r="S6518"/>
      <c r="T6518"/>
      <c r="U6518"/>
      <c r="V6518"/>
      <c r="W6518"/>
      <c r="X6518"/>
      <c r="Y6518"/>
      <c r="Z6518"/>
      <c r="AA6518"/>
      <c r="AB6518"/>
      <c r="AC6518"/>
      <c r="AD6518"/>
      <c r="AE6518"/>
      <c r="AF6518"/>
      <c r="AG6518">
        <v>1</v>
      </c>
      <c r="AH6518">
        <v>0</v>
      </c>
    </row>
    <row r="6519" spans="1:34" ht="15" x14ac:dyDescent="0.25">
      <c r="A6519" t="s">
        <v>13043</v>
      </c>
      <c r="B6519" t="s">
        <v>13044</v>
      </c>
      <c r="C6519" t="s">
        <v>231</v>
      </c>
      <c r="D6519"/>
      <c r="E6519"/>
      <c r="F6519"/>
      <c r="G6519"/>
      <c r="H6519" t="s">
        <v>63</v>
      </c>
      <c r="I6519" t="s">
        <v>64</v>
      </c>
      <c r="J6519"/>
      <c r="K6519"/>
      <c r="L6519"/>
      <c r="M6519"/>
      <c r="N6519"/>
      <c r="O6519"/>
      <c r="P6519"/>
      <c r="Q6519"/>
      <c r="R6519"/>
      <c r="S6519"/>
      <c r="T6519"/>
      <c r="U6519"/>
      <c r="V6519"/>
      <c r="W6519"/>
      <c r="X6519"/>
      <c r="Y6519"/>
      <c r="Z6519"/>
      <c r="AA6519"/>
      <c r="AB6519"/>
      <c r="AC6519"/>
      <c r="AD6519"/>
      <c r="AE6519"/>
      <c r="AF6519"/>
      <c r="AG6519"/>
      <c r="AH6519">
        <v>0</v>
      </c>
    </row>
    <row r="6520" spans="1:34" ht="15" x14ac:dyDescent="0.25">
      <c r="A6520" t="s">
        <v>13045</v>
      </c>
      <c r="B6520" t="s">
        <v>13046</v>
      </c>
      <c r="C6520" t="s">
        <v>231</v>
      </c>
      <c r="D6520">
        <v>34</v>
      </c>
      <c r="E6520" s="138">
        <v>45639</v>
      </c>
      <c r="F6520" s="138">
        <v>45887</v>
      </c>
      <c r="G6520" t="s">
        <v>75</v>
      </c>
      <c r="H6520" t="s">
        <v>70</v>
      </c>
      <c r="I6520">
        <v>0</v>
      </c>
      <c r="J6520" t="s">
        <v>16276</v>
      </c>
      <c r="K6520">
        <v>0.7</v>
      </c>
      <c r="L6520" t="s">
        <v>71</v>
      </c>
      <c r="M6520"/>
      <c r="N6520"/>
      <c r="O6520"/>
      <c r="P6520"/>
      <c r="Q6520"/>
      <c r="R6520"/>
      <c r="S6520"/>
      <c r="T6520"/>
      <c r="U6520"/>
      <c r="V6520"/>
      <c r="W6520"/>
      <c r="X6520"/>
      <c r="Y6520"/>
      <c r="Z6520"/>
      <c r="AA6520"/>
      <c r="AB6520"/>
      <c r="AC6520"/>
      <c r="AD6520"/>
      <c r="AE6520"/>
      <c r="AF6520"/>
      <c r="AG6520">
        <v>2</v>
      </c>
      <c r="AH6520">
        <v>18000</v>
      </c>
    </row>
    <row r="6521" spans="1:34" ht="15" x14ac:dyDescent="0.25">
      <c r="A6521" t="s">
        <v>13047</v>
      </c>
      <c r="B6521" t="s">
        <v>13048</v>
      </c>
      <c r="C6521" t="s">
        <v>1000</v>
      </c>
      <c r="D6521">
        <v>50</v>
      </c>
      <c r="E6521" s="138">
        <v>45625</v>
      </c>
      <c r="F6521" s="138">
        <v>45698</v>
      </c>
      <c r="G6521" t="s">
        <v>69</v>
      </c>
      <c r="H6521" t="s">
        <v>63</v>
      </c>
      <c r="I6521">
        <v>0.8</v>
      </c>
      <c r="J6521" t="s">
        <v>71</v>
      </c>
      <c r="K6521"/>
      <c r="L6521"/>
      <c r="M6521"/>
      <c r="N6521"/>
      <c r="O6521"/>
      <c r="P6521"/>
      <c r="Q6521"/>
      <c r="R6521"/>
      <c r="S6521"/>
      <c r="T6521"/>
      <c r="U6521"/>
      <c r="V6521"/>
      <c r="W6521"/>
      <c r="X6521"/>
      <c r="Y6521"/>
      <c r="Z6521"/>
      <c r="AA6521"/>
      <c r="AB6521"/>
      <c r="AC6521"/>
      <c r="AD6521"/>
      <c r="AE6521"/>
      <c r="AF6521"/>
      <c r="AG6521">
        <v>1</v>
      </c>
      <c r="AH6521">
        <v>0</v>
      </c>
    </row>
    <row r="6522" spans="1:34" ht="15" x14ac:dyDescent="0.25">
      <c r="A6522" t="s">
        <v>13049</v>
      </c>
      <c r="B6522" t="s">
        <v>13050</v>
      </c>
      <c r="C6522" t="s">
        <v>1411</v>
      </c>
      <c r="D6522">
        <v>24</v>
      </c>
      <c r="E6522" s="138">
        <v>45575</v>
      </c>
      <c r="F6522" s="138">
        <v>46011</v>
      </c>
      <c r="G6522" t="s">
        <v>69</v>
      </c>
      <c r="H6522" t="s">
        <v>63</v>
      </c>
      <c r="I6522">
        <v>0.8</v>
      </c>
      <c r="J6522" t="s">
        <v>71</v>
      </c>
      <c r="K6522"/>
      <c r="L6522"/>
      <c r="M6522"/>
      <c r="N6522"/>
      <c r="O6522"/>
      <c r="P6522"/>
      <c r="Q6522"/>
      <c r="R6522"/>
      <c r="S6522"/>
      <c r="T6522"/>
      <c r="U6522"/>
      <c r="V6522"/>
      <c r="W6522"/>
      <c r="X6522"/>
      <c r="Y6522"/>
      <c r="Z6522"/>
      <c r="AA6522"/>
      <c r="AB6522"/>
      <c r="AC6522"/>
      <c r="AD6522"/>
      <c r="AE6522"/>
      <c r="AF6522"/>
      <c r="AG6522">
        <v>1</v>
      </c>
      <c r="AH6522">
        <v>0</v>
      </c>
    </row>
    <row r="6523" spans="1:34" ht="15" x14ac:dyDescent="0.25">
      <c r="A6523" t="s">
        <v>13051</v>
      </c>
      <c r="B6523" t="s">
        <v>13052</v>
      </c>
      <c r="C6523" t="s">
        <v>122</v>
      </c>
      <c r="D6523">
        <v>3</v>
      </c>
      <c r="E6523" s="138">
        <v>45715</v>
      </c>
      <c r="F6523" s="138">
        <v>45938</v>
      </c>
      <c r="G6523" t="s">
        <v>69</v>
      </c>
      <c r="H6523" t="s">
        <v>63</v>
      </c>
      <c r="I6523">
        <v>0.65</v>
      </c>
      <c r="J6523" t="s">
        <v>71</v>
      </c>
      <c r="K6523"/>
      <c r="L6523"/>
      <c r="M6523"/>
      <c r="N6523"/>
      <c r="O6523"/>
      <c r="P6523"/>
      <c r="Q6523"/>
      <c r="R6523"/>
      <c r="S6523"/>
      <c r="T6523"/>
      <c r="U6523"/>
      <c r="V6523"/>
      <c r="W6523"/>
      <c r="X6523"/>
      <c r="Y6523"/>
      <c r="Z6523"/>
      <c r="AA6523"/>
      <c r="AB6523"/>
      <c r="AC6523"/>
      <c r="AD6523"/>
      <c r="AE6523"/>
      <c r="AF6523"/>
      <c r="AG6523">
        <v>1</v>
      </c>
      <c r="AH6523">
        <v>0</v>
      </c>
    </row>
    <row r="6524" spans="1:34" ht="15" x14ac:dyDescent="0.25">
      <c r="A6524" t="s">
        <v>13053</v>
      </c>
      <c r="B6524" t="s">
        <v>13054</v>
      </c>
      <c r="C6524" t="s">
        <v>102</v>
      </c>
      <c r="D6524">
        <v>13</v>
      </c>
      <c r="E6524" s="138">
        <v>44643</v>
      </c>
      <c r="F6524" s="138">
        <v>46011</v>
      </c>
      <c r="G6524" t="s">
        <v>69</v>
      </c>
      <c r="H6524" t="s">
        <v>70</v>
      </c>
      <c r="I6524">
        <v>0</v>
      </c>
      <c r="J6524" t="s">
        <v>16249</v>
      </c>
      <c r="K6524">
        <v>0.8</v>
      </c>
      <c r="L6524" t="s">
        <v>71</v>
      </c>
      <c r="M6524"/>
      <c r="N6524"/>
      <c r="O6524"/>
      <c r="P6524"/>
      <c r="Q6524"/>
      <c r="R6524"/>
      <c r="S6524"/>
      <c r="T6524"/>
      <c r="U6524"/>
      <c r="V6524"/>
      <c r="W6524"/>
      <c r="X6524"/>
      <c r="Y6524"/>
      <c r="Z6524"/>
      <c r="AA6524"/>
      <c r="AB6524"/>
      <c r="AC6524"/>
      <c r="AD6524"/>
      <c r="AE6524"/>
      <c r="AF6524"/>
      <c r="AG6524">
        <v>2</v>
      </c>
      <c r="AH6524">
        <v>8000</v>
      </c>
    </row>
    <row r="6525" spans="1:34" ht="15" x14ac:dyDescent="0.25">
      <c r="A6525" t="s">
        <v>13055</v>
      </c>
      <c r="B6525" t="s">
        <v>13056</v>
      </c>
      <c r="C6525" t="s">
        <v>281</v>
      </c>
      <c r="D6525">
        <v>55</v>
      </c>
      <c r="E6525" s="138">
        <v>45656</v>
      </c>
      <c r="F6525" s="138">
        <v>45797</v>
      </c>
      <c r="G6525" t="s">
        <v>69</v>
      </c>
      <c r="H6525" t="s">
        <v>63</v>
      </c>
      <c r="I6525">
        <v>0.2</v>
      </c>
      <c r="J6525" t="s">
        <v>71</v>
      </c>
      <c r="K6525"/>
      <c r="L6525"/>
      <c r="M6525"/>
      <c r="N6525"/>
      <c r="O6525"/>
      <c r="P6525"/>
      <c r="Q6525"/>
      <c r="R6525"/>
      <c r="S6525"/>
      <c r="T6525"/>
      <c r="U6525"/>
      <c r="V6525"/>
      <c r="W6525"/>
      <c r="X6525"/>
      <c r="Y6525"/>
      <c r="Z6525"/>
      <c r="AA6525"/>
      <c r="AB6525"/>
      <c r="AC6525"/>
      <c r="AD6525"/>
      <c r="AE6525"/>
      <c r="AF6525"/>
      <c r="AG6525">
        <v>1</v>
      </c>
      <c r="AH6525">
        <v>0</v>
      </c>
    </row>
    <row r="6526" spans="1:34" ht="15" x14ac:dyDescent="0.25">
      <c r="A6526" t="s">
        <v>13059</v>
      </c>
      <c r="B6526" t="s">
        <v>13060</v>
      </c>
      <c r="C6526" t="s">
        <v>1313</v>
      </c>
      <c r="D6526">
        <v>64</v>
      </c>
      <c r="E6526" s="138">
        <v>45656</v>
      </c>
      <c r="F6526" s="138">
        <v>45702</v>
      </c>
      <c r="G6526" t="s">
        <v>69</v>
      </c>
      <c r="H6526" t="s">
        <v>70</v>
      </c>
      <c r="I6526">
        <v>0</v>
      </c>
      <c r="J6526" t="s">
        <v>16229</v>
      </c>
      <c r="K6526">
        <v>0.8</v>
      </c>
      <c r="L6526" t="s">
        <v>71</v>
      </c>
      <c r="M6526"/>
      <c r="N6526"/>
      <c r="O6526"/>
      <c r="P6526"/>
      <c r="Q6526"/>
      <c r="R6526"/>
      <c r="S6526"/>
      <c r="T6526"/>
      <c r="U6526"/>
      <c r="V6526"/>
      <c r="W6526"/>
      <c r="X6526"/>
      <c r="Y6526"/>
      <c r="Z6526"/>
      <c r="AA6526"/>
      <c r="AB6526"/>
      <c r="AC6526"/>
      <c r="AD6526"/>
      <c r="AE6526"/>
      <c r="AF6526"/>
      <c r="AG6526">
        <v>2</v>
      </c>
      <c r="AH6526">
        <v>10000</v>
      </c>
    </row>
    <row r="6527" spans="1:34" ht="15" x14ac:dyDescent="0.25">
      <c r="A6527" t="s">
        <v>13057</v>
      </c>
      <c r="B6527" t="s">
        <v>13058</v>
      </c>
      <c r="C6527" t="s">
        <v>1085</v>
      </c>
      <c r="D6527">
        <v>18</v>
      </c>
      <c r="E6527" s="138">
        <v>45756</v>
      </c>
      <c r="F6527" s="138">
        <v>45785</v>
      </c>
      <c r="G6527" t="s">
        <v>75</v>
      </c>
      <c r="H6527" t="s">
        <v>70</v>
      </c>
      <c r="I6527">
        <v>0</v>
      </c>
      <c r="J6527" t="s">
        <v>16228</v>
      </c>
      <c r="K6527">
        <v>0.6</v>
      </c>
      <c r="L6527" t="s">
        <v>16270</v>
      </c>
      <c r="M6527">
        <v>0.75</v>
      </c>
      <c r="N6527" t="s">
        <v>78</v>
      </c>
      <c r="O6527">
        <v>0.8</v>
      </c>
      <c r="P6527" t="s">
        <v>79</v>
      </c>
      <c r="Q6527"/>
      <c r="R6527"/>
      <c r="S6527"/>
      <c r="T6527"/>
      <c r="U6527"/>
      <c r="V6527"/>
      <c r="W6527"/>
      <c r="X6527"/>
      <c r="Y6527"/>
      <c r="Z6527"/>
      <c r="AA6527"/>
      <c r="AB6527"/>
      <c r="AC6527"/>
      <c r="AD6527"/>
      <c r="AE6527"/>
      <c r="AF6527"/>
      <c r="AG6527">
        <v>4</v>
      </c>
      <c r="AH6527">
        <v>12000</v>
      </c>
    </row>
    <row r="6528" spans="1:34" ht="15" x14ac:dyDescent="0.25">
      <c r="A6528" t="s">
        <v>13061</v>
      </c>
      <c r="B6528" t="s">
        <v>13062</v>
      </c>
      <c r="C6528" t="s">
        <v>790</v>
      </c>
      <c r="D6528">
        <v>8</v>
      </c>
      <c r="E6528" s="138">
        <v>45385</v>
      </c>
      <c r="F6528" s="138">
        <v>46011</v>
      </c>
      <c r="G6528" t="s">
        <v>16478</v>
      </c>
      <c r="H6528" t="s">
        <v>70</v>
      </c>
      <c r="I6528">
        <v>0.5</v>
      </c>
      <c r="J6528" t="s">
        <v>16312</v>
      </c>
      <c r="K6528">
        <v>0.65</v>
      </c>
      <c r="L6528" t="s">
        <v>16427</v>
      </c>
      <c r="M6528">
        <v>0.8</v>
      </c>
      <c r="N6528" t="s">
        <v>16280</v>
      </c>
      <c r="O6528">
        <v>0</v>
      </c>
      <c r="P6528" t="s">
        <v>16230</v>
      </c>
      <c r="Q6528"/>
      <c r="R6528"/>
      <c r="S6528"/>
      <c r="T6528"/>
      <c r="U6528"/>
      <c r="V6528"/>
      <c r="W6528"/>
      <c r="X6528"/>
      <c r="Y6528"/>
      <c r="Z6528"/>
      <c r="AA6528"/>
      <c r="AB6528"/>
      <c r="AC6528"/>
      <c r="AD6528"/>
      <c r="AE6528"/>
      <c r="AF6528"/>
      <c r="AG6528">
        <v>0</v>
      </c>
      <c r="AH6528">
        <v>0</v>
      </c>
    </row>
    <row r="6529" spans="1:34" ht="15" x14ac:dyDescent="0.25">
      <c r="A6529" t="s">
        <v>13063</v>
      </c>
      <c r="B6529" t="s">
        <v>13064</v>
      </c>
      <c r="C6529" t="s">
        <v>142</v>
      </c>
      <c r="D6529">
        <v>4</v>
      </c>
      <c r="E6529" s="138">
        <v>44621</v>
      </c>
      <c r="F6529" s="138">
        <v>46011</v>
      </c>
      <c r="G6529" t="s">
        <v>818</v>
      </c>
      <c r="H6529" t="s">
        <v>63</v>
      </c>
      <c r="I6529">
        <v>0</v>
      </c>
      <c r="J6529" t="s">
        <v>71</v>
      </c>
      <c r="K6529"/>
      <c r="L6529"/>
      <c r="M6529"/>
      <c r="N6529"/>
      <c r="O6529"/>
      <c r="P6529"/>
      <c r="Q6529"/>
      <c r="R6529"/>
      <c r="S6529"/>
      <c r="T6529"/>
      <c r="U6529"/>
      <c r="V6529"/>
      <c r="W6529"/>
      <c r="X6529"/>
      <c r="Y6529"/>
      <c r="Z6529"/>
      <c r="AA6529"/>
      <c r="AB6529"/>
      <c r="AC6529"/>
      <c r="AD6529"/>
      <c r="AE6529"/>
      <c r="AF6529"/>
      <c r="AG6529">
        <v>1</v>
      </c>
      <c r="AH6529">
        <v>0</v>
      </c>
    </row>
    <row r="6530" spans="1:34" ht="15" x14ac:dyDescent="0.25">
      <c r="A6530" t="s">
        <v>13065</v>
      </c>
      <c r="B6530" t="s">
        <v>13066</v>
      </c>
      <c r="C6530" t="s">
        <v>411</v>
      </c>
      <c r="D6530">
        <v>108</v>
      </c>
      <c r="E6530" s="138">
        <v>44925</v>
      </c>
      <c r="F6530" s="138">
        <v>46011</v>
      </c>
      <c r="G6530" t="s">
        <v>69</v>
      </c>
      <c r="H6530" t="s">
        <v>70</v>
      </c>
      <c r="I6530">
        <v>0</v>
      </c>
      <c r="J6530" t="s">
        <v>16229</v>
      </c>
      <c r="K6530">
        <v>0.8</v>
      </c>
      <c r="L6530" t="s">
        <v>71</v>
      </c>
      <c r="M6530"/>
      <c r="N6530"/>
      <c r="O6530"/>
      <c r="P6530"/>
      <c r="Q6530"/>
      <c r="R6530"/>
      <c r="S6530"/>
      <c r="T6530"/>
      <c r="U6530"/>
      <c r="V6530"/>
      <c r="W6530"/>
      <c r="X6530"/>
      <c r="Y6530"/>
      <c r="Z6530"/>
      <c r="AA6530"/>
      <c r="AB6530"/>
      <c r="AC6530"/>
      <c r="AD6530"/>
      <c r="AE6530"/>
      <c r="AF6530"/>
      <c r="AG6530">
        <v>2</v>
      </c>
      <c r="AH6530">
        <v>10000</v>
      </c>
    </row>
    <row r="6531" spans="1:34" ht="15" x14ac:dyDescent="0.25">
      <c r="A6531" t="s">
        <v>13067</v>
      </c>
      <c r="B6531" t="s">
        <v>13068</v>
      </c>
      <c r="C6531" t="s">
        <v>286</v>
      </c>
      <c r="D6531">
        <v>7</v>
      </c>
      <c r="E6531" s="138">
        <v>42825</v>
      </c>
      <c r="F6531" s="138">
        <v>46011</v>
      </c>
      <c r="G6531" t="s">
        <v>69</v>
      </c>
      <c r="H6531" t="s">
        <v>63</v>
      </c>
      <c r="I6531">
        <v>0.4</v>
      </c>
      <c r="J6531" t="s">
        <v>71</v>
      </c>
      <c r="K6531"/>
      <c r="L6531"/>
      <c r="M6531"/>
      <c r="N6531"/>
      <c r="O6531"/>
      <c r="P6531"/>
      <c r="Q6531"/>
      <c r="R6531"/>
      <c r="S6531"/>
      <c r="T6531"/>
      <c r="U6531"/>
      <c r="V6531"/>
      <c r="W6531"/>
      <c r="X6531"/>
      <c r="Y6531"/>
      <c r="Z6531"/>
      <c r="AA6531"/>
      <c r="AB6531"/>
      <c r="AC6531"/>
      <c r="AD6531"/>
      <c r="AE6531"/>
      <c r="AF6531"/>
      <c r="AG6531">
        <v>1</v>
      </c>
      <c r="AH6531">
        <v>0</v>
      </c>
    </row>
    <row r="6532" spans="1:34" ht="15" x14ac:dyDescent="0.25">
      <c r="A6532" t="s">
        <v>13069</v>
      </c>
      <c r="B6532" t="s">
        <v>13070</v>
      </c>
      <c r="C6532" t="s">
        <v>2812</v>
      </c>
      <c r="D6532">
        <v>47</v>
      </c>
      <c r="E6532" s="138">
        <v>45642</v>
      </c>
      <c r="F6532" s="138">
        <v>45666</v>
      </c>
      <c r="G6532" t="s">
        <v>69</v>
      </c>
      <c r="H6532" t="s">
        <v>63</v>
      </c>
      <c r="I6532">
        <v>0.5</v>
      </c>
      <c r="J6532" t="s">
        <v>71</v>
      </c>
      <c r="K6532"/>
      <c r="L6532"/>
      <c r="M6532"/>
      <c r="N6532"/>
      <c r="O6532"/>
      <c r="P6532"/>
      <c r="Q6532"/>
      <c r="R6532"/>
      <c r="S6532"/>
      <c r="T6532"/>
      <c r="U6532"/>
      <c r="V6532"/>
      <c r="W6532"/>
      <c r="X6532"/>
      <c r="Y6532"/>
      <c r="Z6532"/>
      <c r="AA6532"/>
      <c r="AB6532"/>
      <c r="AC6532"/>
      <c r="AD6532"/>
      <c r="AE6532"/>
      <c r="AF6532"/>
      <c r="AG6532">
        <v>1</v>
      </c>
      <c r="AH6532">
        <v>0</v>
      </c>
    </row>
    <row r="6533" spans="1:34" ht="15" x14ac:dyDescent="0.25">
      <c r="A6533" t="s">
        <v>11939</v>
      </c>
      <c r="B6533" t="s">
        <v>11940</v>
      </c>
      <c r="C6533" t="s">
        <v>93</v>
      </c>
      <c r="D6533">
        <v>10</v>
      </c>
      <c r="E6533" s="138">
        <v>45078</v>
      </c>
      <c r="F6533" s="138">
        <v>46011</v>
      </c>
      <c r="G6533" t="s">
        <v>69</v>
      </c>
      <c r="H6533" t="s">
        <v>63</v>
      </c>
      <c r="I6533">
        <v>0.4</v>
      </c>
      <c r="J6533" t="s">
        <v>71</v>
      </c>
      <c r="K6533"/>
      <c r="L6533"/>
      <c r="M6533"/>
      <c r="N6533"/>
      <c r="O6533"/>
      <c r="P6533"/>
      <c r="Q6533"/>
      <c r="R6533"/>
      <c r="S6533"/>
      <c r="T6533"/>
      <c r="U6533"/>
      <c r="V6533"/>
      <c r="W6533"/>
      <c r="X6533"/>
      <c r="Y6533"/>
      <c r="Z6533"/>
      <c r="AA6533"/>
      <c r="AB6533"/>
      <c r="AC6533"/>
      <c r="AD6533"/>
      <c r="AE6533"/>
      <c r="AF6533"/>
      <c r="AG6533">
        <v>1</v>
      </c>
      <c r="AH6533">
        <v>0</v>
      </c>
    </row>
    <row r="6534" spans="1:34" ht="15" x14ac:dyDescent="0.25">
      <c r="A6534" t="s">
        <v>13071</v>
      </c>
      <c r="B6534" t="s">
        <v>13072</v>
      </c>
      <c r="C6534" t="s">
        <v>326</v>
      </c>
      <c r="D6534">
        <v>2</v>
      </c>
      <c r="E6534" s="138">
        <v>45680</v>
      </c>
      <c r="F6534" s="138">
        <v>45789</v>
      </c>
      <c r="G6534" t="s">
        <v>75</v>
      </c>
      <c r="H6534" t="s">
        <v>70</v>
      </c>
      <c r="I6534">
        <v>0</v>
      </c>
      <c r="J6534" t="s">
        <v>16229</v>
      </c>
      <c r="K6534">
        <v>0.8</v>
      </c>
      <c r="L6534" t="s">
        <v>71</v>
      </c>
      <c r="M6534"/>
      <c r="N6534"/>
      <c r="O6534"/>
      <c r="P6534"/>
      <c r="Q6534"/>
      <c r="R6534"/>
      <c r="S6534"/>
      <c r="T6534"/>
      <c r="U6534"/>
      <c r="V6534"/>
      <c r="W6534"/>
      <c r="X6534"/>
      <c r="Y6534"/>
      <c r="Z6534"/>
      <c r="AA6534"/>
      <c r="AB6534"/>
      <c r="AC6534"/>
      <c r="AD6534"/>
      <c r="AE6534"/>
      <c r="AF6534"/>
      <c r="AG6534">
        <v>2</v>
      </c>
      <c r="AH6534">
        <v>10000</v>
      </c>
    </row>
    <row r="6535" spans="1:34" ht="15" x14ac:dyDescent="0.25">
      <c r="A6535" t="s">
        <v>13073</v>
      </c>
      <c r="B6535" t="s">
        <v>13074</v>
      </c>
      <c r="C6535" t="s">
        <v>87</v>
      </c>
      <c r="D6535">
        <v>1</v>
      </c>
      <c r="E6535" s="138">
        <v>45349</v>
      </c>
      <c r="F6535" s="138">
        <v>46011</v>
      </c>
      <c r="G6535" t="s">
        <v>69</v>
      </c>
      <c r="H6535" t="s">
        <v>63</v>
      </c>
      <c r="I6535">
        <v>0.8</v>
      </c>
      <c r="J6535" t="s">
        <v>71</v>
      </c>
      <c r="K6535"/>
      <c r="L6535"/>
      <c r="M6535"/>
      <c r="N6535"/>
      <c r="O6535"/>
      <c r="P6535"/>
      <c r="Q6535"/>
      <c r="R6535"/>
      <c r="S6535"/>
      <c r="T6535"/>
      <c r="U6535"/>
      <c r="V6535"/>
      <c r="W6535"/>
      <c r="X6535"/>
      <c r="Y6535"/>
      <c r="Z6535"/>
      <c r="AA6535"/>
      <c r="AB6535"/>
      <c r="AC6535"/>
      <c r="AD6535"/>
      <c r="AE6535"/>
      <c r="AF6535"/>
      <c r="AG6535">
        <v>1</v>
      </c>
      <c r="AH6535">
        <v>0</v>
      </c>
    </row>
    <row r="6536" spans="1:34" ht="15" x14ac:dyDescent="0.25">
      <c r="A6536" t="s">
        <v>13075</v>
      </c>
      <c r="B6536" t="s">
        <v>13076</v>
      </c>
      <c r="C6536" t="s">
        <v>119</v>
      </c>
      <c r="D6536">
        <v>81</v>
      </c>
      <c r="E6536" s="138">
        <v>45393</v>
      </c>
      <c r="F6536" s="138">
        <v>46011</v>
      </c>
      <c r="G6536" t="s">
        <v>69</v>
      </c>
      <c r="H6536" t="s">
        <v>63</v>
      </c>
      <c r="I6536">
        <v>0.8</v>
      </c>
      <c r="J6536" t="s">
        <v>71</v>
      </c>
      <c r="K6536"/>
      <c r="L6536"/>
      <c r="M6536"/>
      <c r="N6536"/>
      <c r="O6536"/>
      <c r="P6536"/>
      <c r="Q6536"/>
      <c r="R6536"/>
      <c r="S6536"/>
      <c r="T6536"/>
      <c r="U6536"/>
      <c r="V6536"/>
      <c r="W6536"/>
      <c r="X6536"/>
      <c r="Y6536"/>
      <c r="Z6536"/>
      <c r="AA6536"/>
      <c r="AB6536"/>
      <c r="AC6536"/>
      <c r="AD6536"/>
      <c r="AE6536"/>
      <c r="AF6536"/>
      <c r="AG6536">
        <v>1</v>
      </c>
      <c r="AH6536">
        <v>0</v>
      </c>
    </row>
    <row r="6537" spans="1:34" ht="15" x14ac:dyDescent="0.25">
      <c r="A6537" t="s">
        <v>13077</v>
      </c>
      <c r="B6537" t="s">
        <v>13078</v>
      </c>
      <c r="C6537" t="s">
        <v>102</v>
      </c>
      <c r="D6537">
        <v>29</v>
      </c>
      <c r="E6537" s="138">
        <v>45656</v>
      </c>
      <c r="F6537" s="138">
        <v>45671</v>
      </c>
      <c r="G6537" t="s">
        <v>69</v>
      </c>
      <c r="H6537" t="s">
        <v>63</v>
      </c>
      <c r="I6537">
        <v>0.5</v>
      </c>
      <c r="J6537" t="s">
        <v>71</v>
      </c>
      <c r="K6537"/>
      <c r="L6537"/>
      <c r="M6537"/>
      <c r="N6537"/>
      <c r="O6537"/>
      <c r="P6537"/>
      <c r="Q6537"/>
      <c r="R6537"/>
      <c r="S6537"/>
      <c r="T6537"/>
      <c r="U6537"/>
      <c r="V6537"/>
      <c r="W6537"/>
      <c r="X6537"/>
      <c r="Y6537"/>
      <c r="Z6537"/>
      <c r="AA6537"/>
      <c r="AB6537"/>
      <c r="AC6537"/>
      <c r="AD6537"/>
      <c r="AE6537"/>
      <c r="AF6537"/>
      <c r="AG6537">
        <v>1</v>
      </c>
      <c r="AH6537">
        <v>0</v>
      </c>
    </row>
    <row r="6538" spans="1:34" ht="15" x14ac:dyDescent="0.25">
      <c r="A6538" t="s">
        <v>13081</v>
      </c>
      <c r="B6538" t="s">
        <v>13082</v>
      </c>
      <c r="C6538" t="s">
        <v>119</v>
      </c>
      <c r="D6538">
        <v>2</v>
      </c>
      <c r="E6538" s="138">
        <v>45715</v>
      </c>
      <c r="F6538" s="138">
        <v>45734</v>
      </c>
      <c r="G6538" t="s">
        <v>69</v>
      </c>
      <c r="H6538" t="s">
        <v>63</v>
      </c>
      <c r="I6538">
        <v>0.7</v>
      </c>
      <c r="J6538" t="s">
        <v>71</v>
      </c>
      <c r="K6538"/>
      <c r="L6538"/>
      <c r="M6538"/>
      <c r="N6538"/>
      <c r="O6538"/>
      <c r="P6538"/>
      <c r="Q6538"/>
      <c r="R6538"/>
      <c r="S6538"/>
      <c r="T6538"/>
      <c r="U6538"/>
      <c r="V6538"/>
      <c r="W6538"/>
      <c r="X6538"/>
      <c r="Y6538"/>
      <c r="Z6538"/>
      <c r="AA6538"/>
      <c r="AB6538"/>
      <c r="AC6538"/>
      <c r="AD6538"/>
      <c r="AE6538"/>
      <c r="AF6538"/>
      <c r="AG6538">
        <v>1</v>
      </c>
      <c r="AH6538">
        <v>0</v>
      </c>
    </row>
    <row r="6539" spans="1:34" ht="15" x14ac:dyDescent="0.25">
      <c r="A6539" t="s">
        <v>13079</v>
      </c>
      <c r="B6539" t="s">
        <v>13080</v>
      </c>
      <c r="C6539" t="s">
        <v>139</v>
      </c>
      <c r="D6539">
        <v>6</v>
      </c>
      <c r="E6539" s="138">
        <v>45068</v>
      </c>
      <c r="F6539" s="138">
        <v>46011</v>
      </c>
      <c r="G6539" t="s">
        <v>69</v>
      </c>
      <c r="H6539" t="s">
        <v>63</v>
      </c>
      <c r="I6539">
        <v>0.8</v>
      </c>
      <c r="J6539" t="s">
        <v>71</v>
      </c>
      <c r="K6539"/>
      <c r="L6539"/>
      <c r="M6539"/>
      <c r="N6539"/>
      <c r="O6539"/>
      <c r="P6539"/>
      <c r="Q6539"/>
      <c r="R6539"/>
      <c r="S6539"/>
      <c r="T6539"/>
      <c r="U6539"/>
      <c r="V6539"/>
      <c r="W6539"/>
      <c r="X6539"/>
      <c r="Y6539"/>
      <c r="Z6539"/>
      <c r="AA6539"/>
      <c r="AB6539"/>
      <c r="AC6539"/>
      <c r="AD6539"/>
      <c r="AE6539"/>
      <c r="AF6539"/>
      <c r="AG6539">
        <v>1</v>
      </c>
      <c r="AH6539">
        <v>0</v>
      </c>
    </row>
    <row r="6540" spans="1:34" ht="15" x14ac:dyDescent="0.25">
      <c r="A6540" t="s">
        <v>13083</v>
      </c>
      <c r="B6540" t="s">
        <v>13084</v>
      </c>
      <c r="C6540" t="s">
        <v>318</v>
      </c>
      <c r="D6540">
        <v>6</v>
      </c>
      <c r="E6540" s="138">
        <v>45702</v>
      </c>
      <c r="F6540" s="138">
        <v>45940</v>
      </c>
      <c r="G6540" t="s">
        <v>69</v>
      </c>
      <c r="H6540" t="s">
        <v>70</v>
      </c>
      <c r="I6540">
        <v>0</v>
      </c>
      <c r="J6540" t="s">
        <v>16286</v>
      </c>
      <c r="K6540">
        <v>0.8</v>
      </c>
      <c r="L6540" t="s">
        <v>71</v>
      </c>
      <c r="M6540"/>
      <c r="N6540"/>
      <c r="O6540"/>
      <c r="P6540"/>
      <c r="Q6540"/>
      <c r="R6540"/>
      <c r="S6540"/>
      <c r="T6540"/>
      <c r="U6540"/>
      <c r="V6540"/>
      <c r="W6540"/>
      <c r="X6540"/>
      <c r="Y6540"/>
      <c r="Z6540"/>
      <c r="AA6540"/>
      <c r="AB6540"/>
      <c r="AC6540"/>
      <c r="AD6540"/>
      <c r="AE6540"/>
      <c r="AF6540"/>
      <c r="AG6540">
        <v>2</v>
      </c>
      <c r="AH6540">
        <v>5000</v>
      </c>
    </row>
    <row r="6541" spans="1:34" ht="15" x14ac:dyDescent="0.25">
      <c r="A6541" t="s">
        <v>13085</v>
      </c>
      <c r="B6541" t="s">
        <v>13086</v>
      </c>
      <c r="C6541" t="s">
        <v>139</v>
      </c>
      <c r="D6541">
        <v>6</v>
      </c>
      <c r="E6541" s="138">
        <v>45656</v>
      </c>
      <c r="F6541" s="138">
        <v>45688</v>
      </c>
      <c r="G6541" t="s">
        <v>69</v>
      </c>
      <c r="H6541" t="s">
        <v>63</v>
      </c>
      <c r="I6541">
        <v>0.8</v>
      </c>
      <c r="J6541" t="s">
        <v>71</v>
      </c>
      <c r="K6541"/>
      <c r="L6541"/>
      <c r="M6541"/>
      <c r="N6541"/>
      <c r="O6541"/>
      <c r="P6541"/>
      <c r="Q6541"/>
      <c r="R6541"/>
      <c r="S6541"/>
      <c r="T6541"/>
      <c r="U6541"/>
      <c r="V6541"/>
      <c r="W6541"/>
      <c r="X6541"/>
      <c r="Y6541"/>
      <c r="Z6541"/>
      <c r="AA6541"/>
      <c r="AB6541"/>
      <c r="AC6541"/>
      <c r="AD6541"/>
      <c r="AE6541"/>
      <c r="AF6541"/>
      <c r="AG6541">
        <v>1</v>
      </c>
      <c r="AH6541">
        <v>0</v>
      </c>
    </row>
    <row r="6542" spans="1:34" ht="15" x14ac:dyDescent="0.25">
      <c r="A6542" t="s">
        <v>13087</v>
      </c>
      <c r="B6542" t="s">
        <v>13088</v>
      </c>
      <c r="C6542" t="s">
        <v>231</v>
      </c>
      <c r="D6542">
        <v>43</v>
      </c>
      <c r="E6542" s="138">
        <v>45646</v>
      </c>
      <c r="F6542" s="138">
        <v>45911</v>
      </c>
      <c r="G6542" t="s">
        <v>69</v>
      </c>
      <c r="H6542" t="s">
        <v>70</v>
      </c>
      <c r="I6542">
        <v>0</v>
      </c>
      <c r="J6542" t="s">
        <v>16228</v>
      </c>
      <c r="K6542">
        <v>0.8</v>
      </c>
      <c r="L6542" t="s">
        <v>71</v>
      </c>
      <c r="M6542"/>
      <c r="N6542"/>
      <c r="O6542"/>
      <c r="P6542"/>
      <c r="Q6542"/>
      <c r="R6542"/>
      <c r="S6542"/>
      <c r="T6542"/>
      <c r="U6542"/>
      <c r="V6542"/>
      <c r="W6542"/>
      <c r="X6542"/>
      <c r="Y6542"/>
      <c r="Z6542"/>
      <c r="AA6542"/>
      <c r="AB6542"/>
      <c r="AC6542"/>
      <c r="AD6542"/>
      <c r="AE6542"/>
      <c r="AF6542"/>
      <c r="AG6542">
        <v>2</v>
      </c>
      <c r="AH6542">
        <v>12000</v>
      </c>
    </row>
    <row r="6543" spans="1:34" ht="15" x14ac:dyDescent="0.25">
      <c r="A6543" t="s">
        <v>13089</v>
      </c>
      <c r="B6543" t="s">
        <v>13090</v>
      </c>
      <c r="C6543" t="s">
        <v>411</v>
      </c>
      <c r="D6543">
        <v>23</v>
      </c>
      <c r="E6543" s="138">
        <v>41816</v>
      </c>
      <c r="F6543" s="138">
        <v>46011</v>
      </c>
      <c r="G6543" t="s">
        <v>69</v>
      </c>
      <c r="H6543" t="s">
        <v>63</v>
      </c>
      <c r="I6543">
        <v>0.8</v>
      </c>
      <c r="J6543" t="s">
        <v>71</v>
      </c>
      <c r="K6543"/>
      <c r="L6543"/>
      <c r="M6543"/>
      <c r="N6543"/>
      <c r="O6543"/>
      <c r="P6543"/>
      <c r="Q6543"/>
      <c r="R6543"/>
      <c r="S6543"/>
      <c r="T6543"/>
      <c r="U6543"/>
      <c r="V6543"/>
      <c r="W6543"/>
      <c r="X6543"/>
      <c r="Y6543"/>
      <c r="Z6543"/>
      <c r="AA6543"/>
      <c r="AB6543"/>
      <c r="AC6543"/>
      <c r="AD6543"/>
      <c r="AE6543"/>
      <c r="AF6543"/>
      <c r="AG6543">
        <v>1</v>
      </c>
      <c r="AH6543">
        <v>0</v>
      </c>
    </row>
    <row r="6544" spans="1:34" ht="15" x14ac:dyDescent="0.25">
      <c r="A6544" t="s">
        <v>13091</v>
      </c>
      <c r="B6544" t="s">
        <v>13092</v>
      </c>
      <c r="C6544" t="s">
        <v>281</v>
      </c>
      <c r="D6544">
        <v>2</v>
      </c>
      <c r="E6544" s="138">
        <v>45714</v>
      </c>
      <c r="F6544" s="138">
        <v>45911</v>
      </c>
      <c r="G6544" t="s">
        <v>75</v>
      </c>
      <c r="H6544" t="s">
        <v>70</v>
      </c>
      <c r="I6544">
        <v>0.23</v>
      </c>
      <c r="J6544" t="s">
        <v>16270</v>
      </c>
      <c r="K6544">
        <v>0.35</v>
      </c>
      <c r="L6544" t="s">
        <v>78</v>
      </c>
      <c r="M6544">
        <v>0.5</v>
      </c>
      <c r="N6544" t="s">
        <v>79</v>
      </c>
      <c r="O6544"/>
      <c r="P6544"/>
      <c r="Q6544"/>
      <c r="R6544"/>
      <c r="S6544"/>
      <c r="T6544"/>
      <c r="U6544"/>
      <c r="V6544"/>
      <c r="W6544"/>
      <c r="X6544"/>
      <c r="Y6544"/>
      <c r="Z6544"/>
      <c r="AA6544"/>
      <c r="AB6544"/>
      <c r="AC6544"/>
      <c r="AD6544"/>
      <c r="AE6544"/>
      <c r="AF6544"/>
      <c r="AG6544">
        <v>3</v>
      </c>
      <c r="AH6544">
        <v>0</v>
      </c>
    </row>
    <row r="6545" spans="1:34" ht="15" x14ac:dyDescent="0.25">
      <c r="A6545" t="s">
        <v>13093</v>
      </c>
      <c r="B6545" t="s">
        <v>13094</v>
      </c>
      <c r="C6545" t="s">
        <v>1411</v>
      </c>
      <c r="D6545">
        <v>4</v>
      </c>
      <c r="E6545" s="138">
        <v>45399</v>
      </c>
      <c r="F6545" s="138">
        <v>46011</v>
      </c>
      <c r="G6545" t="s">
        <v>69</v>
      </c>
      <c r="H6545" t="s">
        <v>70</v>
      </c>
      <c r="I6545">
        <v>0</v>
      </c>
      <c r="J6545" t="s">
        <v>16249</v>
      </c>
      <c r="K6545">
        <v>0.8</v>
      </c>
      <c r="L6545" t="s">
        <v>71</v>
      </c>
      <c r="M6545"/>
      <c r="N6545"/>
      <c r="O6545"/>
      <c r="P6545"/>
      <c r="Q6545"/>
      <c r="R6545"/>
      <c r="S6545"/>
      <c r="T6545"/>
      <c r="U6545"/>
      <c r="V6545"/>
      <c r="W6545"/>
      <c r="X6545"/>
      <c r="Y6545"/>
      <c r="Z6545"/>
      <c r="AA6545"/>
      <c r="AB6545"/>
      <c r="AC6545"/>
      <c r="AD6545"/>
      <c r="AE6545"/>
      <c r="AF6545"/>
      <c r="AG6545">
        <v>2</v>
      </c>
      <c r="AH6545">
        <v>8000</v>
      </c>
    </row>
    <row r="6546" spans="1:34" ht="15" x14ac:dyDescent="0.25">
      <c r="A6546" t="s">
        <v>13095</v>
      </c>
      <c r="B6546" t="s">
        <v>13096</v>
      </c>
      <c r="C6546" t="s">
        <v>387</v>
      </c>
      <c r="D6546">
        <v>109</v>
      </c>
      <c r="E6546" s="138">
        <v>45649</v>
      </c>
      <c r="F6546" s="138">
        <v>45723</v>
      </c>
      <c r="G6546" t="s">
        <v>75</v>
      </c>
      <c r="H6546" t="s">
        <v>70</v>
      </c>
      <c r="I6546">
        <v>0</v>
      </c>
      <c r="J6546" t="s">
        <v>16301</v>
      </c>
      <c r="K6546">
        <v>0.77</v>
      </c>
      <c r="L6546" t="s">
        <v>16270</v>
      </c>
      <c r="M6546">
        <v>0.79</v>
      </c>
      <c r="N6546" t="s">
        <v>78</v>
      </c>
      <c r="O6546">
        <v>0.8</v>
      </c>
      <c r="P6546" t="s">
        <v>79</v>
      </c>
      <c r="Q6546"/>
      <c r="R6546"/>
      <c r="S6546"/>
      <c r="T6546"/>
      <c r="U6546"/>
      <c r="V6546"/>
      <c r="W6546"/>
      <c r="X6546"/>
      <c r="Y6546"/>
      <c r="Z6546"/>
      <c r="AA6546"/>
      <c r="AB6546"/>
      <c r="AC6546"/>
      <c r="AD6546"/>
      <c r="AE6546"/>
      <c r="AF6546"/>
      <c r="AG6546">
        <v>4</v>
      </c>
      <c r="AH6546">
        <v>14000</v>
      </c>
    </row>
    <row r="6547" spans="1:34" ht="15" x14ac:dyDescent="0.25">
      <c r="A6547" t="s">
        <v>3213</v>
      </c>
      <c r="B6547" t="s">
        <v>3214</v>
      </c>
      <c r="C6547" t="s">
        <v>1082</v>
      </c>
      <c r="D6547">
        <v>103</v>
      </c>
      <c r="E6547" s="138">
        <v>45281</v>
      </c>
      <c r="F6547" s="138">
        <v>46011</v>
      </c>
      <c r="G6547" t="s">
        <v>69</v>
      </c>
      <c r="H6547" t="s">
        <v>70</v>
      </c>
      <c r="I6547">
        <v>0</v>
      </c>
      <c r="J6547" t="s">
        <v>16228</v>
      </c>
      <c r="K6547">
        <v>0.8</v>
      </c>
      <c r="L6547" t="s">
        <v>71</v>
      </c>
      <c r="M6547"/>
      <c r="N6547"/>
      <c r="O6547"/>
      <c r="P6547"/>
      <c r="Q6547"/>
      <c r="R6547"/>
      <c r="S6547"/>
      <c r="T6547"/>
      <c r="U6547"/>
      <c r="V6547"/>
      <c r="W6547"/>
      <c r="X6547"/>
      <c r="Y6547"/>
      <c r="Z6547"/>
      <c r="AA6547"/>
      <c r="AB6547"/>
      <c r="AC6547"/>
      <c r="AD6547"/>
      <c r="AE6547"/>
      <c r="AF6547"/>
      <c r="AG6547">
        <v>2</v>
      </c>
      <c r="AH6547">
        <v>12000</v>
      </c>
    </row>
    <row r="6548" spans="1:34" ht="15" x14ac:dyDescent="0.25">
      <c r="A6548" t="s">
        <v>13097</v>
      </c>
      <c r="B6548" t="s">
        <v>13098</v>
      </c>
      <c r="C6548" t="s">
        <v>151</v>
      </c>
      <c r="D6548">
        <v>3</v>
      </c>
      <c r="E6548" s="138">
        <v>45712</v>
      </c>
      <c r="F6548" s="138">
        <v>45730</v>
      </c>
      <c r="G6548" t="s">
        <v>69</v>
      </c>
      <c r="H6548" t="s">
        <v>63</v>
      </c>
      <c r="I6548">
        <v>0.7</v>
      </c>
      <c r="J6548" t="s">
        <v>71</v>
      </c>
      <c r="K6548"/>
      <c r="L6548"/>
      <c r="M6548"/>
      <c r="N6548"/>
      <c r="O6548"/>
      <c r="P6548"/>
      <c r="Q6548"/>
      <c r="R6548"/>
      <c r="S6548"/>
      <c r="T6548"/>
      <c r="U6548"/>
      <c r="V6548"/>
      <c r="W6548"/>
      <c r="X6548"/>
      <c r="Y6548"/>
      <c r="Z6548"/>
      <c r="AA6548"/>
      <c r="AB6548"/>
      <c r="AC6548"/>
      <c r="AD6548"/>
      <c r="AE6548"/>
      <c r="AF6548"/>
      <c r="AG6548">
        <v>1</v>
      </c>
      <c r="AH6548">
        <v>0</v>
      </c>
    </row>
    <row r="6549" spans="1:34" ht="15" x14ac:dyDescent="0.25">
      <c r="A6549" t="s">
        <v>13099</v>
      </c>
      <c r="B6549" t="s">
        <v>13100</v>
      </c>
      <c r="C6549" t="s">
        <v>151</v>
      </c>
      <c r="D6549">
        <v>31</v>
      </c>
      <c r="E6549" s="138">
        <v>45642</v>
      </c>
      <c r="F6549" s="138">
        <v>45701</v>
      </c>
      <c r="G6549" t="s">
        <v>69</v>
      </c>
      <c r="H6549" t="s">
        <v>63</v>
      </c>
      <c r="I6549">
        <v>0.5</v>
      </c>
      <c r="J6549" t="s">
        <v>71</v>
      </c>
      <c r="K6549"/>
      <c r="L6549"/>
      <c r="M6549"/>
      <c r="N6549"/>
      <c r="O6549"/>
      <c r="P6549"/>
      <c r="Q6549"/>
      <c r="R6549"/>
      <c r="S6549"/>
      <c r="T6549"/>
      <c r="U6549"/>
      <c r="V6549"/>
      <c r="W6549"/>
      <c r="X6549"/>
      <c r="Y6549"/>
      <c r="Z6549"/>
      <c r="AA6549"/>
      <c r="AB6549"/>
      <c r="AC6549"/>
      <c r="AD6549"/>
      <c r="AE6549"/>
      <c r="AF6549"/>
      <c r="AG6549">
        <v>1</v>
      </c>
      <c r="AH6549">
        <v>0</v>
      </c>
    </row>
    <row r="6550" spans="1:34" ht="15" x14ac:dyDescent="0.25">
      <c r="A6550" t="s">
        <v>13101</v>
      </c>
      <c r="B6550" t="s">
        <v>13102</v>
      </c>
      <c r="C6550" t="s">
        <v>111</v>
      </c>
      <c r="D6550">
        <v>32</v>
      </c>
      <c r="E6550" s="138">
        <v>45649</v>
      </c>
      <c r="F6550" s="138">
        <v>45909</v>
      </c>
      <c r="G6550" t="s">
        <v>69</v>
      </c>
      <c r="H6550" t="s">
        <v>70</v>
      </c>
      <c r="I6550">
        <v>0</v>
      </c>
      <c r="J6550" t="s">
        <v>16249</v>
      </c>
      <c r="K6550">
        <v>0.6</v>
      </c>
      <c r="L6550" t="s">
        <v>71</v>
      </c>
      <c r="M6550"/>
      <c r="N6550"/>
      <c r="O6550"/>
      <c r="P6550"/>
      <c r="Q6550"/>
      <c r="R6550"/>
      <c r="S6550"/>
      <c r="T6550"/>
      <c r="U6550"/>
      <c r="V6550"/>
      <c r="W6550"/>
      <c r="X6550"/>
      <c r="Y6550"/>
      <c r="Z6550"/>
      <c r="AA6550"/>
      <c r="AB6550"/>
      <c r="AC6550"/>
      <c r="AD6550"/>
      <c r="AE6550"/>
      <c r="AF6550"/>
      <c r="AG6550">
        <v>2</v>
      </c>
      <c r="AH6550">
        <v>8000</v>
      </c>
    </row>
    <row r="6551" spans="1:34" ht="15" x14ac:dyDescent="0.25">
      <c r="A6551" t="s">
        <v>13103</v>
      </c>
      <c r="B6551" t="s">
        <v>13104</v>
      </c>
      <c r="C6551" t="s">
        <v>108</v>
      </c>
      <c r="D6551">
        <v>4</v>
      </c>
      <c r="E6551" s="138">
        <v>45715</v>
      </c>
      <c r="F6551" s="138">
        <v>45799</v>
      </c>
      <c r="G6551" t="s">
        <v>75</v>
      </c>
      <c r="H6551" t="s">
        <v>70</v>
      </c>
      <c r="I6551">
        <v>0</v>
      </c>
      <c r="J6551" t="s">
        <v>16229</v>
      </c>
      <c r="K6551">
        <v>0.65</v>
      </c>
      <c r="L6551" t="s">
        <v>16270</v>
      </c>
      <c r="M6551">
        <v>0.7</v>
      </c>
      <c r="N6551" t="s">
        <v>78</v>
      </c>
      <c r="O6551">
        <v>0.8</v>
      </c>
      <c r="P6551" t="s">
        <v>79</v>
      </c>
      <c r="Q6551"/>
      <c r="R6551"/>
      <c r="S6551"/>
      <c r="T6551"/>
      <c r="U6551"/>
      <c r="V6551"/>
      <c r="W6551"/>
      <c r="X6551"/>
      <c r="Y6551"/>
      <c r="Z6551"/>
      <c r="AA6551"/>
      <c r="AB6551"/>
      <c r="AC6551"/>
      <c r="AD6551"/>
      <c r="AE6551"/>
      <c r="AF6551"/>
      <c r="AG6551">
        <v>4</v>
      </c>
      <c r="AH6551">
        <v>10000</v>
      </c>
    </row>
    <row r="6552" spans="1:34" ht="15" x14ac:dyDescent="0.25">
      <c r="A6552" t="s">
        <v>13105</v>
      </c>
      <c r="B6552" t="s">
        <v>13106</v>
      </c>
      <c r="C6552" t="s">
        <v>84</v>
      </c>
      <c r="D6552"/>
      <c r="E6552"/>
      <c r="F6552"/>
      <c r="G6552"/>
      <c r="H6552" t="s">
        <v>63</v>
      </c>
      <c r="I6552" t="s">
        <v>64</v>
      </c>
      <c r="J6552"/>
      <c r="K6552"/>
      <c r="L6552"/>
      <c r="M6552"/>
      <c r="N6552"/>
      <c r="O6552"/>
      <c r="P6552"/>
      <c r="Q6552"/>
      <c r="R6552"/>
      <c r="S6552"/>
      <c r="T6552"/>
      <c r="U6552"/>
      <c r="V6552"/>
      <c r="W6552"/>
      <c r="X6552"/>
      <c r="Y6552"/>
      <c r="Z6552"/>
      <c r="AA6552"/>
      <c r="AB6552"/>
      <c r="AC6552"/>
      <c r="AD6552"/>
      <c r="AE6552"/>
      <c r="AF6552"/>
      <c r="AG6552"/>
      <c r="AH6552">
        <v>0</v>
      </c>
    </row>
    <row r="6553" spans="1:34" ht="15" x14ac:dyDescent="0.25">
      <c r="A6553" t="s">
        <v>13107</v>
      </c>
      <c r="B6553" t="s">
        <v>13108</v>
      </c>
      <c r="C6553" t="s">
        <v>757</v>
      </c>
      <c r="D6553">
        <v>45</v>
      </c>
      <c r="E6553" s="138">
        <v>45645</v>
      </c>
      <c r="F6553" s="138">
        <v>45959</v>
      </c>
      <c r="G6553" t="s">
        <v>69</v>
      </c>
      <c r="H6553" t="s">
        <v>70</v>
      </c>
      <c r="I6553">
        <v>0</v>
      </c>
      <c r="J6553" t="s">
        <v>16237</v>
      </c>
      <c r="K6553">
        <v>0.8</v>
      </c>
      <c r="L6553" t="s">
        <v>71</v>
      </c>
      <c r="M6553"/>
      <c r="N6553"/>
      <c r="O6553"/>
      <c r="P6553"/>
      <c r="Q6553"/>
      <c r="R6553"/>
      <c r="S6553"/>
      <c r="T6553"/>
      <c r="U6553"/>
      <c r="V6553"/>
      <c r="W6553"/>
      <c r="X6553"/>
      <c r="Y6553"/>
      <c r="Z6553"/>
      <c r="AA6553"/>
      <c r="AB6553"/>
      <c r="AC6553"/>
      <c r="AD6553"/>
      <c r="AE6553"/>
      <c r="AF6553"/>
      <c r="AG6553">
        <v>2</v>
      </c>
      <c r="AH6553">
        <v>9000</v>
      </c>
    </row>
    <row r="6554" spans="1:34" ht="15" x14ac:dyDescent="0.25">
      <c r="A6554" t="s">
        <v>15630</v>
      </c>
      <c r="B6554" t="s">
        <v>15631</v>
      </c>
      <c r="C6554" t="s">
        <v>105</v>
      </c>
      <c r="D6554">
        <v>10</v>
      </c>
      <c r="E6554" s="138">
        <v>45365</v>
      </c>
      <c r="F6554" s="138">
        <v>46011</v>
      </c>
      <c r="G6554" t="s">
        <v>69</v>
      </c>
      <c r="H6554" t="s">
        <v>70</v>
      </c>
      <c r="I6554">
        <v>0</v>
      </c>
      <c r="J6554" t="s">
        <v>16243</v>
      </c>
      <c r="K6554">
        <v>0.8</v>
      </c>
      <c r="L6554" t="s">
        <v>71</v>
      </c>
      <c r="M6554"/>
      <c r="N6554"/>
      <c r="O6554"/>
      <c r="P6554"/>
      <c r="Q6554"/>
      <c r="R6554"/>
      <c r="S6554"/>
      <c r="T6554"/>
      <c r="U6554"/>
      <c r="V6554"/>
      <c r="W6554"/>
      <c r="X6554"/>
      <c r="Y6554"/>
      <c r="Z6554"/>
      <c r="AA6554"/>
      <c r="AB6554"/>
      <c r="AC6554"/>
      <c r="AD6554"/>
      <c r="AE6554"/>
      <c r="AF6554"/>
      <c r="AG6554">
        <v>2</v>
      </c>
      <c r="AH6554">
        <v>7999.99</v>
      </c>
    </row>
    <row r="6555" spans="1:34" ht="15" x14ac:dyDescent="0.25">
      <c r="A6555" t="s">
        <v>13109</v>
      </c>
      <c r="B6555" t="s">
        <v>13110</v>
      </c>
      <c r="C6555" t="s">
        <v>193</v>
      </c>
      <c r="D6555">
        <v>59</v>
      </c>
      <c r="E6555" s="138">
        <v>45643</v>
      </c>
      <c r="F6555" s="138">
        <v>45699</v>
      </c>
      <c r="G6555" t="s">
        <v>16478</v>
      </c>
      <c r="H6555" t="s">
        <v>70</v>
      </c>
      <c r="I6555">
        <v>0.74</v>
      </c>
      <c r="J6555" t="s">
        <v>16513</v>
      </c>
      <c r="K6555">
        <v>0.76</v>
      </c>
      <c r="L6555" t="s">
        <v>16514</v>
      </c>
      <c r="M6555">
        <v>0.78</v>
      </c>
      <c r="N6555" t="s">
        <v>16515</v>
      </c>
      <c r="O6555">
        <v>0.8</v>
      </c>
      <c r="P6555" t="s">
        <v>16543</v>
      </c>
      <c r="Q6555">
        <v>0</v>
      </c>
      <c r="R6555" t="s">
        <v>16428</v>
      </c>
      <c r="S6555"/>
      <c r="T6555"/>
      <c r="U6555"/>
      <c r="V6555"/>
      <c r="W6555"/>
      <c r="X6555"/>
      <c r="Y6555"/>
      <c r="Z6555"/>
      <c r="AA6555"/>
      <c r="AB6555"/>
      <c r="AC6555"/>
      <c r="AD6555"/>
      <c r="AE6555"/>
      <c r="AF6555"/>
      <c r="AG6555">
        <v>0</v>
      </c>
      <c r="AH6555">
        <v>0</v>
      </c>
    </row>
    <row r="6556" spans="1:34" ht="15" x14ac:dyDescent="0.25">
      <c r="A6556" t="s">
        <v>13111</v>
      </c>
      <c r="B6556" t="s">
        <v>13112</v>
      </c>
      <c r="C6556" t="s">
        <v>179</v>
      </c>
      <c r="D6556">
        <v>19</v>
      </c>
      <c r="E6556" s="138">
        <v>45762</v>
      </c>
      <c r="F6556" s="138">
        <v>45777</v>
      </c>
      <c r="G6556" t="s">
        <v>75</v>
      </c>
      <c r="H6556" t="s">
        <v>70</v>
      </c>
      <c r="I6556">
        <v>0</v>
      </c>
      <c r="J6556" t="s">
        <v>16256</v>
      </c>
      <c r="K6556">
        <v>0.75</v>
      </c>
      <c r="L6556" t="s">
        <v>16270</v>
      </c>
      <c r="M6556">
        <v>0.78</v>
      </c>
      <c r="N6556" t="s">
        <v>78</v>
      </c>
      <c r="O6556">
        <v>0.8</v>
      </c>
      <c r="P6556" t="s">
        <v>79</v>
      </c>
      <c r="Q6556"/>
      <c r="R6556"/>
      <c r="S6556"/>
      <c r="T6556"/>
      <c r="U6556"/>
      <c r="V6556"/>
      <c r="W6556"/>
      <c r="X6556"/>
      <c r="Y6556"/>
      <c r="Z6556"/>
      <c r="AA6556"/>
      <c r="AB6556"/>
      <c r="AC6556"/>
      <c r="AD6556"/>
      <c r="AE6556"/>
      <c r="AF6556"/>
      <c r="AG6556">
        <v>4</v>
      </c>
      <c r="AH6556">
        <v>6000</v>
      </c>
    </row>
    <row r="6557" spans="1:34" ht="15" x14ac:dyDescent="0.25">
      <c r="A6557" t="s">
        <v>13113</v>
      </c>
      <c r="B6557" t="s">
        <v>13114</v>
      </c>
      <c r="C6557" t="s">
        <v>757</v>
      </c>
      <c r="D6557">
        <v>2</v>
      </c>
      <c r="E6557" s="138">
        <v>44686</v>
      </c>
      <c r="F6557" s="138">
        <v>46011</v>
      </c>
      <c r="G6557" t="s">
        <v>69</v>
      </c>
      <c r="H6557" t="s">
        <v>70</v>
      </c>
      <c r="I6557">
        <v>0</v>
      </c>
      <c r="J6557" t="s">
        <v>16313</v>
      </c>
      <c r="K6557">
        <v>0.8</v>
      </c>
      <c r="L6557" t="s">
        <v>71</v>
      </c>
      <c r="M6557"/>
      <c r="N6557"/>
      <c r="O6557"/>
      <c r="P6557"/>
      <c r="Q6557"/>
      <c r="R6557"/>
      <c r="S6557"/>
      <c r="T6557"/>
      <c r="U6557"/>
      <c r="V6557"/>
      <c r="W6557"/>
      <c r="X6557"/>
      <c r="Y6557"/>
      <c r="Z6557"/>
      <c r="AA6557"/>
      <c r="AB6557"/>
      <c r="AC6557"/>
      <c r="AD6557"/>
      <c r="AE6557"/>
      <c r="AF6557"/>
      <c r="AG6557">
        <v>2</v>
      </c>
      <c r="AH6557">
        <v>14999</v>
      </c>
    </row>
    <row r="6558" spans="1:34" ht="15" x14ac:dyDescent="0.25">
      <c r="A6558" t="s">
        <v>13115</v>
      </c>
      <c r="B6558" t="s">
        <v>13116</v>
      </c>
      <c r="C6558" t="s">
        <v>231</v>
      </c>
      <c r="D6558">
        <v>32</v>
      </c>
      <c r="E6558" s="138">
        <v>45642</v>
      </c>
      <c r="F6558" s="138">
        <v>45903</v>
      </c>
      <c r="G6558" t="s">
        <v>818</v>
      </c>
      <c r="H6558" t="s">
        <v>63</v>
      </c>
      <c r="I6558">
        <v>0</v>
      </c>
      <c r="J6558" t="s">
        <v>71</v>
      </c>
      <c r="K6558"/>
      <c r="L6558"/>
      <c r="M6558"/>
      <c r="N6558"/>
      <c r="O6558"/>
      <c r="P6558"/>
      <c r="Q6558"/>
      <c r="R6558"/>
      <c r="S6558"/>
      <c r="T6558"/>
      <c r="U6558"/>
      <c r="V6558"/>
      <c r="W6558"/>
      <c r="X6558"/>
      <c r="Y6558"/>
      <c r="Z6558"/>
      <c r="AA6558"/>
      <c r="AB6558"/>
      <c r="AC6558"/>
      <c r="AD6558"/>
      <c r="AE6558"/>
      <c r="AF6558"/>
      <c r="AG6558">
        <v>1</v>
      </c>
      <c r="AH6558">
        <v>0</v>
      </c>
    </row>
    <row r="6559" spans="1:34" ht="15" x14ac:dyDescent="0.25">
      <c r="A6559" t="s">
        <v>13117</v>
      </c>
      <c r="B6559" t="s">
        <v>13118</v>
      </c>
      <c r="C6559" t="s">
        <v>102</v>
      </c>
      <c r="D6559">
        <v>43</v>
      </c>
      <c r="E6559" s="138">
        <v>45643</v>
      </c>
      <c r="F6559" s="138">
        <v>45670</v>
      </c>
      <c r="G6559" t="s">
        <v>69</v>
      </c>
      <c r="H6559" t="s">
        <v>63</v>
      </c>
      <c r="I6559">
        <v>0.5</v>
      </c>
      <c r="J6559" t="s">
        <v>71</v>
      </c>
      <c r="K6559"/>
      <c r="L6559"/>
      <c r="M6559"/>
      <c r="N6559"/>
      <c r="O6559"/>
      <c r="P6559"/>
      <c r="Q6559"/>
      <c r="R6559"/>
      <c r="S6559"/>
      <c r="T6559"/>
      <c r="U6559"/>
      <c r="V6559"/>
      <c r="W6559"/>
      <c r="X6559"/>
      <c r="Y6559"/>
      <c r="Z6559"/>
      <c r="AA6559"/>
      <c r="AB6559"/>
      <c r="AC6559"/>
      <c r="AD6559"/>
      <c r="AE6559"/>
      <c r="AF6559"/>
      <c r="AG6559">
        <v>1</v>
      </c>
      <c r="AH6559">
        <v>0</v>
      </c>
    </row>
    <row r="6560" spans="1:34" ht="15" x14ac:dyDescent="0.25">
      <c r="A6560" t="s">
        <v>15753</v>
      </c>
      <c r="B6560" t="s">
        <v>15754</v>
      </c>
      <c r="C6560" t="s">
        <v>1082</v>
      </c>
      <c r="D6560">
        <v>50</v>
      </c>
      <c r="E6560" s="138">
        <v>42215</v>
      </c>
      <c r="F6560" s="138">
        <v>46011</v>
      </c>
      <c r="G6560" t="s">
        <v>69</v>
      </c>
      <c r="H6560" t="s">
        <v>63</v>
      </c>
      <c r="I6560">
        <v>0.8</v>
      </c>
      <c r="J6560" t="s">
        <v>71</v>
      </c>
      <c r="K6560"/>
      <c r="L6560"/>
      <c r="M6560"/>
      <c r="N6560"/>
      <c r="O6560"/>
      <c r="P6560"/>
      <c r="Q6560"/>
      <c r="R6560"/>
      <c r="S6560"/>
      <c r="T6560"/>
      <c r="U6560"/>
      <c r="V6560"/>
      <c r="W6560"/>
      <c r="X6560"/>
      <c r="Y6560"/>
      <c r="Z6560"/>
      <c r="AA6560"/>
      <c r="AB6560"/>
      <c r="AC6560"/>
      <c r="AD6560"/>
      <c r="AE6560"/>
      <c r="AF6560"/>
      <c r="AG6560">
        <v>1</v>
      </c>
      <c r="AH6560">
        <v>0</v>
      </c>
    </row>
    <row r="6561" spans="1:34" ht="15" x14ac:dyDescent="0.25">
      <c r="A6561" t="s">
        <v>13119</v>
      </c>
      <c r="B6561" t="s">
        <v>13120</v>
      </c>
      <c r="C6561" t="s">
        <v>116</v>
      </c>
      <c r="D6561"/>
      <c r="E6561"/>
      <c r="F6561"/>
      <c r="G6561"/>
      <c r="H6561" t="s">
        <v>63</v>
      </c>
      <c r="I6561" t="s">
        <v>64</v>
      </c>
      <c r="J6561"/>
      <c r="K6561"/>
      <c r="L6561"/>
      <c r="M6561"/>
      <c r="N6561"/>
      <c r="O6561"/>
      <c r="P6561"/>
      <c r="Q6561"/>
      <c r="R6561"/>
      <c r="S6561"/>
      <c r="T6561"/>
      <c r="U6561"/>
      <c r="V6561"/>
      <c r="W6561"/>
      <c r="X6561"/>
      <c r="Y6561"/>
      <c r="Z6561"/>
      <c r="AA6561"/>
      <c r="AB6561"/>
      <c r="AC6561"/>
      <c r="AD6561"/>
      <c r="AE6561"/>
      <c r="AF6561"/>
      <c r="AG6561"/>
      <c r="AH6561">
        <v>0</v>
      </c>
    </row>
    <row r="6562" spans="1:34" ht="15" x14ac:dyDescent="0.25">
      <c r="A6562" t="s">
        <v>13121</v>
      </c>
      <c r="B6562" t="s">
        <v>13122</v>
      </c>
      <c r="C6562" t="s">
        <v>516</v>
      </c>
      <c r="D6562">
        <v>4</v>
      </c>
      <c r="E6562" s="138">
        <v>45715</v>
      </c>
      <c r="F6562" s="138">
        <v>45958</v>
      </c>
      <c r="G6562" t="s">
        <v>69</v>
      </c>
      <c r="H6562" t="s">
        <v>63</v>
      </c>
      <c r="I6562">
        <v>0.8</v>
      </c>
      <c r="J6562" t="s">
        <v>71</v>
      </c>
      <c r="K6562"/>
      <c r="L6562"/>
      <c r="M6562"/>
      <c r="N6562"/>
      <c r="O6562"/>
      <c r="P6562"/>
      <c r="Q6562"/>
      <c r="R6562"/>
      <c r="S6562"/>
      <c r="T6562"/>
      <c r="U6562"/>
      <c r="V6562"/>
      <c r="W6562"/>
      <c r="X6562"/>
      <c r="Y6562"/>
      <c r="Z6562"/>
      <c r="AA6562"/>
      <c r="AB6562"/>
      <c r="AC6562"/>
      <c r="AD6562"/>
      <c r="AE6562"/>
      <c r="AF6562"/>
      <c r="AG6562">
        <v>1</v>
      </c>
      <c r="AH6562">
        <v>0</v>
      </c>
    </row>
    <row r="6563" spans="1:34" ht="15" x14ac:dyDescent="0.25">
      <c r="A6563" t="s">
        <v>13123</v>
      </c>
      <c r="B6563" t="s">
        <v>13124</v>
      </c>
      <c r="C6563" t="s">
        <v>935</v>
      </c>
      <c r="D6563">
        <v>61</v>
      </c>
      <c r="E6563" s="138">
        <v>41554</v>
      </c>
      <c r="F6563" s="138">
        <v>46011</v>
      </c>
      <c r="G6563" t="s">
        <v>69</v>
      </c>
      <c r="H6563" t="s">
        <v>63</v>
      </c>
      <c r="I6563">
        <v>0.8</v>
      </c>
      <c r="J6563" t="s">
        <v>71</v>
      </c>
      <c r="K6563"/>
      <c r="L6563"/>
      <c r="M6563"/>
      <c r="N6563"/>
      <c r="O6563"/>
      <c r="P6563"/>
      <c r="Q6563"/>
      <c r="R6563"/>
      <c r="S6563"/>
      <c r="T6563"/>
      <c r="U6563"/>
      <c r="V6563"/>
      <c r="W6563"/>
      <c r="X6563"/>
      <c r="Y6563"/>
      <c r="Z6563"/>
      <c r="AA6563"/>
      <c r="AB6563"/>
      <c r="AC6563"/>
      <c r="AD6563"/>
      <c r="AE6563"/>
      <c r="AF6563"/>
      <c r="AG6563">
        <v>1</v>
      </c>
      <c r="AH6563">
        <v>0</v>
      </c>
    </row>
    <row r="6564" spans="1:34" ht="15" x14ac:dyDescent="0.25">
      <c r="A6564" t="s">
        <v>13125</v>
      </c>
      <c r="B6564" t="s">
        <v>13126</v>
      </c>
      <c r="C6564" t="s">
        <v>935</v>
      </c>
      <c r="D6564"/>
      <c r="E6564"/>
      <c r="F6564"/>
      <c r="G6564"/>
      <c r="H6564" t="s">
        <v>63</v>
      </c>
      <c r="I6564" t="s">
        <v>64</v>
      </c>
      <c r="J6564"/>
      <c r="K6564"/>
      <c r="L6564"/>
      <c r="M6564"/>
      <c r="N6564"/>
      <c r="O6564"/>
      <c r="P6564"/>
      <c r="Q6564"/>
      <c r="R6564"/>
      <c r="S6564"/>
      <c r="T6564"/>
      <c r="U6564"/>
      <c r="V6564"/>
      <c r="W6564"/>
      <c r="X6564"/>
      <c r="Y6564"/>
      <c r="Z6564"/>
      <c r="AA6564"/>
      <c r="AB6564"/>
      <c r="AC6564"/>
      <c r="AD6564"/>
      <c r="AE6564"/>
      <c r="AF6564"/>
      <c r="AG6564"/>
      <c r="AH6564">
        <v>0</v>
      </c>
    </row>
    <row r="6565" spans="1:34" ht="15" x14ac:dyDescent="0.25">
      <c r="A6565" t="s">
        <v>13127</v>
      </c>
      <c r="B6565" t="s">
        <v>13128</v>
      </c>
      <c r="C6565" t="s">
        <v>516</v>
      </c>
      <c r="D6565"/>
      <c r="E6565"/>
      <c r="F6565"/>
      <c r="G6565"/>
      <c r="H6565" t="s">
        <v>63</v>
      </c>
      <c r="I6565" t="s">
        <v>64</v>
      </c>
      <c r="J6565"/>
      <c r="K6565"/>
      <c r="L6565"/>
      <c r="M6565"/>
      <c r="N6565"/>
      <c r="O6565"/>
      <c r="P6565"/>
      <c r="Q6565"/>
      <c r="R6565"/>
      <c r="S6565"/>
      <c r="T6565"/>
      <c r="U6565"/>
      <c r="V6565"/>
      <c r="W6565"/>
      <c r="X6565"/>
      <c r="Y6565"/>
      <c r="Z6565"/>
      <c r="AA6565"/>
      <c r="AB6565"/>
      <c r="AC6565"/>
      <c r="AD6565"/>
      <c r="AE6565"/>
      <c r="AF6565"/>
      <c r="AG6565"/>
      <c r="AH6565">
        <v>0</v>
      </c>
    </row>
    <row r="6566" spans="1:34" ht="15" x14ac:dyDescent="0.25">
      <c r="A6566" t="s">
        <v>13129</v>
      </c>
      <c r="B6566" t="s">
        <v>13130</v>
      </c>
      <c r="C6566" t="s">
        <v>267</v>
      </c>
      <c r="D6566">
        <v>32</v>
      </c>
      <c r="E6566" s="138">
        <v>45656</v>
      </c>
      <c r="F6566" s="138">
        <v>45994</v>
      </c>
      <c r="G6566" t="s">
        <v>69</v>
      </c>
      <c r="H6566" t="s">
        <v>70</v>
      </c>
      <c r="I6566">
        <v>0</v>
      </c>
      <c r="J6566" t="s">
        <v>16230</v>
      </c>
      <c r="K6566">
        <v>0.45</v>
      </c>
      <c r="L6566" t="s">
        <v>71</v>
      </c>
      <c r="M6566"/>
      <c r="N6566"/>
      <c r="O6566"/>
      <c r="P6566"/>
      <c r="Q6566"/>
      <c r="R6566"/>
      <c r="S6566"/>
      <c r="T6566"/>
      <c r="U6566"/>
      <c r="V6566"/>
      <c r="W6566"/>
      <c r="X6566"/>
      <c r="Y6566"/>
      <c r="Z6566"/>
      <c r="AA6566"/>
      <c r="AB6566"/>
      <c r="AC6566"/>
      <c r="AD6566"/>
      <c r="AE6566"/>
      <c r="AF6566"/>
      <c r="AG6566">
        <v>2</v>
      </c>
      <c r="AH6566">
        <v>15000</v>
      </c>
    </row>
    <row r="6567" spans="1:34" ht="15" x14ac:dyDescent="0.25">
      <c r="A6567" t="s">
        <v>13131</v>
      </c>
      <c r="B6567" t="s">
        <v>13132</v>
      </c>
      <c r="C6567" t="s">
        <v>359</v>
      </c>
      <c r="D6567">
        <v>44</v>
      </c>
      <c r="E6567" s="138">
        <v>45643</v>
      </c>
      <c r="F6567" s="138">
        <v>45797</v>
      </c>
      <c r="G6567" t="s">
        <v>69</v>
      </c>
      <c r="H6567" t="s">
        <v>63</v>
      </c>
      <c r="I6567">
        <v>0.6</v>
      </c>
      <c r="J6567" t="s">
        <v>71</v>
      </c>
      <c r="K6567"/>
      <c r="L6567"/>
      <c r="M6567"/>
      <c r="N6567"/>
      <c r="O6567"/>
      <c r="P6567"/>
      <c r="Q6567"/>
      <c r="R6567"/>
      <c r="S6567"/>
      <c r="T6567"/>
      <c r="U6567"/>
      <c r="V6567"/>
      <c r="W6567"/>
      <c r="X6567"/>
      <c r="Y6567"/>
      <c r="Z6567"/>
      <c r="AA6567"/>
      <c r="AB6567"/>
      <c r="AC6567"/>
      <c r="AD6567"/>
      <c r="AE6567"/>
      <c r="AF6567"/>
      <c r="AG6567">
        <v>1</v>
      </c>
      <c r="AH6567">
        <v>0</v>
      </c>
    </row>
    <row r="6568" spans="1:34" ht="15" x14ac:dyDescent="0.25">
      <c r="A6568" t="s">
        <v>13133</v>
      </c>
      <c r="B6568" t="s">
        <v>13134</v>
      </c>
      <c r="C6568" t="s">
        <v>193</v>
      </c>
      <c r="D6568">
        <v>50</v>
      </c>
      <c r="E6568" s="138">
        <v>45653</v>
      </c>
      <c r="F6568" s="138">
        <v>45700</v>
      </c>
      <c r="G6568" t="s">
        <v>69</v>
      </c>
      <c r="H6568" t="s">
        <v>63</v>
      </c>
      <c r="I6568">
        <v>0.7</v>
      </c>
      <c r="J6568" t="s">
        <v>71</v>
      </c>
      <c r="K6568"/>
      <c r="L6568"/>
      <c r="M6568"/>
      <c r="N6568"/>
      <c r="O6568"/>
      <c r="P6568"/>
      <c r="Q6568"/>
      <c r="R6568"/>
      <c r="S6568"/>
      <c r="T6568"/>
      <c r="U6568"/>
      <c r="V6568"/>
      <c r="W6568"/>
      <c r="X6568"/>
      <c r="Y6568"/>
      <c r="Z6568"/>
      <c r="AA6568"/>
      <c r="AB6568"/>
      <c r="AC6568"/>
      <c r="AD6568"/>
      <c r="AE6568"/>
      <c r="AF6568"/>
      <c r="AG6568">
        <v>1</v>
      </c>
      <c r="AH6568">
        <v>0</v>
      </c>
    </row>
    <row r="6569" spans="1:34" ht="15" x14ac:dyDescent="0.25">
      <c r="A6569" t="s">
        <v>13135</v>
      </c>
      <c r="B6569" t="s">
        <v>13136</v>
      </c>
      <c r="C6569" t="s">
        <v>267</v>
      </c>
      <c r="D6569">
        <v>107</v>
      </c>
      <c r="E6569" s="138">
        <v>45644</v>
      </c>
      <c r="F6569" s="138">
        <v>45723</v>
      </c>
      <c r="G6569" t="s">
        <v>69</v>
      </c>
      <c r="H6569" t="s">
        <v>63</v>
      </c>
      <c r="I6569">
        <v>0.8</v>
      </c>
      <c r="J6569" t="s">
        <v>71</v>
      </c>
      <c r="K6569"/>
      <c r="L6569"/>
      <c r="M6569"/>
      <c r="N6569"/>
      <c r="O6569"/>
      <c r="P6569"/>
      <c r="Q6569"/>
      <c r="R6569"/>
      <c r="S6569"/>
      <c r="T6569"/>
      <c r="U6569"/>
      <c r="V6569"/>
      <c r="W6569"/>
      <c r="X6569"/>
      <c r="Y6569"/>
      <c r="Z6569"/>
      <c r="AA6569"/>
      <c r="AB6569"/>
      <c r="AC6569"/>
      <c r="AD6569"/>
      <c r="AE6569"/>
      <c r="AF6569"/>
      <c r="AG6569">
        <v>1</v>
      </c>
      <c r="AH6569">
        <v>0</v>
      </c>
    </row>
    <row r="6570" spans="1:34" ht="15" x14ac:dyDescent="0.25">
      <c r="A6570" t="s">
        <v>13137</v>
      </c>
      <c r="B6570" t="s">
        <v>13138</v>
      </c>
      <c r="C6570" t="s">
        <v>148</v>
      </c>
      <c r="D6570">
        <v>59</v>
      </c>
      <c r="E6570" s="138">
        <v>45653</v>
      </c>
      <c r="F6570" s="138">
        <v>45944</v>
      </c>
      <c r="G6570" t="s">
        <v>75</v>
      </c>
      <c r="H6570" t="s">
        <v>70</v>
      </c>
      <c r="I6570">
        <v>0</v>
      </c>
      <c r="J6570" t="s">
        <v>16286</v>
      </c>
      <c r="K6570">
        <v>0.8</v>
      </c>
      <c r="L6570" t="s">
        <v>71</v>
      </c>
      <c r="M6570"/>
      <c r="N6570"/>
      <c r="O6570"/>
      <c r="P6570"/>
      <c r="Q6570"/>
      <c r="R6570"/>
      <c r="S6570"/>
      <c r="T6570"/>
      <c r="U6570"/>
      <c r="V6570"/>
      <c r="W6570"/>
      <c r="X6570"/>
      <c r="Y6570"/>
      <c r="Z6570"/>
      <c r="AA6570"/>
      <c r="AB6570"/>
      <c r="AC6570"/>
      <c r="AD6570"/>
      <c r="AE6570"/>
      <c r="AF6570"/>
      <c r="AG6570">
        <v>2</v>
      </c>
      <c r="AH6570">
        <v>5000</v>
      </c>
    </row>
    <row r="6571" spans="1:34" ht="15" x14ac:dyDescent="0.25">
      <c r="A6571" t="s">
        <v>13139</v>
      </c>
      <c r="B6571" t="s">
        <v>13140</v>
      </c>
      <c r="C6571" t="s">
        <v>259</v>
      </c>
      <c r="D6571">
        <v>60</v>
      </c>
      <c r="E6571" s="138">
        <v>41121</v>
      </c>
      <c r="F6571" s="138">
        <v>46011</v>
      </c>
      <c r="G6571" t="s">
        <v>69</v>
      </c>
      <c r="H6571" t="s">
        <v>70</v>
      </c>
      <c r="I6571">
        <v>0</v>
      </c>
      <c r="J6571" t="s">
        <v>16249</v>
      </c>
      <c r="K6571">
        <v>0.8</v>
      </c>
      <c r="L6571" t="s">
        <v>71</v>
      </c>
      <c r="M6571"/>
      <c r="N6571"/>
      <c r="O6571"/>
      <c r="P6571"/>
      <c r="Q6571"/>
      <c r="R6571"/>
      <c r="S6571"/>
      <c r="T6571"/>
      <c r="U6571"/>
      <c r="V6571"/>
      <c r="W6571"/>
      <c r="X6571"/>
      <c r="Y6571"/>
      <c r="Z6571"/>
      <c r="AA6571"/>
      <c r="AB6571"/>
      <c r="AC6571"/>
      <c r="AD6571"/>
      <c r="AE6571"/>
      <c r="AF6571"/>
      <c r="AG6571">
        <v>2</v>
      </c>
      <c r="AH6571">
        <v>8000</v>
      </c>
    </row>
    <row r="6572" spans="1:34" ht="15" x14ac:dyDescent="0.25">
      <c r="A6572" t="s">
        <v>13141</v>
      </c>
      <c r="B6572" t="s">
        <v>13142</v>
      </c>
      <c r="C6572" t="s">
        <v>448</v>
      </c>
      <c r="D6572">
        <v>37</v>
      </c>
      <c r="E6572" s="138">
        <v>45547</v>
      </c>
      <c r="F6572" s="138">
        <v>46011</v>
      </c>
      <c r="G6572" t="s">
        <v>69</v>
      </c>
      <c r="H6572" t="s">
        <v>70</v>
      </c>
      <c r="I6572">
        <v>0</v>
      </c>
      <c r="J6572" t="s">
        <v>16231</v>
      </c>
      <c r="K6572">
        <v>0.8</v>
      </c>
      <c r="L6572" t="s">
        <v>71</v>
      </c>
      <c r="M6572"/>
      <c r="N6572"/>
      <c r="O6572"/>
      <c r="P6572"/>
      <c r="Q6572"/>
      <c r="R6572"/>
      <c r="S6572"/>
      <c r="T6572"/>
      <c r="U6572"/>
      <c r="V6572"/>
      <c r="W6572"/>
      <c r="X6572"/>
      <c r="Y6572"/>
      <c r="Z6572"/>
      <c r="AA6572"/>
      <c r="AB6572"/>
      <c r="AC6572"/>
      <c r="AD6572"/>
      <c r="AE6572"/>
      <c r="AF6572"/>
      <c r="AG6572">
        <v>2</v>
      </c>
      <c r="AH6572">
        <v>13000</v>
      </c>
    </row>
    <row r="6573" spans="1:34" ht="15" x14ac:dyDescent="0.25">
      <c r="A6573" t="s">
        <v>13143</v>
      </c>
      <c r="B6573" t="s">
        <v>13144</v>
      </c>
      <c r="C6573" t="s">
        <v>96</v>
      </c>
      <c r="D6573">
        <v>8</v>
      </c>
      <c r="E6573" s="138">
        <v>42215</v>
      </c>
      <c r="F6573" s="138">
        <v>46011</v>
      </c>
      <c r="G6573" t="s">
        <v>69</v>
      </c>
      <c r="H6573" t="s">
        <v>63</v>
      </c>
      <c r="I6573">
        <v>0.8</v>
      </c>
      <c r="J6573" t="s">
        <v>71</v>
      </c>
      <c r="K6573"/>
      <c r="L6573"/>
      <c r="M6573"/>
      <c r="N6573"/>
      <c r="O6573"/>
      <c r="P6573"/>
      <c r="Q6573"/>
      <c r="R6573"/>
      <c r="S6573"/>
      <c r="T6573"/>
      <c r="U6573"/>
      <c r="V6573"/>
      <c r="W6573"/>
      <c r="X6573"/>
      <c r="Y6573"/>
      <c r="Z6573"/>
      <c r="AA6573"/>
      <c r="AB6573"/>
      <c r="AC6573"/>
      <c r="AD6573"/>
      <c r="AE6573"/>
      <c r="AF6573"/>
      <c r="AG6573">
        <v>1</v>
      </c>
      <c r="AH6573">
        <v>0</v>
      </c>
    </row>
    <row r="6574" spans="1:34" ht="15" x14ac:dyDescent="0.25">
      <c r="A6574" t="s">
        <v>13145</v>
      </c>
      <c r="B6574" t="s">
        <v>13146</v>
      </c>
      <c r="C6574" t="s">
        <v>211</v>
      </c>
      <c r="D6574">
        <v>42</v>
      </c>
      <c r="E6574" s="138">
        <v>45622</v>
      </c>
      <c r="F6574" s="138">
        <v>45925</v>
      </c>
      <c r="G6574" t="s">
        <v>69</v>
      </c>
      <c r="H6574" t="s">
        <v>63</v>
      </c>
      <c r="I6574">
        <v>0.4</v>
      </c>
      <c r="J6574" t="s">
        <v>71</v>
      </c>
      <c r="K6574"/>
      <c r="L6574"/>
      <c r="M6574"/>
      <c r="N6574"/>
      <c r="O6574"/>
      <c r="P6574"/>
      <c r="Q6574"/>
      <c r="R6574"/>
      <c r="S6574"/>
      <c r="T6574"/>
      <c r="U6574"/>
      <c r="V6574"/>
      <c r="W6574"/>
      <c r="X6574"/>
      <c r="Y6574"/>
      <c r="Z6574"/>
      <c r="AA6574"/>
      <c r="AB6574"/>
      <c r="AC6574"/>
      <c r="AD6574"/>
      <c r="AE6574"/>
      <c r="AF6574"/>
      <c r="AG6574">
        <v>1</v>
      </c>
      <c r="AH6574">
        <v>0</v>
      </c>
    </row>
    <row r="6575" spans="1:34" ht="15" x14ac:dyDescent="0.25">
      <c r="A6575" t="s">
        <v>5182</v>
      </c>
      <c r="B6575" t="s">
        <v>5183</v>
      </c>
      <c r="C6575" t="s">
        <v>139</v>
      </c>
      <c r="D6575">
        <v>20</v>
      </c>
      <c r="E6575" s="138">
        <v>45376</v>
      </c>
      <c r="F6575" s="138">
        <v>46011</v>
      </c>
      <c r="G6575" t="s">
        <v>69</v>
      </c>
      <c r="H6575" t="s">
        <v>63</v>
      </c>
      <c r="I6575">
        <v>0.6</v>
      </c>
      <c r="J6575" t="s">
        <v>71</v>
      </c>
      <c r="K6575"/>
      <c r="L6575"/>
      <c r="M6575"/>
      <c r="N6575"/>
      <c r="O6575"/>
      <c r="P6575"/>
      <c r="Q6575"/>
      <c r="R6575"/>
      <c r="S6575"/>
      <c r="T6575"/>
      <c r="U6575"/>
      <c r="V6575"/>
      <c r="W6575"/>
      <c r="X6575"/>
      <c r="Y6575"/>
      <c r="Z6575"/>
      <c r="AA6575"/>
      <c r="AB6575"/>
      <c r="AC6575"/>
      <c r="AD6575"/>
      <c r="AE6575"/>
      <c r="AF6575"/>
      <c r="AG6575">
        <v>1</v>
      </c>
      <c r="AH6575">
        <v>0</v>
      </c>
    </row>
    <row r="6576" spans="1:34" ht="15" x14ac:dyDescent="0.25">
      <c r="A6576" t="s">
        <v>13147</v>
      </c>
      <c r="B6576" t="s">
        <v>13148</v>
      </c>
      <c r="C6576" t="s">
        <v>211</v>
      </c>
      <c r="D6576">
        <v>1</v>
      </c>
      <c r="E6576" s="138">
        <v>45665</v>
      </c>
      <c r="F6576" s="138">
        <v>45940</v>
      </c>
      <c r="G6576" t="s">
        <v>69</v>
      </c>
      <c r="H6576" t="s">
        <v>63</v>
      </c>
      <c r="I6576">
        <v>0.8</v>
      </c>
      <c r="J6576" t="s">
        <v>71</v>
      </c>
      <c r="K6576"/>
      <c r="L6576"/>
      <c r="M6576"/>
      <c r="N6576"/>
      <c r="O6576"/>
      <c r="P6576"/>
      <c r="Q6576"/>
      <c r="R6576"/>
      <c r="S6576"/>
      <c r="T6576"/>
      <c r="U6576"/>
      <c r="V6576"/>
      <c r="W6576"/>
      <c r="X6576"/>
      <c r="Y6576"/>
      <c r="Z6576"/>
      <c r="AA6576"/>
      <c r="AB6576"/>
      <c r="AC6576"/>
      <c r="AD6576"/>
      <c r="AE6576"/>
      <c r="AF6576"/>
      <c r="AG6576">
        <v>1</v>
      </c>
      <c r="AH6576">
        <v>0</v>
      </c>
    </row>
    <row r="6577" spans="1:34" ht="15" x14ac:dyDescent="0.25">
      <c r="A6577" t="s">
        <v>13149</v>
      </c>
      <c r="B6577" t="s">
        <v>13150</v>
      </c>
      <c r="C6577" t="s">
        <v>448</v>
      </c>
      <c r="D6577">
        <v>14</v>
      </c>
      <c r="E6577" s="138">
        <v>45713</v>
      </c>
      <c r="F6577" s="138">
        <v>45841</v>
      </c>
      <c r="G6577" t="s">
        <v>75</v>
      </c>
      <c r="H6577" t="s">
        <v>63</v>
      </c>
      <c r="I6577">
        <v>0.55000000000000004</v>
      </c>
      <c r="J6577" t="s">
        <v>71</v>
      </c>
      <c r="K6577"/>
      <c r="L6577"/>
      <c r="M6577"/>
      <c r="N6577"/>
      <c r="O6577"/>
      <c r="P6577"/>
      <c r="Q6577"/>
      <c r="R6577"/>
      <c r="S6577"/>
      <c r="T6577"/>
      <c r="U6577"/>
      <c r="V6577"/>
      <c r="W6577"/>
      <c r="X6577"/>
      <c r="Y6577"/>
      <c r="Z6577"/>
      <c r="AA6577"/>
      <c r="AB6577"/>
      <c r="AC6577"/>
      <c r="AD6577"/>
      <c r="AE6577"/>
      <c r="AF6577"/>
      <c r="AG6577">
        <v>1</v>
      </c>
      <c r="AH6577">
        <v>0</v>
      </c>
    </row>
    <row r="6578" spans="1:34" ht="15" x14ac:dyDescent="0.25">
      <c r="A6578" t="s">
        <v>13151</v>
      </c>
      <c r="B6578" t="s">
        <v>13152</v>
      </c>
      <c r="C6578" t="s">
        <v>231</v>
      </c>
      <c r="D6578">
        <v>34</v>
      </c>
      <c r="E6578" s="138">
        <v>45644</v>
      </c>
      <c r="F6578" s="138">
        <v>45667</v>
      </c>
      <c r="G6578" t="s">
        <v>69</v>
      </c>
      <c r="H6578" t="s">
        <v>63</v>
      </c>
      <c r="I6578">
        <v>0.8</v>
      </c>
      <c r="J6578" t="s">
        <v>71</v>
      </c>
      <c r="K6578"/>
      <c r="L6578"/>
      <c r="M6578"/>
      <c r="N6578"/>
      <c r="O6578"/>
      <c r="P6578"/>
      <c r="Q6578"/>
      <c r="R6578"/>
      <c r="S6578"/>
      <c r="T6578"/>
      <c r="U6578"/>
      <c r="V6578"/>
      <c r="W6578"/>
      <c r="X6578"/>
      <c r="Y6578"/>
      <c r="Z6578"/>
      <c r="AA6578"/>
      <c r="AB6578"/>
      <c r="AC6578"/>
      <c r="AD6578"/>
      <c r="AE6578"/>
      <c r="AF6578"/>
      <c r="AG6578">
        <v>1</v>
      </c>
      <c r="AH6578">
        <v>0</v>
      </c>
    </row>
    <row r="6579" spans="1:34" ht="15" x14ac:dyDescent="0.25">
      <c r="A6579" t="s">
        <v>13153</v>
      </c>
      <c r="B6579" t="s">
        <v>13154</v>
      </c>
      <c r="C6579" t="s">
        <v>122</v>
      </c>
      <c r="D6579">
        <v>52</v>
      </c>
      <c r="E6579" s="138">
        <v>45623</v>
      </c>
      <c r="F6579" s="138">
        <v>45828</v>
      </c>
      <c r="G6579" t="s">
        <v>69</v>
      </c>
      <c r="H6579" t="s">
        <v>63</v>
      </c>
      <c r="I6579">
        <v>0.7</v>
      </c>
      <c r="J6579" t="s">
        <v>71</v>
      </c>
      <c r="K6579"/>
      <c r="L6579"/>
      <c r="M6579"/>
      <c r="N6579"/>
      <c r="O6579"/>
      <c r="P6579"/>
      <c r="Q6579"/>
      <c r="R6579"/>
      <c r="S6579"/>
      <c r="T6579"/>
      <c r="U6579"/>
      <c r="V6579"/>
      <c r="W6579"/>
      <c r="X6579"/>
      <c r="Y6579"/>
      <c r="Z6579"/>
      <c r="AA6579"/>
      <c r="AB6579"/>
      <c r="AC6579"/>
      <c r="AD6579"/>
      <c r="AE6579"/>
      <c r="AF6579"/>
      <c r="AG6579">
        <v>1</v>
      </c>
      <c r="AH6579">
        <v>0</v>
      </c>
    </row>
    <row r="6580" spans="1:34" ht="15" x14ac:dyDescent="0.25">
      <c r="A6580" t="s">
        <v>13155</v>
      </c>
      <c r="B6580" t="s">
        <v>13156</v>
      </c>
      <c r="C6580" t="s">
        <v>448</v>
      </c>
      <c r="D6580"/>
      <c r="E6580"/>
      <c r="F6580"/>
      <c r="G6580"/>
      <c r="H6580" t="s">
        <v>63</v>
      </c>
      <c r="I6580" t="s">
        <v>64</v>
      </c>
      <c r="J6580"/>
      <c r="K6580"/>
      <c r="L6580"/>
      <c r="M6580"/>
      <c r="N6580"/>
      <c r="O6580"/>
      <c r="P6580"/>
      <c r="Q6580"/>
      <c r="R6580"/>
      <c r="S6580"/>
      <c r="T6580"/>
      <c r="U6580"/>
      <c r="V6580"/>
      <c r="W6580"/>
      <c r="X6580"/>
      <c r="Y6580"/>
      <c r="Z6580"/>
      <c r="AA6580"/>
      <c r="AB6580"/>
      <c r="AC6580"/>
      <c r="AD6580"/>
      <c r="AE6580"/>
      <c r="AF6580"/>
      <c r="AG6580"/>
      <c r="AH6580">
        <v>0</v>
      </c>
    </row>
    <row r="6581" spans="1:34" ht="15" x14ac:dyDescent="0.25">
      <c r="A6581" t="s">
        <v>13157</v>
      </c>
      <c r="B6581" t="s">
        <v>13158</v>
      </c>
      <c r="C6581" t="s">
        <v>108</v>
      </c>
      <c r="D6581">
        <v>2</v>
      </c>
      <c r="E6581" s="138">
        <v>45707</v>
      </c>
      <c r="F6581" s="138">
        <v>45874</v>
      </c>
      <c r="G6581" t="s">
        <v>16478</v>
      </c>
      <c r="H6581" t="s">
        <v>70</v>
      </c>
      <c r="I6581">
        <v>0.4</v>
      </c>
      <c r="J6581" t="s">
        <v>16507</v>
      </c>
      <c r="K6581">
        <v>0.55000000000000004</v>
      </c>
      <c r="L6581" t="s">
        <v>77</v>
      </c>
      <c r="M6581">
        <v>0.65</v>
      </c>
      <c r="N6581" t="s">
        <v>78</v>
      </c>
      <c r="O6581">
        <v>0.8</v>
      </c>
      <c r="P6581" t="s">
        <v>79</v>
      </c>
      <c r="Q6581"/>
      <c r="R6581"/>
      <c r="S6581"/>
      <c r="T6581"/>
      <c r="U6581"/>
      <c r="V6581"/>
      <c r="W6581"/>
      <c r="X6581"/>
      <c r="Y6581"/>
      <c r="Z6581"/>
      <c r="AA6581"/>
      <c r="AB6581"/>
      <c r="AC6581"/>
      <c r="AD6581"/>
      <c r="AE6581"/>
      <c r="AF6581"/>
      <c r="AG6581">
        <v>0</v>
      </c>
      <c r="AH6581">
        <v>0</v>
      </c>
    </row>
    <row r="6582" spans="1:34" ht="15" x14ac:dyDescent="0.25">
      <c r="A6582" t="s">
        <v>13159</v>
      </c>
      <c r="B6582" t="s">
        <v>13160</v>
      </c>
      <c r="C6582" t="s">
        <v>321</v>
      </c>
      <c r="D6582">
        <v>3</v>
      </c>
      <c r="E6582" s="138">
        <v>45714</v>
      </c>
      <c r="F6582" s="138">
        <v>45730</v>
      </c>
      <c r="G6582" t="s">
        <v>69</v>
      </c>
      <c r="H6582" t="s">
        <v>63</v>
      </c>
      <c r="I6582">
        <v>0.5</v>
      </c>
      <c r="J6582" t="s">
        <v>71</v>
      </c>
      <c r="K6582"/>
      <c r="L6582"/>
      <c r="M6582"/>
      <c r="N6582"/>
      <c r="O6582"/>
      <c r="P6582"/>
      <c r="Q6582"/>
      <c r="R6582"/>
      <c r="S6582"/>
      <c r="T6582"/>
      <c r="U6582"/>
      <c r="V6582"/>
      <c r="W6582"/>
      <c r="X6582"/>
      <c r="Y6582"/>
      <c r="Z6582"/>
      <c r="AA6582"/>
      <c r="AB6582"/>
      <c r="AC6582"/>
      <c r="AD6582"/>
      <c r="AE6582"/>
      <c r="AF6582"/>
      <c r="AG6582">
        <v>1</v>
      </c>
      <c r="AH6582">
        <v>0</v>
      </c>
    </row>
    <row r="6583" spans="1:34" ht="15" x14ac:dyDescent="0.25">
      <c r="A6583" t="s">
        <v>13161</v>
      </c>
      <c r="B6583" t="s">
        <v>13162</v>
      </c>
      <c r="C6583" t="s">
        <v>321</v>
      </c>
      <c r="D6583">
        <v>31</v>
      </c>
      <c r="E6583" s="138">
        <v>45649</v>
      </c>
      <c r="F6583" s="138">
        <v>45825</v>
      </c>
      <c r="G6583" t="s">
        <v>16478</v>
      </c>
      <c r="H6583" t="s">
        <v>70</v>
      </c>
      <c r="I6583">
        <v>0.39</v>
      </c>
      <c r="J6583" t="s">
        <v>16507</v>
      </c>
      <c r="K6583">
        <v>0.4</v>
      </c>
      <c r="L6583" t="s">
        <v>77</v>
      </c>
      <c r="M6583">
        <v>0.6</v>
      </c>
      <c r="N6583" t="s">
        <v>78</v>
      </c>
      <c r="O6583">
        <v>0.8</v>
      </c>
      <c r="P6583" t="s">
        <v>79</v>
      </c>
      <c r="Q6583">
        <v>0</v>
      </c>
      <c r="R6583" t="s">
        <v>16230</v>
      </c>
      <c r="S6583"/>
      <c r="T6583"/>
      <c r="U6583"/>
      <c r="V6583"/>
      <c r="W6583"/>
      <c r="X6583"/>
      <c r="Y6583"/>
      <c r="Z6583"/>
      <c r="AA6583"/>
      <c r="AB6583"/>
      <c r="AC6583"/>
      <c r="AD6583"/>
      <c r="AE6583"/>
      <c r="AF6583"/>
      <c r="AG6583">
        <v>0</v>
      </c>
      <c r="AH6583">
        <v>0</v>
      </c>
    </row>
    <row r="6584" spans="1:34" ht="15" x14ac:dyDescent="0.25">
      <c r="A6584" t="s">
        <v>13163</v>
      </c>
      <c r="B6584" t="s">
        <v>13164</v>
      </c>
      <c r="C6584" t="s">
        <v>108</v>
      </c>
      <c r="D6584">
        <v>22</v>
      </c>
      <c r="E6584" s="138">
        <v>45622</v>
      </c>
      <c r="F6584" s="138">
        <v>45929</v>
      </c>
      <c r="G6584" t="s">
        <v>75</v>
      </c>
      <c r="H6584" t="s">
        <v>70</v>
      </c>
      <c r="I6584">
        <v>0</v>
      </c>
      <c r="J6584" t="s">
        <v>16301</v>
      </c>
      <c r="K6584">
        <v>0.45</v>
      </c>
      <c r="L6584" t="s">
        <v>16270</v>
      </c>
      <c r="M6584">
        <v>0.6</v>
      </c>
      <c r="N6584" t="s">
        <v>78</v>
      </c>
      <c r="O6584">
        <v>0.75</v>
      </c>
      <c r="P6584" t="s">
        <v>79</v>
      </c>
      <c r="Q6584"/>
      <c r="R6584"/>
      <c r="S6584"/>
      <c r="T6584"/>
      <c r="U6584"/>
      <c r="V6584"/>
      <c r="W6584"/>
      <c r="X6584"/>
      <c r="Y6584"/>
      <c r="Z6584"/>
      <c r="AA6584"/>
      <c r="AB6584"/>
      <c r="AC6584"/>
      <c r="AD6584"/>
      <c r="AE6584"/>
      <c r="AF6584"/>
      <c r="AG6584">
        <v>4</v>
      </c>
      <c r="AH6584">
        <v>14000</v>
      </c>
    </row>
    <row r="6585" spans="1:34" ht="15" x14ac:dyDescent="0.25">
      <c r="A6585" t="s">
        <v>13165</v>
      </c>
      <c r="B6585" t="s">
        <v>13166</v>
      </c>
      <c r="C6585" t="s">
        <v>125</v>
      </c>
      <c r="D6585">
        <v>18</v>
      </c>
      <c r="E6585" s="138">
        <v>45418</v>
      </c>
      <c r="F6585" s="138">
        <v>46011</v>
      </c>
      <c r="G6585" t="s">
        <v>69</v>
      </c>
      <c r="H6585" t="s">
        <v>70</v>
      </c>
      <c r="I6585">
        <v>0</v>
      </c>
      <c r="J6585" t="s">
        <v>16248</v>
      </c>
      <c r="K6585">
        <v>0.8</v>
      </c>
      <c r="L6585" t="s">
        <v>71</v>
      </c>
      <c r="M6585"/>
      <c r="N6585"/>
      <c r="O6585"/>
      <c r="P6585"/>
      <c r="Q6585"/>
      <c r="R6585"/>
      <c r="S6585"/>
      <c r="T6585"/>
      <c r="U6585"/>
      <c r="V6585"/>
      <c r="W6585"/>
      <c r="X6585"/>
      <c r="Y6585"/>
      <c r="Z6585"/>
      <c r="AA6585"/>
      <c r="AB6585"/>
      <c r="AC6585"/>
      <c r="AD6585"/>
      <c r="AE6585"/>
      <c r="AF6585"/>
      <c r="AG6585">
        <v>2</v>
      </c>
      <c r="AH6585">
        <v>8500</v>
      </c>
    </row>
    <row r="6586" spans="1:34" ht="15" x14ac:dyDescent="0.25">
      <c r="A6586" t="s">
        <v>13167</v>
      </c>
      <c r="B6586" t="s">
        <v>13168</v>
      </c>
      <c r="C6586" t="s">
        <v>426</v>
      </c>
      <c r="D6586">
        <v>3</v>
      </c>
      <c r="E6586" s="138">
        <v>45681</v>
      </c>
      <c r="F6586" s="138">
        <v>45712</v>
      </c>
      <c r="G6586" t="s">
        <v>69</v>
      </c>
      <c r="H6586" t="s">
        <v>70</v>
      </c>
      <c r="I6586">
        <v>0</v>
      </c>
      <c r="J6586" t="s">
        <v>16229</v>
      </c>
      <c r="K6586">
        <v>0.6</v>
      </c>
      <c r="L6586" t="s">
        <v>71</v>
      </c>
      <c r="M6586"/>
      <c r="N6586"/>
      <c r="O6586"/>
      <c r="P6586"/>
      <c r="Q6586"/>
      <c r="R6586"/>
      <c r="S6586"/>
      <c r="T6586"/>
      <c r="U6586"/>
      <c r="V6586"/>
      <c r="W6586"/>
      <c r="X6586"/>
      <c r="Y6586"/>
      <c r="Z6586"/>
      <c r="AA6586"/>
      <c r="AB6586"/>
      <c r="AC6586"/>
      <c r="AD6586"/>
      <c r="AE6586"/>
      <c r="AF6586"/>
      <c r="AG6586">
        <v>2</v>
      </c>
      <c r="AH6586">
        <v>10000</v>
      </c>
    </row>
    <row r="6587" spans="1:34" ht="15" x14ac:dyDescent="0.25">
      <c r="A6587" t="s">
        <v>13169</v>
      </c>
      <c r="B6587" t="s">
        <v>13170</v>
      </c>
      <c r="C6587" t="s">
        <v>642</v>
      </c>
      <c r="D6587">
        <v>90</v>
      </c>
      <c r="E6587" s="138">
        <v>45653</v>
      </c>
      <c r="F6587" s="138">
        <v>45685</v>
      </c>
      <c r="G6587" t="s">
        <v>75</v>
      </c>
      <c r="H6587" t="s">
        <v>70</v>
      </c>
      <c r="I6587">
        <v>0</v>
      </c>
      <c r="J6587" t="s">
        <v>16229</v>
      </c>
      <c r="K6587">
        <v>0.67</v>
      </c>
      <c r="L6587" t="s">
        <v>16270</v>
      </c>
      <c r="M6587">
        <v>0.78</v>
      </c>
      <c r="N6587" t="s">
        <v>78</v>
      </c>
      <c r="O6587">
        <v>0.8</v>
      </c>
      <c r="P6587" t="s">
        <v>79</v>
      </c>
      <c r="Q6587"/>
      <c r="R6587"/>
      <c r="S6587"/>
      <c r="T6587"/>
      <c r="U6587"/>
      <c r="V6587"/>
      <c r="W6587"/>
      <c r="X6587"/>
      <c r="Y6587"/>
      <c r="Z6587"/>
      <c r="AA6587"/>
      <c r="AB6587"/>
      <c r="AC6587"/>
      <c r="AD6587"/>
      <c r="AE6587"/>
      <c r="AF6587"/>
      <c r="AG6587">
        <v>4</v>
      </c>
      <c r="AH6587">
        <v>10000</v>
      </c>
    </row>
    <row r="6588" spans="1:34" ht="15" x14ac:dyDescent="0.25">
      <c r="A6588" t="s">
        <v>13171</v>
      </c>
      <c r="B6588" t="s">
        <v>13172</v>
      </c>
      <c r="C6588" t="s">
        <v>108</v>
      </c>
      <c r="D6588">
        <v>55</v>
      </c>
      <c r="E6588" s="138">
        <v>45649</v>
      </c>
      <c r="F6588" s="138">
        <v>45691</v>
      </c>
      <c r="G6588" t="s">
        <v>75</v>
      </c>
      <c r="H6588" t="s">
        <v>70</v>
      </c>
      <c r="I6588">
        <v>0</v>
      </c>
      <c r="J6588" t="s">
        <v>16379</v>
      </c>
      <c r="K6588">
        <v>0.8</v>
      </c>
      <c r="L6588" t="s">
        <v>71</v>
      </c>
      <c r="M6588"/>
      <c r="N6588"/>
      <c r="O6588"/>
      <c r="P6588"/>
      <c r="Q6588"/>
      <c r="R6588"/>
      <c r="S6588"/>
      <c r="T6588"/>
      <c r="U6588"/>
      <c r="V6588"/>
      <c r="W6588"/>
      <c r="X6588"/>
      <c r="Y6588"/>
      <c r="Z6588"/>
      <c r="AA6588"/>
      <c r="AB6588"/>
      <c r="AC6588"/>
      <c r="AD6588"/>
      <c r="AE6588"/>
      <c r="AF6588"/>
      <c r="AG6588">
        <v>2</v>
      </c>
      <c r="AH6588">
        <v>7999</v>
      </c>
    </row>
    <row r="6589" spans="1:34" ht="15" x14ac:dyDescent="0.25">
      <c r="A6589" t="s">
        <v>13173</v>
      </c>
      <c r="B6589" t="s">
        <v>13174</v>
      </c>
      <c r="C6589" t="s">
        <v>313</v>
      </c>
      <c r="D6589"/>
      <c r="E6589"/>
      <c r="F6589"/>
      <c r="G6589"/>
      <c r="H6589" t="s">
        <v>63</v>
      </c>
      <c r="I6589" t="s">
        <v>64</v>
      </c>
      <c r="J6589"/>
      <c r="K6589"/>
      <c r="L6589"/>
      <c r="M6589"/>
      <c r="N6589"/>
      <c r="O6589"/>
      <c r="P6589"/>
      <c r="Q6589"/>
      <c r="R6589"/>
      <c r="S6589"/>
      <c r="T6589"/>
      <c r="U6589"/>
      <c r="V6589"/>
      <c r="W6589"/>
      <c r="X6589"/>
      <c r="Y6589"/>
      <c r="Z6589"/>
      <c r="AA6589"/>
      <c r="AB6589"/>
      <c r="AC6589"/>
      <c r="AD6589"/>
      <c r="AE6589"/>
      <c r="AF6589"/>
      <c r="AG6589"/>
      <c r="AH6589">
        <v>0</v>
      </c>
    </row>
    <row r="6590" spans="1:34" ht="15" x14ac:dyDescent="0.25">
      <c r="A6590" t="s">
        <v>13175</v>
      </c>
      <c r="B6590" t="s">
        <v>13176</v>
      </c>
      <c r="C6590" t="s">
        <v>228</v>
      </c>
      <c r="D6590">
        <v>25</v>
      </c>
      <c r="E6590" s="138">
        <v>45624</v>
      </c>
      <c r="F6590" s="138">
        <v>45660</v>
      </c>
      <c r="G6590" t="s">
        <v>69</v>
      </c>
      <c r="H6590" t="s">
        <v>70</v>
      </c>
      <c r="I6590">
        <v>0</v>
      </c>
      <c r="J6590" t="s">
        <v>16286</v>
      </c>
      <c r="K6590">
        <v>0.8</v>
      </c>
      <c r="L6590" t="s">
        <v>71</v>
      </c>
      <c r="M6590"/>
      <c r="N6590"/>
      <c r="O6590"/>
      <c r="P6590"/>
      <c r="Q6590"/>
      <c r="R6590"/>
      <c r="S6590"/>
      <c r="T6590"/>
      <c r="U6590"/>
      <c r="V6590"/>
      <c r="W6590"/>
      <c r="X6590"/>
      <c r="Y6590"/>
      <c r="Z6590"/>
      <c r="AA6590"/>
      <c r="AB6590"/>
      <c r="AC6590"/>
      <c r="AD6590"/>
      <c r="AE6590"/>
      <c r="AF6590"/>
      <c r="AG6590">
        <v>2</v>
      </c>
      <c r="AH6590">
        <v>5000</v>
      </c>
    </row>
    <row r="6591" spans="1:34" ht="15" x14ac:dyDescent="0.25">
      <c r="A6591" t="s">
        <v>13177</v>
      </c>
      <c r="B6591" t="s">
        <v>13178</v>
      </c>
      <c r="C6591" t="s">
        <v>304</v>
      </c>
      <c r="D6591">
        <v>4</v>
      </c>
      <c r="E6591" s="138">
        <v>43552</v>
      </c>
      <c r="F6591" s="138">
        <v>46011</v>
      </c>
      <c r="G6591" t="s">
        <v>69</v>
      </c>
      <c r="H6591" t="s">
        <v>63</v>
      </c>
      <c r="I6591">
        <v>0.8</v>
      </c>
      <c r="J6591" t="s">
        <v>71</v>
      </c>
      <c r="K6591"/>
      <c r="L6591"/>
      <c r="M6591"/>
      <c r="N6591"/>
      <c r="O6591"/>
      <c r="P6591"/>
      <c r="Q6591"/>
      <c r="R6591"/>
      <c r="S6591"/>
      <c r="T6591"/>
      <c r="U6591"/>
      <c r="V6591"/>
      <c r="W6591"/>
      <c r="X6591"/>
      <c r="Y6591"/>
      <c r="Z6591"/>
      <c r="AA6591"/>
      <c r="AB6591"/>
      <c r="AC6591"/>
      <c r="AD6591"/>
      <c r="AE6591"/>
      <c r="AF6591"/>
      <c r="AG6591">
        <v>1</v>
      </c>
      <c r="AH6591">
        <v>0</v>
      </c>
    </row>
    <row r="6592" spans="1:34" ht="15" x14ac:dyDescent="0.25">
      <c r="A6592" t="s">
        <v>13179</v>
      </c>
      <c r="B6592" t="s">
        <v>13180</v>
      </c>
      <c r="C6592" t="s">
        <v>108</v>
      </c>
      <c r="D6592">
        <v>31</v>
      </c>
      <c r="E6592" s="138">
        <v>39053</v>
      </c>
      <c r="F6592" s="138">
        <v>46011</v>
      </c>
      <c r="G6592" t="s">
        <v>69</v>
      </c>
      <c r="H6592" t="s">
        <v>63</v>
      </c>
      <c r="I6592">
        <v>0.4</v>
      </c>
      <c r="J6592" t="s">
        <v>71</v>
      </c>
      <c r="K6592"/>
      <c r="L6592"/>
      <c r="M6592"/>
      <c r="N6592"/>
      <c r="O6592"/>
      <c r="P6592"/>
      <c r="Q6592"/>
      <c r="R6592"/>
      <c r="S6592"/>
      <c r="T6592"/>
      <c r="U6592"/>
      <c r="V6592"/>
      <c r="W6592"/>
      <c r="X6592"/>
      <c r="Y6592"/>
      <c r="Z6592"/>
      <c r="AA6592"/>
      <c r="AB6592"/>
      <c r="AC6592"/>
      <c r="AD6592"/>
      <c r="AE6592"/>
      <c r="AF6592"/>
      <c r="AG6592">
        <v>1</v>
      </c>
      <c r="AH6592">
        <v>0</v>
      </c>
    </row>
    <row r="6593" spans="1:34" ht="15" x14ac:dyDescent="0.25">
      <c r="A6593" t="s">
        <v>13181</v>
      </c>
      <c r="B6593" t="s">
        <v>13182</v>
      </c>
      <c r="C6593" t="s">
        <v>426</v>
      </c>
      <c r="D6593">
        <v>38</v>
      </c>
      <c r="E6593" s="138">
        <v>45560</v>
      </c>
      <c r="F6593" s="138">
        <v>45805</v>
      </c>
      <c r="G6593" t="s">
        <v>69</v>
      </c>
      <c r="H6593" t="s">
        <v>63</v>
      </c>
      <c r="I6593">
        <v>0.55000000000000004</v>
      </c>
      <c r="J6593" t="s">
        <v>71</v>
      </c>
      <c r="K6593"/>
      <c r="L6593"/>
      <c r="M6593"/>
      <c r="N6593"/>
      <c r="O6593"/>
      <c r="P6593"/>
      <c r="Q6593"/>
      <c r="R6593"/>
      <c r="S6593"/>
      <c r="T6593"/>
      <c r="U6593"/>
      <c r="V6593"/>
      <c r="W6593"/>
      <c r="X6593"/>
      <c r="Y6593"/>
      <c r="Z6593"/>
      <c r="AA6593"/>
      <c r="AB6593"/>
      <c r="AC6593"/>
      <c r="AD6593"/>
      <c r="AE6593"/>
      <c r="AF6593"/>
      <c r="AG6593">
        <v>1</v>
      </c>
      <c r="AH6593">
        <v>0</v>
      </c>
    </row>
    <row r="6594" spans="1:34" ht="15" x14ac:dyDescent="0.25">
      <c r="A6594" t="s">
        <v>13183</v>
      </c>
      <c r="B6594" t="s">
        <v>13184</v>
      </c>
      <c r="C6594" t="s">
        <v>68</v>
      </c>
      <c r="D6594">
        <v>36</v>
      </c>
      <c r="E6594" s="138">
        <v>45287</v>
      </c>
      <c r="F6594" s="138">
        <v>46011</v>
      </c>
      <c r="G6594" t="s">
        <v>69</v>
      </c>
      <c r="H6594" t="s">
        <v>70</v>
      </c>
      <c r="I6594">
        <v>0</v>
      </c>
      <c r="J6594" t="s">
        <v>16229</v>
      </c>
      <c r="K6594">
        <v>0.8</v>
      </c>
      <c r="L6594" t="s">
        <v>71</v>
      </c>
      <c r="M6594"/>
      <c r="N6594"/>
      <c r="O6594"/>
      <c r="P6594"/>
      <c r="Q6594"/>
      <c r="R6594"/>
      <c r="S6594"/>
      <c r="T6594"/>
      <c r="U6594"/>
      <c r="V6594"/>
      <c r="W6594"/>
      <c r="X6594"/>
      <c r="Y6594"/>
      <c r="Z6594"/>
      <c r="AA6594"/>
      <c r="AB6594"/>
      <c r="AC6594"/>
      <c r="AD6594"/>
      <c r="AE6594"/>
      <c r="AF6594"/>
      <c r="AG6594">
        <v>2</v>
      </c>
      <c r="AH6594">
        <v>10000</v>
      </c>
    </row>
    <row r="6595" spans="1:34" ht="15" x14ac:dyDescent="0.25">
      <c r="A6595" t="s">
        <v>13185</v>
      </c>
      <c r="B6595" t="s">
        <v>13186</v>
      </c>
      <c r="C6595" t="s">
        <v>286</v>
      </c>
      <c r="D6595">
        <v>4</v>
      </c>
      <c r="E6595" s="138">
        <v>45698</v>
      </c>
      <c r="F6595" s="138">
        <v>45730</v>
      </c>
      <c r="G6595" t="s">
        <v>75</v>
      </c>
      <c r="H6595" t="s">
        <v>70</v>
      </c>
      <c r="I6595">
        <v>0</v>
      </c>
      <c r="J6595" t="s">
        <v>16230</v>
      </c>
      <c r="K6595">
        <v>0.7</v>
      </c>
      <c r="L6595" t="s">
        <v>16270</v>
      </c>
      <c r="M6595">
        <v>0.75</v>
      </c>
      <c r="N6595" t="s">
        <v>78</v>
      </c>
      <c r="O6595">
        <v>0.8</v>
      </c>
      <c r="P6595" t="s">
        <v>79</v>
      </c>
      <c r="Q6595"/>
      <c r="R6595"/>
      <c r="S6595"/>
      <c r="T6595"/>
      <c r="U6595"/>
      <c r="V6595"/>
      <c r="W6595"/>
      <c r="X6595"/>
      <c r="Y6595"/>
      <c r="Z6595"/>
      <c r="AA6595"/>
      <c r="AB6595"/>
      <c r="AC6595"/>
      <c r="AD6595"/>
      <c r="AE6595"/>
      <c r="AF6595"/>
      <c r="AG6595">
        <v>4</v>
      </c>
      <c r="AH6595">
        <v>15000</v>
      </c>
    </row>
    <row r="6596" spans="1:34" ht="15" x14ac:dyDescent="0.25">
      <c r="A6596" t="s">
        <v>13187</v>
      </c>
      <c r="B6596" t="s">
        <v>13188</v>
      </c>
      <c r="C6596" t="s">
        <v>246</v>
      </c>
      <c r="D6596">
        <v>63</v>
      </c>
      <c r="E6596" s="138">
        <v>45656</v>
      </c>
      <c r="F6596" s="138">
        <v>45769</v>
      </c>
      <c r="G6596" t="s">
        <v>69</v>
      </c>
      <c r="H6596" t="s">
        <v>63</v>
      </c>
      <c r="I6596">
        <v>0.8</v>
      </c>
      <c r="J6596" t="s">
        <v>71</v>
      </c>
      <c r="K6596"/>
      <c r="L6596"/>
      <c r="M6596"/>
      <c r="N6596"/>
      <c r="O6596"/>
      <c r="P6596"/>
      <c r="Q6596"/>
      <c r="R6596"/>
      <c r="S6596"/>
      <c r="T6596"/>
      <c r="U6596"/>
      <c r="V6596"/>
      <c r="W6596"/>
      <c r="X6596"/>
      <c r="Y6596"/>
      <c r="Z6596"/>
      <c r="AA6596"/>
      <c r="AB6596"/>
      <c r="AC6596"/>
      <c r="AD6596"/>
      <c r="AE6596"/>
      <c r="AF6596"/>
      <c r="AG6596">
        <v>1</v>
      </c>
      <c r="AH6596">
        <v>0</v>
      </c>
    </row>
    <row r="6597" spans="1:34" ht="15" x14ac:dyDescent="0.25">
      <c r="A6597" t="s">
        <v>13189</v>
      </c>
      <c r="B6597" t="s">
        <v>13190</v>
      </c>
      <c r="C6597" t="s">
        <v>84</v>
      </c>
      <c r="D6597"/>
      <c r="E6597"/>
      <c r="F6597"/>
      <c r="G6597"/>
      <c r="H6597" t="s">
        <v>63</v>
      </c>
      <c r="I6597" t="s">
        <v>64</v>
      </c>
      <c r="J6597"/>
      <c r="K6597"/>
      <c r="L6597"/>
      <c r="M6597"/>
      <c r="N6597"/>
      <c r="O6597"/>
      <c r="P6597"/>
      <c r="Q6597"/>
      <c r="R6597"/>
      <c r="S6597"/>
      <c r="T6597"/>
      <c r="U6597"/>
      <c r="V6597"/>
      <c r="W6597"/>
      <c r="X6597"/>
      <c r="Y6597"/>
      <c r="Z6597"/>
      <c r="AA6597"/>
      <c r="AB6597"/>
      <c r="AC6597"/>
      <c r="AD6597"/>
      <c r="AE6597"/>
      <c r="AF6597"/>
      <c r="AG6597"/>
      <c r="AH6597">
        <v>0</v>
      </c>
    </row>
    <row r="6598" spans="1:34" ht="15" x14ac:dyDescent="0.25">
      <c r="A6598" t="s">
        <v>13191</v>
      </c>
      <c r="B6598" t="s">
        <v>13192</v>
      </c>
      <c r="C6598" t="s">
        <v>219</v>
      </c>
      <c r="D6598"/>
      <c r="E6598"/>
      <c r="F6598"/>
      <c r="G6598"/>
      <c r="H6598" t="s">
        <v>63</v>
      </c>
      <c r="I6598" t="s">
        <v>64</v>
      </c>
      <c r="J6598"/>
      <c r="K6598"/>
      <c r="L6598"/>
      <c r="M6598"/>
      <c r="N6598"/>
      <c r="O6598"/>
      <c r="P6598"/>
      <c r="Q6598"/>
      <c r="R6598"/>
      <c r="S6598"/>
      <c r="T6598"/>
      <c r="U6598"/>
      <c r="V6598"/>
      <c r="W6598"/>
      <c r="X6598"/>
      <c r="Y6598"/>
      <c r="Z6598"/>
      <c r="AA6598"/>
      <c r="AB6598"/>
      <c r="AC6598"/>
      <c r="AD6598"/>
      <c r="AE6598"/>
      <c r="AF6598"/>
      <c r="AG6598"/>
      <c r="AH6598">
        <v>0</v>
      </c>
    </row>
    <row r="6599" spans="1:34" ht="15" x14ac:dyDescent="0.25">
      <c r="A6599" t="s">
        <v>13193</v>
      </c>
      <c r="B6599" t="s">
        <v>13194</v>
      </c>
      <c r="C6599" t="s">
        <v>90</v>
      </c>
      <c r="D6599">
        <v>50</v>
      </c>
      <c r="E6599" s="138">
        <v>45645</v>
      </c>
      <c r="F6599" s="138">
        <v>45681</v>
      </c>
      <c r="G6599" t="s">
        <v>69</v>
      </c>
      <c r="H6599" t="s">
        <v>70</v>
      </c>
      <c r="I6599">
        <v>0</v>
      </c>
      <c r="J6599" t="s">
        <v>16229</v>
      </c>
      <c r="K6599">
        <v>0.8</v>
      </c>
      <c r="L6599" t="s">
        <v>71</v>
      </c>
      <c r="M6599"/>
      <c r="N6599"/>
      <c r="O6599"/>
      <c r="P6599"/>
      <c r="Q6599"/>
      <c r="R6599"/>
      <c r="S6599"/>
      <c r="T6599"/>
      <c r="U6599"/>
      <c r="V6599"/>
      <c r="W6599"/>
      <c r="X6599"/>
      <c r="Y6599"/>
      <c r="Z6599"/>
      <c r="AA6599"/>
      <c r="AB6599"/>
      <c r="AC6599"/>
      <c r="AD6599"/>
      <c r="AE6599"/>
      <c r="AF6599"/>
      <c r="AG6599">
        <v>2</v>
      </c>
      <c r="AH6599">
        <v>10000</v>
      </c>
    </row>
    <row r="6600" spans="1:34" ht="15" x14ac:dyDescent="0.25">
      <c r="A6600" t="s">
        <v>13195</v>
      </c>
      <c r="B6600" t="s">
        <v>13196</v>
      </c>
      <c r="C6600" t="s">
        <v>193</v>
      </c>
      <c r="D6600">
        <v>56</v>
      </c>
      <c r="E6600" s="138">
        <v>45646</v>
      </c>
      <c r="F6600" s="138">
        <v>45679</v>
      </c>
      <c r="G6600" t="s">
        <v>69</v>
      </c>
      <c r="H6600" t="s">
        <v>70</v>
      </c>
      <c r="I6600">
        <v>0</v>
      </c>
      <c r="J6600" t="s">
        <v>16249</v>
      </c>
      <c r="K6600">
        <v>0.8</v>
      </c>
      <c r="L6600" t="s">
        <v>71</v>
      </c>
      <c r="M6600"/>
      <c r="N6600"/>
      <c r="O6600"/>
      <c r="P6600"/>
      <c r="Q6600"/>
      <c r="R6600"/>
      <c r="S6600"/>
      <c r="T6600"/>
      <c r="U6600"/>
      <c r="V6600"/>
      <c r="W6600"/>
      <c r="X6600"/>
      <c r="Y6600"/>
      <c r="Z6600"/>
      <c r="AA6600"/>
      <c r="AB6600"/>
      <c r="AC6600"/>
      <c r="AD6600"/>
      <c r="AE6600"/>
      <c r="AF6600"/>
      <c r="AG6600">
        <v>2</v>
      </c>
      <c r="AH6600">
        <v>8000</v>
      </c>
    </row>
    <row r="6601" spans="1:34" ht="15" x14ac:dyDescent="0.25">
      <c r="A6601" t="s">
        <v>13197</v>
      </c>
      <c r="B6601" t="s">
        <v>13198</v>
      </c>
      <c r="C6601" t="s">
        <v>691</v>
      </c>
      <c r="D6601">
        <v>105</v>
      </c>
      <c r="E6601" s="138">
        <v>45611</v>
      </c>
      <c r="F6601" s="138">
        <v>45673</v>
      </c>
      <c r="G6601" t="s">
        <v>69</v>
      </c>
      <c r="H6601" t="s">
        <v>70</v>
      </c>
      <c r="I6601">
        <v>0</v>
      </c>
      <c r="J6601" t="s">
        <v>16246</v>
      </c>
      <c r="K6601">
        <v>0.8</v>
      </c>
      <c r="L6601" t="s">
        <v>71</v>
      </c>
      <c r="M6601"/>
      <c r="N6601"/>
      <c r="O6601"/>
      <c r="P6601"/>
      <c r="Q6601"/>
      <c r="R6601"/>
      <c r="S6601"/>
      <c r="T6601"/>
      <c r="U6601"/>
      <c r="V6601"/>
      <c r="W6601"/>
      <c r="X6601"/>
      <c r="Y6601"/>
      <c r="Z6601"/>
      <c r="AA6601"/>
      <c r="AB6601"/>
      <c r="AC6601"/>
      <c r="AD6601"/>
      <c r="AE6601"/>
      <c r="AF6601"/>
      <c r="AG6601">
        <v>2</v>
      </c>
      <c r="AH6601">
        <v>7499.99</v>
      </c>
    </row>
    <row r="6602" spans="1:34" ht="15" x14ac:dyDescent="0.25">
      <c r="A6602" t="s">
        <v>13199</v>
      </c>
      <c r="B6602" t="s">
        <v>13200</v>
      </c>
      <c r="C6602" t="s">
        <v>742</v>
      </c>
      <c r="D6602">
        <v>41</v>
      </c>
      <c r="E6602" s="138">
        <v>45645</v>
      </c>
      <c r="F6602" s="138">
        <v>45706</v>
      </c>
      <c r="G6602" t="s">
        <v>818</v>
      </c>
      <c r="H6602" t="s">
        <v>63</v>
      </c>
      <c r="I6602">
        <v>0</v>
      </c>
      <c r="J6602" t="s">
        <v>71</v>
      </c>
      <c r="K6602"/>
      <c r="L6602"/>
      <c r="M6602"/>
      <c r="N6602"/>
      <c r="O6602"/>
      <c r="P6602"/>
      <c r="Q6602"/>
      <c r="R6602"/>
      <c r="S6602"/>
      <c r="T6602"/>
      <c r="U6602"/>
      <c r="V6602"/>
      <c r="W6602"/>
      <c r="X6602"/>
      <c r="Y6602"/>
      <c r="Z6602"/>
      <c r="AA6602"/>
      <c r="AB6602"/>
      <c r="AC6602"/>
      <c r="AD6602"/>
      <c r="AE6602"/>
      <c r="AF6602"/>
      <c r="AG6602">
        <v>1</v>
      </c>
      <c r="AH6602">
        <v>0</v>
      </c>
    </row>
    <row r="6603" spans="1:34" ht="15" x14ac:dyDescent="0.25">
      <c r="A6603" t="s">
        <v>13201</v>
      </c>
      <c r="B6603" t="s">
        <v>13202</v>
      </c>
      <c r="C6603" t="s">
        <v>757</v>
      </c>
      <c r="D6603">
        <v>50</v>
      </c>
      <c r="E6603" s="138">
        <v>45654</v>
      </c>
      <c r="F6603" s="138">
        <v>45665</v>
      </c>
      <c r="G6603" t="s">
        <v>69</v>
      </c>
      <c r="H6603" t="s">
        <v>63</v>
      </c>
      <c r="I6603">
        <v>0.7</v>
      </c>
      <c r="J6603" t="s">
        <v>71</v>
      </c>
      <c r="K6603"/>
      <c r="L6603"/>
      <c r="M6603"/>
      <c r="N6603"/>
      <c r="O6603"/>
      <c r="P6603"/>
      <c r="Q6603"/>
      <c r="R6603"/>
      <c r="S6603"/>
      <c r="T6603"/>
      <c r="U6603"/>
      <c r="V6603"/>
      <c r="W6603"/>
      <c r="X6603"/>
      <c r="Y6603"/>
      <c r="Z6603"/>
      <c r="AA6603"/>
      <c r="AB6603"/>
      <c r="AC6603"/>
      <c r="AD6603"/>
      <c r="AE6603"/>
      <c r="AF6603"/>
      <c r="AG6603">
        <v>1</v>
      </c>
      <c r="AH6603">
        <v>0</v>
      </c>
    </row>
    <row r="6604" spans="1:34" ht="15" x14ac:dyDescent="0.25">
      <c r="A6604" t="s">
        <v>13203</v>
      </c>
      <c r="B6604" t="s">
        <v>13204</v>
      </c>
      <c r="C6604" t="s">
        <v>206</v>
      </c>
      <c r="D6604">
        <v>34</v>
      </c>
      <c r="E6604" s="138">
        <v>45656</v>
      </c>
      <c r="F6604" s="138">
        <v>45712</v>
      </c>
      <c r="G6604" t="s">
        <v>69</v>
      </c>
      <c r="H6604" t="s">
        <v>63</v>
      </c>
      <c r="I6604">
        <v>0.8</v>
      </c>
      <c r="J6604" t="s">
        <v>71</v>
      </c>
      <c r="K6604"/>
      <c r="L6604"/>
      <c r="M6604"/>
      <c r="N6604"/>
      <c r="O6604"/>
      <c r="P6604"/>
      <c r="Q6604"/>
      <c r="R6604"/>
      <c r="S6604"/>
      <c r="T6604"/>
      <c r="U6604"/>
      <c r="V6604"/>
      <c r="W6604"/>
      <c r="X6604"/>
      <c r="Y6604"/>
      <c r="Z6604"/>
      <c r="AA6604"/>
      <c r="AB6604"/>
      <c r="AC6604"/>
      <c r="AD6604"/>
      <c r="AE6604"/>
      <c r="AF6604"/>
      <c r="AG6604">
        <v>1</v>
      </c>
      <c r="AH6604">
        <v>0</v>
      </c>
    </row>
    <row r="6605" spans="1:34" ht="15" x14ac:dyDescent="0.25">
      <c r="A6605" t="s">
        <v>13205</v>
      </c>
      <c r="B6605" t="s">
        <v>13206</v>
      </c>
      <c r="C6605" t="s">
        <v>313</v>
      </c>
      <c r="D6605"/>
      <c r="E6605"/>
      <c r="F6605"/>
      <c r="G6605"/>
      <c r="H6605" t="s">
        <v>63</v>
      </c>
      <c r="I6605" t="s">
        <v>64</v>
      </c>
      <c r="J6605"/>
      <c r="K6605"/>
      <c r="L6605"/>
      <c r="M6605"/>
      <c r="N6605"/>
      <c r="O6605"/>
      <c r="P6605"/>
      <c r="Q6605"/>
      <c r="R6605"/>
      <c r="S6605"/>
      <c r="T6605"/>
      <c r="U6605"/>
      <c r="V6605"/>
      <c r="W6605"/>
      <c r="X6605"/>
      <c r="Y6605"/>
      <c r="Z6605"/>
      <c r="AA6605"/>
      <c r="AB6605"/>
      <c r="AC6605"/>
      <c r="AD6605"/>
      <c r="AE6605"/>
      <c r="AF6605"/>
      <c r="AG6605"/>
      <c r="AH6605">
        <v>0</v>
      </c>
    </row>
    <row r="6606" spans="1:34" ht="15" x14ac:dyDescent="0.25">
      <c r="A6606" t="s">
        <v>13207</v>
      </c>
      <c r="B6606" t="s">
        <v>13208</v>
      </c>
      <c r="C6606" t="s">
        <v>90</v>
      </c>
      <c r="D6606">
        <v>29</v>
      </c>
      <c r="E6606" s="138">
        <v>45642</v>
      </c>
      <c r="F6606" s="138">
        <v>45665</v>
      </c>
      <c r="G6606" t="s">
        <v>69</v>
      </c>
      <c r="H6606" t="s">
        <v>70</v>
      </c>
      <c r="I6606">
        <v>0</v>
      </c>
      <c r="J6606" t="s">
        <v>16230</v>
      </c>
      <c r="K6606">
        <v>0.8</v>
      </c>
      <c r="L6606" t="s">
        <v>71</v>
      </c>
      <c r="M6606"/>
      <c r="N6606"/>
      <c r="O6606"/>
      <c r="P6606"/>
      <c r="Q6606"/>
      <c r="R6606"/>
      <c r="S6606"/>
      <c r="T6606"/>
      <c r="U6606"/>
      <c r="V6606"/>
      <c r="W6606"/>
      <c r="X6606"/>
      <c r="Y6606"/>
      <c r="Z6606"/>
      <c r="AA6606"/>
      <c r="AB6606"/>
      <c r="AC6606"/>
      <c r="AD6606"/>
      <c r="AE6606"/>
      <c r="AF6606"/>
      <c r="AG6606">
        <v>2</v>
      </c>
      <c r="AH6606">
        <v>15000</v>
      </c>
    </row>
    <row r="6607" spans="1:34" ht="15" x14ac:dyDescent="0.25">
      <c r="A6607" t="s">
        <v>13209</v>
      </c>
      <c r="B6607" t="s">
        <v>13210</v>
      </c>
      <c r="C6607" t="s">
        <v>521</v>
      </c>
      <c r="D6607">
        <v>44</v>
      </c>
      <c r="E6607" s="138">
        <v>43098</v>
      </c>
      <c r="F6607" s="138">
        <v>46011</v>
      </c>
      <c r="G6607" t="s">
        <v>69</v>
      </c>
      <c r="H6607" t="s">
        <v>63</v>
      </c>
      <c r="I6607">
        <v>0.8</v>
      </c>
      <c r="J6607" t="s">
        <v>71</v>
      </c>
      <c r="K6607"/>
      <c r="L6607"/>
      <c r="M6607"/>
      <c r="N6607"/>
      <c r="O6607"/>
      <c r="P6607"/>
      <c r="Q6607"/>
      <c r="R6607"/>
      <c r="S6607"/>
      <c r="T6607"/>
      <c r="U6607"/>
      <c r="V6607"/>
      <c r="W6607"/>
      <c r="X6607"/>
      <c r="Y6607"/>
      <c r="Z6607"/>
      <c r="AA6607"/>
      <c r="AB6607"/>
      <c r="AC6607"/>
      <c r="AD6607"/>
      <c r="AE6607"/>
      <c r="AF6607"/>
      <c r="AG6607">
        <v>1</v>
      </c>
      <c r="AH6607">
        <v>0</v>
      </c>
    </row>
    <row r="6608" spans="1:34" ht="15" x14ac:dyDescent="0.25">
      <c r="A6608" t="s">
        <v>13211</v>
      </c>
      <c r="B6608" t="s">
        <v>13212</v>
      </c>
      <c r="C6608" t="s">
        <v>932</v>
      </c>
      <c r="D6608">
        <v>7</v>
      </c>
      <c r="E6608" s="138">
        <v>44987</v>
      </c>
      <c r="F6608" s="138">
        <v>46011</v>
      </c>
      <c r="G6608" t="s">
        <v>69</v>
      </c>
      <c r="H6608" t="s">
        <v>63</v>
      </c>
      <c r="I6608">
        <v>0.8</v>
      </c>
      <c r="J6608" t="s">
        <v>71</v>
      </c>
      <c r="K6608"/>
      <c r="L6608"/>
      <c r="M6608"/>
      <c r="N6608"/>
      <c r="O6608"/>
      <c r="P6608"/>
      <c r="Q6608"/>
      <c r="R6608"/>
      <c r="S6608"/>
      <c r="T6608"/>
      <c r="U6608"/>
      <c r="V6608"/>
      <c r="W6608"/>
      <c r="X6608"/>
      <c r="Y6608"/>
      <c r="Z6608"/>
      <c r="AA6608"/>
      <c r="AB6608"/>
      <c r="AC6608"/>
      <c r="AD6608"/>
      <c r="AE6608"/>
      <c r="AF6608"/>
      <c r="AG6608">
        <v>1</v>
      </c>
      <c r="AH6608">
        <v>0</v>
      </c>
    </row>
    <row r="6609" spans="1:34" ht="15" x14ac:dyDescent="0.25">
      <c r="A6609" t="s">
        <v>13213</v>
      </c>
      <c r="B6609" t="s">
        <v>13214</v>
      </c>
      <c r="C6609" t="s">
        <v>111</v>
      </c>
      <c r="D6609">
        <v>40</v>
      </c>
      <c r="E6609" s="138">
        <v>45654</v>
      </c>
      <c r="F6609" s="138">
        <v>45925</v>
      </c>
      <c r="G6609" t="s">
        <v>69</v>
      </c>
      <c r="H6609" t="s">
        <v>63</v>
      </c>
      <c r="I6609">
        <v>0.8</v>
      </c>
      <c r="J6609" t="s">
        <v>71</v>
      </c>
      <c r="K6609"/>
      <c r="L6609"/>
      <c r="M6609"/>
      <c r="N6609"/>
      <c r="O6609"/>
      <c r="P6609"/>
      <c r="Q6609"/>
      <c r="R6609"/>
      <c r="S6609"/>
      <c r="T6609"/>
      <c r="U6609"/>
      <c r="V6609"/>
      <c r="W6609"/>
      <c r="X6609"/>
      <c r="Y6609"/>
      <c r="Z6609"/>
      <c r="AA6609"/>
      <c r="AB6609"/>
      <c r="AC6609"/>
      <c r="AD6609"/>
      <c r="AE6609"/>
      <c r="AF6609"/>
      <c r="AG6609">
        <v>1</v>
      </c>
      <c r="AH6609">
        <v>0</v>
      </c>
    </row>
    <row r="6610" spans="1:34" ht="15" x14ac:dyDescent="0.25">
      <c r="A6610" t="s">
        <v>13215</v>
      </c>
      <c r="B6610" t="s">
        <v>13216</v>
      </c>
      <c r="C6610" t="s">
        <v>742</v>
      </c>
      <c r="D6610"/>
      <c r="E6610"/>
      <c r="F6610"/>
      <c r="G6610"/>
      <c r="H6610" t="s">
        <v>63</v>
      </c>
      <c r="I6610" t="s">
        <v>64</v>
      </c>
      <c r="J6610"/>
      <c r="K6610"/>
      <c r="L6610"/>
      <c r="M6610"/>
      <c r="N6610"/>
      <c r="O6610"/>
      <c r="P6610"/>
      <c r="Q6610"/>
      <c r="R6610"/>
      <c r="S6610"/>
      <c r="T6610"/>
      <c r="U6610"/>
      <c r="V6610"/>
      <c r="W6610"/>
      <c r="X6610"/>
      <c r="Y6610"/>
      <c r="Z6610"/>
      <c r="AA6610"/>
      <c r="AB6610"/>
      <c r="AC6610"/>
      <c r="AD6610"/>
      <c r="AE6610"/>
      <c r="AF6610"/>
      <c r="AG6610"/>
      <c r="AH6610">
        <v>0</v>
      </c>
    </row>
    <row r="6611" spans="1:34" ht="15" x14ac:dyDescent="0.25">
      <c r="A6611" t="s">
        <v>15819</v>
      </c>
      <c r="B6611" t="s">
        <v>15820</v>
      </c>
      <c r="C6611" t="s">
        <v>313</v>
      </c>
      <c r="D6611"/>
      <c r="E6611"/>
      <c r="F6611"/>
      <c r="G6611"/>
      <c r="H6611" t="s">
        <v>63</v>
      </c>
      <c r="I6611" t="s">
        <v>64</v>
      </c>
      <c r="J6611"/>
      <c r="K6611"/>
      <c r="L6611"/>
      <c r="M6611"/>
      <c r="N6611"/>
      <c r="O6611"/>
      <c r="P6611"/>
      <c r="Q6611"/>
      <c r="R6611"/>
      <c r="S6611"/>
      <c r="T6611"/>
      <c r="U6611"/>
      <c r="V6611"/>
      <c r="W6611"/>
      <c r="X6611"/>
      <c r="Y6611"/>
      <c r="Z6611"/>
      <c r="AA6611"/>
      <c r="AB6611"/>
      <c r="AC6611"/>
      <c r="AD6611"/>
      <c r="AE6611"/>
      <c r="AF6611"/>
      <c r="AG6611"/>
      <c r="AH6611">
        <v>0</v>
      </c>
    </row>
    <row r="6612" spans="1:34" ht="15" x14ac:dyDescent="0.25">
      <c r="A6612" t="s">
        <v>13217</v>
      </c>
      <c r="B6612" t="s">
        <v>13218</v>
      </c>
      <c r="C6612" t="s">
        <v>935</v>
      </c>
      <c r="D6612">
        <v>7</v>
      </c>
      <c r="E6612" s="138">
        <v>45716</v>
      </c>
      <c r="F6612" s="138">
        <v>45798</v>
      </c>
      <c r="G6612" t="s">
        <v>818</v>
      </c>
      <c r="H6612" t="s">
        <v>63</v>
      </c>
      <c r="I6612">
        <v>0</v>
      </c>
      <c r="J6612" t="s">
        <v>71</v>
      </c>
      <c r="K6612"/>
      <c r="L6612"/>
      <c r="M6612"/>
      <c r="N6612"/>
      <c r="O6612"/>
      <c r="P6612"/>
      <c r="Q6612"/>
      <c r="R6612"/>
      <c r="S6612"/>
      <c r="T6612"/>
      <c r="U6612"/>
      <c r="V6612"/>
      <c r="W6612"/>
      <c r="X6612"/>
      <c r="Y6612"/>
      <c r="Z6612"/>
      <c r="AA6612"/>
      <c r="AB6612"/>
      <c r="AC6612"/>
      <c r="AD6612"/>
      <c r="AE6612"/>
      <c r="AF6612"/>
      <c r="AG6612">
        <v>1</v>
      </c>
      <c r="AH6612">
        <v>0</v>
      </c>
    </row>
    <row r="6613" spans="1:34" ht="15" x14ac:dyDescent="0.25">
      <c r="A6613" t="s">
        <v>13219</v>
      </c>
      <c r="B6613" t="s">
        <v>13220</v>
      </c>
      <c r="C6613" t="s">
        <v>142</v>
      </c>
      <c r="D6613">
        <v>42</v>
      </c>
      <c r="E6613" s="138">
        <v>45647</v>
      </c>
      <c r="F6613" s="138">
        <v>45719</v>
      </c>
      <c r="G6613" t="s">
        <v>69</v>
      </c>
      <c r="H6613" t="s">
        <v>63</v>
      </c>
      <c r="I6613">
        <v>0.2</v>
      </c>
      <c r="J6613" t="s">
        <v>71</v>
      </c>
      <c r="K6613"/>
      <c r="L6613"/>
      <c r="M6613"/>
      <c r="N6613"/>
      <c r="O6613"/>
      <c r="P6613"/>
      <c r="Q6613"/>
      <c r="R6613"/>
      <c r="S6613"/>
      <c r="T6613"/>
      <c r="U6613"/>
      <c r="V6613"/>
      <c r="W6613"/>
      <c r="X6613"/>
      <c r="Y6613"/>
      <c r="Z6613"/>
      <c r="AA6613"/>
      <c r="AB6613"/>
      <c r="AC6613"/>
      <c r="AD6613"/>
      <c r="AE6613"/>
      <c r="AF6613"/>
      <c r="AG6613">
        <v>1</v>
      </c>
      <c r="AH6613">
        <v>0</v>
      </c>
    </row>
    <row r="6614" spans="1:34" ht="15" x14ac:dyDescent="0.25">
      <c r="A6614" t="s">
        <v>13221</v>
      </c>
      <c r="B6614" t="s">
        <v>13222</v>
      </c>
      <c r="C6614" t="s">
        <v>374</v>
      </c>
      <c r="D6614">
        <v>14</v>
      </c>
      <c r="E6614" s="138">
        <v>42216</v>
      </c>
      <c r="F6614" s="138">
        <v>46011</v>
      </c>
      <c r="G6614" t="s">
        <v>69</v>
      </c>
      <c r="H6614" t="s">
        <v>63</v>
      </c>
      <c r="I6614">
        <v>0.4</v>
      </c>
      <c r="J6614" t="s">
        <v>71</v>
      </c>
      <c r="K6614"/>
      <c r="L6614"/>
      <c r="M6614"/>
      <c r="N6614"/>
      <c r="O6614"/>
      <c r="P6614"/>
      <c r="Q6614"/>
      <c r="R6614"/>
      <c r="S6614"/>
      <c r="T6614"/>
      <c r="U6614"/>
      <c r="V6614"/>
      <c r="W6614"/>
      <c r="X6614"/>
      <c r="Y6614"/>
      <c r="Z6614"/>
      <c r="AA6614"/>
      <c r="AB6614"/>
      <c r="AC6614"/>
      <c r="AD6614"/>
      <c r="AE6614"/>
      <c r="AF6614"/>
      <c r="AG6614">
        <v>1</v>
      </c>
      <c r="AH6614">
        <v>0</v>
      </c>
    </row>
    <row r="6615" spans="1:34" ht="15" x14ac:dyDescent="0.25">
      <c r="A6615" t="s">
        <v>13223</v>
      </c>
      <c r="B6615" t="s">
        <v>13224</v>
      </c>
      <c r="C6615" t="s">
        <v>374</v>
      </c>
      <c r="D6615">
        <v>7</v>
      </c>
      <c r="E6615" s="138">
        <v>45716</v>
      </c>
      <c r="F6615" s="138">
        <v>45824</v>
      </c>
      <c r="G6615" t="s">
        <v>69</v>
      </c>
      <c r="H6615" t="s">
        <v>63</v>
      </c>
      <c r="I6615">
        <v>0.8</v>
      </c>
      <c r="J6615" t="s">
        <v>71</v>
      </c>
      <c r="K6615"/>
      <c r="L6615"/>
      <c r="M6615"/>
      <c r="N6615"/>
      <c r="O6615"/>
      <c r="P6615"/>
      <c r="Q6615"/>
      <c r="R6615"/>
      <c r="S6615"/>
      <c r="T6615"/>
      <c r="U6615"/>
      <c r="V6615"/>
      <c r="W6615"/>
      <c r="X6615"/>
      <c r="Y6615"/>
      <c r="Z6615"/>
      <c r="AA6615"/>
      <c r="AB6615"/>
      <c r="AC6615"/>
      <c r="AD6615"/>
      <c r="AE6615"/>
      <c r="AF6615"/>
      <c r="AG6615">
        <v>1</v>
      </c>
      <c r="AH6615">
        <v>0</v>
      </c>
    </row>
    <row r="6616" spans="1:34" ht="15" x14ac:dyDescent="0.25">
      <c r="A6616" t="s">
        <v>13229</v>
      </c>
      <c r="B6616" t="s">
        <v>13230</v>
      </c>
      <c r="C6616" t="s">
        <v>116</v>
      </c>
      <c r="D6616"/>
      <c r="E6616"/>
      <c r="F6616"/>
      <c r="G6616"/>
      <c r="H6616" t="s">
        <v>63</v>
      </c>
      <c r="I6616" t="s">
        <v>64</v>
      </c>
      <c r="J6616"/>
      <c r="K6616"/>
      <c r="L6616"/>
      <c r="M6616"/>
      <c r="N6616"/>
      <c r="O6616"/>
      <c r="P6616"/>
      <c r="Q6616"/>
      <c r="R6616"/>
      <c r="S6616"/>
      <c r="T6616"/>
      <c r="U6616"/>
      <c r="V6616"/>
      <c r="W6616"/>
      <c r="X6616"/>
      <c r="Y6616"/>
      <c r="Z6616"/>
      <c r="AA6616"/>
      <c r="AB6616"/>
      <c r="AC6616"/>
      <c r="AD6616"/>
      <c r="AE6616"/>
      <c r="AF6616"/>
      <c r="AG6616"/>
      <c r="AH6616">
        <v>0</v>
      </c>
    </row>
    <row r="6617" spans="1:34" ht="15" x14ac:dyDescent="0.25">
      <c r="A6617" t="s">
        <v>13227</v>
      </c>
      <c r="B6617" t="s">
        <v>13228</v>
      </c>
      <c r="C6617" t="s">
        <v>246</v>
      </c>
      <c r="D6617"/>
      <c r="E6617"/>
      <c r="F6617"/>
      <c r="G6617"/>
      <c r="H6617" t="s">
        <v>63</v>
      </c>
      <c r="I6617" t="s">
        <v>64</v>
      </c>
      <c r="J6617"/>
      <c r="K6617"/>
      <c r="L6617"/>
      <c r="M6617"/>
      <c r="N6617"/>
      <c r="O6617"/>
      <c r="P6617"/>
      <c r="Q6617"/>
      <c r="R6617"/>
      <c r="S6617"/>
      <c r="T6617"/>
      <c r="U6617"/>
      <c r="V6617"/>
      <c r="W6617"/>
      <c r="X6617"/>
      <c r="Y6617"/>
      <c r="Z6617"/>
      <c r="AA6617"/>
      <c r="AB6617"/>
      <c r="AC6617"/>
      <c r="AD6617"/>
      <c r="AE6617"/>
      <c r="AF6617"/>
      <c r="AG6617"/>
      <c r="AH6617">
        <v>0</v>
      </c>
    </row>
    <row r="6618" spans="1:34" ht="15" x14ac:dyDescent="0.25">
      <c r="A6618" t="s">
        <v>13231</v>
      </c>
      <c r="B6618" t="s">
        <v>13232</v>
      </c>
      <c r="C6618" t="s">
        <v>203</v>
      </c>
      <c r="D6618">
        <v>42</v>
      </c>
      <c r="E6618" s="138">
        <v>45638</v>
      </c>
      <c r="F6618" s="138">
        <v>45664</v>
      </c>
      <c r="G6618" t="s">
        <v>69</v>
      </c>
      <c r="H6618" t="s">
        <v>63</v>
      </c>
      <c r="I6618">
        <v>0.75</v>
      </c>
      <c r="J6618" t="s">
        <v>71</v>
      </c>
      <c r="K6618"/>
      <c r="L6618"/>
      <c r="M6618"/>
      <c r="N6618"/>
      <c r="O6618"/>
      <c r="P6618"/>
      <c r="Q6618"/>
      <c r="R6618"/>
      <c r="S6618"/>
      <c r="T6618"/>
      <c r="U6618"/>
      <c r="V6618"/>
      <c r="W6618"/>
      <c r="X6618"/>
      <c r="Y6618"/>
      <c r="Z6618"/>
      <c r="AA6618"/>
      <c r="AB6618"/>
      <c r="AC6618"/>
      <c r="AD6618"/>
      <c r="AE6618"/>
      <c r="AF6618"/>
      <c r="AG6618">
        <v>1</v>
      </c>
      <c r="AH6618">
        <v>0</v>
      </c>
    </row>
    <row r="6619" spans="1:34" ht="15" x14ac:dyDescent="0.25">
      <c r="A6619" t="s">
        <v>13225</v>
      </c>
      <c r="B6619" t="s">
        <v>13226</v>
      </c>
      <c r="C6619" t="s">
        <v>116</v>
      </c>
      <c r="D6619"/>
      <c r="E6619"/>
      <c r="F6619"/>
      <c r="G6619"/>
      <c r="H6619" t="s">
        <v>63</v>
      </c>
      <c r="I6619" t="s">
        <v>64</v>
      </c>
      <c r="J6619"/>
      <c r="K6619"/>
      <c r="L6619"/>
      <c r="M6619"/>
      <c r="N6619"/>
      <c r="O6619"/>
      <c r="P6619"/>
      <c r="Q6619"/>
      <c r="R6619"/>
      <c r="S6619"/>
      <c r="T6619"/>
      <c r="U6619"/>
      <c r="V6619"/>
      <c r="W6619"/>
      <c r="X6619"/>
      <c r="Y6619"/>
      <c r="Z6619"/>
      <c r="AA6619"/>
      <c r="AB6619"/>
      <c r="AC6619"/>
      <c r="AD6619"/>
      <c r="AE6619"/>
      <c r="AF6619"/>
      <c r="AG6619"/>
      <c r="AH6619">
        <v>0</v>
      </c>
    </row>
    <row r="6620" spans="1:34" ht="15" x14ac:dyDescent="0.25">
      <c r="A6620" t="s">
        <v>13233</v>
      </c>
      <c r="B6620" t="s">
        <v>13234</v>
      </c>
      <c r="C6620" t="s">
        <v>62</v>
      </c>
      <c r="D6620">
        <v>47</v>
      </c>
      <c r="E6620" s="138">
        <v>45649</v>
      </c>
      <c r="F6620" s="138">
        <v>45722</v>
      </c>
      <c r="G6620" t="s">
        <v>69</v>
      </c>
      <c r="H6620" t="s">
        <v>70</v>
      </c>
      <c r="I6620">
        <v>0</v>
      </c>
      <c r="J6620" t="s">
        <v>16230</v>
      </c>
      <c r="K6620">
        <v>0.8</v>
      </c>
      <c r="L6620" t="s">
        <v>71</v>
      </c>
      <c r="M6620"/>
      <c r="N6620"/>
      <c r="O6620"/>
      <c r="P6620"/>
      <c r="Q6620"/>
      <c r="R6620"/>
      <c r="S6620"/>
      <c r="T6620"/>
      <c r="U6620"/>
      <c r="V6620"/>
      <c r="W6620"/>
      <c r="X6620"/>
      <c r="Y6620"/>
      <c r="Z6620"/>
      <c r="AA6620"/>
      <c r="AB6620"/>
      <c r="AC6620"/>
      <c r="AD6620"/>
      <c r="AE6620"/>
      <c r="AF6620"/>
      <c r="AG6620">
        <v>2</v>
      </c>
      <c r="AH6620">
        <v>15000</v>
      </c>
    </row>
    <row r="6621" spans="1:34" ht="15" x14ac:dyDescent="0.25">
      <c r="A6621" t="s">
        <v>13235</v>
      </c>
      <c r="B6621" t="s">
        <v>13236</v>
      </c>
      <c r="C6621" t="s">
        <v>193</v>
      </c>
      <c r="D6621">
        <v>52</v>
      </c>
      <c r="E6621" s="138">
        <v>45643</v>
      </c>
      <c r="F6621" s="138">
        <v>45917</v>
      </c>
      <c r="G6621" t="s">
        <v>69</v>
      </c>
      <c r="H6621" t="s">
        <v>63</v>
      </c>
      <c r="I6621">
        <v>0.8</v>
      </c>
      <c r="J6621" t="s">
        <v>71</v>
      </c>
      <c r="K6621"/>
      <c r="L6621"/>
      <c r="M6621"/>
      <c r="N6621"/>
      <c r="O6621"/>
      <c r="P6621"/>
      <c r="Q6621"/>
      <c r="R6621"/>
      <c r="S6621"/>
      <c r="T6621"/>
      <c r="U6621"/>
      <c r="V6621"/>
      <c r="W6621"/>
      <c r="X6621"/>
      <c r="Y6621"/>
      <c r="Z6621"/>
      <c r="AA6621"/>
      <c r="AB6621"/>
      <c r="AC6621"/>
      <c r="AD6621"/>
      <c r="AE6621"/>
      <c r="AF6621"/>
      <c r="AG6621">
        <v>1</v>
      </c>
      <c r="AH6621">
        <v>0</v>
      </c>
    </row>
    <row r="6622" spans="1:34" ht="15" x14ac:dyDescent="0.25">
      <c r="A6622" t="s">
        <v>13237</v>
      </c>
      <c r="B6622" t="s">
        <v>13238</v>
      </c>
      <c r="C6622" t="s">
        <v>219</v>
      </c>
      <c r="D6622"/>
      <c r="E6622"/>
      <c r="F6622"/>
      <c r="G6622"/>
      <c r="H6622" t="s">
        <v>63</v>
      </c>
      <c r="I6622" t="s">
        <v>64</v>
      </c>
      <c r="J6622"/>
      <c r="K6622"/>
      <c r="L6622"/>
      <c r="M6622"/>
      <c r="N6622"/>
      <c r="O6622"/>
      <c r="P6622"/>
      <c r="Q6622"/>
      <c r="R6622"/>
      <c r="S6622"/>
      <c r="T6622"/>
      <c r="U6622"/>
      <c r="V6622"/>
      <c r="W6622"/>
      <c r="X6622"/>
      <c r="Y6622"/>
      <c r="Z6622"/>
      <c r="AA6622"/>
      <c r="AB6622"/>
      <c r="AC6622"/>
      <c r="AD6622"/>
      <c r="AE6622"/>
      <c r="AF6622"/>
      <c r="AG6622"/>
      <c r="AH6622">
        <v>0</v>
      </c>
    </row>
    <row r="6623" spans="1:34" ht="15" x14ac:dyDescent="0.25">
      <c r="A6623" t="s">
        <v>13239</v>
      </c>
      <c r="B6623" t="s">
        <v>13240</v>
      </c>
      <c r="C6623" t="s">
        <v>318</v>
      </c>
      <c r="D6623">
        <v>23</v>
      </c>
      <c r="E6623" s="138">
        <v>45644</v>
      </c>
      <c r="F6623" s="138">
        <v>45684</v>
      </c>
      <c r="G6623" t="s">
        <v>69</v>
      </c>
      <c r="H6623" t="s">
        <v>63</v>
      </c>
      <c r="I6623">
        <v>0.8</v>
      </c>
      <c r="J6623" t="s">
        <v>71</v>
      </c>
      <c r="K6623"/>
      <c r="L6623"/>
      <c r="M6623"/>
      <c r="N6623"/>
      <c r="O6623"/>
      <c r="P6623"/>
      <c r="Q6623"/>
      <c r="R6623"/>
      <c r="S6623"/>
      <c r="T6623"/>
      <c r="U6623"/>
      <c r="V6623"/>
      <c r="W6623"/>
      <c r="X6623"/>
      <c r="Y6623"/>
      <c r="Z6623"/>
      <c r="AA6623"/>
      <c r="AB6623"/>
      <c r="AC6623"/>
      <c r="AD6623"/>
      <c r="AE6623"/>
      <c r="AF6623"/>
      <c r="AG6623">
        <v>1</v>
      </c>
      <c r="AH6623">
        <v>0</v>
      </c>
    </row>
    <row r="6624" spans="1:34" ht="15" x14ac:dyDescent="0.25">
      <c r="A6624" t="s">
        <v>13241</v>
      </c>
      <c r="B6624" t="s">
        <v>13242</v>
      </c>
      <c r="C6624" t="s">
        <v>211</v>
      </c>
      <c r="D6624">
        <v>15</v>
      </c>
      <c r="E6624" s="138">
        <v>43553</v>
      </c>
      <c r="F6624" s="138">
        <v>46011</v>
      </c>
      <c r="G6624" t="s">
        <v>69</v>
      </c>
      <c r="H6624" t="s">
        <v>63</v>
      </c>
      <c r="I6624">
        <v>0.8</v>
      </c>
      <c r="J6624" t="s">
        <v>71</v>
      </c>
      <c r="K6624"/>
      <c r="L6624"/>
      <c r="M6624"/>
      <c r="N6624"/>
      <c r="O6624"/>
      <c r="P6624"/>
      <c r="Q6624"/>
      <c r="R6624"/>
      <c r="S6624"/>
      <c r="T6624"/>
      <c r="U6624"/>
      <c r="V6624"/>
      <c r="W6624"/>
      <c r="X6624"/>
      <c r="Y6624"/>
      <c r="Z6624"/>
      <c r="AA6624"/>
      <c r="AB6624"/>
      <c r="AC6624"/>
      <c r="AD6624"/>
      <c r="AE6624"/>
      <c r="AF6624"/>
      <c r="AG6624">
        <v>1</v>
      </c>
      <c r="AH6624">
        <v>0</v>
      </c>
    </row>
    <row r="6625" spans="1:34" ht="15" x14ac:dyDescent="0.25">
      <c r="A6625" t="s">
        <v>13243</v>
      </c>
      <c r="B6625" t="s">
        <v>13244</v>
      </c>
      <c r="C6625" t="s">
        <v>757</v>
      </c>
      <c r="D6625">
        <v>11</v>
      </c>
      <c r="E6625" s="138">
        <v>43896</v>
      </c>
      <c r="F6625" s="138">
        <v>46011</v>
      </c>
      <c r="G6625" t="s">
        <v>69</v>
      </c>
      <c r="H6625" t="s">
        <v>63</v>
      </c>
      <c r="I6625">
        <v>0.8</v>
      </c>
      <c r="J6625" t="s">
        <v>71</v>
      </c>
      <c r="K6625"/>
      <c r="L6625"/>
      <c r="M6625"/>
      <c r="N6625"/>
      <c r="O6625"/>
      <c r="P6625"/>
      <c r="Q6625"/>
      <c r="R6625"/>
      <c r="S6625"/>
      <c r="T6625"/>
      <c r="U6625"/>
      <c r="V6625"/>
      <c r="W6625"/>
      <c r="X6625"/>
      <c r="Y6625"/>
      <c r="Z6625"/>
      <c r="AA6625"/>
      <c r="AB6625"/>
      <c r="AC6625"/>
      <c r="AD6625"/>
      <c r="AE6625"/>
      <c r="AF6625"/>
      <c r="AG6625">
        <v>1</v>
      </c>
      <c r="AH6625">
        <v>0</v>
      </c>
    </row>
    <row r="6626" spans="1:34" ht="15" x14ac:dyDescent="0.25">
      <c r="A6626" t="s">
        <v>13245</v>
      </c>
      <c r="B6626" t="s">
        <v>13246</v>
      </c>
      <c r="C6626" t="s">
        <v>90</v>
      </c>
      <c r="D6626">
        <v>62</v>
      </c>
      <c r="E6626" s="138">
        <v>45645</v>
      </c>
      <c r="F6626" s="138">
        <v>45944</v>
      </c>
      <c r="G6626" t="s">
        <v>69</v>
      </c>
      <c r="H6626" t="s">
        <v>70</v>
      </c>
      <c r="I6626">
        <v>0</v>
      </c>
      <c r="J6626" t="s">
        <v>16229</v>
      </c>
      <c r="K6626">
        <v>0.8</v>
      </c>
      <c r="L6626" t="s">
        <v>71</v>
      </c>
      <c r="M6626"/>
      <c r="N6626"/>
      <c r="O6626"/>
      <c r="P6626"/>
      <c r="Q6626"/>
      <c r="R6626"/>
      <c r="S6626"/>
      <c r="T6626"/>
      <c r="U6626"/>
      <c r="V6626"/>
      <c r="W6626"/>
      <c r="X6626"/>
      <c r="Y6626"/>
      <c r="Z6626"/>
      <c r="AA6626"/>
      <c r="AB6626"/>
      <c r="AC6626"/>
      <c r="AD6626"/>
      <c r="AE6626"/>
      <c r="AF6626"/>
      <c r="AG6626">
        <v>2</v>
      </c>
      <c r="AH6626">
        <v>10000</v>
      </c>
    </row>
    <row r="6627" spans="1:34" ht="15" x14ac:dyDescent="0.25">
      <c r="A6627" t="s">
        <v>13249</v>
      </c>
      <c r="B6627" t="s">
        <v>13250</v>
      </c>
      <c r="C6627" t="s">
        <v>116</v>
      </c>
      <c r="D6627"/>
      <c r="E6627"/>
      <c r="F6627"/>
      <c r="G6627"/>
      <c r="H6627" t="s">
        <v>63</v>
      </c>
      <c r="I6627" t="s">
        <v>64</v>
      </c>
      <c r="J6627"/>
      <c r="K6627"/>
      <c r="L6627"/>
      <c r="M6627"/>
      <c r="N6627"/>
      <c r="O6627"/>
      <c r="P6627"/>
      <c r="Q6627"/>
      <c r="R6627"/>
      <c r="S6627"/>
      <c r="T6627"/>
      <c r="U6627"/>
      <c r="V6627"/>
      <c r="W6627"/>
      <c r="X6627"/>
      <c r="Y6627"/>
      <c r="Z6627"/>
      <c r="AA6627"/>
      <c r="AB6627"/>
      <c r="AC6627"/>
      <c r="AD6627"/>
      <c r="AE6627"/>
      <c r="AF6627"/>
      <c r="AG6627"/>
      <c r="AH6627">
        <v>0</v>
      </c>
    </row>
    <row r="6628" spans="1:34" ht="15" x14ac:dyDescent="0.25">
      <c r="A6628" t="s">
        <v>13247</v>
      </c>
      <c r="B6628" t="s">
        <v>13248</v>
      </c>
      <c r="C6628" t="s">
        <v>116</v>
      </c>
      <c r="D6628"/>
      <c r="E6628"/>
      <c r="F6628"/>
      <c r="G6628"/>
      <c r="H6628" t="s">
        <v>63</v>
      </c>
      <c r="I6628" t="s">
        <v>64</v>
      </c>
      <c r="J6628"/>
      <c r="K6628"/>
      <c r="L6628"/>
      <c r="M6628"/>
      <c r="N6628"/>
      <c r="O6628"/>
      <c r="P6628"/>
      <c r="Q6628"/>
      <c r="R6628"/>
      <c r="S6628"/>
      <c r="T6628"/>
      <c r="U6628"/>
      <c r="V6628"/>
      <c r="W6628"/>
      <c r="X6628"/>
      <c r="Y6628"/>
      <c r="Z6628"/>
      <c r="AA6628"/>
      <c r="AB6628"/>
      <c r="AC6628"/>
      <c r="AD6628"/>
      <c r="AE6628"/>
      <c r="AF6628"/>
      <c r="AG6628"/>
      <c r="AH6628">
        <v>0</v>
      </c>
    </row>
    <row r="6629" spans="1:34" ht="15" x14ac:dyDescent="0.25">
      <c r="A6629" t="s">
        <v>13251</v>
      </c>
      <c r="B6629" t="s">
        <v>13252</v>
      </c>
      <c r="C6629" t="s">
        <v>84</v>
      </c>
      <c r="D6629"/>
      <c r="E6629"/>
      <c r="F6629"/>
      <c r="G6629"/>
      <c r="H6629" t="s">
        <v>63</v>
      </c>
      <c r="I6629" t="s">
        <v>64</v>
      </c>
      <c r="J6629"/>
      <c r="K6629"/>
      <c r="L6629"/>
      <c r="M6629"/>
      <c r="N6629"/>
      <c r="O6629"/>
      <c r="P6629"/>
      <c r="Q6629"/>
      <c r="R6629"/>
      <c r="S6629"/>
      <c r="T6629"/>
      <c r="U6629"/>
      <c r="V6629"/>
      <c r="W6629"/>
      <c r="X6629"/>
      <c r="Y6629"/>
      <c r="Z6629"/>
      <c r="AA6629"/>
      <c r="AB6629"/>
      <c r="AC6629"/>
      <c r="AD6629"/>
      <c r="AE6629"/>
      <c r="AF6629"/>
      <c r="AG6629"/>
      <c r="AH6629">
        <v>0</v>
      </c>
    </row>
    <row r="6630" spans="1:34" ht="15" x14ac:dyDescent="0.25">
      <c r="A6630" t="s">
        <v>13253</v>
      </c>
      <c r="B6630" t="s">
        <v>13254</v>
      </c>
      <c r="C6630" t="s">
        <v>281</v>
      </c>
      <c r="D6630">
        <v>20</v>
      </c>
      <c r="E6630" s="138">
        <v>45623</v>
      </c>
      <c r="F6630" s="138">
        <v>45716</v>
      </c>
      <c r="G6630" t="s">
        <v>75</v>
      </c>
      <c r="H6630" t="s">
        <v>63</v>
      </c>
      <c r="I6630">
        <v>0.8</v>
      </c>
      <c r="J6630" t="s">
        <v>71</v>
      </c>
      <c r="K6630"/>
      <c r="L6630"/>
      <c r="M6630"/>
      <c r="N6630"/>
      <c r="O6630"/>
      <c r="P6630"/>
      <c r="Q6630"/>
      <c r="R6630"/>
      <c r="S6630"/>
      <c r="T6630"/>
      <c r="U6630"/>
      <c r="V6630"/>
      <c r="W6630"/>
      <c r="X6630"/>
      <c r="Y6630"/>
      <c r="Z6630"/>
      <c r="AA6630"/>
      <c r="AB6630"/>
      <c r="AC6630"/>
      <c r="AD6630"/>
      <c r="AE6630"/>
      <c r="AF6630"/>
      <c r="AG6630">
        <v>1</v>
      </c>
      <c r="AH6630">
        <v>0</v>
      </c>
    </row>
    <row r="6631" spans="1:34" ht="15" x14ac:dyDescent="0.25">
      <c r="A6631" t="s">
        <v>13255</v>
      </c>
      <c r="B6631" t="s">
        <v>13256</v>
      </c>
      <c r="C6631" t="s">
        <v>142</v>
      </c>
      <c r="D6631">
        <v>37</v>
      </c>
      <c r="E6631" s="138">
        <v>45645</v>
      </c>
      <c r="F6631" s="138">
        <v>45684</v>
      </c>
      <c r="G6631" t="s">
        <v>75</v>
      </c>
      <c r="H6631" t="s">
        <v>70</v>
      </c>
      <c r="I6631">
        <v>0</v>
      </c>
      <c r="J6631" t="s">
        <v>16697</v>
      </c>
      <c r="K6631">
        <v>0.5</v>
      </c>
      <c r="L6631" t="s">
        <v>16270</v>
      </c>
      <c r="M6631">
        <v>0.7</v>
      </c>
      <c r="N6631" t="s">
        <v>78</v>
      </c>
      <c r="O6631">
        <v>0.8</v>
      </c>
      <c r="P6631" t="s">
        <v>79</v>
      </c>
      <c r="Q6631"/>
      <c r="R6631"/>
      <c r="S6631"/>
      <c r="T6631"/>
      <c r="U6631"/>
      <c r="V6631"/>
      <c r="W6631"/>
      <c r="X6631"/>
      <c r="Y6631"/>
      <c r="Z6631"/>
      <c r="AA6631"/>
      <c r="AB6631"/>
      <c r="AC6631"/>
      <c r="AD6631"/>
      <c r="AE6631"/>
      <c r="AF6631"/>
      <c r="AG6631">
        <v>4</v>
      </c>
      <c r="AH6631">
        <v>9250</v>
      </c>
    </row>
    <row r="6632" spans="1:34" ht="15" x14ac:dyDescent="0.25">
      <c r="A6632" t="s">
        <v>13257</v>
      </c>
      <c r="B6632" t="s">
        <v>13258</v>
      </c>
      <c r="C6632" t="s">
        <v>264</v>
      </c>
      <c r="D6632">
        <v>117</v>
      </c>
      <c r="E6632" s="138">
        <v>43454</v>
      </c>
      <c r="F6632" s="138">
        <v>46011</v>
      </c>
      <c r="G6632" t="s">
        <v>69</v>
      </c>
      <c r="H6632" t="s">
        <v>70</v>
      </c>
      <c r="I6632">
        <v>0</v>
      </c>
      <c r="J6632" t="s">
        <v>16231</v>
      </c>
      <c r="K6632">
        <v>0.8</v>
      </c>
      <c r="L6632" t="s">
        <v>71</v>
      </c>
      <c r="M6632"/>
      <c r="N6632"/>
      <c r="O6632"/>
      <c r="P6632"/>
      <c r="Q6632"/>
      <c r="R6632"/>
      <c r="S6632"/>
      <c r="T6632"/>
      <c r="U6632"/>
      <c r="V6632"/>
      <c r="W6632"/>
      <c r="X6632"/>
      <c r="Y6632"/>
      <c r="Z6632"/>
      <c r="AA6632"/>
      <c r="AB6632"/>
      <c r="AC6632"/>
      <c r="AD6632"/>
      <c r="AE6632"/>
      <c r="AF6632"/>
      <c r="AG6632">
        <v>2</v>
      </c>
      <c r="AH6632">
        <v>13000</v>
      </c>
    </row>
    <row r="6633" spans="1:34" ht="15" x14ac:dyDescent="0.25">
      <c r="A6633" t="s">
        <v>13259</v>
      </c>
      <c r="B6633" t="s">
        <v>13260</v>
      </c>
      <c r="C6633" t="s">
        <v>84</v>
      </c>
      <c r="D6633"/>
      <c r="E6633"/>
      <c r="F6633"/>
      <c r="G6633"/>
      <c r="H6633" t="s">
        <v>63</v>
      </c>
      <c r="I6633" t="s">
        <v>64</v>
      </c>
      <c r="J6633"/>
      <c r="K6633"/>
      <c r="L6633"/>
      <c r="M6633"/>
      <c r="N6633"/>
      <c r="O6633"/>
      <c r="P6633"/>
      <c r="Q6633"/>
      <c r="R6633"/>
      <c r="S6633"/>
      <c r="T6633"/>
      <c r="U6633"/>
      <c r="V6633"/>
      <c r="W6633"/>
      <c r="X6633"/>
      <c r="Y6633"/>
      <c r="Z6633"/>
      <c r="AA6633"/>
      <c r="AB6633"/>
      <c r="AC6633"/>
      <c r="AD6633"/>
      <c r="AE6633"/>
      <c r="AF6633"/>
      <c r="AG6633"/>
      <c r="AH6633">
        <v>0</v>
      </c>
    </row>
    <row r="6634" spans="1:34" ht="15" x14ac:dyDescent="0.25">
      <c r="A6634" t="s">
        <v>13261</v>
      </c>
      <c r="B6634" t="s">
        <v>13262</v>
      </c>
      <c r="C6634" t="s">
        <v>93</v>
      </c>
      <c r="D6634" t="s">
        <v>16125</v>
      </c>
      <c r="E6634" s="138">
        <v>39190</v>
      </c>
      <c r="F6634" s="138">
        <v>46011</v>
      </c>
      <c r="G6634" t="s">
        <v>69</v>
      </c>
      <c r="H6634" t="s">
        <v>63</v>
      </c>
      <c r="I6634">
        <v>0.8</v>
      </c>
      <c r="J6634" t="s">
        <v>71</v>
      </c>
      <c r="K6634"/>
      <c r="L6634"/>
      <c r="M6634"/>
      <c r="N6634"/>
      <c r="O6634"/>
      <c r="P6634"/>
      <c r="Q6634"/>
      <c r="R6634"/>
      <c r="S6634"/>
      <c r="T6634"/>
      <c r="U6634"/>
      <c r="V6634"/>
      <c r="W6634"/>
      <c r="X6634"/>
      <c r="Y6634"/>
      <c r="Z6634"/>
      <c r="AA6634"/>
      <c r="AB6634"/>
      <c r="AC6634"/>
      <c r="AD6634"/>
      <c r="AE6634"/>
      <c r="AF6634"/>
      <c r="AG6634">
        <v>1</v>
      </c>
      <c r="AH6634">
        <v>0</v>
      </c>
    </row>
    <row r="6635" spans="1:34" ht="15" x14ac:dyDescent="0.25">
      <c r="A6635" t="s">
        <v>13263</v>
      </c>
      <c r="B6635" t="s">
        <v>13264</v>
      </c>
      <c r="C6635" t="s">
        <v>359</v>
      </c>
      <c r="D6635">
        <v>29</v>
      </c>
      <c r="E6635" s="138">
        <v>45281</v>
      </c>
      <c r="F6635" s="138">
        <v>46011</v>
      </c>
      <c r="G6635" t="s">
        <v>69</v>
      </c>
      <c r="H6635" t="s">
        <v>70</v>
      </c>
      <c r="I6635">
        <v>0</v>
      </c>
      <c r="J6635" t="s">
        <v>16236</v>
      </c>
      <c r="K6635">
        <v>0.6</v>
      </c>
      <c r="L6635" t="s">
        <v>71</v>
      </c>
      <c r="M6635"/>
      <c r="N6635"/>
      <c r="O6635"/>
      <c r="P6635"/>
      <c r="Q6635"/>
      <c r="R6635"/>
      <c r="S6635"/>
      <c r="T6635"/>
      <c r="U6635"/>
      <c r="V6635"/>
      <c r="W6635"/>
      <c r="X6635"/>
      <c r="Y6635"/>
      <c r="Z6635"/>
      <c r="AA6635"/>
      <c r="AB6635"/>
      <c r="AC6635"/>
      <c r="AD6635"/>
      <c r="AE6635"/>
      <c r="AF6635"/>
      <c r="AG6635">
        <v>2</v>
      </c>
      <c r="AH6635">
        <v>9999.99</v>
      </c>
    </row>
    <row r="6636" spans="1:34" ht="15" x14ac:dyDescent="0.25">
      <c r="A6636" t="s">
        <v>13265</v>
      </c>
      <c r="B6636" t="s">
        <v>13266</v>
      </c>
      <c r="C6636" t="s">
        <v>68</v>
      </c>
      <c r="D6636">
        <v>6</v>
      </c>
      <c r="E6636" s="138">
        <v>45715</v>
      </c>
      <c r="F6636" s="138">
        <v>45723</v>
      </c>
      <c r="G6636" t="s">
        <v>16478</v>
      </c>
      <c r="H6636" t="s">
        <v>70</v>
      </c>
      <c r="I6636">
        <v>0.54</v>
      </c>
      <c r="J6636" t="s">
        <v>76</v>
      </c>
      <c r="K6636">
        <v>0.7</v>
      </c>
      <c r="L6636" t="s">
        <v>77</v>
      </c>
      <c r="M6636">
        <v>0.78</v>
      </c>
      <c r="N6636" t="s">
        <v>78</v>
      </c>
      <c r="O6636">
        <v>0.8</v>
      </c>
      <c r="P6636" t="s">
        <v>16698</v>
      </c>
      <c r="Q6636">
        <v>0</v>
      </c>
      <c r="R6636" t="s">
        <v>16229</v>
      </c>
      <c r="S6636"/>
      <c r="T6636"/>
      <c r="U6636"/>
      <c r="V6636"/>
      <c r="W6636"/>
      <c r="X6636"/>
      <c r="Y6636"/>
      <c r="Z6636"/>
      <c r="AA6636"/>
      <c r="AB6636"/>
      <c r="AC6636"/>
      <c r="AD6636"/>
      <c r="AE6636"/>
      <c r="AF6636"/>
      <c r="AG6636">
        <v>0</v>
      </c>
      <c r="AH6636">
        <v>0</v>
      </c>
    </row>
    <row r="6637" spans="1:34" ht="15" x14ac:dyDescent="0.25">
      <c r="A6637" t="s">
        <v>13267</v>
      </c>
      <c r="B6637" t="s">
        <v>13268</v>
      </c>
      <c r="C6637" t="s">
        <v>84</v>
      </c>
      <c r="D6637"/>
      <c r="E6637"/>
      <c r="F6637"/>
      <c r="G6637"/>
      <c r="H6637" t="s">
        <v>63</v>
      </c>
      <c r="I6637" t="s">
        <v>64</v>
      </c>
      <c r="J6637"/>
      <c r="K6637"/>
      <c r="L6637"/>
      <c r="M6637"/>
      <c r="N6637"/>
      <c r="O6637"/>
      <c r="P6637"/>
      <c r="Q6637"/>
      <c r="R6637"/>
      <c r="S6637"/>
      <c r="T6637"/>
      <c r="U6637"/>
      <c r="V6637"/>
      <c r="W6637"/>
      <c r="X6637"/>
      <c r="Y6637"/>
      <c r="Z6637"/>
      <c r="AA6637"/>
      <c r="AB6637"/>
      <c r="AC6637"/>
      <c r="AD6637"/>
      <c r="AE6637"/>
      <c r="AF6637"/>
      <c r="AG6637"/>
      <c r="AH6637">
        <v>0</v>
      </c>
    </row>
    <row r="6638" spans="1:34" ht="15" x14ac:dyDescent="0.25">
      <c r="A6638" t="s">
        <v>13269</v>
      </c>
      <c r="B6638" t="s">
        <v>13270</v>
      </c>
      <c r="C6638" t="s">
        <v>219</v>
      </c>
      <c r="D6638">
        <v>68</v>
      </c>
      <c r="E6638" s="138">
        <v>45646</v>
      </c>
      <c r="F6638" s="138">
        <v>45952</v>
      </c>
      <c r="G6638" t="s">
        <v>16478</v>
      </c>
      <c r="H6638" t="s">
        <v>70</v>
      </c>
      <c r="I6638">
        <v>0.4</v>
      </c>
      <c r="J6638" t="s">
        <v>16507</v>
      </c>
      <c r="K6638">
        <v>0.65</v>
      </c>
      <c r="L6638" t="s">
        <v>77</v>
      </c>
      <c r="M6638">
        <v>0.7</v>
      </c>
      <c r="N6638" t="s">
        <v>78</v>
      </c>
      <c r="O6638">
        <v>0.8</v>
      </c>
      <c r="P6638" t="s">
        <v>79</v>
      </c>
      <c r="Q6638">
        <v>0</v>
      </c>
      <c r="R6638" t="s">
        <v>16249</v>
      </c>
      <c r="S6638"/>
      <c r="T6638"/>
      <c r="U6638"/>
      <c r="V6638"/>
      <c r="W6638"/>
      <c r="X6638"/>
      <c r="Y6638"/>
      <c r="Z6638"/>
      <c r="AA6638"/>
      <c r="AB6638"/>
      <c r="AC6638"/>
      <c r="AD6638"/>
      <c r="AE6638"/>
      <c r="AF6638"/>
      <c r="AG6638">
        <v>0</v>
      </c>
      <c r="AH6638">
        <v>0</v>
      </c>
    </row>
    <row r="6639" spans="1:34" ht="15" x14ac:dyDescent="0.25">
      <c r="A6639" t="s">
        <v>13271</v>
      </c>
      <c r="B6639" t="s">
        <v>13272</v>
      </c>
      <c r="C6639" t="s">
        <v>742</v>
      </c>
      <c r="D6639">
        <v>37</v>
      </c>
      <c r="E6639" s="138">
        <v>45647</v>
      </c>
      <c r="F6639" s="138">
        <v>45727</v>
      </c>
      <c r="G6639" t="s">
        <v>75</v>
      </c>
      <c r="H6639" t="s">
        <v>70</v>
      </c>
      <c r="I6639">
        <v>0</v>
      </c>
      <c r="J6639" t="s">
        <v>16228</v>
      </c>
      <c r="K6639">
        <v>0.64</v>
      </c>
      <c r="L6639" t="s">
        <v>71</v>
      </c>
      <c r="M6639"/>
      <c r="N6639"/>
      <c r="O6639"/>
      <c r="P6639"/>
      <c r="Q6639"/>
      <c r="R6639"/>
      <c r="S6639"/>
      <c r="T6639"/>
      <c r="U6639"/>
      <c r="V6639"/>
      <c r="W6639"/>
      <c r="X6639"/>
      <c r="Y6639"/>
      <c r="Z6639"/>
      <c r="AA6639"/>
      <c r="AB6639"/>
      <c r="AC6639"/>
      <c r="AD6639"/>
      <c r="AE6639"/>
      <c r="AF6639"/>
      <c r="AG6639">
        <v>2</v>
      </c>
      <c r="AH6639">
        <v>12000</v>
      </c>
    </row>
    <row r="6640" spans="1:34" ht="15" x14ac:dyDescent="0.25">
      <c r="A6640" t="s">
        <v>13273</v>
      </c>
      <c r="B6640" t="s">
        <v>13274</v>
      </c>
      <c r="C6640" t="s">
        <v>176</v>
      </c>
      <c r="D6640">
        <v>31</v>
      </c>
      <c r="E6640" s="138">
        <v>42262</v>
      </c>
      <c r="F6640" s="138">
        <v>46011</v>
      </c>
      <c r="G6640" t="s">
        <v>69</v>
      </c>
      <c r="H6640" t="s">
        <v>63</v>
      </c>
      <c r="I6640">
        <v>0.6</v>
      </c>
      <c r="J6640" t="s">
        <v>71</v>
      </c>
      <c r="K6640"/>
      <c r="L6640"/>
      <c r="M6640"/>
      <c r="N6640"/>
      <c r="O6640"/>
      <c r="P6640"/>
      <c r="Q6640"/>
      <c r="R6640"/>
      <c r="S6640"/>
      <c r="T6640"/>
      <c r="U6640"/>
      <c r="V6640"/>
      <c r="W6640"/>
      <c r="X6640"/>
      <c r="Y6640"/>
      <c r="Z6640"/>
      <c r="AA6640"/>
      <c r="AB6640"/>
      <c r="AC6640"/>
      <c r="AD6640"/>
      <c r="AE6640"/>
      <c r="AF6640"/>
      <c r="AG6640">
        <v>1</v>
      </c>
      <c r="AH6640">
        <v>0</v>
      </c>
    </row>
    <row r="6641" spans="1:34" ht="15" x14ac:dyDescent="0.25">
      <c r="A6641" t="s">
        <v>13275</v>
      </c>
      <c r="B6641" t="s">
        <v>13276</v>
      </c>
      <c r="C6641" t="s">
        <v>604</v>
      </c>
      <c r="D6641"/>
      <c r="E6641"/>
      <c r="F6641"/>
      <c r="G6641"/>
      <c r="H6641" t="s">
        <v>63</v>
      </c>
      <c r="I6641" t="s">
        <v>64</v>
      </c>
      <c r="J6641"/>
      <c r="K6641"/>
      <c r="L6641"/>
      <c r="M6641"/>
      <c r="N6641"/>
      <c r="O6641"/>
      <c r="P6641"/>
      <c r="Q6641"/>
      <c r="R6641"/>
      <c r="S6641"/>
      <c r="T6641"/>
      <c r="U6641"/>
      <c r="V6641"/>
      <c r="W6641"/>
      <c r="X6641"/>
      <c r="Y6641"/>
      <c r="Z6641"/>
      <c r="AA6641"/>
      <c r="AB6641"/>
      <c r="AC6641"/>
      <c r="AD6641"/>
      <c r="AE6641"/>
      <c r="AF6641"/>
      <c r="AG6641"/>
      <c r="AH6641">
        <v>0</v>
      </c>
    </row>
    <row r="6642" spans="1:34" ht="15" x14ac:dyDescent="0.25">
      <c r="A6642" t="s">
        <v>13277</v>
      </c>
      <c r="B6642" t="s">
        <v>13278</v>
      </c>
      <c r="C6642" t="s">
        <v>530</v>
      </c>
      <c r="D6642">
        <v>63</v>
      </c>
      <c r="E6642" s="138">
        <v>45624</v>
      </c>
      <c r="F6642" s="138">
        <v>45673</v>
      </c>
      <c r="G6642" t="s">
        <v>69</v>
      </c>
      <c r="H6642" t="s">
        <v>63</v>
      </c>
      <c r="I6642">
        <v>0.8</v>
      </c>
      <c r="J6642" t="s">
        <v>71</v>
      </c>
      <c r="K6642"/>
      <c r="L6642"/>
      <c r="M6642"/>
      <c r="N6642"/>
      <c r="O6642"/>
      <c r="P6642"/>
      <c r="Q6642"/>
      <c r="R6642"/>
      <c r="S6642"/>
      <c r="T6642"/>
      <c r="U6642"/>
      <c r="V6642"/>
      <c r="W6642"/>
      <c r="X6642"/>
      <c r="Y6642"/>
      <c r="Z6642"/>
      <c r="AA6642"/>
      <c r="AB6642"/>
      <c r="AC6642"/>
      <c r="AD6642"/>
      <c r="AE6642"/>
      <c r="AF6642"/>
      <c r="AG6642">
        <v>1</v>
      </c>
      <c r="AH6642">
        <v>0</v>
      </c>
    </row>
    <row r="6643" spans="1:34" ht="15" x14ac:dyDescent="0.25">
      <c r="A6643" t="s">
        <v>13279</v>
      </c>
      <c r="B6643" t="s">
        <v>13280</v>
      </c>
      <c r="C6643" t="s">
        <v>742</v>
      </c>
      <c r="D6643">
        <v>2</v>
      </c>
      <c r="E6643" s="138">
        <v>45320</v>
      </c>
      <c r="F6643" s="138">
        <v>46011</v>
      </c>
      <c r="G6643" t="s">
        <v>69</v>
      </c>
      <c r="H6643" t="s">
        <v>63</v>
      </c>
      <c r="I6643">
        <v>0.2</v>
      </c>
      <c r="J6643" t="s">
        <v>16238</v>
      </c>
      <c r="K6643"/>
      <c r="L6643"/>
      <c r="M6643"/>
      <c r="N6643"/>
      <c r="O6643"/>
      <c r="P6643"/>
      <c r="Q6643"/>
      <c r="R6643"/>
      <c r="S6643"/>
      <c r="T6643"/>
      <c r="U6643"/>
      <c r="V6643"/>
      <c r="W6643"/>
      <c r="X6643"/>
      <c r="Y6643"/>
      <c r="Z6643"/>
      <c r="AA6643"/>
      <c r="AB6643"/>
      <c r="AC6643"/>
      <c r="AD6643"/>
      <c r="AE6643"/>
      <c r="AF6643"/>
      <c r="AG6643">
        <v>1</v>
      </c>
      <c r="AH6643">
        <v>0</v>
      </c>
    </row>
    <row r="6644" spans="1:34" ht="15" x14ac:dyDescent="0.25">
      <c r="A6644" t="s">
        <v>13281</v>
      </c>
      <c r="B6644" t="s">
        <v>13282</v>
      </c>
      <c r="C6644" t="s">
        <v>254</v>
      </c>
      <c r="D6644">
        <v>62</v>
      </c>
      <c r="E6644" s="138">
        <v>45272</v>
      </c>
      <c r="F6644" s="138">
        <v>46011</v>
      </c>
      <c r="G6644" t="s">
        <v>69</v>
      </c>
      <c r="H6644" t="s">
        <v>70</v>
      </c>
      <c r="I6644">
        <v>0</v>
      </c>
      <c r="J6644" t="s">
        <v>16245</v>
      </c>
      <c r="K6644">
        <v>0.8</v>
      </c>
      <c r="L6644" t="s">
        <v>71</v>
      </c>
      <c r="M6644"/>
      <c r="N6644"/>
      <c r="O6644"/>
      <c r="P6644"/>
      <c r="Q6644"/>
      <c r="R6644"/>
      <c r="S6644"/>
      <c r="T6644"/>
      <c r="U6644"/>
      <c r="V6644"/>
      <c r="W6644"/>
      <c r="X6644"/>
      <c r="Y6644"/>
      <c r="Z6644"/>
      <c r="AA6644"/>
      <c r="AB6644"/>
      <c r="AC6644"/>
      <c r="AD6644"/>
      <c r="AE6644"/>
      <c r="AF6644"/>
      <c r="AG6644">
        <v>2</v>
      </c>
      <c r="AH6644">
        <v>16000</v>
      </c>
    </row>
    <row r="6645" spans="1:34" ht="15" x14ac:dyDescent="0.25">
      <c r="A6645" t="s">
        <v>13283</v>
      </c>
      <c r="B6645" t="s">
        <v>13284</v>
      </c>
      <c r="C6645" t="s">
        <v>246</v>
      </c>
      <c r="D6645">
        <v>43</v>
      </c>
      <c r="E6645" s="138">
        <v>45625</v>
      </c>
      <c r="F6645" s="138">
        <v>45709</v>
      </c>
      <c r="G6645" t="s">
        <v>69</v>
      </c>
      <c r="H6645" t="s">
        <v>70</v>
      </c>
      <c r="I6645">
        <v>0</v>
      </c>
      <c r="J6645" t="s">
        <v>16229</v>
      </c>
      <c r="K6645">
        <v>0.75</v>
      </c>
      <c r="L6645" t="s">
        <v>16270</v>
      </c>
      <c r="M6645">
        <v>0.78</v>
      </c>
      <c r="N6645" t="s">
        <v>78</v>
      </c>
      <c r="O6645">
        <v>0.8</v>
      </c>
      <c r="P6645" t="s">
        <v>79</v>
      </c>
      <c r="Q6645"/>
      <c r="R6645"/>
      <c r="S6645"/>
      <c r="T6645"/>
      <c r="U6645"/>
      <c r="V6645"/>
      <c r="W6645"/>
      <c r="X6645"/>
      <c r="Y6645"/>
      <c r="Z6645"/>
      <c r="AA6645"/>
      <c r="AB6645"/>
      <c r="AC6645"/>
      <c r="AD6645"/>
      <c r="AE6645"/>
      <c r="AF6645"/>
      <c r="AG6645">
        <v>4</v>
      </c>
      <c r="AH6645">
        <v>10000</v>
      </c>
    </row>
    <row r="6646" spans="1:34" ht="15" x14ac:dyDescent="0.25">
      <c r="A6646" t="s">
        <v>13285</v>
      </c>
      <c r="B6646" t="s">
        <v>13286</v>
      </c>
      <c r="C6646" t="s">
        <v>151</v>
      </c>
      <c r="D6646">
        <v>55</v>
      </c>
      <c r="E6646" s="138">
        <v>45645</v>
      </c>
      <c r="F6646" s="138">
        <v>45664</v>
      </c>
      <c r="G6646" t="s">
        <v>75</v>
      </c>
      <c r="H6646" t="s">
        <v>63</v>
      </c>
      <c r="I6646">
        <v>0.8</v>
      </c>
      <c r="J6646" t="s">
        <v>71</v>
      </c>
      <c r="K6646"/>
      <c r="L6646"/>
      <c r="M6646"/>
      <c r="N6646"/>
      <c r="O6646"/>
      <c r="P6646"/>
      <c r="Q6646"/>
      <c r="R6646"/>
      <c r="S6646"/>
      <c r="T6646"/>
      <c r="U6646"/>
      <c r="V6646"/>
      <c r="W6646"/>
      <c r="X6646"/>
      <c r="Y6646"/>
      <c r="Z6646"/>
      <c r="AA6646"/>
      <c r="AB6646"/>
      <c r="AC6646"/>
      <c r="AD6646"/>
      <c r="AE6646"/>
      <c r="AF6646"/>
      <c r="AG6646">
        <v>1</v>
      </c>
      <c r="AH6646">
        <v>0</v>
      </c>
    </row>
    <row r="6647" spans="1:34" ht="15" x14ac:dyDescent="0.25">
      <c r="A6647" t="s">
        <v>13287</v>
      </c>
      <c r="B6647" t="s">
        <v>13288</v>
      </c>
      <c r="C6647" t="s">
        <v>193</v>
      </c>
      <c r="D6647">
        <v>11</v>
      </c>
      <c r="E6647" s="138">
        <v>45761</v>
      </c>
      <c r="F6647" s="138">
        <v>45799</v>
      </c>
      <c r="G6647" t="s">
        <v>75</v>
      </c>
      <c r="H6647" t="s">
        <v>70</v>
      </c>
      <c r="I6647">
        <v>0</v>
      </c>
      <c r="J6647" t="s">
        <v>16229</v>
      </c>
      <c r="K6647">
        <v>0.55000000000000004</v>
      </c>
      <c r="L6647" t="s">
        <v>16270</v>
      </c>
      <c r="M6647">
        <v>0.67</v>
      </c>
      <c r="N6647" t="s">
        <v>78</v>
      </c>
      <c r="O6647">
        <v>0.7</v>
      </c>
      <c r="P6647" t="s">
        <v>79</v>
      </c>
      <c r="Q6647"/>
      <c r="R6647"/>
      <c r="S6647"/>
      <c r="T6647"/>
      <c r="U6647"/>
      <c r="V6647"/>
      <c r="W6647"/>
      <c r="X6647"/>
      <c r="Y6647"/>
      <c r="Z6647"/>
      <c r="AA6647"/>
      <c r="AB6647"/>
      <c r="AC6647"/>
      <c r="AD6647"/>
      <c r="AE6647"/>
      <c r="AF6647"/>
      <c r="AG6647">
        <v>4</v>
      </c>
      <c r="AH6647">
        <v>10000</v>
      </c>
    </row>
    <row r="6648" spans="1:34" ht="15" x14ac:dyDescent="0.25">
      <c r="A6648" t="s">
        <v>13289</v>
      </c>
      <c r="B6648" t="s">
        <v>13290</v>
      </c>
      <c r="C6648" t="s">
        <v>193</v>
      </c>
      <c r="D6648">
        <v>7</v>
      </c>
      <c r="E6648" s="138">
        <v>45712</v>
      </c>
      <c r="F6648" s="138">
        <v>45722</v>
      </c>
      <c r="G6648" t="s">
        <v>69</v>
      </c>
      <c r="H6648" t="s">
        <v>70</v>
      </c>
      <c r="I6648">
        <v>0</v>
      </c>
      <c r="J6648" t="s">
        <v>16429</v>
      </c>
      <c r="K6648">
        <v>0.8</v>
      </c>
      <c r="L6648" t="s">
        <v>71</v>
      </c>
      <c r="M6648"/>
      <c r="N6648"/>
      <c r="O6648"/>
      <c r="P6648"/>
      <c r="Q6648"/>
      <c r="R6648"/>
      <c r="S6648"/>
      <c r="T6648"/>
      <c r="U6648"/>
      <c r="V6648"/>
      <c r="W6648"/>
      <c r="X6648"/>
      <c r="Y6648"/>
      <c r="Z6648"/>
      <c r="AA6648"/>
      <c r="AB6648"/>
      <c r="AC6648"/>
      <c r="AD6648"/>
      <c r="AE6648"/>
      <c r="AF6648"/>
      <c r="AG6648">
        <v>2</v>
      </c>
      <c r="AH6648">
        <v>10269</v>
      </c>
    </row>
    <row r="6649" spans="1:34" ht="15" x14ac:dyDescent="0.25">
      <c r="A6649" t="s">
        <v>13291</v>
      </c>
      <c r="B6649" t="s">
        <v>13292</v>
      </c>
      <c r="C6649" t="s">
        <v>281</v>
      </c>
      <c r="D6649">
        <v>58</v>
      </c>
      <c r="E6649" s="138">
        <v>45272</v>
      </c>
      <c r="F6649" s="138">
        <v>46011</v>
      </c>
      <c r="G6649" t="s">
        <v>69</v>
      </c>
      <c r="H6649" t="s">
        <v>63</v>
      </c>
      <c r="I6649">
        <v>0.8</v>
      </c>
      <c r="J6649" t="s">
        <v>71</v>
      </c>
      <c r="K6649"/>
      <c r="L6649"/>
      <c r="M6649"/>
      <c r="N6649"/>
      <c r="O6649"/>
      <c r="P6649"/>
      <c r="Q6649"/>
      <c r="R6649"/>
      <c r="S6649"/>
      <c r="T6649"/>
      <c r="U6649"/>
      <c r="V6649"/>
      <c r="W6649"/>
      <c r="X6649"/>
      <c r="Y6649"/>
      <c r="Z6649"/>
      <c r="AA6649"/>
      <c r="AB6649"/>
      <c r="AC6649"/>
      <c r="AD6649"/>
      <c r="AE6649"/>
      <c r="AF6649"/>
      <c r="AG6649">
        <v>1</v>
      </c>
      <c r="AH6649">
        <v>0</v>
      </c>
    </row>
    <row r="6650" spans="1:34" ht="15" x14ac:dyDescent="0.25">
      <c r="A6650" t="s">
        <v>13293</v>
      </c>
      <c r="B6650" t="s">
        <v>13294</v>
      </c>
      <c r="C6650" t="s">
        <v>142</v>
      </c>
      <c r="D6650">
        <v>44</v>
      </c>
      <c r="E6650" s="138">
        <v>45644</v>
      </c>
      <c r="F6650" s="138">
        <v>45748</v>
      </c>
      <c r="G6650" t="s">
        <v>16478</v>
      </c>
      <c r="H6650" t="s">
        <v>70</v>
      </c>
      <c r="I6650">
        <v>0.45</v>
      </c>
      <c r="J6650" t="s">
        <v>76</v>
      </c>
      <c r="K6650">
        <v>0.55000000000000004</v>
      </c>
      <c r="L6650" t="s">
        <v>77</v>
      </c>
      <c r="M6650">
        <v>0.65</v>
      </c>
      <c r="N6650" t="s">
        <v>78</v>
      </c>
      <c r="O6650">
        <v>0.75</v>
      </c>
      <c r="P6650" t="s">
        <v>79</v>
      </c>
      <c r="Q6650"/>
      <c r="R6650"/>
      <c r="S6650"/>
      <c r="T6650"/>
      <c r="U6650"/>
      <c r="V6650"/>
      <c r="W6650"/>
      <c r="X6650"/>
      <c r="Y6650"/>
      <c r="Z6650"/>
      <c r="AA6650"/>
      <c r="AB6650"/>
      <c r="AC6650"/>
      <c r="AD6650"/>
      <c r="AE6650"/>
      <c r="AF6650"/>
      <c r="AG6650">
        <v>0</v>
      </c>
      <c r="AH6650">
        <v>0</v>
      </c>
    </row>
    <row r="6651" spans="1:34" ht="15" x14ac:dyDescent="0.25">
      <c r="A6651" t="s">
        <v>13295</v>
      </c>
      <c r="B6651" t="s">
        <v>13296</v>
      </c>
      <c r="C6651" t="s">
        <v>148</v>
      </c>
      <c r="D6651">
        <v>53</v>
      </c>
      <c r="E6651" s="138">
        <v>45646</v>
      </c>
      <c r="F6651" s="138">
        <v>45679</v>
      </c>
      <c r="G6651" t="s">
        <v>75</v>
      </c>
      <c r="H6651" t="s">
        <v>70</v>
      </c>
      <c r="I6651">
        <v>0</v>
      </c>
      <c r="J6651" t="s">
        <v>16230</v>
      </c>
      <c r="K6651">
        <v>0.45</v>
      </c>
      <c r="L6651" t="s">
        <v>16270</v>
      </c>
      <c r="M6651">
        <v>0.65</v>
      </c>
      <c r="N6651" t="s">
        <v>78</v>
      </c>
      <c r="O6651">
        <v>0.8</v>
      </c>
      <c r="P6651" t="s">
        <v>79</v>
      </c>
      <c r="Q6651"/>
      <c r="R6651"/>
      <c r="S6651"/>
      <c r="T6651"/>
      <c r="U6651"/>
      <c r="V6651"/>
      <c r="W6651"/>
      <c r="X6651"/>
      <c r="Y6651"/>
      <c r="Z6651"/>
      <c r="AA6651"/>
      <c r="AB6651"/>
      <c r="AC6651"/>
      <c r="AD6651"/>
      <c r="AE6651"/>
      <c r="AF6651"/>
      <c r="AG6651">
        <v>4</v>
      </c>
      <c r="AH6651">
        <v>15000</v>
      </c>
    </row>
    <row r="6652" spans="1:34" ht="15" x14ac:dyDescent="0.25">
      <c r="A6652" t="s">
        <v>13299</v>
      </c>
      <c r="B6652" t="s">
        <v>13300</v>
      </c>
      <c r="C6652" t="s">
        <v>712</v>
      </c>
      <c r="D6652">
        <v>59</v>
      </c>
      <c r="E6652" s="138">
        <v>45645</v>
      </c>
      <c r="F6652" s="138">
        <v>45882</v>
      </c>
      <c r="G6652" t="s">
        <v>69</v>
      </c>
      <c r="H6652" t="s">
        <v>70</v>
      </c>
      <c r="I6652">
        <v>0</v>
      </c>
      <c r="J6652" t="s">
        <v>16430</v>
      </c>
      <c r="K6652">
        <v>0.8</v>
      </c>
      <c r="L6652" t="s">
        <v>71</v>
      </c>
      <c r="M6652"/>
      <c r="N6652"/>
      <c r="O6652"/>
      <c r="P6652"/>
      <c r="Q6652"/>
      <c r="R6652"/>
      <c r="S6652"/>
      <c r="T6652"/>
      <c r="U6652"/>
      <c r="V6652"/>
      <c r="W6652"/>
      <c r="X6652"/>
      <c r="Y6652"/>
      <c r="Z6652"/>
      <c r="AA6652"/>
      <c r="AB6652"/>
      <c r="AC6652"/>
      <c r="AD6652"/>
      <c r="AE6652"/>
      <c r="AF6652"/>
      <c r="AG6652">
        <v>2</v>
      </c>
      <c r="AH6652">
        <v>4000</v>
      </c>
    </row>
    <row r="6653" spans="1:34" ht="15" x14ac:dyDescent="0.25">
      <c r="A6653" t="s">
        <v>13301</v>
      </c>
      <c r="B6653" t="s">
        <v>13302</v>
      </c>
      <c r="C6653" t="s">
        <v>521</v>
      </c>
      <c r="D6653">
        <v>32</v>
      </c>
      <c r="E6653" s="138">
        <v>45625</v>
      </c>
      <c r="F6653" s="138">
        <v>45667</v>
      </c>
      <c r="G6653" t="s">
        <v>75</v>
      </c>
      <c r="H6653" t="s">
        <v>70</v>
      </c>
      <c r="I6653">
        <v>0</v>
      </c>
      <c r="J6653" t="s">
        <v>16229</v>
      </c>
      <c r="K6653">
        <v>0.75</v>
      </c>
      <c r="L6653" t="s">
        <v>71</v>
      </c>
      <c r="M6653"/>
      <c r="N6653"/>
      <c r="O6653"/>
      <c r="P6653"/>
      <c r="Q6653"/>
      <c r="R6653"/>
      <c r="S6653"/>
      <c r="T6653"/>
      <c r="U6653"/>
      <c r="V6653"/>
      <c r="W6653"/>
      <c r="X6653"/>
      <c r="Y6653"/>
      <c r="Z6653"/>
      <c r="AA6653"/>
      <c r="AB6653"/>
      <c r="AC6653"/>
      <c r="AD6653"/>
      <c r="AE6653"/>
      <c r="AF6653"/>
      <c r="AG6653">
        <v>2</v>
      </c>
      <c r="AH6653">
        <v>10000</v>
      </c>
    </row>
    <row r="6654" spans="1:34" ht="15" x14ac:dyDescent="0.25">
      <c r="A6654" t="s">
        <v>13303</v>
      </c>
      <c r="B6654" t="s">
        <v>13304</v>
      </c>
      <c r="C6654" t="s">
        <v>350</v>
      </c>
      <c r="D6654"/>
      <c r="E6654"/>
      <c r="F6654"/>
      <c r="G6654"/>
      <c r="H6654" t="s">
        <v>63</v>
      </c>
      <c r="I6654" t="s">
        <v>64</v>
      </c>
      <c r="J6654"/>
      <c r="K6654"/>
      <c r="L6654"/>
      <c r="M6654"/>
      <c r="N6654"/>
      <c r="O6654"/>
      <c r="P6654"/>
      <c r="Q6654"/>
      <c r="R6654"/>
      <c r="S6654"/>
      <c r="T6654"/>
      <c r="U6654"/>
      <c r="V6654"/>
      <c r="W6654"/>
      <c r="X6654"/>
      <c r="Y6654"/>
      <c r="Z6654"/>
      <c r="AA6654"/>
      <c r="AB6654"/>
      <c r="AC6654"/>
      <c r="AD6654"/>
      <c r="AE6654"/>
      <c r="AF6654"/>
      <c r="AG6654"/>
      <c r="AH6654">
        <v>0</v>
      </c>
    </row>
    <row r="6655" spans="1:34" ht="15" x14ac:dyDescent="0.25">
      <c r="A6655" t="s">
        <v>13305</v>
      </c>
      <c r="B6655" t="s">
        <v>13306</v>
      </c>
      <c r="C6655" t="s">
        <v>228</v>
      </c>
      <c r="D6655">
        <v>24</v>
      </c>
      <c r="E6655" s="138">
        <v>45653</v>
      </c>
      <c r="F6655" s="138">
        <v>45904</v>
      </c>
      <c r="G6655" t="s">
        <v>75</v>
      </c>
      <c r="H6655" t="s">
        <v>63</v>
      </c>
      <c r="I6655">
        <v>0.6</v>
      </c>
      <c r="J6655" t="s">
        <v>71</v>
      </c>
      <c r="K6655"/>
      <c r="L6655"/>
      <c r="M6655"/>
      <c r="N6655"/>
      <c r="O6655"/>
      <c r="P6655"/>
      <c r="Q6655"/>
      <c r="R6655"/>
      <c r="S6655"/>
      <c r="T6655"/>
      <c r="U6655"/>
      <c r="V6655"/>
      <c r="W6655"/>
      <c r="X6655"/>
      <c r="Y6655"/>
      <c r="Z6655"/>
      <c r="AA6655"/>
      <c r="AB6655"/>
      <c r="AC6655"/>
      <c r="AD6655"/>
      <c r="AE6655"/>
      <c r="AF6655"/>
      <c r="AG6655">
        <v>1</v>
      </c>
      <c r="AH6655">
        <v>0</v>
      </c>
    </row>
    <row r="6656" spans="1:34" ht="15" x14ac:dyDescent="0.25">
      <c r="A6656" t="s">
        <v>13313</v>
      </c>
      <c r="B6656" t="s">
        <v>13314</v>
      </c>
      <c r="C6656" t="s">
        <v>139</v>
      </c>
      <c r="D6656">
        <v>1</v>
      </c>
      <c r="E6656" s="138">
        <v>45352</v>
      </c>
      <c r="F6656" s="138">
        <v>46011</v>
      </c>
      <c r="G6656" t="s">
        <v>69</v>
      </c>
      <c r="H6656" t="s">
        <v>63</v>
      </c>
      <c r="I6656">
        <v>0.8</v>
      </c>
      <c r="J6656" t="s">
        <v>71</v>
      </c>
      <c r="K6656"/>
      <c r="L6656"/>
      <c r="M6656"/>
      <c r="N6656"/>
      <c r="O6656"/>
      <c r="P6656"/>
      <c r="Q6656"/>
      <c r="R6656"/>
      <c r="S6656"/>
      <c r="T6656"/>
      <c r="U6656"/>
      <c r="V6656"/>
      <c r="W6656"/>
      <c r="X6656"/>
      <c r="Y6656"/>
      <c r="Z6656"/>
      <c r="AA6656"/>
      <c r="AB6656"/>
      <c r="AC6656"/>
      <c r="AD6656"/>
      <c r="AE6656"/>
      <c r="AF6656"/>
      <c r="AG6656">
        <v>1</v>
      </c>
      <c r="AH6656">
        <v>0</v>
      </c>
    </row>
    <row r="6657" spans="1:34" ht="15" x14ac:dyDescent="0.25">
      <c r="A6657" t="s">
        <v>13315</v>
      </c>
      <c r="B6657" t="s">
        <v>13316</v>
      </c>
      <c r="C6657" t="s">
        <v>264</v>
      </c>
      <c r="D6657">
        <v>8</v>
      </c>
      <c r="E6657" s="138">
        <v>45715</v>
      </c>
      <c r="F6657" s="138">
        <v>45747</v>
      </c>
      <c r="G6657" t="s">
        <v>75</v>
      </c>
      <c r="H6657" t="s">
        <v>70</v>
      </c>
      <c r="I6657">
        <v>0</v>
      </c>
      <c r="J6657" t="s">
        <v>16229</v>
      </c>
      <c r="K6657">
        <v>0.8</v>
      </c>
      <c r="L6657" t="s">
        <v>71</v>
      </c>
      <c r="M6657"/>
      <c r="N6657"/>
      <c r="O6657"/>
      <c r="P6657"/>
      <c r="Q6657"/>
      <c r="R6657"/>
      <c r="S6657"/>
      <c r="T6657"/>
      <c r="U6657"/>
      <c r="V6657"/>
      <c r="W6657"/>
      <c r="X6657"/>
      <c r="Y6657"/>
      <c r="Z6657"/>
      <c r="AA6657"/>
      <c r="AB6657"/>
      <c r="AC6657"/>
      <c r="AD6657"/>
      <c r="AE6657"/>
      <c r="AF6657"/>
      <c r="AG6657">
        <v>2</v>
      </c>
      <c r="AH6657">
        <v>10000</v>
      </c>
    </row>
    <row r="6658" spans="1:34" ht="15" x14ac:dyDescent="0.25">
      <c r="A6658" t="s">
        <v>13309</v>
      </c>
      <c r="B6658" t="s">
        <v>13310</v>
      </c>
      <c r="C6658" t="s">
        <v>790</v>
      </c>
      <c r="D6658">
        <v>4</v>
      </c>
      <c r="E6658" s="138">
        <v>44699</v>
      </c>
      <c r="F6658" s="138">
        <v>46011</v>
      </c>
      <c r="G6658" t="s">
        <v>69</v>
      </c>
      <c r="H6658" t="s">
        <v>63</v>
      </c>
      <c r="I6658">
        <v>0.8</v>
      </c>
      <c r="J6658" t="s">
        <v>71</v>
      </c>
      <c r="K6658"/>
      <c r="L6658"/>
      <c r="M6658"/>
      <c r="N6658"/>
      <c r="O6658"/>
      <c r="P6658"/>
      <c r="Q6658"/>
      <c r="R6658"/>
      <c r="S6658"/>
      <c r="T6658"/>
      <c r="U6658"/>
      <c r="V6658"/>
      <c r="W6658"/>
      <c r="X6658"/>
      <c r="Y6658"/>
      <c r="Z6658"/>
      <c r="AA6658"/>
      <c r="AB6658"/>
      <c r="AC6658"/>
      <c r="AD6658"/>
      <c r="AE6658"/>
      <c r="AF6658"/>
      <c r="AG6658">
        <v>1</v>
      </c>
      <c r="AH6658">
        <v>0</v>
      </c>
    </row>
    <row r="6659" spans="1:34" ht="15" x14ac:dyDescent="0.25">
      <c r="A6659" t="s">
        <v>13307</v>
      </c>
      <c r="B6659" t="s">
        <v>13308</v>
      </c>
      <c r="C6659" t="s">
        <v>159</v>
      </c>
      <c r="D6659">
        <v>6</v>
      </c>
      <c r="E6659" s="138">
        <v>45397</v>
      </c>
      <c r="F6659" s="138">
        <v>46011</v>
      </c>
      <c r="G6659" t="s">
        <v>69</v>
      </c>
      <c r="H6659" t="s">
        <v>63</v>
      </c>
      <c r="I6659">
        <v>0.8</v>
      </c>
      <c r="J6659" t="s">
        <v>71</v>
      </c>
      <c r="K6659"/>
      <c r="L6659"/>
      <c r="M6659"/>
      <c r="N6659"/>
      <c r="O6659"/>
      <c r="P6659"/>
      <c r="Q6659"/>
      <c r="R6659"/>
      <c r="S6659"/>
      <c r="T6659"/>
      <c r="U6659"/>
      <c r="V6659"/>
      <c r="W6659"/>
      <c r="X6659"/>
      <c r="Y6659"/>
      <c r="Z6659"/>
      <c r="AA6659"/>
      <c r="AB6659"/>
      <c r="AC6659"/>
      <c r="AD6659"/>
      <c r="AE6659"/>
      <c r="AF6659"/>
      <c r="AG6659">
        <v>1</v>
      </c>
      <c r="AH6659">
        <v>0</v>
      </c>
    </row>
    <row r="6660" spans="1:34" ht="15" x14ac:dyDescent="0.25">
      <c r="A6660" t="s">
        <v>13333</v>
      </c>
      <c r="B6660" t="s">
        <v>13334</v>
      </c>
      <c r="C6660" t="s">
        <v>264</v>
      </c>
      <c r="D6660">
        <v>4</v>
      </c>
      <c r="E6660" s="138">
        <v>45698</v>
      </c>
      <c r="F6660" s="138">
        <v>45734</v>
      </c>
      <c r="G6660" t="s">
        <v>69</v>
      </c>
      <c r="H6660" t="s">
        <v>70</v>
      </c>
      <c r="I6660">
        <v>0</v>
      </c>
      <c r="J6660" t="s">
        <v>16269</v>
      </c>
      <c r="K6660">
        <v>0.8</v>
      </c>
      <c r="L6660" t="s">
        <v>71</v>
      </c>
      <c r="M6660"/>
      <c r="N6660"/>
      <c r="O6660"/>
      <c r="P6660"/>
      <c r="Q6660"/>
      <c r="R6660"/>
      <c r="S6660"/>
      <c r="T6660"/>
      <c r="U6660"/>
      <c r="V6660"/>
      <c r="W6660"/>
      <c r="X6660"/>
      <c r="Y6660"/>
      <c r="Z6660"/>
      <c r="AA6660"/>
      <c r="AB6660"/>
      <c r="AC6660"/>
      <c r="AD6660"/>
      <c r="AE6660"/>
      <c r="AF6660"/>
      <c r="AG6660">
        <v>2</v>
      </c>
      <c r="AH6660">
        <v>12500</v>
      </c>
    </row>
    <row r="6661" spans="1:34" ht="15" x14ac:dyDescent="0.25">
      <c r="A6661" t="s">
        <v>13335</v>
      </c>
      <c r="B6661" t="s">
        <v>13336</v>
      </c>
      <c r="C6661" t="s">
        <v>145</v>
      </c>
      <c r="D6661">
        <v>11</v>
      </c>
      <c r="E6661" s="138">
        <v>45715</v>
      </c>
      <c r="F6661" s="138">
        <v>45903</v>
      </c>
      <c r="G6661" t="s">
        <v>75</v>
      </c>
      <c r="H6661" t="s">
        <v>63</v>
      </c>
      <c r="I6661">
        <v>0.8</v>
      </c>
      <c r="J6661" t="s">
        <v>71</v>
      </c>
      <c r="K6661"/>
      <c r="L6661"/>
      <c r="M6661"/>
      <c r="N6661"/>
      <c r="O6661"/>
      <c r="P6661"/>
      <c r="Q6661"/>
      <c r="R6661"/>
      <c r="S6661"/>
      <c r="T6661"/>
      <c r="U6661"/>
      <c r="V6661"/>
      <c r="W6661"/>
      <c r="X6661"/>
      <c r="Y6661"/>
      <c r="Z6661"/>
      <c r="AA6661"/>
      <c r="AB6661"/>
      <c r="AC6661"/>
      <c r="AD6661"/>
      <c r="AE6661"/>
      <c r="AF6661"/>
      <c r="AG6661">
        <v>1</v>
      </c>
      <c r="AH6661">
        <v>0</v>
      </c>
    </row>
    <row r="6662" spans="1:34" ht="15" x14ac:dyDescent="0.25">
      <c r="A6662" t="s">
        <v>13311</v>
      </c>
      <c r="B6662" t="s">
        <v>13312</v>
      </c>
      <c r="C6662" t="s">
        <v>99</v>
      </c>
      <c r="D6662">
        <v>38</v>
      </c>
      <c r="E6662" s="138">
        <v>45624</v>
      </c>
      <c r="F6662" s="138">
        <v>45649</v>
      </c>
      <c r="G6662" t="s">
        <v>69</v>
      </c>
      <c r="H6662" t="s">
        <v>63</v>
      </c>
      <c r="I6662">
        <v>0.8</v>
      </c>
      <c r="J6662" t="s">
        <v>71</v>
      </c>
      <c r="K6662"/>
      <c r="L6662"/>
      <c r="M6662"/>
      <c r="N6662"/>
      <c r="O6662"/>
      <c r="P6662"/>
      <c r="Q6662"/>
      <c r="R6662"/>
      <c r="S6662"/>
      <c r="T6662"/>
      <c r="U6662"/>
      <c r="V6662"/>
      <c r="W6662"/>
      <c r="X6662"/>
      <c r="Y6662"/>
      <c r="Z6662"/>
      <c r="AA6662"/>
      <c r="AB6662"/>
      <c r="AC6662"/>
      <c r="AD6662"/>
      <c r="AE6662"/>
      <c r="AF6662"/>
      <c r="AG6662">
        <v>1</v>
      </c>
      <c r="AH6662">
        <v>0</v>
      </c>
    </row>
    <row r="6663" spans="1:34" ht="15" x14ac:dyDescent="0.25">
      <c r="A6663" t="s">
        <v>13317</v>
      </c>
      <c r="B6663" t="s">
        <v>13318</v>
      </c>
      <c r="C6663" t="s">
        <v>173</v>
      </c>
      <c r="D6663">
        <v>48</v>
      </c>
      <c r="E6663" s="138">
        <v>41606</v>
      </c>
      <c r="F6663" s="138">
        <v>46011</v>
      </c>
      <c r="G6663" t="s">
        <v>69</v>
      </c>
      <c r="H6663" t="s">
        <v>63</v>
      </c>
      <c r="I6663">
        <v>0.8</v>
      </c>
      <c r="J6663" t="s">
        <v>71</v>
      </c>
      <c r="K6663"/>
      <c r="L6663"/>
      <c r="M6663"/>
      <c r="N6663"/>
      <c r="O6663"/>
      <c r="P6663"/>
      <c r="Q6663"/>
      <c r="R6663"/>
      <c r="S6663"/>
      <c r="T6663"/>
      <c r="U6663"/>
      <c r="V6663"/>
      <c r="W6663"/>
      <c r="X6663"/>
      <c r="Y6663"/>
      <c r="Z6663"/>
      <c r="AA6663"/>
      <c r="AB6663"/>
      <c r="AC6663"/>
      <c r="AD6663"/>
      <c r="AE6663"/>
      <c r="AF6663"/>
      <c r="AG6663">
        <v>1</v>
      </c>
      <c r="AH6663">
        <v>0</v>
      </c>
    </row>
    <row r="6664" spans="1:34" ht="15" x14ac:dyDescent="0.25">
      <c r="A6664" t="s">
        <v>13321</v>
      </c>
      <c r="B6664" t="s">
        <v>13322</v>
      </c>
      <c r="C6664" t="s">
        <v>102</v>
      </c>
      <c r="D6664">
        <v>38</v>
      </c>
      <c r="E6664" s="138">
        <v>45653</v>
      </c>
      <c r="F6664" s="138">
        <v>45681</v>
      </c>
      <c r="G6664" t="s">
        <v>69</v>
      </c>
      <c r="H6664" t="s">
        <v>63</v>
      </c>
      <c r="I6664">
        <v>0.4</v>
      </c>
      <c r="J6664" t="s">
        <v>71</v>
      </c>
      <c r="K6664"/>
      <c r="L6664"/>
      <c r="M6664"/>
      <c r="N6664"/>
      <c r="O6664"/>
      <c r="P6664"/>
      <c r="Q6664"/>
      <c r="R6664"/>
      <c r="S6664"/>
      <c r="T6664"/>
      <c r="U6664"/>
      <c r="V6664"/>
      <c r="W6664"/>
      <c r="X6664"/>
      <c r="Y6664"/>
      <c r="Z6664"/>
      <c r="AA6664"/>
      <c r="AB6664"/>
      <c r="AC6664"/>
      <c r="AD6664"/>
      <c r="AE6664"/>
      <c r="AF6664"/>
      <c r="AG6664">
        <v>1</v>
      </c>
      <c r="AH6664">
        <v>0</v>
      </c>
    </row>
    <row r="6665" spans="1:34" ht="15" x14ac:dyDescent="0.25">
      <c r="A6665" t="s">
        <v>13319</v>
      </c>
      <c r="B6665" t="s">
        <v>13320</v>
      </c>
      <c r="C6665" t="s">
        <v>182</v>
      </c>
      <c r="D6665">
        <v>1</v>
      </c>
      <c r="E6665" s="138">
        <v>45762</v>
      </c>
      <c r="F6665" s="138">
        <v>45811</v>
      </c>
      <c r="G6665" t="s">
        <v>75</v>
      </c>
      <c r="H6665" t="s">
        <v>63</v>
      </c>
      <c r="I6665">
        <v>0.8</v>
      </c>
      <c r="J6665" t="s">
        <v>71</v>
      </c>
      <c r="K6665"/>
      <c r="L6665"/>
      <c r="M6665"/>
      <c r="N6665"/>
      <c r="O6665"/>
      <c r="P6665"/>
      <c r="Q6665"/>
      <c r="R6665"/>
      <c r="S6665"/>
      <c r="T6665"/>
      <c r="U6665"/>
      <c r="V6665"/>
      <c r="W6665"/>
      <c r="X6665"/>
      <c r="Y6665"/>
      <c r="Z6665"/>
      <c r="AA6665"/>
      <c r="AB6665"/>
      <c r="AC6665"/>
      <c r="AD6665"/>
      <c r="AE6665"/>
      <c r="AF6665"/>
      <c r="AG6665">
        <v>1</v>
      </c>
      <c r="AH6665">
        <v>0</v>
      </c>
    </row>
    <row r="6666" spans="1:34" ht="15" x14ac:dyDescent="0.25">
      <c r="A6666" t="s">
        <v>13323</v>
      </c>
      <c r="B6666" t="s">
        <v>13324</v>
      </c>
      <c r="C6666" t="s">
        <v>742</v>
      </c>
      <c r="D6666">
        <v>79</v>
      </c>
      <c r="E6666" s="138">
        <v>45281</v>
      </c>
      <c r="F6666" s="138">
        <v>46011</v>
      </c>
      <c r="G6666" t="s">
        <v>16478</v>
      </c>
      <c r="H6666" t="s">
        <v>70</v>
      </c>
      <c r="I6666">
        <v>0.6</v>
      </c>
      <c r="J6666" t="s">
        <v>76</v>
      </c>
      <c r="K6666">
        <v>0.65</v>
      </c>
      <c r="L6666" t="s">
        <v>77</v>
      </c>
      <c r="M6666">
        <v>0.7</v>
      </c>
      <c r="N6666" t="s">
        <v>78</v>
      </c>
      <c r="O6666">
        <v>0.75</v>
      </c>
      <c r="P6666" t="s">
        <v>79</v>
      </c>
      <c r="Q6666">
        <v>0</v>
      </c>
      <c r="R6666" t="s">
        <v>16229</v>
      </c>
      <c r="S6666"/>
      <c r="T6666"/>
      <c r="U6666"/>
      <c r="V6666"/>
      <c r="W6666"/>
      <c r="X6666"/>
      <c r="Y6666"/>
      <c r="Z6666"/>
      <c r="AA6666"/>
      <c r="AB6666"/>
      <c r="AC6666"/>
      <c r="AD6666"/>
      <c r="AE6666"/>
      <c r="AF6666"/>
      <c r="AG6666">
        <v>0</v>
      </c>
      <c r="AH6666">
        <v>0</v>
      </c>
    </row>
    <row r="6667" spans="1:34" ht="15" x14ac:dyDescent="0.25">
      <c r="A6667" t="s">
        <v>8307</v>
      </c>
      <c r="B6667" t="s">
        <v>8308</v>
      </c>
      <c r="C6667" t="s">
        <v>1313</v>
      </c>
      <c r="D6667">
        <v>29</v>
      </c>
      <c r="E6667" s="138">
        <v>43950</v>
      </c>
      <c r="F6667" s="138">
        <v>46011</v>
      </c>
      <c r="G6667" t="s">
        <v>69</v>
      </c>
      <c r="H6667" t="s">
        <v>70</v>
      </c>
      <c r="I6667">
        <v>0</v>
      </c>
      <c r="J6667" t="s">
        <v>16232</v>
      </c>
      <c r="K6667">
        <v>0.79</v>
      </c>
      <c r="L6667" t="s">
        <v>71</v>
      </c>
      <c r="M6667"/>
      <c r="N6667"/>
      <c r="O6667"/>
      <c r="P6667"/>
      <c r="Q6667"/>
      <c r="R6667"/>
      <c r="S6667"/>
      <c r="T6667"/>
      <c r="U6667"/>
      <c r="V6667"/>
      <c r="W6667"/>
      <c r="X6667"/>
      <c r="Y6667"/>
      <c r="Z6667"/>
      <c r="AA6667"/>
      <c r="AB6667"/>
      <c r="AC6667"/>
      <c r="AD6667"/>
      <c r="AE6667"/>
      <c r="AF6667"/>
      <c r="AG6667">
        <v>2</v>
      </c>
      <c r="AH6667">
        <v>7500</v>
      </c>
    </row>
    <row r="6668" spans="1:34" ht="15" x14ac:dyDescent="0.25">
      <c r="A6668" t="s">
        <v>13325</v>
      </c>
      <c r="B6668" t="s">
        <v>13326</v>
      </c>
      <c r="C6668" t="s">
        <v>119</v>
      </c>
      <c r="D6668">
        <v>22</v>
      </c>
      <c r="E6668" s="138">
        <v>44917</v>
      </c>
      <c r="F6668" s="138">
        <v>46011</v>
      </c>
      <c r="G6668" t="s">
        <v>69</v>
      </c>
      <c r="H6668" t="s">
        <v>63</v>
      </c>
      <c r="I6668">
        <v>0.6</v>
      </c>
      <c r="J6668" t="s">
        <v>71</v>
      </c>
      <c r="K6668"/>
      <c r="L6668"/>
      <c r="M6668"/>
      <c r="N6668"/>
      <c r="O6668"/>
      <c r="P6668"/>
      <c r="Q6668"/>
      <c r="R6668"/>
      <c r="S6668"/>
      <c r="T6668"/>
      <c r="U6668"/>
      <c r="V6668"/>
      <c r="W6668"/>
      <c r="X6668"/>
      <c r="Y6668"/>
      <c r="Z6668"/>
      <c r="AA6668"/>
      <c r="AB6668"/>
      <c r="AC6668"/>
      <c r="AD6668"/>
      <c r="AE6668"/>
      <c r="AF6668"/>
      <c r="AG6668">
        <v>1</v>
      </c>
      <c r="AH6668">
        <v>0</v>
      </c>
    </row>
    <row r="6669" spans="1:34" ht="15" x14ac:dyDescent="0.25">
      <c r="A6669" t="s">
        <v>13327</v>
      </c>
      <c r="B6669" t="s">
        <v>13328</v>
      </c>
      <c r="C6669" t="s">
        <v>87</v>
      </c>
      <c r="D6669">
        <v>28</v>
      </c>
      <c r="E6669" s="138">
        <v>45649</v>
      </c>
      <c r="F6669" s="138">
        <v>45702</v>
      </c>
      <c r="G6669" t="s">
        <v>69</v>
      </c>
      <c r="H6669" t="s">
        <v>63</v>
      </c>
      <c r="I6669">
        <v>0.8</v>
      </c>
      <c r="J6669" t="s">
        <v>71</v>
      </c>
      <c r="K6669"/>
      <c r="L6669"/>
      <c r="M6669"/>
      <c r="N6669"/>
      <c r="O6669"/>
      <c r="P6669"/>
      <c r="Q6669"/>
      <c r="R6669"/>
      <c r="S6669"/>
      <c r="T6669"/>
      <c r="U6669"/>
      <c r="V6669"/>
      <c r="W6669"/>
      <c r="X6669"/>
      <c r="Y6669"/>
      <c r="Z6669"/>
      <c r="AA6669"/>
      <c r="AB6669"/>
      <c r="AC6669"/>
      <c r="AD6669"/>
      <c r="AE6669"/>
      <c r="AF6669"/>
      <c r="AG6669">
        <v>1</v>
      </c>
      <c r="AH6669">
        <v>0</v>
      </c>
    </row>
    <row r="6670" spans="1:34" ht="15" x14ac:dyDescent="0.25">
      <c r="A6670" t="s">
        <v>13329</v>
      </c>
      <c r="B6670" t="s">
        <v>13330</v>
      </c>
      <c r="C6670" t="s">
        <v>691</v>
      </c>
      <c r="D6670">
        <v>38</v>
      </c>
      <c r="E6670" s="138">
        <v>45643</v>
      </c>
      <c r="F6670" s="138">
        <v>45672</v>
      </c>
      <c r="G6670" t="s">
        <v>69</v>
      </c>
      <c r="H6670" t="s">
        <v>63</v>
      </c>
      <c r="I6670">
        <v>0.8</v>
      </c>
      <c r="J6670" t="s">
        <v>71</v>
      </c>
      <c r="K6670"/>
      <c r="L6670"/>
      <c r="M6670"/>
      <c r="N6670"/>
      <c r="O6670"/>
      <c r="P6670"/>
      <c r="Q6670"/>
      <c r="R6670"/>
      <c r="S6670"/>
      <c r="T6670"/>
      <c r="U6670"/>
      <c r="V6670"/>
      <c r="W6670"/>
      <c r="X6670"/>
      <c r="Y6670"/>
      <c r="Z6670"/>
      <c r="AA6670"/>
      <c r="AB6670"/>
      <c r="AC6670"/>
      <c r="AD6670"/>
      <c r="AE6670"/>
      <c r="AF6670"/>
      <c r="AG6670">
        <v>1</v>
      </c>
      <c r="AH6670">
        <v>0</v>
      </c>
    </row>
    <row r="6671" spans="1:34" ht="15" x14ac:dyDescent="0.25">
      <c r="A6671" t="s">
        <v>13331</v>
      </c>
      <c r="B6671" t="s">
        <v>13332</v>
      </c>
      <c r="C6671" t="s">
        <v>122</v>
      </c>
      <c r="D6671">
        <v>25</v>
      </c>
      <c r="E6671" s="138">
        <v>45653</v>
      </c>
      <c r="F6671" s="138">
        <v>45709</v>
      </c>
      <c r="G6671" t="s">
        <v>69</v>
      </c>
      <c r="H6671" t="s">
        <v>63</v>
      </c>
      <c r="I6671">
        <v>0.8</v>
      </c>
      <c r="J6671" t="s">
        <v>71</v>
      </c>
      <c r="K6671"/>
      <c r="L6671"/>
      <c r="M6671"/>
      <c r="N6671"/>
      <c r="O6671"/>
      <c r="P6671"/>
      <c r="Q6671"/>
      <c r="R6671"/>
      <c r="S6671"/>
      <c r="T6671"/>
      <c r="U6671"/>
      <c r="V6671"/>
      <c r="W6671"/>
      <c r="X6671"/>
      <c r="Y6671"/>
      <c r="Z6671"/>
      <c r="AA6671"/>
      <c r="AB6671"/>
      <c r="AC6671"/>
      <c r="AD6671"/>
      <c r="AE6671"/>
      <c r="AF6671"/>
      <c r="AG6671">
        <v>1</v>
      </c>
      <c r="AH6671">
        <v>0</v>
      </c>
    </row>
    <row r="6672" spans="1:34" ht="15" x14ac:dyDescent="0.25">
      <c r="A6672" t="s">
        <v>13337</v>
      </c>
      <c r="B6672" t="s">
        <v>13338</v>
      </c>
      <c r="C6672" t="s">
        <v>374</v>
      </c>
      <c r="D6672">
        <v>4</v>
      </c>
      <c r="E6672" s="138">
        <v>45714</v>
      </c>
      <c r="F6672" s="138">
        <v>45716</v>
      </c>
      <c r="G6672" t="s">
        <v>69</v>
      </c>
      <c r="H6672" t="s">
        <v>63</v>
      </c>
      <c r="I6672">
        <v>0.8</v>
      </c>
      <c r="J6672" t="s">
        <v>71</v>
      </c>
      <c r="K6672"/>
      <c r="L6672"/>
      <c r="M6672"/>
      <c r="N6672"/>
      <c r="O6672"/>
      <c r="P6672"/>
      <c r="Q6672"/>
      <c r="R6672"/>
      <c r="S6672"/>
      <c r="T6672"/>
      <c r="U6672"/>
      <c r="V6672"/>
      <c r="W6672"/>
      <c r="X6672"/>
      <c r="Y6672"/>
      <c r="Z6672"/>
      <c r="AA6672"/>
      <c r="AB6672"/>
      <c r="AC6672"/>
      <c r="AD6672"/>
      <c r="AE6672"/>
      <c r="AF6672"/>
      <c r="AG6672">
        <v>1</v>
      </c>
      <c r="AH6672">
        <v>0</v>
      </c>
    </row>
    <row r="6673" spans="1:34" ht="15" x14ac:dyDescent="0.25">
      <c r="A6673" t="s">
        <v>13339</v>
      </c>
      <c r="B6673" t="s">
        <v>13340</v>
      </c>
      <c r="C6673" t="s">
        <v>211</v>
      </c>
      <c r="D6673">
        <v>28</v>
      </c>
      <c r="E6673" s="138">
        <v>45640</v>
      </c>
      <c r="F6673" s="138">
        <v>45944</v>
      </c>
      <c r="G6673" t="s">
        <v>69</v>
      </c>
      <c r="H6673" t="s">
        <v>63</v>
      </c>
      <c r="I6673">
        <v>0.7</v>
      </c>
      <c r="J6673" t="s">
        <v>71</v>
      </c>
      <c r="K6673"/>
      <c r="L6673"/>
      <c r="M6673"/>
      <c r="N6673"/>
      <c r="O6673"/>
      <c r="P6673"/>
      <c r="Q6673"/>
      <c r="R6673"/>
      <c r="S6673"/>
      <c r="T6673"/>
      <c r="U6673"/>
      <c r="V6673"/>
      <c r="W6673"/>
      <c r="X6673"/>
      <c r="Y6673"/>
      <c r="Z6673"/>
      <c r="AA6673"/>
      <c r="AB6673"/>
      <c r="AC6673"/>
      <c r="AD6673"/>
      <c r="AE6673"/>
      <c r="AF6673"/>
      <c r="AG6673">
        <v>1</v>
      </c>
      <c r="AH6673">
        <v>0</v>
      </c>
    </row>
    <row r="6674" spans="1:34" ht="15" x14ac:dyDescent="0.25">
      <c r="A6674" t="s">
        <v>13349</v>
      </c>
      <c r="B6674" t="s">
        <v>13350</v>
      </c>
      <c r="C6674" t="s">
        <v>148</v>
      </c>
      <c r="D6674">
        <v>2</v>
      </c>
      <c r="E6674" s="138">
        <v>44310</v>
      </c>
      <c r="F6674" s="138">
        <v>46011</v>
      </c>
      <c r="G6674" t="s">
        <v>69</v>
      </c>
      <c r="H6674" t="s">
        <v>63</v>
      </c>
      <c r="I6674">
        <v>0.4</v>
      </c>
      <c r="J6674" t="s">
        <v>71</v>
      </c>
      <c r="K6674"/>
      <c r="L6674"/>
      <c r="M6674"/>
      <c r="N6674"/>
      <c r="O6674"/>
      <c r="P6674"/>
      <c r="Q6674"/>
      <c r="R6674"/>
      <c r="S6674"/>
      <c r="T6674"/>
      <c r="U6674"/>
      <c r="V6674"/>
      <c r="W6674"/>
      <c r="X6674"/>
      <c r="Y6674"/>
      <c r="Z6674"/>
      <c r="AA6674"/>
      <c r="AB6674"/>
      <c r="AC6674"/>
      <c r="AD6674"/>
      <c r="AE6674"/>
      <c r="AF6674"/>
      <c r="AG6674">
        <v>1</v>
      </c>
      <c r="AH6674">
        <v>0</v>
      </c>
    </row>
    <row r="6675" spans="1:34" ht="15" x14ac:dyDescent="0.25">
      <c r="A6675" t="s">
        <v>13347</v>
      </c>
      <c r="B6675" t="s">
        <v>13348</v>
      </c>
      <c r="C6675" t="s">
        <v>691</v>
      </c>
      <c r="D6675">
        <v>21</v>
      </c>
      <c r="E6675" s="138">
        <v>45762</v>
      </c>
      <c r="F6675" s="138">
        <v>45924</v>
      </c>
      <c r="G6675" t="s">
        <v>616</v>
      </c>
      <c r="H6675" t="s">
        <v>70</v>
      </c>
      <c r="I6675">
        <v>0</v>
      </c>
      <c r="J6675" t="s">
        <v>16230</v>
      </c>
      <c r="K6675">
        <v>0.2</v>
      </c>
      <c r="L6675" t="s">
        <v>16270</v>
      </c>
      <c r="M6675">
        <v>0.4</v>
      </c>
      <c r="N6675" t="s">
        <v>78</v>
      </c>
      <c r="O6675">
        <v>0.8</v>
      </c>
      <c r="P6675" t="s">
        <v>79</v>
      </c>
      <c r="Q6675"/>
      <c r="R6675"/>
      <c r="S6675"/>
      <c r="T6675"/>
      <c r="U6675"/>
      <c r="V6675"/>
      <c r="W6675"/>
      <c r="X6675"/>
      <c r="Y6675"/>
      <c r="Z6675"/>
      <c r="AA6675"/>
      <c r="AB6675"/>
      <c r="AC6675"/>
      <c r="AD6675"/>
      <c r="AE6675"/>
      <c r="AF6675"/>
      <c r="AG6675">
        <v>4</v>
      </c>
      <c r="AH6675">
        <v>15000</v>
      </c>
    </row>
    <row r="6676" spans="1:34" ht="15" x14ac:dyDescent="0.25">
      <c r="A6676" t="s">
        <v>13343</v>
      </c>
      <c r="B6676" t="s">
        <v>13344</v>
      </c>
      <c r="C6676" t="s">
        <v>102</v>
      </c>
      <c r="D6676">
        <v>26</v>
      </c>
      <c r="E6676" s="138">
        <v>45649</v>
      </c>
      <c r="F6676" s="138">
        <v>45702</v>
      </c>
      <c r="G6676" t="s">
        <v>69</v>
      </c>
      <c r="H6676" t="s">
        <v>63</v>
      </c>
      <c r="I6676">
        <v>0.7</v>
      </c>
      <c r="J6676" t="s">
        <v>71</v>
      </c>
      <c r="K6676"/>
      <c r="L6676"/>
      <c r="M6676"/>
      <c r="N6676"/>
      <c r="O6676"/>
      <c r="P6676"/>
      <c r="Q6676"/>
      <c r="R6676"/>
      <c r="S6676"/>
      <c r="T6676"/>
      <c r="U6676"/>
      <c r="V6676"/>
      <c r="W6676"/>
      <c r="X6676"/>
      <c r="Y6676"/>
      <c r="Z6676"/>
      <c r="AA6676"/>
      <c r="AB6676"/>
      <c r="AC6676"/>
      <c r="AD6676"/>
      <c r="AE6676"/>
      <c r="AF6676"/>
      <c r="AG6676">
        <v>1</v>
      </c>
      <c r="AH6676">
        <v>0</v>
      </c>
    </row>
    <row r="6677" spans="1:34" ht="15" x14ac:dyDescent="0.25">
      <c r="A6677" t="s">
        <v>13345</v>
      </c>
      <c r="B6677" t="s">
        <v>13346</v>
      </c>
      <c r="C6677" t="s">
        <v>225</v>
      </c>
      <c r="D6677" t="s">
        <v>16431</v>
      </c>
      <c r="E6677" s="138">
        <v>45013</v>
      </c>
      <c r="F6677" s="138">
        <v>46011</v>
      </c>
      <c r="G6677" t="s">
        <v>69</v>
      </c>
      <c r="H6677" t="s">
        <v>70</v>
      </c>
      <c r="I6677">
        <v>0</v>
      </c>
      <c r="J6677" t="s">
        <v>16228</v>
      </c>
      <c r="K6677">
        <v>0.8</v>
      </c>
      <c r="L6677" t="s">
        <v>71</v>
      </c>
      <c r="M6677"/>
      <c r="N6677"/>
      <c r="O6677"/>
      <c r="P6677"/>
      <c r="Q6677"/>
      <c r="R6677"/>
      <c r="S6677"/>
      <c r="T6677"/>
      <c r="U6677"/>
      <c r="V6677"/>
      <c r="W6677"/>
      <c r="X6677"/>
      <c r="Y6677"/>
      <c r="Z6677"/>
      <c r="AA6677"/>
      <c r="AB6677"/>
      <c r="AC6677"/>
      <c r="AD6677"/>
      <c r="AE6677"/>
      <c r="AF6677"/>
      <c r="AG6677">
        <v>2</v>
      </c>
      <c r="AH6677">
        <v>12000</v>
      </c>
    </row>
    <row r="6678" spans="1:34" ht="15" x14ac:dyDescent="0.25">
      <c r="A6678" t="s">
        <v>13341</v>
      </c>
      <c r="B6678" t="s">
        <v>13342</v>
      </c>
      <c r="C6678" t="s">
        <v>182</v>
      </c>
      <c r="D6678">
        <v>37</v>
      </c>
      <c r="E6678" s="138">
        <v>45645</v>
      </c>
      <c r="F6678" s="138">
        <v>45758</v>
      </c>
      <c r="G6678" t="s">
        <v>69</v>
      </c>
      <c r="H6678" t="s">
        <v>70</v>
      </c>
      <c r="I6678">
        <v>0</v>
      </c>
      <c r="J6678" t="s">
        <v>16249</v>
      </c>
      <c r="K6678">
        <v>0.8</v>
      </c>
      <c r="L6678" t="s">
        <v>71</v>
      </c>
      <c r="M6678"/>
      <c r="N6678"/>
      <c r="O6678"/>
      <c r="P6678"/>
      <c r="Q6678"/>
      <c r="R6678"/>
      <c r="S6678"/>
      <c r="T6678"/>
      <c r="U6678"/>
      <c r="V6678"/>
      <c r="W6678"/>
      <c r="X6678"/>
      <c r="Y6678"/>
      <c r="Z6678"/>
      <c r="AA6678"/>
      <c r="AB6678"/>
      <c r="AC6678"/>
      <c r="AD6678"/>
      <c r="AE6678"/>
      <c r="AF6678"/>
      <c r="AG6678">
        <v>2</v>
      </c>
      <c r="AH6678">
        <v>8000</v>
      </c>
    </row>
    <row r="6679" spans="1:34" ht="15" x14ac:dyDescent="0.25">
      <c r="A6679" t="s">
        <v>13351</v>
      </c>
      <c r="B6679" t="s">
        <v>13352</v>
      </c>
      <c r="C6679" t="s">
        <v>321</v>
      </c>
      <c r="D6679">
        <v>24</v>
      </c>
      <c r="E6679" s="138">
        <v>45645</v>
      </c>
      <c r="F6679" s="138">
        <v>45729</v>
      </c>
      <c r="G6679" t="s">
        <v>69</v>
      </c>
      <c r="H6679" t="s">
        <v>70</v>
      </c>
      <c r="I6679">
        <v>0</v>
      </c>
      <c r="J6679" t="s">
        <v>16229</v>
      </c>
      <c r="K6679">
        <v>0.8</v>
      </c>
      <c r="L6679" t="s">
        <v>71</v>
      </c>
      <c r="M6679"/>
      <c r="N6679"/>
      <c r="O6679"/>
      <c r="P6679"/>
      <c r="Q6679"/>
      <c r="R6679"/>
      <c r="S6679"/>
      <c r="T6679"/>
      <c r="U6679"/>
      <c r="V6679"/>
      <c r="W6679"/>
      <c r="X6679"/>
      <c r="Y6679"/>
      <c r="Z6679"/>
      <c r="AA6679"/>
      <c r="AB6679"/>
      <c r="AC6679"/>
      <c r="AD6679"/>
      <c r="AE6679"/>
      <c r="AF6679"/>
      <c r="AG6679">
        <v>2</v>
      </c>
      <c r="AH6679">
        <v>10000</v>
      </c>
    </row>
    <row r="6680" spans="1:34" ht="15" x14ac:dyDescent="0.25">
      <c r="A6680" t="s">
        <v>13353</v>
      </c>
      <c r="B6680" t="s">
        <v>13354</v>
      </c>
      <c r="C6680" t="s">
        <v>119</v>
      </c>
      <c r="D6680">
        <v>27</v>
      </c>
      <c r="E6680" s="138">
        <v>41607</v>
      </c>
      <c r="F6680" s="138">
        <v>46011</v>
      </c>
      <c r="G6680" t="s">
        <v>69</v>
      </c>
      <c r="H6680" t="s">
        <v>63</v>
      </c>
      <c r="I6680">
        <v>0.7</v>
      </c>
      <c r="J6680" t="s">
        <v>71</v>
      </c>
      <c r="K6680"/>
      <c r="L6680"/>
      <c r="M6680"/>
      <c r="N6680"/>
      <c r="O6680"/>
      <c r="P6680"/>
      <c r="Q6680"/>
      <c r="R6680"/>
      <c r="S6680"/>
      <c r="T6680"/>
      <c r="U6680"/>
      <c r="V6680"/>
      <c r="W6680"/>
      <c r="X6680"/>
      <c r="Y6680"/>
      <c r="Z6680"/>
      <c r="AA6680"/>
      <c r="AB6680"/>
      <c r="AC6680"/>
      <c r="AD6680"/>
      <c r="AE6680"/>
      <c r="AF6680"/>
      <c r="AG6680">
        <v>1</v>
      </c>
      <c r="AH6680">
        <v>0</v>
      </c>
    </row>
    <row r="6681" spans="1:34" ht="15" x14ac:dyDescent="0.25">
      <c r="A6681" t="s">
        <v>13355</v>
      </c>
      <c r="B6681" t="s">
        <v>13356</v>
      </c>
      <c r="C6681" t="s">
        <v>742</v>
      </c>
      <c r="D6681">
        <v>33</v>
      </c>
      <c r="E6681" s="138">
        <v>45187</v>
      </c>
      <c r="F6681" s="138">
        <v>46011</v>
      </c>
      <c r="G6681" t="s">
        <v>16478</v>
      </c>
      <c r="H6681" t="s">
        <v>70</v>
      </c>
      <c r="I6681">
        <v>0.4</v>
      </c>
      <c r="J6681" t="s">
        <v>76</v>
      </c>
      <c r="K6681">
        <v>0.5</v>
      </c>
      <c r="L6681" t="s">
        <v>77</v>
      </c>
      <c r="M6681">
        <v>0.6</v>
      </c>
      <c r="N6681" t="s">
        <v>78</v>
      </c>
      <c r="O6681">
        <v>0.7</v>
      </c>
      <c r="P6681" t="s">
        <v>79</v>
      </c>
      <c r="Q6681"/>
      <c r="R6681"/>
      <c r="S6681"/>
      <c r="T6681"/>
      <c r="U6681"/>
      <c r="V6681"/>
      <c r="W6681"/>
      <c r="X6681"/>
      <c r="Y6681"/>
      <c r="Z6681"/>
      <c r="AA6681"/>
      <c r="AB6681"/>
      <c r="AC6681"/>
      <c r="AD6681"/>
      <c r="AE6681"/>
      <c r="AF6681"/>
      <c r="AG6681">
        <v>0</v>
      </c>
      <c r="AH6681">
        <v>0</v>
      </c>
    </row>
    <row r="6682" spans="1:34" ht="15" x14ac:dyDescent="0.25">
      <c r="A6682" t="s">
        <v>13357</v>
      </c>
      <c r="B6682" t="s">
        <v>13358</v>
      </c>
      <c r="C6682" t="s">
        <v>742</v>
      </c>
      <c r="D6682">
        <v>42</v>
      </c>
      <c r="E6682" s="138">
        <v>45653</v>
      </c>
      <c r="F6682" s="138">
        <v>45917</v>
      </c>
      <c r="G6682" t="s">
        <v>69</v>
      </c>
      <c r="H6682" t="s">
        <v>63</v>
      </c>
      <c r="I6682">
        <v>0.2</v>
      </c>
      <c r="J6682" t="s">
        <v>71</v>
      </c>
      <c r="K6682"/>
      <c r="L6682"/>
      <c r="M6682"/>
      <c r="N6682"/>
      <c r="O6682"/>
      <c r="P6682"/>
      <c r="Q6682"/>
      <c r="R6682"/>
      <c r="S6682"/>
      <c r="T6682"/>
      <c r="U6682"/>
      <c r="V6682"/>
      <c r="W6682"/>
      <c r="X6682"/>
      <c r="Y6682"/>
      <c r="Z6682"/>
      <c r="AA6682"/>
      <c r="AB6682"/>
      <c r="AC6682"/>
      <c r="AD6682"/>
      <c r="AE6682"/>
      <c r="AF6682"/>
      <c r="AG6682">
        <v>1</v>
      </c>
      <c r="AH6682">
        <v>0</v>
      </c>
    </row>
    <row r="6683" spans="1:34" ht="15" x14ac:dyDescent="0.25">
      <c r="A6683" t="s">
        <v>13359</v>
      </c>
      <c r="B6683" t="s">
        <v>13360</v>
      </c>
      <c r="C6683" t="s">
        <v>136</v>
      </c>
      <c r="D6683">
        <v>4</v>
      </c>
      <c r="E6683" s="138">
        <v>43530</v>
      </c>
      <c r="F6683" s="138">
        <v>46011</v>
      </c>
      <c r="G6683" t="s">
        <v>69</v>
      </c>
      <c r="H6683" t="s">
        <v>70</v>
      </c>
      <c r="I6683">
        <v>0</v>
      </c>
      <c r="J6683" t="s">
        <v>16249</v>
      </c>
      <c r="K6683">
        <v>0.8</v>
      </c>
      <c r="L6683" t="s">
        <v>71</v>
      </c>
      <c r="M6683"/>
      <c r="N6683"/>
      <c r="O6683"/>
      <c r="P6683"/>
      <c r="Q6683"/>
      <c r="R6683"/>
      <c r="S6683"/>
      <c r="T6683"/>
      <c r="U6683"/>
      <c r="V6683"/>
      <c r="W6683"/>
      <c r="X6683"/>
      <c r="Y6683"/>
      <c r="Z6683"/>
      <c r="AA6683"/>
      <c r="AB6683"/>
      <c r="AC6683"/>
      <c r="AD6683"/>
      <c r="AE6683"/>
      <c r="AF6683"/>
      <c r="AG6683">
        <v>2</v>
      </c>
      <c r="AH6683">
        <v>8000</v>
      </c>
    </row>
    <row r="6684" spans="1:34" ht="15" x14ac:dyDescent="0.25">
      <c r="A6684" t="s">
        <v>13361</v>
      </c>
      <c r="B6684" t="s">
        <v>13362</v>
      </c>
      <c r="C6684" t="s">
        <v>374</v>
      </c>
      <c r="D6684">
        <v>8</v>
      </c>
      <c r="E6684" s="138">
        <v>45119</v>
      </c>
      <c r="F6684" s="138">
        <v>46011</v>
      </c>
      <c r="G6684" t="s">
        <v>69</v>
      </c>
      <c r="H6684" t="s">
        <v>70</v>
      </c>
      <c r="I6684">
        <v>0</v>
      </c>
      <c r="J6684" t="s">
        <v>16229</v>
      </c>
      <c r="K6684">
        <v>0.8</v>
      </c>
      <c r="L6684" t="s">
        <v>71</v>
      </c>
      <c r="M6684"/>
      <c r="N6684"/>
      <c r="O6684"/>
      <c r="P6684"/>
      <c r="Q6684"/>
      <c r="R6684"/>
      <c r="S6684"/>
      <c r="T6684"/>
      <c r="U6684"/>
      <c r="V6684"/>
      <c r="W6684"/>
      <c r="X6684"/>
      <c r="Y6684"/>
      <c r="Z6684"/>
      <c r="AA6684"/>
      <c r="AB6684"/>
      <c r="AC6684"/>
      <c r="AD6684"/>
      <c r="AE6684"/>
      <c r="AF6684"/>
      <c r="AG6684">
        <v>2</v>
      </c>
      <c r="AH6684">
        <v>10000</v>
      </c>
    </row>
    <row r="6685" spans="1:34" ht="15" x14ac:dyDescent="0.25">
      <c r="A6685" t="s">
        <v>3349</v>
      </c>
      <c r="B6685" t="s">
        <v>3350</v>
      </c>
      <c r="C6685" t="s">
        <v>511</v>
      </c>
      <c r="D6685">
        <v>7</v>
      </c>
      <c r="E6685" s="138">
        <v>45716</v>
      </c>
      <c r="F6685" s="138">
        <v>45866</v>
      </c>
      <c r="G6685" t="s">
        <v>69</v>
      </c>
      <c r="H6685" t="s">
        <v>63</v>
      </c>
      <c r="I6685">
        <v>0.8</v>
      </c>
      <c r="J6685" t="s">
        <v>71</v>
      </c>
      <c r="K6685"/>
      <c r="L6685"/>
      <c r="M6685"/>
      <c r="N6685"/>
      <c r="O6685"/>
      <c r="P6685"/>
      <c r="Q6685"/>
      <c r="R6685"/>
      <c r="S6685"/>
      <c r="T6685"/>
      <c r="U6685"/>
      <c r="V6685"/>
      <c r="W6685"/>
      <c r="X6685"/>
      <c r="Y6685"/>
      <c r="Z6685"/>
      <c r="AA6685"/>
      <c r="AB6685"/>
      <c r="AC6685"/>
      <c r="AD6685"/>
      <c r="AE6685"/>
      <c r="AF6685"/>
      <c r="AG6685">
        <v>1</v>
      </c>
      <c r="AH6685">
        <v>0</v>
      </c>
    </row>
    <row r="6686" spans="1:34" ht="15" x14ac:dyDescent="0.25">
      <c r="A6686" t="s">
        <v>13365</v>
      </c>
      <c r="B6686" t="s">
        <v>13366</v>
      </c>
      <c r="C6686" t="s">
        <v>291</v>
      </c>
      <c r="D6686">
        <v>236</v>
      </c>
      <c r="E6686" s="138">
        <v>45269</v>
      </c>
      <c r="F6686" s="138">
        <v>46011</v>
      </c>
      <c r="G6686" t="s">
        <v>69</v>
      </c>
      <c r="H6686" t="s">
        <v>63</v>
      </c>
      <c r="I6686">
        <v>0.8</v>
      </c>
      <c r="J6686" t="s">
        <v>71</v>
      </c>
      <c r="K6686"/>
      <c r="L6686"/>
      <c r="M6686"/>
      <c r="N6686"/>
      <c r="O6686"/>
      <c r="P6686"/>
      <c r="Q6686"/>
      <c r="R6686"/>
      <c r="S6686"/>
      <c r="T6686"/>
      <c r="U6686"/>
      <c r="V6686"/>
      <c r="W6686"/>
      <c r="X6686"/>
      <c r="Y6686"/>
      <c r="Z6686"/>
      <c r="AA6686"/>
      <c r="AB6686"/>
      <c r="AC6686"/>
      <c r="AD6686"/>
      <c r="AE6686"/>
      <c r="AF6686"/>
      <c r="AG6686">
        <v>1</v>
      </c>
      <c r="AH6686">
        <v>0</v>
      </c>
    </row>
    <row r="6687" spans="1:34" ht="15" x14ac:dyDescent="0.25">
      <c r="A6687" t="s">
        <v>13367</v>
      </c>
      <c r="B6687" t="s">
        <v>13368</v>
      </c>
      <c r="C6687" t="s">
        <v>119</v>
      </c>
      <c r="D6687">
        <v>25</v>
      </c>
      <c r="E6687" s="138">
        <v>45646</v>
      </c>
      <c r="F6687" s="138">
        <v>45938</v>
      </c>
      <c r="G6687" t="s">
        <v>69</v>
      </c>
      <c r="H6687" t="s">
        <v>70</v>
      </c>
      <c r="I6687">
        <v>0</v>
      </c>
      <c r="J6687" t="s">
        <v>16228</v>
      </c>
      <c r="K6687">
        <v>0.4</v>
      </c>
      <c r="L6687" t="s">
        <v>71</v>
      </c>
      <c r="M6687"/>
      <c r="N6687"/>
      <c r="O6687"/>
      <c r="P6687"/>
      <c r="Q6687"/>
      <c r="R6687"/>
      <c r="S6687"/>
      <c r="T6687"/>
      <c r="U6687"/>
      <c r="V6687"/>
      <c r="W6687"/>
      <c r="X6687"/>
      <c r="Y6687"/>
      <c r="Z6687"/>
      <c r="AA6687"/>
      <c r="AB6687"/>
      <c r="AC6687"/>
      <c r="AD6687"/>
      <c r="AE6687"/>
      <c r="AF6687"/>
      <c r="AG6687">
        <v>2</v>
      </c>
      <c r="AH6687">
        <v>12000</v>
      </c>
    </row>
    <row r="6688" spans="1:34" ht="15" x14ac:dyDescent="0.25">
      <c r="A6688" t="s">
        <v>13369</v>
      </c>
      <c r="B6688" t="s">
        <v>13370</v>
      </c>
      <c r="C6688" t="s">
        <v>228</v>
      </c>
      <c r="D6688">
        <v>26</v>
      </c>
      <c r="E6688" s="138">
        <v>45647</v>
      </c>
      <c r="F6688" s="138">
        <v>45728</v>
      </c>
      <c r="G6688" t="s">
        <v>69</v>
      </c>
      <c r="H6688" t="s">
        <v>63</v>
      </c>
      <c r="I6688">
        <v>0.6</v>
      </c>
      <c r="J6688" t="s">
        <v>71</v>
      </c>
      <c r="K6688"/>
      <c r="L6688"/>
      <c r="M6688"/>
      <c r="N6688"/>
      <c r="O6688"/>
      <c r="P6688"/>
      <c r="Q6688"/>
      <c r="R6688"/>
      <c r="S6688"/>
      <c r="T6688"/>
      <c r="U6688"/>
      <c r="V6688"/>
      <c r="W6688"/>
      <c r="X6688"/>
      <c r="Y6688"/>
      <c r="Z6688"/>
      <c r="AA6688"/>
      <c r="AB6688"/>
      <c r="AC6688"/>
      <c r="AD6688"/>
      <c r="AE6688"/>
      <c r="AF6688"/>
      <c r="AG6688">
        <v>1</v>
      </c>
      <c r="AH6688">
        <v>0</v>
      </c>
    </row>
    <row r="6689" spans="1:34" ht="15" x14ac:dyDescent="0.25">
      <c r="A6689" t="s">
        <v>13371</v>
      </c>
      <c r="B6689" t="s">
        <v>13372</v>
      </c>
      <c r="C6689" t="s">
        <v>179</v>
      </c>
      <c r="D6689">
        <v>44</v>
      </c>
      <c r="E6689" s="138">
        <v>45288</v>
      </c>
      <c r="F6689" s="138">
        <v>46011</v>
      </c>
      <c r="G6689" t="s">
        <v>69</v>
      </c>
      <c r="H6689" t="s">
        <v>63</v>
      </c>
      <c r="I6689">
        <v>0.2</v>
      </c>
      <c r="J6689" t="s">
        <v>71</v>
      </c>
      <c r="K6689"/>
      <c r="L6689"/>
      <c r="M6689"/>
      <c r="N6689"/>
      <c r="O6689"/>
      <c r="P6689"/>
      <c r="Q6689"/>
      <c r="R6689"/>
      <c r="S6689"/>
      <c r="T6689"/>
      <c r="U6689"/>
      <c r="V6689"/>
      <c r="W6689"/>
      <c r="X6689"/>
      <c r="Y6689"/>
      <c r="Z6689"/>
      <c r="AA6689"/>
      <c r="AB6689"/>
      <c r="AC6689"/>
      <c r="AD6689"/>
      <c r="AE6689"/>
      <c r="AF6689"/>
      <c r="AG6689">
        <v>1</v>
      </c>
      <c r="AH6689">
        <v>0</v>
      </c>
    </row>
    <row r="6690" spans="1:34" ht="15" x14ac:dyDescent="0.25">
      <c r="A6690" t="s">
        <v>6385</v>
      </c>
      <c r="B6690" t="s">
        <v>6386</v>
      </c>
      <c r="C6690" t="s">
        <v>564</v>
      </c>
      <c r="D6690">
        <v>38</v>
      </c>
      <c r="E6690" s="138">
        <v>45644</v>
      </c>
      <c r="F6690" s="138">
        <v>45687</v>
      </c>
      <c r="G6690" t="s">
        <v>69</v>
      </c>
      <c r="H6690" t="s">
        <v>70</v>
      </c>
      <c r="I6690">
        <v>0</v>
      </c>
      <c r="J6690" t="s">
        <v>16232</v>
      </c>
      <c r="K6690">
        <v>0.6</v>
      </c>
      <c r="L6690" t="s">
        <v>71</v>
      </c>
      <c r="M6690"/>
      <c r="N6690"/>
      <c r="O6690"/>
      <c r="P6690"/>
      <c r="Q6690"/>
      <c r="R6690"/>
      <c r="S6690"/>
      <c r="T6690"/>
      <c r="U6690"/>
      <c r="V6690"/>
      <c r="W6690"/>
      <c r="X6690"/>
      <c r="Y6690"/>
      <c r="Z6690"/>
      <c r="AA6690"/>
      <c r="AB6690"/>
      <c r="AC6690"/>
      <c r="AD6690"/>
      <c r="AE6690"/>
      <c r="AF6690"/>
      <c r="AG6690">
        <v>2</v>
      </c>
      <c r="AH6690">
        <v>7500</v>
      </c>
    </row>
    <row r="6691" spans="1:34" ht="15" x14ac:dyDescent="0.25">
      <c r="A6691" t="s">
        <v>13373</v>
      </c>
      <c r="B6691" t="s">
        <v>13374</v>
      </c>
      <c r="C6691" t="s">
        <v>621</v>
      </c>
      <c r="D6691">
        <v>39</v>
      </c>
      <c r="E6691" s="138">
        <v>45653</v>
      </c>
      <c r="F6691" s="138">
        <v>45938</v>
      </c>
      <c r="G6691" t="s">
        <v>69</v>
      </c>
      <c r="H6691" t="s">
        <v>63</v>
      </c>
      <c r="I6691">
        <v>0.4</v>
      </c>
      <c r="J6691" t="s">
        <v>71</v>
      </c>
      <c r="K6691"/>
      <c r="L6691"/>
      <c r="M6691"/>
      <c r="N6691"/>
      <c r="O6691"/>
      <c r="P6691"/>
      <c r="Q6691"/>
      <c r="R6691"/>
      <c r="S6691"/>
      <c r="T6691"/>
      <c r="U6691"/>
      <c r="V6691"/>
      <c r="W6691"/>
      <c r="X6691"/>
      <c r="Y6691"/>
      <c r="Z6691"/>
      <c r="AA6691"/>
      <c r="AB6691"/>
      <c r="AC6691"/>
      <c r="AD6691"/>
      <c r="AE6691"/>
      <c r="AF6691"/>
      <c r="AG6691">
        <v>1</v>
      </c>
      <c r="AH6691">
        <v>0</v>
      </c>
    </row>
    <row r="6692" spans="1:34" ht="15" x14ac:dyDescent="0.25">
      <c r="A6692" t="s">
        <v>13383</v>
      </c>
      <c r="B6692" t="s">
        <v>13384</v>
      </c>
      <c r="C6692" t="s">
        <v>116</v>
      </c>
      <c r="D6692"/>
      <c r="E6692"/>
      <c r="F6692"/>
      <c r="G6692"/>
      <c r="H6692" t="s">
        <v>63</v>
      </c>
      <c r="I6692" t="s">
        <v>64</v>
      </c>
      <c r="J6692"/>
      <c r="K6692"/>
      <c r="L6692"/>
      <c r="M6692"/>
      <c r="N6692"/>
      <c r="O6692"/>
      <c r="P6692"/>
      <c r="Q6692"/>
      <c r="R6692"/>
      <c r="S6692"/>
      <c r="T6692"/>
      <c r="U6692"/>
      <c r="V6692"/>
      <c r="W6692"/>
      <c r="X6692"/>
      <c r="Y6692"/>
      <c r="Z6692"/>
      <c r="AA6692"/>
      <c r="AB6692"/>
      <c r="AC6692"/>
      <c r="AD6692"/>
      <c r="AE6692"/>
      <c r="AF6692"/>
      <c r="AG6692"/>
      <c r="AH6692">
        <v>0</v>
      </c>
    </row>
    <row r="6693" spans="1:34" ht="15" x14ac:dyDescent="0.25">
      <c r="A6693" t="s">
        <v>13381</v>
      </c>
      <c r="B6693" t="s">
        <v>13382</v>
      </c>
      <c r="C6693" t="s">
        <v>604</v>
      </c>
      <c r="D6693">
        <v>66</v>
      </c>
      <c r="E6693" s="138">
        <v>45653</v>
      </c>
      <c r="F6693" s="138">
        <v>45784</v>
      </c>
      <c r="G6693" t="s">
        <v>75</v>
      </c>
      <c r="H6693" t="s">
        <v>70</v>
      </c>
      <c r="I6693">
        <v>0</v>
      </c>
      <c r="J6693" t="s">
        <v>16230</v>
      </c>
      <c r="K6693">
        <v>0.4</v>
      </c>
      <c r="L6693" t="s">
        <v>16270</v>
      </c>
      <c r="M6693">
        <v>0.55000000000000004</v>
      </c>
      <c r="N6693" t="s">
        <v>78</v>
      </c>
      <c r="O6693">
        <v>0.7</v>
      </c>
      <c r="P6693" t="s">
        <v>79</v>
      </c>
      <c r="Q6693"/>
      <c r="R6693"/>
      <c r="S6693"/>
      <c r="T6693"/>
      <c r="U6693"/>
      <c r="V6693"/>
      <c r="W6693"/>
      <c r="X6693"/>
      <c r="Y6693"/>
      <c r="Z6693"/>
      <c r="AA6693"/>
      <c r="AB6693"/>
      <c r="AC6693"/>
      <c r="AD6693"/>
      <c r="AE6693"/>
      <c r="AF6693"/>
      <c r="AG6693">
        <v>4</v>
      </c>
      <c r="AH6693">
        <v>15000</v>
      </c>
    </row>
    <row r="6694" spans="1:34" ht="15" x14ac:dyDescent="0.25">
      <c r="A6694" t="s">
        <v>13385</v>
      </c>
      <c r="B6694" t="s">
        <v>13386</v>
      </c>
      <c r="C6694" t="s">
        <v>251</v>
      </c>
      <c r="D6694">
        <v>47</v>
      </c>
      <c r="E6694" s="138">
        <v>44656</v>
      </c>
      <c r="F6694" s="138">
        <v>46011</v>
      </c>
      <c r="G6694" t="s">
        <v>69</v>
      </c>
      <c r="H6694" t="s">
        <v>70</v>
      </c>
      <c r="I6694">
        <v>0</v>
      </c>
      <c r="J6694" t="s">
        <v>16269</v>
      </c>
      <c r="K6694">
        <v>0.8</v>
      </c>
      <c r="L6694" t="s">
        <v>71</v>
      </c>
      <c r="M6694"/>
      <c r="N6694"/>
      <c r="O6694"/>
      <c r="P6694"/>
      <c r="Q6694"/>
      <c r="R6694"/>
      <c r="S6694"/>
      <c r="T6694"/>
      <c r="U6694"/>
      <c r="V6694"/>
      <c r="W6694"/>
      <c r="X6694"/>
      <c r="Y6694"/>
      <c r="Z6694"/>
      <c r="AA6694"/>
      <c r="AB6694"/>
      <c r="AC6694"/>
      <c r="AD6694"/>
      <c r="AE6694"/>
      <c r="AF6694"/>
      <c r="AG6694">
        <v>2</v>
      </c>
      <c r="AH6694">
        <v>12500</v>
      </c>
    </row>
    <row r="6695" spans="1:34" ht="15" x14ac:dyDescent="0.25">
      <c r="A6695" t="s">
        <v>13375</v>
      </c>
      <c r="B6695" t="s">
        <v>13376</v>
      </c>
      <c r="C6695" t="s">
        <v>179</v>
      </c>
      <c r="D6695">
        <v>30</v>
      </c>
      <c r="E6695" s="138">
        <v>45645</v>
      </c>
      <c r="F6695" s="138">
        <v>45796</v>
      </c>
      <c r="G6695" t="s">
        <v>69</v>
      </c>
      <c r="H6695" t="s">
        <v>63</v>
      </c>
      <c r="I6695">
        <v>0.6</v>
      </c>
      <c r="J6695" t="s">
        <v>71</v>
      </c>
      <c r="K6695"/>
      <c r="L6695"/>
      <c r="M6695"/>
      <c r="N6695"/>
      <c r="O6695"/>
      <c r="P6695"/>
      <c r="Q6695"/>
      <c r="R6695"/>
      <c r="S6695"/>
      <c r="T6695"/>
      <c r="U6695"/>
      <c r="V6695"/>
      <c r="W6695"/>
      <c r="X6695"/>
      <c r="Y6695"/>
      <c r="Z6695"/>
      <c r="AA6695"/>
      <c r="AB6695"/>
      <c r="AC6695"/>
      <c r="AD6695"/>
      <c r="AE6695"/>
      <c r="AF6695"/>
      <c r="AG6695">
        <v>1</v>
      </c>
      <c r="AH6695">
        <v>0</v>
      </c>
    </row>
    <row r="6696" spans="1:34" ht="15" x14ac:dyDescent="0.25">
      <c r="A6696" t="s">
        <v>13377</v>
      </c>
      <c r="B6696" t="s">
        <v>13378</v>
      </c>
      <c r="C6696" t="s">
        <v>151</v>
      </c>
      <c r="D6696">
        <v>3</v>
      </c>
      <c r="E6696" s="138">
        <v>45687</v>
      </c>
      <c r="F6696" s="138">
        <v>45709</v>
      </c>
      <c r="G6696" t="s">
        <v>75</v>
      </c>
      <c r="H6696" t="s">
        <v>70</v>
      </c>
      <c r="I6696">
        <v>0</v>
      </c>
      <c r="J6696" t="s">
        <v>16229</v>
      </c>
      <c r="K6696">
        <v>0.7</v>
      </c>
      <c r="L6696" t="s">
        <v>16270</v>
      </c>
      <c r="M6696">
        <v>0.8</v>
      </c>
      <c r="N6696" t="s">
        <v>78</v>
      </c>
      <c r="O6696">
        <v>0.8</v>
      </c>
      <c r="P6696" t="s">
        <v>79</v>
      </c>
      <c r="Q6696"/>
      <c r="R6696"/>
      <c r="S6696"/>
      <c r="T6696"/>
      <c r="U6696"/>
      <c r="V6696"/>
      <c r="W6696"/>
      <c r="X6696"/>
      <c r="Y6696"/>
      <c r="Z6696"/>
      <c r="AA6696"/>
      <c r="AB6696"/>
      <c r="AC6696"/>
      <c r="AD6696"/>
      <c r="AE6696"/>
      <c r="AF6696"/>
      <c r="AG6696">
        <v>4</v>
      </c>
      <c r="AH6696">
        <v>10000</v>
      </c>
    </row>
    <row r="6697" spans="1:34" ht="15" x14ac:dyDescent="0.25">
      <c r="A6697" t="s">
        <v>13379</v>
      </c>
      <c r="B6697" t="s">
        <v>13380</v>
      </c>
      <c r="C6697" t="s">
        <v>1082</v>
      </c>
      <c r="D6697">
        <v>17</v>
      </c>
      <c r="E6697" s="138">
        <v>44623</v>
      </c>
      <c r="F6697" s="138">
        <v>46011</v>
      </c>
      <c r="G6697" t="s">
        <v>16478</v>
      </c>
      <c r="H6697" t="s">
        <v>70</v>
      </c>
      <c r="I6697">
        <v>0.65</v>
      </c>
      <c r="J6697" t="s">
        <v>76</v>
      </c>
      <c r="K6697">
        <v>0.75</v>
      </c>
      <c r="L6697" t="s">
        <v>77</v>
      </c>
      <c r="M6697">
        <v>0.78</v>
      </c>
      <c r="N6697" t="s">
        <v>78</v>
      </c>
      <c r="O6697">
        <v>0.8</v>
      </c>
      <c r="P6697" t="s">
        <v>79</v>
      </c>
      <c r="Q6697">
        <v>0</v>
      </c>
      <c r="R6697" t="s">
        <v>16229</v>
      </c>
      <c r="S6697"/>
      <c r="T6697"/>
      <c r="U6697"/>
      <c r="V6697"/>
      <c r="W6697"/>
      <c r="X6697"/>
      <c r="Y6697"/>
      <c r="Z6697"/>
      <c r="AA6697"/>
      <c r="AB6697"/>
      <c r="AC6697"/>
      <c r="AD6697"/>
      <c r="AE6697"/>
      <c r="AF6697"/>
      <c r="AG6697">
        <v>0</v>
      </c>
      <c r="AH6697">
        <v>0</v>
      </c>
    </row>
    <row r="6698" spans="1:34" ht="15" x14ac:dyDescent="0.25">
      <c r="A6698" t="s">
        <v>13389</v>
      </c>
      <c r="B6698" t="s">
        <v>13390</v>
      </c>
      <c r="C6698" t="s">
        <v>90</v>
      </c>
      <c r="D6698">
        <v>45</v>
      </c>
      <c r="E6698" s="138">
        <v>45642</v>
      </c>
      <c r="F6698" s="138">
        <v>45782</v>
      </c>
      <c r="G6698" t="s">
        <v>75</v>
      </c>
      <c r="H6698" t="s">
        <v>70</v>
      </c>
      <c r="I6698">
        <v>0</v>
      </c>
      <c r="J6698" t="s">
        <v>16228</v>
      </c>
      <c r="K6698">
        <v>0.75</v>
      </c>
      <c r="L6698" t="s">
        <v>71</v>
      </c>
      <c r="M6698"/>
      <c r="N6698"/>
      <c r="O6698"/>
      <c r="P6698"/>
      <c r="Q6698"/>
      <c r="R6698"/>
      <c r="S6698"/>
      <c r="T6698"/>
      <c r="U6698"/>
      <c r="V6698"/>
      <c r="W6698"/>
      <c r="X6698"/>
      <c r="Y6698"/>
      <c r="Z6698"/>
      <c r="AA6698"/>
      <c r="AB6698"/>
      <c r="AC6698"/>
      <c r="AD6698"/>
      <c r="AE6698"/>
      <c r="AF6698"/>
      <c r="AG6698">
        <v>2</v>
      </c>
      <c r="AH6698">
        <v>12000</v>
      </c>
    </row>
    <row r="6699" spans="1:34" ht="15" x14ac:dyDescent="0.25">
      <c r="A6699" t="s">
        <v>13387</v>
      </c>
      <c r="B6699" t="s">
        <v>13388</v>
      </c>
      <c r="C6699" t="s">
        <v>1313</v>
      </c>
      <c r="D6699">
        <v>43</v>
      </c>
      <c r="E6699" s="138">
        <v>45646</v>
      </c>
      <c r="F6699" s="138">
        <v>45903</v>
      </c>
      <c r="G6699" t="s">
        <v>69</v>
      </c>
      <c r="H6699" t="s">
        <v>70</v>
      </c>
      <c r="I6699">
        <v>0</v>
      </c>
      <c r="J6699" t="s">
        <v>16236</v>
      </c>
      <c r="K6699">
        <v>0.8</v>
      </c>
      <c r="L6699" t="s">
        <v>71</v>
      </c>
      <c r="M6699"/>
      <c r="N6699"/>
      <c r="O6699"/>
      <c r="P6699"/>
      <c r="Q6699"/>
      <c r="R6699"/>
      <c r="S6699"/>
      <c r="T6699"/>
      <c r="U6699"/>
      <c r="V6699"/>
      <c r="W6699"/>
      <c r="X6699"/>
      <c r="Y6699"/>
      <c r="Z6699"/>
      <c r="AA6699"/>
      <c r="AB6699"/>
      <c r="AC6699"/>
      <c r="AD6699"/>
      <c r="AE6699"/>
      <c r="AF6699"/>
      <c r="AG6699">
        <v>2</v>
      </c>
      <c r="AH6699">
        <v>9999.99</v>
      </c>
    </row>
    <row r="6700" spans="1:34" ht="15" x14ac:dyDescent="0.25">
      <c r="A6700" t="s">
        <v>13393</v>
      </c>
      <c r="B6700" t="s">
        <v>13394</v>
      </c>
      <c r="C6700" t="s">
        <v>790</v>
      </c>
      <c r="D6700">
        <v>110</v>
      </c>
      <c r="E6700" s="138">
        <v>45621</v>
      </c>
      <c r="F6700" s="138">
        <v>45764</v>
      </c>
      <c r="G6700" t="s">
        <v>75</v>
      </c>
      <c r="H6700" t="s">
        <v>70</v>
      </c>
      <c r="I6700">
        <v>0</v>
      </c>
      <c r="J6700" t="s">
        <v>16228</v>
      </c>
      <c r="K6700">
        <v>0.4</v>
      </c>
      <c r="L6700" t="s">
        <v>16270</v>
      </c>
      <c r="M6700">
        <v>0.65</v>
      </c>
      <c r="N6700" t="s">
        <v>78</v>
      </c>
      <c r="O6700">
        <v>0.8</v>
      </c>
      <c r="P6700" t="s">
        <v>79</v>
      </c>
      <c r="Q6700"/>
      <c r="R6700"/>
      <c r="S6700"/>
      <c r="T6700"/>
      <c r="U6700"/>
      <c r="V6700"/>
      <c r="W6700"/>
      <c r="X6700"/>
      <c r="Y6700"/>
      <c r="Z6700"/>
      <c r="AA6700"/>
      <c r="AB6700"/>
      <c r="AC6700"/>
      <c r="AD6700"/>
      <c r="AE6700"/>
      <c r="AF6700"/>
      <c r="AG6700">
        <v>4</v>
      </c>
      <c r="AH6700">
        <v>12000</v>
      </c>
    </row>
    <row r="6701" spans="1:34" ht="15" x14ac:dyDescent="0.25">
      <c r="A6701" t="s">
        <v>13391</v>
      </c>
      <c r="B6701" t="s">
        <v>13392</v>
      </c>
      <c r="C6701" t="s">
        <v>231</v>
      </c>
      <c r="D6701"/>
      <c r="E6701"/>
      <c r="F6701"/>
      <c r="G6701"/>
      <c r="H6701" t="s">
        <v>63</v>
      </c>
      <c r="I6701" t="s">
        <v>64</v>
      </c>
      <c r="J6701"/>
      <c r="K6701"/>
      <c r="L6701"/>
      <c r="M6701"/>
      <c r="N6701"/>
      <c r="O6701"/>
      <c r="P6701"/>
      <c r="Q6701"/>
      <c r="R6701"/>
      <c r="S6701"/>
      <c r="T6701"/>
      <c r="U6701"/>
      <c r="V6701"/>
      <c r="W6701"/>
      <c r="X6701"/>
      <c r="Y6701"/>
      <c r="Z6701"/>
      <c r="AA6701"/>
      <c r="AB6701"/>
      <c r="AC6701"/>
      <c r="AD6701"/>
      <c r="AE6701"/>
      <c r="AF6701"/>
      <c r="AG6701"/>
      <c r="AH6701">
        <v>0</v>
      </c>
    </row>
    <row r="6702" spans="1:34" ht="15" x14ac:dyDescent="0.25">
      <c r="A6702" t="s">
        <v>13395</v>
      </c>
      <c r="B6702" t="s">
        <v>13396</v>
      </c>
      <c r="C6702" t="s">
        <v>932</v>
      </c>
      <c r="D6702">
        <v>47</v>
      </c>
      <c r="E6702" s="138">
        <v>45646</v>
      </c>
      <c r="F6702" s="138">
        <v>45720</v>
      </c>
      <c r="G6702" t="s">
        <v>75</v>
      </c>
      <c r="H6702" t="s">
        <v>70</v>
      </c>
      <c r="I6702">
        <v>0</v>
      </c>
      <c r="J6702" t="s">
        <v>16229</v>
      </c>
      <c r="K6702">
        <v>0.3</v>
      </c>
      <c r="L6702" t="s">
        <v>16270</v>
      </c>
      <c r="M6702">
        <v>0.4</v>
      </c>
      <c r="N6702" t="s">
        <v>78</v>
      </c>
      <c r="O6702">
        <v>0.5</v>
      </c>
      <c r="P6702" t="s">
        <v>79</v>
      </c>
      <c r="Q6702"/>
      <c r="R6702"/>
      <c r="S6702"/>
      <c r="T6702"/>
      <c r="U6702"/>
      <c r="V6702"/>
      <c r="W6702"/>
      <c r="X6702"/>
      <c r="Y6702"/>
      <c r="Z6702"/>
      <c r="AA6702"/>
      <c r="AB6702"/>
      <c r="AC6702"/>
      <c r="AD6702"/>
      <c r="AE6702"/>
      <c r="AF6702"/>
      <c r="AG6702">
        <v>4</v>
      </c>
      <c r="AH6702">
        <v>10000</v>
      </c>
    </row>
    <row r="6703" spans="1:34" ht="15" x14ac:dyDescent="0.25">
      <c r="A6703" t="s">
        <v>13397</v>
      </c>
      <c r="B6703" t="s">
        <v>13398</v>
      </c>
      <c r="C6703" t="s">
        <v>90</v>
      </c>
      <c r="D6703">
        <v>54</v>
      </c>
      <c r="E6703" s="138">
        <v>45631</v>
      </c>
      <c r="F6703" s="138">
        <v>45936</v>
      </c>
      <c r="G6703" t="s">
        <v>69</v>
      </c>
      <c r="H6703" t="s">
        <v>70</v>
      </c>
      <c r="I6703">
        <v>0</v>
      </c>
      <c r="J6703" t="s">
        <v>16230</v>
      </c>
      <c r="K6703">
        <v>0.8</v>
      </c>
      <c r="L6703" t="s">
        <v>71</v>
      </c>
      <c r="M6703"/>
      <c r="N6703"/>
      <c r="O6703"/>
      <c r="P6703"/>
      <c r="Q6703"/>
      <c r="R6703"/>
      <c r="S6703"/>
      <c r="T6703"/>
      <c r="U6703"/>
      <c r="V6703"/>
      <c r="W6703"/>
      <c r="X6703"/>
      <c r="Y6703"/>
      <c r="Z6703"/>
      <c r="AA6703"/>
      <c r="AB6703"/>
      <c r="AC6703"/>
      <c r="AD6703"/>
      <c r="AE6703"/>
      <c r="AF6703"/>
      <c r="AG6703">
        <v>2</v>
      </c>
      <c r="AH6703">
        <v>15000</v>
      </c>
    </row>
    <row r="6704" spans="1:34" ht="15" x14ac:dyDescent="0.25">
      <c r="A6704" t="s">
        <v>13399</v>
      </c>
      <c r="B6704" t="s">
        <v>13400</v>
      </c>
      <c r="C6704" t="s">
        <v>136</v>
      </c>
      <c r="D6704">
        <v>41</v>
      </c>
      <c r="E6704" s="138">
        <v>45630</v>
      </c>
      <c r="F6704" s="138">
        <v>45670</v>
      </c>
      <c r="G6704" t="s">
        <v>69</v>
      </c>
      <c r="H6704" t="s">
        <v>63</v>
      </c>
      <c r="I6704">
        <v>0.2</v>
      </c>
      <c r="J6704" t="s">
        <v>71</v>
      </c>
      <c r="K6704"/>
      <c r="L6704"/>
      <c r="M6704"/>
      <c r="N6704"/>
      <c r="O6704"/>
      <c r="P6704"/>
      <c r="Q6704"/>
      <c r="R6704"/>
      <c r="S6704"/>
      <c r="T6704"/>
      <c r="U6704"/>
      <c r="V6704"/>
      <c r="W6704"/>
      <c r="X6704"/>
      <c r="Y6704"/>
      <c r="Z6704"/>
      <c r="AA6704"/>
      <c r="AB6704"/>
      <c r="AC6704"/>
      <c r="AD6704"/>
      <c r="AE6704"/>
      <c r="AF6704"/>
      <c r="AG6704">
        <v>1</v>
      </c>
      <c r="AH6704">
        <v>0</v>
      </c>
    </row>
    <row r="6705" spans="1:34" ht="15" x14ac:dyDescent="0.25">
      <c r="A6705" t="s">
        <v>16432</v>
      </c>
      <c r="B6705" t="s">
        <v>16433</v>
      </c>
      <c r="C6705" t="s">
        <v>246</v>
      </c>
      <c r="D6705">
        <v>42</v>
      </c>
      <c r="E6705" s="138">
        <v>45623</v>
      </c>
      <c r="F6705" s="138">
        <v>45688</v>
      </c>
      <c r="G6705" t="s">
        <v>16425</v>
      </c>
      <c r="H6705" t="s">
        <v>70</v>
      </c>
      <c r="I6705">
        <v>0</v>
      </c>
      <c r="J6705" t="s">
        <v>16229</v>
      </c>
      <c r="K6705">
        <v>0.68</v>
      </c>
      <c r="L6705" t="s">
        <v>16270</v>
      </c>
      <c r="M6705">
        <v>0.7</v>
      </c>
      <c r="N6705" t="s">
        <v>78</v>
      </c>
      <c r="O6705">
        <v>0.75</v>
      </c>
      <c r="P6705" t="s">
        <v>79</v>
      </c>
      <c r="Q6705"/>
      <c r="R6705"/>
      <c r="S6705"/>
      <c r="T6705"/>
      <c r="U6705"/>
      <c r="V6705"/>
      <c r="W6705"/>
      <c r="X6705"/>
      <c r="Y6705"/>
      <c r="Z6705"/>
      <c r="AA6705"/>
      <c r="AB6705"/>
      <c r="AC6705"/>
      <c r="AD6705"/>
      <c r="AE6705"/>
      <c r="AF6705"/>
      <c r="AG6705">
        <v>4</v>
      </c>
      <c r="AH6705">
        <v>10000</v>
      </c>
    </row>
    <row r="6706" spans="1:34" ht="15" x14ac:dyDescent="0.25">
      <c r="A6706" t="s">
        <v>13401</v>
      </c>
      <c r="B6706" t="s">
        <v>13402</v>
      </c>
      <c r="C6706" t="s">
        <v>228</v>
      </c>
      <c r="D6706">
        <v>20</v>
      </c>
      <c r="E6706" s="138">
        <v>45645</v>
      </c>
      <c r="F6706" s="138">
        <v>45919</v>
      </c>
      <c r="G6706" t="s">
        <v>69</v>
      </c>
      <c r="H6706" t="s">
        <v>63</v>
      </c>
      <c r="I6706">
        <v>0.7</v>
      </c>
      <c r="J6706" t="s">
        <v>71</v>
      </c>
      <c r="K6706"/>
      <c r="L6706"/>
      <c r="M6706"/>
      <c r="N6706"/>
      <c r="O6706"/>
      <c r="P6706"/>
      <c r="Q6706"/>
      <c r="R6706"/>
      <c r="S6706"/>
      <c r="T6706"/>
      <c r="U6706"/>
      <c r="V6706"/>
      <c r="W6706"/>
      <c r="X6706"/>
      <c r="Y6706"/>
      <c r="Z6706"/>
      <c r="AA6706"/>
      <c r="AB6706"/>
      <c r="AC6706"/>
      <c r="AD6706"/>
      <c r="AE6706"/>
      <c r="AF6706"/>
      <c r="AG6706">
        <v>1</v>
      </c>
      <c r="AH6706">
        <v>0</v>
      </c>
    </row>
    <row r="6707" spans="1:34" ht="15" x14ac:dyDescent="0.25">
      <c r="A6707" t="s">
        <v>13405</v>
      </c>
      <c r="B6707" t="s">
        <v>13406</v>
      </c>
      <c r="C6707" t="s">
        <v>90</v>
      </c>
      <c r="D6707">
        <v>21</v>
      </c>
      <c r="E6707" s="138">
        <v>45399</v>
      </c>
      <c r="F6707" s="138">
        <v>46011</v>
      </c>
      <c r="G6707" t="s">
        <v>69</v>
      </c>
      <c r="H6707" t="s">
        <v>70</v>
      </c>
      <c r="I6707">
        <v>0.6</v>
      </c>
      <c r="J6707" t="s">
        <v>16318</v>
      </c>
      <c r="K6707">
        <v>0.68</v>
      </c>
      <c r="L6707" t="s">
        <v>16321</v>
      </c>
      <c r="M6707">
        <v>0.78</v>
      </c>
      <c r="N6707" t="s">
        <v>79</v>
      </c>
      <c r="O6707">
        <v>0</v>
      </c>
      <c r="P6707" t="s">
        <v>16229</v>
      </c>
      <c r="Q6707"/>
      <c r="R6707"/>
      <c r="S6707"/>
      <c r="T6707"/>
      <c r="U6707"/>
      <c r="V6707"/>
      <c r="W6707"/>
      <c r="X6707"/>
      <c r="Y6707"/>
      <c r="Z6707"/>
      <c r="AA6707"/>
      <c r="AB6707"/>
      <c r="AC6707"/>
      <c r="AD6707"/>
      <c r="AE6707"/>
      <c r="AF6707"/>
      <c r="AG6707">
        <v>0</v>
      </c>
      <c r="AH6707">
        <v>0</v>
      </c>
    </row>
    <row r="6708" spans="1:34" ht="15" x14ac:dyDescent="0.25">
      <c r="A6708" t="s">
        <v>13407</v>
      </c>
      <c r="B6708" t="s">
        <v>13408</v>
      </c>
      <c r="C6708" t="s">
        <v>231</v>
      </c>
      <c r="D6708">
        <v>23</v>
      </c>
      <c r="E6708" s="138">
        <v>45645</v>
      </c>
      <c r="F6708" s="138">
        <v>45967</v>
      </c>
      <c r="G6708" t="s">
        <v>75</v>
      </c>
      <c r="H6708" t="s">
        <v>63</v>
      </c>
      <c r="I6708">
        <v>0.8</v>
      </c>
      <c r="J6708" t="s">
        <v>71</v>
      </c>
      <c r="K6708"/>
      <c r="L6708"/>
      <c r="M6708"/>
      <c r="N6708"/>
      <c r="O6708"/>
      <c r="P6708"/>
      <c r="Q6708"/>
      <c r="R6708"/>
      <c r="S6708"/>
      <c r="T6708"/>
      <c r="U6708"/>
      <c r="V6708"/>
      <c r="W6708"/>
      <c r="X6708"/>
      <c r="Y6708"/>
      <c r="Z6708"/>
      <c r="AA6708"/>
      <c r="AB6708"/>
      <c r="AC6708"/>
      <c r="AD6708"/>
      <c r="AE6708"/>
      <c r="AF6708"/>
      <c r="AG6708">
        <v>1</v>
      </c>
      <c r="AH6708">
        <v>0</v>
      </c>
    </row>
    <row r="6709" spans="1:34" ht="15" x14ac:dyDescent="0.25">
      <c r="A6709" t="s">
        <v>13403</v>
      </c>
      <c r="B6709" t="s">
        <v>13404</v>
      </c>
      <c r="C6709" t="s">
        <v>932</v>
      </c>
      <c r="D6709">
        <v>19</v>
      </c>
      <c r="E6709" s="138">
        <v>41857</v>
      </c>
      <c r="F6709" s="138">
        <v>46011</v>
      </c>
      <c r="G6709" t="s">
        <v>69</v>
      </c>
      <c r="H6709" t="s">
        <v>63</v>
      </c>
      <c r="I6709">
        <v>0.6</v>
      </c>
      <c r="J6709" t="s">
        <v>71</v>
      </c>
      <c r="K6709"/>
      <c r="L6709"/>
      <c r="M6709"/>
      <c r="N6709"/>
      <c r="O6709"/>
      <c r="P6709"/>
      <c r="Q6709"/>
      <c r="R6709"/>
      <c r="S6709"/>
      <c r="T6709"/>
      <c r="U6709"/>
      <c r="V6709"/>
      <c r="W6709"/>
      <c r="X6709"/>
      <c r="Y6709"/>
      <c r="Z6709"/>
      <c r="AA6709"/>
      <c r="AB6709"/>
      <c r="AC6709"/>
      <c r="AD6709"/>
      <c r="AE6709"/>
      <c r="AF6709"/>
      <c r="AG6709">
        <v>1</v>
      </c>
      <c r="AH6709">
        <v>0</v>
      </c>
    </row>
    <row r="6710" spans="1:34" ht="15" x14ac:dyDescent="0.25">
      <c r="A6710" t="s">
        <v>13411</v>
      </c>
      <c r="B6710" t="s">
        <v>13412</v>
      </c>
      <c r="C6710" t="s">
        <v>231</v>
      </c>
      <c r="D6710">
        <v>222</v>
      </c>
      <c r="E6710" s="138">
        <v>40869</v>
      </c>
      <c r="F6710" s="138">
        <v>46011</v>
      </c>
      <c r="G6710" t="s">
        <v>69</v>
      </c>
      <c r="H6710" t="s">
        <v>70</v>
      </c>
      <c r="I6710">
        <v>0</v>
      </c>
      <c r="J6710" t="s">
        <v>16229</v>
      </c>
      <c r="K6710">
        <v>0.8</v>
      </c>
      <c r="L6710" t="s">
        <v>71</v>
      </c>
      <c r="M6710"/>
      <c r="N6710"/>
      <c r="O6710"/>
      <c r="P6710"/>
      <c r="Q6710"/>
      <c r="R6710"/>
      <c r="S6710"/>
      <c r="T6710"/>
      <c r="U6710"/>
      <c r="V6710"/>
      <c r="W6710"/>
      <c r="X6710"/>
      <c r="Y6710"/>
      <c r="Z6710"/>
      <c r="AA6710"/>
      <c r="AB6710"/>
      <c r="AC6710"/>
      <c r="AD6710"/>
      <c r="AE6710"/>
      <c r="AF6710"/>
      <c r="AG6710">
        <v>2</v>
      </c>
      <c r="AH6710">
        <v>10000</v>
      </c>
    </row>
    <row r="6711" spans="1:34" ht="15" x14ac:dyDescent="0.25">
      <c r="A6711" t="s">
        <v>13409</v>
      </c>
      <c r="B6711" t="s">
        <v>13410</v>
      </c>
      <c r="C6711" t="s">
        <v>231</v>
      </c>
      <c r="D6711">
        <v>54</v>
      </c>
      <c r="E6711" s="138">
        <v>45643</v>
      </c>
      <c r="F6711" s="138">
        <v>45937</v>
      </c>
      <c r="G6711" t="s">
        <v>69</v>
      </c>
      <c r="H6711" t="s">
        <v>63</v>
      </c>
      <c r="I6711">
        <v>0.7</v>
      </c>
      <c r="J6711" t="s">
        <v>71</v>
      </c>
      <c r="K6711"/>
      <c r="L6711"/>
      <c r="M6711"/>
      <c r="N6711"/>
      <c r="O6711"/>
      <c r="P6711"/>
      <c r="Q6711"/>
      <c r="R6711"/>
      <c r="S6711"/>
      <c r="T6711"/>
      <c r="U6711"/>
      <c r="V6711"/>
      <c r="W6711"/>
      <c r="X6711"/>
      <c r="Y6711"/>
      <c r="Z6711"/>
      <c r="AA6711"/>
      <c r="AB6711"/>
      <c r="AC6711"/>
      <c r="AD6711"/>
      <c r="AE6711"/>
      <c r="AF6711"/>
      <c r="AG6711">
        <v>1</v>
      </c>
      <c r="AH6711">
        <v>0</v>
      </c>
    </row>
    <row r="6712" spans="1:34" ht="15" x14ac:dyDescent="0.25">
      <c r="A6712" t="s">
        <v>13413</v>
      </c>
      <c r="B6712" t="s">
        <v>13414</v>
      </c>
      <c r="C6712" t="s">
        <v>374</v>
      </c>
      <c r="D6712">
        <v>28</v>
      </c>
      <c r="E6712" s="138">
        <v>45278</v>
      </c>
      <c r="F6712" s="138">
        <v>46011</v>
      </c>
      <c r="G6712" t="s">
        <v>69</v>
      </c>
      <c r="H6712" t="s">
        <v>63</v>
      </c>
      <c r="I6712">
        <v>0.8</v>
      </c>
      <c r="J6712" t="s">
        <v>71</v>
      </c>
      <c r="K6712"/>
      <c r="L6712"/>
      <c r="M6712"/>
      <c r="N6712"/>
      <c r="O6712"/>
      <c r="P6712"/>
      <c r="Q6712"/>
      <c r="R6712"/>
      <c r="S6712"/>
      <c r="T6712"/>
      <c r="U6712"/>
      <c r="V6712"/>
      <c r="W6712"/>
      <c r="X6712"/>
      <c r="Y6712"/>
      <c r="Z6712"/>
      <c r="AA6712"/>
      <c r="AB6712"/>
      <c r="AC6712"/>
      <c r="AD6712"/>
      <c r="AE6712"/>
      <c r="AF6712"/>
      <c r="AG6712">
        <v>1</v>
      </c>
      <c r="AH6712">
        <v>0</v>
      </c>
    </row>
    <row r="6713" spans="1:34" ht="15" x14ac:dyDescent="0.25">
      <c r="A6713" t="s">
        <v>13415</v>
      </c>
      <c r="B6713" t="s">
        <v>13416</v>
      </c>
      <c r="C6713" t="s">
        <v>742</v>
      </c>
      <c r="D6713"/>
      <c r="E6713"/>
      <c r="F6713"/>
      <c r="G6713"/>
      <c r="H6713" t="s">
        <v>63</v>
      </c>
      <c r="I6713" t="s">
        <v>64</v>
      </c>
      <c r="J6713"/>
      <c r="K6713"/>
      <c r="L6713"/>
      <c r="M6713"/>
      <c r="N6713"/>
      <c r="O6713"/>
      <c r="P6713"/>
      <c r="Q6713"/>
      <c r="R6713"/>
      <c r="S6713"/>
      <c r="T6713"/>
      <c r="U6713"/>
      <c r="V6713"/>
      <c r="W6713"/>
      <c r="X6713"/>
      <c r="Y6713"/>
      <c r="Z6713"/>
      <c r="AA6713"/>
      <c r="AB6713"/>
      <c r="AC6713"/>
      <c r="AD6713"/>
      <c r="AE6713"/>
      <c r="AF6713"/>
      <c r="AG6713"/>
      <c r="AH6713">
        <v>0</v>
      </c>
    </row>
    <row r="6714" spans="1:34" ht="15" x14ac:dyDescent="0.25">
      <c r="A6714" t="s">
        <v>13417</v>
      </c>
      <c r="B6714" t="s">
        <v>13418</v>
      </c>
      <c r="C6714" t="s">
        <v>742</v>
      </c>
      <c r="D6714">
        <v>10</v>
      </c>
      <c r="E6714" s="138">
        <v>41733</v>
      </c>
      <c r="F6714" s="138">
        <v>46011</v>
      </c>
      <c r="G6714" t="s">
        <v>69</v>
      </c>
      <c r="H6714" t="s">
        <v>63</v>
      </c>
      <c r="I6714">
        <v>0.2</v>
      </c>
      <c r="J6714" t="s">
        <v>71</v>
      </c>
      <c r="K6714"/>
      <c r="L6714"/>
      <c r="M6714"/>
      <c r="N6714"/>
      <c r="O6714"/>
      <c r="P6714"/>
      <c r="Q6714"/>
      <c r="R6714"/>
      <c r="S6714"/>
      <c r="T6714"/>
      <c r="U6714"/>
      <c r="V6714"/>
      <c r="W6714"/>
      <c r="X6714"/>
      <c r="Y6714"/>
      <c r="Z6714"/>
      <c r="AA6714"/>
      <c r="AB6714"/>
      <c r="AC6714"/>
      <c r="AD6714"/>
      <c r="AE6714"/>
      <c r="AF6714"/>
      <c r="AG6714">
        <v>1</v>
      </c>
      <c r="AH6714">
        <v>0</v>
      </c>
    </row>
    <row r="6715" spans="1:34" ht="15" x14ac:dyDescent="0.25">
      <c r="A6715" t="s">
        <v>13419</v>
      </c>
      <c r="B6715" t="s">
        <v>13420</v>
      </c>
      <c r="C6715" t="s">
        <v>742</v>
      </c>
      <c r="D6715">
        <v>51</v>
      </c>
      <c r="E6715" s="138">
        <v>39014</v>
      </c>
      <c r="F6715" s="138">
        <v>46011</v>
      </c>
      <c r="G6715" t="s">
        <v>69</v>
      </c>
      <c r="H6715" t="s">
        <v>63</v>
      </c>
      <c r="I6715">
        <v>0.5</v>
      </c>
      <c r="J6715" t="s">
        <v>71</v>
      </c>
      <c r="K6715"/>
      <c r="L6715"/>
      <c r="M6715"/>
      <c r="N6715"/>
      <c r="O6715"/>
      <c r="P6715"/>
      <c r="Q6715"/>
      <c r="R6715"/>
      <c r="S6715"/>
      <c r="T6715"/>
      <c r="U6715"/>
      <c r="V6715"/>
      <c r="W6715"/>
      <c r="X6715"/>
      <c r="Y6715"/>
      <c r="Z6715"/>
      <c r="AA6715"/>
      <c r="AB6715"/>
      <c r="AC6715"/>
      <c r="AD6715"/>
      <c r="AE6715"/>
      <c r="AF6715"/>
      <c r="AG6715">
        <v>1</v>
      </c>
      <c r="AH6715">
        <v>0</v>
      </c>
    </row>
    <row r="6716" spans="1:34" ht="15" x14ac:dyDescent="0.25">
      <c r="A6716" t="s">
        <v>13421</v>
      </c>
      <c r="B6716" t="s">
        <v>13422</v>
      </c>
      <c r="C6716" t="s">
        <v>254</v>
      </c>
      <c r="D6716">
        <v>47</v>
      </c>
      <c r="E6716" s="138">
        <v>45644</v>
      </c>
      <c r="F6716" s="138">
        <v>45670</v>
      </c>
      <c r="G6716" t="s">
        <v>69</v>
      </c>
      <c r="H6716" t="s">
        <v>70</v>
      </c>
      <c r="I6716">
        <v>0</v>
      </c>
      <c r="J6716" t="s">
        <v>16267</v>
      </c>
      <c r="K6716">
        <v>0.8</v>
      </c>
      <c r="L6716" t="s">
        <v>71</v>
      </c>
      <c r="M6716"/>
      <c r="N6716"/>
      <c r="O6716"/>
      <c r="P6716"/>
      <c r="Q6716"/>
      <c r="R6716"/>
      <c r="S6716"/>
      <c r="T6716"/>
      <c r="U6716"/>
      <c r="V6716"/>
      <c r="W6716"/>
      <c r="X6716"/>
      <c r="Y6716"/>
      <c r="Z6716"/>
      <c r="AA6716"/>
      <c r="AB6716"/>
      <c r="AC6716"/>
      <c r="AD6716"/>
      <c r="AE6716"/>
      <c r="AF6716"/>
      <c r="AG6716">
        <v>2</v>
      </c>
      <c r="AH6716">
        <v>13500</v>
      </c>
    </row>
    <row r="6717" spans="1:34" ht="15" x14ac:dyDescent="0.25">
      <c r="A6717" t="s">
        <v>13423</v>
      </c>
      <c r="B6717" t="s">
        <v>13424</v>
      </c>
      <c r="C6717" t="s">
        <v>182</v>
      </c>
      <c r="D6717">
        <v>28</v>
      </c>
      <c r="E6717" s="138">
        <v>45653</v>
      </c>
      <c r="F6717" s="138">
        <v>45672</v>
      </c>
      <c r="G6717" t="s">
        <v>69</v>
      </c>
      <c r="H6717" t="s">
        <v>63</v>
      </c>
      <c r="I6717">
        <v>0.8</v>
      </c>
      <c r="J6717" t="s">
        <v>71</v>
      </c>
      <c r="K6717"/>
      <c r="L6717"/>
      <c r="M6717"/>
      <c r="N6717"/>
      <c r="O6717"/>
      <c r="P6717"/>
      <c r="Q6717"/>
      <c r="R6717"/>
      <c r="S6717"/>
      <c r="T6717"/>
      <c r="U6717"/>
      <c r="V6717"/>
      <c r="W6717"/>
      <c r="X6717"/>
      <c r="Y6717"/>
      <c r="Z6717"/>
      <c r="AA6717"/>
      <c r="AB6717"/>
      <c r="AC6717"/>
      <c r="AD6717"/>
      <c r="AE6717"/>
      <c r="AF6717"/>
      <c r="AG6717">
        <v>1</v>
      </c>
      <c r="AH6717">
        <v>0</v>
      </c>
    </row>
    <row r="6718" spans="1:34" ht="15" x14ac:dyDescent="0.25">
      <c r="A6718" t="s">
        <v>13425</v>
      </c>
      <c r="B6718" t="s">
        <v>13426</v>
      </c>
      <c r="C6718" t="s">
        <v>712</v>
      </c>
      <c r="D6718">
        <v>44</v>
      </c>
      <c r="E6718" s="138">
        <v>45636</v>
      </c>
      <c r="F6718" s="138">
        <v>45730</v>
      </c>
      <c r="G6718" t="s">
        <v>69</v>
      </c>
      <c r="H6718" t="s">
        <v>63</v>
      </c>
      <c r="I6718">
        <v>0.8</v>
      </c>
      <c r="J6718" t="s">
        <v>71</v>
      </c>
      <c r="K6718"/>
      <c r="L6718"/>
      <c r="M6718"/>
      <c r="N6718"/>
      <c r="O6718"/>
      <c r="P6718"/>
      <c r="Q6718"/>
      <c r="R6718"/>
      <c r="S6718"/>
      <c r="T6718"/>
      <c r="U6718"/>
      <c r="V6718"/>
      <c r="W6718"/>
      <c r="X6718"/>
      <c r="Y6718"/>
      <c r="Z6718"/>
      <c r="AA6718"/>
      <c r="AB6718"/>
      <c r="AC6718"/>
      <c r="AD6718"/>
      <c r="AE6718"/>
      <c r="AF6718"/>
      <c r="AG6718">
        <v>1</v>
      </c>
      <c r="AH6718">
        <v>0</v>
      </c>
    </row>
    <row r="6719" spans="1:34" ht="15" x14ac:dyDescent="0.25">
      <c r="A6719" t="s">
        <v>13427</v>
      </c>
      <c r="B6719" t="s">
        <v>13428</v>
      </c>
      <c r="C6719" t="s">
        <v>313</v>
      </c>
      <c r="D6719"/>
      <c r="E6719"/>
      <c r="F6719"/>
      <c r="G6719"/>
      <c r="H6719" t="s">
        <v>63</v>
      </c>
      <c r="I6719" t="s">
        <v>64</v>
      </c>
      <c r="J6719"/>
      <c r="K6719"/>
      <c r="L6719"/>
      <c r="M6719"/>
      <c r="N6719"/>
      <c r="O6719"/>
      <c r="P6719"/>
      <c r="Q6719"/>
      <c r="R6719"/>
      <c r="S6719"/>
      <c r="T6719"/>
      <c r="U6719"/>
      <c r="V6719"/>
      <c r="W6719"/>
      <c r="X6719"/>
      <c r="Y6719"/>
      <c r="Z6719"/>
      <c r="AA6719"/>
      <c r="AB6719"/>
      <c r="AC6719"/>
      <c r="AD6719"/>
      <c r="AE6719"/>
      <c r="AF6719"/>
      <c r="AG6719"/>
      <c r="AH6719">
        <v>0</v>
      </c>
    </row>
    <row r="6720" spans="1:34" ht="15" x14ac:dyDescent="0.25">
      <c r="A6720" t="s">
        <v>13429</v>
      </c>
      <c r="B6720" t="s">
        <v>13430</v>
      </c>
      <c r="C6720" t="s">
        <v>5232</v>
      </c>
      <c r="D6720">
        <v>39</v>
      </c>
      <c r="E6720" s="138">
        <v>45653</v>
      </c>
      <c r="F6720" s="138">
        <v>45677</v>
      </c>
      <c r="G6720" t="s">
        <v>69</v>
      </c>
      <c r="H6720" t="s">
        <v>70</v>
      </c>
      <c r="I6720">
        <v>0</v>
      </c>
      <c r="J6720" t="s">
        <v>16230</v>
      </c>
      <c r="K6720">
        <v>0.5</v>
      </c>
      <c r="L6720" t="s">
        <v>71</v>
      </c>
      <c r="M6720"/>
      <c r="N6720"/>
      <c r="O6720"/>
      <c r="P6720"/>
      <c r="Q6720"/>
      <c r="R6720"/>
      <c r="S6720"/>
      <c r="T6720"/>
      <c r="U6720"/>
      <c r="V6720"/>
      <c r="W6720"/>
      <c r="X6720"/>
      <c r="Y6720"/>
      <c r="Z6720"/>
      <c r="AA6720"/>
      <c r="AB6720"/>
      <c r="AC6720"/>
      <c r="AD6720"/>
      <c r="AE6720"/>
      <c r="AF6720"/>
      <c r="AG6720">
        <v>2</v>
      </c>
      <c r="AH6720">
        <v>15000</v>
      </c>
    </row>
    <row r="6721" spans="1:34" ht="15" x14ac:dyDescent="0.25">
      <c r="A6721" t="s">
        <v>13431</v>
      </c>
      <c r="B6721" t="s">
        <v>13432</v>
      </c>
      <c r="C6721" t="s">
        <v>136</v>
      </c>
      <c r="D6721">
        <v>10</v>
      </c>
      <c r="E6721" s="138">
        <v>44649</v>
      </c>
      <c r="F6721" s="138">
        <v>46011</v>
      </c>
      <c r="G6721" t="s">
        <v>69</v>
      </c>
      <c r="H6721" t="s">
        <v>70</v>
      </c>
      <c r="I6721">
        <v>0</v>
      </c>
      <c r="J6721" t="s">
        <v>16228</v>
      </c>
      <c r="K6721">
        <v>0.8</v>
      </c>
      <c r="L6721" t="s">
        <v>71</v>
      </c>
      <c r="M6721"/>
      <c r="N6721"/>
      <c r="O6721"/>
      <c r="P6721"/>
      <c r="Q6721"/>
      <c r="R6721"/>
      <c r="S6721"/>
      <c r="T6721"/>
      <c r="U6721"/>
      <c r="V6721"/>
      <c r="W6721"/>
      <c r="X6721"/>
      <c r="Y6721"/>
      <c r="Z6721"/>
      <c r="AA6721"/>
      <c r="AB6721"/>
      <c r="AC6721"/>
      <c r="AD6721"/>
      <c r="AE6721"/>
      <c r="AF6721"/>
      <c r="AG6721">
        <v>2</v>
      </c>
      <c r="AH6721">
        <v>12000</v>
      </c>
    </row>
    <row r="6722" spans="1:34" ht="15" x14ac:dyDescent="0.25">
      <c r="A6722" t="s">
        <v>13433</v>
      </c>
      <c r="B6722" t="s">
        <v>13434</v>
      </c>
      <c r="C6722" t="s">
        <v>84</v>
      </c>
      <c r="D6722"/>
      <c r="E6722"/>
      <c r="F6722"/>
      <c r="G6722"/>
      <c r="H6722" t="s">
        <v>63</v>
      </c>
      <c r="I6722" t="s">
        <v>64</v>
      </c>
      <c r="J6722"/>
      <c r="K6722"/>
      <c r="L6722"/>
      <c r="M6722"/>
      <c r="N6722"/>
      <c r="O6722"/>
      <c r="P6722"/>
      <c r="Q6722"/>
      <c r="R6722"/>
      <c r="S6722"/>
      <c r="T6722"/>
      <c r="U6722"/>
      <c r="V6722"/>
      <c r="W6722"/>
      <c r="X6722"/>
      <c r="Y6722"/>
      <c r="Z6722"/>
      <c r="AA6722"/>
      <c r="AB6722"/>
      <c r="AC6722"/>
      <c r="AD6722"/>
      <c r="AE6722"/>
      <c r="AF6722"/>
      <c r="AG6722"/>
      <c r="AH6722">
        <v>0</v>
      </c>
    </row>
    <row r="6723" spans="1:34" ht="15" x14ac:dyDescent="0.25">
      <c r="A6723" t="s">
        <v>13435</v>
      </c>
      <c r="B6723" t="s">
        <v>13436</v>
      </c>
      <c r="C6723" t="s">
        <v>84</v>
      </c>
      <c r="D6723"/>
      <c r="E6723"/>
      <c r="F6723"/>
      <c r="G6723"/>
      <c r="H6723" t="s">
        <v>63</v>
      </c>
      <c r="I6723" t="s">
        <v>64</v>
      </c>
      <c r="J6723"/>
      <c r="K6723"/>
      <c r="L6723"/>
      <c r="M6723"/>
      <c r="N6723"/>
      <c r="O6723"/>
      <c r="P6723"/>
      <c r="Q6723"/>
      <c r="R6723"/>
      <c r="S6723"/>
      <c r="T6723"/>
      <c r="U6723"/>
      <c r="V6723"/>
      <c r="W6723"/>
      <c r="X6723"/>
      <c r="Y6723"/>
      <c r="Z6723"/>
      <c r="AA6723"/>
      <c r="AB6723"/>
      <c r="AC6723"/>
      <c r="AD6723"/>
      <c r="AE6723"/>
      <c r="AF6723"/>
      <c r="AG6723"/>
      <c r="AH6723">
        <v>0</v>
      </c>
    </row>
    <row r="6724" spans="1:34" ht="15" x14ac:dyDescent="0.25">
      <c r="A6724" t="s">
        <v>13437</v>
      </c>
      <c r="B6724" t="s">
        <v>13438</v>
      </c>
      <c r="C6724" t="s">
        <v>119</v>
      </c>
      <c r="D6724">
        <v>46</v>
      </c>
      <c r="E6724" s="138">
        <v>45281</v>
      </c>
      <c r="F6724" s="138">
        <v>46011</v>
      </c>
      <c r="G6724" t="s">
        <v>69</v>
      </c>
      <c r="H6724" t="s">
        <v>70</v>
      </c>
      <c r="I6724">
        <v>0</v>
      </c>
      <c r="J6724" t="s">
        <v>16249</v>
      </c>
      <c r="K6724">
        <v>0.8</v>
      </c>
      <c r="L6724" t="s">
        <v>71</v>
      </c>
      <c r="M6724"/>
      <c r="N6724"/>
      <c r="O6724"/>
      <c r="P6724"/>
      <c r="Q6724"/>
      <c r="R6724"/>
      <c r="S6724"/>
      <c r="T6724"/>
      <c r="U6724"/>
      <c r="V6724"/>
      <c r="W6724"/>
      <c r="X6724"/>
      <c r="Y6724"/>
      <c r="Z6724"/>
      <c r="AA6724"/>
      <c r="AB6724"/>
      <c r="AC6724"/>
      <c r="AD6724"/>
      <c r="AE6724"/>
      <c r="AF6724"/>
      <c r="AG6724">
        <v>2</v>
      </c>
      <c r="AH6724">
        <v>8000</v>
      </c>
    </row>
    <row r="6725" spans="1:34" ht="15" x14ac:dyDescent="0.25">
      <c r="A6725" t="s">
        <v>13439</v>
      </c>
      <c r="B6725" t="s">
        <v>13440</v>
      </c>
      <c r="C6725" t="s">
        <v>84</v>
      </c>
      <c r="D6725"/>
      <c r="E6725"/>
      <c r="F6725"/>
      <c r="G6725"/>
      <c r="H6725" t="s">
        <v>63</v>
      </c>
      <c r="I6725" t="s">
        <v>64</v>
      </c>
      <c r="J6725"/>
      <c r="K6725"/>
      <c r="L6725"/>
      <c r="M6725"/>
      <c r="N6725"/>
      <c r="O6725"/>
      <c r="P6725"/>
      <c r="Q6725"/>
      <c r="R6725"/>
      <c r="S6725"/>
      <c r="T6725"/>
      <c r="U6725"/>
      <c r="V6725"/>
      <c r="W6725"/>
      <c r="X6725"/>
      <c r="Y6725"/>
      <c r="Z6725"/>
      <c r="AA6725"/>
      <c r="AB6725"/>
      <c r="AC6725"/>
      <c r="AD6725"/>
      <c r="AE6725"/>
      <c r="AF6725"/>
      <c r="AG6725"/>
      <c r="AH6725">
        <v>0</v>
      </c>
    </row>
    <row r="6726" spans="1:34" ht="15" x14ac:dyDescent="0.25">
      <c r="A6726" t="s">
        <v>15626</v>
      </c>
      <c r="B6726" t="s">
        <v>15627</v>
      </c>
      <c r="C6726" t="s">
        <v>119</v>
      </c>
      <c r="D6726">
        <v>8</v>
      </c>
      <c r="E6726" s="138">
        <v>45738</v>
      </c>
      <c r="F6726" s="138">
        <v>45828</v>
      </c>
      <c r="G6726" t="s">
        <v>75</v>
      </c>
      <c r="H6726" t="s">
        <v>70</v>
      </c>
      <c r="I6726">
        <v>0</v>
      </c>
      <c r="J6726" t="s">
        <v>16286</v>
      </c>
      <c r="K6726">
        <v>0.5</v>
      </c>
      <c r="L6726" t="s">
        <v>16270</v>
      </c>
      <c r="M6726">
        <v>0.6</v>
      </c>
      <c r="N6726" t="s">
        <v>78</v>
      </c>
      <c r="O6726">
        <v>0.65</v>
      </c>
      <c r="P6726" t="s">
        <v>79</v>
      </c>
      <c r="Q6726"/>
      <c r="R6726"/>
      <c r="S6726"/>
      <c r="T6726"/>
      <c r="U6726"/>
      <c r="V6726"/>
      <c r="W6726"/>
      <c r="X6726"/>
      <c r="Y6726"/>
      <c r="Z6726"/>
      <c r="AA6726"/>
      <c r="AB6726"/>
      <c r="AC6726"/>
      <c r="AD6726"/>
      <c r="AE6726"/>
      <c r="AF6726"/>
      <c r="AG6726">
        <v>4</v>
      </c>
      <c r="AH6726">
        <v>5000</v>
      </c>
    </row>
    <row r="6727" spans="1:34" ht="15" x14ac:dyDescent="0.25">
      <c r="A6727" t="s">
        <v>13441</v>
      </c>
      <c r="B6727" t="s">
        <v>13442</v>
      </c>
      <c r="C6727" t="s">
        <v>259</v>
      </c>
      <c r="D6727"/>
      <c r="E6727"/>
      <c r="F6727"/>
      <c r="G6727"/>
      <c r="H6727" t="s">
        <v>63</v>
      </c>
      <c r="I6727" t="s">
        <v>64</v>
      </c>
      <c r="J6727"/>
      <c r="K6727"/>
      <c r="L6727"/>
      <c r="M6727"/>
      <c r="N6727"/>
      <c r="O6727"/>
      <c r="P6727"/>
      <c r="Q6727"/>
      <c r="R6727"/>
      <c r="S6727"/>
      <c r="T6727"/>
      <c r="U6727"/>
      <c r="V6727"/>
      <c r="W6727"/>
      <c r="X6727"/>
      <c r="Y6727"/>
      <c r="Z6727"/>
      <c r="AA6727"/>
      <c r="AB6727"/>
      <c r="AC6727"/>
      <c r="AD6727"/>
      <c r="AE6727"/>
      <c r="AF6727"/>
      <c r="AG6727"/>
      <c r="AH6727">
        <v>0</v>
      </c>
    </row>
    <row r="6728" spans="1:34" ht="15" x14ac:dyDescent="0.25">
      <c r="A6728" t="s">
        <v>13443</v>
      </c>
      <c r="B6728" t="s">
        <v>13444</v>
      </c>
      <c r="C6728" t="s">
        <v>742</v>
      </c>
      <c r="D6728"/>
      <c r="E6728"/>
      <c r="F6728"/>
      <c r="G6728"/>
      <c r="H6728" t="s">
        <v>63</v>
      </c>
      <c r="I6728" t="s">
        <v>64</v>
      </c>
      <c r="J6728"/>
      <c r="K6728"/>
      <c r="L6728"/>
      <c r="M6728"/>
      <c r="N6728"/>
      <c r="O6728"/>
      <c r="P6728"/>
      <c r="Q6728"/>
      <c r="R6728"/>
      <c r="S6728"/>
      <c r="T6728"/>
      <c r="U6728"/>
      <c r="V6728"/>
      <c r="W6728"/>
      <c r="X6728"/>
      <c r="Y6728"/>
      <c r="Z6728"/>
      <c r="AA6728"/>
      <c r="AB6728"/>
      <c r="AC6728"/>
      <c r="AD6728"/>
      <c r="AE6728"/>
      <c r="AF6728"/>
      <c r="AG6728"/>
      <c r="AH6728">
        <v>0</v>
      </c>
    </row>
    <row r="6729" spans="1:34" ht="15" x14ac:dyDescent="0.25">
      <c r="A6729" t="s">
        <v>13445</v>
      </c>
      <c r="B6729" t="s">
        <v>13446</v>
      </c>
      <c r="C6729" t="s">
        <v>211</v>
      </c>
      <c r="D6729">
        <v>241</v>
      </c>
      <c r="E6729" s="138">
        <v>41635</v>
      </c>
      <c r="F6729" s="138">
        <v>46011</v>
      </c>
      <c r="G6729" t="s">
        <v>69</v>
      </c>
      <c r="H6729" t="s">
        <v>63</v>
      </c>
      <c r="I6729">
        <v>0.8</v>
      </c>
      <c r="J6729" t="s">
        <v>71</v>
      </c>
      <c r="K6729"/>
      <c r="L6729"/>
      <c r="M6729"/>
      <c r="N6729"/>
      <c r="O6729"/>
      <c r="P6729"/>
      <c r="Q6729"/>
      <c r="R6729"/>
      <c r="S6729"/>
      <c r="T6729"/>
      <c r="U6729"/>
      <c r="V6729"/>
      <c r="W6729"/>
      <c r="X6729"/>
      <c r="Y6729"/>
      <c r="Z6729"/>
      <c r="AA6729"/>
      <c r="AB6729"/>
      <c r="AC6729"/>
      <c r="AD6729"/>
      <c r="AE6729"/>
      <c r="AF6729"/>
      <c r="AG6729">
        <v>1</v>
      </c>
      <c r="AH6729">
        <v>0</v>
      </c>
    </row>
    <row r="6730" spans="1:34" ht="15" x14ac:dyDescent="0.25">
      <c r="A6730" t="s">
        <v>13447</v>
      </c>
      <c r="B6730" t="s">
        <v>13448</v>
      </c>
      <c r="C6730" t="s">
        <v>70</v>
      </c>
      <c r="D6730">
        <v>66</v>
      </c>
      <c r="E6730" s="138">
        <v>44707</v>
      </c>
      <c r="F6730" s="138">
        <v>46011</v>
      </c>
      <c r="G6730" t="s">
        <v>16478</v>
      </c>
      <c r="H6730" t="s">
        <v>70</v>
      </c>
      <c r="I6730">
        <v>0.73499999999999999</v>
      </c>
      <c r="J6730" t="s">
        <v>76</v>
      </c>
      <c r="K6730">
        <v>0.78</v>
      </c>
      <c r="L6730" t="s">
        <v>77</v>
      </c>
      <c r="M6730">
        <v>0.79</v>
      </c>
      <c r="N6730" t="s">
        <v>78</v>
      </c>
      <c r="O6730">
        <v>0.8</v>
      </c>
      <c r="P6730" t="s">
        <v>79</v>
      </c>
      <c r="Q6730">
        <v>0</v>
      </c>
      <c r="R6730" t="s">
        <v>16289</v>
      </c>
      <c r="S6730"/>
      <c r="T6730"/>
      <c r="U6730"/>
      <c r="V6730"/>
      <c r="W6730"/>
      <c r="X6730"/>
      <c r="Y6730"/>
      <c r="Z6730"/>
      <c r="AA6730"/>
      <c r="AB6730"/>
      <c r="AC6730"/>
      <c r="AD6730"/>
      <c r="AE6730"/>
      <c r="AF6730"/>
      <c r="AG6730">
        <v>0</v>
      </c>
      <c r="AH6730">
        <v>0</v>
      </c>
    </row>
    <row r="6731" spans="1:34" ht="15" x14ac:dyDescent="0.25">
      <c r="A6731" t="s">
        <v>13449</v>
      </c>
      <c r="B6731" t="s">
        <v>13450</v>
      </c>
      <c r="C6731" t="s">
        <v>935</v>
      </c>
      <c r="D6731">
        <v>26</v>
      </c>
      <c r="E6731" s="138">
        <v>45644</v>
      </c>
      <c r="F6731" s="138">
        <v>45698</v>
      </c>
      <c r="G6731" t="s">
        <v>69</v>
      </c>
      <c r="H6731" t="s">
        <v>63</v>
      </c>
      <c r="I6731">
        <v>0.7</v>
      </c>
      <c r="J6731" t="s">
        <v>71</v>
      </c>
      <c r="K6731"/>
      <c r="L6731"/>
      <c r="M6731"/>
      <c r="N6731"/>
      <c r="O6731"/>
      <c r="P6731"/>
      <c r="Q6731"/>
      <c r="R6731"/>
      <c r="S6731"/>
      <c r="T6731"/>
      <c r="U6731"/>
      <c r="V6731"/>
      <c r="W6731"/>
      <c r="X6731"/>
      <c r="Y6731"/>
      <c r="Z6731"/>
      <c r="AA6731"/>
      <c r="AB6731"/>
      <c r="AC6731"/>
      <c r="AD6731"/>
      <c r="AE6731"/>
      <c r="AF6731"/>
      <c r="AG6731">
        <v>1</v>
      </c>
      <c r="AH6731">
        <v>0</v>
      </c>
    </row>
    <row r="6732" spans="1:34" ht="15" x14ac:dyDescent="0.25">
      <c r="A6732" t="s">
        <v>13451</v>
      </c>
      <c r="B6732" t="s">
        <v>13452</v>
      </c>
      <c r="C6732" t="s">
        <v>1082</v>
      </c>
      <c r="D6732">
        <v>86</v>
      </c>
      <c r="E6732" s="138">
        <v>45600</v>
      </c>
      <c r="F6732" s="138">
        <v>45761</v>
      </c>
      <c r="G6732" t="s">
        <v>69</v>
      </c>
      <c r="H6732" t="s">
        <v>63</v>
      </c>
      <c r="I6732">
        <v>0.8</v>
      </c>
      <c r="J6732" t="s">
        <v>71</v>
      </c>
      <c r="K6732"/>
      <c r="L6732"/>
      <c r="M6732"/>
      <c r="N6732"/>
      <c r="O6732"/>
      <c r="P6732"/>
      <c r="Q6732"/>
      <c r="R6732"/>
      <c r="S6732"/>
      <c r="T6732"/>
      <c r="U6732"/>
      <c r="V6732"/>
      <c r="W6732"/>
      <c r="X6732"/>
      <c r="Y6732"/>
      <c r="Z6732"/>
      <c r="AA6732"/>
      <c r="AB6732"/>
      <c r="AC6732"/>
      <c r="AD6732"/>
      <c r="AE6732"/>
      <c r="AF6732"/>
      <c r="AG6732">
        <v>1</v>
      </c>
      <c r="AH6732">
        <v>0</v>
      </c>
    </row>
    <row r="6733" spans="1:34" ht="15" x14ac:dyDescent="0.25">
      <c r="A6733" t="s">
        <v>13453</v>
      </c>
      <c r="B6733" t="s">
        <v>13454</v>
      </c>
      <c r="C6733" t="s">
        <v>116</v>
      </c>
      <c r="D6733"/>
      <c r="E6733"/>
      <c r="F6733"/>
      <c r="G6733"/>
      <c r="H6733" t="s">
        <v>63</v>
      </c>
      <c r="I6733" t="s">
        <v>64</v>
      </c>
      <c r="J6733"/>
      <c r="K6733"/>
      <c r="L6733"/>
      <c r="M6733"/>
      <c r="N6733"/>
      <c r="O6733"/>
      <c r="P6733"/>
      <c r="Q6733"/>
      <c r="R6733"/>
      <c r="S6733"/>
      <c r="T6733"/>
      <c r="U6733"/>
      <c r="V6733"/>
      <c r="W6733"/>
      <c r="X6733"/>
      <c r="Y6733"/>
      <c r="Z6733"/>
      <c r="AA6733"/>
      <c r="AB6733"/>
      <c r="AC6733"/>
      <c r="AD6733"/>
      <c r="AE6733"/>
      <c r="AF6733"/>
      <c r="AG6733"/>
      <c r="AH6733">
        <v>0</v>
      </c>
    </row>
    <row r="6734" spans="1:34" ht="15" x14ac:dyDescent="0.25">
      <c r="A6734" t="s">
        <v>13455</v>
      </c>
      <c r="B6734" t="s">
        <v>13456</v>
      </c>
      <c r="C6734" t="s">
        <v>735</v>
      </c>
      <c r="D6734"/>
      <c r="E6734"/>
      <c r="F6734"/>
      <c r="G6734"/>
      <c r="H6734" t="s">
        <v>63</v>
      </c>
      <c r="I6734" t="s">
        <v>64</v>
      </c>
      <c r="J6734"/>
      <c r="K6734"/>
      <c r="L6734"/>
      <c r="M6734"/>
      <c r="N6734"/>
      <c r="O6734"/>
      <c r="P6734"/>
      <c r="Q6734"/>
      <c r="R6734"/>
      <c r="S6734"/>
      <c r="T6734"/>
      <c r="U6734"/>
      <c r="V6734"/>
      <c r="W6734"/>
      <c r="X6734"/>
      <c r="Y6734"/>
      <c r="Z6734"/>
      <c r="AA6734"/>
      <c r="AB6734"/>
      <c r="AC6734"/>
      <c r="AD6734"/>
      <c r="AE6734"/>
      <c r="AF6734"/>
      <c r="AG6734"/>
      <c r="AH6734">
        <v>0</v>
      </c>
    </row>
    <row r="6735" spans="1:34" ht="15" x14ac:dyDescent="0.25">
      <c r="A6735" t="s">
        <v>7953</v>
      </c>
      <c r="B6735" t="s">
        <v>7954</v>
      </c>
      <c r="C6735" t="s">
        <v>521</v>
      </c>
      <c r="D6735">
        <v>55</v>
      </c>
      <c r="E6735" s="138">
        <v>45645</v>
      </c>
      <c r="F6735" s="138">
        <v>45699</v>
      </c>
      <c r="G6735" t="s">
        <v>75</v>
      </c>
      <c r="H6735" t="s">
        <v>70</v>
      </c>
      <c r="I6735">
        <v>0</v>
      </c>
      <c r="J6735" t="s">
        <v>16230</v>
      </c>
      <c r="K6735">
        <v>0.8</v>
      </c>
      <c r="L6735" t="s">
        <v>71</v>
      </c>
      <c r="M6735"/>
      <c r="N6735"/>
      <c r="O6735"/>
      <c r="P6735"/>
      <c r="Q6735"/>
      <c r="R6735"/>
      <c r="S6735"/>
      <c r="T6735"/>
      <c r="U6735"/>
      <c r="V6735"/>
      <c r="W6735"/>
      <c r="X6735"/>
      <c r="Y6735"/>
      <c r="Z6735"/>
      <c r="AA6735"/>
      <c r="AB6735"/>
      <c r="AC6735"/>
      <c r="AD6735"/>
      <c r="AE6735"/>
      <c r="AF6735"/>
      <c r="AG6735">
        <v>2</v>
      </c>
      <c r="AH6735">
        <v>15000</v>
      </c>
    </row>
    <row r="6736" spans="1:34" ht="15" x14ac:dyDescent="0.25">
      <c r="A6736" t="s">
        <v>13457</v>
      </c>
      <c r="B6736" t="s">
        <v>13458</v>
      </c>
      <c r="C6736" t="s">
        <v>219</v>
      </c>
      <c r="D6736"/>
      <c r="E6736"/>
      <c r="F6736"/>
      <c r="G6736"/>
      <c r="H6736" t="s">
        <v>63</v>
      </c>
      <c r="I6736" t="s">
        <v>64</v>
      </c>
      <c r="J6736"/>
      <c r="K6736"/>
      <c r="L6736"/>
      <c r="M6736"/>
      <c r="N6736"/>
      <c r="O6736"/>
      <c r="P6736"/>
      <c r="Q6736"/>
      <c r="R6736"/>
      <c r="S6736"/>
      <c r="T6736"/>
      <c r="U6736"/>
      <c r="V6736"/>
      <c r="W6736"/>
      <c r="X6736"/>
      <c r="Y6736"/>
      <c r="Z6736"/>
      <c r="AA6736"/>
      <c r="AB6736"/>
      <c r="AC6736"/>
      <c r="AD6736"/>
      <c r="AE6736"/>
      <c r="AF6736"/>
      <c r="AG6736"/>
      <c r="AH6736">
        <v>0</v>
      </c>
    </row>
    <row r="6737" spans="1:34" ht="15" x14ac:dyDescent="0.25">
      <c r="A6737" t="s">
        <v>13459</v>
      </c>
      <c r="B6737" t="s">
        <v>13460</v>
      </c>
      <c r="C6737" t="s">
        <v>742</v>
      </c>
      <c r="D6737">
        <v>14</v>
      </c>
      <c r="E6737" s="138">
        <v>45012</v>
      </c>
      <c r="F6737" s="138">
        <v>46011</v>
      </c>
      <c r="G6737" t="s">
        <v>69</v>
      </c>
      <c r="H6737" t="s">
        <v>70</v>
      </c>
      <c r="I6737">
        <v>0</v>
      </c>
      <c r="J6737" t="s">
        <v>16246</v>
      </c>
      <c r="K6737">
        <v>0.4</v>
      </c>
      <c r="L6737" t="s">
        <v>71</v>
      </c>
      <c r="M6737"/>
      <c r="N6737"/>
      <c r="O6737"/>
      <c r="P6737"/>
      <c r="Q6737"/>
      <c r="R6737"/>
      <c r="S6737"/>
      <c r="T6737"/>
      <c r="U6737"/>
      <c r="V6737"/>
      <c r="W6737"/>
      <c r="X6737"/>
      <c r="Y6737"/>
      <c r="Z6737"/>
      <c r="AA6737"/>
      <c r="AB6737"/>
      <c r="AC6737"/>
      <c r="AD6737"/>
      <c r="AE6737"/>
      <c r="AF6737"/>
      <c r="AG6737">
        <v>2</v>
      </c>
      <c r="AH6737">
        <v>7499.99</v>
      </c>
    </row>
    <row r="6738" spans="1:34" ht="15" x14ac:dyDescent="0.25">
      <c r="A6738" t="s">
        <v>13461</v>
      </c>
      <c r="B6738" t="s">
        <v>13462</v>
      </c>
      <c r="C6738" t="s">
        <v>742</v>
      </c>
      <c r="D6738"/>
      <c r="E6738"/>
      <c r="F6738"/>
      <c r="G6738"/>
      <c r="H6738" t="s">
        <v>63</v>
      </c>
      <c r="I6738" t="s">
        <v>64</v>
      </c>
      <c r="J6738"/>
      <c r="K6738"/>
      <c r="L6738"/>
      <c r="M6738"/>
      <c r="N6738"/>
      <c r="O6738"/>
      <c r="P6738"/>
      <c r="Q6738"/>
      <c r="R6738"/>
      <c r="S6738"/>
      <c r="T6738"/>
      <c r="U6738"/>
      <c r="V6738"/>
      <c r="W6738"/>
      <c r="X6738"/>
      <c r="Y6738"/>
      <c r="Z6738"/>
      <c r="AA6738"/>
      <c r="AB6738"/>
      <c r="AC6738"/>
      <c r="AD6738"/>
      <c r="AE6738"/>
      <c r="AF6738"/>
      <c r="AG6738"/>
      <c r="AH6738">
        <v>0</v>
      </c>
    </row>
    <row r="6739" spans="1:34" ht="15" x14ac:dyDescent="0.25">
      <c r="A6739" t="s">
        <v>15793</v>
      </c>
      <c r="B6739" t="s">
        <v>15794</v>
      </c>
      <c r="C6739" t="s">
        <v>530</v>
      </c>
      <c r="D6739">
        <v>48</v>
      </c>
      <c r="E6739" s="138">
        <v>45288</v>
      </c>
      <c r="F6739" s="138">
        <v>46011</v>
      </c>
      <c r="G6739" t="s">
        <v>69</v>
      </c>
      <c r="H6739" t="s">
        <v>63</v>
      </c>
      <c r="I6739">
        <v>0.4</v>
      </c>
      <c r="J6739" t="s">
        <v>71</v>
      </c>
      <c r="K6739"/>
      <c r="L6739"/>
      <c r="M6739"/>
      <c r="N6739"/>
      <c r="O6739"/>
      <c r="P6739"/>
      <c r="Q6739"/>
      <c r="R6739"/>
      <c r="S6739"/>
      <c r="T6739"/>
      <c r="U6739"/>
      <c r="V6739"/>
      <c r="W6739"/>
      <c r="X6739"/>
      <c r="Y6739"/>
      <c r="Z6739"/>
      <c r="AA6739"/>
      <c r="AB6739"/>
      <c r="AC6739"/>
      <c r="AD6739"/>
      <c r="AE6739"/>
      <c r="AF6739"/>
      <c r="AG6739">
        <v>1</v>
      </c>
      <c r="AH6739">
        <v>0</v>
      </c>
    </row>
    <row r="6740" spans="1:34" ht="15" x14ac:dyDescent="0.25">
      <c r="A6740" t="s">
        <v>13463</v>
      </c>
      <c r="B6740" t="s">
        <v>13464</v>
      </c>
      <c r="C6740" t="s">
        <v>63</v>
      </c>
      <c r="D6740">
        <v>34</v>
      </c>
      <c r="E6740" s="138">
        <v>45638</v>
      </c>
      <c r="F6740" s="138">
        <v>45700</v>
      </c>
      <c r="G6740" t="s">
        <v>616</v>
      </c>
      <c r="H6740" t="s">
        <v>63</v>
      </c>
      <c r="I6740">
        <v>0.5</v>
      </c>
      <c r="J6740" t="s">
        <v>71</v>
      </c>
      <c r="K6740"/>
      <c r="L6740"/>
      <c r="M6740"/>
      <c r="N6740"/>
      <c r="O6740"/>
      <c r="P6740"/>
      <c r="Q6740"/>
      <c r="R6740"/>
      <c r="S6740"/>
      <c r="T6740"/>
      <c r="U6740"/>
      <c r="V6740"/>
      <c r="W6740"/>
      <c r="X6740"/>
      <c r="Y6740"/>
      <c r="Z6740"/>
      <c r="AA6740"/>
      <c r="AB6740"/>
      <c r="AC6740"/>
      <c r="AD6740"/>
      <c r="AE6740"/>
      <c r="AF6740"/>
      <c r="AG6740">
        <v>1</v>
      </c>
      <c r="AH6740">
        <v>0</v>
      </c>
    </row>
    <row r="6741" spans="1:34" ht="15" x14ac:dyDescent="0.25">
      <c r="A6741" t="s">
        <v>13465</v>
      </c>
      <c r="B6741" t="s">
        <v>13466</v>
      </c>
      <c r="C6741" t="s">
        <v>182</v>
      </c>
      <c r="D6741">
        <v>53</v>
      </c>
      <c r="E6741" s="138">
        <v>45656</v>
      </c>
      <c r="F6741" s="138">
        <v>45699</v>
      </c>
      <c r="G6741" t="s">
        <v>69</v>
      </c>
      <c r="H6741" t="s">
        <v>63</v>
      </c>
      <c r="I6741">
        <v>0.5</v>
      </c>
      <c r="J6741" t="s">
        <v>71</v>
      </c>
      <c r="K6741"/>
      <c r="L6741"/>
      <c r="M6741"/>
      <c r="N6741"/>
      <c r="O6741"/>
      <c r="P6741"/>
      <c r="Q6741"/>
      <c r="R6741"/>
      <c r="S6741"/>
      <c r="T6741"/>
      <c r="U6741"/>
      <c r="V6741"/>
      <c r="W6741"/>
      <c r="X6741"/>
      <c r="Y6741"/>
      <c r="Z6741"/>
      <c r="AA6741"/>
      <c r="AB6741"/>
      <c r="AC6741"/>
      <c r="AD6741"/>
      <c r="AE6741"/>
      <c r="AF6741"/>
      <c r="AG6741">
        <v>1</v>
      </c>
      <c r="AH6741">
        <v>0</v>
      </c>
    </row>
    <row r="6742" spans="1:34" ht="15" x14ac:dyDescent="0.25">
      <c r="A6742" t="s">
        <v>13467</v>
      </c>
      <c r="B6742" t="s">
        <v>13468</v>
      </c>
      <c r="C6742" t="s">
        <v>318</v>
      </c>
      <c r="D6742">
        <v>15</v>
      </c>
      <c r="E6742" s="138">
        <v>45646</v>
      </c>
      <c r="F6742" s="138">
        <v>45944</v>
      </c>
      <c r="G6742" t="s">
        <v>69</v>
      </c>
      <c r="H6742" t="s">
        <v>63</v>
      </c>
      <c r="I6742">
        <v>0.4</v>
      </c>
      <c r="J6742" t="s">
        <v>71</v>
      </c>
      <c r="K6742"/>
      <c r="L6742"/>
      <c r="M6742"/>
      <c r="N6742"/>
      <c r="O6742"/>
      <c r="P6742"/>
      <c r="Q6742"/>
      <c r="R6742"/>
      <c r="S6742"/>
      <c r="T6742"/>
      <c r="U6742"/>
      <c r="V6742"/>
      <c r="W6742"/>
      <c r="X6742"/>
      <c r="Y6742"/>
      <c r="Z6742"/>
      <c r="AA6742"/>
      <c r="AB6742"/>
      <c r="AC6742"/>
      <c r="AD6742"/>
      <c r="AE6742"/>
      <c r="AF6742"/>
      <c r="AG6742">
        <v>1</v>
      </c>
      <c r="AH6742">
        <v>0</v>
      </c>
    </row>
    <row r="6743" spans="1:34" ht="15" x14ac:dyDescent="0.25">
      <c r="A6743" t="s">
        <v>13469</v>
      </c>
      <c r="B6743" t="s">
        <v>13470</v>
      </c>
      <c r="C6743" t="s">
        <v>333</v>
      </c>
      <c r="D6743">
        <v>231</v>
      </c>
      <c r="E6743" s="138">
        <v>45629</v>
      </c>
      <c r="F6743" s="138">
        <v>45870</v>
      </c>
      <c r="G6743" t="s">
        <v>69</v>
      </c>
      <c r="H6743" t="s">
        <v>70</v>
      </c>
      <c r="I6743">
        <v>0</v>
      </c>
      <c r="J6743" t="s">
        <v>16236</v>
      </c>
      <c r="K6743">
        <v>0.8</v>
      </c>
      <c r="L6743" t="s">
        <v>71</v>
      </c>
      <c r="M6743"/>
      <c r="N6743"/>
      <c r="O6743"/>
      <c r="P6743"/>
      <c r="Q6743"/>
      <c r="R6743"/>
      <c r="S6743"/>
      <c r="T6743"/>
      <c r="U6743"/>
      <c r="V6743"/>
      <c r="W6743"/>
      <c r="X6743"/>
      <c r="Y6743"/>
      <c r="Z6743"/>
      <c r="AA6743"/>
      <c r="AB6743"/>
      <c r="AC6743"/>
      <c r="AD6743"/>
      <c r="AE6743"/>
      <c r="AF6743"/>
      <c r="AG6743">
        <v>2</v>
      </c>
      <c r="AH6743">
        <v>9999.99</v>
      </c>
    </row>
    <row r="6744" spans="1:34" ht="15" x14ac:dyDescent="0.25">
      <c r="A6744" t="s">
        <v>13471</v>
      </c>
      <c r="B6744" t="s">
        <v>13472</v>
      </c>
      <c r="C6744" t="s">
        <v>84</v>
      </c>
      <c r="D6744"/>
      <c r="E6744"/>
      <c r="F6744"/>
      <c r="G6744"/>
      <c r="H6744" t="s">
        <v>63</v>
      </c>
      <c r="I6744" t="s">
        <v>64</v>
      </c>
      <c r="J6744"/>
      <c r="K6744"/>
      <c r="L6744"/>
      <c r="M6744"/>
      <c r="N6744"/>
      <c r="O6744"/>
      <c r="P6744"/>
      <c r="Q6744"/>
      <c r="R6744"/>
      <c r="S6744"/>
      <c r="T6744"/>
      <c r="U6744"/>
      <c r="V6744"/>
      <c r="W6744"/>
      <c r="X6744"/>
      <c r="Y6744"/>
      <c r="Z6744"/>
      <c r="AA6744"/>
      <c r="AB6744"/>
      <c r="AC6744"/>
      <c r="AD6744"/>
      <c r="AE6744"/>
      <c r="AF6744"/>
      <c r="AG6744"/>
      <c r="AH6744">
        <v>0</v>
      </c>
    </row>
    <row r="6745" spans="1:34" ht="15" x14ac:dyDescent="0.25">
      <c r="A6745" t="s">
        <v>13473</v>
      </c>
      <c r="B6745" t="s">
        <v>13474</v>
      </c>
      <c r="C6745" t="s">
        <v>84</v>
      </c>
      <c r="D6745">
        <v>39</v>
      </c>
      <c r="E6745" s="138">
        <v>45593</v>
      </c>
      <c r="F6745" s="138">
        <v>45660</v>
      </c>
      <c r="G6745" t="s">
        <v>69</v>
      </c>
      <c r="H6745" t="s">
        <v>63</v>
      </c>
      <c r="I6745">
        <v>0.6</v>
      </c>
      <c r="J6745" t="s">
        <v>71</v>
      </c>
      <c r="K6745"/>
      <c r="L6745"/>
      <c r="M6745"/>
      <c r="N6745"/>
      <c r="O6745"/>
      <c r="P6745"/>
      <c r="Q6745"/>
      <c r="R6745"/>
      <c r="S6745"/>
      <c r="T6745"/>
      <c r="U6745"/>
      <c r="V6745"/>
      <c r="W6745"/>
      <c r="X6745"/>
      <c r="Y6745"/>
      <c r="Z6745"/>
      <c r="AA6745"/>
      <c r="AB6745"/>
      <c r="AC6745"/>
      <c r="AD6745"/>
      <c r="AE6745"/>
      <c r="AF6745"/>
      <c r="AG6745">
        <v>1</v>
      </c>
      <c r="AH6745">
        <v>0</v>
      </c>
    </row>
    <row r="6746" spans="1:34" ht="15" x14ac:dyDescent="0.25">
      <c r="A6746" t="s">
        <v>13475</v>
      </c>
      <c r="B6746" t="s">
        <v>13476</v>
      </c>
      <c r="C6746" t="s">
        <v>159</v>
      </c>
      <c r="D6746">
        <v>1</v>
      </c>
      <c r="E6746" s="138">
        <v>45713</v>
      </c>
      <c r="F6746" s="138">
        <v>45728</v>
      </c>
      <c r="G6746" t="s">
        <v>69</v>
      </c>
      <c r="H6746" t="s">
        <v>63</v>
      </c>
      <c r="I6746">
        <v>0.8</v>
      </c>
      <c r="J6746" t="s">
        <v>71</v>
      </c>
      <c r="K6746"/>
      <c r="L6746"/>
      <c r="M6746"/>
      <c r="N6746"/>
      <c r="O6746"/>
      <c r="P6746"/>
      <c r="Q6746"/>
      <c r="R6746"/>
      <c r="S6746"/>
      <c r="T6746"/>
      <c r="U6746"/>
      <c r="V6746"/>
      <c r="W6746"/>
      <c r="X6746"/>
      <c r="Y6746"/>
      <c r="Z6746"/>
      <c r="AA6746"/>
      <c r="AB6746"/>
      <c r="AC6746"/>
      <c r="AD6746"/>
      <c r="AE6746"/>
      <c r="AF6746"/>
      <c r="AG6746">
        <v>1</v>
      </c>
      <c r="AH6746">
        <v>0</v>
      </c>
    </row>
    <row r="6747" spans="1:34" ht="15" x14ac:dyDescent="0.25">
      <c r="A6747" t="s">
        <v>13477</v>
      </c>
      <c r="B6747" t="s">
        <v>13478</v>
      </c>
      <c r="C6747" t="s">
        <v>374</v>
      </c>
      <c r="D6747">
        <v>57</v>
      </c>
      <c r="E6747" s="138">
        <v>45656</v>
      </c>
      <c r="F6747" s="138">
        <v>45943</v>
      </c>
      <c r="G6747" t="s">
        <v>69</v>
      </c>
      <c r="H6747" t="s">
        <v>70</v>
      </c>
      <c r="I6747">
        <v>0</v>
      </c>
      <c r="J6747" t="s">
        <v>16249</v>
      </c>
      <c r="K6747">
        <v>0.7</v>
      </c>
      <c r="L6747" t="s">
        <v>71</v>
      </c>
      <c r="M6747"/>
      <c r="N6747"/>
      <c r="O6747"/>
      <c r="P6747"/>
      <c r="Q6747"/>
      <c r="R6747"/>
      <c r="S6747"/>
      <c r="T6747"/>
      <c r="U6747"/>
      <c r="V6747"/>
      <c r="W6747"/>
      <c r="X6747"/>
      <c r="Y6747"/>
      <c r="Z6747"/>
      <c r="AA6747"/>
      <c r="AB6747"/>
      <c r="AC6747"/>
      <c r="AD6747"/>
      <c r="AE6747"/>
      <c r="AF6747"/>
      <c r="AG6747">
        <v>2</v>
      </c>
      <c r="AH6747">
        <v>8000</v>
      </c>
    </row>
    <row r="6748" spans="1:34" ht="15" x14ac:dyDescent="0.25">
      <c r="A6748" t="s">
        <v>13479</v>
      </c>
      <c r="B6748" t="s">
        <v>13480</v>
      </c>
      <c r="C6748" t="s">
        <v>411</v>
      </c>
      <c r="D6748">
        <v>28</v>
      </c>
      <c r="E6748" s="138">
        <v>45184</v>
      </c>
      <c r="F6748" s="138">
        <v>46011</v>
      </c>
      <c r="G6748" t="s">
        <v>16478</v>
      </c>
      <c r="H6748" t="s">
        <v>70</v>
      </c>
      <c r="I6748">
        <v>0.2</v>
      </c>
      <c r="J6748" t="s">
        <v>76</v>
      </c>
      <c r="K6748">
        <v>0.3</v>
      </c>
      <c r="L6748" t="s">
        <v>77</v>
      </c>
      <c r="M6748">
        <v>0.5</v>
      </c>
      <c r="N6748" t="s">
        <v>78</v>
      </c>
      <c r="O6748">
        <v>0.8</v>
      </c>
      <c r="P6748" t="s">
        <v>79</v>
      </c>
      <c r="Q6748">
        <v>0</v>
      </c>
      <c r="R6748" t="s">
        <v>16228</v>
      </c>
      <c r="S6748"/>
      <c r="T6748"/>
      <c r="U6748"/>
      <c r="V6748"/>
      <c r="W6748"/>
      <c r="X6748"/>
      <c r="Y6748"/>
      <c r="Z6748"/>
      <c r="AA6748"/>
      <c r="AB6748"/>
      <c r="AC6748"/>
      <c r="AD6748"/>
      <c r="AE6748"/>
      <c r="AF6748"/>
      <c r="AG6748">
        <v>0</v>
      </c>
      <c r="AH6748">
        <v>0</v>
      </c>
    </row>
    <row r="6749" spans="1:34" ht="15" x14ac:dyDescent="0.25">
      <c r="A6749" t="s">
        <v>919</v>
      </c>
      <c r="B6749" t="s">
        <v>920</v>
      </c>
      <c r="C6749" t="s">
        <v>70</v>
      </c>
      <c r="D6749">
        <v>21</v>
      </c>
      <c r="E6749" s="138">
        <v>44677</v>
      </c>
      <c r="F6749" s="138">
        <v>46011</v>
      </c>
      <c r="G6749" t="s">
        <v>16478</v>
      </c>
      <c r="H6749" t="s">
        <v>70</v>
      </c>
      <c r="I6749">
        <v>0.75</v>
      </c>
      <c r="J6749" t="s">
        <v>76</v>
      </c>
      <c r="K6749">
        <v>0.79</v>
      </c>
      <c r="L6749" t="s">
        <v>77</v>
      </c>
      <c r="M6749">
        <v>0.8</v>
      </c>
      <c r="N6749" t="s">
        <v>78</v>
      </c>
      <c r="O6749">
        <v>0.8</v>
      </c>
      <c r="P6749" t="s">
        <v>79</v>
      </c>
      <c r="Q6749">
        <v>0</v>
      </c>
      <c r="R6749" t="s">
        <v>921</v>
      </c>
      <c r="S6749"/>
      <c r="T6749"/>
      <c r="U6749"/>
      <c r="V6749"/>
      <c r="W6749"/>
      <c r="X6749"/>
      <c r="Y6749"/>
      <c r="Z6749"/>
      <c r="AA6749"/>
      <c r="AB6749"/>
      <c r="AC6749"/>
      <c r="AD6749"/>
      <c r="AE6749"/>
      <c r="AF6749"/>
      <c r="AG6749">
        <v>0</v>
      </c>
      <c r="AH6749">
        <v>0</v>
      </c>
    </row>
    <row r="6750" spans="1:34" ht="15" x14ac:dyDescent="0.25">
      <c r="A6750" t="s">
        <v>13481</v>
      </c>
      <c r="B6750" t="s">
        <v>13482</v>
      </c>
      <c r="C6750" t="s">
        <v>735</v>
      </c>
      <c r="D6750"/>
      <c r="E6750"/>
      <c r="F6750"/>
      <c r="G6750"/>
      <c r="H6750" t="s">
        <v>63</v>
      </c>
      <c r="I6750" t="s">
        <v>64</v>
      </c>
      <c r="J6750"/>
      <c r="K6750"/>
      <c r="L6750"/>
      <c r="M6750"/>
      <c r="N6750"/>
      <c r="O6750"/>
      <c r="P6750"/>
      <c r="Q6750"/>
      <c r="R6750"/>
      <c r="S6750"/>
      <c r="T6750"/>
      <c r="U6750"/>
      <c r="V6750"/>
      <c r="W6750"/>
      <c r="X6750"/>
      <c r="Y6750"/>
      <c r="Z6750"/>
      <c r="AA6750"/>
      <c r="AB6750"/>
      <c r="AC6750"/>
      <c r="AD6750"/>
      <c r="AE6750"/>
      <c r="AF6750"/>
      <c r="AG6750"/>
      <c r="AH6750">
        <v>0</v>
      </c>
    </row>
    <row r="6751" spans="1:34" ht="15" x14ac:dyDescent="0.25">
      <c r="A6751" t="s">
        <v>13483</v>
      </c>
      <c r="B6751" t="s">
        <v>13484</v>
      </c>
      <c r="C6751" t="s">
        <v>84</v>
      </c>
      <c r="D6751"/>
      <c r="E6751"/>
      <c r="F6751"/>
      <c r="G6751"/>
      <c r="H6751" t="s">
        <v>63</v>
      </c>
      <c r="I6751" t="s">
        <v>64</v>
      </c>
      <c r="J6751"/>
      <c r="K6751"/>
      <c r="L6751"/>
      <c r="M6751"/>
      <c r="N6751"/>
      <c r="O6751"/>
      <c r="P6751"/>
      <c r="Q6751"/>
      <c r="R6751"/>
      <c r="S6751"/>
      <c r="T6751"/>
      <c r="U6751"/>
      <c r="V6751"/>
      <c r="W6751"/>
      <c r="X6751"/>
      <c r="Y6751"/>
      <c r="Z6751"/>
      <c r="AA6751"/>
      <c r="AB6751"/>
      <c r="AC6751"/>
      <c r="AD6751"/>
      <c r="AE6751"/>
      <c r="AF6751"/>
      <c r="AG6751"/>
      <c r="AH6751">
        <v>0</v>
      </c>
    </row>
    <row r="6752" spans="1:34" ht="15" x14ac:dyDescent="0.25">
      <c r="A6752" t="s">
        <v>13485</v>
      </c>
      <c r="B6752" t="s">
        <v>13486</v>
      </c>
      <c r="C6752" t="s">
        <v>102</v>
      </c>
      <c r="D6752">
        <v>37</v>
      </c>
      <c r="E6752" s="138">
        <v>45642</v>
      </c>
      <c r="F6752" s="138">
        <v>45791</v>
      </c>
      <c r="G6752" t="s">
        <v>75</v>
      </c>
      <c r="H6752" t="s">
        <v>63</v>
      </c>
      <c r="I6752">
        <v>0.7</v>
      </c>
      <c r="J6752" t="s">
        <v>71</v>
      </c>
      <c r="K6752"/>
      <c r="L6752"/>
      <c r="M6752"/>
      <c r="N6752"/>
      <c r="O6752"/>
      <c r="P6752"/>
      <c r="Q6752"/>
      <c r="R6752"/>
      <c r="S6752"/>
      <c r="T6752"/>
      <c r="U6752"/>
      <c r="V6752"/>
      <c r="W6752"/>
      <c r="X6752"/>
      <c r="Y6752"/>
      <c r="Z6752"/>
      <c r="AA6752"/>
      <c r="AB6752"/>
      <c r="AC6752"/>
      <c r="AD6752"/>
      <c r="AE6752"/>
      <c r="AF6752"/>
      <c r="AG6752">
        <v>1</v>
      </c>
      <c r="AH6752">
        <v>0</v>
      </c>
    </row>
    <row r="6753" spans="1:34" ht="15" x14ac:dyDescent="0.25">
      <c r="A6753" t="s">
        <v>13487</v>
      </c>
      <c r="B6753" t="s">
        <v>13488</v>
      </c>
      <c r="C6753" t="s">
        <v>735</v>
      </c>
      <c r="D6753">
        <v>34</v>
      </c>
      <c r="E6753" s="138">
        <v>41127</v>
      </c>
      <c r="F6753" s="138">
        <v>46011</v>
      </c>
      <c r="G6753" t="s">
        <v>69</v>
      </c>
      <c r="H6753" t="s">
        <v>70</v>
      </c>
      <c r="I6753">
        <v>0</v>
      </c>
      <c r="J6753" t="s">
        <v>16232</v>
      </c>
      <c r="K6753">
        <v>0.4</v>
      </c>
      <c r="L6753" t="s">
        <v>71</v>
      </c>
      <c r="M6753"/>
      <c r="N6753"/>
      <c r="O6753"/>
      <c r="P6753"/>
      <c r="Q6753"/>
      <c r="R6753"/>
      <c r="S6753"/>
      <c r="T6753"/>
      <c r="U6753"/>
      <c r="V6753"/>
      <c r="W6753"/>
      <c r="X6753"/>
      <c r="Y6753"/>
      <c r="Z6753"/>
      <c r="AA6753"/>
      <c r="AB6753"/>
      <c r="AC6753"/>
      <c r="AD6753"/>
      <c r="AE6753"/>
      <c r="AF6753"/>
      <c r="AG6753">
        <v>2</v>
      </c>
      <c r="AH6753">
        <v>7500</v>
      </c>
    </row>
    <row r="6754" spans="1:34" ht="15" x14ac:dyDescent="0.25">
      <c r="A6754" t="s">
        <v>13489</v>
      </c>
      <c r="B6754" t="s">
        <v>13490</v>
      </c>
      <c r="C6754" t="s">
        <v>932</v>
      </c>
      <c r="D6754">
        <v>14</v>
      </c>
      <c r="E6754" s="138">
        <v>44697</v>
      </c>
      <c r="F6754" s="138">
        <v>46011</v>
      </c>
      <c r="G6754" t="s">
        <v>16478</v>
      </c>
      <c r="H6754" t="s">
        <v>70</v>
      </c>
      <c r="I6754">
        <v>0.55000000000000004</v>
      </c>
      <c r="J6754" t="s">
        <v>76</v>
      </c>
      <c r="K6754">
        <v>0.6</v>
      </c>
      <c r="L6754" t="s">
        <v>77</v>
      </c>
      <c r="M6754">
        <v>0.75</v>
      </c>
      <c r="N6754" t="s">
        <v>78</v>
      </c>
      <c r="O6754">
        <v>0.8</v>
      </c>
      <c r="P6754" t="s">
        <v>79</v>
      </c>
      <c r="Q6754"/>
      <c r="R6754"/>
      <c r="S6754"/>
      <c r="T6754"/>
      <c r="U6754"/>
      <c r="V6754"/>
      <c r="W6754"/>
      <c r="X6754"/>
      <c r="Y6754"/>
      <c r="Z6754"/>
      <c r="AA6754"/>
      <c r="AB6754"/>
      <c r="AC6754"/>
      <c r="AD6754"/>
      <c r="AE6754"/>
      <c r="AF6754"/>
      <c r="AG6754">
        <v>0</v>
      </c>
      <c r="AH6754">
        <v>0</v>
      </c>
    </row>
    <row r="6755" spans="1:34" ht="15" x14ac:dyDescent="0.25">
      <c r="A6755" t="s">
        <v>13491</v>
      </c>
      <c r="B6755" t="s">
        <v>13492</v>
      </c>
      <c r="C6755" t="s">
        <v>211</v>
      </c>
      <c r="D6755">
        <v>4</v>
      </c>
      <c r="E6755" s="138">
        <v>45716</v>
      </c>
      <c r="F6755" s="138">
        <v>45723</v>
      </c>
      <c r="G6755" t="s">
        <v>69</v>
      </c>
      <c r="H6755" t="s">
        <v>63</v>
      </c>
      <c r="I6755">
        <v>0.8</v>
      </c>
      <c r="J6755" t="s">
        <v>71</v>
      </c>
      <c r="K6755"/>
      <c r="L6755"/>
      <c r="M6755"/>
      <c r="N6755"/>
      <c r="O6755"/>
      <c r="P6755"/>
      <c r="Q6755"/>
      <c r="R6755"/>
      <c r="S6755"/>
      <c r="T6755"/>
      <c r="U6755"/>
      <c r="V6755"/>
      <c r="W6755"/>
      <c r="X6755"/>
      <c r="Y6755"/>
      <c r="Z6755"/>
      <c r="AA6755"/>
      <c r="AB6755"/>
      <c r="AC6755"/>
      <c r="AD6755"/>
      <c r="AE6755"/>
      <c r="AF6755"/>
      <c r="AG6755">
        <v>1</v>
      </c>
      <c r="AH6755">
        <v>0</v>
      </c>
    </row>
    <row r="6756" spans="1:34" ht="15" x14ac:dyDescent="0.25">
      <c r="A6756" t="s">
        <v>13493</v>
      </c>
      <c r="B6756" t="s">
        <v>13494</v>
      </c>
      <c r="C6756" t="s">
        <v>970</v>
      </c>
      <c r="D6756">
        <v>10</v>
      </c>
      <c r="E6756" s="138">
        <v>41303</v>
      </c>
      <c r="F6756" s="138">
        <v>46011</v>
      </c>
      <c r="G6756" t="s">
        <v>69</v>
      </c>
      <c r="H6756" t="s">
        <v>63</v>
      </c>
      <c r="I6756">
        <v>0.8</v>
      </c>
      <c r="J6756" t="s">
        <v>71</v>
      </c>
      <c r="K6756"/>
      <c r="L6756"/>
      <c r="M6756"/>
      <c r="N6756"/>
      <c r="O6756"/>
      <c r="P6756"/>
      <c r="Q6756"/>
      <c r="R6756"/>
      <c r="S6756"/>
      <c r="T6756"/>
      <c r="U6756"/>
      <c r="V6756"/>
      <c r="W6756"/>
      <c r="X6756"/>
      <c r="Y6756"/>
      <c r="Z6756"/>
      <c r="AA6756"/>
      <c r="AB6756"/>
      <c r="AC6756"/>
      <c r="AD6756"/>
      <c r="AE6756"/>
      <c r="AF6756"/>
      <c r="AG6756">
        <v>1</v>
      </c>
      <c r="AH6756">
        <v>0</v>
      </c>
    </row>
    <row r="6757" spans="1:34" ht="15" x14ac:dyDescent="0.25">
      <c r="A6757" t="s">
        <v>13495</v>
      </c>
      <c r="B6757" t="s">
        <v>13496</v>
      </c>
      <c r="C6757" t="s">
        <v>281</v>
      </c>
      <c r="D6757">
        <v>24</v>
      </c>
      <c r="E6757" s="138">
        <v>45642</v>
      </c>
      <c r="F6757" s="138">
        <v>45660</v>
      </c>
      <c r="G6757" t="s">
        <v>69</v>
      </c>
      <c r="H6757" t="s">
        <v>63</v>
      </c>
      <c r="I6757">
        <v>0.8</v>
      </c>
      <c r="J6757" t="s">
        <v>71</v>
      </c>
      <c r="K6757"/>
      <c r="L6757"/>
      <c r="M6757"/>
      <c r="N6757"/>
      <c r="O6757"/>
      <c r="P6757"/>
      <c r="Q6757"/>
      <c r="R6757"/>
      <c r="S6757"/>
      <c r="T6757"/>
      <c r="U6757"/>
      <c r="V6757"/>
      <c r="W6757"/>
      <c r="X6757"/>
      <c r="Y6757"/>
      <c r="Z6757"/>
      <c r="AA6757"/>
      <c r="AB6757"/>
      <c r="AC6757"/>
      <c r="AD6757"/>
      <c r="AE6757"/>
      <c r="AF6757"/>
      <c r="AG6757">
        <v>1</v>
      </c>
      <c r="AH6757">
        <v>0</v>
      </c>
    </row>
    <row r="6758" spans="1:34" ht="15" x14ac:dyDescent="0.25">
      <c r="A6758" t="s">
        <v>13497</v>
      </c>
      <c r="B6758" t="s">
        <v>13498</v>
      </c>
      <c r="C6758" t="s">
        <v>84</v>
      </c>
      <c r="D6758"/>
      <c r="E6758"/>
      <c r="F6758"/>
      <c r="G6758"/>
      <c r="H6758" t="s">
        <v>63</v>
      </c>
      <c r="I6758" t="s">
        <v>64</v>
      </c>
      <c r="J6758"/>
      <c r="K6758"/>
      <c r="L6758"/>
      <c r="M6758"/>
      <c r="N6758"/>
      <c r="O6758"/>
      <c r="P6758"/>
      <c r="Q6758"/>
      <c r="R6758"/>
      <c r="S6758"/>
      <c r="T6758"/>
      <c r="U6758"/>
      <c r="V6758"/>
      <c r="W6758"/>
      <c r="X6758"/>
      <c r="Y6758"/>
      <c r="Z6758"/>
      <c r="AA6758"/>
      <c r="AB6758"/>
      <c r="AC6758"/>
      <c r="AD6758"/>
      <c r="AE6758"/>
      <c r="AF6758"/>
      <c r="AG6758"/>
      <c r="AH6758">
        <v>0</v>
      </c>
    </row>
    <row r="6759" spans="1:34" ht="15" x14ac:dyDescent="0.25">
      <c r="A6759" t="s">
        <v>13297</v>
      </c>
      <c r="B6759" t="s">
        <v>13298</v>
      </c>
      <c r="C6759" t="s">
        <v>142</v>
      </c>
      <c r="D6759"/>
      <c r="E6759"/>
      <c r="F6759"/>
      <c r="G6759"/>
      <c r="H6759" t="s">
        <v>63</v>
      </c>
      <c r="I6759" t="s">
        <v>64</v>
      </c>
      <c r="J6759"/>
      <c r="K6759"/>
      <c r="L6759"/>
      <c r="M6759"/>
      <c r="N6759"/>
      <c r="O6759"/>
      <c r="P6759"/>
      <c r="Q6759"/>
      <c r="R6759"/>
      <c r="S6759"/>
      <c r="T6759"/>
      <c r="U6759"/>
      <c r="V6759"/>
      <c r="W6759"/>
      <c r="X6759"/>
      <c r="Y6759"/>
      <c r="Z6759"/>
      <c r="AA6759"/>
      <c r="AB6759"/>
      <c r="AC6759"/>
      <c r="AD6759"/>
      <c r="AE6759"/>
      <c r="AF6759"/>
      <c r="AG6759"/>
      <c r="AH6759">
        <v>0</v>
      </c>
    </row>
    <row r="6760" spans="1:34" ht="15" x14ac:dyDescent="0.25">
      <c r="A6760" t="s">
        <v>13499</v>
      </c>
      <c r="B6760" t="s">
        <v>13500</v>
      </c>
      <c r="C6760" t="s">
        <v>264</v>
      </c>
      <c r="D6760">
        <v>44</v>
      </c>
      <c r="E6760" s="138">
        <v>45653</v>
      </c>
      <c r="F6760" s="138">
        <v>45706</v>
      </c>
      <c r="G6760" t="s">
        <v>69</v>
      </c>
      <c r="H6760" t="s">
        <v>70</v>
      </c>
      <c r="I6760">
        <v>0</v>
      </c>
      <c r="J6760" t="s">
        <v>16229</v>
      </c>
      <c r="K6760">
        <v>0.6</v>
      </c>
      <c r="L6760" t="s">
        <v>71</v>
      </c>
      <c r="M6760"/>
      <c r="N6760"/>
      <c r="O6760"/>
      <c r="P6760"/>
      <c r="Q6760"/>
      <c r="R6760"/>
      <c r="S6760"/>
      <c r="T6760"/>
      <c r="U6760"/>
      <c r="V6760"/>
      <c r="W6760"/>
      <c r="X6760"/>
      <c r="Y6760"/>
      <c r="Z6760"/>
      <c r="AA6760"/>
      <c r="AB6760"/>
      <c r="AC6760"/>
      <c r="AD6760"/>
      <c r="AE6760"/>
      <c r="AF6760"/>
      <c r="AG6760">
        <v>2</v>
      </c>
      <c r="AH6760">
        <v>10000</v>
      </c>
    </row>
    <row r="6761" spans="1:34" ht="15" x14ac:dyDescent="0.25">
      <c r="A6761" t="s">
        <v>13501</v>
      </c>
      <c r="B6761" t="s">
        <v>13502</v>
      </c>
      <c r="C6761" t="s">
        <v>74</v>
      </c>
      <c r="D6761">
        <v>39</v>
      </c>
      <c r="E6761" s="138">
        <v>45649</v>
      </c>
      <c r="F6761" s="138">
        <v>45660</v>
      </c>
      <c r="G6761" t="s">
        <v>16478</v>
      </c>
      <c r="H6761" t="s">
        <v>70</v>
      </c>
      <c r="I6761">
        <v>0.2</v>
      </c>
      <c r="J6761" t="s">
        <v>76</v>
      </c>
      <c r="K6761">
        <v>0.4</v>
      </c>
      <c r="L6761" t="s">
        <v>77</v>
      </c>
      <c r="M6761">
        <v>0.5</v>
      </c>
      <c r="N6761" t="s">
        <v>78</v>
      </c>
      <c r="O6761">
        <v>0.8</v>
      </c>
      <c r="P6761" t="s">
        <v>79</v>
      </c>
      <c r="Q6761">
        <v>0</v>
      </c>
      <c r="R6761" t="s">
        <v>16230</v>
      </c>
      <c r="S6761"/>
      <c r="T6761"/>
      <c r="U6761"/>
      <c r="V6761"/>
      <c r="W6761"/>
      <c r="X6761"/>
      <c r="Y6761"/>
      <c r="Z6761"/>
      <c r="AA6761"/>
      <c r="AB6761"/>
      <c r="AC6761"/>
      <c r="AD6761"/>
      <c r="AE6761"/>
      <c r="AF6761"/>
      <c r="AG6761">
        <v>0</v>
      </c>
      <c r="AH6761">
        <v>0</v>
      </c>
    </row>
    <row r="6762" spans="1:34" ht="15" x14ac:dyDescent="0.25">
      <c r="A6762" t="s">
        <v>13503</v>
      </c>
      <c r="B6762" t="s">
        <v>13504</v>
      </c>
      <c r="C6762" t="s">
        <v>74</v>
      </c>
      <c r="D6762">
        <v>44</v>
      </c>
      <c r="E6762" s="138">
        <v>45647</v>
      </c>
      <c r="F6762" s="138">
        <v>45693</v>
      </c>
      <c r="G6762" t="s">
        <v>69</v>
      </c>
      <c r="H6762" t="s">
        <v>70</v>
      </c>
      <c r="I6762">
        <v>0.6</v>
      </c>
      <c r="J6762" t="s">
        <v>16270</v>
      </c>
      <c r="K6762">
        <v>0.75</v>
      </c>
      <c r="L6762" t="s">
        <v>78</v>
      </c>
      <c r="M6762">
        <v>0.8</v>
      </c>
      <c r="N6762" t="s">
        <v>79</v>
      </c>
      <c r="O6762"/>
      <c r="P6762"/>
      <c r="Q6762"/>
      <c r="R6762"/>
      <c r="S6762"/>
      <c r="T6762"/>
      <c r="U6762"/>
      <c r="V6762"/>
      <c r="W6762"/>
      <c r="X6762"/>
      <c r="Y6762"/>
      <c r="Z6762"/>
      <c r="AA6762"/>
      <c r="AB6762"/>
      <c r="AC6762"/>
      <c r="AD6762"/>
      <c r="AE6762"/>
      <c r="AF6762"/>
      <c r="AG6762">
        <v>3</v>
      </c>
      <c r="AH6762">
        <v>0</v>
      </c>
    </row>
    <row r="6763" spans="1:34" ht="15" x14ac:dyDescent="0.25">
      <c r="A6763" t="s">
        <v>15751</v>
      </c>
      <c r="B6763" t="s">
        <v>15752</v>
      </c>
      <c r="C6763" t="s">
        <v>29</v>
      </c>
      <c r="D6763">
        <v>37</v>
      </c>
      <c r="E6763" s="138">
        <v>45623</v>
      </c>
      <c r="F6763" s="138">
        <v>45930</v>
      </c>
      <c r="G6763" t="s">
        <v>69</v>
      </c>
      <c r="H6763" t="s">
        <v>70</v>
      </c>
      <c r="I6763">
        <v>0</v>
      </c>
      <c r="J6763" t="s">
        <v>16231</v>
      </c>
      <c r="K6763">
        <v>0.7</v>
      </c>
      <c r="L6763" t="s">
        <v>71</v>
      </c>
      <c r="M6763"/>
      <c r="N6763"/>
      <c r="O6763"/>
      <c r="P6763"/>
      <c r="Q6763"/>
      <c r="R6763"/>
      <c r="S6763"/>
      <c r="T6763"/>
      <c r="U6763"/>
      <c r="V6763"/>
      <c r="W6763"/>
      <c r="X6763"/>
      <c r="Y6763"/>
      <c r="Z6763"/>
      <c r="AA6763"/>
      <c r="AB6763"/>
      <c r="AC6763"/>
      <c r="AD6763"/>
      <c r="AE6763"/>
      <c r="AF6763"/>
      <c r="AG6763">
        <v>2</v>
      </c>
      <c r="AH6763">
        <v>13000</v>
      </c>
    </row>
    <row r="6764" spans="1:34" ht="15" x14ac:dyDescent="0.25">
      <c r="A6764" t="s">
        <v>13505</v>
      </c>
      <c r="B6764" t="s">
        <v>13506</v>
      </c>
      <c r="C6764" t="s">
        <v>742</v>
      </c>
      <c r="D6764">
        <v>2</v>
      </c>
      <c r="E6764" s="138">
        <v>45691</v>
      </c>
      <c r="F6764" s="138">
        <v>45789</v>
      </c>
      <c r="G6764" t="s">
        <v>69</v>
      </c>
      <c r="H6764" t="s">
        <v>63</v>
      </c>
      <c r="I6764">
        <v>0.2</v>
      </c>
      <c r="J6764" t="s">
        <v>71</v>
      </c>
      <c r="K6764"/>
      <c r="L6764"/>
      <c r="M6764"/>
      <c r="N6764"/>
      <c r="O6764"/>
      <c r="P6764"/>
      <c r="Q6764"/>
      <c r="R6764"/>
      <c r="S6764"/>
      <c r="T6764"/>
      <c r="U6764"/>
      <c r="V6764"/>
      <c r="W6764"/>
      <c r="X6764"/>
      <c r="Y6764"/>
      <c r="Z6764"/>
      <c r="AA6764"/>
      <c r="AB6764"/>
      <c r="AC6764"/>
      <c r="AD6764"/>
      <c r="AE6764"/>
      <c r="AF6764"/>
      <c r="AG6764">
        <v>1</v>
      </c>
      <c r="AH6764">
        <v>0</v>
      </c>
    </row>
    <row r="6765" spans="1:34" ht="15" x14ac:dyDescent="0.25">
      <c r="A6765" t="s">
        <v>6680</v>
      </c>
      <c r="B6765" t="s">
        <v>6681</v>
      </c>
      <c r="C6765" t="s">
        <v>318</v>
      </c>
      <c r="D6765">
        <v>47</v>
      </c>
      <c r="E6765" s="138">
        <v>45623</v>
      </c>
      <c r="F6765" s="138">
        <v>45649</v>
      </c>
      <c r="G6765" t="s">
        <v>75</v>
      </c>
      <c r="H6765" t="s">
        <v>70</v>
      </c>
      <c r="I6765">
        <v>0.73</v>
      </c>
      <c r="J6765" t="s">
        <v>16270</v>
      </c>
      <c r="K6765">
        <v>0.79</v>
      </c>
      <c r="L6765" t="s">
        <v>78</v>
      </c>
      <c r="M6765">
        <v>0.8</v>
      </c>
      <c r="N6765" t="s">
        <v>79</v>
      </c>
      <c r="O6765"/>
      <c r="P6765"/>
      <c r="Q6765"/>
      <c r="R6765"/>
      <c r="S6765"/>
      <c r="T6765"/>
      <c r="U6765"/>
      <c r="V6765"/>
      <c r="W6765"/>
      <c r="X6765"/>
      <c r="Y6765"/>
      <c r="Z6765"/>
      <c r="AA6765"/>
      <c r="AB6765"/>
      <c r="AC6765"/>
      <c r="AD6765"/>
      <c r="AE6765"/>
      <c r="AF6765"/>
      <c r="AG6765">
        <v>3</v>
      </c>
      <c r="AH6765">
        <v>0</v>
      </c>
    </row>
    <row r="6766" spans="1:34" ht="15" x14ac:dyDescent="0.25">
      <c r="A6766" t="s">
        <v>13507</v>
      </c>
      <c r="B6766" t="s">
        <v>13508</v>
      </c>
      <c r="C6766" t="s">
        <v>63</v>
      </c>
      <c r="D6766">
        <v>29</v>
      </c>
      <c r="E6766" s="138">
        <v>45656</v>
      </c>
      <c r="F6766" s="138">
        <v>45681</v>
      </c>
      <c r="G6766" t="s">
        <v>69</v>
      </c>
      <c r="H6766" t="s">
        <v>70</v>
      </c>
      <c r="I6766">
        <v>0</v>
      </c>
      <c r="J6766" t="s">
        <v>16249</v>
      </c>
      <c r="K6766">
        <v>0.75</v>
      </c>
      <c r="L6766" t="s">
        <v>71</v>
      </c>
      <c r="M6766"/>
      <c r="N6766"/>
      <c r="O6766"/>
      <c r="P6766"/>
      <c r="Q6766"/>
      <c r="R6766"/>
      <c r="S6766"/>
      <c r="T6766"/>
      <c r="U6766"/>
      <c r="V6766"/>
      <c r="W6766"/>
      <c r="X6766"/>
      <c r="Y6766"/>
      <c r="Z6766"/>
      <c r="AA6766"/>
      <c r="AB6766"/>
      <c r="AC6766"/>
      <c r="AD6766"/>
      <c r="AE6766"/>
      <c r="AF6766"/>
      <c r="AG6766">
        <v>2</v>
      </c>
      <c r="AH6766">
        <v>8000</v>
      </c>
    </row>
    <row r="6767" spans="1:34" ht="15" x14ac:dyDescent="0.25">
      <c r="A6767" t="s">
        <v>13509</v>
      </c>
      <c r="B6767" t="s">
        <v>13510</v>
      </c>
      <c r="C6767" t="s">
        <v>116</v>
      </c>
      <c r="D6767"/>
      <c r="E6767"/>
      <c r="F6767"/>
      <c r="G6767"/>
      <c r="H6767" t="s">
        <v>63</v>
      </c>
      <c r="I6767" t="s">
        <v>64</v>
      </c>
      <c r="J6767"/>
      <c r="K6767"/>
      <c r="L6767"/>
      <c r="M6767"/>
      <c r="N6767"/>
      <c r="O6767"/>
      <c r="P6767"/>
      <c r="Q6767"/>
      <c r="R6767"/>
      <c r="S6767"/>
      <c r="T6767"/>
      <c r="U6767"/>
      <c r="V6767"/>
      <c r="W6767"/>
      <c r="X6767"/>
      <c r="Y6767"/>
      <c r="Z6767"/>
      <c r="AA6767"/>
      <c r="AB6767"/>
      <c r="AC6767"/>
      <c r="AD6767"/>
      <c r="AE6767"/>
      <c r="AF6767"/>
      <c r="AG6767"/>
      <c r="AH6767">
        <v>0</v>
      </c>
    </row>
    <row r="6768" spans="1:34" ht="15" x14ac:dyDescent="0.25">
      <c r="A6768" t="s">
        <v>13511</v>
      </c>
      <c r="B6768" t="s">
        <v>13512</v>
      </c>
      <c r="C6768" t="s">
        <v>511</v>
      </c>
      <c r="D6768">
        <v>35</v>
      </c>
      <c r="E6768" s="138">
        <v>45649</v>
      </c>
      <c r="F6768" s="138">
        <v>45700</v>
      </c>
      <c r="G6768" t="s">
        <v>69</v>
      </c>
      <c r="H6768" t="s">
        <v>63</v>
      </c>
      <c r="I6768">
        <v>0.8</v>
      </c>
      <c r="J6768" t="s">
        <v>71</v>
      </c>
      <c r="K6768"/>
      <c r="L6768"/>
      <c r="M6768"/>
      <c r="N6768"/>
      <c r="O6768"/>
      <c r="P6768"/>
      <c r="Q6768"/>
      <c r="R6768"/>
      <c r="S6768"/>
      <c r="T6768"/>
      <c r="U6768"/>
      <c r="V6768"/>
      <c r="W6768"/>
      <c r="X6768"/>
      <c r="Y6768"/>
      <c r="Z6768"/>
      <c r="AA6768"/>
      <c r="AB6768"/>
      <c r="AC6768"/>
      <c r="AD6768"/>
      <c r="AE6768"/>
      <c r="AF6768"/>
      <c r="AG6768">
        <v>1</v>
      </c>
      <c r="AH6768">
        <v>0</v>
      </c>
    </row>
    <row r="6769" spans="1:34" ht="15" x14ac:dyDescent="0.25">
      <c r="A6769" t="s">
        <v>13513</v>
      </c>
      <c r="B6769" t="s">
        <v>13514</v>
      </c>
      <c r="C6769" t="s">
        <v>203</v>
      </c>
      <c r="D6769">
        <v>5</v>
      </c>
      <c r="E6769" s="138">
        <v>44701</v>
      </c>
      <c r="F6769" s="138">
        <v>46011</v>
      </c>
      <c r="G6769" t="s">
        <v>16478</v>
      </c>
      <c r="H6769" t="s">
        <v>70</v>
      </c>
      <c r="I6769">
        <v>0.3</v>
      </c>
      <c r="J6769" t="s">
        <v>76</v>
      </c>
      <c r="K6769">
        <v>0.4</v>
      </c>
      <c r="L6769" t="s">
        <v>77</v>
      </c>
      <c r="M6769">
        <v>0.6</v>
      </c>
      <c r="N6769" t="s">
        <v>78</v>
      </c>
      <c r="O6769">
        <v>0.7</v>
      </c>
      <c r="P6769" t="s">
        <v>79</v>
      </c>
      <c r="Q6769">
        <v>0</v>
      </c>
      <c r="R6769" t="s">
        <v>16232</v>
      </c>
      <c r="S6769"/>
      <c r="T6769"/>
      <c r="U6769"/>
      <c r="V6769"/>
      <c r="W6769"/>
      <c r="X6769"/>
      <c r="Y6769"/>
      <c r="Z6769"/>
      <c r="AA6769"/>
      <c r="AB6769"/>
      <c r="AC6769"/>
      <c r="AD6769"/>
      <c r="AE6769"/>
      <c r="AF6769"/>
      <c r="AG6769">
        <v>0</v>
      </c>
      <c r="AH6769">
        <v>0</v>
      </c>
    </row>
    <row r="6770" spans="1:34" ht="15" x14ac:dyDescent="0.25">
      <c r="A6770" t="s">
        <v>13515</v>
      </c>
      <c r="B6770" t="s">
        <v>13516</v>
      </c>
      <c r="C6770" t="s">
        <v>286</v>
      </c>
      <c r="D6770">
        <v>2</v>
      </c>
      <c r="E6770" s="138">
        <v>45714</v>
      </c>
      <c r="F6770" s="138">
        <v>45938</v>
      </c>
      <c r="G6770" t="s">
        <v>69</v>
      </c>
      <c r="H6770" t="s">
        <v>63</v>
      </c>
      <c r="I6770">
        <v>0.1</v>
      </c>
      <c r="J6770" t="s">
        <v>71</v>
      </c>
      <c r="K6770"/>
      <c r="L6770"/>
      <c r="M6770"/>
      <c r="N6770"/>
      <c r="O6770"/>
      <c r="P6770"/>
      <c r="Q6770"/>
      <c r="R6770"/>
      <c r="S6770"/>
      <c r="T6770"/>
      <c r="U6770"/>
      <c r="V6770"/>
      <c r="W6770"/>
      <c r="X6770"/>
      <c r="Y6770"/>
      <c r="Z6770"/>
      <c r="AA6770"/>
      <c r="AB6770"/>
      <c r="AC6770"/>
      <c r="AD6770"/>
      <c r="AE6770"/>
      <c r="AF6770"/>
      <c r="AG6770">
        <v>1</v>
      </c>
      <c r="AH6770">
        <v>0</v>
      </c>
    </row>
    <row r="6771" spans="1:34" ht="15" x14ac:dyDescent="0.25">
      <c r="A6771" t="s">
        <v>13517</v>
      </c>
      <c r="B6771" t="s">
        <v>13518</v>
      </c>
      <c r="C6771" t="s">
        <v>84</v>
      </c>
      <c r="D6771"/>
      <c r="E6771"/>
      <c r="F6771"/>
      <c r="G6771"/>
      <c r="H6771" t="s">
        <v>63</v>
      </c>
      <c r="I6771" t="s">
        <v>64</v>
      </c>
      <c r="J6771"/>
      <c r="K6771"/>
      <c r="L6771"/>
      <c r="M6771"/>
      <c r="N6771"/>
      <c r="O6771"/>
      <c r="P6771"/>
      <c r="Q6771"/>
      <c r="R6771"/>
      <c r="S6771"/>
      <c r="T6771"/>
      <c r="U6771"/>
      <c r="V6771"/>
      <c r="W6771"/>
      <c r="X6771"/>
      <c r="Y6771"/>
      <c r="Z6771"/>
      <c r="AA6771"/>
      <c r="AB6771"/>
      <c r="AC6771"/>
      <c r="AD6771"/>
      <c r="AE6771"/>
      <c r="AF6771"/>
      <c r="AG6771"/>
      <c r="AH6771">
        <v>0</v>
      </c>
    </row>
    <row r="6772" spans="1:34" ht="15" x14ac:dyDescent="0.25">
      <c r="A6772" t="s">
        <v>13519</v>
      </c>
      <c r="B6772" t="s">
        <v>13520</v>
      </c>
      <c r="C6772" t="s">
        <v>1085</v>
      </c>
      <c r="D6772">
        <v>157</v>
      </c>
      <c r="E6772" s="138">
        <v>40864</v>
      </c>
      <c r="F6772" s="138">
        <v>46011</v>
      </c>
      <c r="G6772" t="s">
        <v>818</v>
      </c>
      <c r="H6772" t="s">
        <v>63</v>
      </c>
      <c r="I6772">
        <v>0</v>
      </c>
      <c r="J6772" t="s">
        <v>71</v>
      </c>
      <c r="K6772"/>
      <c r="L6772"/>
      <c r="M6772"/>
      <c r="N6772"/>
      <c r="O6772"/>
      <c r="P6772"/>
      <c r="Q6772"/>
      <c r="R6772"/>
      <c r="S6772"/>
      <c r="T6772"/>
      <c r="U6772"/>
      <c r="V6772"/>
      <c r="W6772"/>
      <c r="X6772"/>
      <c r="Y6772"/>
      <c r="Z6772"/>
      <c r="AA6772"/>
      <c r="AB6772"/>
      <c r="AC6772"/>
      <c r="AD6772"/>
      <c r="AE6772"/>
      <c r="AF6772"/>
      <c r="AG6772">
        <v>1</v>
      </c>
      <c r="AH6772">
        <v>0</v>
      </c>
    </row>
    <row r="6773" spans="1:34" ht="15" x14ac:dyDescent="0.25">
      <c r="A6773" t="s">
        <v>13521</v>
      </c>
      <c r="B6773" t="s">
        <v>13522</v>
      </c>
      <c r="C6773" t="s">
        <v>426</v>
      </c>
      <c r="D6773">
        <v>21</v>
      </c>
      <c r="E6773" s="138">
        <v>41085</v>
      </c>
      <c r="F6773" s="138">
        <v>46011</v>
      </c>
      <c r="G6773" t="s">
        <v>69</v>
      </c>
      <c r="H6773" t="s">
        <v>63</v>
      </c>
      <c r="I6773">
        <v>0.8</v>
      </c>
      <c r="J6773" t="s">
        <v>71</v>
      </c>
      <c r="K6773"/>
      <c r="L6773"/>
      <c r="M6773"/>
      <c r="N6773"/>
      <c r="O6773"/>
      <c r="P6773"/>
      <c r="Q6773"/>
      <c r="R6773"/>
      <c r="S6773"/>
      <c r="T6773"/>
      <c r="U6773"/>
      <c r="V6773"/>
      <c r="W6773"/>
      <c r="X6773"/>
      <c r="Y6773"/>
      <c r="Z6773"/>
      <c r="AA6773"/>
      <c r="AB6773"/>
      <c r="AC6773"/>
      <c r="AD6773"/>
      <c r="AE6773"/>
      <c r="AF6773"/>
      <c r="AG6773">
        <v>1</v>
      </c>
      <c r="AH6773">
        <v>0</v>
      </c>
    </row>
    <row r="6774" spans="1:34" ht="15" x14ac:dyDescent="0.25">
      <c r="A6774" t="s">
        <v>13523</v>
      </c>
      <c r="B6774" t="s">
        <v>13524</v>
      </c>
      <c r="C6774" t="s">
        <v>228</v>
      </c>
      <c r="D6774">
        <v>22</v>
      </c>
      <c r="E6774" s="138">
        <v>45643</v>
      </c>
      <c r="F6774" s="138">
        <v>45919</v>
      </c>
      <c r="G6774" t="s">
        <v>69</v>
      </c>
      <c r="H6774" t="s">
        <v>63</v>
      </c>
      <c r="I6774">
        <v>0.7</v>
      </c>
      <c r="J6774" t="s">
        <v>71</v>
      </c>
      <c r="K6774"/>
      <c r="L6774"/>
      <c r="M6774"/>
      <c r="N6774"/>
      <c r="O6774"/>
      <c r="P6774"/>
      <c r="Q6774"/>
      <c r="R6774"/>
      <c r="S6774"/>
      <c r="T6774"/>
      <c r="U6774"/>
      <c r="V6774"/>
      <c r="W6774"/>
      <c r="X6774"/>
      <c r="Y6774"/>
      <c r="Z6774"/>
      <c r="AA6774"/>
      <c r="AB6774"/>
      <c r="AC6774"/>
      <c r="AD6774"/>
      <c r="AE6774"/>
      <c r="AF6774"/>
      <c r="AG6774">
        <v>1</v>
      </c>
      <c r="AH6774">
        <v>0</v>
      </c>
    </row>
    <row r="6775" spans="1:34" ht="15" x14ac:dyDescent="0.25">
      <c r="A6775" t="s">
        <v>13525</v>
      </c>
      <c r="B6775" t="s">
        <v>13526</v>
      </c>
      <c r="C6775" t="s">
        <v>142</v>
      </c>
      <c r="D6775">
        <v>4</v>
      </c>
      <c r="E6775" s="138">
        <v>45349</v>
      </c>
      <c r="F6775" s="138">
        <v>46011</v>
      </c>
      <c r="G6775" t="s">
        <v>16478</v>
      </c>
      <c r="H6775" t="s">
        <v>70</v>
      </c>
      <c r="I6775">
        <v>0.25</v>
      </c>
      <c r="J6775" t="s">
        <v>76</v>
      </c>
      <c r="K6775">
        <v>0.35</v>
      </c>
      <c r="L6775" t="s">
        <v>77</v>
      </c>
      <c r="M6775">
        <v>0.65</v>
      </c>
      <c r="N6775" t="s">
        <v>78</v>
      </c>
      <c r="O6775">
        <v>0.8</v>
      </c>
      <c r="P6775" t="s">
        <v>79</v>
      </c>
      <c r="Q6775">
        <v>0</v>
      </c>
      <c r="R6775" t="s">
        <v>16230</v>
      </c>
      <c r="S6775"/>
      <c r="T6775"/>
      <c r="U6775"/>
      <c r="V6775"/>
      <c r="W6775"/>
      <c r="X6775"/>
      <c r="Y6775"/>
      <c r="Z6775"/>
      <c r="AA6775"/>
      <c r="AB6775"/>
      <c r="AC6775"/>
      <c r="AD6775"/>
      <c r="AE6775"/>
      <c r="AF6775"/>
      <c r="AG6775">
        <v>0</v>
      </c>
      <c r="AH6775">
        <v>0</v>
      </c>
    </row>
    <row r="6776" spans="1:34" ht="15" x14ac:dyDescent="0.25">
      <c r="A6776" t="s">
        <v>13527</v>
      </c>
      <c r="B6776" t="s">
        <v>13528</v>
      </c>
      <c r="C6776" t="s">
        <v>267</v>
      </c>
      <c r="D6776">
        <v>32</v>
      </c>
      <c r="E6776" s="138">
        <v>45290</v>
      </c>
      <c r="F6776" s="138">
        <v>46011</v>
      </c>
      <c r="G6776" t="s">
        <v>16478</v>
      </c>
      <c r="H6776" t="s">
        <v>70</v>
      </c>
      <c r="I6776">
        <v>0.6</v>
      </c>
      <c r="J6776" t="s">
        <v>76</v>
      </c>
      <c r="K6776">
        <v>0.65</v>
      </c>
      <c r="L6776" t="s">
        <v>77</v>
      </c>
      <c r="M6776">
        <v>0.7</v>
      </c>
      <c r="N6776" t="s">
        <v>78</v>
      </c>
      <c r="O6776">
        <v>0.8</v>
      </c>
      <c r="P6776" t="s">
        <v>79</v>
      </c>
      <c r="Q6776">
        <v>0</v>
      </c>
      <c r="R6776" t="s">
        <v>16230</v>
      </c>
      <c r="S6776"/>
      <c r="T6776"/>
      <c r="U6776"/>
      <c r="V6776"/>
      <c r="W6776"/>
      <c r="X6776"/>
      <c r="Y6776"/>
      <c r="Z6776"/>
      <c r="AA6776"/>
      <c r="AB6776"/>
      <c r="AC6776"/>
      <c r="AD6776"/>
      <c r="AE6776"/>
      <c r="AF6776"/>
      <c r="AG6776">
        <v>0</v>
      </c>
      <c r="AH6776">
        <v>0</v>
      </c>
    </row>
    <row r="6777" spans="1:34" ht="15" x14ac:dyDescent="0.25">
      <c r="A6777" t="s">
        <v>13529</v>
      </c>
      <c r="B6777" t="s">
        <v>13530</v>
      </c>
      <c r="C6777" t="s">
        <v>970</v>
      </c>
      <c r="D6777">
        <v>30</v>
      </c>
      <c r="E6777" s="138">
        <v>44104</v>
      </c>
      <c r="F6777" s="138">
        <v>46011</v>
      </c>
      <c r="G6777" t="s">
        <v>69</v>
      </c>
      <c r="H6777" t="s">
        <v>63</v>
      </c>
      <c r="I6777">
        <v>0.8</v>
      </c>
      <c r="J6777" t="s">
        <v>71</v>
      </c>
      <c r="K6777"/>
      <c r="L6777"/>
      <c r="M6777"/>
      <c r="N6777"/>
      <c r="O6777"/>
      <c r="P6777"/>
      <c r="Q6777"/>
      <c r="R6777"/>
      <c r="S6777"/>
      <c r="T6777"/>
      <c r="U6777"/>
      <c r="V6777"/>
      <c r="W6777"/>
      <c r="X6777"/>
      <c r="Y6777"/>
      <c r="Z6777"/>
      <c r="AA6777"/>
      <c r="AB6777"/>
      <c r="AC6777"/>
      <c r="AD6777"/>
      <c r="AE6777"/>
      <c r="AF6777"/>
      <c r="AG6777">
        <v>1</v>
      </c>
      <c r="AH6777">
        <v>0</v>
      </c>
    </row>
    <row r="6778" spans="1:34" ht="15" x14ac:dyDescent="0.25">
      <c r="A6778" t="s">
        <v>13531</v>
      </c>
      <c r="B6778" t="s">
        <v>13532</v>
      </c>
      <c r="C6778" t="s">
        <v>90</v>
      </c>
      <c r="D6778">
        <v>40</v>
      </c>
      <c r="E6778" s="138">
        <v>41830</v>
      </c>
      <c r="F6778" s="138">
        <v>46011</v>
      </c>
      <c r="G6778" t="s">
        <v>69</v>
      </c>
      <c r="H6778" t="s">
        <v>70</v>
      </c>
      <c r="I6778">
        <v>0</v>
      </c>
      <c r="J6778" t="s">
        <v>16229</v>
      </c>
      <c r="K6778">
        <v>0.8</v>
      </c>
      <c r="L6778" t="s">
        <v>71</v>
      </c>
      <c r="M6778"/>
      <c r="N6778"/>
      <c r="O6778"/>
      <c r="P6778"/>
      <c r="Q6778"/>
      <c r="R6778"/>
      <c r="S6778"/>
      <c r="T6778"/>
      <c r="U6778"/>
      <c r="V6778"/>
      <c r="W6778"/>
      <c r="X6778"/>
      <c r="Y6778"/>
      <c r="Z6778"/>
      <c r="AA6778"/>
      <c r="AB6778"/>
      <c r="AC6778"/>
      <c r="AD6778"/>
      <c r="AE6778"/>
      <c r="AF6778"/>
      <c r="AG6778">
        <v>2</v>
      </c>
      <c r="AH6778">
        <v>10000</v>
      </c>
    </row>
    <row r="6779" spans="1:34" ht="15" x14ac:dyDescent="0.25">
      <c r="A6779" t="s">
        <v>13533</v>
      </c>
      <c r="B6779" t="s">
        <v>13534</v>
      </c>
      <c r="C6779" t="s">
        <v>439</v>
      </c>
      <c r="D6779">
        <v>2</v>
      </c>
      <c r="E6779" s="138">
        <v>44586</v>
      </c>
      <c r="F6779" s="138">
        <v>46011</v>
      </c>
      <c r="G6779" t="s">
        <v>16478</v>
      </c>
      <c r="H6779" t="s">
        <v>70</v>
      </c>
      <c r="I6779">
        <v>0.68</v>
      </c>
      <c r="J6779" t="s">
        <v>76</v>
      </c>
      <c r="K6779">
        <v>0.74</v>
      </c>
      <c r="L6779" t="s">
        <v>77</v>
      </c>
      <c r="M6779">
        <v>0.78</v>
      </c>
      <c r="N6779" t="s">
        <v>78</v>
      </c>
      <c r="O6779">
        <v>0.8</v>
      </c>
      <c r="P6779" t="s">
        <v>79</v>
      </c>
      <c r="Q6779">
        <v>0</v>
      </c>
      <c r="R6779" t="s">
        <v>16430</v>
      </c>
      <c r="S6779"/>
      <c r="T6779"/>
      <c r="U6779"/>
      <c r="V6779"/>
      <c r="W6779"/>
      <c r="X6779"/>
      <c r="Y6779"/>
      <c r="Z6779"/>
      <c r="AA6779"/>
      <c r="AB6779"/>
      <c r="AC6779"/>
      <c r="AD6779"/>
      <c r="AE6779"/>
      <c r="AF6779"/>
      <c r="AG6779">
        <v>0</v>
      </c>
      <c r="AH6779">
        <v>0</v>
      </c>
    </row>
    <row r="6780" spans="1:34" ht="15" x14ac:dyDescent="0.25">
      <c r="A6780" t="s">
        <v>13535</v>
      </c>
      <c r="B6780" t="s">
        <v>13536</v>
      </c>
      <c r="C6780" t="s">
        <v>151</v>
      </c>
      <c r="D6780">
        <v>45</v>
      </c>
      <c r="E6780" s="138">
        <v>45649</v>
      </c>
      <c r="F6780" s="138">
        <v>45803</v>
      </c>
      <c r="G6780" t="s">
        <v>69</v>
      </c>
      <c r="H6780" t="s">
        <v>70</v>
      </c>
      <c r="I6780">
        <v>0</v>
      </c>
      <c r="J6780" t="s">
        <v>16229</v>
      </c>
      <c r="K6780">
        <v>0.8</v>
      </c>
      <c r="L6780" t="s">
        <v>71</v>
      </c>
      <c r="M6780"/>
      <c r="N6780"/>
      <c r="O6780"/>
      <c r="P6780"/>
      <c r="Q6780"/>
      <c r="R6780"/>
      <c r="S6780"/>
      <c r="T6780"/>
      <c r="U6780"/>
      <c r="V6780"/>
      <c r="W6780"/>
      <c r="X6780"/>
      <c r="Y6780"/>
      <c r="Z6780"/>
      <c r="AA6780"/>
      <c r="AB6780"/>
      <c r="AC6780"/>
      <c r="AD6780"/>
      <c r="AE6780"/>
      <c r="AF6780"/>
      <c r="AG6780">
        <v>2</v>
      </c>
      <c r="AH6780">
        <v>10000</v>
      </c>
    </row>
    <row r="6781" spans="1:34" ht="15" x14ac:dyDescent="0.25">
      <c r="A6781" t="s">
        <v>13537</v>
      </c>
      <c r="B6781" t="s">
        <v>13538</v>
      </c>
      <c r="C6781" t="s">
        <v>84</v>
      </c>
      <c r="D6781">
        <v>25</v>
      </c>
      <c r="E6781" s="138">
        <v>45586</v>
      </c>
      <c r="F6781" s="138">
        <v>45819</v>
      </c>
      <c r="G6781" t="s">
        <v>69</v>
      </c>
      <c r="H6781" t="s">
        <v>63</v>
      </c>
      <c r="I6781">
        <v>0.4</v>
      </c>
      <c r="J6781" t="s">
        <v>71</v>
      </c>
      <c r="K6781"/>
      <c r="L6781"/>
      <c r="M6781"/>
      <c r="N6781"/>
      <c r="O6781"/>
      <c r="P6781"/>
      <c r="Q6781"/>
      <c r="R6781"/>
      <c r="S6781"/>
      <c r="T6781"/>
      <c r="U6781"/>
      <c r="V6781"/>
      <c r="W6781"/>
      <c r="X6781"/>
      <c r="Y6781"/>
      <c r="Z6781"/>
      <c r="AA6781"/>
      <c r="AB6781"/>
      <c r="AC6781"/>
      <c r="AD6781"/>
      <c r="AE6781"/>
      <c r="AF6781"/>
      <c r="AG6781">
        <v>1</v>
      </c>
      <c r="AH6781">
        <v>0</v>
      </c>
    </row>
    <row r="6782" spans="1:34" ht="15" x14ac:dyDescent="0.25">
      <c r="A6782" t="s">
        <v>13539</v>
      </c>
      <c r="B6782" t="s">
        <v>13540</v>
      </c>
      <c r="C6782" t="s">
        <v>251</v>
      </c>
      <c r="D6782">
        <v>47</v>
      </c>
      <c r="E6782" s="138">
        <v>45645</v>
      </c>
      <c r="F6782" s="138">
        <v>45674</v>
      </c>
      <c r="G6782" t="s">
        <v>75</v>
      </c>
      <c r="H6782" t="s">
        <v>70</v>
      </c>
      <c r="I6782">
        <v>0</v>
      </c>
      <c r="J6782" t="s">
        <v>16230</v>
      </c>
      <c r="K6782">
        <v>0.6</v>
      </c>
      <c r="L6782" t="s">
        <v>16270</v>
      </c>
      <c r="M6782">
        <v>0.7</v>
      </c>
      <c r="N6782" t="s">
        <v>78</v>
      </c>
      <c r="O6782">
        <v>0.8</v>
      </c>
      <c r="P6782" t="s">
        <v>79</v>
      </c>
      <c r="Q6782"/>
      <c r="R6782"/>
      <c r="S6782"/>
      <c r="T6782"/>
      <c r="U6782"/>
      <c r="V6782"/>
      <c r="W6782"/>
      <c r="X6782"/>
      <c r="Y6782"/>
      <c r="Z6782"/>
      <c r="AA6782"/>
      <c r="AB6782"/>
      <c r="AC6782"/>
      <c r="AD6782"/>
      <c r="AE6782"/>
      <c r="AF6782"/>
      <c r="AG6782">
        <v>4</v>
      </c>
      <c r="AH6782">
        <v>15000</v>
      </c>
    </row>
    <row r="6783" spans="1:34" ht="15" x14ac:dyDescent="0.25">
      <c r="A6783" t="s">
        <v>15923</v>
      </c>
      <c r="B6783" t="s">
        <v>15924</v>
      </c>
      <c r="C6783" t="s">
        <v>359</v>
      </c>
      <c r="D6783">
        <v>49</v>
      </c>
      <c r="E6783" s="138">
        <v>45273</v>
      </c>
      <c r="F6783" s="138">
        <v>46011</v>
      </c>
      <c r="G6783" t="s">
        <v>16478</v>
      </c>
      <c r="H6783" t="s">
        <v>70</v>
      </c>
      <c r="I6783">
        <v>0.2</v>
      </c>
      <c r="J6783" t="s">
        <v>76</v>
      </c>
      <c r="K6783">
        <v>0.23</v>
      </c>
      <c r="L6783" t="s">
        <v>77</v>
      </c>
      <c r="M6783">
        <v>0.27</v>
      </c>
      <c r="N6783" t="s">
        <v>78</v>
      </c>
      <c r="O6783">
        <v>0.4</v>
      </c>
      <c r="P6783" t="s">
        <v>79</v>
      </c>
      <c r="Q6783">
        <v>0</v>
      </c>
      <c r="R6783" t="s">
        <v>16230</v>
      </c>
      <c r="S6783"/>
      <c r="T6783"/>
      <c r="U6783"/>
      <c r="V6783"/>
      <c r="W6783"/>
      <c r="X6783"/>
      <c r="Y6783"/>
      <c r="Z6783"/>
      <c r="AA6783"/>
      <c r="AB6783"/>
      <c r="AC6783"/>
      <c r="AD6783"/>
      <c r="AE6783"/>
      <c r="AF6783"/>
      <c r="AG6783">
        <v>0</v>
      </c>
      <c r="AH6783">
        <v>0</v>
      </c>
    </row>
    <row r="6784" spans="1:34" ht="15" x14ac:dyDescent="0.25">
      <c r="A6784" t="s">
        <v>13541</v>
      </c>
      <c r="B6784" t="s">
        <v>13542</v>
      </c>
      <c r="C6784" t="s">
        <v>251</v>
      </c>
      <c r="D6784">
        <v>39</v>
      </c>
      <c r="E6784" s="138">
        <v>45647</v>
      </c>
      <c r="F6784" s="138">
        <v>45686</v>
      </c>
      <c r="G6784" t="s">
        <v>69</v>
      </c>
      <c r="H6784" t="s">
        <v>70</v>
      </c>
      <c r="I6784">
        <v>0</v>
      </c>
      <c r="J6784" t="s">
        <v>16434</v>
      </c>
      <c r="K6784">
        <v>0.8</v>
      </c>
      <c r="L6784" t="s">
        <v>71</v>
      </c>
      <c r="M6784"/>
      <c r="N6784"/>
      <c r="O6784"/>
      <c r="P6784"/>
      <c r="Q6784"/>
      <c r="R6784"/>
      <c r="S6784"/>
      <c r="T6784"/>
      <c r="U6784"/>
      <c r="V6784"/>
      <c r="W6784"/>
      <c r="X6784"/>
      <c r="Y6784"/>
      <c r="Z6784"/>
      <c r="AA6784"/>
      <c r="AB6784"/>
      <c r="AC6784"/>
      <c r="AD6784"/>
      <c r="AE6784"/>
      <c r="AF6784"/>
      <c r="AG6784">
        <v>2</v>
      </c>
      <c r="AH6784">
        <v>17999.990000000002</v>
      </c>
    </row>
    <row r="6785" spans="1:34" ht="15" x14ac:dyDescent="0.25">
      <c r="A6785" t="s">
        <v>13543</v>
      </c>
      <c r="B6785" t="s">
        <v>13544</v>
      </c>
      <c r="C6785" t="s">
        <v>304</v>
      </c>
      <c r="D6785">
        <v>7</v>
      </c>
      <c r="E6785" s="138">
        <v>43979</v>
      </c>
      <c r="F6785" s="138">
        <v>46011</v>
      </c>
      <c r="G6785" t="s">
        <v>69</v>
      </c>
      <c r="H6785" t="s">
        <v>63</v>
      </c>
      <c r="I6785">
        <v>0.8</v>
      </c>
      <c r="J6785" t="s">
        <v>71</v>
      </c>
      <c r="K6785"/>
      <c r="L6785"/>
      <c r="M6785"/>
      <c r="N6785"/>
      <c r="O6785"/>
      <c r="P6785"/>
      <c r="Q6785"/>
      <c r="R6785"/>
      <c r="S6785"/>
      <c r="T6785"/>
      <c r="U6785"/>
      <c r="V6785"/>
      <c r="W6785"/>
      <c r="X6785"/>
      <c r="Y6785"/>
      <c r="Z6785"/>
      <c r="AA6785"/>
      <c r="AB6785"/>
      <c r="AC6785"/>
      <c r="AD6785"/>
      <c r="AE6785"/>
      <c r="AF6785"/>
      <c r="AG6785">
        <v>1</v>
      </c>
      <c r="AH6785">
        <v>0</v>
      </c>
    </row>
    <row r="6786" spans="1:34" ht="15" x14ac:dyDescent="0.25">
      <c r="A6786" t="s">
        <v>13545</v>
      </c>
      <c r="B6786" t="s">
        <v>13546</v>
      </c>
      <c r="C6786" t="s">
        <v>742</v>
      </c>
      <c r="D6786">
        <v>4</v>
      </c>
      <c r="E6786" s="138">
        <v>43139</v>
      </c>
      <c r="F6786" s="138">
        <v>46011</v>
      </c>
      <c r="G6786" t="s">
        <v>69</v>
      </c>
      <c r="H6786" t="s">
        <v>63</v>
      </c>
      <c r="I6786">
        <v>0.3</v>
      </c>
      <c r="J6786" t="s">
        <v>71</v>
      </c>
      <c r="K6786"/>
      <c r="L6786"/>
      <c r="M6786"/>
      <c r="N6786"/>
      <c r="O6786"/>
      <c r="P6786"/>
      <c r="Q6786"/>
      <c r="R6786"/>
      <c r="S6786"/>
      <c r="T6786"/>
      <c r="U6786"/>
      <c r="V6786"/>
      <c r="W6786"/>
      <c r="X6786"/>
      <c r="Y6786"/>
      <c r="Z6786"/>
      <c r="AA6786"/>
      <c r="AB6786"/>
      <c r="AC6786"/>
      <c r="AD6786"/>
      <c r="AE6786"/>
      <c r="AF6786"/>
      <c r="AG6786">
        <v>1</v>
      </c>
      <c r="AH6786">
        <v>0</v>
      </c>
    </row>
    <row r="6787" spans="1:34" ht="15" x14ac:dyDescent="0.25">
      <c r="A6787" t="s">
        <v>13547</v>
      </c>
      <c r="B6787" t="s">
        <v>13548</v>
      </c>
      <c r="C6787" t="s">
        <v>182</v>
      </c>
      <c r="D6787">
        <v>36</v>
      </c>
      <c r="E6787" s="138">
        <v>45279</v>
      </c>
      <c r="F6787" s="138">
        <v>46011</v>
      </c>
      <c r="G6787" t="s">
        <v>69</v>
      </c>
      <c r="H6787" t="s">
        <v>70</v>
      </c>
      <c r="I6787">
        <v>0</v>
      </c>
      <c r="J6787" t="s">
        <v>16230</v>
      </c>
      <c r="K6787">
        <v>0.8</v>
      </c>
      <c r="L6787" t="s">
        <v>71</v>
      </c>
      <c r="M6787"/>
      <c r="N6787"/>
      <c r="O6787"/>
      <c r="P6787"/>
      <c r="Q6787"/>
      <c r="R6787"/>
      <c r="S6787"/>
      <c r="T6787"/>
      <c r="U6787"/>
      <c r="V6787"/>
      <c r="W6787"/>
      <c r="X6787"/>
      <c r="Y6787"/>
      <c r="Z6787"/>
      <c r="AA6787"/>
      <c r="AB6787"/>
      <c r="AC6787"/>
      <c r="AD6787"/>
      <c r="AE6787"/>
      <c r="AF6787"/>
      <c r="AG6787">
        <v>2</v>
      </c>
      <c r="AH6787">
        <v>15000</v>
      </c>
    </row>
    <row r="6788" spans="1:34" ht="15" x14ac:dyDescent="0.25">
      <c r="A6788" t="s">
        <v>13549</v>
      </c>
      <c r="B6788" t="s">
        <v>13550</v>
      </c>
      <c r="C6788" t="s">
        <v>62</v>
      </c>
      <c r="D6788">
        <v>19</v>
      </c>
      <c r="E6788" s="138">
        <v>45628</v>
      </c>
      <c r="F6788" s="138">
        <v>45748</v>
      </c>
      <c r="G6788" t="s">
        <v>75</v>
      </c>
      <c r="H6788" t="s">
        <v>70</v>
      </c>
      <c r="I6788">
        <v>0</v>
      </c>
      <c r="J6788" t="s">
        <v>16249</v>
      </c>
      <c r="K6788">
        <v>0.78</v>
      </c>
      <c r="L6788" t="s">
        <v>16270</v>
      </c>
      <c r="M6788">
        <v>0.79</v>
      </c>
      <c r="N6788" t="s">
        <v>78</v>
      </c>
      <c r="O6788">
        <v>0.8</v>
      </c>
      <c r="P6788" t="s">
        <v>79</v>
      </c>
      <c r="Q6788"/>
      <c r="R6788"/>
      <c r="S6788"/>
      <c r="T6788"/>
      <c r="U6788"/>
      <c r="V6788"/>
      <c r="W6788"/>
      <c r="X6788"/>
      <c r="Y6788"/>
      <c r="Z6788"/>
      <c r="AA6788"/>
      <c r="AB6788"/>
      <c r="AC6788"/>
      <c r="AD6788"/>
      <c r="AE6788"/>
      <c r="AF6788"/>
      <c r="AG6788">
        <v>4</v>
      </c>
      <c r="AH6788">
        <v>8000</v>
      </c>
    </row>
    <row r="6789" spans="1:34" ht="15" x14ac:dyDescent="0.25">
      <c r="A6789" t="s">
        <v>13551</v>
      </c>
      <c r="B6789" t="s">
        <v>13552</v>
      </c>
      <c r="C6789" t="s">
        <v>426</v>
      </c>
      <c r="D6789">
        <v>52</v>
      </c>
      <c r="E6789" s="138">
        <v>45653</v>
      </c>
      <c r="F6789" s="138">
        <v>45898</v>
      </c>
      <c r="G6789" t="s">
        <v>69</v>
      </c>
      <c r="H6789" t="s">
        <v>70</v>
      </c>
      <c r="I6789">
        <v>0</v>
      </c>
      <c r="J6789" t="s">
        <v>16229</v>
      </c>
      <c r="K6789">
        <v>0.8</v>
      </c>
      <c r="L6789" t="s">
        <v>71</v>
      </c>
      <c r="M6789"/>
      <c r="N6789"/>
      <c r="O6789"/>
      <c r="P6789"/>
      <c r="Q6789"/>
      <c r="R6789"/>
      <c r="S6789"/>
      <c r="T6789"/>
      <c r="U6789"/>
      <c r="V6789"/>
      <c r="W6789"/>
      <c r="X6789"/>
      <c r="Y6789"/>
      <c r="Z6789"/>
      <c r="AA6789"/>
      <c r="AB6789"/>
      <c r="AC6789"/>
      <c r="AD6789"/>
      <c r="AE6789"/>
      <c r="AF6789"/>
      <c r="AG6789">
        <v>2</v>
      </c>
      <c r="AH6789">
        <v>10000</v>
      </c>
    </row>
    <row r="6790" spans="1:34" ht="15" x14ac:dyDescent="0.25">
      <c r="A6790" t="s">
        <v>13553</v>
      </c>
      <c r="B6790" t="s">
        <v>13554</v>
      </c>
      <c r="C6790" t="s">
        <v>148</v>
      </c>
      <c r="D6790">
        <v>4</v>
      </c>
      <c r="E6790" s="138">
        <v>45707</v>
      </c>
      <c r="F6790" s="138">
        <v>45845</v>
      </c>
      <c r="G6790" t="s">
        <v>69</v>
      </c>
      <c r="H6790" t="s">
        <v>70</v>
      </c>
      <c r="I6790">
        <v>0</v>
      </c>
      <c r="J6790" t="s">
        <v>16230</v>
      </c>
      <c r="K6790">
        <v>0.8</v>
      </c>
      <c r="L6790" t="s">
        <v>71</v>
      </c>
      <c r="M6790"/>
      <c r="N6790"/>
      <c r="O6790"/>
      <c r="P6790"/>
      <c r="Q6790"/>
      <c r="R6790"/>
      <c r="S6790"/>
      <c r="T6790"/>
      <c r="U6790"/>
      <c r="V6790"/>
      <c r="W6790"/>
      <c r="X6790"/>
      <c r="Y6790"/>
      <c r="Z6790"/>
      <c r="AA6790"/>
      <c r="AB6790"/>
      <c r="AC6790"/>
      <c r="AD6790"/>
      <c r="AE6790"/>
      <c r="AF6790"/>
      <c r="AG6790">
        <v>2</v>
      </c>
      <c r="AH6790">
        <v>15000</v>
      </c>
    </row>
    <row r="6791" spans="1:34" ht="15" x14ac:dyDescent="0.25">
      <c r="A6791" t="s">
        <v>13555</v>
      </c>
      <c r="B6791" t="s">
        <v>13556</v>
      </c>
      <c r="C6791" t="s">
        <v>1313</v>
      </c>
      <c r="D6791">
        <v>65</v>
      </c>
      <c r="E6791" s="138">
        <v>45645</v>
      </c>
      <c r="F6791" s="138">
        <v>45678</v>
      </c>
      <c r="G6791" t="s">
        <v>75</v>
      </c>
      <c r="H6791" t="s">
        <v>70</v>
      </c>
      <c r="I6791">
        <v>0</v>
      </c>
      <c r="J6791" t="s">
        <v>16228</v>
      </c>
      <c r="K6791">
        <v>0.8</v>
      </c>
      <c r="L6791" t="s">
        <v>71</v>
      </c>
      <c r="M6791"/>
      <c r="N6791"/>
      <c r="O6791"/>
      <c r="P6791"/>
      <c r="Q6791"/>
      <c r="R6791"/>
      <c r="S6791"/>
      <c r="T6791"/>
      <c r="U6791"/>
      <c r="V6791"/>
      <c r="W6791"/>
      <c r="X6791"/>
      <c r="Y6791"/>
      <c r="Z6791"/>
      <c r="AA6791"/>
      <c r="AB6791"/>
      <c r="AC6791"/>
      <c r="AD6791"/>
      <c r="AE6791"/>
      <c r="AF6791"/>
      <c r="AG6791">
        <v>2</v>
      </c>
      <c r="AH6791">
        <v>12000</v>
      </c>
    </row>
    <row r="6792" spans="1:34" ht="15" x14ac:dyDescent="0.25">
      <c r="A6792" t="s">
        <v>13557</v>
      </c>
      <c r="B6792" t="s">
        <v>13558</v>
      </c>
      <c r="C6792" t="s">
        <v>29</v>
      </c>
      <c r="D6792">
        <v>18</v>
      </c>
      <c r="E6792" s="138">
        <v>44678</v>
      </c>
      <c r="F6792" s="138">
        <v>46011</v>
      </c>
      <c r="G6792" t="s">
        <v>69</v>
      </c>
      <c r="H6792" t="s">
        <v>63</v>
      </c>
      <c r="I6792">
        <v>0.8</v>
      </c>
      <c r="J6792" t="s">
        <v>71</v>
      </c>
      <c r="K6792"/>
      <c r="L6792"/>
      <c r="M6792"/>
      <c r="N6792"/>
      <c r="O6792"/>
      <c r="P6792"/>
      <c r="Q6792"/>
      <c r="R6792"/>
      <c r="S6792"/>
      <c r="T6792"/>
      <c r="U6792"/>
      <c r="V6792"/>
      <c r="W6792"/>
      <c r="X6792"/>
      <c r="Y6792"/>
      <c r="Z6792"/>
      <c r="AA6792"/>
      <c r="AB6792"/>
      <c r="AC6792"/>
      <c r="AD6792"/>
      <c r="AE6792"/>
      <c r="AF6792"/>
      <c r="AG6792">
        <v>1</v>
      </c>
      <c r="AH6792">
        <v>0</v>
      </c>
    </row>
    <row r="6793" spans="1:34" ht="15" x14ac:dyDescent="0.25">
      <c r="A6793" t="s">
        <v>13561</v>
      </c>
      <c r="B6793" t="s">
        <v>13562</v>
      </c>
      <c r="C6793" t="s">
        <v>281</v>
      </c>
      <c r="D6793">
        <v>11</v>
      </c>
      <c r="E6793" s="138">
        <v>45005</v>
      </c>
      <c r="F6793" s="138">
        <v>46011</v>
      </c>
      <c r="G6793" t="s">
        <v>69</v>
      </c>
      <c r="H6793" t="s">
        <v>63</v>
      </c>
      <c r="I6793">
        <v>0.8</v>
      </c>
      <c r="J6793" t="s">
        <v>71</v>
      </c>
      <c r="K6793"/>
      <c r="L6793"/>
      <c r="M6793"/>
      <c r="N6793"/>
      <c r="O6793"/>
      <c r="P6793"/>
      <c r="Q6793"/>
      <c r="R6793"/>
      <c r="S6793"/>
      <c r="T6793"/>
      <c r="U6793"/>
      <c r="V6793"/>
      <c r="W6793"/>
      <c r="X6793"/>
      <c r="Y6793"/>
      <c r="Z6793"/>
      <c r="AA6793"/>
      <c r="AB6793"/>
      <c r="AC6793"/>
      <c r="AD6793"/>
      <c r="AE6793"/>
      <c r="AF6793"/>
      <c r="AG6793">
        <v>1</v>
      </c>
      <c r="AH6793">
        <v>0</v>
      </c>
    </row>
    <row r="6794" spans="1:34" ht="15" x14ac:dyDescent="0.25">
      <c r="A6794" t="s">
        <v>13563</v>
      </c>
      <c r="B6794" t="s">
        <v>13564</v>
      </c>
      <c r="C6794" t="s">
        <v>182</v>
      </c>
      <c r="D6794">
        <v>31</v>
      </c>
      <c r="E6794" s="138">
        <v>45656</v>
      </c>
      <c r="F6794" s="138">
        <v>45904</v>
      </c>
      <c r="G6794" t="s">
        <v>69</v>
      </c>
      <c r="H6794" t="s">
        <v>63</v>
      </c>
      <c r="I6794">
        <v>0.8</v>
      </c>
      <c r="J6794" t="s">
        <v>71</v>
      </c>
      <c r="K6794"/>
      <c r="L6794"/>
      <c r="M6794"/>
      <c r="N6794"/>
      <c r="O6794"/>
      <c r="P6794"/>
      <c r="Q6794"/>
      <c r="R6794"/>
      <c r="S6794"/>
      <c r="T6794"/>
      <c r="U6794"/>
      <c r="V6794"/>
      <c r="W6794"/>
      <c r="X6794"/>
      <c r="Y6794"/>
      <c r="Z6794"/>
      <c r="AA6794"/>
      <c r="AB6794"/>
      <c r="AC6794"/>
      <c r="AD6794"/>
      <c r="AE6794"/>
      <c r="AF6794"/>
      <c r="AG6794">
        <v>1</v>
      </c>
      <c r="AH6794">
        <v>0</v>
      </c>
    </row>
    <row r="6795" spans="1:34" ht="15" x14ac:dyDescent="0.25">
      <c r="A6795" t="s">
        <v>13565</v>
      </c>
      <c r="B6795" t="s">
        <v>13566</v>
      </c>
      <c r="C6795" t="s">
        <v>301</v>
      </c>
      <c r="D6795">
        <v>16</v>
      </c>
      <c r="E6795" s="138">
        <v>41096</v>
      </c>
      <c r="F6795" s="138">
        <v>46011</v>
      </c>
      <c r="G6795" t="s">
        <v>69</v>
      </c>
      <c r="H6795" t="s">
        <v>63</v>
      </c>
      <c r="I6795">
        <v>0.7</v>
      </c>
      <c r="J6795" t="s">
        <v>71</v>
      </c>
      <c r="K6795"/>
      <c r="L6795"/>
      <c r="M6795"/>
      <c r="N6795"/>
      <c r="O6795"/>
      <c r="P6795"/>
      <c r="Q6795"/>
      <c r="R6795"/>
      <c r="S6795"/>
      <c r="T6795"/>
      <c r="U6795"/>
      <c r="V6795"/>
      <c r="W6795"/>
      <c r="X6795"/>
      <c r="Y6795"/>
      <c r="Z6795"/>
      <c r="AA6795"/>
      <c r="AB6795"/>
      <c r="AC6795"/>
      <c r="AD6795"/>
      <c r="AE6795"/>
      <c r="AF6795"/>
      <c r="AG6795">
        <v>1</v>
      </c>
      <c r="AH6795">
        <v>0</v>
      </c>
    </row>
    <row r="6796" spans="1:34" ht="15" x14ac:dyDescent="0.25">
      <c r="A6796" t="s">
        <v>13567</v>
      </c>
      <c r="B6796" t="s">
        <v>13568</v>
      </c>
      <c r="C6796" t="s">
        <v>193</v>
      </c>
      <c r="D6796">
        <v>44</v>
      </c>
      <c r="E6796" s="138">
        <v>45649</v>
      </c>
      <c r="F6796" s="138">
        <v>45824</v>
      </c>
      <c r="G6796" t="s">
        <v>69</v>
      </c>
      <c r="H6796" t="s">
        <v>70</v>
      </c>
      <c r="I6796">
        <v>0</v>
      </c>
      <c r="J6796" t="s">
        <v>16229</v>
      </c>
      <c r="K6796">
        <v>0.7</v>
      </c>
      <c r="L6796" t="s">
        <v>71</v>
      </c>
      <c r="M6796"/>
      <c r="N6796"/>
      <c r="O6796"/>
      <c r="P6796"/>
      <c r="Q6796"/>
      <c r="R6796"/>
      <c r="S6796"/>
      <c r="T6796"/>
      <c r="U6796"/>
      <c r="V6796"/>
      <c r="W6796"/>
      <c r="X6796"/>
      <c r="Y6796"/>
      <c r="Z6796"/>
      <c r="AA6796"/>
      <c r="AB6796"/>
      <c r="AC6796"/>
      <c r="AD6796"/>
      <c r="AE6796"/>
      <c r="AF6796"/>
      <c r="AG6796">
        <v>2</v>
      </c>
      <c r="AH6796">
        <v>10000</v>
      </c>
    </row>
    <row r="6797" spans="1:34" ht="15" x14ac:dyDescent="0.25">
      <c r="A6797" t="s">
        <v>13569</v>
      </c>
      <c r="B6797" t="s">
        <v>13570</v>
      </c>
      <c r="C6797" t="s">
        <v>193</v>
      </c>
      <c r="D6797">
        <v>21</v>
      </c>
      <c r="E6797" s="138">
        <v>45649</v>
      </c>
      <c r="F6797" s="138">
        <v>45719</v>
      </c>
      <c r="G6797" t="s">
        <v>69</v>
      </c>
      <c r="H6797" t="s">
        <v>70</v>
      </c>
      <c r="I6797">
        <v>0</v>
      </c>
      <c r="J6797" t="s">
        <v>16228</v>
      </c>
      <c r="K6797">
        <v>0.8</v>
      </c>
      <c r="L6797" t="s">
        <v>71</v>
      </c>
      <c r="M6797"/>
      <c r="N6797"/>
      <c r="O6797"/>
      <c r="P6797"/>
      <c r="Q6797"/>
      <c r="R6797"/>
      <c r="S6797"/>
      <c r="T6797"/>
      <c r="U6797"/>
      <c r="V6797"/>
      <c r="W6797"/>
      <c r="X6797"/>
      <c r="Y6797"/>
      <c r="Z6797"/>
      <c r="AA6797"/>
      <c r="AB6797"/>
      <c r="AC6797"/>
      <c r="AD6797"/>
      <c r="AE6797"/>
      <c r="AF6797"/>
      <c r="AG6797">
        <v>2</v>
      </c>
      <c r="AH6797">
        <v>12000</v>
      </c>
    </row>
    <row r="6798" spans="1:34" ht="15" x14ac:dyDescent="0.25">
      <c r="A6798" t="s">
        <v>13571</v>
      </c>
      <c r="B6798" t="s">
        <v>13572</v>
      </c>
      <c r="C6798" t="s">
        <v>68</v>
      </c>
      <c r="D6798">
        <v>25</v>
      </c>
      <c r="E6798" s="138">
        <v>45279</v>
      </c>
      <c r="F6798" s="138">
        <v>46011</v>
      </c>
      <c r="G6798" t="s">
        <v>69</v>
      </c>
      <c r="H6798" t="s">
        <v>70</v>
      </c>
      <c r="I6798">
        <v>0</v>
      </c>
      <c r="J6798" t="s">
        <v>16230</v>
      </c>
      <c r="K6798">
        <v>0.8</v>
      </c>
      <c r="L6798" t="s">
        <v>71</v>
      </c>
      <c r="M6798"/>
      <c r="N6798"/>
      <c r="O6798"/>
      <c r="P6798"/>
      <c r="Q6798"/>
      <c r="R6798"/>
      <c r="S6798"/>
      <c r="T6798"/>
      <c r="U6798"/>
      <c r="V6798"/>
      <c r="W6798"/>
      <c r="X6798"/>
      <c r="Y6798"/>
      <c r="Z6798"/>
      <c r="AA6798"/>
      <c r="AB6798"/>
      <c r="AC6798"/>
      <c r="AD6798"/>
      <c r="AE6798"/>
      <c r="AF6798"/>
      <c r="AG6798">
        <v>2</v>
      </c>
      <c r="AH6798">
        <v>15000</v>
      </c>
    </row>
    <row r="6799" spans="1:34" ht="15" x14ac:dyDescent="0.25">
      <c r="A6799" t="s">
        <v>13573</v>
      </c>
      <c r="B6799" t="s">
        <v>13574</v>
      </c>
      <c r="C6799" t="s">
        <v>102</v>
      </c>
      <c r="D6799">
        <v>30</v>
      </c>
      <c r="E6799" s="138">
        <v>45638</v>
      </c>
      <c r="F6799" s="138">
        <v>45909</v>
      </c>
      <c r="G6799" t="s">
        <v>69</v>
      </c>
      <c r="H6799" t="s">
        <v>63</v>
      </c>
      <c r="I6799">
        <v>0.5</v>
      </c>
      <c r="J6799" t="s">
        <v>71</v>
      </c>
      <c r="K6799"/>
      <c r="L6799"/>
      <c r="M6799"/>
      <c r="N6799"/>
      <c r="O6799"/>
      <c r="P6799"/>
      <c r="Q6799"/>
      <c r="R6799"/>
      <c r="S6799"/>
      <c r="T6799"/>
      <c r="U6799"/>
      <c r="V6799"/>
      <c r="W6799"/>
      <c r="X6799"/>
      <c r="Y6799"/>
      <c r="Z6799"/>
      <c r="AA6799"/>
      <c r="AB6799"/>
      <c r="AC6799"/>
      <c r="AD6799"/>
      <c r="AE6799"/>
      <c r="AF6799"/>
      <c r="AG6799">
        <v>1</v>
      </c>
      <c r="AH6799">
        <v>0</v>
      </c>
    </row>
    <row r="6800" spans="1:34" ht="15" x14ac:dyDescent="0.25">
      <c r="A6800" t="s">
        <v>13575</v>
      </c>
      <c r="B6800" t="s">
        <v>13576</v>
      </c>
      <c r="C6800" t="s">
        <v>251</v>
      </c>
      <c r="D6800">
        <v>51</v>
      </c>
      <c r="E6800" s="138">
        <v>45646</v>
      </c>
      <c r="F6800" s="138">
        <v>45685</v>
      </c>
      <c r="G6800" t="s">
        <v>69</v>
      </c>
      <c r="H6800" t="s">
        <v>70</v>
      </c>
      <c r="I6800">
        <v>0</v>
      </c>
      <c r="J6800" t="s">
        <v>16229</v>
      </c>
      <c r="K6800">
        <v>0.8</v>
      </c>
      <c r="L6800" t="s">
        <v>71</v>
      </c>
      <c r="M6800"/>
      <c r="N6800"/>
      <c r="O6800"/>
      <c r="P6800"/>
      <c r="Q6800"/>
      <c r="R6800"/>
      <c r="S6800"/>
      <c r="T6800"/>
      <c r="U6800"/>
      <c r="V6800"/>
      <c r="W6800"/>
      <c r="X6800"/>
      <c r="Y6800"/>
      <c r="Z6800"/>
      <c r="AA6800"/>
      <c r="AB6800"/>
      <c r="AC6800"/>
      <c r="AD6800"/>
      <c r="AE6800"/>
      <c r="AF6800"/>
      <c r="AG6800">
        <v>2</v>
      </c>
      <c r="AH6800">
        <v>10000</v>
      </c>
    </row>
    <row r="6801" spans="1:34" ht="15" x14ac:dyDescent="0.25">
      <c r="A6801" t="s">
        <v>13577</v>
      </c>
      <c r="B6801" t="s">
        <v>13578</v>
      </c>
      <c r="C6801" t="s">
        <v>122</v>
      </c>
      <c r="D6801">
        <v>131</v>
      </c>
      <c r="E6801" s="138">
        <v>43461</v>
      </c>
      <c r="F6801" s="138">
        <v>46011</v>
      </c>
      <c r="G6801" t="s">
        <v>69</v>
      </c>
      <c r="H6801" t="s">
        <v>70</v>
      </c>
      <c r="I6801">
        <v>0.7</v>
      </c>
      <c r="J6801" t="s">
        <v>71</v>
      </c>
      <c r="K6801">
        <v>0</v>
      </c>
      <c r="L6801" t="s">
        <v>16126</v>
      </c>
      <c r="M6801"/>
      <c r="N6801"/>
      <c r="O6801"/>
      <c r="P6801"/>
      <c r="Q6801"/>
      <c r="R6801"/>
      <c r="S6801"/>
      <c r="T6801"/>
      <c r="U6801"/>
      <c r="V6801"/>
      <c r="W6801"/>
      <c r="X6801"/>
      <c r="Y6801"/>
      <c r="Z6801"/>
      <c r="AA6801"/>
      <c r="AB6801"/>
      <c r="AC6801"/>
      <c r="AD6801"/>
      <c r="AE6801"/>
      <c r="AF6801"/>
      <c r="AG6801">
        <v>5</v>
      </c>
      <c r="AH6801">
        <v>0</v>
      </c>
    </row>
    <row r="6802" spans="1:34" ht="15" x14ac:dyDescent="0.25">
      <c r="A6802" t="s">
        <v>13579</v>
      </c>
      <c r="B6802" t="s">
        <v>13580</v>
      </c>
      <c r="C6802" t="s">
        <v>203</v>
      </c>
      <c r="D6802">
        <v>85</v>
      </c>
      <c r="E6802" s="138">
        <v>45281</v>
      </c>
      <c r="F6802" s="138">
        <v>46011</v>
      </c>
      <c r="G6802" t="s">
        <v>69</v>
      </c>
      <c r="H6802" t="s">
        <v>70</v>
      </c>
      <c r="I6802">
        <v>0</v>
      </c>
      <c r="J6802" t="s">
        <v>16229</v>
      </c>
      <c r="K6802">
        <v>0.8</v>
      </c>
      <c r="L6802" t="s">
        <v>71</v>
      </c>
      <c r="M6802"/>
      <c r="N6802"/>
      <c r="O6802"/>
      <c r="P6802"/>
      <c r="Q6802"/>
      <c r="R6802"/>
      <c r="S6802"/>
      <c r="T6802"/>
      <c r="U6802"/>
      <c r="V6802"/>
      <c r="W6802"/>
      <c r="X6802"/>
      <c r="Y6802"/>
      <c r="Z6802"/>
      <c r="AA6802"/>
      <c r="AB6802"/>
      <c r="AC6802"/>
      <c r="AD6802"/>
      <c r="AE6802"/>
      <c r="AF6802"/>
      <c r="AG6802">
        <v>2</v>
      </c>
      <c r="AH6802">
        <v>10000</v>
      </c>
    </row>
    <row r="6803" spans="1:34" ht="15" x14ac:dyDescent="0.25">
      <c r="A6803" t="s">
        <v>13581</v>
      </c>
      <c r="B6803" t="s">
        <v>13582</v>
      </c>
      <c r="C6803" t="s">
        <v>102</v>
      </c>
      <c r="D6803">
        <v>13</v>
      </c>
      <c r="E6803" s="138">
        <v>45037</v>
      </c>
      <c r="F6803" s="138">
        <v>46011</v>
      </c>
      <c r="G6803" t="s">
        <v>16478</v>
      </c>
      <c r="H6803" t="s">
        <v>70</v>
      </c>
      <c r="I6803">
        <v>0.6</v>
      </c>
      <c r="J6803" t="s">
        <v>76</v>
      </c>
      <c r="K6803">
        <v>0.65</v>
      </c>
      <c r="L6803" t="s">
        <v>77</v>
      </c>
      <c r="M6803">
        <v>0.7</v>
      </c>
      <c r="N6803" t="s">
        <v>78</v>
      </c>
      <c r="O6803">
        <v>0.8</v>
      </c>
      <c r="P6803" t="s">
        <v>79</v>
      </c>
      <c r="Q6803">
        <v>0</v>
      </c>
      <c r="R6803" t="s">
        <v>16249</v>
      </c>
      <c r="S6803"/>
      <c r="T6803"/>
      <c r="U6803"/>
      <c r="V6803"/>
      <c r="W6803"/>
      <c r="X6803"/>
      <c r="Y6803"/>
      <c r="Z6803"/>
      <c r="AA6803"/>
      <c r="AB6803"/>
      <c r="AC6803"/>
      <c r="AD6803"/>
      <c r="AE6803"/>
      <c r="AF6803"/>
      <c r="AG6803">
        <v>0</v>
      </c>
      <c r="AH6803">
        <v>0</v>
      </c>
    </row>
    <row r="6804" spans="1:34" ht="15" x14ac:dyDescent="0.25">
      <c r="A6804" t="s">
        <v>13583</v>
      </c>
      <c r="B6804" t="s">
        <v>13584</v>
      </c>
      <c r="C6804" t="s">
        <v>102</v>
      </c>
      <c r="D6804">
        <v>57</v>
      </c>
      <c r="E6804" s="138">
        <v>45645</v>
      </c>
      <c r="F6804" s="138">
        <v>45678</v>
      </c>
      <c r="G6804" t="s">
        <v>16478</v>
      </c>
      <c r="H6804" t="s">
        <v>70</v>
      </c>
      <c r="I6804">
        <v>0.6</v>
      </c>
      <c r="J6804" t="s">
        <v>16699</v>
      </c>
      <c r="K6804">
        <v>0.6</v>
      </c>
      <c r="L6804" t="s">
        <v>16700</v>
      </c>
      <c r="M6804">
        <v>0.6</v>
      </c>
      <c r="N6804" t="s">
        <v>16701</v>
      </c>
      <c r="O6804">
        <v>0.65</v>
      </c>
      <c r="P6804" t="s">
        <v>16702</v>
      </c>
      <c r="Q6804"/>
      <c r="R6804"/>
      <c r="S6804"/>
      <c r="T6804"/>
      <c r="U6804"/>
      <c r="V6804"/>
      <c r="W6804"/>
      <c r="X6804"/>
      <c r="Y6804"/>
      <c r="Z6804"/>
      <c r="AA6804"/>
      <c r="AB6804"/>
      <c r="AC6804"/>
      <c r="AD6804"/>
      <c r="AE6804"/>
      <c r="AF6804"/>
      <c r="AG6804">
        <v>0</v>
      </c>
      <c r="AH6804">
        <v>0</v>
      </c>
    </row>
    <row r="6805" spans="1:34" ht="15" x14ac:dyDescent="0.25">
      <c r="A6805" t="s">
        <v>13585</v>
      </c>
      <c r="B6805" t="s">
        <v>13586</v>
      </c>
      <c r="C6805" t="s">
        <v>173</v>
      </c>
      <c r="D6805">
        <v>9</v>
      </c>
      <c r="E6805" s="138">
        <v>43154</v>
      </c>
      <c r="F6805" s="138">
        <v>46011</v>
      </c>
      <c r="G6805" t="s">
        <v>69</v>
      </c>
      <c r="H6805" t="s">
        <v>63</v>
      </c>
      <c r="I6805">
        <v>0.8</v>
      </c>
      <c r="J6805" t="s">
        <v>71</v>
      </c>
      <c r="K6805"/>
      <c r="L6805"/>
      <c r="M6805"/>
      <c r="N6805"/>
      <c r="O6805"/>
      <c r="P6805"/>
      <c r="Q6805"/>
      <c r="R6805"/>
      <c r="S6805"/>
      <c r="T6805"/>
      <c r="U6805"/>
      <c r="V6805"/>
      <c r="W6805"/>
      <c r="X6805"/>
      <c r="Y6805"/>
      <c r="Z6805"/>
      <c r="AA6805"/>
      <c r="AB6805"/>
      <c r="AC6805"/>
      <c r="AD6805"/>
      <c r="AE6805"/>
      <c r="AF6805"/>
      <c r="AG6805">
        <v>1</v>
      </c>
      <c r="AH6805">
        <v>0</v>
      </c>
    </row>
    <row r="6806" spans="1:34" ht="15" x14ac:dyDescent="0.25">
      <c r="A6806" t="s">
        <v>13587</v>
      </c>
      <c r="B6806" t="s">
        <v>13588</v>
      </c>
      <c r="C6806" t="s">
        <v>318</v>
      </c>
      <c r="D6806">
        <v>2</v>
      </c>
      <c r="E6806" s="138">
        <v>45708</v>
      </c>
      <c r="F6806" s="138">
        <v>45940</v>
      </c>
      <c r="G6806" t="s">
        <v>69</v>
      </c>
      <c r="H6806" t="s">
        <v>70</v>
      </c>
      <c r="I6806">
        <v>0</v>
      </c>
      <c r="J6806" t="s">
        <v>16237</v>
      </c>
      <c r="K6806">
        <v>0.64</v>
      </c>
      <c r="L6806" t="s">
        <v>16270</v>
      </c>
      <c r="M6806">
        <v>0.76</v>
      </c>
      <c r="N6806" t="s">
        <v>78</v>
      </c>
      <c r="O6806">
        <v>0.8</v>
      </c>
      <c r="P6806" t="s">
        <v>79</v>
      </c>
      <c r="Q6806"/>
      <c r="R6806"/>
      <c r="S6806"/>
      <c r="T6806"/>
      <c r="U6806"/>
      <c r="V6806"/>
      <c r="W6806"/>
      <c r="X6806"/>
      <c r="Y6806"/>
      <c r="Z6806"/>
      <c r="AA6806"/>
      <c r="AB6806"/>
      <c r="AC6806"/>
      <c r="AD6806"/>
      <c r="AE6806"/>
      <c r="AF6806"/>
      <c r="AG6806">
        <v>4</v>
      </c>
      <c r="AH6806">
        <v>9000</v>
      </c>
    </row>
    <row r="6807" spans="1:34" ht="15" x14ac:dyDescent="0.25">
      <c r="A6807" t="s">
        <v>13589</v>
      </c>
      <c r="B6807" t="s">
        <v>13590</v>
      </c>
      <c r="C6807" t="s">
        <v>203</v>
      </c>
      <c r="D6807">
        <v>61</v>
      </c>
      <c r="E6807" s="138">
        <v>45653</v>
      </c>
      <c r="F6807" s="138">
        <v>45747</v>
      </c>
      <c r="G6807" t="s">
        <v>69</v>
      </c>
      <c r="H6807" t="s">
        <v>70</v>
      </c>
      <c r="I6807">
        <v>0</v>
      </c>
      <c r="J6807" t="s">
        <v>16229</v>
      </c>
      <c r="K6807">
        <v>0.8</v>
      </c>
      <c r="L6807" t="s">
        <v>71</v>
      </c>
      <c r="M6807"/>
      <c r="N6807"/>
      <c r="O6807"/>
      <c r="P6807"/>
      <c r="Q6807"/>
      <c r="R6807"/>
      <c r="S6807"/>
      <c r="T6807"/>
      <c r="U6807"/>
      <c r="V6807"/>
      <c r="W6807"/>
      <c r="X6807"/>
      <c r="Y6807"/>
      <c r="Z6807"/>
      <c r="AA6807"/>
      <c r="AB6807"/>
      <c r="AC6807"/>
      <c r="AD6807"/>
      <c r="AE6807"/>
      <c r="AF6807"/>
      <c r="AG6807">
        <v>2</v>
      </c>
      <c r="AH6807">
        <v>10000</v>
      </c>
    </row>
    <row r="6808" spans="1:34" ht="15" x14ac:dyDescent="0.25">
      <c r="A6808" t="s">
        <v>13591</v>
      </c>
      <c r="B6808" t="s">
        <v>13592</v>
      </c>
      <c r="C6808" t="s">
        <v>151</v>
      </c>
      <c r="D6808">
        <v>38</v>
      </c>
      <c r="E6808" s="138">
        <v>45646</v>
      </c>
      <c r="F6808" s="138">
        <v>45673</v>
      </c>
      <c r="G6808" t="s">
        <v>69</v>
      </c>
      <c r="H6808" t="s">
        <v>63</v>
      </c>
      <c r="I6808">
        <v>0.8</v>
      </c>
      <c r="J6808" t="s">
        <v>71</v>
      </c>
      <c r="K6808"/>
      <c r="L6808"/>
      <c r="M6808"/>
      <c r="N6808"/>
      <c r="O6808"/>
      <c r="P6808"/>
      <c r="Q6808"/>
      <c r="R6808"/>
      <c r="S6808"/>
      <c r="T6808"/>
      <c r="U6808"/>
      <c r="V6808"/>
      <c r="W6808"/>
      <c r="X6808"/>
      <c r="Y6808"/>
      <c r="Z6808"/>
      <c r="AA6808"/>
      <c r="AB6808"/>
      <c r="AC6808"/>
      <c r="AD6808"/>
      <c r="AE6808"/>
      <c r="AF6808"/>
      <c r="AG6808">
        <v>1</v>
      </c>
      <c r="AH6808">
        <v>0</v>
      </c>
    </row>
    <row r="6809" spans="1:34" ht="15" x14ac:dyDescent="0.25">
      <c r="A6809" t="s">
        <v>13593</v>
      </c>
      <c r="B6809" t="s">
        <v>13594</v>
      </c>
      <c r="C6809" t="s">
        <v>350</v>
      </c>
      <c r="D6809">
        <v>51</v>
      </c>
      <c r="E6809" s="138">
        <v>45656</v>
      </c>
      <c r="F6809" s="138">
        <v>45673</v>
      </c>
      <c r="G6809" t="s">
        <v>69</v>
      </c>
      <c r="H6809" t="s">
        <v>63</v>
      </c>
      <c r="I6809">
        <v>0.8</v>
      </c>
      <c r="J6809" t="s">
        <v>71</v>
      </c>
      <c r="K6809"/>
      <c r="L6809"/>
      <c r="M6809"/>
      <c r="N6809"/>
      <c r="O6809"/>
      <c r="P6809"/>
      <c r="Q6809"/>
      <c r="R6809"/>
      <c r="S6809"/>
      <c r="T6809"/>
      <c r="U6809"/>
      <c r="V6809"/>
      <c r="W6809"/>
      <c r="X6809"/>
      <c r="Y6809"/>
      <c r="Z6809"/>
      <c r="AA6809"/>
      <c r="AB6809"/>
      <c r="AC6809"/>
      <c r="AD6809"/>
      <c r="AE6809"/>
      <c r="AF6809"/>
      <c r="AG6809">
        <v>1</v>
      </c>
      <c r="AH6809">
        <v>0</v>
      </c>
    </row>
    <row r="6810" spans="1:34" ht="15" x14ac:dyDescent="0.25">
      <c r="A6810" t="s">
        <v>13595</v>
      </c>
      <c r="B6810" t="s">
        <v>13596</v>
      </c>
      <c r="C6810" t="s">
        <v>350</v>
      </c>
      <c r="D6810">
        <v>83</v>
      </c>
      <c r="E6810" s="138">
        <v>44187</v>
      </c>
      <c r="F6810" s="138">
        <v>46011</v>
      </c>
      <c r="G6810" t="s">
        <v>69</v>
      </c>
      <c r="H6810" t="s">
        <v>70</v>
      </c>
      <c r="I6810">
        <v>0</v>
      </c>
      <c r="J6810" t="s">
        <v>16236</v>
      </c>
      <c r="K6810">
        <v>0.8</v>
      </c>
      <c r="L6810" t="s">
        <v>71</v>
      </c>
      <c r="M6810"/>
      <c r="N6810"/>
      <c r="O6810"/>
      <c r="P6810"/>
      <c r="Q6810"/>
      <c r="R6810"/>
      <c r="S6810"/>
      <c r="T6810"/>
      <c r="U6810"/>
      <c r="V6810"/>
      <c r="W6810"/>
      <c r="X6810"/>
      <c r="Y6810"/>
      <c r="Z6810"/>
      <c r="AA6810"/>
      <c r="AB6810"/>
      <c r="AC6810"/>
      <c r="AD6810"/>
      <c r="AE6810"/>
      <c r="AF6810"/>
      <c r="AG6810">
        <v>2</v>
      </c>
      <c r="AH6810">
        <v>9999.99</v>
      </c>
    </row>
    <row r="6811" spans="1:34" ht="15" x14ac:dyDescent="0.25">
      <c r="A6811" t="s">
        <v>13597</v>
      </c>
      <c r="B6811" t="s">
        <v>13598</v>
      </c>
      <c r="C6811" t="s">
        <v>193</v>
      </c>
      <c r="D6811">
        <v>27</v>
      </c>
      <c r="E6811" s="138">
        <v>45601</v>
      </c>
      <c r="F6811" s="138">
        <v>45664</v>
      </c>
      <c r="G6811" t="s">
        <v>69</v>
      </c>
      <c r="H6811" t="s">
        <v>63</v>
      </c>
      <c r="I6811">
        <v>0.8</v>
      </c>
      <c r="J6811" t="s">
        <v>71</v>
      </c>
      <c r="K6811"/>
      <c r="L6811"/>
      <c r="M6811"/>
      <c r="N6811"/>
      <c r="O6811"/>
      <c r="P6811"/>
      <c r="Q6811"/>
      <c r="R6811"/>
      <c r="S6811"/>
      <c r="T6811"/>
      <c r="U6811"/>
      <c r="V6811"/>
      <c r="W6811"/>
      <c r="X6811"/>
      <c r="Y6811"/>
      <c r="Z6811"/>
      <c r="AA6811"/>
      <c r="AB6811"/>
      <c r="AC6811"/>
      <c r="AD6811"/>
      <c r="AE6811"/>
      <c r="AF6811"/>
      <c r="AG6811">
        <v>1</v>
      </c>
      <c r="AH6811">
        <v>0</v>
      </c>
    </row>
    <row r="6812" spans="1:34" ht="15" x14ac:dyDescent="0.25">
      <c r="A6812" t="s">
        <v>13599</v>
      </c>
      <c r="B6812" t="s">
        <v>13600</v>
      </c>
      <c r="C6812" t="s">
        <v>142</v>
      </c>
      <c r="D6812">
        <v>7</v>
      </c>
      <c r="E6812" s="138">
        <v>44603</v>
      </c>
      <c r="F6812" s="138">
        <v>46011</v>
      </c>
      <c r="G6812" t="s">
        <v>69</v>
      </c>
      <c r="H6812" t="s">
        <v>70</v>
      </c>
      <c r="I6812">
        <v>0</v>
      </c>
      <c r="J6812" t="s">
        <v>16230</v>
      </c>
      <c r="K6812">
        <v>0.4</v>
      </c>
      <c r="L6812" t="s">
        <v>71</v>
      </c>
      <c r="M6812"/>
      <c r="N6812"/>
      <c r="O6812"/>
      <c r="P6812"/>
      <c r="Q6812"/>
      <c r="R6812"/>
      <c r="S6812"/>
      <c r="T6812"/>
      <c r="U6812"/>
      <c r="V6812"/>
      <c r="W6812"/>
      <c r="X6812"/>
      <c r="Y6812"/>
      <c r="Z6812"/>
      <c r="AA6812"/>
      <c r="AB6812"/>
      <c r="AC6812"/>
      <c r="AD6812"/>
      <c r="AE6812"/>
      <c r="AF6812"/>
      <c r="AG6812">
        <v>2</v>
      </c>
      <c r="AH6812">
        <v>15000</v>
      </c>
    </row>
    <row r="6813" spans="1:34" ht="15" x14ac:dyDescent="0.25">
      <c r="A6813" t="s">
        <v>13601</v>
      </c>
      <c r="B6813" t="s">
        <v>13602</v>
      </c>
      <c r="C6813" t="s">
        <v>712</v>
      </c>
      <c r="D6813">
        <v>1</v>
      </c>
      <c r="E6813" s="138">
        <v>43559</v>
      </c>
      <c r="F6813" s="138">
        <v>46011</v>
      </c>
      <c r="G6813" t="s">
        <v>69</v>
      </c>
      <c r="H6813" t="s">
        <v>63</v>
      </c>
      <c r="I6813">
        <v>0.8</v>
      </c>
      <c r="J6813" t="s">
        <v>71</v>
      </c>
      <c r="K6813"/>
      <c r="L6813"/>
      <c r="M6813"/>
      <c r="N6813"/>
      <c r="O6813"/>
      <c r="P6813"/>
      <c r="Q6813"/>
      <c r="R6813"/>
      <c r="S6813"/>
      <c r="T6813"/>
      <c r="U6813"/>
      <c r="V6813"/>
      <c r="W6813"/>
      <c r="X6813"/>
      <c r="Y6813"/>
      <c r="Z6813"/>
      <c r="AA6813"/>
      <c r="AB6813"/>
      <c r="AC6813"/>
      <c r="AD6813"/>
      <c r="AE6813"/>
      <c r="AF6813"/>
      <c r="AG6813">
        <v>1</v>
      </c>
      <c r="AH6813">
        <v>0</v>
      </c>
    </row>
    <row r="6814" spans="1:34" ht="15" x14ac:dyDescent="0.25">
      <c r="A6814" t="s">
        <v>13603</v>
      </c>
      <c r="B6814" t="s">
        <v>13604</v>
      </c>
      <c r="C6814" t="s">
        <v>136</v>
      </c>
      <c r="D6814">
        <v>7</v>
      </c>
      <c r="E6814" s="138">
        <v>45716</v>
      </c>
      <c r="F6814" s="138">
        <v>45904</v>
      </c>
      <c r="G6814" t="s">
        <v>69</v>
      </c>
      <c r="H6814" t="s">
        <v>70</v>
      </c>
      <c r="I6814">
        <v>0</v>
      </c>
      <c r="J6814" t="s">
        <v>16243</v>
      </c>
      <c r="K6814">
        <v>0.8</v>
      </c>
      <c r="L6814" t="s">
        <v>71</v>
      </c>
      <c r="M6814"/>
      <c r="N6814"/>
      <c r="O6814"/>
      <c r="P6814"/>
      <c r="Q6814"/>
      <c r="R6814"/>
      <c r="S6814"/>
      <c r="T6814"/>
      <c r="U6814"/>
      <c r="V6814"/>
      <c r="W6814"/>
      <c r="X6814"/>
      <c r="Y6814"/>
      <c r="Z6814"/>
      <c r="AA6814"/>
      <c r="AB6814"/>
      <c r="AC6814"/>
      <c r="AD6814"/>
      <c r="AE6814"/>
      <c r="AF6814"/>
      <c r="AG6814">
        <v>2</v>
      </c>
      <c r="AH6814">
        <v>7999.99</v>
      </c>
    </row>
    <row r="6815" spans="1:34" ht="15" x14ac:dyDescent="0.25">
      <c r="A6815" t="s">
        <v>13605</v>
      </c>
      <c r="B6815" t="s">
        <v>13606</v>
      </c>
      <c r="C6815" t="s">
        <v>313</v>
      </c>
      <c r="D6815"/>
      <c r="E6815"/>
      <c r="F6815"/>
      <c r="G6815"/>
      <c r="H6815" t="s">
        <v>63</v>
      </c>
      <c r="I6815" t="s">
        <v>64</v>
      </c>
      <c r="J6815"/>
      <c r="K6815"/>
      <c r="L6815"/>
      <c r="M6815"/>
      <c r="N6815"/>
      <c r="O6815"/>
      <c r="P6815"/>
      <c r="Q6815"/>
      <c r="R6815"/>
      <c r="S6815"/>
      <c r="T6815"/>
      <c r="U6815"/>
      <c r="V6815"/>
      <c r="W6815"/>
      <c r="X6815"/>
      <c r="Y6815"/>
      <c r="Z6815"/>
      <c r="AA6815"/>
      <c r="AB6815"/>
      <c r="AC6815"/>
      <c r="AD6815"/>
      <c r="AE6815"/>
      <c r="AF6815"/>
      <c r="AG6815"/>
      <c r="AH6815">
        <v>0</v>
      </c>
    </row>
    <row r="6816" spans="1:34" ht="15" x14ac:dyDescent="0.25">
      <c r="A6816" t="s">
        <v>13607</v>
      </c>
      <c r="B6816" t="s">
        <v>13608</v>
      </c>
      <c r="C6816" t="s">
        <v>29</v>
      </c>
      <c r="D6816">
        <v>3</v>
      </c>
      <c r="E6816" s="138">
        <v>45357</v>
      </c>
      <c r="F6816" s="138">
        <v>46011</v>
      </c>
      <c r="G6816" t="s">
        <v>69</v>
      </c>
      <c r="H6816" t="s">
        <v>70</v>
      </c>
      <c r="I6816">
        <v>0</v>
      </c>
      <c r="J6816" t="s">
        <v>16229</v>
      </c>
      <c r="K6816">
        <v>0.8</v>
      </c>
      <c r="L6816" t="s">
        <v>71</v>
      </c>
      <c r="M6816"/>
      <c r="N6816"/>
      <c r="O6816"/>
      <c r="P6816"/>
      <c r="Q6816"/>
      <c r="R6816"/>
      <c r="S6816"/>
      <c r="T6816"/>
      <c r="U6816"/>
      <c r="V6816"/>
      <c r="W6816"/>
      <c r="X6816"/>
      <c r="Y6816"/>
      <c r="Z6816"/>
      <c r="AA6816"/>
      <c r="AB6816"/>
      <c r="AC6816"/>
      <c r="AD6816"/>
      <c r="AE6816"/>
      <c r="AF6816"/>
      <c r="AG6816">
        <v>2</v>
      </c>
      <c r="AH6816">
        <v>10000</v>
      </c>
    </row>
    <row r="6817" spans="1:34" ht="15" x14ac:dyDescent="0.25">
      <c r="A6817" t="s">
        <v>13609</v>
      </c>
      <c r="B6817" t="s">
        <v>13610</v>
      </c>
      <c r="C6817" t="s">
        <v>757</v>
      </c>
      <c r="D6817">
        <v>3</v>
      </c>
      <c r="E6817" s="138">
        <v>45700</v>
      </c>
      <c r="F6817" s="138">
        <v>45729</v>
      </c>
      <c r="G6817" t="s">
        <v>16478</v>
      </c>
      <c r="H6817" t="s">
        <v>70</v>
      </c>
      <c r="I6817">
        <v>0.6</v>
      </c>
      <c r="J6817" t="s">
        <v>76</v>
      </c>
      <c r="K6817">
        <v>0.7</v>
      </c>
      <c r="L6817" t="s">
        <v>77</v>
      </c>
      <c r="M6817">
        <v>0.75</v>
      </c>
      <c r="N6817" t="s">
        <v>78</v>
      </c>
      <c r="O6817">
        <v>0.8</v>
      </c>
      <c r="P6817" t="s">
        <v>79</v>
      </c>
      <c r="Q6817">
        <v>0</v>
      </c>
      <c r="R6817" t="s">
        <v>16237</v>
      </c>
      <c r="S6817"/>
      <c r="T6817"/>
      <c r="U6817"/>
      <c r="V6817"/>
      <c r="W6817"/>
      <c r="X6817"/>
      <c r="Y6817"/>
      <c r="Z6817"/>
      <c r="AA6817"/>
      <c r="AB6817"/>
      <c r="AC6817"/>
      <c r="AD6817"/>
      <c r="AE6817"/>
      <c r="AF6817"/>
      <c r="AG6817">
        <v>0</v>
      </c>
      <c r="AH6817">
        <v>0</v>
      </c>
    </row>
    <row r="6818" spans="1:34" ht="15" x14ac:dyDescent="0.25">
      <c r="A6818" t="s">
        <v>13613</v>
      </c>
      <c r="B6818" t="s">
        <v>13614</v>
      </c>
      <c r="C6818" t="s">
        <v>374</v>
      </c>
      <c r="D6818"/>
      <c r="E6818"/>
      <c r="F6818"/>
      <c r="G6818"/>
      <c r="H6818" t="s">
        <v>63</v>
      </c>
      <c r="I6818" t="s">
        <v>64</v>
      </c>
      <c r="J6818"/>
      <c r="K6818"/>
      <c r="L6818"/>
      <c r="M6818"/>
      <c r="N6818"/>
      <c r="O6818"/>
      <c r="P6818"/>
      <c r="Q6818"/>
      <c r="R6818"/>
      <c r="S6818"/>
      <c r="T6818"/>
      <c r="U6818"/>
      <c r="V6818"/>
      <c r="W6818"/>
      <c r="X6818"/>
      <c r="Y6818"/>
      <c r="Z6818"/>
      <c r="AA6818"/>
      <c r="AB6818"/>
      <c r="AC6818"/>
      <c r="AD6818"/>
      <c r="AE6818"/>
      <c r="AF6818"/>
      <c r="AG6818"/>
      <c r="AH6818">
        <v>0</v>
      </c>
    </row>
    <row r="6819" spans="1:34" ht="15" x14ac:dyDescent="0.25">
      <c r="A6819" t="s">
        <v>13611</v>
      </c>
      <c r="B6819" t="s">
        <v>13612</v>
      </c>
      <c r="C6819" t="s">
        <v>281</v>
      </c>
      <c r="D6819">
        <v>3</v>
      </c>
      <c r="E6819" s="138">
        <v>45700</v>
      </c>
      <c r="F6819" s="138">
        <v>45756</v>
      </c>
      <c r="G6819" t="s">
        <v>75</v>
      </c>
      <c r="H6819" t="s">
        <v>70</v>
      </c>
      <c r="I6819">
        <v>0</v>
      </c>
      <c r="J6819" t="s">
        <v>16232</v>
      </c>
      <c r="K6819">
        <v>0.6</v>
      </c>
      <c r="L6819" t="s">
        <v>71</v>
      </c>
      <c r="M6819"/>
      <c r="N6819"/>
      <c r="O6819"/>
      <c r="P6819"/>
      <c r="Q6819"/>
      <c r="R6819"/>
      <c r="S6819"/>
      <c r="T6819"/>
      <c r="U6819"/>
      <c r="V6819"/>
      <c r="W6819"/>
      <c r="X6819"/>
      <c r="Y6819"/>
      <c r="Z6819"/>
      <c r="AA6819"/>
      <c r="AB6819"/>
      <c r="AC6819"/>
      <c r="AD6819"/>
      <c r="AE6819"/>
      <c r="AF6819"/>
      <c r="AG6819">
        <v>2</v>
      </c>
      <c r="AH6819">
        <v>7500</v>
      </c>
    </row>
    <row r="6820" spans="1:34" ht="15" x14ac:dyDescent="0.25">
      <c r="A6820" t="s">
        <v>15921</v>
      </c>
      <c r="B6820" t="s">
        <v>15922</v>
      </c>
      <c r="C6820" t="s">
        <v>29</v>
      </c>
      <c r="D6820">
        <v>152</v>
      </c>
      <c r="E6820" s="138">
        <v>45611</v>
      </c>
      <c r="F6820" s="138">
        <v>45685</v>
      </c>
      <c r="G6820" t="s">
        <v>69</v>
      </c>
      <c r="H6820" t="s">
        <v>70</v>
      </c>
      <c r="I6820">
        <v>0</v>
      </c>
      <c r="J6820" t="s">
        <v>16435</v>
      </c>
      <c r="K6820">
        <v>0.7</v>
      </c>
      <c r="L6820" t="s">
        <v>71</v>
      </c>
      <c r="M6820"/>
      <c r="N6820"/>
      <c r="O6820"/>
      <c r="P6820"/>
      <c r="Q6820"/>
      <c r="R6820"/>
      <c r="S6820"/>
      <c r="T6820"/>
      <c r="U6820"/>
      <c r="V6820"/>
      <c r="W6820"/>
      <c r="X6820"/>
      <c r="Y6820"/>
      <c r="Z6820"/>
      <c r="AA6820"/>
      <c r="AB6820"/>
      <c r="AC6820"/>
      <c r="AD6820"/>
      <c r="AE6820"/>
      <c r="AF6820"/>
      <c r="AG6820">
        <v>2</v>
      </c>
      <c r="AH6820">
        <v>8799.99</v>
      </c>
    </row>
    <row r="6821" spans="1:34" ht="15" x14ac:dyDescent="0.25">
      <c r="A6821" t="s">
        <v>13615</v>
      </c>
      <c r="B6821" t="s">
        <v>13616</v>
      </c>
      <c r="C6821" t="s">
        <v>294</v>
      </c>
      <c r="D6821">
        <v>23</v>
      </c>
      <c r="E6821" s="138">
        <v>45642</v>
      </c>
      <c r="F6821" s="138">
        <v>45728</v>
      </c>
      <c r="G6821" t="s">
        <v>69</v>
      </c>
      <c r="H6821" t="s">
        <v>63</v>
      </c>
      <c r="I6821">
        <v>0.8</v>
      </c>
      <c r="J6821" t="s">
        <v>71</v>
      </c>
      <c r="K6821"/>
      <c r="L6821"/>
      <c r="M6821"/>
      <c r="N6821"/>
      <c r="O6821"/>
      <c r="P6821"/>
      <c r="Q6821"/>
      <c r="R6821"/>
      <c r="S6821"/>
      <c r="T6821"/>
      <c r="U6821"/>
      <c r="V6821"/>
      <c r="W6821"/>
      <c r="X6821"/>
      <c r="Y6821"/>
      <c r="Z6821"/>
      <c r="AA6821"/>
      <c r="AB6821"/>
      <c r="AC6821"/>
      <c r="AD6821"/>
      <c r="AE6821"/>
      <c r="AF6821"/>
      <c r="AG6821">
        <v>1</v>
      </c>
      <c r="AH6821">
        <v>0</v>
      </c>
    </row>
    <row r="6822" spans="1:34" ht="15" x14ac:dyDescent="0.25">
      <c r="A6822" t="s">
        <v>13617</v>
      </c>
      <c r="B6822" t="s">
        <v>13618</v>
      </c>
      <c r="C6822" t="s">
        <v>68</v>
      </c>
      <c r="D6822">
        <v>10</v>
      </c>
      <c r="E6822" s="138">
        <v>45712</v>
      </c>
      <c r="F6822" s="138">
        <v>45880</v>
      </c>
      <c r="G6822" t="s">
        <v>69</v>
      </c>
      <c r="H6822" t="s">
        <v>63</v>
      </c>
      <c r="I6822">
        <v>0.8</v>
      </c>
      <c r="J6822" t="s">
        <v>71</v>
      </c>
      <c r="K6822"/>
      <c r="L6822"/>
      <c r="M6822"/>
      <c r="N6822"/>
      <c r="O6822"/>
      <c r="P6822"/>
      <c r="Q6822"/>
      <c r="R6822"/>
      <c r="S6822"/>
      <c r="T6822"/>
      <c r="U6822"/>
      <c r="V6822"/>
      <c r="W6822"/>
      <c r="X6822"/>
      <c r="Y6822"/>
      <c r="Z6822"/>
      <c r="AA6822"/>
      <c r="AB6822"/>
      <c r="AC6822"/>
      <c r="AD6822"/>
      <c r="AE6822"/>
      <c r="AF6822"/>
      <c r="AG6822">
        <v>1</v>
      </c>
      <c r="AH6822">
        <v>0</v>
      </c>
    </row>
    <row r="6823" spans="1:34" ht="15" x14ac:dyDescent="0.25">
      <c r="A6823" t="s">
        <v>13619</v>
      </c>
      <c r="B6823" t="s">
        <v>13620</v>
      </c>
      <c r="C6823" t="s">
        <v>151</v>
      </c>
      <c r="D6823">
        <v>47</v>
      </c>
      <c r="E6823" s="138">
        <v>45653</v>
      </c>
      <c r="F6823" s="138">
        <v>45686</v>
      </c>
      <c r="G6823" t="s">
        <v>69</v>
      </c>
      <c r="H6823" t="s">
        <v>70</v>
      </c>
      <c r="I6823">
        <v>0</v>
      </c>
      <c r="J6823" t="s">
        <v>16236</v>
      </c>
      <c r="K6823">
        <v>0.8</v>
      </c>
      <c r="L6823" t="s">
        <v>71</v>
      </c>
      <c r="M6823"/>
      <c r="N6823"/>
      <c r="O6823"/>
      <c r="P6823"/>
      <c r="Q6823"/>
      <c r="R6823"/>
      <c r="S6823"/>
      <c r="T6823"/>
      <c r="U6823"/>
      <c r="V6823"/>
      <c r="W6823"/>
      <c r="X6823"/>
      <c r="Y6823"/>
      <c r="Z6823"/>
      <c r="AA6823"/>
      <c r="AB6823"/>
      <c r="AC6823"/>
      <c r="AD6823"/>
      <c r="AE6823"/>
      <c r="AF6823"/>
      <c r="AG6823">
        <v>2</v>
      </c>
      <c r="AH6823">
        <v>9999.99</v>
      </c>
    </row>
    <row r="6824" spans="1:34" ht="15" x14ac:dyDescent="0.25">
      <c r="A6824" t="s">
        <v>13621</v>
      </c>
      <c r="B6824" t="s">
        <v>13622</v>
      </c>
      <c r="C6824" t="s">
        <v>203</v>
      </c>
      <c r="D6824">
        <v>56</v>
      </c>
      <c r="E6824" s="138">
        <v>45645</v>
      </c>
      <c r="F6824" s="138">
        <v>45975</v>
      </c>
      <c r="G6824" t="s">
        <v>69</v>
      </c>
      <c r="H6824" t="s">
        <v>63</v>
      </c>
      <c r="I6824">
        <v>0.7</v>
      </c>
      <c r="J6824" t="s">
        <v>71</v>
      </c>
      <c r="K6824"/>
      <c r="L6824"/>
      <c r="M6824"/>
      <c r="N6824"/>
      <c r="O6824"/>
      <c r="P6824"/>
      <c r="Q6824"/>
      <c r="R6824"/>
      <c r="S6824"/>
      <c r="T6824"/>
      <c r="U6824"/>
      <c r="V6824"/>
      <c r="W6824"/>
      <c r="X6824"/>
      <c r="Y6824"/>
      <c r="Z6824"/>
      <c r="AA6824"/>
      <c r="AB6824"/>
      <c r="AC6824"/>
      <c r="AD6824"/>
      <c r="AE6824"/>
      <c r="AF6824"/>
      <c r="AG6824">
        <v>1</v>
      </c>
      <c r="AH6824">
        <v>0</v>
      </c>
    </row>
    <row r="6825" spans="1:34" ht="15" x14ac:dyDescent="0.25">
      <c r="A6825" t="s">
        <v>13623</v>
      </c>
      <c r="B6825" t="s">
        <v>13624</v>
      </c>
      <c r="C6825" t="s">
        <v>735</v>
      </c>
      <c r="D6825">
        <v>2</v>
      </c>
      <c r="E6825" s="138">
        <v>45727</v>
      </c>
      <c r="F6825" s="138">
        <v>45940</v>
      </c>
      <c r="G6825" t="s">
        <v>69</v>
      </c>
      <c r="H6825" t="s">
        <v>63</v>
      </c>
      <c r="I6825">
        <v>0.2</v>
      </c>
      <c r="J6825" t="s">
        <v>71</v>
      </c>
      <c r="K6825"/>
      <c r="L6825"/>
      <c r="M6825"/>
      <c r="N6825"/>
      <c r="O6825"/>
      <c r="P6825"/>
      <c r="Q6825"/>
      <c r="R6825"/>
      <c r="S6825"/>
      <c r="T6825"/>
      <c r="U6825"/>
      <c r="V6825"/>
      <c r="W6825"/>
      <c r="X6825"/>
      <c r="Y6825"/>
      <c r="Z6825"/>
      <c r="AA6825"/>
      <c r="AB6825"/>
      <c r="AC6825"/>
      <c r="AD6825"/>
      <c r="AE6825"/>
      <c r="AF6825"/>
      <c r="AG6825">
        <v>1</v>
      </c>
      <c r="AH6825">
        <v>0</v>
      </c>
    </row>
    <row r="6826" spans="1:34" ht="15" x14ac:dyDescent="0.25">
      <c r="A6826" t="s">
        <v>13625</v>
      </c>
      <c r="B6826" t="s">
        <v>13626</v>
      </c>
      <c r="C6826" t="s">
        <v>790</v>
      </c>
      <c r="D6826">
        <v>6</v>
      </c>
      <c r="E6826" s="138">
        <v>45715</v>
      </c>
      <c r="F6826" s="138">
        <v>45728</v>
      </c>
      <c r="G6826" t="s">
        <v>69</v>
      </c>
      <c r="H6826" t="s">
        <v>63</v>
      </c>
      <c r="I6826">
        <v>0.8</v>
      </c>
      <c r="J6826" t="s">
        <v>71</v>
      </c>
      <c r="K6826"/>
      <c r="L6826"/>
      <c r="M6826"/>
      <c r="N6826"/>
      <c r="O6826"/>
      <c r="P6826"/>
      <c r="Q6826"/>
      <c r="R6826"/>
      <c r="S6826"/>
      <c r="T6826"/>
      <c r="U6826"/>
      <c r="V6826"/>
      <c r="W6826"/>
      <c r="X6826"/>
      <c r="Y6826"/>
      <c r="Z6826"/>
      <c r="AA6826"/>
      <c r="AB6826"/>
      <c r="AC6826"/>
      <c r="AD6826"/>
      <c r="AE6826"/>
      <c r="AF6826"/>
      <c r="AG6826">
        <v>1</v>
      </c>
      <c r="AH6826">
        <v>0</v>
      </c>
    </row>
    <row r="6827" spans="1:34" ht="15" x14ac:dyDescent="0.25">
      <c r="A6827" t="s">
        <v>13627</v>
      </c>
      <c r="B6827" t="s">
        <v>13628</v>
      </c>
      <c r="C6827" t="s">
        <v>159</v>
      </c>
      <c r="D6827">
        <v>4</v>
      </c>
      <c r="E6827" s="138">
        <v>45712</v>
      </c>
      <c r="F6827" s="138">
        <v>45727</v>
      </c>
      <c r="G6827" t="s">
        <v>69</v>
      </c>
      <c r="H6827" t="s">
        <v>63</v>
      </c>
      <c r="I6827">
        <v>0.8</v>
      </c>
      <c r="J6827" t="s">
        <v>71</v>
      </c>
      <c r="K6827"/>
      <c r="L6827"/>
      <c r="M6827"/>
      <c r="N6827"/>
      <c r="O6827"/>
      <c r="P6827"/>
      <c r="Q6827"/>
      <c r="R6827"/>
      <c r="S6827"/>
      <c r="T6827"/>
      <c r="U6827"/>
      <c r="V6827"/>
      <c r="W6827"/>
      <c r="X6827"/>
      <c r="Y6827"/>
      <c r="Z6827"/>
      <c r="AA6827"/>
      <c r="AB6827"/>
      <c r="AC6827"/>
      <c r="AD6827"/>
      <c r="AE6827"/>
      <c r="AF6827"/>
      <c r="AG6827">
        <v>1</v>
      </c>
      <c r="AH6827">
        <v>0</v>
      </c>
    </row>
    <row r="6828" spans="1:34" ht="15" x14ac:dyDescent="0.25">
      <c r="A6828" t="s">
        <v>13629</v>
      </c>
      <c r="B6828" t="s">
        <v>13630</v>
      </c>
      <c r="C6828" t="s">
        <v>159</v>
      </c>
      <c r="D6828">
        <v>7</v>
      </c>
      <c r="E6828" s="138">
        <v>45378</v>
      </c>
      <c r="F6828" s="138">
        <v>46011</v>
      </c>
      <c r="G6828" t="s">
        <v>69</v>
      </c>
      <c r="H6828" t="s">
        <v>63</v>
      </c>
      <c r="I6828">
        <v>0.8</v>
      </c>
      <c r="J6828" t="s">
        <v>71</v>
      </c>
      <c r="K6828"/>
      <c r="L6828"/>
      <c r="M6828"/>
      <c r="N6828"/>
      <c r="O6828"/>
      <c r="P6828"/>
      <c r="Q6828"/>
      <c r="R6828"/>
      <c r="S6828"/>
      <c r="T6828"/>
      <c r="U6828"/>
      <c r="V6828"/>
      <c r="W6828"/>
      <c r="X6828"/>
      <c r="Y6828"/>
      <c r="Z6828"/>
      <c r="AA6828"/>
      <c r="AB6828"/>
      <c r="AC6828"/>
      <c r="AD6828"/>
      <c r="AE6828"/>
      <c r="AF6828"/>
      <c r="AG6828">
        <v>1</v>
      </c>
      <c r="AH6828">
        <v>0</v>
      </c>
    </row>
    <row r="6829" spans="1:34" ht="15" x14ac:dyDescent="0.25">
      <c r="A6829" t="s">
        <v>13631</v>
      </c>
      <c r="B6829" t="s">
        <v>13632</v>
      </c>
      <c r="C6829" t="s">
        <v>154</v>
      </c>
      <c r="D6829">
        <v>4</v>
      </c>
      <c r="E6829" s="138">
        <v>44956</v>
      </c>
      <c r="F6829" s="138">
        <v>46011</v>
      </c>
      <c r="G6829" t="s">
        <v>69</v>
      </c>
      <c r="H6829" t="s">
        <v>63</v>
      </c>
      <c r="I6829">
        <v>0.8</v>
      </c>
      <c r="J6829" t="s">
        <v>71</v>
      </c>
      <c r="K6829"/>
      <c r="L6829"/>
      <c r="M6829"/>
      <c r="N6829"/>
      <c r="O6829"/>
      <c r="P6829"/>
      <c r="Q6829"/>
      <c r="R6829"/>
      <c r="S6829"/>
      <c r="T6829"/>
      <c r="U6829"/>
      <c r="V6829"/>
      <c r="W6829"/>
      <c r="X6829"/>
      <c r="Y6829"/>
      <c r="Z6829"/>
      <c r="AA6829"/>
      <c r="AB6829"/>
      <c r="AC6829"/>
      <c r="AD6829"/>
      <c r="AE6829"/>
      <c r="AF6829"/>
      <c r="AG6829">
        <v>1</v>
      </c>
      <c r="AH6829">
        <v>0</v>
      </c>
    </row>
    <row r="6830" spans="1:34" ht="15" x14ac:dyDescent="0.25">
      <c r="A6830" t="s">
        <v>13633</v>
      </c>
      <c r="B6830" t="s">
        <v>13634</v>
      </c>
      <c r="C6830" t="s">
        <v>359</v>
      </c>
      <c r="D6830">
        <v>2</v>
      </c>
      <c r="E6830" s="138">
        <v>41241</v>
      </c>
      <c r="F6830" s="138">
        <v>46011</v>
      </c>
      <c r="G6830" t="s">
        <v>69</v>
      </c>
      <c r="H6830" t="s">
        <v>70</v>
      </c>
      <c r="I6830">
        <v>0</v>
      </c>
      <c r="J6830" t="s">
        <v>16229</v>
      </c>
      <c r="K6830">
        <v>0.6</v>
      </c>
      <c r="L6830" t="s">
        <v>71</v>
      </c>
      <c r="M6830"/>
      <c r="N6830"/>
      <c r="O6830"/>
      <c r="P6830"/>
      <c r="Q6830"/>
      <c r="R6830"/>
      <c r="S6830"/>
      <c r="T6830"/>
      <c r="U6830"/>
      <c r="V6830"/>
      <c r="W6830"/>
      <c r="X6830"/>
      <c r="Y6830"/>
      <c r="Z6830"/>
      <c r="AA6830"/>
      <c r="AB6830"/>
      <c r="AC6830"/>
      <c r="AD6830"/>
      <c r="AE6830"/>
      <c r="AF6830"/>
      <c r="AG6830">
        <v>2</v>
      </c>
      <c r="AH6830">
        <v>10000</v>
      </c>
    </row>
    <row r="6831" spans="1:34" ht="15" x14ac:dyDescent="0.25">
      <c r="A6831" t="s">
        <v>13635</v>
      </c>
      <c r="B6831" t="s">
        <v>13636</v>
      </c>
      <c r="C6831" t="s">
        <v>63</v>
      </c>
      <c r="D6831">
        <v>21</v>
      </c>
      <c r="E6831" s="138">
        <v>45644</v>
      </c>
      <c r="F6831" s="138">
        <v>45685</v>
      </c>
      <c r="G6831" t="s">
        <v>69</v>
      </c>
      <c r="H6831" t="s">
        <v>63</v>
      </c>
      <c r="I6831">
        <v>0.8</v>
      </c>
      <c r="J6831" t="s">
        <v>71</v>
      </c>
      <c r="K6831"/>
      <c r="L6831"/>
      <c r="M6831"/>
      <c r="N6831"/>
      <c r="O6831"/>
      <c r="P6831"/>
      <c r="Q6831"/>
      <c r="R6831"/>
      <c r="S6831"/>
      <c r="T6831"/>
      <c r="U6831"/>
      <c r="V6831"/>
      <c r="W6831"/>
      <c r="X6831"/>
      <c r="Y6831"/>
      <c r="Z6831"/>
      <c r="AA6831"/>
      <c r="AB6831"/>
      <c r="AC6831"/>
      <c r="AD6831"/>
      <c r="AE6831"/>
      <c r="AF6831"/>
      <c r="AG6831">
        <v>1</v>
      </c>
      <c r="AH6831">
        <v>0</v>
      </c>
    </row>
    <row r="6832" spans="1:34" ht="15" x14ac:dyDescent="0.25">
      <c r="A6832" t="s">
        <v>13637</v>
      </c>
      <c r="B6832" t="s">
        <v>13638</v>
      </c>
      <c r="C6832" t="s">
        <v>193</v>
      </c>
      <c r="D6832">
        <v>48</v>
      </c>
      <c r="E6832" s="138">
        <v>45656</v>
      </c>
      <c r="F6832" s="138">
        <v>45699</v>
      </c>
      <c r="G6832" t="s">
        <v>69</v>
      </c>
      <c r="H6832" t="s">
        <v>63</v>
      </c>
      <c r="I6832">
        <v>0.75</v>
      </c>
      <c r="J6832" t="s">
        <v>71</v>
      </c>
      <c r="K6832"/>
      <c r="L6832"/>
      <c r="M6832"/>
      <c r="N6832"/>
      <c r="O6832"/>
      <c r="P6832"/>
      <c r="Q6832"/>
      <c r="R6832"/>
      <c r="S6832"/>
      <c r="T6832"/>
      <c r="U6832"/>
      <c r="V6832"/>
      <c r="W6832"/>
      <c r="X6832"/>
      <c r="Y6832"/>
      <c r="Z6832"/>
      <c r="AA6832"/>
      <c r="AB6832"/>
      <c r="AC6832"/>
      <c r="AD6832"/>
      <c r="AE6832"/>
      <c r="AF6832"/>
      <c r="AG6832">
        <v>1</v>
      </c>
      <c r="AH6832">
        <v>0</v>
      </c>
    </row>
    <row r="6833" spans="1:34" ht="15" x14ac:dyDescent="0.25">
      <c r="A6833" t="s">
        <v>13639</v>
      </c>
      <c r="B6833" t="s">
        <v>13640</v>
      </c>
      <c r="C6833" t="s">
        <v>359</v>
      </c>
      <c r="D6833">
        <v>28</v>
      </c>
      <c r="E6833" s="138">
        <v>45645</v>
      </c>
      <c r="F6833" s="138">
        <v>45673</v>
      </c>
      <c r="G6833" t="s">
        <v>69</v>
      </c>
      <c r="H6833" t="s">
        <v>63</v>
      </c>
      <c r="I6833">
        <v>0.5</v>
      </c>
      <c r="J6833" t="s">
        <v>71</v>
      </c>
      <c r="K6833"/>
      <c r="L6833"/>
      <c r="M6833"/>
      <c r="N6833"/>
      <c r="O6833"/>
      <c r="P6833"/>
      <c r="Q6833"/>
      <c r="R6833"/>
      <c r="S6833"/>
      <c r="T6833"/>
      <c r="U6833"/>
      <c r="V6833"/>
      <c r="W6833"/>
      <c r="X6833"/>
      <c r="Y6833"/>
      <c r="Z6833"/>
      <c r="AA6833"/>
      <c r="AB6833"/>
      <c r="AC6833"/>
      <c r="AD6833"/>
      <c r="AE6833"/>
      <c r="AF6833"/>
      <c r="AG6833">
        <v>1</v>
      </c>
      <c r="AH6833">
        <v>0</v>
      </c>
    </row>
    <row r="6834" spans="1:34" ht="15" x14ac:dyDescent="0.25">
      <c r="A6834" t="s">
        <v>13641</v>
      </c>
      <c r="B6834" t="s">
        <v>13642</v>
      </c>
      <c r="C6834" t="s">
        <v>84</v>
      </c>
      <c r="D6834"/>
      <c r="E6834"/>
      <c r="F6834"/>
      <c r="G6834"/>
      <c r="H6834" t="s">
        <v>63</v>
      </c>
      <c r="I6834" t="s">
        <v>64</v>
      </c>
      <c r="J6834"/>
      <c r="K6834"/>
      <c r="L6834"/>
      <c r="M6834"/>
      <c r="N6834"/>
      <c r="O6834"/>
      <c r="P6834"/>
      <c r="Q6834"/>
      <c r="R6834"/>
      <c r="S6834"/>
      <c r="T6834"/>
      <c r="U6834"/>
      <c r="V6834"/>
      <c r="W6834"/>
      <c r="X6834"/>
      <c r="Y6834"/>
      <c r="Z6834"/>
      <c r="AA6834"/>
      <c r="AB6834"/>
      <c r="AC6834"/>
      <c r="AD6834"/>
      <c r="AE6834"/>
      <c r="AF6834"/>
      <c r="AG6834"/>
      <c r="AH6834">
        <v>0</v>
      </c>
    </row>
    <row r="6835" spans="1:34" ht="15" x14ac:dyDescent="0.25">
      <c r="A6835" t="s">
        <v>13643</v>
      </c>
      <c r="B6835" t="s">
        <v>13644</v>
      </c>
      <c r="C6835" t="s">
        <v>122</v>
      </c>
      <c r="D6835">
        <v>85</v>
      </c>
      <c r="E6835" s="138">
        <v>45625</v>
      </c>
      <c r="F6835" s="138">
        <v>45665</v>
      </c>
      <c r="G6835" t="s">
        <v>69</v>
      </c>
      <c r="H6835" t="s">
        <v>70</v>
      </c>
      <c r="I6835">
        <v>0</v>
      </c>
      <c r="J6835" t="s">
        <v>16230</v>
      </c>
      <c r="K6835">
        <v>0.7</v>
      </c>
      <c r="L6835" t="s">
        <v>71</v>
      </c>
      <c r="M6835"/>
      <c r="N6835"/>
      <c r="O6835"/>
      <c r="P6835"/>
      <c r="Q6835"/>
      <c r="R6835"/>
      <c r="S6835"/>
      <c r="T6835"/>
      <c r="U6835"/>
      <c r="V6835"/>
      <c r="W6835"/>
      <c r="X6835"/>
      <c r="Y6835"/>
      <c r="Z6835"/>
      <c r="AA6835"/>
      <c r="AB6835"/>
      <c r="AC6835"/>
      <c r="AD6835"/>
      <c r="AE6835"/>
      <c r="AF6835"/>
      <c r="AG6835">
        <v>2</v>
      </c>
      <c r="AH6835">
        <v>15000</v>
      </c>
    </row>
    <row r="6836" spans="1:34" ht="15" x14ac:dyDescent="0.25">
      <c r="A6836" t="s">
        <v>13645</v>
      </c>
      <c r="B6836" t="s">
        <v>13646</v>
      </c>
      <c r="C6836" t="s">
        <v>219</v>
      </c>
      <c r="D6836">
        <v>5</v>
      </c>
      <c r="E6836" s="138">
        <v>45695</v>
      </c>
      <c r="F6836" s="138">
        <v>45714</v>
      </c>
      <c r="G6836" t="s">
        <v>69</v>
      </c>
      <c r="H6836" t="s">
        <v>63</v>
      </c>
      <c r="I6836">
        <v>0.8</v>
      </c>
      <c r="J6836" t="s">
        <v>71</v>
      </c>
      <c r="K6836"/>
      <c r="L6836"/>
      <c r="M6836"/>
      <c r="N6836"/>
      <c r="O6836"/>
      <c r="P6836"/>
      <c r="Q6836"/>
      <c r="R6836"/>
      <c r="S6836"/>
      <c r="T6836"/>
      <c r="U6836"/>
      <c r="V6836"/>
      <c r="W6836"/>
      <c r="X6836"/>
      <c r="Y6836"/>
      <c r="Z6836"/>
      <c r="AA6836"/>
      <c r="AB6836"/>
      <c r="AC6836"/>
      <c r="AD6836"/>
      <c r="AE6836"/>
      <c r="AF6836"/>
      <c r="AG6836">
        <v>1</v>
      </c>
      <c r="AH6836">
        <v>0</v>
      </c>
    </row>
    <row r="6837" spans="1:34" ht="15" x14ac:dyDescent="0.25">
      <c r="A6837" t="s">
        <v>13647</v>
      </c>
      <c r="B6837" t="s">
        <v>13648</v>
      </c>
      <c r="C6837" t="s">
        <v>970</v>
      </c>
      <c r="D6837">
        <v>43</v>
      </c>
      <c r="E6837" s="138">
        <v>41073</v>
      </c>
      <c r="F6837" s="138">
        <v>46011</v>
      </c>
      <c r="G6837" t="s">
        <v>69</v>
      </c>
      <c r="H6837" t="s">
        <v>70</v>
      </c>
      <c r="I6837">
        <v>0</v>
      </c>
      <c r="J6837" t="s">
        <v>16236</v>
      </c>
      <c r="K6837">
        <v>0.8</v>
      </c>
      <c r="L6837" t="s">
        <v>71</v>
      </c>
      <c r="M6837"/>
      <c r="N6837"/>
      <c r="O6837"/>
      <c r="P6837"/>
      <c r="Q6837"/>
      <c r="R6837"/>
      <c r="S6837"/>
      <c r="T6837"/>
      <c r="U6837"/>
      <c r="V6837"/>
      <c r="W6837"/>
      <c r="X6837"/>
      <c r="Y6837"/>
      <c r="Z6837"/>
      <c r="AA6837"/>
      <c r="AB6837"/>
      <c r="AC6837"/>
      <c r="AD6837"/>
      <c r="AE6837"/>
      <c r="AF6837"/>
      <c r="AG6837">
        <v>2</v>
      </c>
      <c r="AH6837">
        <v>9999.99</v>
      </c>
    </row>
    <row r="6838" spans="1:34" ht="15" x14ac:dyDescent="0.25">
      <c r="A6838" t="s">
        <v>13649</v>
      </c>
      <c r="B6838" t="s">
        <v>13650</v>
      </c>
      <c r="C6838" t="s">
        <v>151</v>
      </c>
      <c r="D6838">
        <v>41</v>
      </c>
      <c r="E6838" s="138">
        <v>45617</v>
      </c>
      <c r="F6838" s="138">
        <v>45671</v>
      </c>
      <c r="G6838" t="s">
        <v>69</v>
      </c>
      <c r="H6838" t="s">
        <v>70</v>
      </c>
      <c r="I6838">
        <v>0</v>
      </c>
      <c r="J6838" t="s">
        <v>16230</v>
      </c>
      <c r="K6838">
        <v>0.7</v>
      </c>
      <c r="L6838" t="s">
        <v>71</v>
      </c>
      <c r="M6838"/>
      <c r="N6838"/>
      <c r="O6838"/>
      <c r="P6838"/>
      <c r="Q6838"/>
      <c r="R6838"/>
      <c r="S6838"/>
      <c r="T6838"/>
      <c r="U6838"/>
      <c r="V6838"/>
      <c r="W6838"/>
      <c r="X6838"/>
      <c r="Y6838"/>
      <c r="Z6838"/>
      <c r="AA6838"/>
      <c r="AB6838"/>
      <c r="AC6838"/>
      <c r="AD6838"/>
      <c r="AE6838"/>
      <c r="AF6838"/>
      <c r="AG6838">
        <v>2</v>
      </c>
      <c r="AH6838">
        <v>15000</v>
      </c>
    </row>
    <row r="6839" spans="1:34" ht="15" x14ac:dyDescent="0.25">
      <c r="A6839" t="s">
        <v>13651</v>
      </c>
      <c r="B6839" t="s">
        <v>13652</v>
      </c>
      <c r="C6839" t="s">
        <v>246</v>
      </c>
      <c r="D6839">
        <v>53</v>
      </c>
      <c r="E6839" s="138">
        <v>45649</v>
      </c>
      <c r="F6839" s="138">
        <v>45911</v>
      </c>
      <c r="G6839" t="s">
        <v>16478</v>
      </c>
      <c r="H6839" t="s">
        <v>70</v>
      </c>
      <c r="I6839">
        <v>0.65</v>
      </c>
      <c r="J6839" t="s">
        <v>16507</v>
      </c>
      <c r="K6839">
        <v>0.73</v>
      </c>
      <c r="L6839" t="s">
        <v>77</v>
      </c>
      <c r="M6839">
        <v>0.77</v>
      </c>
      <c r="N6839" t="s">
        <v>78</v>
      </c>
      <c r="O6839">
        <v>0.8</v>
      </c>
      <c r="P6839" t="s">
        <v>79</v>
      </c>
      <c r="Q6839">
        <v>0</v>
      </c>
      <c r="R6839" t="s">
        <v>16249</v>
      </c>
      <c r="S6839"/>
      <c r="T6839"/>
      <c r="U6839"/>
      <c r="V6839"/>
      <c r="W6839"/>
      <c r="X6839"/>
      <c r="Y6839"/>
      <c r="Z6839"/>
      <c r="AA6839"/>
      <c r="AB6839"/>
      <c r="AC6839"/>
      <c r="AD6839"/>
      <c r="AE6839"/>
      <c r="AF6839"/>
      <c r="AG6839">
        <v>0</v>
      </c>
      <c r="AH6839">
        <v>0</v>
      </c>
    </row>
    <row r="6840" spans="1:34" ht="15" x14ac:dyDescent="0.25">
      <c r="A6840" t="s">
        <v>13653</v>
      </c>
      <c r="B6840" t="s">
        <v>13654</v>
      </c>
      <c r="C6840" t="s">
        <v>267</v>
      </c>
      <c r="D6840">
        <v>29</v>
      </c>
      <c r="E6840" s="138">
        <v>45649</v>
      </c>
      <c r="F6840" s="138">
        <v>45686</v>
      </c>
      <c r="G6840" t="s">
        <v>69</v>
      </c>
      <c r="H6840" t="s">
        <v>70</v>
      </c>
      <c r="I6840">
        <v>0</v>
      </c>
      <c r="J6840" t="s">
        <v>16230</v>
      </c>
      <c r="K6840">
        <v>0.8</v>
      </c>
      <c r="L6840" t="s">
        <v>71</v>
      </c>
      <c r="M6840"/>
      <c r="N6840"/>
      <c r="O6840"/>
      <c r="P6840"/>
      <c r="Q6840"/>
      <c r="R6840"/>
      <c r="S6840"/>
      <c r="T6840"/>
      <c r="U6840"/>
      <c r="V6840"/>
      <c r="W6840"/>
      <c r="X6840"/>
      <c r="Y6840"/>
      <c r="Z6840"/>
      <c r="AA6840"/>
      <c r="AB6840"/>
      <c r="AC6840"/>
      <c r="AD6840"/>
      <c r="AE6840"/>
      <c r="AF6840"/>
      <c r="AG6840">
        <v>2</v>
      </c>
      <c r="AH6840">
        <v>15000</v>
      </c>
    </row>
    <row r="6841" spans="1:34" ht="15" x14ac:dyDescent="0.25">
      <c r="A6841" t="s">
        <v>13655</v>
      </c>
      <c r="B6841" t="s">
        <v>13656</v>
      </c>
      <c r="C6841" t="s">
        <v>294</v>
      </c>
      <c r="D6841">
        <v>27</v>
      </c>
      <c r="E6841" s="138">
        <v>45281</v>
      </c>
      <c r="F6841" s="138">
        <v>46011</v>
      </c>
      <c r="G6841" t="s">
        <v>69</v>
      </c>
      <c r="H6841" t="s">
        <v>63</v>
      </c>
      <c r="I6841">
        <v>0.4</v>
      </c>
      <c r="J6841" t="s">
        <v>71</v>
      </c>
      <c r="K6841"/>
      <c r="L6841"/>
      <c r="M6841"/>
      <c r="N6841"/>
      <c r="O6841"/>
      <c r="P6841"/>
      <c r="Q6841"/>
      <c r="R6841"/>
      <c r="S6841"/>
      <c r="T6841"/>
      <c r="U6841"/>
      <c r="V6841"/>
      <c r="W6841"/>
      <c r="X6841"/>
      <c r="Y6841"/>
      <c r="Z6841"/>
      <c r="AA6841"/>
      <c r="AB6841"/>
      <c r="AC6841"/>
      <c r="AD6841"/>
      <c r="AE6841"/>
      <c r="AF6841"/>
      <c r="AG6841">
        <v>1</v>
      </c>
      <c r="AH6841">
        <v>0</v>
      </c>
    </row>
    <row r="6842" spans="1:34" ht="15" x14ac:dyDescent="0.25">
      <c r="A6842" t="s">
        <v>13657</v>
      </c>
      <c r="B6842" t="s">
        <v>13658</v>
      </c>
      <c r="C6842" t="s">
        <v>193</v>
      </c>
      <c r="D6842">
        <v>14</v>
      </c>
      <c r="E6842" s="138">
        <v>45759</v>
      </c>
      <c r="F6842" s="138">
        <v>45803</v>
      </c>
      <c r="G6842" t="s">
        <v>75</v>
      </c>
      <c r="H6842" t="s">
        <v>70</v>
      </c>
      <c r="I6842">
        <v>0</v>
      </c>
      <c r="J6842" t="s">
        <v>16229</v>
      </c>
      <c r="K6842">
        <v>0.8</v>
      </c>
      <c r="L6842" t="s">
        <v>71</v>
      </c>
      <c r="M6842"/>
      <c r="N6842"/>
      <c r="O6842"/>
      <c r="P6842"/>
      <c r="Q6842"/>
      <c r="R6842"/>
      <c r="S6842"/>
      <c r="T6842"/>
      <c r="U6842"/>
      <c r="V6842"/>
      <c r="W6842"/>
      <c r="X6842"/>
      <c r="Y6842"/>
      <c r="Z6842"/>
      <c r="AA6842"/>
      <c r="AB6842"/>
      <c r="AC6842"/>
      <c r="AD6842"/>
      <c r="AE6842"/>
      <c r="AF6842"/>
      <c r="AG6842">
        <v>2</v>
      </c>
      <c r="AH6842">
        <v>10000</v>
      </c>
    </row>
    <row r="6843" spans="1:34" ht="15" x14ac:dyDescent="0.25">
      <c r="A6843" t="s">
        <v>13659</v>
      </c>
      <c r="B6843" t="s">
        <v>13660</v>
      </c>
      <c r="C6843" t="s">
        <v>313</v>
      </c>
      <c r="D6843"/>
      <c r="E6843"/>
      <c r="F6843"/>
      <c r="G6843"/>
      <c r="H6843" t="s">
        <v>63</v>
      </c>
      <c r="I6843" t="s">
        <v>64</v>
      </c>
      <c r="J6843"/>
      <c r="K6843"/>
      <c r="L6843"/>
      <c r="M6843"/>
      <c r="N6843"/>
      <c r="O6843"/>
      <c r="P6843"/>
      <c r="Q6843"/>
      <c r="R6843"/>
      <c r="S6843"/>
      <c r="T6843"/>
      <c r="U6843"/>
      <c r="V6843"/>
      <c r="W6843"/>
      <c r="X6843"/>
      <c r="Y6843"/>
      <c r="Z6843"/>
      <c r="AA6843"/>
      <c r="AB6843"/>
      <c r="AC6843"/>
      <c r="AD6843"/>
      <c r="AE6843"/>
      <c r="AF6843"/>
      <c r="AG6843"/>
      <c r="AH6843">
        <v>0</v>
      </c>
    </row>
    <row r="6844" spans="1:34" ht="15" x14ac:dyDescent="0.25">
      <c r="A6844" t="s">
        <v>13661</v>
      </c>
      <c r="B6844" t="s">
        <v>13662</v>
      </c>
      <c r="C6844" t="s">
        <v>374</v>
      </c>
      <c r="D6844">
        <v>12</v>
      </c>
      <c r="E6844" s="138">
        <v>44680</v>
      </c>
      <c r="F6844" s="138">
        <v>46011</v>
      </c>
      <c r="G6844" t="s">
        <v>69</v>
      </c>
      <c r="H6844" t="s">
        <v>63</v>
      </c>
      <c r="I6844">
        <v>0.8</v>
      </c>
      <c r="J6844" t="s">
        <v>71</v>
      </c>
      <c r="K6844"/>
      <c r="L6844"/>
      <c r="M6844"/>
      <c r="N6844"/>
      <c r="O6844"/>
      <c r="P6844"/>
      <c r="Q6844"/>
      <c r="R6844"/>
      <c r="S6844"/>
      <c r="T6844"/>
      <c r="U6844"/>
      <c r="V6844"/>
      <c r="W6844"/>
      <c r="X6844"/>
      <c r="Y6844"/>
      <c r="Z6844"/>
      <c r="AA6844"/>
      <c r="AB6844"/>
      <c r="AC6844"/>
      <c r="AD6844"/>
      <c r="AE6844"/>
      <c r="AF6844"/>
      <c r="AG6844">
        <v>1</v>
      </c>
      <c r="AH6844">
        <v>0</v>
      </c>
    </row>
    <row r="6845" spans="1:34" ht="15" x14ac:dyDescent="0.25">
      <c r="A6845" t="s">
        <v>13663</v>
      </c>
      <c r="B6845" t="s">
        <v>13664</v>
      </c>
      <c r="C6845" t="s">
        <v>193</v>
      </c>
      <c r="D6845">
        <v>41</v>
      </c>
      <c r="E6845" s="138">
        <v>45647</v>
      </c>
      <c r="F6845" s="138">
        <v>45672</v>
      </c>
      <c r="G6845" t="s">
        <v>69</v>
      </c>
      <c r="H6845" t="s">
        <v>63</v>
      </c>
      <c r="I6845">
        <v>0.8</v>
      </c>
      <c r="J6845" t="s">
        <v>71</v>
      </c>
      <c r="K6845"/>
      <c r="L6845"/>
      <c r="M6845"/>
      <c r="N6845"/>
      <c r="O6845"/>
      <c r="P6845"/>
      <c r="Q6845"/>
      <c r="R6845"/>
      <c r="S6845"/>
      <c r="T6845"/>
      <c r="U6845"/>
      <c r="V6845"/>
      <c r="W6845"/>
      <c r="X6845"/>
      <c r="Y6845"/>
      <c r="Z6845"/>
      <c r="AA6845"/>
      <c r="AB6845"/>
      <c r="AC6845"/>
      <c r="AD6845"/>
      <c r="AE6845"/>
      <c r="AF6845"/>
      <c r="AG6845">
        <v>1</v>
      </c>
      <c r="AH6845">
        <v>0</v>
      </c>
    </row>
    <row r="6846" spans="1:34" ht="15" x14ac:dyDescent="0.25">
      <c r="A6846" t="s">
        <v>13665</v>
      </c>
      <c r="B6846" t="s">
        <v>13666</v>
      </c>
      <c r="C6846" t="s">
        <v>374</v>
      </c>
      <c r="D6846">
        <v>37</v>
      </c>
      <c r="E6846" s="138">
        <v>44560</v>
      </c>
      <c r="F6846" s="138">
        <v>46011</v>
      </c>
      <c r="G6846" t="s">
        <v>69</v>
      </c>
      <c r="H6846" t="s">
        <v>63</v>
      </c>
      <c r="I6846">
        <v>0.8</v>
      </c>
      <c r="J6846" t="s">
        <v>71</v>
      </c>
      <c r="K6846"/>
      <c r="L6846"/>
      <c r="M6846"/>
      <c r="N6846"/>
      <c r="O6846"/>
      <c r="P6846"/>
      <c r="Q6846"/>
      <c r="R6846"/>
      <c r="S6846"/>
      <c r="T6846"/>
      <c r="U6846"/>
      <c r="V6846"/>
      <c r="W6846"/>
      <c r="X6846"/>
      <c r="Y6846"/>
      <c r="Z6846"/>
      <c r="AA6846"/>
      <c r="AB6846"/>
      <c r="AC6846"/>
      <c r="AD6846"/>
      <c r="AE6846"/>
      <c r="AF6846"/>
      <c r="AG6846">
        <v>1</v>
      </c>
      <c r="AH6846">
        <v>0</v>
      </c>
    </row>
    <row r="6847" spans="1:34" ht="15" x14ac:dyDescent="0.25">
      <c r="A6847" t="s">
        <v>13667</v>
      </c>
      <c r="B6847" t="s">
        <v>13668</v>
      </c>
      <c r="C6847" t="s">
        <v>374</v>
      </c>
      <c r="D6847">
        <v>3</v>
      </c>
      <c r="E6847" s="138">
        <v>44327</v>
      </c>
      <c r="F6847" s="138">
        <v>46011</v>
      </c>
      <c r="G6847" t="s">
        <v>69</v>
      </c>
      <c r="H6847" t="s">
        <v>63</v>
      </c>
      <c r="I6847">
        <v>0.8</v>
      </c>
      <c r="J6847" t="s">
        <v>71</v>
      </c>
      <c r="K6847"/>
      <c r="L6847"/>
      <c r="M6847"/>
      <c r="N6847"/>
      <c r="O6847"/>
      <c r="P6847"/>
      <c r="Q6847"/>
      <c r="R6847"/>
      <c r="S6847"/>
      <c r="T6847"/>
      <c r="U6847"/>
      <c r="V6847"/>
      <c r="W6847"/>
      <c r="X6847"/>
      <c r="Y6847"/>
      <c r="Z6847"/>
      <c r="AA6847"/>
      <c r="AB6847"/>
      <c r="AC6847"/>
      <c r="AD6847"/>
      <c r="AE6847"/>
      <c r="AF6847"/>
      <c r="AG6847">
        <v>1</v>
      </c>
      <c r="AH6847">
        <v>0</v>
      </c>
    </row>
    <row r="6848" spans="1:34" ht="15" x14ac:dyDescent="0.25">
      <c r="A6848" t="s">
        <v>13669</v>
      </c>
      <c r="B6848" t="s">
        <v>13670</v>
      </c>
      <c r="C6848" t="s">
        <v>246</v>
      </c>
      <c r="D6848"/>
      <c r="E6848"/>
      <c r="F6848"/>
      <c r="G6848"/>
      <c r="H6848" t="s">
        <v>63</v>
      </c>
      <c r="I6848" t="s">
        <v>64</v>
      </c>
      <c r="J6848"/>
      <c r="K6848"/>
      <c r="L6848"/>
      <c r="M6848"/>
      <c r="N6848"/>
      <c r="O6848"/>
      <c r="P6848"/>
      <c r="Q6848"/>
      <c r="R6848"/>
      <c r="S6848"/>
      <c r="T6848"/>
      <c r="U6848"/>
      <c r="V6848"/>
      <c r="W6848"/>
      <c r="X6848"/>
      <c r="Y6848"/>
      <c r="Z6848"/>
      <c r="AA6848"/>
      <c r="AB6848"/>
      <c r="AC6848"/>
      <c r="AD6848"/>
      <c r="AE6848"/>
      <c r="AF6848"/>
      <c r="AG6848"/>
      <c r="AH6848">
        <v>0</v>
      </c>
    </row>
    <row r="6849" spans="1:34" ht="15" x14ac:dyDescent="0.25">
      <c r="A6849" t="s">
        <v>13671</v>
      </c>
      <c r="B6849" t="s">
        <v>13672</v>
      </c>
      <c r="C6849" t="s">
        <v>70</v>
      </c>
      <c r="D6849">
        <v>102</v>
      </c>
      <c r="E6849" s="138">
        <v>45656</v>
      </c>
      <c r="F6849" s="138">
        <v>45665</v>
      </c>
      <c r="G6849" t="s">
        <v>75</v>
      </c>
      <c r="H6849" t="s">
        <v>70</v>
      </c>
      <c r="I6849">
        <v>0</v>
      </c>
      <c r="J6849" t="s">
        <v>16231</v>
      </c>
      <c r="K6849">
        <v>0.73499999999999999</v>
      </c>
      <c r="L6849" t="s">
        <v>16270</v>
      </c>
      <c r="M6849">
        <v>0.78</v>
      </c>
      <c r="N6849" t="s">
        <v>78</v>
      </c>
      <c r="O6849">
        <v>0.8</v>
      </c>
      <c r="P6849" t="s">
        <v>79</v>
      </c>
      <c r="Q6849"/>
      <c r="R6849"/>
      <c r="S6849"/>
      <c r="T6849"/>
      <c r="U6849"/>
      <c r="V6849"/>
      <c r="W6849"/>
      <c r="X6849"/>
      <c r="Y6849"/>
      <c r="Z6849"/>
      <c r="AA6849"/>
      <c r="AB6849"/>
      <c r="AC6849"/>
      <c r="AD6849"/>
      <c r="AE6849"/>
      <c r="AF6849"/>
      <c r="AG6849">
        <v>4</v>
      </c>
      <c r="AH6849">
        <v>13000</v>
      </c>
    </row>
    <row r="6850" spans="1:34" ht="15" x14ac:dyDescent="0.25">
      <c r="A6850" t="s">
        <v>13673</v>
      </c>
      <c r="B6850" t="s">
        <v>13674</v>
      </c>
      <c r="C6850" t="s">
        <v>254</v>
      </c>
      <c r="D6850">
        <v>4</v>
      </c>
      <c r="E6850" s="138">
        <v>45688</v>
      </c>
      <c r="F6850" s="138">
        <v>45755</v>
      </c>
      <c r="G6850" t="s">
        <v>16478</v>
      </c>
      <c r="H6850" t="s">
        <v>70</v>
      </c>
      <c r="I6850">
        <v>0.65</v>
      </c>
      <c r="J6850" t="s">
        <v>76</v>
      </c>
      <c r="K6850">
        <v>0.67</v>
      </c>
      <c r="L6850" t="s">
        <v>77</v>
      </c>
      <c r="M6850">
        <v>0.69</v>
      </c>
      <c r="N6850" t="s">
        <v>78</v>
      </c>
      <c r="O6850">
        <v>0.72</v>
      </c>
      <c r="P6850" t="s">
        <v>79</v>
      </c>
      <c r="Q6850">
        <v>0</v>
      </c>
      <c r="R6850" t="s">
        <v>16230</v>
      </c>
      <c r="S6850"/>
      <c r="T6850"/>
      <c r="U6850"/>
      <c r="V6850"/>
      <c r="W6850"/>
      <c r="X6850"/>
      <c r="Y6850"/>
      <c r="Z6850"/>
      <c r="AA6850"/>
      <c r="AB6850"/>
      <c r="AC6850"/>
      <c r="AD6850"/>
      <c r="AE6850"/>
      <c r="AF6850"/>
      <c r="AG6850">
        <v>0</v>
      </c>
      <c r="AH6850">
        <v>0</v>
      </c>
    </row>
    <row r="6851" spans="1:34" ht="15" x14ac:dyDescent="0.25">
      <c r="A6851" t="s">
        <v>16436</v>
      </c>
      <c r="B6851" t="s">
        <v>13675</v>
      </c>
      <c r="C6851" t="s">
        <v>267</v>
      </c>
      <c r="D6851">
        <v>7</v>
      </c>
      <c r="E6851" s="138">
        <v>45701</v>
      </c>
      <c r="F6851" s="138">
        <v>45714</v>
      </c>
      <c r="G6851" t="s">
        <v>69</v>
      </c>
      <c r="H6851" t="s">
        <v>70</v>
      </c>
      <c r="I6851">
        <v>0</v>
      </c>
      <c r="J6851" t="s">
        <v>16229</v>
      </c>
      <c r="K6851">
        <v>0.8</v>
      </c>
      <c r="L6851" t="s">
        <v>71</v>
      </c>
      <c r="M6851"/>
      <c r="N6851"/>
      <c r="O6851"/>
      <c r="P6851"/>
      <c r="Q6851"/>
      <c r="R6851"/>
      <c r="S6851"/>
      <c r="T6851"/>
      <c r="U6851"/>
      <c r="V6851"/>
      <c r="W6851"/>
      <c r="X6851"/>
      <c r="Y6851"/>
      <c r="Z6851"/>
      <c r="AA6851"/>
      <c r="AB6851"/>
      <c r="AC6851"/>
      <c r="AD6851"/>
      <c r="AE6851"/>
      <c r="AF6851"/>
      <c r="AG6851">
        <v>2</v>
      </c>
      <c r="AH6851">
        <v>10000</v>
      </c>
    </row>
    <row r="6852" spans="1:34" ht="15" x14ac:dyDescent="0.25">
      <c r="A6852" t="s">
        <v>13363</v>
      </c>
      <c r="B6852" t="s">
        <v>13364</v>
      </c>
      <c r="C6852" t="s">
        <v>246</v>
      </c>
      <c r="D6852">
        <v>2</v>
      </c>
      <c r="E6852" s="138">
        <v>43885</v>
      </c>
      <c r="F6852" s="138">
        <v>46011</v>
      </c>
      <c r="G6852" t="s">
        <v>69</v>
      </c>
      <c r="H6852" t="s">
        <v>70</v>
      </c>
      <c r="I6852">
        <v>0</v>
      </c>
      <c r="J6852" t="s">
        <v>16248</v>
      </c>
      <c r="K6852">
        <v>0.7</v>
      </c>
      <c r="L6852" t="s">
        <v>71</v>
      </c>
      <c r="M6852"/>
      <c r="N6852"/>
      <c r="O6852"/>
      <c r="P6852"/>
      <c r="Q6852"/>
      <c r="R6852"/>
      <c r="S6852"/>
      <c r="T6852"/>
      <c r="U6852"/>
      <c r="V6852"/>
      <c r="W6852"/>
      <c r="X6852"/>
      <c r="Y6852"/>
      <c r="Z6852"/>
      <c r="AA6852"/>
      <c r="AB6852"/>
      <c r="AC6852"/>
      <c r="AD6852"/>
      <c r="AE6852"/>
      <c r="AF6852"/>
      <c r="AG6852">
        <v>2</v>
      </c>
      <c r="AH6852">
        <v>8500</v>
      </c>
    </row>
    <row r="6853" spans="1:34" ht="15" x14ac:dyDescent="0.25">
      <c r="A6853" t="s">
        <v>13676</v>
      </c>
      <c r="B6853" t="s">
        <v>13677</v>
      </c>
      <c r="C6853" t="s">
        <v>63</v>
      </c>
      <c r="D6853">
        <v>33</v>
      </c>
      <c r="E6853" s="138">
        <v>45644</v>
      </c>
      <c r="F6853" s="138">
        <v>45708</v>
      </c>
      <c r="G6853" t="s">
        <v>75</v>
      </c>
      <c r="H6853" t="s">
        <v>70</v>
      </c>
      <c r="I6853">
        <v>0</v>
      </c>
      <c r="J6853" t="s">
        <v>16229</v>
      </c>
      <c r="K6853">
        <v>0.7</v>
      </c>
      <c r="L6853" t="s">
        <v>71</v>
      </c>
      <c r="M6853"/>
      <c r="N6853"/>
      <c r="O6853"/>
      <c r="P6853"/>
      <c r="Q6853"/>
      <c r="R6853"/>
      <c r="S6853"/>
      <c r="T6853"/>
      <c r="U6853"/>
      <c r="V6853"/>
      <c r="W6853"/>
      <c r="X6853"/>
      <c r="Y6853"/>
      <c r="Z6853"/>
      <c r="AA6853"/>
      <c r="AB6853"/>
      <c r="AC6853"/>
      <c r="AD6853"/>
      <c r="AE6853"/>
      <c r="AF6853"/>
      <c r="AG6853">
        <v>2</v>
      </c>
      <c r="AH6853">
        <v>10000</v>
      </c>
    </row>
    <row r="6854" spans="1:34" ht="15" x14ac:dyDescent="0.25">
      <c r="A6854" t="s">
        <v>13678</v>
      </c>
      <c r="B6854" t="s">
        <v>13679</v>
      </c>
      <c r="C6854" t="s">
        <v>411</v>
      </c>
      <c r="D6854">
        <v>3</v>
      </c>
      <c r="E6854" s="138">
        <v>44649</v>
      </c>
      <c r="F6854" s="138">
        <v>46011</v>
      </c>
      <c r="G6854" t="s">
        <v>16478</v>
      </c>
      <c r="H6854" t="s">
        <v>70</v>
      </c>
      <c r="I6854">
        <v>0.75</v>
      </c>
      <c r="J6854" t="s">
        <v>76</v>
      </c>
      <c r="K6854">
        <v>0.76</v>
      </c>
      <c r="L6854" t="s">
        <v>77</v>
      </c>
      <c r="M6854">
        <v>0.79</v>
      </c>
      <c r="N6854" t="s">
        <v>78</v>
      </c>
      <c r="O6854">
        <v>0.8</v>
      </c>
      <c r="P6854" t="s">
        <v>79</v>
      </c>
      <c r="Q6854">
        <v>0</v>
      </c>
      <c r="R6854" t="s">
        <v>16437</v>
      </c>
      <c r="S6854"/>
      <c r="T6854"/>
      <c r="U6854"/>
      <c r="V6854"/>
      <c r="W6854"/>
      <c r="X6854"/>
      <c r="Y6854"/>
      <c r="Z6854"/>
      <c r="AA6854"/>
      <c r="AB6854"/>
      <c r="AC6854"/>
      <c r="AD6854"/>
      <c r="AE6854"/>
      <c r="AF6854"/>
      <c r="AG6854">
        <v>0</v>
      </c>
      <c r="AH6854">
        <v>0</v>
      </c>
    </row>
    <row r="6855" spans="1:34" ht="15" x14ac:dyDescent="0.25">
      <c r="A6855" t="s">
        <v>13680</v>
      </c>
      <c r="B6855" t="s">
        <v>13681</v>
      </c>
      <c r="C6855" t="s">
        <v>159</v>
      </c>
      <c r="D6855">
        <v>1</v>
      </c>
      <c r="E6855" s="138">
        <v>45680</v>
      </c>
      <c r="F6855" s="138">
        <v>45681</v>
      </c>
      <c r="G6855" t="s">
        <v>75</v>
      </c>
      <c r="H6855" t="s">
        <v>70</v>
      </c>
      <c r="I6855">
        <v>0.5</v>
      </c>
      <c r="J6855" t="s">
        <v>16270</v>
      </c>
      <c r="K6855">
        <v>0.7</v>
      </c>
      <c r="L6855" t="s">
        <v>78</v>
      </c>
      <c r="M6855">
        <v>0.8</v>
      </c>
      <c r="N6855" t="s">
        <v>79</v>
      </c>
      <c r="O6855"/>
      <c r="P6855"/>
      <c r="Q6855"/>
      <c r="R6855"/>
      <c r="S6855"/>
      <c r="T6855"/>
      <c r="U6855"/>
      <c r="V6855"/>
      <c r="W6855"/>
      <c r="X6855"/>
      <c r="Y6855"/>
      <c r="Z6855"/>
      <c r="AA6855"/>
      <c r="AB6855"/>
      <c r="AC6855"/>
      <c r="AD6855"/>
      <c r="AE6855"/>
      <c r="AF6855"/>
      <c r="AG6855">
        <v>3</v>
      </c>
      <c r="AH6855">
        <v>0</v>
      </c>
    </row>
    <row r="6856" spans="1:34" ht="15" x14ac:dyDescent="0.25">
      <c r="A6856" t="s">
        <v>13682</v>
      </c>
      <c r="B6856" t="s">
        <v>13683</v>
      </c>
      <c r="C6856" t="s">
        <v>291</v>
      </c>
      <c r="D6856">
        <v>5</v>
      </c>
      <c r="E6856" s="138">
        <v>45709</v>
      </c>
      <c r="F6856" s="138">
        <v>45733</v>
      </c>
      <c r="G6856" t="s">
        <v>69</v>
      </c>
      <c r="H6856" t="s">
        <v>63</v>
      </c>
      <c r="I6856">
        <v>0.4</v>
      </c>
      <c r="J6856" t="s">
        <v>71</v>
      </c>
      <c r="K6856"/>
      <c r="L6856"/>
      <c r="M6856"/>
      <c r="N6856"/>
      <c r="O6856"/>
      <c r="P6856"/>
      <c r="Q6856"/>
      <c r="R6856"/>
      <c r="S6856"/>
      <c r="T6856"/>
      <c r="U6856"/>
      <c r="V6856"/>
      <c r="W6856"/>
      <c r="X6856"/>
      <c r="Y6856"/>
      <c r="Z6856"/>
      <c r="AA6856"/>
      <c r="AB6856"/>
      <c r="AC6856"/>
      <c r="AD6856"/>
      <c r="AE6856"/>
      <c r="AF6856"/>
      <c r="AG6856">
        <v>1</v>
      </c>
      <c r="AH6856">
        <v>0</v>
      </c>
    </row>
    <row r="6857" spans="1:34" ht="15" x14ac:dyDescent="0.25">
      <c r="A6857" t="s">
        <v>13684</v>
      </c>
      <c r="B6857" t="s">
        <v>13685</v>
      </c>
      <c r="C6857" t="s">
        <v>231</v>
      </c>
      <c r="D6857">
        <v>7</v>
      </c>
      <c r="E6857" s="138">
        <v>45680</v>
      </c>
      <c r="F6857" s="138">
        <v>45712</v>
      </c>
      <c r="G6857" t="s">
        <v>69</v>
      </c>
      <c r="H6857" t="s">
        <v>63</v>
      </c>
      <c r="I6857">
        <v>0.6</v>
      </c>
      <c r="J6857" t="s">
        <v>71</v>
      </c>
      <c r="K6857"/>
      <c r="L6857"/>
      <c r="M6857"/>
      <c r="N6857"/>
      <c r="O6857"/>
      <c r="P6857"/>
      <c r="Q6857"/>
      <c r="R6857"/>
      <c r="S6857"/>
      <c r="T6857"/>
      <c r="U6857"/>
      <c r="V6857"/>
      <c r="W6857"/>
      <c r="X6857"/>
      <c r="Y6857"/>
      <c r="Z6857"/>
      <c r="AA6857"/>
      <c r="AB6857"/>
      <c r="AC6857"/>
      <c r="AD6857"/>
      <c r="AE6857"/>
      <c r="AF6857"/>
      <c r="AG6857">
        <v>1</v>
      </c>
      <c r="AH6857">
        <v>0</v>
      </c>
    </row>
    <row r="6858" spans="1:34" ht="15" x14ac:dyDescent="0.25">
      <c r="A6858" t="s">
        <v>13686</v>
      </c>
      <c r="B6858" t="s">
        <v>13687</v>
      </c>
      <c r="C6858" t="s">
        <v>426</v>
      </c>
      <c r="D6858">
        <v>38</v>
      </c>
      <c r="E6858" s="138">
        <v>41607</v>
      </c>
      <c r="F6858" s="138">
        <v>46011</v>
      </c>
      <c r="G6858" t="s">
        <v>69</v>
      </c>
      <c r="H6858" t="s">
        <v>70</v>
      </c>
      <c r="I6858">
        <v>0</v>
      </c>
      <c r="J6858" t="s">
        <v>16236</v>
      </c>
      <c r="K6858">
        <v>0.6</v>
      </c>
      <c r="L6858" t="s">
        <v>71</v>
      </c>
      <c r="M6858"/>
      <c r="N6858"/>
      <c r="O6858"/>
      <c r="P6858"/>
      <c r="Q6858"/>
      <c r="R6858"/>
      <c r="S6858"/>
      <c r="T6858"/>
      <c r="U6858"/>
      <c r="V6858"/>
      <c r="W6858"/>
      <c r="X6858"/>
      <c r="Y6858"/>
      <c r="Z6858"/>
      <c r="AA6858"/>
      <c r="AB6858"/>
      <c r="AC6858"/>
      <c r="AD6858"/>
      <c r="AE6858"/>
      <c r="AF6858"/>
      <c r="AG6858">
        <v>2</v>
      </c>
      <c r="AH6858">
        <v>9999.99</v>
      </c>
    </row>
    <row r="6859" spans="1:34" ht="15" x14ac:dyDescent="0.25">
      <c r="A6859" t="s">
        <v>13688</v>
      </c>
      <c r="B6859" t="s">
        <v>13689</v>
      </c>
      <c r="C6859" t="s">
        <v>935</v>
      </c>
      <c r="D6859">
        <v>9</v>
      </c>
      <c r="E6859" s="138">
        <v>45715</v>
      </c>
      <c r="F6859" s="138">
        <v>45729</v>
      </c>
      <c r="G6859" t="s">
        <v>75</v>
      </c>
      <c r="H6859" t="s">
        <v>70</v>
      </c>
      <c r="I6859">
        <v>0</v>
      </c>
      <c r="J6859" t="s">
        <v>16228</v>
      </c>
      <c r="K6859">
        <v>0.75</v>
      </c>
      <c r="L6859" t="s">
        <v>16270</v>
      </c>
      <c r="M6859">
        <v>0.78</v>
      </c>
      <c r="N6859" t="s">
        <v>78</v>
      </c>
      <c r="O6859">
        <v>0.8</v>
      </c>
      <c r="P6859" t="s">
        <v>79</v>
      </c>
      <c r="Q6859"/>
      <c r="R6859"/>
      <c r="S6859"/>
      <c r="T6859"/>
      <c r="U6859"/>
      <c r="V6859"/>
      <c r="W6859"/>
      <c r="X6859"/>
      <c r="Y6859"/>
      <c r="Z6859"/>
      <c r="AA6859"/>
      <c r="AB6859"/>
      <c r="AC6859"/>
      <c r="AD6859"/>
      <c r="AE6859"/>
      <c r="AF6859"/>
      <c r="AG6859">
        <v>4</v>
      </c>
      <c r="AH6859">
        <v>12000</v>
      </c>
    </row>
    <row r="6860" spans="1:34" ht="15" x14ac:dyDescent="0.25">
      <c r="A6860" t="s">
        <v>13690</v>
      </c>
      <c r="B6860" t="s">
        <v>13691</v>
      </c>
      <c r="C6860" t="s">
        <v>222</v>
      </c>
      <c r="D6860"/>
      <c r="E6860"/>
      <c r="F6860"/>
      <c r="G6860"/>
      <c r="H6860" t="s">
        <v>63</v>
      </c>
      <c r="I6860" t="s">
        <v>64</v>
      </c>
      <c r="J6860"/>
      <c r="K6860"/>
      <c r="L6860"/>
      <c r="M6860"/>
      <c r="N6860"/>
      <c r="O6860"/>
      <c r="P6860"/>
      <c r="Q6860"/>
      <c r="R6860"/>
      <c r="S6860"/>
      <c r="T6860"/>
      <c r="U6860"/>
      <c r="V6860"/>
      <c r="W6860"/>
      <c r="X6860"/>
      <c r="Y6860"/>
      <c r="Z6860"/>
      <c r="AA6860"/>
      <c r="AB6860"/>
      <c r="AC6860"/>
      <c r="AD6860"/>
      <c r="AE6860"/>
      <c r="AF6860"/>
      <c r="AG6860"/>
      <c r="AH6860">
        <v>0</v>
      </c>
    </row>
    <row r="6861" spans="1:34" ht="15" x14ac:dyDescent="0.25">
      <c r="A6861" t="s">
        <v>13692</v>
      </c>
      <c r="B6861" t="s">
        <v>13693</v>
      </c>
      <c r="C6861" t="s">
        <v>712</v>
      </c>
      <c r="D6861">
        <v>83</v>
      </c>
      <c r="E6861" s="138">
        <v>45600</v>
      </c>
      <c r="F6861" s="138">
        <v>45698</v>
      </c>
      <c r="G6861" t="s">
        <v>69</v>
      </c>
      <c r="H6861" t="s">
        <v>70</v>
      </c>
      <c r="I6861">
        <v>0</v>
      </c>
      <c r="J6861" t="s">
        <v>16257</v>
      </c>
      <c r="K6861">
        <v>0.8</v>
      </c>
      <c r="L6861" t="s">
        <v>71</v>
      </c>
      <c r="M6861"/>
      <c r="N6861"/>
      <c r="O6861"/>
      <c r="P6861"/>
      <c r="Q6861"/>
      <c r="R6861"/>
      <c r="S6861"/>
      <c r="T6861"/>
      <c r="U6861"/>
      <c r="V6861"/>
      <c r="W6861"/>
      <c r="X6861"/>
      <c r="Y6861"/>
      <c r="Z6861"/>
      <c r="AA6861"/>
      <c r="AB6861"/>
      <c r="AC6861"/>
      <c r="AD6861"/>
      <c r="AE6861"/>
      <c r="AF6861"/>
      <c r="AG6861">
        <v>2</v>
      </c>
      <c r="AH6861">
        <v>14999.99</v>
      </c>
    </row>
    <row r="6862" spans="1:34" ht="15" x14ac:dyDescent="0.25">
      <c r="A6862" t="s">
        <v>13694</v>
      </c>
      <c r="B6862" t="s">
        <v>13695</v>
      </c>
      <c r="C6862" t="s">
        <v>281</v>
      </c>
      <c r="D6862">
        <v>3</v>
      </c>
      <c r="E6862" s="138">
        <v>45716</v>
      </c>
      <c r="F6862" s="138">
        <v>45730</v>
      </c>
      <c r="G6862" t="s">
        <v>75</v>
      </c>
      <c r="H6862" t="s">
        <v>63</v>
      </c>
      <c r="I6862">
        <v>0.8</v>
      </c>
      <c r="J6862" t="s">
        <v>71</v>
      </c>
      <c r="K6862"/>
      <c r="L6862"/>
      <c r="M6862"/>
      <c r="N6862"/>
      <c r="O6862"/>
      <c r="P6862"/>
      <c r="Q6862"/>
      <c r="R6862"/>
      <c r="S6862"/>
      <c r="T6862"/>
      <c r="U6862"/>
      <c r="V6862"/>
      <c r="W6862"/>
      <c r="X6862"/>
      <c r="Y6862"/>
      <c r="Z6862"/>
      <c r="AA6862"/>
      <c r="AB6862"/>
      <c r="AC6862"/>
      <c r="AD6862"/>
      <c r="AE6862"/>
      <c r="AF6862"/>
      <c r="AG6862">
        <v>1</v>
      </c>
      <c r="AH6862">
        <v>0</v>
      </c>
    </row>
    <row r="6863" spans="1:34" ht="15" x14ac:dyDescent="0.25">
      <c r="A6863" t="s">
        <v>13696</v>
      </c>
      <c r="B6863" t="s">
        <v>13697</v>
      </c>
      <c r="C6863" t="s">
        <v>318</v>
      </c>
      <c r="D6863">
        <v>27</v>
      </c>
      <c r="E6863" s="138">
        <v>45635</v>
      </c>
      <c r="F6863" s="138">
        <v>45988</v>
      </c>
      <c r="G6863" t="s">
        <v>75</v>
      </c>
      <c r="H6863" t="s">
        <v>70</v>
      </c>
      <c r="I6863">
        <v>0.23</v>
      </c>
      <c r="J6863" t="s">
        <v>16270</v>
      </c>
      <c r="K6863">
        <v>0.35</v>
      </c>
      <c r="L6863" t="s">
        <v>78</v>
      </c>
      <c r="M6863">
        <v>0.43</v>
      </c>
      <c r="N6863" t="s">
        <v>79</v>
      </c>
      <c r="O6863"/>
      <c r="P6863"/>
      <c r="Q6863"/>
      <c r="R6863"/>
      <c r="S6863"/>
      <c r="T6863"/>
      <c r="U6863"/>
      <c r="V6863"/>
      <c r="W6863"/>
      <c r="X6863"/>
      <c r="Y6863"/>
      <c r="Z6863"/>
      <c r="AA6863"/>
      <c r="AB6863"/>
      <c r="AC6863"/>
      <c r="AD6863"/>
      <c r="AE6863"/>
      <c r="AF6863"/>
      <c r="AG6863">
        <v>3</v>
      </c>
      <c r="AH6863">
        <v>0</v>
      </c>
    </row>
    <row r="6864" spans="1:34" ht="15" x14ac:dyDescent="0.25">
      <c r="A6864" t="s">
        <v>13698</v>
      </c>
      <c r="B6864" t="s">
        <v>13699</v>
      </c>
      <c r="C6864" t="s">
        <v>139</v>
      </c>
      <c r="D6864">
        <v>6</v>
      </c>
      <c r="E6864" s="138">
        <v>45716</v>
      </c>
      <c r="F6864" s="138">
        <v>45910</v>
      </c>
      <c r="G6864" t="s">
        <v>69</v>
      </c>
      <c r="H6864" t="s">
        <v>63</v>
      </c>
      <c r="I6864">
        <v>0.8</v>
      </c>
      <c r="J6864" t="s">
        <v>71</v>
      </c>
      <c r="K6864"/>
      <c r="L6864"/>
      <c r="M6864"/>
      <c r="N6864"/>
      <c r="O6864"/>
      <c r="P6864"/>
      <c r="Q6864"/>
      <c r="R6864"/>
      <c r="S6864"/>
      <c r="T6864"/>
      <c r="U6864"/>
      <c r="V6864"/>
      <c r="W6864"/>
      <c r="X6864"/>
      <c r="Y6864"/>
      <c r="Z6864"/>
      <c r="AA6864"/>
      <c r="AB6864"/>
      <c r="AC6864"/>
      <c r="AD6864"/>
      <c r="AE6864"/>
      <c r="AF6864"/>
      <c r="AG6864">
        <v>1</v>
      </c>
      <c r="AH6864">
        <v>0</v>
      </c>
    </row>
    <row r="6865" spans="1:34" ht="15" x14ac:dyDescent="0.25">
      <c r="A6865" t="s">
        <v>13700</v>
      </c>
      <c r="B6865" t="s">
        <v>13701</v>
      </c>
      <c r="C6865" t="s">
        <v>139</v>
      </c>
      <c r="D6865">
        <v>23</v>
      </c>
      <c r="E6865" s="138">
        <v>45656</v>
      </c>
      <c r="F6865" s="138">
        <v>45716</v>
      </c>
      <c r="G6865" t="s">
        <v>69</v>
      </c>
      <c r="H6865" t="s">
        <v>70</v>
      </c>
      <c r="I6865">
        <v>0</v>
      </c>
      <c r="J6865" t="s">
        <v>16229</v>
      </c>
      <c r="K6865">
        <v>0.7</v>
      </c>
      <c r="L6865" t="s">
        <v>71</v>
      </c>
      <c r="M6865"/>
      <c r="N6865"/>
      <c r="O6865"/>
      <c r="P6865"/>
      <c r="Q6865"/>
      <c r="R6865"/>
      <c r="S6865"/>
      <c r="T6865"/>
      <c r="U6865"/>
      <c r="V6865"/>
      <c r="W6865"/>
      <c r="X6865"/>
      <c r="Y6865"/>
      <c r="Z6865"/>
      <c r="AA6865"/>
      <c r="AB6865"/>
      <c r="AC6865"/>
      <c r="AD6865"/>
      <c r="AE6865"/>
      <c r="AF6865"/>
      <c r="AG6865">
        <v>2</v>
      </c>
      <c r="AH6865">
        <v>10000</v>
      </c>
    </row>
    <row r="6866" spans="1:34" ht="15" x14ac:dyDescent="0.25">
      <c r="A6866" t="s">
        <v>13702</v>
      </c>
      <c r="B6866" t="s">
        <v>13703</v>
      </c>
      <c r="C6866" t="s">
        <v>313</v>
      </c>
      <c r="D6866"/>
      <c r="E6866"/>
      <c r="F6866"/>
      <c r="G6866"/>
      <c r="H6866" t="s">
        <v>63</v>
      </c>
      <c r="I6866" t="s">
        <v>64</v>
      </c>
      <c r="J6866"/>
      <c r="K6866"/>
      <c r="L6866"/>
      <c r="M6866"/>
      <c r="N6866"/>
      <c r="O6866"/>
      <c r="P6866"/>
      <c r="Q6866"/>
      <c r="R6866"/>
      <c r="S6866"/>
      <c r="T6866"/>
      <c r="U6866"/>
      <c r="V6866"/>
      <c r="W6866"/>
      <c r="X6866"/>
      <c r="Y6866"/>
      <c r="Z6866"/>
      <c r="AA6866"/>
      <c r="AB6866"/>
      <c r="AC6866"/>
      <c r="AD6866"/>
      <c r="AE6866"/>
      <c r="AF6866"/>
      <c r="AG6866"/>
      <c r="AH6866">
        <v>0</v>
      </c>
    </row>
    <row r="6867" spans="1:34" ht="15" x14ac:dyDescent="0.25">
      <c r="A6867" t="s">
        <v>13704</v>
      </c>
      <c r="B6867" t="s">
        <v>13705</v>
      </c>
      <c r="C6867" t="s">
        <v>182</v>
      </c>
      <c r="D6867">
        <v>31</v>
      </c>
      <c r="E6867" s="138">
        <v>44922</v>
      </c>
      <c r="F6867" s="138">
        <v>46011</v>
      </c>
      <c r="G6867" t="s">
        <v>69</v>
      </c>
      <c r="H6867" t="s">
        <v>63</v>
      </c>
      <c r="I6867">
        <v>0.4</v>
      </c>
      <c r="J6867" t="s">
        <v>71</v>
      </c>
      <c r="K6867"/>
      <c r="L6867"/>
      <c r="M6867"/>
      <c r="N6867"/>
      <c r="O6867"/>
      <c r="P6867"/>
      <c r="Q6867"/>
      <c r="R6867"/>
      <c r="S6867"/>
      <c r="T6867"/>
      <c r="U6867"/>
      <c r="V6867"/>
      <c r="W6867"/>
      <c r="X6867"/>
      <c r="Y6867"/>
      <c r="Z6867"/>
      <c r="AA6867"/>
      <c r="AB6867"/>
      <c r="AC6867"/>
      <c r="AD6867"/>
      <c r="AE6867"/>
      <c r="AF6867"/>
      <c r="AG6867">
        <v>1</v>
      </c>
      <c r="AH6867">
        <v>0</v>
      </c>
    </row>
    <row r="6868" spans="1:34" ht="15" x14ac:dyDescent="0.25">
      <c r="A6868" t="s">
        <v>13706</v>
      </c>
      <c r="B6868" t="s">
        <v>13707</v>
      </c>
      <c r="C6868" t="s">
        <v>712</v>
      </c>
      <c r="D6868">
        <v>21</v>
      </c>
      <c r="E6868" s="138">
        <v>41122</v>
      </c>
      <c r="F6868" s="138">
        <v>46011</v>
      </c>
      <c r="G6868" t="s">
        <v>16478</v>
      </c>
      <c r="H6868" t="s">
        <v>70</v>
      </c>
      <c r="I6868">
        <v>0.3</v>
      </c>
      <c r="J6868" t="s">
        <v>76</v>
      </c>
      <c r="K6868">
        <v>0.45</v>
      </c>
      <c r="L6868" t="s">
        <v>77</v>
      </c>
      <c r="M6868">
        <v>0.6</v>
      </c>
      <c r="N6868" t="s">
        <v>78</v>
      </c>
      <c r="O6868">
        <v>0.75</v>
      </c>
      <c r="P6868" t="s">
        <v>79</v>
      </c>
      <c r="Q6868">
        <v>0</v>
      </c>
      <c r="R6868" t="s">
        <v>16127</v>
      </c>
      <c r="S6868"/>
      <c r="T6868"/>
      <c r="U6868"/>
      <c r="V6868"/>
      <c r="W6868"/>
      <c r="X6868"/>
      <c r="Y6868"/>
      <c r="Z6868"/>
      <c r="AA6868"/>
      <c r="AB6868"/>
      <c r="AC6868"/>
      <c r="AD6868"/>
      <c r="AE6868"/>
      <c r="AF6868"/>
      <c r="AG6868">
        <v>0</v>
      </c>
      <c r="AH6868">
        <v>0</v>
      </c>
    </row>
    <row r="6869" spans="1:34" ht="15" x14ac:dyDescent="0.25">
      <c r="A6869" t="s">
        <v>13708</v>
      </c>
      <c r="B6869" t="s">
        <v>13709</v>
      </c>
      <c r="C6869" t="s">
        <v>1313</v>
      </c>
      <c r="D6869">
        <v>92</v>
      </c>
      <c r="E6869" s="138">
        <v>43819</v>
      </c>
      <c r="F6869" s="138">
        <v>46011</v>
      </c>
      <c r="G6869" t="s">
        <v>69</v>
      </c>
      <c r="H6869" t="s">
        <v>70</v>
      </c>
      <c r="I6869">
        <v>0</v>
      </c>
      <c r="J6869" t="s">
        <v>16231</v>
      </c>
      <c r="K6869">
        <v>0.8</v>
      </c>
      <c r="L6869" t="s">
        <v>71</v>
      </c>
      <c r="M6869"/>
      <c r="N6869"/>
      <c r="O6869"/>
      <c r="P6869"/>
      <c r="Q6869"/>
      <c r="R6869"/>
      <c r="S6869"/>
      <c r="T6869"/>
      <c r="U6869"/>
      <c r="V6869"/>
      <c r="W6869"/>
      <c r="X6869"/>
      <c r="Y6869"/>
      <c r="Z6869"/>
      <c r="AA6869"/>
      <c r="AB6869"/>
      <c r="AC6869"/>
      <c r="AD6869"/>
      <c r="AE6869"/>
      <c r="AF6869"/>
      <c r="AG6869">
        <v>2</v>
      </c>
      <c r="AH6869">
        <v>13000</v>
      </c>
    </row>
    <row r="6870" spans="1:34" ht="15" x14ac:dyDescent="0.25">
      <c r="A6870" t="s">
        <v>13710</v>
      </c>
      <c r="B6870" t="s">
        <v>13711</v>
      </c>
      <c r="C6870" t="s">
        <v>604</v>
      </c>
      <c r="D6870"/>
      <c r="E6870"/>
      <c r="F6870"/>
      <c r="G6870"/>
      <c r="H6870" t="s">
        <v>63</v>
      </c>
      <c r="I6870" t="s">
        <v>64</v>
      </c>
      <c r="J6870"/>
      <c r="K6870"/>
      <c r="L6870"/>
      <c r="M6870"/>
      <c r="N6870"/>
      <c r="O6870"/>
      <c r="P6870"/>
      <c r="Q6870"/>
      <c r="R6870"/>
      <c r="S6870"/>
      <c r="T6870"/>
      <c r="U6870"/>
      <c r="V6870"/>
      <c r="W6870"/>
      <c r="X6870"/>
      <c r="Y6870"/>
      <c r="Z6870"/>
      <c r="AA6870"/>
      <c r="AB6870"/>
      <c r="AC6870"/>
      <c r="AD6870"/>
      <c r="AE6870"/>
      <c r="AF6870"/>
      <c r="AG6870"/>
      <c r="AH6870">
        <v>0</v>
      </c>
    </row>
    <row r="6871" spans="1:34" ht="15" x14ac:dyDescent="0.25">
      <c r="A6871" t="s">
        <v>13712</v>
      </c>
      <c r="B6871" t="s">
        <v>13713</v>
      </c>
      <c r="C6871" t="s">
        <v>159</v>
      </c>
      <c r="D6871">
        <v>23</v>
      </c>
      <c r="E6871" s="138">
        <v>45643</v>
      </c>
      <c r="F6871" s="138">
        <v>45680</v>
      </c>
      <c r="G6871" t="s">
        <v>69</v>
      </c>
      <c r="H6871" t="s">
        <v>63</v>
      </c>
      <c r="I6871">
        <v>0.7</v>
      </c>
      <c r="J6871" t="s">
        <v>71</v>
      </c>
      <c r="K6871"/>
      <c r="L6871"/>
      <c r="M6871"/>
      <c r="N6871"/>
      <c r="O6871"/>
      <c r="P6871"/>
      <c r="Q6871"/>
      <c r="R6871"/>
      <c r="S6871"/>
      <c r="T6871"/>
      <c r="U6871"/>
      <c r="V6871"/>
      <c r="W6871"/>
      <c r="X6871"/>
      <c r="Y6871"/>
      <c r="Z6871"/>
      <c r="AA6871"/>
      <c r="AB6871"/>
      <c r="AC6871"/>
      <c r="AD6871"/>
      <c r="AE6871"/>
      <c r="AF6871"/>
      <c r="AG6871">
        <v>1</v>
      </c>
      <c r="AH6871">
        <v>0</v>
      </c>
    </row>
    <row r="6872" spans="1:34" ht="15" x14ac:dyDescent="0.25">
      <c r="A6872" t="s">
        <v>13714</v>
      </c>
      <c r="B6872" t="s">
        <v>13715</v>
      </c>
      <c r="C6872" t="s">
        <v>151</v>
      </c>
      <c r="D6872">
        <v>38</v>
      </c>
      <c r="E6872" s="138">
        <v>45642</v>
      </c>
      <c r="F6872" s="138">
        <v>45649</v>
      </c>
      <c r="G6872" t="s">
        <v>75</v>
      </c>
      <c r="H6872" t="s">
        <v>63</v>
      </c>
      <c r="I6872">
        <v>0.45</v>
      </c>
      <c r="J6872" t="s">
        <v>71</v>
      </c>
      <c r="K6872"/>
      <c r="L6872"/>
      <c r="M6872"/>
      <c r="N6872"/>
      <c r="O6872"/>
      <c r="P6872"/>
      <c r="Q6872"/>
      <c r="R6872"/>
      <c r="S6872"/>
      <c r="T6872"/>
      <c r="U6872"/>
      <c r="V6872"/>
      <c r="W6872"/>
      <c r="X6872"/>
      <c r="Y6872"/>
      <c r="Z6872"/>
      <c r="AA6872"/>
      <c r="AB6872"/>
      <c r="AC6872"/>
      <c r="AD6872"/>
      <c r="AE6872"/>
      <c r="AF6872"/>
      <c r="AG6872">
        <v>1</v>
      </c>
      <c r="AH6872">
        <v>0</v>
      </c>
    </row>
    <row r="6873" spans="1:34" ht="15" x14ac:dyDescent="0.25">
      <c r="A6873" t="s">
        <v>13716</v>
      </c>
      <c r="B6873" t="s">
        <v>13717</v>
      </c>
      <c r="C6873" t="s">
        <v>609</v>
      </c>
      <c r="D6873">
        <v>18</v>
      </c>
      <c r="E6873" s="138">
        <v>45853</v>
      </c>
      <c r="F6873" s="138">
        <v>45887</v>
      </c>
      <c r="G6873" t="s">
        <v>16533</v>
      </c>
      <c r="H6873" t="s">
        <v>70</v>
      </c>
      <c r="I6873">
        <v>0</v>
      </c>
      <c r="J6873" t="s">
        <v>16230</v>
      </c>
      <c r="K6873">
        <v>0.78</v>
      </c>
      <c r="L6873" t="s">
        <v>16270</v>
      </c>
      <c r="M6873">
        <v>0.79</v>
      </c>
      <c r="N6873" t="s">
        <v>78</v>
      </c>
      <c r="O6873">
        <v>0.8</v>
      </c>
      <c r="P6873" t="s">
        <v>79</v>
      </c>
      <c r="Q6873"/>
      <c r="R6873"/>
      <c r="S6873"/>
      <c r="T6873"/>
      <c r="U6873"/>
      <c r="V6873"/>
      <c r="W6873"/>
      <c r="X6873"/>
      <c r="Y6873"/>
      <c r="Z6873"/>
      <c r="AA6873"/>
      <c r="AB6873"/>
      <c r="AC6873"/>
      <c r="AD6873"/>
      <c r="AE6873"/>
      <c r="AF6873"/>
      <c r="AG6873">
        <v>4</v>
      </c>
      <c r="AH6873">
        <v>15000</v>
      </c>
    </row>
    <row r="6874" spans="1:34" ht="15" x14ac:dyDescent="0.25">
      <c r="A6874" t="s">
        <v>13718</v>
      </c>
      <c r="B6874" t="s">
        <v>13719</v>
      </c>
      <c r="C6874" t="s">
        <v>642</v>
      </c>
      <c r="D6874">
        <v>27</v>
      </c>
      <c r="E6874" s="138">
        <v>45622</v>
      </c>
      <c r="F6874" s="138">
        <v>45700</v>
      </c>
      <c r="G6874" t="s">
        <v>69</v>
      </c>
      <c r="H6874" t="s">
        <v>63</v>
      </c>
      <c r="I6874">
        <v>0.8</v>
      </c>
      <c r="J6874" t="s">
        <v>71</v>
      </c>
      <c r="K6874"/>
      <c r="L6874"/>
      <c r="M6874"/>
      <c r="N6874"/>
      <c r="O6874"/>
      <c r="P6874"/>
      <c r="Q6874"/>
      <c r="R6874"/>
      <c r="S6874"/>
      <c r="T6874"/>
      <c r="U6874"/>
      <c r="V6874"/>
      <c r="W6874"/>
      <c r="X6874"/>
      <c r="Y6874"/>
      <c r="Z6874"/>
      <c r="AA6874"/>
      <c r="AB6874"/>
      <c r="AC6874"/>
      <c r="AD6874"/>
      <c r="AE6874"/>
      <c r="AF6874"/>
      <c r="AG6874">
        <v>1</v>
      </c>
      <c r="AH6874">
        <v>0</v>
      </c>
    </row>
    <row r="6875" spans="1:34" ht="15" x14ac:dyDescent="0.25">
      <c r="A6875" t="s">
        <v>13720</v>
      </c>
      <c r="B6875" t="s">
        <v>13721</v>
      </c>
      <c r="C6875" t="s">
        <v>151</v>
      </c>
      <c r="D6875">
        <v>37</v>
      </c>
      <c r="E6875" s="138">
        <v>45646</v>
      </c>
      <c r="F6875" s="138">
        <v>45931</v>
      </c>
      <c r="G6875" t="s">
        <v>75</v>
      </c>
      <c r="H6875" t="s">
        <v>70</v>
      </c>
      <c r="I6875">
        <v>0</v>
      </c>
      <c r="J6875" t="s">
        <v>16229</v>
      </c>
      <c r="K6875">
        <v>0.45</v>
      </c>
      <c r="L6875" t="s">
        <v>16270</v>
      </c>
      <c r="M6875">
        <v>0.6</v>
      </c>
      <c r="N6875" t="s">
        <v>78</v>
      </c>
      <c r="O6875">
        <v>0.8</v>
      </c>
      <c r="P6875" t="s">
        <v>79</v>
      </c>
      <c r="Q6875"/>
      <c r="R6875"/>
      <c r="S6875"/>
      <c r="T6875"/>
      <c r="U6875"/>
      <c r="V6875"/>
      <c r="W6875"/>
      <c r="X6875"/>
      <c r="Y6875"/>
      <c r="Z6875"/>
      <c r="AA6875"/>
      <c r="AB6875"/>
      <c r="AC6875"/>
      <c r="AD6875"/>
      <c r="AE6875"/>
      <c r="AF6875"/>
      <c r="AG6875">
        <v>4</v>
      </c>
      <c r="AH6875">
        <v>10000</v>
      </c>
    </row>
    <row r="6876" spans="1:34" ht="15" x14ac:dyDescent="0.25">
      <c r="A6876" t="s">
        <v>13722</v>
      </c>
      <c r="B6876" t="s">
        <v>13723</v>
      </c>
      <c r="C6876" t="s">
        <v>176</v>
      </c>
      <c r="D6876">
        <v>28</v>
      </c>
      <c r="E6876" s="138">
        <v>45649</v>
      </c>
      <c r="F6876" s="138">
        <v>45664</v>
      </c>
      <c r="G6876" t="s">
        <v>69</v>
      </c>
      <c r="H6876" t="s">
        <v>63</v>
      </c>
      <c r="I6876">
        <v>0.7</v>
      </c>
      <c r="J6876" t="s">
        <v>71</v>
      </c>
      <c r="K6876"/>
      <c r="L6876"/>
      <c r="M6876"/>
      <c r="N6876"/>
      <c r="O6876"/>
      <c r="P6876"/>
      <c r="Q6876"/>
      <c r="R6876"/>
      <c r="S6876"/>
      <c r="T6876"/>
      <c r="U6876"/>
      <c r="V6876"/>
      <c r="W6876"/>
      <c r="X6876"/>
      <c r="Y6876"/>
      <c r="Z6876"/>
      <c r="AA6876"/>
      <c r="AB6876"/>
      <c r="AC6876"/>
      <c r="AD6876"/>
      <c r="AE6876"/>
      <c r="AF6876"/>
      <c r="AG6876">
        <v>1</v>
      </c>
      <c r="AH6876">
        <v>0</v>
      </c>
    </row>
    <row r="6877" spans="1:34" ht="15" x14ac:dyDescent="0.25">
      <c r="A6877" t="s">
        <v>13724</v>
      </c>
      <c r="B6877" t="s">
        <v>13725</v>
      </c>
      <c r="C6877" t="s">
        <v>182</v>
      </c>
      <c r="D6877">
        <v>6</v>
      </c>
      <c r="E6877" s="138">
        <v>44655</v>
      </c>
      <c r="F6877" s="138">
        <v>46011</v>
      </c>
      <c r="G6877" t="s">
        <v>69</v>
      </c>
      <c r="H6877" t="s">
        <v>70</v>
      </c>
      <c r="I6877">
        <v>0</v>
      </c>
      <c r="J6877" t="s">
        <v>16236</v>
      </c>
      <c r="K6877">
        <v>0.6</v>
      </c>
      <c r="L6877" t="s">
        <v>71</v>
      </c>
      <c r="M6877"/>
      <c r="N6877"/>
      <c r="O6877"/>
      <c r="P6877"/>
      <c r="Q6877"/>
      <c r="R6877"/>
      <c r="S6877"/>
      <c r="T6877"/>
      <c r="U6877"/>
      <c r="V6877"/>
      <c r="W6877"/>
      <c r="X6877"/>
      <c r="Y6877"/>
      <c r="Z6877"/>
      <c r="AA6877"/>
      <c r="AB6877"/>
      <c r="AC6877"/>
      <c r="AD6877"/>
      <c r="AE6877"/>
      <c r="AF6877"/>
      <c r="AG6877">
        <v>2</v>
      </c>
      <c r="AH6877">
        <v>9999.99</v>
      </c>
    </row>
    <row r="6878" spans="1:34" ht="15" x14ac:dyDescent="0.25">
      <c r="A6878" t="s">
        <v>13726</v>
      </c>
      <c r="B6878" t="s">
        <v>13727</v>
      </c>
      <c r="C6878" t="s">
        <v>162</v>
      </c>
      <c r="D6878">
        <v>40</v>
      </c>
      <c r="E6878" s="138">
        <v>45624</v>
      </c>
      <c r="F6878" s="138">
        <v>45679</v>
      </c>
      <c r="G6878" t="s">
        <v>69</v>
      </c>
      <c r="H6878" t="s">
        <v>63</v>
      </c>
      <c r="I6878">
        <v>0.8</v>
      </c>
      <c r="J6878" t="s">
        <v>71</v>
      </c>
      <c r="K6878"/>
      <c r="L6878"/>
      <c r="M6878"/>
      <c r="N6878"/>
      <c r="O6878"/>
      <c r="P6878"/>
      <c r="Q6878"/>
      <c r="R6878"/>
      <c r="S6878"/>
      <c r="T6878"/>
      <c r="U6878"/>
      <c r="V6878"/>
      <c r="W6878"/>
      <c r="X6878"/>
      <c r="Y6878"/>
      <c r="Z6878"/>
      <c r="AA6878"/>
      <c r="AB6878"/>
      <c r="AC6878"/>
      <c r="AD6878"/>
      <c r="AE6878"/>
      <c r="AF6878"/>
      <c r="AG6878">
        <v>1</v>
      </c>
      <c r="AH6878">
        <v>0</v>
      </c>
    </row>
    <row r="6879" spans="1:34" ht="15" x14ac:dyDescent="0.25">
      <c r="A6879" t="s">
        <v>13728</v>
      </c>
      <c r="B6879" t="s">
        <v>13729</v>
      </c>
      <c r="C6879" t="s">
        <v>151</v>
      </c>
      <c r="D6879">
        <v>43</v>
      </c>
      <c r="E6879" s="138">
        <v>45649</v>
      </c>
      <c r="F6879" s="138">
        <v>45674</v>
      </c>
      <c r="G6879" t="s">
        <v>75</v>
      </c>
      <c r="H6879" t="s">
        <v>70</v>
      </c>
      <c r="I6879">
        <v>0</v>
      </c>
      <c r="J6879" t="s">
        <v>16230</v>
      </c>
      <c r="K6879">
        <v>0.65</v>
      </c>
      <c r="L6879" t="s">
        <v>16270</v>
      </c>
      <c r="M6879">
        <v>0.7</v>
      </c>
      <c r="N6879" t="s">
        <v>78</v>
      </c>
      <c r="O6879">
        <v>0.75</v>
      </c>
      <c r="P6879" t="s">
        <v>79</v>
      </c>
      <c r="Q6879"/>
      <c r="R6879"/>
      <c r="S6879"/>
      <c r="T6879"/>
      <c r="U6879"/>
      <c r="V6879"/>
      <c r="W6879"/>
      <c r="X6879"/>
      <c r="Y6879"/>
      <c r="Z6879"/>
      <c r="AA6879"/>
      <c r="AB6879"/>
      <c r="AC6879"/>
      <c r="AD6879"/>
      <c r="AE6879"/>
      <c r="AF6879"/>
      <c r="AG6879">
        <v>4</v>
      </c>
      <c r="AH6879">
        <v>15000</v>
      </c>
    </row>
    <row r="6880" spans="1:34" ht="15" x14ac:dyDescent="0.25">
      <c r="A6880" t="s">
        <v>13730</v>
      </c>
      <c r="B6880" t="s">
        <v>13731</v>
      </c>
      <c r="C6880" t="s">
        <v>193</v>
      </c>
      <c r="D6880">
        <v>5</v>
      </c>
      <c r="E6880" s="138">
        <v>45715</v>
      </c>
      <c r="F6880" s="138">
        <v>45716</v>
      </c>
      <c r="G6880" t="s">
        <v>69</v>
      </c>
      <c r="H6880" t="s">
        <v>63</v>
      </c>
      <c r="I6880">
        <v>0.8</v>
      </c>
      <c r="J6880" t="s">
        <v>71</v>
      </c>
      <c r="K6880"/>
      <c r="L6880"/>
      <c r="M6880"/>
      <c r="N6880"/>
      <c r="O6880"/>
      <c r="P6880"/>
      <c r="Q6880"/>
      <c r="R6880"/>
      <c r="S6880"/>
      <c r="T6880"/>
      <c r="U6880"/>
      <c r="V6880"/>
      <c r="W6880"/>
      <c r="X6880"/>
      <c r="Y6880"/>
      <c r="Z6880"/>
      <c r="AA6880"/>
      <c r="AB6880"/>
      <c r="AC6880"/>
      <c r="AD6880"/>
      <c r="AE6880"/>
      <c r="AF6880"/>
      <c r="AG6880">
        <v>1</v>
      </c>
      <c r="AH6880">
        <v>0</v>
      </c>
    </row>
    <row r="6881" spans="1:34" ht="15" x14ac:dyDescent="0.25">
      <c r="A6881" t="s">
        <v>13732</v>
      </c>
      <c r="B6881" t="s">
        <v>13733</v>
      </c>
      <c r="C6881" t="s">
        <v>93</v>
      </c>
      <c r="D6881">
        <v>2</v>
      </c>
      <c r="E6881" s="138">
        <v>45716</v>
      </c>
      <c r="F6881" s="138">
        <v>45944</v>
      </c>
      <c r="G6881" t="s">
        <v>69</v>
      </c>
      <c r="H6881" t="s">
        <v>70</v>
      </c>
      <c r="I6881">
        <v>0</v>
      </c>
      <c r="J6881" t="s">
        <v>16232</v>
      </c>
      <c r="K6881">
        <v>0.4</v>
      </c>
      <c r="L6881" t="s">
        <v>71</v>
      </c>
      <c r="M6881"/>
      <c r="N6881"/>
      <c r="O6881"/>
      <c r="P6881"/>
      <c r="Q6881"/>
      <c r="R6881"/>
      <c r="S6881"/>
      <c r="T6881"/>
      <c r="U6881"/>
      <c r="V6881"/>
      <c r="W6881"/>
      <c r="X6881"/>
      <c r="Y6881"/>
      <c r="Z6881"/>
      <c r="AA6881"/>
      <c r="AB6881"/>
      <c r="AC6881"/>
      <c r="AD6881"/>
      <c r="AE6881"/>
      <c r="AF6881"/>
      <c r="AG6881">
        <v>2</v>
      </c>
      <c r="AH6881">
        <v>7500</v>
      </c>
    </row>
    <row r="6882" spans="1:34" ht="15" x14ac:dyDescent="0.25">
      <c r="A6882" t="s">
        <v>13734</v>
      </c>
      <c r="B6882" t="s">
        <v>13735</v>
      </c>
      <c r="C6882" t="s">
        <v>193</v>
      </c>
      <c r="D6882">
        <v>3</v>
      </c>
      <c r="E6882" s="138">
        <v>45714</v>
      </c>
      <c r="F6882" s="138">
        <v>45940</v>
      </c>
      <c r="G6882" t="s">
        <v>69</v>
      </c>
      <c r="H6882" t="s">
        <v>70</v>
      </c>
      <c r="I6882">
        <v>0</v>
      </c>
      <c r="J6882" t="s">
        <v>16289</v>
      </c>
      <c r="K6882">
        <v>0.8</v>
      </c>
      <c r="L6882" t="s">
        <v>71</v>
      </c>
      <c r="M6882"/>
      <c r="N6882"/>
      <c r="O6882"/>
      <c r="P6882"/>
      <c r="Q6882"/>
      <c r="R6882"/>
      <c r="S6882"/>
      <c r="T6882"/>
      <c r="U6882"/>
      <c r="V6882"/>
      <c r="W6882"/>
      <c r="X6882"/>
      <c r="Y6882"/>
      <c r="Z6882"/>
      <c r="AA6882"/>
      <c r="AB6882"/>
      <c r="AC6882"/>
      <c r="AD6882"/>
      <c r="AE6882"/>
      <c r="AF6882"/>
      <c r="AG6882">
        <v>2</v>
      </c>
      <c r="AH6882">
        <v>11999.99</v>
      </c>
    </row>
    <row r="6883" spans="1:34" ht="15" x14ac:dyDescent="0.25">
      <c r="A6883" t="s">
        <v>13736</v>
      </c>
      <c r="B6883" t="s">
        <v>13737</v>
      </c>
      <c r="C6883" t="s">
        <v>935</v>
      </c>
      <c r="D6883">
        <v>7</v>
      </c>
      <c r="E6883" s="138">
        <v>45708</v>
      </c>
      <c r="F6883" s="138">
        <v>45727</v>
      </c>
      <c r="G6883" t="s">
        <v>75</v>
      </c>
      <c r="H6883" t="s">
        <v>70</v>
      </c>
      <c r="I6883">
        <v>0</v>
      </c>
      <c r="J6883" t="s">
        <v>16231</v>
      </c>
      <c r="K6883">
        <v>0.78</v>
      </c>
      <c r="L6883" t="s">
        <v>71</v>
      </c>
      <c r="M6883"/>
      <c r="N6883"/>
      <c r="O6883"/>
      <c r="P6883"/>
      <c r="Q6883"/>
      <c r="R6883"/>
      <c r="S6883"/>
      <c r="T6883"/>
      <c r="U6883"/>
      <c r="V6883"/>
      <c r="W6883"/>
      <c r="X6883"/>
      <c r="Y6883"/>
      <c r="Z6883"/>
      <c r="AA6883"/>
      <c r="AB6883"/>
      <c r="AC6883"/>
      <c r="AD6883"/>
      <c r="AE6883"/>
      <c r="AF6883"/>
      <c r="AG6883">
        <v>2</v>
      </c>
      <c r="AH6883">
        <v>13000</v>
      </c>
    </row>
    <row r="6884" spans="1:34" ht="15" x14ac:dyDescent="0.25">
      <c r="A6884" t="s">
        <v>13738</v>
      </c>
      <c r="B6884" t="s">
        <v>13739</v>
      </c>
      <c r="C6884" t="s">
        <v>87</v>
      </c>
      <c r="D6884">
        <v>52</v>
      </c>
      <c r="E6884" s="138">
        <v>45643</v>
      </c>
      <c r="F6884" s="138">
        <v>45666</v>
      </c>
      <c r="G6884" t="s">
        <v>75</v>
      </c>
      <c r="H6884" t="s">
        <v>70</v>
      </c>
      <c r="I6884">
        <v>0</v>
      </c>
      <c r="J6884" t="s">
        <v>16301</v>
      </c>
      <c r="K6884">
        <v>0.8</v>
      </c>
      <c r="L6884" t="s">
        <v>71</v>
      </c>
      <c r="M6884"/>
      <c r="N6884"/>
      <c r="O6884"/>
      <c r="P6884"/>
      <c r="Q6884"/>
      <c r="R6884"/>
      <c r="S6884"/>
      <c r="T6884"/>
      <c r="U6884"/>
      <c r="V6884"/>
      <c r="W6884"/>
      <c r="X6884"/>
      <c r="Y6884"/>
      <c r="Z6884"/>
      <c r="AA6884"/>
      <c r="AB6884"/>
      <c r="AC6884"/>
      <c r="AD6884"/>
      <c r="AE6884"/>
      <c r="AF6884"/>
      <c r="AG6884">
        <v>2</v>
      </c>
      <c r="AH6884">
        <v>14000</v>
      </c>
    </row>
    <row r="6885" spans="1:34" ht="15" x14ac:dyDescent="0.25">
      <c r="A6885" t="s">
        <v>13740</v>
      </c>
      <c r="B6885" t="s">
        <v>13741</v>
      </c>
      <c r="C6885" t="s">
        <v>426</v>
      </c>
      <c r="D6885">
        <v>11</v>
      </c>
      <c r="E6885" s="138">
        <v>43553</v>
      </c>
      <c r="F6885" s="138">
        <v>46011</v>
      </c>
      <c r="G6885" t="s">
        <v>69</v>
      </c>
      <c r="H6885" t="s">
        <v>63</v>
      </c>
      <c r="I6885">
        <v>0.8</v>
      </c>
      <c r="J6885" t="s">
        <v>71</v>
      </c>
      <c r="K6885"/>
      <c r="L6885"/>
      <c r="M6885"/>
      <c r="N6885"/>
      <c r="O6885"/>
      <c r="P6885"/>
      <c r="Q6885"/>
      <c r="R6885"/>
      <c r="S6885"/>
      <c r="T6885"/>
      <c r="U6885"/>
      <c r="V6885"/>
      <c r="W6885"/>
      <c r="X6885"/>
      <c r="Y6885"/>
      <c r="Z6885"/>
      <c r="AA6885"/>
      <c r="AB6885"/>
      <c r="AC6885"/>
      <c r="AD6885"/>
      <c r="AE6885"/>
      <c r="AF6885"/>
      <c r="AG6885">
        <v>1</v>
      </c>
      <c r="AH6885">
        <v>0</v>
      </c>
    </row>
    <row r="6886" spans="1:34" ht="15" x14ac:dyDescent="0.25">
      <c r="A6886" t="s">
        <v>13742</v>
      </c>
      <c r="B6886" t="s">
        <v>13743</v>
      </c>
      <c r="C6886" t="s">
        <v>313</v>
      </c>
      <c r="D6886"/>
      <c r="E6886"/>
      <c r="F6886"/>
      <c r="G6886"/>
      <c r="H6886" t="s">
        <v>63</v>
      </c>
      <c r="I6886" t="s">
        <v>64</v>
      </c>
      <c r="J6886"/>
      <c r="K6886"/>
      <c r="L6886"/>
      <c r="M6886"/>
      <c r="N6886"/>
      <c r="O6886"/>
      <c r="P6886"/>
      <c r="Q6886"/>
      <c r="R6886"/>
      <c r="S6886"/>
      <c r="T6886"/>
      <c r="U6886"/>
      <c r="V6886"/>
      <c r="W6886"/>
      <c r="X6886"/>
      <c r="Y6886"/>
      <c r="Z6886"/>
      <c r="AA6886"/>
      <c r="AB6886"/>
      <c r="AC6886"/>
      <c r="AD6886"/>
      <c r="AE6886"/>
      <c r="AF6886"/>
      <c r="AG6886"/>
      <c r="AH6886">
        <v>0</v>
      </c>
    </row>
    <row r="6887" spans="1:34" ht="15" x14ac:dyDescent="0.25">
      <c r="A6887" t="s">
        <v>13744</v>
      </c>
      <c r="B6887" t="s">
        <v>13745</v>
      </c>
      <c r="C6887" t="s">
        <v>313</v>
      </c>
      <c r="D6887"/>
      <c r="E6887"/>
      <c r="F6887"/>
      <c r="G6887"/>
      <c r="H6887" t="s">
        <v>63</v>
      </c>
      <c r="I6887" t="s">
        <v>64</v>
      </c>
      <c r="J6887"/>
      <c r="K6887"/>
      <c r="L6887"/>
      <c r="M6887"/>
      <c r="N6887"/>
      <c r="O6887"/>
      <c r="P6887"/>
      <c r="Q6887"/>
      <c r="R6887"/>
      <c r="S6887"/>
      <c r="T6887"/>
      <c r="U6887"/>
      <c r="V6887"/>
      <c r="W6887"/>
      <c r="X6887"/>
      <c r="Y6887"/>
      <c r="Z6887"/>
      <c r="AA6887"/>
      <c r="AB6887"/>
      <c r="AC6887"/>
      <c r="AD6887"/>
      <c r="AE6887"/>
      <c r="AF6887"/>
      <c r="AG6887"/>
      <c r="AH6887">
        <v>0</v>
      </c>
    </row>
    <row r="6888" spans="1:34" ht="15" x14ac:dyDescent="0.25">
      <c r="A6888" t="s">
        <v>13746</v>
      </c>
      <c r="B6888" t="s">
        <v>13747</v>
      </c>
      <c r="C6888" t="s">
        <v>326</v>
      </c>
      <c r="D6888">
        <v>52</v>
      </c>
      <c r="E6888" s="138">
        <v>45623</v>
      </c>
      <c r="F6888" s="138">
        <v>45819</v>
      </c>
      <c r="G6888" t="s">
        <v>69</v>
      </c>
      <c r="H6888" t="s">
        <v>70</v>
      </c>
      <c r="I6888">
        <v>0</v>
      </c>
      <c r="J6888" t="s">
        <v>16230</v>
      </c>
      <c r="K6888">
        <v>0.8</v>
      </c>
      <c r="L6888" t="s">
        <v>71</v>
      </c>
      <c r="M6888"/>
      <c r="N6888"/>
      <c r="O6888"/>
      <c r="P6888"/>
      <c r="Q6888"/>
      <c r="R6888"/>
      <c r="S6888"/>
      <c r="T6888"/>
      <c r="U6888"/>
      <c r="V6888"/>
      <c r="W6888"/>
      <c r="X6888"/>
      <c r="Y6888"/>
      <c r="Z6888"/>
      <c r="AA6888"/>
      <c r="AB6888"/>
      <c r="AC6888"/>
      <c r="AD6888"/>
      <c r="AE6888"/>
      <c r="AF6888"/>
      <c r="AG6888">
        <v>2</v>
      </c>
      <c r="AH6888">
        <v>15000</v>
      </c>
    </row>
    <row r="6889" spans="1:34" ht="15" x14ac:dyDescent="0.25">
      <c r="A6889" t="s">
        <v>13748</v>
      </c>
      <c r="B6889" t="s">
        <v>13749</v>
      </c>
      <c r="C6889" t="s">
        <v>521</v>
      </c>
      <c r="D6889">
        <v>58</v>
      </c>
      <c r="E6889" s="138">
        <v>45287</v>
      </c>
      <c r="F6889" s="138">
        <v>46011</v>
      </c>
      <c r="G6889" t="s">
        <v>16478</v>
      </c>
      <c r="H6889" t="s">
        <v>70</v>
      </c>
      <c r="I6889">
        <v>0.6</v>
      </c>
      <c r="J6889" t="s">
        <v>76</v>
      </c>
      <c r="K6889">
        <v>0.6</v>
      </c>
      <c r="L6889" t="s">
        <v>77</v>
      </c>
      <c r="M6889">
        <v>0.7</v>
      </c>
      <c r="N6889" t="s">
        <v>78</v>
      </c>
      <c r="O6889">
        <v>0.8</v>
      </c>
      <c r="P6889" t="s">
        <v>79</v>
      </c>
      <c r="Q6889">
        <v>0</v>
      </c>
      <c r="R6889" t="s">
        <v>16230</v>
      </c>
      <c r="S6889"/>
      <c r="T6889"/>
      <c r="U6889"/>
      <c r="V6889"/>
      <c r="W6889"/>
      <c r="X6889"/>
      <c r="Y6889"/>
      <c r="Z6889"/>
      <c r="AA6889"/>
      <c r="AB6889"/>
      <c r="AC6889"/>
      <c r="AD6889"/>
      <c r="AE6889"/>
      <c r="AF6889"/>
      <c r="AG6889">
        <v>0</v>
      </c>
      <c r="AH6889">
        <v>0</v>
      </c>
    </row>
    <row r="6890" spans="1:34" ht="15" x14ac:dyDescent="0.25">
      <c r="A6890" t="s">
        <v>13750</v>
      </c>
      <c r="B6890" t="s">
        <v>13751</v>
      </c>
      <c r="C6890" t="s">
        <v>350</v>
      </c>
      <c r="D6890"/>
      <c r="E6890"/>
      <c r="F6890"/>
      <c r="G6890"/>
      <c r="H6890" t="s">
        <v>63</v>
      </c>
      <c r="I6890" t="s">
        <v>64</v>
      </c>
      <c r="J6890"/>
      <c r="K6890"/>
      <c r="L6890"/>
      <c r="M6890"/>
      <c r="N6890"/>
      <c r="O6890"/>
      <c r="P6890"/>
      <c r="Q6890"/>
      <c r="R6890"/>
      <c r="S6890"/>
      <c r="T6890"/>
      <c r="U6890"/>
      <c r="V6890"/>
      <c r="W6890"/>
      <c r="X6890"/>
      <c r="Y6890"/>
      <c r="Z6890"/>
      <c r="AA6890"/>
      <c r="AB6890"/>
      <c r="AC6890"/>
      <c r="AD6890"/>
      <c r="AE6890"/>
      <c r="AF6890"/>
      <c r="AG6890"/>
      <c r="AH6890">
        <v>0</v>
      </c>
    </row>
    <row r="6891" spans="1:34" ht="15" x14ac:dyDescent="0.25">
      <c r="A6891" t="s">
        <v>13752</v>
      </c>
      <c r="B6891" t="s">
        <v>13753</v>
      </c>
      <c r="C6891" t="s">
        <v>374</v>
      </c>
      <c r="D6891">
        <v>99</v>
      </c>
      <c r="E6891" s="138">
        <v>41873</v>
      </c>
      <c r="F6891" s="138">
        <v>46011</v>
      </c>
      <c r="G6891" t="s">
        <v>69</v>
      </c>
      <c r="H6891" t="s">
        <v>63</v>
      </c>
      <c r="I6891">
        <v>0.8</v>
      </c>
      <c r="J6891" t="s">
        <v>71</v>
      </c>
      <c r="K6891"/>
      <c r="L6891"/>
      <c r="M6891"/>
      <c r="N6891"/>
      <c r="O6891"/>
      <c r="P6891"/>
      <c r="Q6891"/>
      <c r="R6891"/>
      <c r="S6891"/>
      <c r="T6891"/>
      <c r="U6891"/>
      <c r="V6891"/>
      <c r="W6891"/>
      <c r="X6891"/>
      <c r="Y6891"/>
      <c r="Z6891"/>
      <c r="AA6891"/>
      <c r="AB6891"/>
      <c r="AC6891"/>
      <c r="AD6891"/>
      <c r="AE6891"/>
      <c r="AF6891"/>
      <c r="AG6891">
        <v>1</v>
      </c>
      <c r="AH6891">
        <v>0</v>
      </c>
    </row>
    <row r="6892" spans="1:34" ht="15" x14ac:dyDescent="0.25">
      <c r="A6892" t="s">
        <v>13754</v>
      </c>
      <c r="B6892" t="s">
        <v>13755</v>
      </c>
      <c r="C6892" t="s">
        <v>426</v>
      </c>
      <c r="D6892">
        <v>29</v>
      </c>
      <c r="E6892" s="138">
        <v>44287</v>
      </c>
      <c r="F6892" s="138">
        <v>46011</v>
      </c>
      <c r="G6892" t="s">
        <v>69</v>
      </c>
      <c r="H6892" t="s">
        <v>63</v>
      </c>
      <c r="I6892">
        <v>0.8</v>
      </c>
      <c r="J6892" t="s">
        <v>71</v>
      </c>
      <c r="K6892"/>
      <c r="L6892"/>
      <c r="M6892"/>
      <c r="N6892"/>
      <c r="O6892"/>
      <c r="P6892"/>
      <c r="Q6892"/>
      <c r="R6892"/>
      <c r="S6892"/>
      <c r="T6892"/>
      <c r="U6892"/>
      <c r="V6892"/>
      <c r="W6892"/>
      <c r="X6892"/>
      <c r="Y6892"/>
      <c r="Z6892"/>
      <c r="AA6892"/>
      <c r="AB6892"/>
      <c r="AC6892"/>
      <c r="AD6892"/>
      <c r="AE6892"/>
      <c r="AF6892"/>
      <c r="AG6892">
        <v>1</v>
      </c>
      <c r="AH6892">
        <v>0</v>
      </c>
    </row>
    <row r="6893" spans="1:34" ht="15" x14ac:dyDescent="0.25">
      <c r="A6893" t="s">
        <v>13756</v>
      </c>
      <c r="B6893" t="s">
        <v>13757</v>
      </c>
      <c r="C6893" t="s">
        <v>264</v>
      </c>
      <c r="D6893">
        <v>32</v>
      </c>
      <c r="E6893" s="138">
        <v>41849</v>
      </c>
      <c r="F6893" s="138">
        <v>46011</v>
      </c>
      <c r="G6893" t="s">
        <v>69</v>
      </c>
      <c r="H6893" t="s">
        <v>63</v>
      </c>
      <c r="I6893">
        <v>0.8</v>
      </c>
      <c r="J6893" t="s">
        <v>71</v>
      </c>
      <c r="K6893"/>
      <c r="L6893"/>
      <c r="M6893"/>
      <c r="N6893"/>
      <c r="O6893"/>
      <c r="P6893"/>
      <c r="Q6893"/>
      <c r="R6893"/>
      <c r="S6893"/>
      <c r="T6893"/>
      <c r="U6893"/>
      <c r="V6893"/>
      <c r="W6893"/>
      <c r="X6893"/>
      <c r="Y6893"/>
      <c r="Z6893"/>
      <c r="AA6893"/>
      <c r="AB6893"/>
      <c r="AC6893"/>
      <c r="AD6893"/>
      <c r="AE6893"/>
      <c r="AF6893"/>
      <c r="AG6893">
        <v>1</v>
      </c>
      <c r="AH6893">
        <v>0</v>
      </c>
    </row>
    <row r="6894" spans="1:34" ht="15" x14ac:dyDescent="0.25">
      <c r="A6894" t="s">
        <v>13758</v>
      </c>
      <c r="B6894" t="s">
        <v>13759</v>
      </c>
      <c r="C6894" t="s">
        <v>151</v>
      </c>
      <c r="D6894">
        <v>40</v>
      </c>
      <c r="E6894" s="138">
        <v>45645</v>
      </c>
      <c r="F6894" s="138">
        <v>45708</v>
      </c>
      <c r="G6894" t="s">
        <v>75</v>
      </c>
      <c r="H6894" t="s">
        <v>70</v>
      </c>
      <c r="I6894">
        <v>0</v>
      </c>
      <c r="J6894" t="s">
        <v>16256</v>
      </c>
      <c r="K6894">
        <v>0.76</v>
      </c>
      <c r="L6894" t="s">
        <v>71</v>
      </c>
      <c r="M6894"/>
      <c r="N6894"/>
      <c r="O6894"/>
      <c r="P6894"/>
      <c r="Q6894"/>
      <c r="R6894"/>
      <c r="S6894"/>
      <c r="T6894"/>
      <c r="U6894"/>
      <c r="V6894"/>
      <c r="W6894"/>
      <c r="X6894"/>
      <c r="Y6894"/>
      <c r="Z6894"/>
      <c r="AA6894"/>
      <c r="AB6894"/>
      <c r="AC6894"/>
      <c r="AD6894"/>
      <c r="AE6894"/>
      <c r="AF6894"/>
      <c r="AG6894">
        <v>2</v>
      </c>
      <c r="AH6894">
        <v>6000</v>
      </c>
    </row>
    <row r="6895" spans="1:34" ht="15" x14ac:dyDescent="0.25">
      <c r="A6895" t="s">
        <v>13760</v>
      </c>
      <c r="B6895" t="s">
        <v>13761</v>
      </c>
      <c r="C6895" t="s">
        <v>211</v>
      </c>
      <c r="D6895">
        <v>3</v>
      </c>
      <c r="E6895" s="138">
        <v>45378</v>
      </c>
      <c r="F6895" s="138">
        <v>46011</v>
      </c>
      <c r="G6895" t="s">
        <v>69</v>
      </c>
      <c r="H6895" t="s">
        <v>70</v>
      </c>
      <c r="I6895">
        <v>0</v>
      </c>
      <c r="J6895" t="s">
        <v>16248</v>
      </c>
      <c r="K6895">
        <v>0.8</v>
      </c>
      <c r="L6895" t="s">
        <v>71</v>
      </c>
      <c r="M6895"/>
      <c r="N6895"/>
      <c r="O6895"/>
      <c r="P6895"/>
      <c r="Q6895"/>
      <c r="R6895"/>
      <c r="S6895"/>
      <c r="T6895"/>
      <c r="U6895"/>
      <c r="V6895"/>
      <c r="W6895"/>
      <c r="X6895"/>
      <c r="Y6895"/>
      <c r="Z6895"/>
      <c r="AA6895"/>
      <c r="AB6895"/>
      <c r="AC6895"/>
      <c r="AD6895"/>
      <c r="AE6895"/>
      <c r="AF6895"/>
      <c r="AG6895">
        <v>2</v>
      </c>
      <c r="AH6895">
        <v>8500</v>
      </c>
    </row>
    <row r="6896" spans="1:34" ht="15" x14ac:dyDescent="0.25">
      <c r="A6896" t="s">
        <v>13762</v>
      </c>
      <c r="B6896" t="s">
        <v>13763</v>
      </c>
      <c r="C6896" t="s">
        <v>374</v>
      </c>
      <c r="D6896">
        <v>39</v>
      </c>
      <c r="E6896" s="138">
        <v>45643</v>
      </c>
      <c r="F6896" s="138">
        <v>45714</v>
      </c>
      <c r="G6896" t="s">
        <v>69</v>
      </c>
      <c r="H6896" t="s">
        <v>70</v>
      </c>
      <c r="I6896">
        <v>0</v>
      </c>
      <c r="J6896" t="s">
        <v>16232</v>
      </c>
      <c r="K6896">
        <v>0.8</v>
      </c>
      <c r="L6896" t="s">
        <v>71</v>
      </c>
      <c r="M6896"/>
      <c r="N6896"/>
      <c r="O6896"/>
      <c r="P6896"/>
      <c r="Q6896"/>
      <c r="R6896"/>
      <c r="S6896"/>
      <c r="T6896"/>
      <c r="U6896"/>
      <c r="V6896"/>
      <c r="W6896"/>
      <c r="X6896"/>
      <c r="Y6896"/>
      <c r="Z6896"/>
      <c r="AA6896"/>
      <c r="AB6896"/>
      <c r="AC6896"/>
      <c r="AD6896"/>
      <c r="AE6896"/>
      <c r="AF6896"/>
      <c r="AG6896">
        <v>2</v>
      </c>
      <c r="AH6896">
        <v>7500</v>
      </c>
    </row>
    <row r="6897" spans="1:34" ht="15" x14ac:dyDescent="0.25">
      <c r="A6897" t="s">
        <v>13764</v>
      </c>
      <c r="B6897" t="s">
        <v>13765</v>
      </c>
      <c r="C6897" t="s">
        <v>62</v>
      </c>
      <c r="D6897">
        <v>37</v>
      </c>
      <c r="E6897" s="138">
        <v>45644</v>
      </c>
      <c r="F6897" s="138">
        <v>45709</v>
      </c>
      <c r="G6897" t="s">
        <v>69</v>
      </c>
      <c r="H6897" t="s">
        <v>70</v>
      </c>
      <c r="I6897">
        <v>0</v>
      </c>
      <c r="J6897" t="s">
        <v>16236</v>
      </c>
      <c r="K6897">
        <v>0.8</v>
      </c>
      <c r="L6897" t="s">
        <v>71</v>
      </c>
      <c r="M6897"/>
      <c r="N6897"/>
      <c r="O6897"/>
      <c r="P6897"/>
      <c r="Q6897"/>
      <c r="R6897"/>
      <c r="S6897"/>
      <c r="T6897"/>
      <c r="U6897"/>
      <c r="V6897"/>
      <c r="W6897"/>
      <c r="X6897"/>
      <c r="Y6897"/>
      <c r="Z6897"/>
      <c r="AA6897"/>
      <c r="AB6897"/>
      <c r="AC6897"/>
      <c r="AD6897"/>
      <c r="AE6897"/>
      <c r="AF6897"/>
      <c r="AG6897">
        <v>2</v>
      </c>
      <c r="AH6897">
        <v>9999.99</v>
      </c>
    </row>
    <row r="6898" spans="1:34" ht="15" x14ac:dyDescent="0.25">
      <c r="A6898" t="s">
        <v>13766</v>
      </c>
      <c r="B6898" t="s">
        <v>13767</v>
      </c>
      <c r="C6898" t="s">
        <v>2812</v>
      </c>
      <c r="D6898">
        <v>143</v>
      </c>
      <c r="E6898" s="138">
        <v>45617</v>
      </c>
      <c r="F6898" s="138">
        <v>45713</v>
      </c>
      <c r="G6898" t="s">
        <v>69</v>
      </c>
      <c r="H6898" t="s">
        <v>70</v>
      </c>
      <c r="I6898">
        <v>0</v>
      </c>
      <c r="J6898" t="s">
        <v>16230</v>
      </c>
      <c r="K6898">
        <v>0.8</v>
      </c>
      <c r="L6898" t="s">
        <v>71</v>
      </c>
      <c r="M6898"/>
      <c r="N6898"/>
      <c r="O6898"/>
      <c r="P6898"/>
      <c r="Q6898"/>
      <c r="R6898"/>
      <c r="S6898"/>
      <c r="T6898"/>
      <c r="U6898"/>
      <c r="V6898"/>
      <c r="W6898"/>
      <c r="X6898"/>
      <c r="Y6898"/>
      <c r="Z6898"/>
      <c r="AA6898"/>
      <c r="AB6898"/>
      <c r="AC6898"/>
      <c r="AD6898"/>
      <c r="AE6898"/>
      <c r="AF6898"/>
      <c r="AG6898">
        <v>2</v>
      </c>
      <c r="AH6898">
        <v>15000</v>
      </c>
    </row>
    <row r="6899" spans="1:34" ht="15" x14ac:dyDescent="0.25">
      <c r="A6899" t="s">
        <v>15709</v>
      </c>
      <c r="B6899" t="s">
        <v>15710</v>
      </c>
      <c r="C6899" t="s">
        <v>1000</v>
      </c>
      <c r="D6899">
        <v>25</v>
      </c>
      <c r="E6899" s="138">
        <v>42215</v>
      </c>
      <c r="F6899" s="138">
        <v>46011</v>
      </c>
      <c r="G6899" t="s">
        <v>69</v>
      </c>
      <c r="H6899" t="s">
        <v>63</v>
      </c>
      <c r="I6899">
        <v>0.8</v>
      </c>
      <c r="J6899" t="s">
        <v>71</v>
      </c>
      <c r="K6899"/>
      <c r="L6899"/>
      <c r="M6899"/>
      <c r="N6899"/>
      <c r="O6899"/>
      <c r="P6899"/>
      <c r="Q6899"/>
      <c r="R6899"/>
      <c r="S6899"/>
      <c r="T6899"/>
      <c r="U6899"/>
      <c r="V6899"/>
      <c r="W6899"/>
      <c r="X6899"/>
      <c r="Y6899"/>
      <c r="Z6899"/>
      <c r="AA6899"/>
      <c r="AB6899"/>
      <c r="AC6899"/>
      <c r="AD6899"/>
      <c r="AE6899"/>
      <c r="AF6899"/>
      <c r="AG6899">
        <v>1</v>
      </c>
      <c r="AH6899">
        <v>0</v>
      </c>
    </row>
    <row r="6900" spans="1:34" ht="15" x14ac:dyDescent="0.25">
      <c r="A6900" t="s">
        <v>13768</v>
      </c>
      <c r="B6900" t="s">
        <v>13769</v>
      </c>
      <c r="C6900" t="s">
        <v>182</v>
      </c>
      <c r="D6900">
        <v>34</v>
      </c>
      <c r="E6900" s="138">
        <v>45649</v>
      </c>
      <c r="F6900" s="138">
        <v>45706</v>
      </c>
      <c r="G6900" t="s">
        <v>69</v>
      </c>
      <c r="H6900" t="s">
        <v>63</v>
      </c>
      <c r="I6900">
        <v>0.8</v>
      </c>
      <c r="J6900" t="s">
        <v>71</v>
      </c>
      <c r="K6900"/>
      <c r="L6900"/>
      <c r="M6900"/>
      <c r="N6900"/>
      <c r="O6900"/>
      <c r="P6900"/>
      <c r="Q6900"/>
      <c r="R6900"/>
      <c r="S6900"/>
      <c r="T6900"/>
      <c r="U6900"/>
      <c r="V6900"/>
      <c r="W6900"/>
      <c r="X6900"/>
      <c r="Y6900"/>
      <c r="Z6900"/>
      <c r="AA6900"/>
      <c r="AB6900"/>
      <c r="AC6900"/>
      <c r="AD6900"/>
      <c r="AE6900"/>
      <c r="AF6900"/>
      <c r="AG6900">
        <v>1</v>
      </c>
      <c r="AH6900">
        <v>0</v>
      </c>
    </row>
    <row r="6901" spans="1:34" ht="15" x14ac:dyDescent="0.25">
      <c r="A6901" t="s">
        <v>13770</v>
      </c>
      <c r="B6901" t="s">
        <v>13771</v>
      </c>
      <c r="C6901" t="s">
        <v>530</v>
      </c>
      <c r="D6901">
        <v>63</v>
      </c>
      <c r="E6901" s="138">
        <v>44196</v>
      </c>
      <c r="F6901" s="138">
        <v>46011</v>
      </c>
      <c r="G6901" t="s">
        <v>69</v>
      </c>
      <c r="H6901" t="s">
        <v>63</v>
      </c>
      <c r="I6901">
        <v>0.8</v>
      </c>
      <c r="J6901" t="s">
        <v>71</v>
      </c>
      <c r="K6901"/>
      <c r="L6901"/>
      <c r="M6901"/>
      <c r="N6901"/>
      <c r="O6901"/>
      <c r="P6901"/>
      <c r="Q6901"/>
      <c r="R6901"/>
      <c r="S6901"/>
      <c r="T6901"/>
      <c r="U6901"/>
      <c r="V6901"/>
      <c r="W6901"/>
      <c r="X6901"/>
      <c r="Y6901"/>
      <c r="Z6901"/>
      <c r="AA6901"/>
      <c r="AB6901"/>
      <c r="AC6901"/>
      <c r="AD6901"/>
      <c r="AE6901"/>
      <c r="AF6901"/>
      <c r="AG6901">
        <v>1</v>
      </c>
      <c r="AH6901">
        <v>0</v>
      </c>
    </row>
    <row r="6902" spans="1:34" ht="15" x14ac:dyDescent="0.25">
      <c r="A6902" t="s">
        <v>13772</v>
      </c>
      <c r="B6902" t="s">
        <v>13773</v>
      </c>
      <c r="C6902" t="s">
        <v>359</v>
      </c>
      <c r="D6902">
        <v>22</v>
      </c>
      <c r="E6902" s="138">
        <v>45617</v>
      </c>
      <c r="F6902" s="138">
        <v>45672</v>
      </c>
      <c r="G6902" t="s">
        <v>69</v>
      </c>
      <c r="H6902" t="s">
        <v>63</v>
      </c>
      <c r="I6902">
        <v>0.4</v>
      </c>
      <c r="J6902" t="s">
        <v>71</v>
      </c>
      <c r="K6902"/>
      <c r="L6902"/>
      <c r="M6902"/>
      <c r="N6902"/>
      <c r="O6902"/>
      <c r="P6902"/>
      <c r="Q6902"/>
      <c r="R6902"/>
      <c r="S6902"/>
      <c r="T6902"/>
      <c r="U6902"/>
      <c r="V6902"/>
      <c r="W6902"/>
      <c r="X6902"/>
      <c r="Y6902"/>
      <c r="Z6902"/>
      <c r="AA6902"/>
      <c r="AB6902"/>
      <c r="AC6902"/>
      <c r="AD6902"/>
      <c r="AE6902"/>
      <c r="AF6902"/>
      <c r="AG6902">
        <v>1</v>
      </c>
      <c r="AH6902">
        <v>0</v>
      </c>
    </row>
    <row r="6903" spans="1:34" ht="15" x14ac:dyDescent="0.25">
      <c r="A6903" t="s">
        <v>13774</v>
      </c>
      <c r="B6903" t="s">
        <v>13775</v>
      </c>
      <c r="C6903" t="s">
        <v>159</v>
      </c>
      <c r="D6903">
        <v>15</v>
      </c>
      <c r="E6903" s="138">
        <v>45098</v>
      </c>
      <c r="F6903" s="138">
        <v>46011</v>
      </c>
      <c r="G6903" t="s">
        <v>69</v>
      </c>
      <c r="H6903" t="s">
        <v>63</v>
      </c>
      <c r="I6903">
        <v>0.67</v>
      </c>
      <c r="J6903" t="s">
        <v>71</v>
      </c>
      <c r="K6903"/>
      <c r="L6903"/>
      <c r="M6903"/>
      <c r="N6903"/>
      <c r="O6903"/>
      <c r="P6903"/>
      <c r="Q6903"/>
      <c r="R6903"/>
      <c r="S6903"/>
      <c r="T6903"/>
      <c r="U6903"/>
      <c r="V6903"/>
      <c r="W6903"/>
      <c r="X6903"/>
      <c r="Y6903"/>
      <c r="Z6903"/>
      <c r="AA6903"/>
      <c r="AB6903"/>
      <c r="AC6903"/>
      <c r="AD6903"/>
      <c r="AE6903"/>
      <c r="AF6903"/>
      <c r="AG6903">
        <v>1</v>
      </c>
      <c r="AH6903">
        <v>0</v>
      </c>
    </row>
    <row r="6904" spans="1:34" ht="15" x14ac:dyDescent="0.25">
      <c r="A6904" t="s">
        <v>13776</v>
      </c>
      <c r="B6904" t="s">
        <v>13777</v>
      </c>
      <c r="C6904" t="s">
        <v>326</v>
      </c>
      <c r="D6904">
        <v>40</v>
      </c>
      <c r="E6904" s="138">
        <v>45645</v>
      </c>
      <c r="F6904" s="138">
        <v>45671</v>
      </c>
      <c r="G6904" t="s">
        <v>69</v>
      </c>
      <c r="H6904" t="s">
        <v>63</v>
      </c>
      <c r="I6904">
        <v>0.8</v>
      </c>
      <c r="J6904" t="s">
        <v>71</v>
      </c>
      <c r="K6904"/>
      <c r="L6904"/>
      <c r="M6904"/>
      <c r="N6904"/>
      <c r="O6904"/>
      <c r="P6904"/>
      <c r="Q6904"/>
      <c r="R6904"/>
      <c r="S6904"/>
      <c r="T6904"/>
      <c r="U6904"/>
      <c r="V6904"/>
      <c r="W6904"/>
      <c r="X6904"/>
      <c r="Y6904"/>
      <c r="Z6904"/>
      <c r="AA6904"/>
      <c r="AB6904"/>
      <c r="AC6904"/>
      <c r="AD6904"/>
      <c r="AE6904"/>
      <c r="AF6904"/>
      <c r="AG6904">
        <v>1</v>
      </c>
      <c r="AH6904">
        <v>0</v>
      </c>
    </row>
    <row r="6905" spans="1:34" ht="15" x14ac:dyDescent="0.25">
      <c r="A6905" t="s">
        <v>10718</v>
      </c>
      <c r="B6905" t="s">
        <v>10719</v>
      </c>
      <c r="C6905" t="s">
        <v>119</v>
      </c>
      <c r="D6905">
        <v>4</v>
      </c>
      <c r="E6905" s="138">
        <v>45327</v>
      </c>
      <c r="F6905" s="138">
        <v>46011</v>
      </c>
      <c r="G6905" t="s">
        <v>69</v>
      </c>
      <c r="H6905" t="s">
        <v>63</v>
      </c>
      <c r="I6905">
        <v>0.4</v>
      </c>
      <c r="J6905" t="s">
        <v>71</v>
      </c>
      <c r="K6905"/>
      <c r="L6905"/>
      <c r="M6905"/>
      <c r="N6905"/>
      <c r="O6905"/>
      <c r="P6905"/>
      <c r="Q6905"/>
      <c r="R6905"/>
      <c r="S6905"/>
      <c r="T6905"/>
      <c r="U6905"/>
      <c r="V6905"/>
      <c r="W6905"/>
      <c r="X6905"/>
      <c r="Y6905"/>
      <c r="Z6905"/>
      <c r="AA6905"/>
      <c r="AB6905"/>
      <c r="AC6905"/>
      <c r="AD6905"/>
      <c r="AE6905"/>
      <c r="AF6905"/>
      <c r="AG6905">
        <v>1</v>
      </c>
      <c r="AH6905">
        <v>0</v>
      </c>
    </row>
    <row r="6906" spans="1:34" ht="15" x14ac:dyDescent="0.25">
      <c r="A6906" t="s">
        <v>13778</v>
      </c>
      <c r="B6906" t="s">
        <v>13779</v>
      </c>
      <c r="C6906" t="s">
        <v>326</v>
      </c>
      <c r="D6906">
        <v>31</v>
      </c>
      <c r="E6906" s="138">
        <v>45273</v>
      </c>
      <c r="F6906" s="138">
        <v>46011</v>
      </c>
      <c r="G6906" t="s">
        <v>69</v>
      </c>
      <c r="H6906" t="s">
        <v>63</v>
      </c>
      <c r="I6906">
        <v>0.5</v>
      </c>
      <c r="J6906" t="s">
        <v>71</v>
      </c>
      <c r="K6906"/>
      <c r="L6906"/>
      <c r="M6906"/>
      <c r="N6906"/>
      <c r="O6906"/>
      <c r="P6906"/>
      <c r="Q6906"/>
      <c r="R6906"/>
      <c r="S6906"/>
      <c r="T6906"/>
      <c r="U6906"/>
      <c r="V6906"/>
      <c r="W6906"/>
      <c r="X6906"/>
      <c r="Y6906"/>
      <c r="Z6906"/>
      <c r="AA6906"/>
      <c r="AB6906"/>
      <c r="AC6906"/>
      <c r="AD6906"/>
      <c r="AE6906"/>
      <c r="AF6906"/>
      <c r="AG6906">
        <v>1</v>
      </c>
      <c r="AH6906">
        <v>0</v>
      </c>
    </row>
    <row r="6907" spans="1:34" ht="15" x14ac:dyDescent="0.25">
      <c r="A6907" t="s">
        <v>13780</v>
      </c>
      <c r="B6907" t="s">
        <v>13781</v>
      </c>
      <c r="C6907" t="s">
        <v>116</v>
      </c>
      <c r="D6907"/>
      <c r="E6907"/>
      <c r="F6907"/>
      <c r="G6907"/>
      <c r="H6907" t="s">
        <v>63</v>
      </c>
      <c r="I6907" t="s">
        <v>64</v>
      </c>
      <c r="J6907"/>
      <c r="K6907"/>
      <c r="L6907"/>
      <c r="M6907"/>
      <c r="N6907"/>
      <c r="O6907"/>
      <c r="P6907"/>
      <c r="Q6907"/>
      <c r="R6907"/>
      <c r="S6907"/>
      <c r="T6907"/>
      <c r="U6907"/>
      <c r="V6907"/>
      <c r="W6907"/>
      <c r="X6907"/>
      <c r="Y6907"/>
      <c r="Z6907"/>
      <c r="AA6907"/>
      <c r="AB6907"/>
      <c r="AC6907"/>
      <c r="AD6907"/>
      <c r="AE6907"/>
      <c r="AF6907"/>
      <c r="AG6907"/>
      <c r="AH6907">
        <v>0</v>
      </c>
    </row>
    <row r="6908" spans="1:34" ht="15" x14ac:dyDescent="0.25">
      <c r="A6908" t="s">
        <v>13782</v>
      </c>
      <c r="B6908" t="s">
        <v>13783</v>
      </c>
      <c r="C6908" t="s">
        <v>313</v>
      </c>
      <c r="D6908"/>
      <c r="E6908"/>
      <c r="F6908"/>
      <c r="G6908"/>
      <c r="H6908" t="s">
        <v>63</v>
      </c>
      <c r="I6908" t="s">
        <v>64</v>
      </c>
      <c r="J6908"/>
      <c r="K6908"/>
      <c r="L6908"/>
      <c r="M6908"/>
      <c r="N6908"/>
      <c r="O6908"/>
      <c r="P6908"/>
      <c r="Q6908"/>
      <c r="R6908"/>
      <c r="S6908"/>
      <c r="T6908"/>
      <c r="U6908"/>
      <c r="V6908"/>
      <c r="W6908"/>
      <c r="X6908"/>
      <c r="Y6908"/>
      <c r="Z6908"/>
      <c r="AA6908"/>
      <c r="AB6908"/>
      <c r="AC6908"/>
      <c r="AD6908"/>
      <c r="AE6908"/>
      <c r="AF6908"/>
      <c r="AG6908"/>
      <c r="AH6908">
        <v>0</v>
      </c>
    </row>
    <row r="6909" spans="1:34" ht="15" x14ac:dyDescent="0.25">
      <c r="A6909" t="s">
        <v>13784</v>
      </c>
      <c r="B6909" t="s">
        <v>13785</v>
      </c>
      <c r="C6909" t="s">
        <v>426</v>
      </c>
      <c r="D6909">
        <v>2</v>
      </c>
      <c r="E6909" s="138">
        <v>45390</v>
      </c>
      <c r="F6909" s="138">
        <v>46011</v>
      </c>
      <c r="G6909" t="s">
        <v>69</v>
      </c>
      <c r="H6909" t="s">
        <v>70</v>
      </c>
      <c r="I6909">
        <v>0.8</v>
      </c>
      <c r="J6909" t="s">
        <v>71</v>
      </c>
      <c r="K6909">
        <v>0</v>
      </c>
      <c r="L6909" t="s">
        <v>16438</v>
      </c>
      <c r="M6909"/>
      <c r="N6909"/>
      <c r="O6909"/>
      <c r="P6909"/>
      <c r="Q6909"/>
      <c r="R6909"/>
      <c r="S6909"/>
      <c r="T6909"/>
      <c r="U6909"/>
      <c r="V6909"/>
      <c r="W6909"/>
      <c r="X6909"/>
      <c r="Y6909"/>
      <c r="Z6909"/>
      <c r="AA6909"/>
      <c r="AB6909"/>
      <c r="AC6909"/>
      <c r="AD6909"/>
      <c r="AE6909"/>
      <c r="AF6909"/>
      <c r="AG6909">
        <v>5</v>
      </c>
      <c r="AH6909">
        <v>0</v>
      </c>
    </row>
    <row r="6910" spans="1:34" ht="15" x14ac:dyDescent="0.25">
      <c r="A6910" t="s">
        <v>13786</v>
      </c>
      <c r="B6910" t="s">
        <v>13787</v>
      </c>
      <c r="C6910" t="s">
        <v>193</v>
      </c>
      <c r="D6910">
        <v>39</v>
      </c>
      <c r="E6910" s="138">
        <v>45646</v>
      </c>
      <c r="F6910" s="138">
        <v>45670</v>
      </c>
      <c r="G6910" t="s">
        <v>69</v>
      </c>
      <c r="H6910" t="s">
        <v>70</v>
      </c>
      <c r="I6910">
        <v>0</v>
      </c>
      <c r="J6910" t="s">
        <v>16230</v>
      </c>
      <c r="K6910">
        <v>0.8</v>
      </c>
      <c r="L6910" t="s">
        <v>71</v>
      </c>
      <c r="M6910"/>
      <c r="N6910"/>
      <c r="O6910"/>
      <c r="P6910"/>
      <c r="Q6910"/>
      <c r="R6910"/>
      <c r="S6910"/>
      <c r="T6910"/>
      <c r="U6910"/>
      <c r="V6910"/>
      <c r="W6910"/>
      <c r="X6910"/>
      <c r="Y6910"/>
      <c r="Z6910"/>
      <c r="AA6910"/>
      <c r="AB6910"/>
      <c r="AC6910"/>
      <c r="AD6910"/>
      <c r="AE6910"/>
      <c r="AF6910"/>
      <c r="AG6910">
        <v>2</v>
      </c>
      <c r="AH6910">
        <v>15000</v>
      </c>
    </row>
    <row r="6911" spans="1:34" ht="15" x14ac:dyDescent="0.25">
      <c r="A6911" t="s">
        <v>13788</v>
      </c>
      <c r="B6911" t="s">
        <v>13789</v>
      </c>
      <c r="C6911" t="s">
        <v>198</v>
      </c>
      <c r="D6911">
        <v>44</v>
      </c>
      <c r="E6911" s="138">
        <v>45638</v>
      </c>
      <c r="F6911" s="138">
        <v>45673</v>
      </c>
      <c r="G6911" t="s">
        <v>75</v>
      </c>
      <c r="H6911" t="s">
        <v>70</v>
      </c>
      <c r="I6911">
        <v>0.78</v>
      </c>
      <c r="J6911" t="s">
        <v>16270</v>
      </c>
      <c r="K6911">
        <v>0.79</v>
      </c>
      <c r="L6911" t="s">
        <v>78</v>
      </c>
      <c r="M6911">
        <v>0.8</v>
      </c>
      <c r="N6911" t="s">
        <v>79</v>
      </c>
      <c r="O6911"/>
      <c r="P6911"/>
      <c r="Q6911"/>
      <c r="R6911"/>
      <c r="S6911"/>
      <c r="T6911"/>
      <c r="U6911"/>
      <c r="V6911"/>
      <c r="W6911"/>
      <c r="X6911"/>
      <c r="Y6911"/>
      <c r="Z6911"/>
      <c r="AA6911"/>
      <c r="AB6911"/>
      <c r="AC6911"/>
      <c r="AD6911"/>
      <c r="AE6911"/>
      <c r="AF6911"/>
      <c r="AG6911">
        <v>3</v>
      </c>
      <c r="AH6911">
        <v>0</v>
      </c>
    </row>
    <row r="6912" spans="1:34" ht="15" x14ac:dyDescent="0.25">
      <c r="A6912" t="s">
        <v>13790</v>
      </c>
      <c r="B6912" t="s">
        <v>13791</v>
      </c>
      <c r="C6912" t="s">
        <v>105</v>
      </c>
      <c r="D6912">
        <v>6</v>
      </c>
      <c r="E6912" s="138">
        <v>45306</v>
      </c>
      <c r="F6912" s="138">
        <v>46011</v>
      </c>
      <c r="G6912" t="s">
        <v>69</v>
      </c>
      <c r="H6912" t="s">
        <v>63</v>
      </c>
      <c r="I6912">
        <v>0.2</v>
      </c>
      <c r="J6912" t="s">
        <v>71</v>
      </c>
      <c r="K6912"/>
      <c r="L6912"/>
      <c r="M6912"/>
      <c r="N6912"/>
      <c r="O6912"/>
      <c r="P6912"/>
      <c r="Q6912"/>
      <c r="R6912"/>
      <c r="S6912"/>
      <c r="T6912"/>
      <c r="U6912"/>
      <c r="V6912"/>
      <c r="W6912"/>
      <c r="X6912"/>
      <c r="Y6912"/>
      <c r="Z6912"/>
      <c r="AA6912"/>
      <c r="AB6912"/>
      <c r="AC6912"/>
      <c r="AD6912"/>
      <c r="AE6912"/>
      <c r="AF6912"/>
      <c r="AG6912">
        <v>1</v>
      </c>
      <c r="AH6912">
        <v>0</v>
      </c>
    </row>
    <row r="6913" spans="1:34" ht="15" x14ac:dyDescent="0.25">
      <c r="A6913" t="s">
        <v>13792</v>
      </c>
      <c r="B6913" t="s">
        <v>13793</v>
      </c>
      <c r="C6913" t="s">
        <v>211</v>
      </c>
      <c r="D6913">
        <v>6</v>
      </c>
      <c r="E6913" s="138">
        <v>39596</v>
      </c>
      <c r="F6913" s="138">
        <v>46011</v>
      </c>
      <c r="G6913" t="s">
        <v>69</v>
      </c>
      <c r="H6913" t="s">
        <v>63</v>
      </c>
      <c r="I6913">
        <v>0.8</v>
      </c>
      <c r="J6913" t="s">
        <v>71</v>
      </c>
      <c r="K6913"/>
      <c r="L6913"/>
      <c r="M6913"/>
      <c r="N6913"/>
      <c r="O6913"/>
      <c r="P6913"/>
      <c r="Q6913"/>
      <c r="R6913"/>
      <c r="S6913"/>
      <c r="T6913"/>
      <c r="U6913"/>
      <c r="V6913"/>
      <c r="W6913"/>
      <c r="X6913"/>
      <c r="Y6913"/>
      <c r="Z6913"/>
      <c r="AA6913"/>
      <c r="AB6913"/>
      <c r="AC6913"/>
      <c r="AD6913"/>
      <c r="AE6913"/>
      <c r="AF6913"/>
      <c r="AG6913">
        <v>1</v>
      </c>
      <c r="AH6913">
        <v>0</v>
      </c>
    </row>
    <row r="6914" spans="1:34" ht="15" x14ac:dyDescent="0.25">
      <c r="A6914" t="s">
        <v>13794</v>
      </c>
      <c r="B6914" t="s">
        <v>13795</v>
      </c>
      <c r="C6914" t="s">
        <v>211</v>
      </c>
      <c r="D6914">
        <v>25</v>
      </c>
      <c r="E6914" s="138">
        <v>45635</v>
      </c>
      <c r="F6914" s="138">
        <v>45940</v>
      </c>
      <c r="G6914" t="s">
        <v>69</v>
      </c>
      <c r="H6914" t="s">
        <v>70</v>
      </c>
      <c r="I6914">
        <v>0</v>
      </c>
      <c r="J6914" t="s">
        <v>16243</v>
      </c>
      <c r="K6914">
        <v>0.65</v>
      </c>
      <c r="L6914" t="s">
        <v>71</v>
      </c>
      <c r="M6914"/>
      <c r="N6914"/>
      <c r="O6914"/>
      <c r="P6914"/>
      <c r="Q6914"/>
      <c r="R6914"/>
      <c r="S6914"/>
      <c r="T6914"/>
      <c r="U6914"/>
      <c r="V6914"/>
      <c r="W6914"/>
      <c r="X6914"/>
      <c r="Y6914"/>
      <c r="Z6914"/>
      <c r="AA6914"/>
      <c r="AB6914"/>
      <c r="AC6914"/>
      <c r="AD6914"/>
      <c r="AE6914"/>
      <c r="AF6914"/>
      <c r="AG6914">
        <v>2</v>
      </c>
      <c r="AH6914">
        <v>7999.99</v>
      </c>
    </row>
    <row r="6915" spans="1:34" ht="15" x14ac:dyDescent="0.25">
      <c r="A6915" t="s">
        <v>13796</v>
      </c>
      <c r="B6915" t="s">
        <v>13797</v>
      </c>
      <c r="C6915" t="s">
        <v>111</v>
      </c>
      <c r="D6915">
        <v>24</v>
      </c>
      <c r="E6915" s="138">
        <v>45656</v>
      </c>
      <c r="F6915" s="138">
        <v>45705</v>
      </c>
      <c r="G6915" t="s">
        <v>69</v>
      </c>
      <c r="H6915" t="s">
        <v>70</v>
      </c>
      <c r="I6915">
        <v>0</v>
      </c>
      <c r="J6915" t="s">
        <v>16246</v>
      </c>
      <c r="K6915">
        <v>0.8</v>
      </c>
      <c r="L6915" t="s">
        <v>71</v>
      </c>
      <c r="M6915"/>
      <c r="N6915"/>
      <c r="O6915"/>
      <c r="P6915"/>
      <c r="Q6915"/>
      <c r="R6915"/>
      <c r="S6915"/>
      <c r="T6915"/>
      <c r="U6915"/>
      <c r="V6915"/>
      <c r="W6915"/>
      <c r="X6915"/>
      <c r="Y6915"/>
      <c r="Z6915"/>
      <c r="AA6915"/>
      <c r="AB6915"/>
      <c r="AC6915"/>
      <c r="AD6915"/>
      <c r="AE6915"/>
      <c r="AF6915"/>
      <c r="AG6915">
        <v>2</v>
      </c>
      <c r="AH6915">
        <v>7499.99</v>
      </c>
    </row>
    <row r="6916" spans="1:34" ht="15" x14ac:dyDescent="0.25">
      <c r="A6916" t="s">
        <v>15697</v>
      </c>
      <c r="B6916" t="s">
        <v>15698</v>
      </c>
      <c r="C6916" t="s">
        <v>219</v>
      </c>
      <c r="D6916"/>
      <c r="E6916"/>
      <c r="F6916"/>
      <c r="G6916"/>
      <c r="H6916" t="s">
        <v>63</v>
      </c>
      <c r="I6916" t="s">
        <v>64</v>
      </c>
      <c r="J6916"/>
      <c r="K6916"/>
      <c r="L6916"/>
      <c r="M6916"/>
      <c r="N6916"/>
      <c r="O6916"/>
      <c r="P6916"/>
      <c r="Q6916"/>
      <c r="R6916"/>
      <c r="S6916"/>
      <c r="T6916"/>
      <c r="U6916"/>
      <c r="V6916"/>
      <c r="W6916"/>
      <c r="X6916"/>
      <c r="Y6916"/>
      <c r="Z6916"/>
      <c r="AA6916"/>
      <c r="AB6916"/>
      <c r="AC6916"/>
      <c r="AD6916"/>
      <c r="AE6916"/>
      <c r="AF6916"/>
      <c r="AG6916"/>
      <c r="AH6916">
        <v>0</v>
      </c>
    </row>
    <row r="6917" spans="1:34" ht="15" x14ac:dyDescent="0.25">
      <c r="A6917" t="s">
        <v>13798</v>
      </c>
      <c r="B6917" t="s">
        <v>13799</v>
      </c>
      <c r="C6917" t="s">
        <v>119</v>
      </c>
      <c r="D6917">
        <v>8</v>
      </c>
      <c r="E6917" s="138">
        <v>43118</v>
      </c>
      <c r="F6917" s="138">
        <v>46011</v>
      </c>
      <c r="G6917" t="s">
        <v>69</v>
      </c>
      <c r="H6917" t="s">
        <v>70</v>
      </c>
      <c r="I6917">
        <v>0</v>
      </c>
      <c r="J6917" t="s">
        <v>16232</v>
      </c>
      <c r="K6917">
        <v>0.5</v>
      </c>
      <c r="L6917" t="s">
        <v>71</v>
      </c>
      <c r="M6917"/>
      <c r="N6917"/>
      <c r="O6917"/>
      <c r="P6917"/>
      <c r="Q6917"/>
      <c r="R6917"/>
      <c r="S6917"/>
      <c r="T6917"/>
      <c r="U6917"/>
      <c r="V6917"/>
      <c r="W6917"/>
      <c r="X6917"/>
      <c r="Y6917"/>
      <c r="Z6917"/>
      <c r="AA6917"/>
      <c r="AB6917"/>
      <c r="AC6917"/>
      <c r="AD6917"/>
      <c r="AE6917"/>
      <c r="AF6917"/>
      <c r="AG6917">
        <v>2</v>
      </c>
      <c r="AH6917">
        <v>7500</v>
      </c>
    </row>
    <row r="6918" spans="1:34" ht="15" x14ac:dyDescent="0.25">
      <c r="A6918" t="s">
        <v>13800</v>
      </c>
      <c r="B6918" t="s">
        <v>13801</v>
      </c>
      <c r="C6918" t="s">
        <v>99</v>
      </c>
      <c r="D6918">
        <v>13</v>
      </c>
      <c r="E6918" s="138">
        <v>40715</v>
      </c>
      <c r="F6918" s="138">
        <v>46011</v>
      </c>
      <c r="G6918" t="s">
        <v>69</v>
      </c>
      <c r="H6918" t="s">
        <v>63</v>
      </c>
      <c r="I6918">
        <v>0.8</v>
      </c>
      <c r="J6918" t="s">
        <v>71</v>
      </c>
      <c r="K6918"/>
      <c r="L6918"/>
      <c r="M6918"/>
      <c r="N6918"/>
      <c r="O6918"/>
      <c r="P6918"/>
      <c r="Q6918"/>
      <c r="R6918"/>
      <c r="S6918"/>
      <c r="T6918"/>
      <c r="U6918"/>
      <c r="V6918"/>
      <c r="W6918"/>
      <c r="X6918"/>
      <c r="Y6918"/>
      <c r="Z6918"/>
      <c r="AA6918"/>
      <c r="AB6918"/>
      <c r="AC6918"/>
      <c r="AD6918"/>
      <c r="AE6918"/>
      <c r="AF6918"/>
      <c r="AG6918">
        <v>1</v>
      </c>
      <c r="AH6918">
        <v>0</v>
      </c>
    </row>
    <row r="6919" spans="1:34" ht="15" x14ac:dyDescent="0.25">
      <c r="A6919" t="s">
        <v>13802</v>
      </c>
      <c r="B6919" t="s">
        <v>13803</v>
      </c>
      <c r="C6919" t="s">
        <v>99</v>
      </c>
      <c r="D6919">
        <v>7</v>
      </c>
      <c r="E6919" s="138">
        <v>41121</v>
      </c>
      <c r="F6919" s="138">
        <v>46011</v>
      </c>
      <c r="G6919" t="s">
        <v>69</v>
      </c>
      <c r="H6919" t="s">
        <v>63</v>
      </c>
      <c r="I6919">
        <v>0.8</v>
      </c>
      <c r="J6919" t="s">
        <v>71</v>
      </c>
      <c r="K6919"/>
      <c r="L6919"/>
      <c r="M6919"/>
      <c r="N6919"/>
      <c r="O6919"/>
      <c r="P6919"/>
      <c r="Q6919"/>
      <c r="R6919"/>
      <c r="S6919"/>
      <c r="T6919"/>
      <c r="U6919"/>
      <c r="V6919"/>
      <c r="W6919"/>
      <c r="X6919"/>
      <c r="Y6919"/>
      <c r="Z6919"/>
      <c r="AA6919"/>
      <c r="AB6919"/>
      <c r="AC6919"/>
      <c r="AD6919"/>
      <c r="AE6919"/>
      <c r="AF6919"/>
      <c r="AG6919">
        <v>1</v>
      </c>
      <c r="AH6919">
        <v>0</v>
      </c>
    </row>
    <row r="6920" spans="1:34" ht="15" x14ac:dyDescent="0.25">
      <c r="A6920" t="s">
        <v>13804</v>
      </c>
      <c r="B6920" t="s">
        <v>13805</v>
      </c>
      <c r="C6920" t="s">
        <v>313</v>
      </c>
      <c r="D6920"/>
      <c r="E6920"/>
      <c r="F6920"/>
      <c r="G6920"/>
      <c r="H6920" t="s">
        <v>63</v>
      </c>
      <c r="I6920" t="s">
        <v>64</v>
      </c>
      <c r="J6920"/>
      <c r="K6920"/>
      <c r="L6920"/>
      <c r="M6920"/>
      <c r="N6920"/>
      <c r="O6920"/>
      <c r="P6920"/>
      <c r="Q6920"/>
      <c r="R6920"/>
      <c r="S6920"/>
      <c r="T6920"/>
      <c r="U6920"/>
      <c r="V6920"/>
      <c r="W6920"/>
      <c r="X6920"/>
      <c r="Y6920"/>
      <c r="Z6920"/>
      <c r="AA6920"/>
      <c r="AB6920"/>
      <c r="AC6920"/>
      <c r="AD6920"/>
      <c r="AE6920"/>
      <c r="AF6920"/>
      <c r="AG6920"/>
      <c r="AH6920">
        <v>0</v>
      </c>
    </row>
    <row r="6921" spans="1:34" ht="15" x14ac:dyDescent="0.25">
      <c r="A6921" t="s">
        <v>13806</v>
      </c>
      <c r="B6921" t="s">
        <v>13807</v>
      </c>
      <c r="C6921" t="s">
        <v>642</v>
      </c>
      <c r="D6921">
        <v>48</v>
      </c>
      <c r="E6921" s="138">
        <v>45639</v>
      </c>
      <c r="F6921" s="138">
        <v>45723</v>
      </c>
      <c r="G6921" t="s">
        <v>69</v>
      </c>
      <c r="H6921" t="s">
        <v>70</v>
      </c>
      <c r="I6921">
        <v>0</v>
      </c>
      <c r="J6921" t="s">
        <v>16229</v>
      </c>
      <c r="K6921">
        <v>0.8</v>
      </c>
      <c r="L6921" t="s">
        <v>71</v>
      </c>
      <c r="M6921"/>
      <c r="N6921"/>
      <c r="O6921"/>
      <c r="P6921"/>
      <c r="Q6921"/>
      <c r="R6921"/>
      <c r="S6921"/>
      <c r="T6921"/>
      <c r="U6921"/>
      <c r="V6921"/>
      <c r="W6921"/>
      <c r="X6921"/>
      <c r="Y6921"/>
      <c r="Z6921"/>
      <c r="AA6921"/>
      <c r="AB6921"/>
      <c r="AC6921"/>
      <c r="AD6921"/>
      <c r="AE6921"/>
      <c r="AF6921"/>
      <c r="AG6921">
        <v>2</v>
      </c>
      <c r="AH6921">
        <v>10000</v>
      </c>
    </row>
    <row r="6922" spans="1:34" ht="15" x14ac:dyDescent="0.25">
      <c r="A6922" t="s">
        <v>13808</v>
      </c>
      <c r="B6922" t="s">
        <v>13809</v>
      </c>
      <c r="C6922" t="s">
        <v>318</v>
      </c>
      <c r="D6922">
        <v>44</v>
      </c>
      <c r="E6922" s="138">
        <v>45638</v>
      </c>
      <c r="F6922" s="138">
        <v>46000</v>
      </c>
      <c r="G6922" t="s">
        <v>75</v>
      </c>
      <c r="H6922" t="s">
        <v>70</v>
      </c>
      <c r="I6922">
        <v>0</v>
      </c>
      <c r="J6922" t="s">
        <v>16230</v>
      </c>
      <c r="K6922">
        <v>0.8</v>
      </c>
      <c r="L6922" t="s">
        <v>71</v>
      </c>
      <c r="M6922"/>
      <c r="N6922"/>
      <c r="O6922"/>
      <c r="P6922"/>
      <c r="Q6922"/>
      <c r="R6922"/>
      <c r="S6922"/>
      <c r="T6922"/>
      <c r="U6922"/>
      <c r="V6922"/>
      <c r="W6922"/>
      <c r="X6922"/>
      <c r="Y6922"/>
      <c r="Z6922"/>
      <c r="AA6922"/>
      <c r="AB6922"/>
      <c r="AC6922"/>
      <c r="AD6922"/>
      <c r="AE6922"/>
      <c r="AF6922"/>
      <c r="AG6922">
        <v>2</v>
      </c>
      <c r="AH6922">
        <v>15000</v>
      </c>
    </row>
    <row r="6923" spans="1:34" ht="15" x14ac:dyDescent="0.25">
      <c r="A6923" t="s">
        <v>13810</v>
      </c>
      <c r="B6923" t="s">
        <v>13811</v>
      </c>
      <c r="C6923" t="s">
        <v>231</v>
      </c>
      <c r="D6923">
        <v>3</v>
      </c>
      <c r="E6923" s="138">
        <v>45028</v>
      </c>
      <c r="F6923" s="138">
        <v>46011</v>
      </c>
      <c r="G6923" t="s">
        <v>69</v>
      </c>
      <c r="H6923" t="s">
        <v>63</v>
      </c>
      <c r="I6923">
        <v>0.4</v>
      </c>
      <c r="J6923" t="s">
        <v>71</v>
      </c>
      <c r="K6923"/>
      <c r="L6923"/>
      <c r="M6923"/>
      <c r="N6923"/>
      <c r="O6923"/>
      <c r="P6923"/>
      <c r="Q6923"/>
      <c r="R6923"/>
      <c r="S6923"/>
      <c r="T6923"/>
      <c r="U6923"/>
      <c r="V6923"/>
      <c r="W6923"/>
      <c r="X6923"/>
      <c r="Y6923"/>
      <c r="Z6923"/>
      <c r="AA6923"/>
      <c r="AB6923"/>
      <c r="AC6923"/>
      <c r="AD6923"/>
      <c r="AE6923"/>
      <c r="AF6923"/>
      <c r="AG6923">
        <v>1</v>
      </c>
      <c r="AH6923">
        <v>0</v>
      </c>
    </row>
    <row r="6924" spans="1:34" ht="15" x14ac:dyDescent="0.25">
      <c r="A6924" t="s">
        <v>13812</v>
      </c>
      <c r="B6924" t="s">
        <v>13813</v>
      </c>
      <c r="C6924" t="s">
        <v>231</v>
      </c>
      <c r="D6924">
        <v>56</v>
      </c>
      <c r="E6924" s="138">
        <v>45643</v>
      </c>
      <c r="F6924" s="138">
        <v>45806</v>
      </c>
      <c r="G6924" t="s">
        <v>69</v>
      </c>
      <c r="H6924" t="s">
        <v>70</v>
      </c>
      <c r="I6924">
        <v>0</v>
      </c>
      <c r="J6924" t="s">
        <v>16439</v>
      </c>
      <c r="K6924">
        <v>0.8</v>
      </c>
      <c r="L6924" t="s">
        <v>71</v>
      </c>
      <c r="M6924"/>
      <c r="N6924"/>
      <c r="O6924"/>
      <c r="P6924"/>
      <c r="Q6924"/>
      <c r="R6924"/>
      <c r="S6924"/>
      <c r="T6924"/>
      <c r="U6924"/>
      <c r="V6924"/>
      <c r="W6924"/>
      <c r="X6924"/>
      <c r="Y6924"/>
      <c r="Z6924"/>
      <c r="AA6924"/>
      <c r="AB6924"/>
      <c r="AC6924"/>
      <c r="AD6924"/>
      <c r="AE6924"/>
      <c r="AF6924"/>
      <c r="AG6924">
        <v>2</v>
      </c>
      <c r="AH6924">
        <v>11071.34</v>
      </c>
    </row>
    <row r="6925" spans="1:34" ht="15" x14ac:dyDescent="0.25">
      <c r="A6925" t="s">
        <v>13814</v>
      </c>
      <c r="B6925" t="s">
        <v>13815</v>
      </c>
      <c r="C6925" t="s">
        <v>136</v>
      </c>
      <c r="D6925">
        <v>9</v>
      </c>
      <c r="E6925" s="138">
        <v>45042</v>
      </c>
      <c r="F6925" s="138">
        <v>46011</v>
      </c>
      <c r="G6925" t="s">
        <v>16478</v>
      </c>
      <c r="H6925" t="s">
        <v>70</v>
      </c>
      <c r="I6925">
        <v>0.65</v>
      </c>
      <c r="J6925" t="s">
        <v>76</v>
      </c>
      <c r="K6925">
        <v>0.7</v>
      </c>
      <c r="L6925" t="s">
        <v>77</v>
      </c>
      <c r="M6925">
        <v>0.75</v>
      </c>
      <c r="N6925" t="s">
        <v>78</v>
      </c>
      <c r="O6925">
        <v>0.8</v>
      </c>
      <c r="P6925" t="s">
        <v>79</v>
      </c>
      <c r="Q6925"/>
      <c r="R6925"/>
      <c r="S6925"/>
      <c r="T6925"/>
      <c r="U6925"/>
      <c r="V6925"/>
      <c r="W6925"/>
      <c r="X6925"/>
      <c r="Y6925"/>
      <c r="Z6925"/>
      <c r="AA6925"/>
      <c r="AB6925"/>
      <c r="AC6925"/>
      <c r="AD6925"/>
      <c r="AE6925"/>
      <c r="AF6925"/>
      <c r="AG6925">
        <v>0</v>
      </c>
      <c r="AH6925">
        <v>0</v>
      </c>
    </row>
    <row r="6926" spans="1:34" ht="15" x14ac:dyDescent="0.25">
      <c r="A6926" t="s">
        <v>13816</v>
      </c>
      <c r="B6926" t="s">
        <v>13817</v>
      </c>
      <c r="C6926" t="s">
        <v>286</v>
      </c>
      <c r="D6926">
        <v>3</v>
      </c>
      <c r="E6926" s="138">
        <v>44606</v>
      </c>
      <c r="F6926" s="138">
        <v>46011</v>
      </c>
      <c r="G6926" t="s">
        <v>69</v>
      </c>
      <c r="H6926" t="s">
        <v>63</v>
      </c>
      <c r="I6926">
        <v>0.3</v>
      </c>
      <c r="J6926" t="s">
        <v>71</v>
      </c>
      <c r="K6926"/>
      <c r="L6926"/>
      <c r="M6926"/>
      <c r="N6926"/>
      <c r="O6926"/>
      <c r="P6926"/>
      <c r="Q6926"/>
      <c r="R6926"/>
      <c r="S6926"/>
      <c r="T6926"/>
      <c r="U6926"/>
      <c r="V6926"/>
      <c r="W6926"/>
      <c r="X6926"/>
      <c r="Y6926"/>
      <c r="Z6926"/>
      <c r="AA6926"/>
      <c r="AB6926"/>
      <c r="AC6926"/>
      <c r="AD6926"/>
      <c r="AE6926"/>
      <c r="AF6926"/>
      <c r="AG6926">
        <v>1</v>
      </c>
      <c r="AH6926">
        <v>0</v>
      </c>
    </row>
    <row r="6927" spans="1:34" ht="15" x14ac:dyDescent="0.25">
      <c r="A6927" t="s">
        <v>13818</v>
      </c>
      <c r="B6927" t="s">
        <v>13819</v>
      </c>
      <c r="C6927" t="s">
        <v>313</v>
      </c>
      <c r="D6927"/>
      <c r="E6927"/>
      <c r="F6927"/>
      <c r="G6927"/>
      <c r="H6927" t="s">
        <v>63</v>
      </c>
      <c r="I6927" t="s">
        <v>64</v>
      </c>
      <c r="J6927"/>
      <c r="K6927"/>
      <c r="L6927"/>
      <c r="M6927"/>
      <c r="N6927"/>
      <c r="O6927"/>
      <c r="P6927"/>
      <c r="Q6927"/>
      <c r="R6927"/>
      <c r="S6927"/>
      <c r="T6927"/>
      <c r="U6927"/>
      <c r="V6927"/>
      <c r="W6927"/>
      <c r="X6927"/>
      <c r="Y6927"/>
      <c r="Z6927"/>
      <c r="AA6927"/>
      <c r="AB6927"/>
      <c r="AC6927"/>
      <c r="AD6927"/>
      <c r="AE6927"/>
      <c r="AF6927"/>
      <c r="AG6927"/>
      <c r="AH6927">
        <v>0</v>
      </c>
    </row>
    <row r="6928" spans="1:34" ht="15" x14ac:dyDescent="0.25">
      <c r="A6928" t="s">
        <v>13820</v>
      </c>
      <c r="B6928" t="s">
        <v>13821</v>
      </c>
      <c r="C6928" t="s">
        <v>667</v>
      </c>
      <c r="D6928"/>
      <c r="E6928"/>
      <c r="F6928"/>
      <c r="G6928"/>
      <c r="H6928" t="s">
        <v>63</v>
      </c>
      <c r="I6928" t="s">
        <v>64</v>
      </c>
      <c r="J6928"/>
      <c r="K6928"/>
      <c r="L6928"/>
      <c r="M6928"/>
      <c r="N6928"/>
      <c r="O6928"/>
      <c r="P6928"/>
      <c r="Q6928"/>
      <c r="R6928"/>
      <c r="S6928"/>
      <c r="T6928"/>
      <c r="U6928"/>
      <c r="V6928"/>
      <c r="W6928"/>
      <c r="X6928"/>
      <c r="Y6928"/>
      <c r="Z6928"/>
      <c r="AA6928"/>
      <c r="AB6928"/>
      <c r="AC6928"/>
      <c r="AD6928"/>
      <c r="AE6928"/>
      <c r="AF6928"/>
      <c r="AG6928"/>
      <c r="AH6928">
        <v>0</v>
      </c>
    </row>
    <row r="6929" spans="1:34" ht="15" x14ac:dyDescent="0.25">
      <c r="A6929" t="s">
        <v>13822</v>
      </c>
      <c r="B6929" t="s">
        <v>13823</v>
      </c>
      <c r="C6929" t="s">
        <v>182</v>
      </c>
      <c r="D6929">
        <v>25</v>
      </c>
      <c r="E6929" s="138">
        <v>45645</v>
      </c>
      <c r="F6929" s="138">
        <v>45944</v>
      </c>
      <c r="G6929" t="s">
        <v>69</v>
      </c>
      <c r="H6929" t="s">
        <v>63</v>
      </c>
      <c r="I6929">
        <v>0.4</v>
      </c>
      <c r="J6929" t="s">
        <v>71</v>
      </c>
      <c r="K6929"/>
      <c r="L6929"/>
      <c r="M6929"/>
      <c r="N6929"/>
      <c r="O6929"/>
      <c r="P6929"/>
      <c r="Q6929"/>
      <c r="R6929"/>
      <c r="S6929"/>
      <c r="T6929"/>
      <c r="U6929"/>
      <c r="V6929"/>
      <c r="W6929"/>
      <c r="X6929"/>
      <c r="Y6929"/>
      <c r="Z6929"/>
      <c r="AA6929"/>
      <c r="AB6929"/>
      <c r="AC6929"/>
      <c r="AD6929"/>
      <c r="AE6929"/>
      <c r="AF6929"/>
      <c r="AG6929">
        <v>1</v>
      </c>
      <c r="AH6929">
        <v>0</v>
      </c>
    </row>
    <row r="6930" spans="1:34" ht="15" x14ac:dyDescent="0.25">
      <c r="A6930" t="s">
        <v>13824</v>
      </c>
      <c r="B6930" t="s">
        <v>13825</v>
      </c>
      <c r="C6930" t="s">
        <v>122</v>
      </c>
      <c r="D6930">
        <v>35</v>
      </c>
      <c r="E6930" s="138">
        <v>45645</v>
      </c>
      <c r="F6930" s="138">
        <v>45679</v>
      </c>
      <c r="G6930" t="s">
        <v>69</v>
      </c>
      <c r="H6930" t="s">
        <v>70</v>
      </c>
      <c r="I6930">
        <v>0</v>
      </c>
      <c r="J6930" t="s">
        <v>16229</v>
      </c>
      <c r="K6930">
        <v>0.8</v>
      </c>
      <c r="L6930" t="s">
        <v>71</v>
      </c>
      <c r="M6930"/>
      <c r="N6930"/>
      <c r="O6930"/>
      <c r="P6930"/>
      <c r="Q6930"/>
      <c r="R6930"/>
      <c r="S6930"/>
      <c r="T6930"/>
      <c r="U6930"/>
      <c r="V6930"/>
      <c r="W6930"/>
      <c r="X6930"/>
      <c r="Y6930"/>
      <c r="Z6930"/>
      <c r="AA6930"/>
      <c r="AB6930"/>
      <c r="AC6930"/>
      <c r="AD6930"/>
      <c r="AE6930"/>
      <c r="AF6930"/>
      <c r="AG6930">
        <v>2</v>
      </c>
      <c r="AH6930">
        <v>10000</v>
      </c>
    </row>
    <row r="6931" spans="1:34" ht="15" x14ac:dyDescent="0.25">
      <c r="A6931" t="s">
        <v>13826</v>
      </c>
      <c r="B6931" t="s">
        <v>13827</v>
      </c>
      <c r="C6931" t="s">
        <v>294</v>
      </c>
      <c r="D6931">
        <v>23</v>
      </c>
      <c r="E6931" s="138">
        <v>43454</v>
      </c>
      <c r="F6931" s="138">
        <v>46011</v>
      </c>
      <c r="G6931" t="s">
        <v>69</v>
      </c>
      <c r="H6931" t="s">
        <v>63</v>
      </c>
      <c r="I6931">
        <v>0.8</v>
      </c>
      <c r="J6931" t="s">
        <v>71</v>
      </c>
      <c r="K6931"/>
      <c r="L6931"/>
      <c r="M6931"/>
      <c r="N6931"/>
      <c r="O6931"/>
      <c r="P6931"/>
      <c r="Q6931"/>
      <c r="R6931"/>
      <c r="S6931"/>
      <c r="T6931"/>
      <c r="U6931"/>
      <c r="V6931"/>
      <c r="W6931"/>
      <c r="X6931"/>
      <c r="Y6931"/>
      <c r="Z6931"/>
      <c r="AA6931"/>
      <c r="AB6931"/>
      <c r="AC6931"/>
      <c r="AD6931"/>
      <c r="AE6931"/>
      <c r="AF6931"/>
      <c r="AG6931">
        <v>1</v>
      </c>
      <c r="AH6931">
        <v>0</v>
      </c>
    </row>
    <row r="6932" spans="1:34" ht="15" x14ac:dyDescent="0.25">
      <c r="A6932" t="s">
        <v>13828</v>
      </c>
      <c r="B6932" t="s">
        <v>13829</v>
      </c>
      <c r="C6932" t="s">
        <v>165</v>
      </c>
      <c r="D6932">
        <v>55</v>
      </c>
      <c r="E6932" s="138">
        <v>45656</v>
      </c>
      <c r="F6932" s="138">
        <v>45671</v>
      </c>
      <c r="G6932" t="s">
        <v>69</v>
      </c>
      <c r="H6932" t="s">
        <v>63</v>
      </c>
      <c r="I6932">
        <v>0.8</v>
      </c>
      <c r="J6932" t="s">
        <v>71</v>
      </c>
      <c r="K6932"/>
      <c r="L6932"/>
      <c r="M6932"/>
      <c r="N6932"/>
      <c r="O6932"/>
      <c r="P6932"/>
      <c r="Q6932"/>
      <c r="R6932"/>
      <c r="S6932"/>
      <c r="T6932"/>
      <c r="U6932"/>
      <c r="V6932"/>
      <c r="W6932"/>
      <c r="X6932"/>
      <c r="Y6932"/>
      <c r="Z6932"/>
      <c r="AA6932"/>
      <c r="AB6932"/>
      <c r="AC6932"/>
      <c r="AD6932"/>
      <c r="AE6932"/>
      <c r="AF6932"/>
      <c r="AG6932">
        <v>1</v>
      </c>
      <c r="AH6932">
        <v>0</v>
      </c>
    </row>
    <row r="6933" spans="1:34" ht="15" x14ac:dyDescent="0.25">
      <c r="A6933" t="s">
        <v>13830</v>
      </c>
      <c r="B6933" t="s">
        <v>13831</v>
      </c>
      <c r="C6933" t="s">
        <v>1411</v>
      </c>
      <c r="D6933">
        <v>25</v>
      </c>
      <c r="E6933" s="138">
        <v>45649</v>
      </c>
      <c r="F6933" s="138">
        <v>45728</v>
      </c>
      <c r="G6933" t="s">
        <v>69</v>
      </c>
      <c r="H6933" t="s">
        <v>63</v>
      </c>
      <c r="I6933">
        <v>0.8</v>
      </c>
      <c r="J6933" t="s">
        <v>71</v>
      </c>
      <c r="K6933"/>
      <c r="L6933"/>
      <c r="M6933"/>
      <c r="N6933"/>
      <c r="O6933"/>
      <c r="P6933"/>
      <c r="Q6933"/>
      <c r="R6933"/>
      <c r="S6933"/>
      <c r="T6933"/>
      <c r="U6933"/>
      <c r="V6933"/>
      <c r="W6933"/>
      <c r="X6933"/>
      <c r="Y6933"/>
      <c r="Z6933"/>
      <c r="AA6933"/>
      <c r="AB6933"/>
      <c r="AC6933"/>
      <c r="AD6933"/>
      <c r="AE6933"/>
      <c r="AF6933"/>
      <c r="AG6933">
        <v>1</v>
      </c>
      <c r="AH6933">
        <v>0</v>
      </c>
    </row>
    <row r="6934" spans="1:34" ht="15" x14ac:dyDescent="0.25">
      <c r="A6934" t="s">
        <v>13832</v>
      </c>
      <c r="B6934" t="s">
        <v>13833</v>
      </c>
      <c r="C6934" t="s">
        <v>321</v>
      </c>
      <c r="D6934">
        <v>29</v>
      </c>
      <c r="E6934" s="138">
        <v>45259</v>
      </c>
      <c r="F6934" s="138">
        <v>46011</v>
      </c>
      <c r="G6934" t="s">
        <v>69</v>
      </c>
      <c r="H6934" t="s">
        <v>63</v>
      </c>
      <c r="I6934">
        <v>0.8</v>
      </c>
      <c r="J6934" t="s">
        <v>71</v>
      </c>
      <c r="K6934"/>
      <c r="L6934"/>
      <c r="M6934"/>
      <c r="N6934"/>
      <c r="O6934"/>
      <c r="P6934"/>
      <c r="Q6934"/>
      <c r="R6934"/>
      <c r="S6934"/>
      <c r="T6934"/>
      <c r="U6934"/>
      <c r="V6934"/>
      <c r="W6934"/>
      <c r="X6934"/>
      <c r="Y6934"/>
      <c r="Z6934"/>
      <c r="AA6934"/>
      <c r="AB6934"/>
      <c r="AC6934"/>
      <c r="AD6934"/>
      <c r="AE6934"/>
      <c r="AF6934"/>
      <c r="AG6934">
        <v>1</v>
      </c>
      <c r="AH6934">
        <v>0</v>
      </c>
    </row>
    <row r="6935" spans="1:34" ht="15" x14ac:dyDescent="0.25">
      <c r="A6935" t="s">
        <v>13834</v>
      </c>
      <c r="B6935" t="s">
        <v>13835</v>
      </c>
      <c r="C6935" t="s">
        <v>102</v>
      </c>
      <c r="D6935"/>
      <c r="E6935"/>
      <c r="F6935"/>
      <c r="G6935"/>
      <c r="H6935" t="s">
        <v>63</v>
      </c>
      <c r="I6935" t="s">
        <v>64</v>
      </c>
      <c r="J6935"/>
      <c r="K6935"/>
      <c r="L6935"/>
      <c r="M6935"/>
      <c r="N6935"/>
      <c r="O6935"/>
      <c r="P6935"/>
      <c r="Q6935"/>
      <c r="R6935"/>
      <c r="S6935"/>
      <c r="T6935"/>
      <c r="U6935"/>
      <c r="V6935"/>
      <c r="W6935"/>
      <c r="X6935"/>
      <c r="Y6935"/>
      <c r="Z6935"/>
      <c r="AA6935"/>
      <c r="AB6935"/>
      <c r="AC6935"/>
      <c r="AD6935"/>
      <c r="AE6935"/>
      <c r="AF6935"/>
      <c r="AG6935"/>
      <c r="AH6935">
        <v>0</v>
      </c>
    </row>
    <row r="6936" spans="1:34" ht="15" x14ac:dyDescent="0.25">
      <c r="A6936" t="s">
        <v>13836</v>
      </c>
      <c r="B6936" t="s">
        <v>13837</v>
      </c>
      <c r="C6936" t="s">
        <v>193</v>
      </c>
      <c r="D6936">
        <v>29</v>
      </c>
      <c r="E6936" s="138">
        <v>45646</v>
      </c>
      <c r="F6936" s="138">
        <v>45664</v>
      </c>
      <c r="G6936" t="s">
        <v>69</v>
      </c>
      <c r="H6936" t="s">
        <v>63</v>
      </c>
      <c r="I6936">
        <v>0.6</v>
      </c>
      <c r="J6936" t="s">
        <v>71</v>
      </c>
      <c r="K6936"/>
      <c r="L6936"/>
      <c r="M6936"/>
      <c r="N6936"/>
      <c r="O6936"/>
      <c r="P6936"/>
      <c r="Q6936"/>
      <c r="R6936"/>
      <c r="S6936"/>
      <c r="T6936"/>
      <c r="U6936"/>
      <c r="V6936"/>
      <c r="W6936"/>
      <c r="X6936"/>
      <c r="Y6936"/>
      <c r="Z6936"/>
      <c r="AA6936"/>
      <c r="AB6936"/>
      <c r="AC6936"/>
      <c r="AD6936"/>
      <c r="AE6936"/>
      <c r="AF6936"/>
      <c r="AG6936">
        <v>1</v>
      </c>
      <c r="AH6936">
        <v>0</v>
      </c>
    </row>
    <row r="6937" spans="1:34" ht="15" x14ac:dyDescent="0.25">
      <c r="A6937" t="s">
        <v>13838</v>
      </c>
      <c r="B6937" t="s">
        <v>13839</v>
      </c>
      <c r="C6937" t="s">
        <v>281</v>
      </c>
      <c r="D6937">
        <v>4</v>
      </c>
      <c r="E6937" s="138">
        <v>45394</v>
      </c>
      <c r="F6937" s="138">
        <v>46011</v>
      </c>
      <c r="G6937" t="s">
        <v>16478</v>
      </c>
      <c r="H6937" t="s">
        <v>70</v>
      </c>
      <c r="I6937">
        <v>0.7</v>
      </c>
      <c r="J6937" t="s">
        <v>76</v>
      </c>
      <c r="K6937">
        <v>0.71</v>
      </c>
      <c r="L6937" t="s">
        <v>77</v>
      </c>
      <c r="M6937">
        <v>0.79</v>
      </c>
      <c r="N6937" t="s">
        <v>78</v>
      </c>
      <c r="O6937">
        <v>0.8</v>
      </c>
      <c r="P6937" t="s">
        <v>79</v>
      </c>
      <c r="Q6937"/>
      <c r="R6937"/>
      <c r="S6937"/>
      <c r="T6937"/>
      <c r="U6937"/>
      <c r="V6937"/>
      <c r="W6937"/>
      <c r="X6937"/>
      <c r="Y6937"/>
      <c r="Z6937"/>
      <c r="AA6937"/>
      <c r="AB6937"/>
      <c r="AC6937"/>
      <c r="AD6937"/>
      <c r="AE6937"/>
      <c r="AF6937"/>
      <c r="AG6937">
        <v>0</v>
      </c>
      <c r="AH6937">
        <v>0</v>
      </c>
    </row>
    <row r="6938" spans="1:34" ht="15" x14ac:dyDescent="0.25">
      <c r="A6938" t="s">
        <v>1762</v>
      </c>
      <c r="B6938" t="s">
        <v>1763</v>
      </c>
      <c r="C6938" t="s">
        <v>318</v>
      </c>
      <c r="D6938">
        <v>17</v>
      </c>
      <c r="E6938" s="138">
        <v>45279</v>
      </c>
      <c r="F6938" s="138">
        <v>46011</v>
      </c>
      <c r="G6938" t="s">
        <v>69</v>
      </c>
      <c r="H6938" t="s">
        <v>70</v>
      </c>
      <c r="I6938">
        <v>0</v>
      </c>
      <c r="J6938" t="s">
        <v>16229</v>
      </c>
      <c r="K6938">
        <v>0.75</v>
      </c>
      <c r="L6938" t="s">
        <v>71</v>
      </c>
      <c r="M6938"/>
      <c r="N6938"/>
      <c r="O6938"/>
      <c r="P6938"/>
      <c r="Q6938"/>
      <c r="R6938"/>
      <c r="S6938"/>
      <c r="T6938"/>
      <c r="U6938"/>
      <c r="V6938"/>
      <c r="W6938"/>
      <c r="X6938"/>
      <c r="Y6938"/>
      <c r="Z6938"/>
      <c r="AA6938"/>
      <c r="AB6938"/>
      <c r="AC6938"/>
      <c r="AD6938"/>
      <c r="AE6938"/>
      <c r="AF6938"/>
      <c r="AG6938">
        <v>2</v>
      </c>
      <c r="AH6938">
        <v>10000</v>
      </c>
    </row>
    <row r="6939" spans="1:34" ht="15" x14ac:dyDescent="0.25">
      <c r="A6939" t="s">
        <v>13840</v>
      </c>
      <c r="B6939" t="s">
        <v>13841</v>
      </c>
      <c r="C6939" t="s">
        <v>621</v>
      </c>
      <c r="D6939">
        <v>59</v>
      </c>
      <c r="E6939" s="138">
        <v>45643</v>
      </c>
      <c r="F6939" s="138">
        <v>45685</v>
      </c>
      <c r="G6939" t="s">
        <v>69</v>
      </c>
      <c r="H6939" t="s">
        <v>63</v>
      </c>
      <c r="I6939">
        <v>0.8</v>
      </c>
      <c r="J6939" t="s">
        <v>71</v>
      </c>
      <c r="K6939"/>
      <c r="L6939"/>
      <c r="M6939"/>
      <c r="N6939"/>
      <c r="O6939"/>
      <c r="P6939"/>
      <c r="Q6939"/>
      <c r="R6939"/>
      <c r="S6939"/>
      <c r="T6939"/>
      <c r="U6939"/>
      <c r="V6939"/>
      <c r="W6939"/>
      <c r="X6939"/>
      <c r="Y6939"/>
      <c r="Z6939"/>
      <c r="AA6939"/>
      <c r="AB6939"/>
      <c r="AC6939"/>
      <c r="AD6939"/>
      <c r="AE6939"/>
      <c r="AF6939"/>
      <c r="AG6939">
        <v>1</v>
      </c>
      <c r="AH6939">
        <v>0</v>
      </c>
    </row>
    <row r="6940" spans="1:34" ht="15" x14ac:dyDescent="0.25">
      <c r="A6940" t="s">
        <v>13842</v>
      </c>
      <c r="B6940" t="s">
        <v>13843</v>
      </c>
      <c r="C6940" t="s">
        <v>206</v>
      </c>
      <c r="D6940">
        <v>12</v>
      </c>
      <c r="E6940" s="138">
        <v>45016</v>
      </c>
      <c r="F6940" s="138">
        <v>46011</v>
      </c>
      <c r="G6940" t="s">
        <v>69</v>
      </c>
      <c r="H6940" t="s">
        <v>63</v>
      </c>
      <c r="I6940">
        <v>0.8</v>
      </c>
      <c r="J6940" t="s">
        <v>71</v>
      </c>
      <c r="K6940"/>
      <c r="L6940"/>
      <c r="M6940"/>
      <c r="N6940"/>
      <c r="O6940"/>
      <c r="P6940"/>
      <c r="Q6940"/>
      <c r="R6940"/>
      <c r="S6940"/>
      <c r="T6940"/>
      <c r="U6940"/>
      <c r="V6940"/>
      <c r="W6940"/>
      <c r="X6940"/>
      <c r="Y6940"/>
      <c r="Z6940"/>
      <c r="AA6940"/>
      <c r="AB6940"/>
      <c r="AC6940"/>
      <c r="AD6940"/>
      <c r="AE6940"/>
      <c r="AF6940"/>
      <c r="AG6940">
        <v>1</v>
      </c>
      <c r="AH6940">
        <v>0</v>
      </c>
    </row>
    <row r="6941" spans="1:34" ht="15" x14ac:dyDescent="0.25">
      <c r="A6941" t="s">
        <v>13844</v>
      </c>
      <c r="B6941" t="s">
        <v>13845</v>
      </c>
      <c r="C6941" t="s">
        <v>291</v>
      </c>
      <c r="D6941">
        <v>10</v>
      </c>
      <c r="E6941" s="138">
        <v>45730</v>
      </c>
      <c r="F6941" s="138">
        <v>45740</v>
      </c>
      <c r="G6941" t="s">
        <v>69</v>
      </c>
      <c r="H6941" t="s">
        <v>63</v>
      </c>
      <c r="I6941">
        <v>0.8</v>
      </c>
      <c r="J6941" t="s">
        <v>71</v>
      </c>
      <c r="K6941"/>
      <c r="L6941"/>
      <c r="M6941"/>
      <c r="N6941"/>
      <c r="O6941"/>
      <c r="P6941"/>
      <c r="Q6941"/>
      <c r="R6941"/>
      <c r="S6941"/>
      <c r="T6941"/>
      <c r="U6941"/>
      <c r="V6941"/>
      <c r="W6941"/>
      <c r="X6941"/>
      <c r="Y6941"/>
      <c r="Z6941"/>
      <c r="AA6941"/>
      <c r="AB6941"/>
      <c r="AC6941"/>
      <c r="AD6941"/>
      <c r="AE6941"/>
      <c r="AF6941"/>
      <c r="AG6941">
        <v>1</v>
      </c>
      <c r="AH6941">
        <v>0</v>
      </c>
    </row>
    <row r="6942" spans="1:34" ht="15" x14ac:dyDescent="0.25">
      <c r="A6942" t="s">
        <v>13846</v>
      </c>
      <c r="B6942" t="s">
        <v>13847</v>
      </c>
      <c r="C6942" t="s">
        <v>74</v>
      </c>
      <c r="D6942">
        <v>21</v>
      </c>
      <c r="E6942" s="138">
        <v>42338</v>
      </c>
      <c r="F6942" s="138">
        <v>46011</v>
      </c>
      <c r="G6942" t="s">
        <v>69</v>
      </c>
      <c r="H6942" t="s">
        <v>63</v>
      </c>
      <c r="I6942">
        <v>0.5</v>
      </c>
      <c r="J6942" t="s">
        <v>71</v>
      </c>
      <c r="K6942"/>
      <c r="L6942"/>
      <c r="M6942"/>
      <c r="N6942"/>
      <c r="O6942"/>
      <c r="P6942"/>
      <c r="Q6942"/>
      <c r="R6942"/>
      <c r="S6942"/>
      <c r="T6942"/>
      <c r="U6942"/>
      <c r="V6942"/>
      <c r="W6942"/>
      <c r="X6942"/>
      <c r="Y6942"/>
      <c r="Z6942"/>
      <c r="AA6942"/>
      <c r="AB6942"/>
      <c r="AC6942"/>
      <c r="AD6942"/>
      <c r="AE6942"/>
      <c r="AF6942"/>
      <c r="AG6942">
        <v>1</v>
      </c>
      <c r="AH6942">
        <v>0</v>
      </c>
    </row>
    <row r="6943" spans="1:34" ht="15" x14ac:dyDescent="0.25">
      <c r="A6943" t="s">
        <v>13848</v>
      </c>
      <c r="B6943" t="s">
        <v>13849</v>
      </c>
      <c r="C6943" t="s">
        <v>742</v>
      </c>
      <c r="D6943"/>
      <c r="E6943"/>
      <c r="F6943"/>
      <c r="G6943"/>
      <c r="H6943" t="s">
        <v>63</v>
      </c>
      <c r="I6943" t="s">
        <v>64</v>
      </c>
      <c r="J6943"/>
      <c r="K6943"/>
      <c r="L6943"/>
      <c r="M6943"/>
      <c r="N6943"/>
      <c r="O6943"/>
      <c r="P6943"/>
      <c r="Q6943"/>
      <c r="R6943"/>
      <c r="S6943"/>
      <c r="T6943"/>
      <c r="U6943"/>
      <c r="V6943"/>
      <c r="W6943"/>
      <c r="X6943"/>
      <c r="Y6943"/>
      <c r="Z6943"/>
      <c r="AA6943"/>
      <c r="AB6943"/>
      <c r="AC6943"/>
      <c r="AD6943"/>
      <c r="AE6943"/>
      <c r="AF6943"/>
      <c r="AG6943"/>
      <c r="AH6943">
        <v>0</v>
      </c>
    </row>
    <row r="6944" spans="1:34" ht="15" x14ac:dyDescent="0.25">
      <c r="A6944" t="s">
        <v>13850</v>
      </c>
      <c r="B6944" t="s">
        <v>13851</v>
      </c>
      <c r="C6944" t="s">
        <v>74</v>
      </c>
      <c r="D6944">
        <v>41</v>
      </c>
      <c r="E6944" s="138">
        <v>45649</v>
      </c>
      <c r="F6944" s="138">
        <v>45670</v>
      </c>
      <c r="G6944" t="s">
        <v>69</v>
      </c>
      <c r="H6944" t="s">
        <v>70</v>
      </c>
      <c r="I6944">
        <v>0</v>
      </c>
      <c r="J6944" t="s">
        <v>16232</v>
      </c>
      <c r="K6944">
        <v>0.55000000000000004</v>
      </c>
      <c r="L6944" t="s">
        <v>71</v>
      </c>
      <c r="M6944"/>
      <c r="N6944"/>
      <c r="O6944"/>
      <c r="P6944"/>
      <c r="Q6944"/>
      <c r="R6944"/>
      <c r="S6944"/>
      <c r="T6944"/>
      <c r="U6944"/>
      <c r="V6944"/>
      <c r="W6944"/>
      <c r="X6944"/>
      <c r="Y6944"/>
      <c r="Z6944"/>
      <c r="AA6944"/>
      <c r="AB6944"/>
      <c r="AC6944"/>
      <c r="AD6944"/>
      <c r="AE6944"/>
      <c r="AF6944"/>
      <c r="AG6944">
        <v>2</v>
      </c>
      <c r="AH6944">
        <v>7500</v>
      </c>
    </row>
    <row r="6945" spans="1:34" ht="15" x14ac:dyDescent="0.25">
      <c r="A6945" t="s">
        <v>13852</v>
      </c>
      <c r="B6945" t="s">
        <v>13853</v>
      </c>
      <c r="C6945" t="s">
        <v>193</v>
      </c>
      <c r="D6945">
        <v>43</v>
      </c>
      <c r="E6945" s="138">
        <v>45656</v>
      </c>
      <c r="F6945" s="138">
        <v>45686</v>
      </c>
      <c r="G6945" t="s">
        <v>69</v>
      </c>
      <c r="H6945" t="s">
        <v>63</v>
      </c>
      <c r="I6945">
        <v>0.8</v>
      </c>
      <c r="J6945" t="s">
        <v>71</v>
      </c>
      <c r="K6945"/>
      <c r="L6945"/>
      <c r="M6945"/>
      <c r="N6945"/>
      <c r="O6945"/>
      <c r="P6945"/>
      <c r="Q6945"/>
      <c r="R6945"/>
      <c r="S6945"/>
      <c r="T6945"/>
      <c r="U6945"/>
      <c r="V6945"/>
      <c r="W6945"/>
      <c r="X6945"/>
      <c r="Y6945"/>
      <c r="Z6945"/>
      <c r="AA6945"/>
      <c r="AB6945"/>
      <c r="AC6945"/>
      <c r="AD6945"/>
      <c r="AE6945"/>
      <c r="AF6945"/>
      <c r="AG6945">
        <v>1</v>
      </c>
      <c r="AH6945">
        <v>0</v>
      </c>
    </row>
    <row r="6946" spans="1:34" ht="15" x14ac:dyDescent="0.25">
      <c r="A6946" t="s">
        <v>13854</v>
      </c>
      <c r="B6946" t="s">
        <v>13855</v>
      </c>
      <c r="C6946" t="s">
        <v>254</v>
      </c>
      <c r="D6946">
        <v>3</v>
      </c>
      <c r="E6946" s="138">
        <v>45728</v>
      </c>
      <c r="F6946" s="138">
        <v>45743</v>
      </c>
      <c r="G6946" t="s">
        <v>16478</v>
      </c>
      <c r="H6946" t="s">
        <v>70</v>
      </c>
      <c r="I6946">
        <v>0.55000000000000004</v>
      </c>
      <c r="J6946" t="s">
        <v>16703</v>
      </c>
      <c r="K6946">
        <v>0.65</v>
      </c>
      <c r="L6946" t="s">
        <v>16704</v>
      </c>
      <c r="M6946">
        <v>0.75</v>
      </c>
      <c r="N6946" t="s">
        <v>16705</v>
      </c>
      <c r="O6946">
        <v>0.8</v>
      </c>
      <c r="P6946" t="s">
        <v>16706</v>
      </c>
      <c r="Q6946">
        <v>0</v>
      </c>
      <c r="R6946" t="s">
        <v>16230</v>
      </c>
      <c r="S6946"/>
      <c r="T6946"/>
      <c r="U6946"/>
      <c r="V6946"/>
      <c r="W6946"/>
      <c r="X6946"/>
      <c r="Y6946"/>
      <c r="Z6946"/>
      <c r="AA6946"/>
      <c r="AB6946"/>
      <c r="AC6946"/>
      <c r="AD6946"/>
      <c r="AE6946"/>
      <c r="AF6946"/>
      <c r="AG6946">
        <v>0</v>
      </c>
      <c r="AH6946">
        <v>0</v>
      </c>
    </row>
    <row r="6947" spans="1:34" ht="15" x14ac:dyDescent="0.25">
      <c r="A6947" t="s">
        <v>13559</v>
      </c>
      <c r="B6947" t="s">
        <v>13560</v>
      </c>
      <c r="C6947" t="s">
        <v>108</v>
      </c>
      <c r="D6947">
        <v>251</v>
      </c>
      <c r="E6947" s="138">
        <v>39433</v>
      </c>
      <c r="F6947" s="138">
        <v>46011</v>
      </c>
      <c r="G6947" t="s">
        <v>69</v>
      </c>
      <c r="H6947" t="s">
        <v>70</v>
      </c>
      <c r="I6947">
        <v>0</v>
      </c>
      <c r="J6947" t="s">
        <v>16430</v>
      </c>
      <c r="K6947">
        <v>0.5</v>
      </c>
      <c r="L6947" t="s">
        <v>71</v>
      </c>
      <c r="M6947"/>
      <c r="N6947"/>
      <c r="O6947"/>
      <c r="P6947"/>
      <c r="Q6947"/>
      <c r="R6947"/>
      <c r="S6947"/>
      <c r="T6947"/>
      <c r="U6947"/>
      <c r="V6947"/>
      <c r="W6947"/>
      <c r="X6947"/>
      <c r="Y6947"/>
      <c r="Z6947"/>
      <c r="AA6947"/>
      <c r="AB6947"/>
      <c r="AC6947"/>
      <c r="AD6947"/>
      <c r="AE6947"/>
      <c r="AF6947"/>
      <c r="AG6947">
        <v>2</v>
      </c>
      <c r="AH6947">
        <v>4000</v>
      </c>
    </row>
    <row r="6948" spans="1:34" ht="15" x14ac:dyDescent="0.25">
      <c r="A6948" t="s">
        <v>13856</v>
      </c>
      <c r="B6948" t="s">
        <v>13857</v>
      </c>
      <c r="C6948" t="s">
        <v>142</v>
      </c>
      <c r="D6948">
        <v>7</v>
      </c>
      <c r="E6948" s="138">
        <v>44294</v>
      </c>
      <c r="F6948" s="138">
        <v>46011</v>
      </c>
      <c r="G6948" t="s">
        <v>69</v>
      </c>
      <c r="H6948" t="s">
        <v>63</v>
      </c>
      <c r="I6948">
        <v>0.8</v>
      </c>
      <c r="J6948" t="s">
        <v>71</v>
      </c>
      <c r="K6948"/>
      <c r="L6948"/>
      <c r="M6948"/>
      <c r="N6948"/>
      <c r="O6948"/>
      <c r="P6948"/>
      <c r="Q6948"/>
      <c r="R6948"/>
      <c r="S6948"/>
      <c r="T6948"/>
      <c r="U6948"/>
      <c r="V6948"/>
      <c r="W6948"/>
      <c r="X6948"/>
      <c r="Y6948"/>
      <c r="Z6948"/>
      <c r="AA6948"/>
      <c r="AB6948"/>
      <c r="AC6948"/>
      <c r="AD6948"/>
      <c r="AE6948"/>
      <c r="AF6948"/>
      <c r="AG6948">
        <v>1</v>
      </c>
      <c r="AH6948">
        <v>0</v>
      </c>
    </row>
    <row r="6949" spans="1:34" ht="15" x14ac:dyDescent="0.25">
      <c r="A6949" t="s">
        <v>13858</v>
      </c>
      <c r="B6949" t="s">
        <v>13859</v>
      </c>
      <c r="C6949" t="s">
        <v>251</v>
      </c>
      <c r="D6949">
        <v>51</v>
      </c>
      <c r="E6949" s="138">
        <v>45624</v>
      </c>
      <c r="F6949" s="138">
        <v>45782</v>
      </c>
      <c r="G6949" t="s">
        <v>69</v>
      </c>
      <c r="H6949" t="s">
        <v>63</v>
      </c>
      <c r="I6949">
        <v>0.8</v>
      </c>
      <c r="J6949" t="s">
        <v>71</v>
      </c>
      <c r="K6949"/>
      <c r="L6949"/>
      <c r="M6949"/>
      <c r="N6949"/>
      <c r="O6949"/>
      <c r="P6949"/>
      <c r="Q6949"/>
      <c r="R6949"/>
      <c r="S6949"/>
      <c r="T6949"/>
      <c r="U6949"/>
      <c r="V6949"/>
      <c r="W6949"/>
      <c r="X6949"/>
      <c r="Y6949"/>
      <c r="Z6949"/>
      <c r="AA6949"/>
      <c r="AB6949"/>
      <c r="AC6949"/>
      <c r="AD6949"/>
      <c r="AE6949"/>
      <c r="AF6949"/>
      <c r="AG6949">
        <v>1</v>
      </c>
      <c r="AH6949">
        <v>0</v>
      </c>
    </row>
    <row r="6950" spans="1:34" ht="15" x14ac:dyDescent="0.25">
      <c r="A6950" t="s">
        <v>13860</v>
      </c>
      <c r="B6950" t="s">
        <v>13861</v>
      </c>
      <c r="C6950" t="s">
        <v>281</v>
      </c>
      <c r="D6950">
        <v>6</v>
      </c>
      <c r="E6950" s="138">
        <v>45712</v>
      </c>
      <c r="F6950" s="138">
        <v>45715</v>
      </c>
      <c r="G6950" t="s">
        <v>75</v>
      </c>
      <c r="H6950" t="s">
        <v>63</v>
      </c>
      <c r="I6950">
        <v>0.8</v>
      </c>
      <c r="J6950" t="s">
        <v>71</v>
      </c>
      <c r="K6950"/>
      <c r="L6950"/>
      <c r="M6950"/>
      <c r="N6950"/>
      <c r="O6950"/>
      <c r="P6950"/>
      <c r="Q6950"/>
      <c r="R6950"/>
      <c r="S6950"/>
      <c r="T6950"/>
      <c r="U6950"/>
      <c r="V6950"/>
      <c r="W6950"/>
      <c r="X6950"/>
      <c r="Y6950"/>
      <c r="Z6950"/>
      <c r="AA6950"/>
      <c r="AB6950"/>
      <c r="AC6950"/>
      <c r="AD6950"/>
      <c r="AE6950"/>
      <c r="AF6950"/>
      <c r="AG6950">
        <v>1</v>
      </c>
      <c r="AH6950">
        <v>0</v>
      </c>
    </row>
    <row r="6951" spans="1:34" ht="15" x14ac:dyDescent="0.25">
      <c r="A6951" t="s">
        <v>13862</v>
      </c>
      <c r="B6951" t="s">
        <v>13863</v>
      </c>
      <c r="C6951" t="s">
        <v>84</v>
      </c>
      <c r="D6951"/>
      <c r="E6951"/>
      <c r="F6951"/>
      <c r="G6951"/>
      <c r="H6951" t="s">
        <v>63</v>
      </c>
      <c r="I6951" t="s">
        <v>64</v>
      </c>
      <c r="J6951"/>
      <c r="K6951"/>
      <c r="L6951"/>
      <c r="M6951"/>
      <c r="N6951"/>
      <c r="O6951"/>
      <c r="P6951"/>
      <c r="Q6951"/>
      <c r="R6951"/>
      <c r="S6951"/>
      <c r="T6951"/>
      <c r="U6951"/>
      <c r="V6951"/>
      <c r="W6951"/>
      <c r="X6951"/>
      <c r="Y6951"/>
      <c r="Z6951"/>
      <c r="AA6951"/>
      <c r="AB6951"/>
      <c r="AC6951"/>
      <c r="AD6951"/>
      <c r="AE6951"/>
      <c r="AF6951"/>
      <c r="AG6951"/>
      <c r="AH6951">
        <v>0</v>
      </c>
    </row>
    <row r="6952" spans="1:34" ht="15" x14ac:dyDescent="0.25">
      <c r="A6952" t="s">
        <v>13864</v>
      </c>
      <c r="B6952" t="s">
        <v>13865</v>
      </c>
      <c r="C6952" t="s">
        <v>63</v>
      </c>
      <c r="D6952">
        <v>48</v>
      </c>
      <c r="E6952" s="138">
        <v>45644</v>
      </c>
      <c r="F6952" s="138">
        <v>45944</v>
      </c>
      <c r="G6952" t="s">
        <v>16478</v>
      </c>
      <c r="H6952" t="s">
        <v>70</v>
      </c>
      <c r="I6952">
        <v>0.55000000000000004</v>
      </c>
      <c r="J6952" t="s">
        <v>76</v>
      </c>
      <c r="K6952">
        <v>0.6</v>
      </c>
      <c r="L6952" t="s">
        <v>77</v>
      </c>
      <c r="M6952">
        <v>0.6</v>
      </c>
      <c r="N6952" t="s">
        <v>78</v>
      </c>
      <c r="O6952">
        <v>0.8</v>
      </c>
      <c r="P6952" t="s">
        <v>79</v>
      </c>
      <c r="Q6952">
        <v>0</v>
      </c>
      <c r="R6952" t="s">
        <v>16228</v>
      </c>
      <c r="S6952"/>
      <c r="T6952"/>
      <c r="U6952"/>
      <c r="V6952"/>
      <c r="W6952"/>
      <c r="X6952"/>
      <c r="Y6952"/>
      <c r="Z6952"/>
      <c r="AA6952"/>
      <c r="AB6952"/>
      <c r="AC6952"/>
      <c r="AD6952"/>
      <c r="AE6952"/>
      <c r="AF6952"/>
      <c r="AG6952">
        <v>0</v>
      </c>
      <c r="AH6952">
        <v>0</v>
      </c>
    </row>
    <row r="6953" spans="1:34" ht="15" x14ac:dyDescent="0.25">
      <c r="A6953" t="s">
        <v>13866</v>
      </c>
      <c r="B6953" t="s">
        <v>13867</v>
      </c>
      <c r="C6953" t="s">
        <v>426</v>
      </c>
      <c r="D6953">
        <v>5</v>
      </c>
      <c r="E6953" s="138">
        <v>45701</v>
      </c>
      <c r="F6953" s="138">
        <v>45761</v>
      </c>
      <c r="G6953" t="s">
        <v>69</v>
      </c>
      <c r="H6953" t="s">
        <v>70</v>
      </c>
      <c r="I6953">
        <v>0</v>
      </c>
      <c r="J6953" t="s">
        <v>16228</v>
      </c>
      <c r="K6953">
        <v>0.7</v>
      </c>
      <c r="L6953" t="s">
        <v>16270</v>
      </c>
      <c r="M6953">
        <v>0.78</v>
      </c>
      <c r="N6953" t="s">
        <v>78</v>
      </c>
      <c r="O6953">
        <v>0.8</v>
      </c>
      <c r="P6953" t="s">
        <v>79</v>
      </c>
      <c r="Q6953"/>
      <c r="R6953"/>
      <c r="S6953"/>
      <c r="T6953"/>
      <c r="U6953"/>
      <c r="V6953"/>
      <c r="W6953"/>
      <c r="X6953"/>
      <c r="Y6953"/>
      <c r="Z6953"/>
      <c r="AA6953"/>
      <c r="AB6953"/>
      <c r="AC6953"/>
      <c r="AD6953"/>
      <c r="AE6953"/>
      <c r="AF6953"/>
      <c r="AG6953">
        <v>4</v>
      </c>
      <c r="AH6953">
        <v>12000</v>
      </c>
    </row>
    <row r="6954" spans="1:34" ht="15" x14ac:dyDescent="0.25">
      <c r="A6954" t="s">
        <v>13868</v>
      </c>
      <c r="B6954" t="s">
        <v>13869</v>
      </c>
      <c r="C6954" t="s">
        <v>136</v>
      </c>
      <c r="D6954">
        <v>27</v>
      </c>
      <c r="E6954" s="138">
        <v>45656</v>
      </c>
      <c r="F6954" s="138">
        <v>45670</v>
      </c>
      <c r="G6954" t="s">
        <v>69</v>
      </c>
      <c r="H6954" t="s">
        <v>63</v>
      </c>
      <c r="I6954">
        <v>0.8</v>
      </c>
      <c r="J6954" t="s">
        <v>71</v>
      </c>
      <c r="K6954"/>
      <c r="L6954"/>
      <c r="M6954"/>
      <c r="N6954"/>
      <c r="O6954"/>
      <c r="P6954"/>
      <c r="Q6954"/>
      <c r="R6954"/>
      <c r="S6954"/>
      <c r="T6954"/>
      <c r="U6954"/>
      <c r="V6954"/>
      <c r="W6954"/>
      <c r="X6954"/>
      <c r="Y6954"/>
      <c r="Z6954"/>
      <c r="AA6954"/>
      <c r="AB6954"/>
      <c r="AC6954"/>
      <c r="AD6954"/>
      <c r="AE6954"/>
      <c r="AF6954"/>
      <c r="AG6954">
        <v>1</v>
      </c>
      <c r="AH6954">
        <v>0</v>
      </c>
    </row>
    <row r="6955" spans="1:34" ht="15" x14ac:dyDescent="0.25">
      <c r="A6955" t="s">
        <v>13870</v>
      </c>
      <c r="B6955" t="s">
        <v>13871</v>
      </c>
      <c r="C6955" t="s">
        <v>426</v>
      </c>
      <c r="D6955">
        <v>41</v>
      </c>
      <c r="E6955" s="138">
        <v>45656</v>
      </c>
      <c r="F6955" s="138">
        <v>45712</v>
      </c>
      <c r="G6955" t="s">
        <v>69</v>
      </c>
      <c r="H6955" t="s">
        <v>70</v>
      </c>
      <c r="I6955">
        <v>0</v>
      </c>
      <c r="J6955" t="s">
        <v>16232</v>
      </c>
      <c r="K6955">
        <v>0.6</v>
      </c>
      <c r="L6955" t="s">
        <v>71</v>
      </c>
      <c r="M6955"/>
      <c r="N6955"/>
      <c r="O6955"/>
      <c r="P6955"/>
      <c r="Q6955"/>
      <c r="R6955"/>
      <c r="S6955"/>
      <c r="T6955"/>
      <c r="U6955"/>
      <c r="V6955"/>
      <c r="W6955"/>
      <c r="X6955"/>
      <c r="Y6955"/>
      <c r="Z6955"/>
      <c r="AA6955"/>
      <c r="AB6955"/>
      <c r="AC6955"/>
      <c r="AD6955"/>
      <c r="AE6955"/>
      <c r="AF6955"/>
      <c r="AG6955">
        <v>2</v>
      </c>
      <c r="AH6955">
        <v>7500</v>
      </c>
    </row>
    <row r="6956" spans="1:34" ht="15" x14ac:dyDescent="0.25">
      <c r="A6956" t="s">
        <v>13872</v>
      </c>
      <c r="B6956" t="s">
        <v>13873</v>
      </c>
      <c r="C6956" t="s">
        <v>426</v>
      </c>
      <c r="D6956">
        <v>180</v>
      </c>
      <c r="E6956" s="138">
        <v>45646</v>
      </c>
      <c r="F6956" s="138">
        <v>45678</v>
      </c>
      <c r="G6956" t="s">
        <v>69</v>
      </c>
      <c r="H6956" t="s">
        <v>63</v>
      </c>
      <c r="I6956">
        <v>0.8</v>
      </c>
      <c r="J6956" t="s">
        <v>71</v>
      </c>
      <c r="K6956"/>
      <c r="L6956"/>
      <c r="M6956"/>
      <c r="N6956"/>
      <c r="O6956"/>
      <c r="P6956"/>
      <c r="Q6956"/>
      <c r="R6956"/>
      <c r="S6956"/>
      <c r="T6956"/>
      <c r="U6956"/>
      <c r="V6956"/>
      <c r="W6956"/>
      <c r="X6956"/>
      <c r="Y6956"/>
      <c r="Z6956"/>
      <c r="AA6956"/>
      <c r="AB6956"/>
      <c r="AC6956"/>
      <c r="AD6956"/>
      <c r="AE6956"/>
      <c r="AF6956"/>
      <c r="AG6956">
        <v>1</v>
      </c>
      <c r="AH6956">
        <v>0</v>
      </c>
    </row>
    <row r="6957" spans="1:34" ht="15" x14ac:dyDescent="0.25">
      <c r="A6957" t="s">
        <v>13874</v>
      </c>
      <c r="B6957" t="s">
        <v>13875</v>
      </c>
      <c r="C6957" t="s">
        <v>231</v>
      </c>
      <c r="D6957">
        <v>6</v>
      </c>
      <c r="E6957" s="138">
        <v>45363</v>
      </c>
      <c r="F6957" s="138">
        <v>46011</v>
      </c>
      <c r="G6957" t="s">
        <v>69</v>
      </c>
      <c r="H6957" t="s">
        <v>63</v>
      </c>
      <c r="I6957">
        <v>0.8</v>
      </c>
      <c r="J6957" t="s">
        <v>71</v>
      </c>
      <c r="K6957"/>
      <c r="L6957"/>
      <c r="M6957"/>
      <c r="N6957"/>
      <c r="O6957"/>
      <c r="P6957"/>
      <c r="Q6957"/>
      <c r="R6957"/>
      <c r="S6957"/>
      <c r="T6957"/>
      <c r="U6957"/>
      <c r="V6957"/>
      <c r="W6957"/>
      <c r="X6957"/>
      <c r="Y6957"/>
      <c r="Z6957"/>
      <c r="AA6957"/>
      <c r="AB6957"/>
      <c r="AC6957"/>
      <c r="AD6957"/>
      <c r="AE6957"/>
      <c r="AF6957"/>
      <c r="AG6957">
        <v>1</v>
      </c>
      <c r="AH6957">
        <v>0</v>
      </c>
    </row>
    <row r="6958" spans="1:34" ht="15" x14ac:dyDescent="0.25">
      <c r="A6958" t="s">
        <v>13876</v>
      </c>
      <c r="B6958" t="s">
        <v>13877</v>
      </c>
      <c r="C6958" t="s">
        <v>521</v>
      </c>
      <c r="D6958">
        <v>22</v>
      </c>
      <c r="E6958" s="138">
        <v>44677</v>
      </c>
      <c r="F6958" s="138">
        <v>46011</v>
      </c>
      <c r="G6958" t="s">
        <v>16478</v>
      </c>
      <c r="H6958" t="s">
        <v>70</v>
      </c>
      <c r="I6958">
        <v>0.65</v>
      </c>
      <c r="J6958" t="s">
        <v>76</v>
      </c>
      <c r="K6958">
        <v>0.68</v>
      </c>
      <c r="L6958" t="s">
        <v>77</v>
      </c>
      <c r="M6958">
        <v>0.78</v>
      </c>
      <c r="N6958" t="s">
        <v>78</v>
      </c>
      <c r="O6958">
        <v>0.8</v>
      </c>
      <c r="P6958" t="s">
        <v>79</v>
      </c>
      <c r="Q6958">
        <v>0</v>
      </c>
      <c r="R6958" t="s">
        <v>16229</v>
      </c>
      <c r="S6958"/>
      <c r="T6958"/>
      <c r="U6958"/>
      <c r="V6958"/>
      <c r="W6958"/>
      <c r="X6958"/>
      <c r="Y6958"/>
      <c r="Z6958"/>
      <c r="AA6958"/>
      <c r="AB6958"/>
      <c r="AC6958"/>
      <c r="AD6958"/>
      <c r="AE6958"/>
      <c r="AF6958"/>
      <c r="AG6958">
        <v>0</v>
      </c>
      <c r="AH6958">
        <v>0</v>
      </c>
    </row>
    <row r="6959" spans="1:34" ht="15" x14ac:dyDescent="0.25">
      <c r="A6959" t="s">
        <v>13878</v>
      </c>
      <c r="B6959" t="s">
        <v>13879</v>
      </c>
      <c r="C6959" t="s">
        <v>148</v>
      </c>
      <c r="D6959">
        <v>2</v>
      </c>
      <c r="E6959" s="138">
        <v>44310</v>
      </c>
      <c r="F6959" s="138">
        <v>46011</v>
      </c>
      <c r="G6959" t="s">
        <v>69</v>
      </c>
      <c r="H6959" t="s">
        <v>70</v>
      </c>
      <c r="I6959">
        <v>0</v>
      </c>
      <c r="J6959" t="s">
        <v>16229</v>
      </c>
      <c r="K6959">
        <v>0.7</v>
      </c>
      <c r="L6959" t="s">
        <v>71</v>
      </c>
      <c r="M6959"/>
      <c r="N6959"/>
      <c r="O6959"/>
      <c r="P6959"/>
      <c r="Q6959"/>
      <c r="R6959"/>
      <c r="S6959"/>
      <c r="T6959"/>
      <c r="U6959"/>
      <c r="V6959"/>
      <c r="W6959"/>
      <c r="X6959"/>
      <c r="Y6959"/>
      <c r="Z6959"/>
      <c r="AA6959"/>
      <c r="AB6959"/>
      <c r="AC6959"/>
      <c r="AD6959"/>
      <c r="AE6959"/>
      <c r="AF6959"/>
      <c r="AG6959">
        <v>2</v>
      </c>
      <c r="AH6959">
        <v>10000</v>
      </c>
    </row>
    <row r="6960" spans="1:34" ht="15" x14ac:dyDescent="0.25">
      <c r="A6960" t="s">
        <v>13880</v>
      </c>
      <c r="B6960" t="s">
        <v>13881</v>
      </c>
      <c r="C6960" t="s">
        <v>173</v>
      </c>
      <c r="D6960">
        <v>13</v>
      </c>
      <c r="E6960" s="138">
        <v>45394</v>
      </c>
      <c r="F6960" s="138">
        <v>46011</v>
      </c>
      <c r="G6960" t="s">
        <v>69</v>
      </c>
      <c r="H6960" t="s">
        <v>70</v>
      </c>
      <c r="I6960">
        <v>0.5</v>
      </c>
      <c r="J6960" t="s">
        <v>16440</v>
      </c>
      <c r="K6960">
        <v>0.6</v>
      </c>
      <c r="L6960" t="s">
        <v>16441</v>
      </c>
      <c r="M6960">
        <v>0.7</v>
      </c>
      <c r="N6960" t="s">
        <v>16340</v>
      </c>
      <c r="O6960">
        <v>0</v>
      </c>
      <c r="P6960" t="s">
        <v>16228</v>
      </c>
      <c r="Q6960"/>
      <c r="R6960"/>
      <c r="S6960"/>
      <c r="T6960"/>
      <c r="U6960"/>
      <c r="V6960"/>
      <c r="W6960"/>
      <c r="X6960"/>
      <c r="Y6960"/>
      <c r="Z6960"/>
      <c r="AA6960"/>
      <c r="AB6960"/>
      <c r="AC6960"/>
      <c r="AD6960"/>
      <c r="AE6960"/>
      <c r="AF6960"/>
      <c r="AG6960">
        <v>0</v>
      </c>
      <c r="AH6960">
        <v>0</v>
      </c>
    </row>
    <row r="6961" spans="1:34" ht="15" x14ac:dyDescent="0.25">
      <c r="A6961" t="s">
        <v>13882</v>
      </c>
      <c r="B6961" t="s">
        <v>13883</v>
      </c>
      <c r="C6961" t="s">
        <v>154</v>
      </c>
      <c r="D6961">
        <v>19</v>
      </c>
      <c r="E6961" s="138">
        <v>44091</v>
      </c>
      <c r="F6961" s="138">
        <v>46011</v>
      </c>
      <c r="G6961" t="s">
        <v>69</v>
      </c>
      <c r="H6961" t="s">
        <v>70</v>
      </c>
      <c r="I6961">
        <v>0</v>
      </c>
      <c r="J6961" t="s">
        <v>16442</v>
      </c>
      <c r="K6961">
        <v>0.6</v>
      </c>
      <c r="L6961" t="s">
        <v>71</v>
      </c>
      <c r="M6961"/>
      <c r="N6961"/>
      <c r="O6961"/>
      <c r="P6961"/>
      <c r="Q6961"/>
      <c r="R6961"/>
      <c r="S6961"/>
      <c r="T6961"/>
      <c r="U6961"/>
      <c r="V6961"/>
      <c r="W6961"/>
      <c r="X6961"/>
      <c r="Y6961"/>
      <c r="Z6961"/>
      <c r="AA6961"/>
      <c r="AB6961"/>
      <c r="AC6961"/>
      <c r="AD6961"/>
      <c r="AE6961"/>
      <c r="AF6961"/>
      <c r="AG6961">
        <v>2</v>
      </c>
      <c r="AH6961">
        <v>8125</v>
      </c>
    </row>
    <row r="6962" spans="1:34" ht="15" x14ac:dyDescent="0.25">
      <c r="A6962" t="s">
        <v>13884</v>
      </c>
      <c r="B6962" t="s">
        <v>13885</v>
      </c>
      <c r="C6962" t="s">
        <v>286</v>
      </c>
      <c r="D6962">
        <v>90</v>
      </c>
      <c r="E6962" s="138">
        <v>45635</v>
      </c>
      <c r="F6962" s="138">
        <v>45792</v>
      </c>
      <c r="G6962" t="s">
        <v>69</v>
      </c>
      <c r="H6962" t="s">
        <v>63</v>
      </c>
      <c r="I6962">
        <v>0.2</v>
      </c>
      <c r="J6962" t="s">
        <v>71</v>
      </c>
      <c r="K6962"/>
      <c r="L6962"/>
      <c r="M6962"/>
      <c r="N6962"/>
      <c r="O6962"/>
      <c r="P6962"/>
      <c r="Q6962"/>
      <c r="R6962"/>
      <c r="S6962"/>
      <c r="T6962"/>
      <c r="U6962"/>
      <c r="V6962"/>
      <c r="W6962"/>
      <c r="X6962"/>
      <c r="Y6962"/>
      <c r="Z6962"/>
      <c r="AA6962"/>
      <c r="AB6962"/>
      <c r="AC6962"/>
      <c r="AD6962"/>
      <c r="AE6962"/>
      <c r="AF6962"/>
      <c r="AG6962">
        <v>1</v>
      </c>
      <c r="AH6962">
        <v>0</v>
      </c>
    </row>
    <row r="6963" spans="1:34" ht="15" x14ac:dyDescent="0.25">
      <c r="A6963" t="s">
        <v>13886</v>
      </c>
      <c r="B6963" t="s">
        <v>13887</v>
      </c>
      <c r="C6963" t="s">
        <v>1537</v>
      </c>
      <c r="D6963">
        <v>60</v>
      </c>
      <c r="E6963" s="138">
        <v>45280</v>
      </c>
      <c r="F6963" s="138">
        <v>46011</v>
      </c>
      <c r="G6963" t="s">
        <v>69</v>
      </c>
      <c r="H6963" t="s">
        <v>70</v>
      </c>
      <c r="I6963">
        <v>0</v>
      </c>
      <c r="J6963" t="s">
        <v>16229</v>
      </c>
      <c r="K6963">
        <v>0.7</v>
      </c>
      <c r="L6963" t="s">
        <v>71</v>
      </c>
      <c r="M6963"/>
      <c r="N6963"/>
      <c r="O6963"/>
      <c r="P6963"/>
      <c r="Q6963"/>
      <c r="R6963"/>
      <c r="S6963"/>
      <c r="T6963"/>
      <c r="U6963"/>
      <c r="V6963"/>
      <c r="W6963"/>
      <c r="X6963"/>
      <c r="Y6963"/>
      <c r="Z6963"/>
      <c r="AA6963"/>
      <c r="AB6963"/>
      <c r="AC6963"/>
      <c r="AD6963"/>
      <c r="AE6963"/>
      <c r="AF6963"/>
      <c r="AG6963">
        <v>2</v>
      </c>
      <c r="AH6963">
        <v>10000</v>
      </c>
    </row>
    <row r="6964" spans="1:34" ht="15" x14ac:dyDescent="0.25">
      <c r="A6964" t="s">
        <v>13888</v>
      </c>
      <c r="B6964" t="s">
        <v>13889</v>
      </c>
      <c r="C6964" t="s">
        <v>148</v>
      </c>
      <c r="D6964">
        <v>66</v>
      </c>
      <c r="E6964" s="138">
        <v>45281</v>
      </c>
      <c r="F6964" s="138">
        <v>46011</v>
      </c>
      <c r="G6964" t="s">
        <v>69</v>
      </c>
      <c r="H6964" t="s">
        <v>70</v>
      </c>
      <c r="I6964">
        <v>0</v>
      </c>
      <c r="J6964" t="s">
        <v>16229</v>
      </c>
      <c r="K6964">
        <v>0.65</v>
      </c>
      <c r="L6964" t="s">
        <v>71</v>
      </c>
      <c r="M6964"/>
      <c r="N6964"/>
      <c r="O6964"/>
      <c r="P6964"/>
      <c r="Q6964"/>
      <c r="R6964"/>
      <c r="S6964"/>
      <c r="T6964"/>
      <c r="U6964"/>
      <c r="V6964"/>
      <c r="W6964"/>
      <c r="X6964"/>
      <c r="Y6964"/>
      <c r="Z6964"/>
      <c r="AA6964"/>
      <c r="AB6964"/>
      <c r="AC6964"/>
      <c r="AD6964"/>
      <c r="AE6964"/>
      <c r="AF6964"/>
      <c r="AG6964">
        <v>2</v>
      </c>
      <c r="AH6964">
        <v>10000</v>
      </c>
    </row>
    <row r="6965" spans="1:34" ht="15" x14ac:dyDescent="0.25">
      <c r="A6965" t="s">
        <v>13890</v>
      </c>
      <c r="B6965" t="s">
        <v>13891</v>
      </c>
      <c r="C6965" t="s">
        <v>74</v>
      </c>
      <c r="D6965">
        <v>34</v>
      </c>
      <c r="E6965" s="138">
        <v>45644</v>
      </c>
      <c r="F6965" s="138">
        <v>45674</v>
      </c>
      <c r="G6965" t="s">
        <v>75</v>
      </c>
      <c r="H6965" t="s">
        <v>70</v>
      </c>
      <c r="I6965">
        <v>0</v>
      </c>
      <c r="J6965" t="s">
        <v>16228</v>
      </c>
      <c r="K6965">
        <v>0.4</v>
      </c>
      <c r="L6965" t="s">
        <v>16270</v>
      </c>
      <c r="M6965">
        <v>0.65</v>
      </c>
      <c r="N6965" t="s">
        <v>78</v>
      </c>
      <c r="O6965">
        <v>0.8</v>
      </c>
      <c r="P6965" t="s">
        <v>79</v>
      </c>
      <c r="Q6965"/>
      <c r="R6965"/>
      <c r="S6965"/>
      <c r="T6965"/>
      <c r="U6965"/>
      <c r="V6965"/>
      <c r="W6965"/>
      <c r="X6965"/>
      <c r="Y6965"/>
      <c r="Z6965"/>
      <c r="AA6965"/>
      <c r="AB6965"/>
      <c r="AC6965"/>
      <c r="AD6965"/>
      <c r="AE6965"/>
      <c r="AF6965"/>
      <c r="AG6965">
        <v>4</v>
      </c>
      <c r="AH6965">
        <v>12000</v>
      </c>
    </row>
    <row r="6966" spans="1:34" ht="15" x14ac:dyDescent="0.25">
      <c r="A6966" t="s">
        <v>13892</v>
      </c>
      <c r="B6966" t="s">
        <v>13893</v>
      </c>
      <c r="C6966" t="s">
        <v>84</v>
      </c>
      <c r="D6966"/>
      <c r="E6966"/>
      <c r="F6966"/>
      <c r="G6966"/>
      <c r="H6966" t="s">
        <v>63</v>
      </c>
      <c r="I6966" t="s">
        <v>64</v>
      </c>
      <c r="J6966"/>
      <c r="K6966"/>
      <c r="L6966"/>
      <c r="M6966"/>
      <c r="N6966"/>
      <c r="O6966"/>
      <c r="P6966"/>
      <c r="Q6966"/>
      <c r="R6966"/>
      <c r="S6966"/>
      <c r="T6966"/>
      <c r="U6966"/>
      <c r="V6966"/>
      <c r="W6966"/>
      <c r="X6966"/>
      <c r="Y6966"/>
      <c r="Z6966"/>
      <c r="AA6966"/>
      <c r="AB6966"/>
      <c r="AC6966"/>
      <c r="AD6966"/>
      <c r="AE6966"/>
      <c r="AF6966"/>
      <c r="AG6966"/>
      <c r="AH6966">
        <v>0</v>
      </c>
    </row>
    <row r="6967" spans="1:34" ht="15" x14ac:dyDescent="0.25">
      <c r="A6967" t="s">
        <v>13894</v>
      </c>
      <c r="B6967" t="s">
        <v>13895</v>
      </c>
      <c r="C6967" t="s">
        <v>304</v>
      </c>
      <c r="D6967">
        <v>25</v>
      </c>
      <c r="E6967" s="138">
        <v>45075</v>
      </c>
      <c r="F6967" s="138">
        <v>46011</v>
      </c>
      <c r="G6967" t="s">
        <v>69</v>
      </c>
      <c r="H6967" t="s">
        <v>63</v>
      </c>
      <c r="I6967">
        <v>0.8</v>
      </c>
      <c r="J6967" t="s">
        <v>71</v>
      </c>
      <c r="K6967"/>
      <c r="L6967"/>
      <c r="M6967"/>
      <c r="N6967"/>
      <c r="O6967"/>
      <c r="P6967"/>
      <c r="Q6967"/>
      <c r="R6967"/>
      <c r="S6967"/>
      <c r="T6967"/>
      <c r="U6967"/>
      <c r="V6967"/>
      <c r="W6967"/>
      <c r="X6967"/>
      <c r="Y6967"/>
      <c r="Z6967"/>
      <c r="AA6967"/>
      <c r="AB6967"/>
      <c r="AC6967"/>
      <c r="AD6967"/>
      <c r="AE6967"/>
      <c r="AF6967"/>
      <c r="AG6967">
        <v>1</v>
      </c>
      <c r="AH6967">
        <v>0</v>
      </c>
    </row>
    <row r="6968" spans="1:34" ht="15" x14ac:dyDescent="0.25">
      <c r="A6968" t="s">
        <v>13896</v>
      </c>
      <c r="B6968" t="s">
        <v>13897</v>
      </c>
      <c r="C6968" t="s">
        <v>108</v>
      </c>
      <c r="D6968">
        <v>35</v>
      </c>
      <c r="E6968" s="138">
        <v>41886</v>
      </c>
      <c r="F6968" s="138">
        <v>46011</v>
      </c>
      <c r="G6968" t="s">
        <v>69</v>
      </c>
      <c r="H6968" t="s">
        <v>70</v>
      </c>
      <c r="I6968">
        <v>0</v>
      </c>
      <c r="J6968" t="s">
        <v>16228</v>
      </c>
      <c r="K6968">
        <v>0.8</v>
      </c>
      <c r="L6968" t="s">
        <v>71</v>
      </c>
      <c r="M6968"/>
      <c r="N6968"/>
      <c r="O6968"/>
      <c r="P6968"/>
      <c r="Q6968"/>
      <c r="R6968"/>
      <c r="S6968"/>
      <c r="T6968"/>
      <c r="U6968"/>
      <c r="V6968"/>
      <c r="W6968"/>
      <c r="X6968"/>
      <c r="Y6968"/>
      <c r="Z6968"/>
      <c r="AA6968"/>
      <c r="AB6968"/>
      <c r="AC6968"/>
      <c r="AD6968"/>
      <c r="AE6968"/>
      <c r="AF6968"/>
      <c r="AG6968">
        <v>2</v>
      </c>
      <c r="AH6968">
        <v>12000</v>
      </c>
    </row>
    <row r="6969" spans="1:34" ht="15" x14ac:dyDescent="0.25">
      <c r="A6969" t="s">
        <v>13898</v>
      </c>
      <c r="B6969" t="s">
        <v>13899</v>
      </c>
      <c r="C6969" t="s">
        <v>198</v>
      </c>
      <c r="D6969">
        <v>17</v>
      </c>
      <c r="E6969" s="138">
        <v>41110</v>
      </c>
      <c r="F6969" s="138">
        <v>46011</v>
      </c>
      <c r="G6969" t="s">
        <v>69</v>
      </c>
      <c r="H6969" t="s">
        <v>63</v>
      </c>
      <c r="I6969">
        <v>0.8</v>
      </c>
      <c r="J6969" t="s">
        <v>71</v>
      </c>
      <c r="K6969"/>
      <c r="L6969"/>
      <c r="M6969"/>
      <c r="N6969"/>
      <c r="O6969"/>
      <c r="P6969"/>
      <c r="Q6969"/>
      <c r="R6969"/>
      <c r="S6969"/>
      <c r="T6969"/>
      <c r="U6969"/>
      <c r="V6969"/>
      <c r="W6969"/>
      <c r="X6969"/>
      <c r="Y6969"/>
      <c r="Z6969"/>
      <c r="AA6969"/>
      <c r="AB6969"/>
      <c r="AC6969"/>
      <c r="AD6969"/>
      <c r="AE6969"/>
      <c r="AF6969"/>
      <c r="AG6969">
        <v>1</v>
      </c>
      <c r="AH6969">
        <v>0</v>
      </c>
    </row>
    <row r="6970" spans="1:34" ht="15" x14ac:dyDescent="0.25">
      <c r="A6970" t="s">
        <v>13900</v>
      </c>
      <c r="B6970" t="s">
        <v>13901</v>
      </c>
      <c r="C6970" t="s">
        <v>182</v>
      </c>
      <c r="D6970">
        <v>10</v>
      </c>
      <c r="E6970" s="138">
        <v>43977</v>
      </c>
      <c r="F6970" s="138">
        <v>46011</v>
      </c>
      <c r="G6970" t="s">
        <v>69</v>
      </c>
      <c r="H6970" t="s">
        <v>63</v>
      </c>
      <c r="I6970">
        <v>0.8</v>
      </c>
      <c r="J6970" t="s">
        <v>71</v>
      </c>
      <c r="K6970"/>
      <c r="L6970"/>
      <c r="M6970"/>
      <c r="N6970"/>
      <c r="O6970"/>
      <c r="P6970"/>
      <c r="Q6970"/>
      <c r="R6970"/>
      <c r="S6970"/>
      <c r="T6970"/>
      <c r="U6970"/>
      <c r="V6970"/>
      <c r="W6970"/>
      <c r="X6970"/>
      <c r="Y6970"/>
      <c r="Z6970"/>
      <c r="AA6970"/>
      <c r="AB6970"/>
      <c r="AC6970"/>
      <c r="AD6970"/>
      <c r="AE6970"/>
      <c r="AF6970"/>
      <c r="AG6970">
        <v>1</v>
      </c>
      <c r="AH6970">
        <v>0</v>
      </c>
    </row>
    <row r="6971" spans="1:34" ht="15" x14ac:dyDescent="0.25">
      <c r="A6971" t="s">
        <v>13902</v>
      </c>
      <c r="B6971" t="s">
        <v>13903</v>
      </c>
      <c r="C6971" t="s">
        <v>246</v>
      </c>
      <c r="D6971">
        <v>49</v>
      </c>
      <c r="E6971" s="138">
        <v>45287</v>
      </c>
      <c r="F6971" s="138">
        <v>46011</v>
      </c>
      <c r="G6971" t="s">
        <v>16478</v>
      </c>
      <c r="H6971" t="s">
        <v>70</v>
      </c>
      <c r="I6971">
        <v>0.5</v>
      </c>
      <c r="J6971" t="s">
        <v>76</v>
      </c>
      <c r="K6971">
        <v>0.53</v>
      </c>
      <c r="L6971" t="s">
        <v>77</v>
      </c>
      <c r="M6971">
        <v>0.8</v>
      </c>
      <c r="N6971" t="s">
        <v>78</v>
      </c>
      <c r="O6971">
        <v>0.8</v>
      </c>
      <c r="P6971" t="s">
        <v>79</v>
      </c>
      <c r="Q6971">
        <v>0</v>
      </c>
      <c r="R6971" t="s">
        <v>16230</v>
      </c>
      <c r="S6971"/>
      <c r="T6971"/>
      <c r="U6971"/>
      <c r="V6971"/>
      <c r="W6971"/>
      <c r="X6971"/>
      <c r="Y6971"/>
      <c r="Z6971"/>
      <c r="AA6971"/>
      <c r="AB6971"/>
      <c r="AC6971"/>
      <c r="AD6971"/>
      <c r="AE6971"/>
      <c r="AF6971"/>
      <c r="AG6971">
        <v>0</v>
      </c>
      <c r="AH6971">
        <v>0</v>
      </c>
    </row>
    <row r="6972" spans="1:34" ht="15" x14ac:dyDescent="0.25">
      <c r="A6972" t="s">
        <v>13904</v>
      </c>
      <c r="B6972" t="s">
        <v>13905</v>
      </c>
      <c r="C6972" t="s">
        <v>251</v>
      </c>
      <c r="D6972">
        <v>44</v>
      </c>
      <c r="E6972" s="138">
        <v>45644</v>
      </c>
      <c r="F6972" s="138">
        <v>45674</v>
      </c>
      <c r="G6972" t="s">
        <v>69</v>
      </c>
      <c r="H6972" t="s">
        <v>70</v>
      </c>
      <c r="I6972">
        <v>0</v>
      </c>
      <c r="J6972" t="s">
        <v>16271</v>
      </c>
      <c r="K6972">
        <v>0.73</v>
      </c>
      <c r="L6972" t="s">
        <v>16270</v>
      </c>
      <c r="M6972">
        <v>0.75</v>
      </c>
      <c r="N6972" t="s">
        <v>78</v>
      </c>
      <c r="O6972">
        <v>0.8</v>
      </c>
      <c r="P6972" t="s">
        <v>79</v>
      </c>
      <c r="Q6972"/>
      <c r="R6972"/>
      <c r="S6972"/>
      <c r="T6972"/>
      <c r="U6972"/>
      <c r="V6972"/>
      <c r="W6972"/>
      <c r="X6972"/>
      <c r="Y6972"/>
      <c r="Z6972"/>
      <c r="AA6972"/>
      <c r="AB6972"/>
      <c r="AC6972"/>
      <c r="AD6972"/>
      <c r="AE6972"/>
      <c r="AF6972"/>
      <c r="AG6972">
        <v>4</v>
      </c>
      <c r="AH6972">
        <v>20000</v>
      </c>
    </row>
    <row r="6973" spans="1:34" ht="15" x14ac:dyDescent="0.25">
      <c r="A6973" t="s">
        <v>10471</v>
      </c>
      <c r="B6973" t="s">
        <v>10472</v>
      </c>
      <c r="C6973" t="s">
        <v>286</v>
      </c>
      <c r="D6973">
        <v>30</v>
      </c>
      <c r="E6973" s="138">
        <v>45645</v>
      </c>
      <c r="F6973" s="138">
        <v>45845</v>
      </c>
      <c r="G6973" t="s">
        <v>69</v>
      </c>
      <c r="H6973" t="s">
        <v>63</v>
      </c>
      <c r="I6973">
        <v>0.2</v>
      </c>
      <c r="J6973" t="s">
        <v>71</v>
      </c>
      <c r="K6973"/>
      <c r="L6973"/>
      <c r="M6973"/>
      <c r="N6973"/>
      <c r="O6973"/>
      <c r="P6973"/>
      <c r="Q6973"/>
      <c r="R6973"/>
      <c r="S6973"/>
      <c r="T6973"/>
      <c r="U6973"/>
      <c r="V6973"/>
      <c r="W6973"/>
      <c r="X6973"/>
      <c r="Y6973"/>
      <c r="Z6973"/>
      <c r="AA6973"/>
      <c r="AB6973"/>
      <c r="AC6973"/>
      <c r="AD6973"/>
      <c r="AE6973"/>
      <c r="AF6973"/>
      <c r="AG6973">
        <v>1</v>
      </c>
      <c r="AH6973">
        <v>0</v>
      </c>
    </row>
    <row r="6974" spans="1:34" ht="15" x14ac:dyDescent="0.25">
      <c r="A6974" t="s">
        <v>13906</v>
      </c>
      <c r="B6974" t="s">
        <v>13907</v>
      </c>
      <c r="C6974" t="s">
        <v>1370</v>
      </c>
      <c r="D6974">
        <v>10</v>
      </c>
      <c r="E6974" s="138">
        <v>44062</v>
      </c>
      <c r="F6974" s="138">
        <v>46011</v>
      </c>
      <c r="G6974" t="s">
        <v>69</v>
      </c>
      <c r="H6974" t="s">
        <v>63</v>
      </c>
      <c r="I6974">
        <v>0.6</v>
      </c>
      <c r="J6974" t="s">
        <v>71</v>
      </c>
      <c r="K6974"/>
      <c r="L6974"/>
      <c r="M6974"/>
      <c r="N6974"/>
      <c r="O6974"/>
      <c r="P6974"/>
      <c r="Q6974"/>
      <c r="R6974"/>
      <c r="S6974"/>
      <c r="T6974"/>
      <c r="U6974"/>
      <c r="V6974"/>
      <c r="W6974"/>
      <c r="X6974"/>
      <c r="Y6974"/>
      <c r="Z6974"/>
      <c r="AA6974"/>
      <c r="AB6974"/>
      <c r="AC6974"/>
      <c r="AD6974"/>
      <c r="AE6974"/>
      <c r="AF6974"/>
      <c r="AG6974">
        <v>1</v>
      </c>
      <c r="AH6974">
        <v>0</v>
      </c>
    </row>
    <row r="6975" spans="1:34" ht="15" x14ac:dyDescent="0.25">
      <c r="A6975" t="s">
        <v>13908</v>
      </c>
      <c r="B6975" t="s">
        <v>13909</v>
      </c>
      <c r="C6975" t="s">
        <v>350</v>
      </c>
      <c r="D6975">
        <v>35</v>
      </c>
      <c r="E6975" s="138">
        <v>45654</v>
      </c>
      <c r="F6975" s="138">
        <v>45679</v>
      </c>
      <c r="G6975" t="s">
        <v>69</v>
      </c>
      <c r="H6975" t="s">
        <v>63</v>
      </c>
      <c r="I6975">
        <v>0.8</v>
      </c>
      <c r="J6975" t="s">
        <v>71</v>
      </c>
      <c r="K6975"/>
      <c r="L6975"/>
      <c r="M6975"/>
      <c r="N6975"/>
      <c r="O6975"/>
      <c r="P6975"/>
      <c r="Q6975"/>
      <c r="R6975"/>
      <c r="S6975"/>
      <c r="T6975"/>
      <c r="U6975"/>
      <c r="V6975"/>
      <c r="W6975"/>
      <c r="X6975"/>
      <c r="Y6975"/>
      <c r="Z6975"/>
      <c r="AA6975"/>
      <c r="AB6975"/>
      <c r="AC6975"/>
      <c r="AD6975"/>
      <c r="AE6975"/>
      <c r="AF6975"/>
      <c r="AG6975">
        <v>1</v>
      </c>
      <c r="AH6975">
        <v>0</v>
      </c>
    </row>
    <row r="6976" spans="1:34" ht="15" x14ac:dyDescent="0.25">
      <c r="A6976" t="s">
        <v>13910</v>
      </c>
      <c r="B6976" t="s">
        <v>13911</v>
      </c>
      <c r="C6976" t="s">
        <v>735</v>
      </c>
      <c r="D6976">
        <v>57</v>
      </c>
      <c r="E6976" s="138">
        <v>38855</v>
      </c>
      <c r="F6976" s="138">
        <v>46011</v>
      </c>
      <c r="G6976" t="s">
        <v>69</v>
      </c>
      <c r="H6976" t="s">
        <v>63</v>
      </c>
      <c r="I6976">
        <v>0.2</v>
      </c>
      <c r="J6976" t="s">
        <v>71</v>
      </c>
      <c r="K6976"/>
      <c r="L6976"/>
      <c r="M6976"/>
      <c r="N6976"/>
      <c r="O6976"/>
      <c r="P6976"/>
      <c r="Q6976"/>
      <c r="R6976"/>
      <c r="S6976"/>
      <c r="T6976"/>
      <c r="U6976"/>
      <c r="V6976"/>
      <c r="W6976"/>
      <c r="X6976"/>
      <c r="Y6976"/>
      <c r="Z6976"/>
      <c r="AA6976"/>
      <c r="AB6976"/>
      <c r="AC6976"/>
      <c r="AD6976"/>
      <c r="AE6976"/>
      <c r="AF6976"/>
      <c r="AG6976">
        <v>1</v>
      </c>
      <c r="AH6976">
        <v>0</v>
      </c>
    </row>
    <row r="6977" spans="1:34" ht="15" x14ac:dyDescent="0.25">
      <c r="A6977" t="s">
        <v>13912</v>
      </c>
      <c r="B6977" t="s">
        <v>13913</v>
      </c>
      <c r="C6977" t="s">
        <v>193</v>
      </c>
      <c r="D6977">
        <v>18</v>
      </c>
      <c r="E6977" s="138">
        <v>41458</v>
      </c>
      <c r="F6977" s="138">
        <v>46011</v>
      </c>
      <c r="G6977" t="s">
        <v>818</v>
      </c>
      <c r="H6977" t="s">
        <v>63</v>
      </c>
      <c r="I6977">
        <v>0</v>
      </c>
      <c r="J6977" t="s">
        <v>71</v>
      </c>
      <c r="K6977"/>
      <c r="L6977"/>
      <c r="M6977"/>
      <c r="N6977"/>
      <c r="O6977"/>
      <c r="P6977"/>
      <c r="Q6977"/>
      <c r="R6977"/>
      <c r="S6977"/>
      <c r="T6977"/>
      <c r="U6977"/>
      <c r="V6977"/>
      <c r="W6977"/>
      <c r="X6977"/>
      <c r="Y6977"/>
      <c r="Z6977"/>
      <c r="AA6977"/>
      <c r="AB6977"/>
      <c r="AC6977"/>
      <c r="AD6977"/>
      <c r="AE6977"/>
      <c r="AF6977"/>
      <c r="AG6977">
        <v>1</v>
      </c>
      <c r="AH6977">
        <v>0</v>
      </c>
    </row>
    <row r="6978" spans="1:34" ht="15" x14ac:dyDescent="0.25">
      <c r="A6978" t="s">
        <v>13914</v>
      </c>
      <c r="B6978" t="s">
        <v>13915</v>
      </c>
      <c r="C6978" t="s">
        <v>621</v>
      </c>
      <c r="D6978">
        <v>42</v>
      </c>
      <c r="E6978" s="138">
        <v>45647</v>
      </c>
      <c r="F6978" s="138">
        <v>45678</v>
      </c>
      <c r="G6978" t="s">
        <v>69</v>
      </c>
      <c r="H6978" t="s">
        <v>63</v>
      </c>
      <c r="I6978">
        <v>0.8</v>
      </c>
      <c r="J6978" t="s">
        <v>71</v>
      </c>
      <c r="K6978"/>
      <c r="L6978"/>
      <c r="M6978"/>
      <c r="N6978"/>
      <c r="O6978"/>
      <c r="P6978"/>
      <c r="Q6978"/>
      <c r="R6978"/>
      <c r="S6978"/>
      <c r="T6978"/>
      <c r="U6978"/>
      <c r="V6978"/>
      <c r="W6978"/>
      <c r="X6978"/>
      <c r="Y6978"/>
      <c r="Z6978"/>
      <c r="AA6978"/>
      <c r="AB6978"/>
      <c r="AC6978"/>
      <c r="AD6978"/>
      <c r="AE6978"/>
      <c r="AF6978"/>
      <c r="AG6978">
        <v>1</v>
      </c>
      <c r="AH6978">
        <v>0</v>
      </c>
    </row>
    <row r="6979" spans="1:34" ht="15" x14ac:dyDescent="0.25">
      <c r="A6979" t="s">
        <v>13916</v>
      </c>
      <c r="B6979" t="s">
        <v>13917</v>
      </c>
      <c r="C6979" t="s">
        <v>286</v>
      </c>
      <c r="D6979">
        <v>62</v>
      </c>
      <c r="E6979" s="138">
        <v>45654</v>
      </c>
      <c r="F6979" s="138">
        <v>45769</v>
      </c>
      <c r="G6979" t="s">
        <v>16478</v>
      </c>
      <c r="H6979" t="s">
        <v>70</v>
      </c>
      <c r="I6979">
        <v>0.3</v>
      </c>
      <c r="J6979" t="s">
        <v>76</v>
      </c>
      <c r="K6979">
        <v>0.5</v>
      </c>
      <c r="L6979" t="s">
        <v>16622</v>
      </c>
      <c r="M6979">
        <v>0.7</v>
      </c>
      <c r="N6979" t="s">
        <v>16321</v>
      </c>
      <c r="O6979">
        <v>0.8</v>
      </c>
      <c r="P6979" t="s">
        <v>16707</v>
      </c>
      <c r="Q6979"/>
      <c r="R6979"/>
      <c r="S6979"/>
      <c r="T6979"/>
      <c r="U6979"/>
      <c r="V6979"/>
      <c r="W6979"/>
      <c r="X6979"/>
      <c r="Y6979"/>
      <c r="Z6979"/>
      <c r="AA6979"/>
      <c r="AB6979"/>
      <c r="AC6979"/>
      <c r="AD6979"/>
      <c r="AE6979"/>
      <c r="AF6979"/>
      <c r="AG6979">
        <v>0</v>
      </c>
      <c r="AH6979">
        <v>0</v>
      </c>
    </row>
    <row r="6980" spans="1:34" ht="15" x14ac:dyDescent="0.25">
      <c r="A6980" t="s">
        <v>13918</v>
      </c>
      <c r="B6980" t="s">
        <v>13919</v>
      </c>
      <c r="C6980" t="s">
        <v>246</v>
      </c>
      <c r="D6980">
        <v>6</v>
      </c>
      <c r="E6980" s="138">
        <v>43549</v>
      </c>
      <c r="F6980" s="138">
        <v>46011</v>
      </c>
      <c r="G6980" t="s">
        <v>69</v>
      </c>
      <c r="H6980" t="s">
        <v>70</v>
      </c>
      <c r="I6980">
        <v>0</v>
      </c>
      <c r="J6980" t="s">
        <v>16229</v>
      </c>
      <c r="K6980">
        <v>0.8</v>
      </c>
      <c r="L6980" t="s">
        <v>71</v>
      </c>
      <c r="M6980"/>
      <c r="N6980"/>
      <c r="O6980"/>
      <c r="P6980"/>
      <c r="Q6980"/>
      <c r="R6980"/>
      <c r="S6980"/>
      <c r="T6980"/>
      <c r="U6980"/>
      <c r="V6980"/>
      <c r="W6980"/>
      <c r="X6980"/>
      <c r="Y6980"/>
      <c r="Z6980"/>
      <c r="AA6980"/>
      <c r="AB6980"/>
      <c r="AC6980"/>
      <c r="AD6980"/>
      <c r="AE6980"/>
      <c r="AF6980"/>
      <c r="AG6980">
        <v>2</v>
      </c>
      <c r="AH6980">
        <v>10000</v>
      </c>
    </row>
    <row r="6981" spans="1:34" ht="15" x14ac:dyDescent="0.25">
      <c r="A6981" t="s">
        <v>13920</v>
      </c>
      <c r="B6981" t="s">
        <v>13921</v>
      </c>
      <c r="C6981" t="s">
        <v>411</v>
      </c>
      <c r="D6981">
        <v>69</v>
      </c>
      <c r="E6981" s="138">
        <v>44425</v>
      </c>
      <c r="F6981" s="138">
        <v>46011</v>
      </c>
      <c r="G6981" t="s">
        <v>69</v>
      </c>
      <c r="H6981" t="s">
        <v>63</v>
      </c>
      <c r="I6981">
        <v>0.8</v>
      </c>
      <c r="J6981" t="s">
        <v>71</v>
      </c>
      <c r="K6981"/>
      <c r="L6981"/>
      <c r="M6981"/>
      <c r="N6981"/>
      <c r="O6981"/>
      <c r="P6981"/>
      <c r="Q6981"/>
      <c r="R6981"/>
      <c r="S6981"/>
      <c r="T6981"/>
      <c r="U6981"/>
      <c r="V6981"/>
      <c r="W6981"/>
      <c r="X6981"/>
      <c r="Y6981"/>
      <c r="Z6981"/>
      <c r="AA6981"/>
      <c r="AB6981"/>
      <c r="AC6981"/>
      <c r="AD6981"/>
      <c r="AE6981"/>
      <c r="AF6981"/>
      <c r="AG6981">
        <v>1</v>
      </c>
      <c r="AH6981">
        <v>0</v>
      </c>
    </row>
    <row r="6982" spans="1:34" ht="15" x14ac:dyDescent="0.25">
      <c r="A6982" t="s">
        <v>13922</v>
      </c>
      <c r="B6982" t="s">
        <v>13923</v>
      </c>
      <c r="C6982" t="s">
        <v>111</v>
      </c>
      <c r="D6982">
        <v>24</v>
      </c>
      <c r="E6982" s="138">
        <v>45111</v>
      </c>
      <c r="F6982" s="138">
        <v>46011</v>
      </c>
      <c r="G6982" t="s">
        <v>69</v>
      </c>
      <c r="H6982" t="s">
        <v>63</v>
      </c>
      <c r="I6982">
        <v>0.8</v>
      </c>
      <c r="J6982" t="s">
        <v>71</v>
      </c>
      <c r="K6982"/>
      <c r="L6982"/>
      <c r="M6982"/>
      <c r="N6982"/>
      <c r="O6982"/>
      <c r="P6982"/>
      <c r="Q6982"/>
      <c r="R6982"/>
      <c r="S6982"/>
      <c r="T6982"/>
      <c r="U6982"/>
      <c r="V6982"/>
      <c r="W6982"/>
      <c r="X6982"/>
      <c r="Y6982"/>
      <c r="Z6982"/>
      <c r="AA6982"/>
      <c r="AB6982"/>
      <c r="AC6982"/>
      <c r="AD6982"/>
      <c r="AE6982"/>
      <c r="AF6982"/>
      <c r="AG6982">
        <v>1</v>
      </c>
      <c r="AH6982">
        <v>0</v>
      </c>
    </row>
    <row r="6983" spans="1:34" ht="15" x14ac:dyDescent="0.25">
      <c r="A6983" t="s">
        <v>13924</v>
      </c>
      <c r="B6983" t="s">
        <v>13925</v>
      </c>
      <c r="C6983" t="s">
        <v>516</v>
      </c>
      <c r="D6983">
        <v>19</v>
      </c>
      <c r="E6983" s="138">
        <v>42214</v>
      </c>
      <c r="F6983" s="138">
        <v>46011</v>
      </c>
      <c r="G6983" t="s">
        <v>69</v>
      </c>
      <c r="H6983" t="s">
        <v>70</v>
      </c>
      <c r="I6983">
        <v>0</v>
      </c>
      <c r="J6983" t="s">
        <v>16229</v>
      </c>
      <c r="K6983">
        <v>0.8</v>
      </c>
      <c r="L6983" t="s">
        <v>71</v>
      </c>
      <c r="M6983"/>
      <c r="N6983"/>
      <c r="O6983"/>
      <c r="P6983"/>
      <c r="Q6983"/>
      <c r="R6983"/>
      <c r="S6983"/>
      <c r="T6983"/>
      <c r="U6983"/>
      <c r="V6983"/>
      <c r="W6983"/>
      <c r="X6983"/>
      <c r="Y6983"/>
      <c r="Z6983"/>
      <c r="AA6983"/>
      <c r="AB6983"/>
      <c r="AC6983"/>
      <c r="AD6983"/>
      <c r="AE6983"/>
      <c r="AF6983"/>
      <c r="AG6983">
        <v>2</v>
      </c>
      <c r="AH6983">
        <v>10000</v>
      </c>
    </row>
    <row r="6984" spans="1:34" ht="15" x14ac:dyDescent="0.25">
      <c r="A6984" t="s">
        <v>13926</v>
      </c>
      <c r="B6984" t="s">
        <v>13927</v>
      </c>
      <c r="C6984" t="s">
        <v>102</v>
      </c>
      <c r="D6984">
        <v>40</v>
      </c>
      <c r="E6984" s="138">
        <v>45649</v>
      </c>
      <c r="F6984" s="138">
        <v>45667</v>
      </c>
      <c r="G6984" t="s">
        <v>75</v>
      </c>
      <c r="H6984" t="s">
        <v>70</v>
      </c>
      <c r="I6984">
        <v>0</v>
      </c>
      <c r="J6984" t="s">
        <v>16230</v>
      </c>
      <c r="K6984">
        <v>0.7</v>
      </c>
      <c r="L6984" t="s">
        <v>71</v>
      </c>
      <c r="M6984"/>
      <c r="N6984"/>
      <c r="O6984"/>
      <c r="P6984"/>
      <c r="Q6984"/>
      <c r="R6984"/>
      <c r="S6984"/>
      <c r="T6984"/>
      <c r="U6984"/>
      <c r="V6984"/>
      <c r="W6984"/>
      <c r="X6984"/>
      <c r="Y6984"/>
      <c r="Z6984"/>
      <c r="AA6984"/>
      <c r="AB6984"/>
      <c r="AC6984"/>
      <c r="AD6984"/>
      <c r="AE6984"/>
      <c r="AF6984"/>
      <c r="AG6984">
        <v>2</v>
      </c>
      <c r="AH6984">
        <v>15000</v>
      </c>
    </row>
    <row r="6985" spans="1:34" ht="15" x14ac:dyDescent="0.25">
      <c r="A6985" t="s">
        <v>13928</v>
      </c>
      <c r="B6985" t="s">
        <v>13929</v>
      </c>
      <c r="C6985" t="s">
        <v>1000</v>
      </c>
      <c r="D6985">
        <v>56</v>
      </c>
      <c r="E6985" s="138">
        <v>45009</v>
      </c>
      <c r="F6985" s="138">
        <v>46011</v>
      </c>
      <c r="G6985" t="s">
        <v>69</v>
      </c>
      <c r="H6985" t="s">
        <v>63</v>
      </c>
      <c r="I6985">
        <v>0.8</v>
      </c>
      <c r="J6985" t="s">
        <v>71</v>
      </c>
      <c r="K6985"/>
      <c r="L6985"/>
      <c r="M6985"/>
      <c r="N6985"/>
      <c r="O6985"/>
      <c r="P6985"/>
      <c r="Q6985"/>
      <c r="R6985"/>
      <c r="S6985"/>
      <c r="T6985"/>
      <c r="U6985"/>
      <c r="V6985"/>
      <c r="W6985"/>
      <c r="X6985"/>
      <c r="Y6985"/>
      <c r="Z6985"/>
      <c r="AA6985"/>
      <c r="AB6985"/>
      <c r="AC6985"/>
      <c r="AD6985"/>
      <c r="AE6985"/>
      <c r="AF6985"/>
      <c r="AG6985">
        <v>1</v>
      </c>
      <c r="AH6985">
        <v>0</v>
      </c>
    </row>
    <row r="6986" spans="1:34" ht="15" x14ac:dyDescent="0.25">
      <c r="A6986" t="s">
        <v>13930</v>
      </c>
      <c r="B6986" t="s">
        <v>13931</v>
      </c>
      <c r="C6986" t="s">
        <v>286</v>
      </c>
      <c r="D6986">
        <v>4</v>
      </c>
      <c r="E6986" s="138">
        <v>44988</v>
      </c>
      <c r="F6986" s="138">
        <v>46011</v>
      </c>
      <c r="G6986" t="s">
        <v>69</v>
      </c>
      <c r="H6986" t="s">
        <v>70</v>
      </c>
      <c r="I6986">
        <v>0</v>
      </c>
      <c r="J6986" t="s">
        <v>16230</v>
      </c>
      <c r="K6986">
        <v>0.25</v>
      </c>
      <c r="L6986" t="s">
        <v>71</v>
      </c>
      <c r="M6986"/>
      <c r="N6986"/>
      <c r="O6986"/>
      <c r="P6986"/>
      <c r="Q6986"/>
      <c r="R6986"/>
      <c r="S6986"/>
      <c r="T6986"/>
      <c r="U6986"/>
      <c r="V6986"/>
      <c r="W6986"/>
      <c r="X6986"/>
      <c r="Y6986"/>
      <c r="Z6986"/>
      <c r="AA6986"/>
      <c r="AB6986"/>
      <c r="AC6986"/>
      <c r="AD6986"/>
      <c r="AE6986"/>
      <c r="AF6986"/>
      <c r="AG6986">
        <v>2</v>
      </c>
      <c r="AH6986">
        <v>15000</v>
      </c>
    </row>
    <row r="6987" spans="1:34" ht="15" x14ac:dyDescent="0.25">
      <c r="A6987" t="s">
        <v>4816</v>
      </c>
      <c r="B6987" t="s">
        <v>4817</v>
      </c>
      <c r="C6987" t="s">
        <v>154</v>
      </c>
      <c r="D6987">
        <v>9</v>
      </c>
      <c r="E6987" s="138">
        <v>42490</v>
      </c>
      <c r="F6987" s="138">
        <v>46011</v>
      </c>
      <c r="G6987" t="s">
        <v>69</v>
      </c>
      <c r="H6987" t="s">
        <v>63</v>
      </c>
      <c r="I6987">
        <v>0.6</v>
      </c>
      <c r="J6987" t="s">
        <v>71</v>
      </c>
      <c r="K6987"/>
      <c r="L6987"/>
      <c r="M6987"/>
      <c r="N6987"/>
      <c r="O6987"/>
      <c r="P6987"/>
      <c r="Q6987"/>
      <c r="R6987"/>
      <c r="S6987"/>
      <c r="T6987"/>
      <c r="U6987"/>
      <c r="V6987"/>
      <c r="W6987"/>
      <c r="X6987"/>
      <c r="Y6987"/>
      <c r="Z6987"/>
      <c r="AA6987"/>
      <c r="AB6987"/>
      <c r="AC6987"/>
      <c r="AD6987"/>
      <c r="AE6987"/>
      <c r="AF6987"/>
      <c r="AG6987">
        <v>1</v>
      </c>
      <c r="AH6987">
        <v>0</v>
      </c>
    </row>
    <row r="6988" spans="1:34" ht="15" x14ac:dyDescent="0.25">
      <c r="A6988" t="s">
        <v>13932</v>
      </c>
      <c r="B6988" t="s">
        <v>13933</v>
      </c>
      <c r="C6988" t="s">
        <v>139</v>
      </c>
      <c r="D6988">
        <v>37</v>
      </c>
      <c r="E6988" s="138">
        <v>45636</v>
      </c>
      <c r="F6988" s="138">
        <v>45947</v>
      </c>
      <c r="G6988" t="s">
        <v>69</v>
      </c>
      <c r="H6988" t="s">
        <v>63</v>
      </c>
      <c r="I6988">
        <v>0.7</v>
      </c>
      <c r="J6988" t="s">
        <v>71</v>
      </c>
      <c r="K6988"/>
      <c r="L6988"/>
      <c r="M6988"/>
      <c r="N6988"/>
      <c r="O6988"/>
      <c r="P6988"/>
      <c r="Q6988"/>
      <c r="R6988"/>
      <c r="S6988"/>
      <c r="T6988"/>
      <c r="U6988"/>
      <c r="V6988"/>
      <c r="W6988"/>
      <c r="X6988"/>
      <c r="Y6988"/>
      <c r="Z6988"/>
      <c r="AA6988"/>
      <c r="AB6988"/>
      <c r="AC6988"/>
      <c r="AD6988"/>
      <c r="AE6988"/>
      <c r="AF6988"/>
      <c r="AG6988">
        <v>1</v>
      </c>
      <c r="AH6988">
        <v>0</v>
      </c>
    </row>
    <row r="6989" spans="1:34" ht="15" x14ac:dyDescent="0.25">
      <c r="A6989" t="s">
        <v>13934</v>
      </c>
      <c r="B6989" t="s">
        <v>13935</v>
      </c>
      <c r="C6989" t="s">
        <v>350</v>
      </c>
      <c r="D6989">
        <v>3</v>
      </c>
      <c r="E6989" s="138">
        <v>43965</v>
      </c>
      <c r="F6989" s="138">
        <v>46011</v>
      </c>
      <c r="G6989" t="s">
        <v>69</v>
      </c>
      <c r="H6989" t="s">
        <v>63</v>
      </c>
      <c r="I6989">
        <v>0.2</v>
      </c>
      <c r="J6989" t="s">
        <v>71</v>
      </c>
      <c r="K6989"/>
      <c r="L6989"/>
      <c r="M6989"/>
      <c r="N6989"/>
      <c r="O6989"/>
      <c r="P6989"/>
      <c r="Q6989"/>
      <c r="R6989"/>
      <c r="S6989"/>
      <c r="T6989"/>
      <c r="U6989"/>
      <c r="V6989"/>
      <c r="W6989"/>
      <c r="X6989"/>
      <c r="Y6989"/>
      <c r="Z6989"/>
      <c r="AA6989"/>
      <c r="AB6989"/>
      <c r="AC6989"/>
      <c r="AD6989"/>
      <c r="AE6989"/>
      <c r="AF6989"/>
      <c r="AG6989">
        <v>1</v>
      </c>
      <c r="AH6989">
        <v>0</v>
      </c>
    </row>
    <row r="6990" spans="1:34" ht="15" x14ac:dyDescent="0.25">
      <c r="A6990" t="s">
        <v>13936</v>
      </c>
      <c r="B6990" t="s">
        <v>13937</v>
      </c>
      <c r="C6990" t="s">
        <v>286</v>
      </c>
      <c r="D6990">
        <v>79</v>
      </c>
      <c r="E6990" s="138">
        <v>45653</v>
      </c>
      <c r="F6990" s="138">
        <v>45896</v>
      </c>
      <c r="G6990" t="s">
        <v>75</v>
      </c>
      <c r="H6990" t="s">
        <v>70</v>
      </c>
      <c r="I6990">
        <v>0</v>
      </c>
      <c r="J6990" t="s">
        <v>16230</v>
      </c>
      <c r="K6990">
        <v>0.15</v>
      </c>
      <c r="L6990" t="s">
        <v>16270</v>
      </c>
      <c r="M6990">
        <v>0.3</v>
      </c>
      <c r="N6990" t="s">
        <v>78</v>
      </c>
      <c r="O6990">
        <v>0.7</v>
      </c>
      <c r="P6990" t="s">
        <v>79</v>
      </c>
      <c r="Q6990"/>
      <c r="R6990"/>
      <c r="S6990"/>
      <c r="T6990"/>
      <c r="U6990"/>
      <c r="V6990"/>
      <c r="W6990"/>
      <c r="X6990"/>
      <c r="Y6990"/>
      <c r="Z6990"/>
      <c r="AA6990"/>
      <c r="AB6990"/>
      <c r="AC6990"/>
      <c r="AD6990"/>
      <c r="AE6990"/>
      <c r="AF6990"/>
      <c r="AG6990">
        <v>4</v>
      </c>
      <c r="AH6990">
        <v>15000</v>
      </c>
    </row>
    <row r="6991" spans="1:34" ht="15" x14ac:dyDescent="0.25">
      <c r="A6991" t="s">
        <v>13938</v>
      </c>
      <c r="B6991" t="s">
        <v>13939</v>
      </c>
      <c r="C6991" t="s">
        <v>521</v>
      </c>
      <c r="D6991">
        <v>9</v>
      </c>
      <c r="E6991" s="138">
        <v>45386</v>
      </c>
      <c r="F6991" s="138">
        <v>46011</v>
      </c>
      <c r="G6991" t="s">
        <v>69</v>
      </c>
      <c r="H6991" t="s">
        <v>70</v>
      </c>
      <c r="I6991">
        <v>0.5</v>
      </c>
      <c r="J6991" t="s">
        <v>16443</v>
      </c>
      <c r="K6991">
        <v>0.65</v>
      </c>
      <c r="L6991" t="s">
        <v>16444</v>
      </c>
      <c r="M6991">
        <v>0.8</v>
      </c>
      <c r="N6991" t="s">
        <v>16445</v>
      </c>
      <c r="O6991">
        <v>0</v>
      </c>
      <c r="P6991" t="s">
        <v>16230</v>
      </c>
      <c r="Q6991"/>
      <c r="R6991"/>
      <c r="S6991"/>
      <c r="T6991"/>
      <c r="U6991"/>
      <c r="V6991"/>
      <c r="W6991"/>
      <c r="X6991"/>
      <c r="Y6991"/>
      <c r="Z6991"/>
      <c r="AA6991"/>
      <c r="AB6991"/>
      <c r="AC6991"/>
      <c r="AD6991"/>
      <c r="AE6991"/>
      <c r="AF6991"/>
      <c r="AG6991">
        <v>0</v>
      </c>
      <c r="AH6991">
        <v>0</v>
      </c>
    </row>
    <row r="6992" spans="1:34" ht="15" x14ac:dyDescent="0.25">
      <c r="A6992" t="s">
        <v>13940</v>
      </c>
      <c r="B6992" t="s">
        <v>13941</v>
      </c>
      <c r="C6992" t="s">
        <v>182</v>
      </c>
      <c r="D6992">
        <v>23</v>
      </c>
      <c r="E6992" s="138">
        <v>45645</v>
      </c>
      <c r="F6992" s="138">
        <v>45821</v>
      </c>
      <c r="G6992" t="s">
        <v>69</v>
      </c>
      <c r="H6992" t="s">
        <v>63</v>
      </c>
      <c r="I6992">
        <v>0.4</v>
      </c>
      <c r="J6992" t="s">
        <v>71</v>
      </c>
      <c r="K6992"/>
      <c r="L6992"/>
      <c r="M6992"/>
      <c r="N6992"/>
      <c r="O6992"/>
      <c r="P6992"/>
      <c r="Q6992"/>
      <c r="R6992"/>
      <c r="S6992"/>
      <c r="T6992"/>
      <c r="U6992"/>
      <c r="V6992"/>
      <c r="W6992"/>
      <c r="X6992"/>
      <c r="Y6992"/>
      <c r="Z6992"/>
      <c r="AA6992"/>
      <c r="AB6992"/>
      <c r="AC6992"/>
      <c r="AD6992"/>
      <c r="AE6992"/>
      <c r="AF6992"/>
      <c r="AG6992">
        <v>1</v>
      </c>
      <c r="AH6992">
        <v>0</v>
      </c>
    </row>
    <row r="6993" spans="1:34" ht="15" x14ac:dyDescent="0.25">
      <c r="A6993" t="s">
        <v>13942</v>
      </c>
      <c r="B6993" t="s">
        <v>13943</v>
      </c>
      <c r="C6993" t="s">
        <v>281</v>
      </c>
      <c r="D6993">
        <v>47</v>
      </c>
      <c r="E6993" s="138">
        <v>40695</v>
      </c>
      <c r="F6993" s="138">
        <v>46011</v>
      </c>
      <c r="G6993" t="s">
        <v>69</v>
      </c>
      <c r="H6993" t="s">
        <v>63</v>
      </c>
      <c r="I6993">
        <v>0.5</v>
      </c>
      <c r="J6993" t="s">
        <v>71</v>
      </c>
      <c r="K6993"/>
      <c r="L6993"/>
      <c r="M6993"/>
      <c r="N6993"/>
      <c r="O6993"/>
      <c r="P6993"/>
      <c r="Q6993"/>
      <c r="R6993"/>
      <c r="S6993"/>
      <c r="T6993"/>
      <c r="U6993"/>
      <c r="V6993"/>
      <c r="W6993"/>
      <c r="X6993"/>
      <c r="Y6993"/>
      <c r="Z6993"/>
      <c r="AA6993"/>
      <c r="AB6993"/>
      <c r="AC6993"/>
      <c r="AD6993"/>
      <c r="AE6993"/>
      <c r="AF6993"/>
      <c r="AG6993">
        <v>1</v>
      </c>
      <c r="AH6993">
        <v>0</v>
      </c>
    </row>
    <row r="6994" spans="1:34" ht="15" x14ac:dyDescent="0.25">
      <c r="A6994" t="s">
        <v>13944</v>
      </c>
      <c r="B6994" t="s">
        <v>13945</v>
      </c>
      <c r="C6994" t="s">
        <v>281</v>
      </c>
      <c r="D6994">
        <v>12</v>
      </c>
      <c r="E6994" s="138">
        <v>44734</v>
      </c>
      <c r="F6994" s="138">
        <v>46011</v>
      </c>
      <c r="G6994" t="s">
        <v>69</v>
      </c>
      <c r="H6994" t="s">
        <v>63</v>
      </c>
      <c r="I6994">
        <v>0.8</v>
      </c>
      <c r="J6994" t="s">
        <v>71</v>
      </c>
      <c r="K6994"/>
      <c r="L6994"/>
      <c r="M6994"/>
      <c r="N6994"/>
      <c r="O6994"/>
      <c r="P6994"/>
      <c r="Q6994"/>
      <c r="R6994"/>
      <c r="S6994"/>
      <c r="T6994"/>
      <c r="U6994"/>
      <c r="V6994"/>
      <c r="W6994"/>
      <c r="X6994"/>
      <c r="Y6994"/>
      <c r="Z6994"/>
      <c r="AA6994"/>
      <c r="AB6994"/>
      <c r="AC6994"/>
      <c r="AD6994"/>
      <c r="AE6994"/>
      <c r="AF6994"/>
      <c r="AG6994">
        <v>1</v>
      </c>
      <c r="AH6994">
        <v>0</v>
      </c>
    </row>
    <row r="6995" spans="1:34" ht="15" x14ac:dyDescent="0.25">
      <c r="A6995" t="s">
        <v>13946</v>
      </c>
      <c r="B6995" t="s">
        <v>13947</v>
      </c>
      <c r="C6995" t="s">
        <v>211</v>
      </c>
      <c r="D6995">
        <v>73</v>
      </c>
      <c r="E6995" s="138">
        <v>43091</v>
      </c>
      <c r="F6995" s="138">
        <v>46011</v>
      </c>
      <c r="G6995" t="s">
        <v>69</v>
      </c>
      <c r="H6995" t="s">
        <v>63</v>
      </c>
      <c r="I6995">
        <v>0.8</v>
      </c>
      <c r="J6995" t="s">
        <v>71</v>
      </c>
      <c r="K6995"/>
      <c r="L6995"/>
      <c r="M6995"/>
      <c r="N6995"/>
      <c r="O6995"/>
      <c r="P6995"/>
      <c r="Q6995"/>
      <c r="R6995"/>
      <c r="S6995"/>
      <c r="T6995"/>
      <c r="U6995"/>
      <c r="V6995"/>
      <c r="W6995"/>
      <c r="X6995"/>
      <c r="Y6995"/>
      <c r="Z6995"/>
      <c r="AA6995"/>
      <c r="AB6995"/>
      <c r="AC6995"/>
      <c r="AD6995"/>
      <c r="AE6995"/>
      <c r="AF6995"/>
      <c r="AG6995">
        <v>1</v>
      </c>
      <c r="AH6995">
        <v>0</v>
      </c>
    </row>
    <row r="6996" spans="1:34" ht="15" x14ac:dyDescent="0.25">
      <c r="A6996" t="s">
        <v>13948</v>
      </c>
      <c r="B6996" t="s">
        <v>13949</v>
      </c>
      <c r="C6996" t="s">
        <v>426</v>
      </c>
      <c r="D6996">
        <v>11</v>
      </c>
      <c r="E6996" s="138">
        <v>43187</v>
      </c>
      <c r="F6996" s="138">
        <v>46011</v>
      </c>
      <c r="G6996" t="s">
        <v>69</v>
      </c>
      <c r="H6996" t="s">
        <v>63</v>
      </c>
      <c r="I6996">
        <v>0.8</v>
      </c>
      <c r="J6996" t="s">
        <v>71</v>
      </c>
      <c r="K6996"/>
      <c r="L6996"/>
      <c r="M6996"/>
      <c r="N6996"/>
      <c r="O6996"/>
      <c r="P6996"/>
      <c r="Q6996"/>
      <c r="R6996"/>
      <c r="S6996"/>
      <c r="T6996"/>
      <c r="U6996"/>
      <c r="V6996"/>
      <c r="W6996"/>
      <c r="X6996"/>
      <c r="Y6996"/>
      <c r="Z6996"/>
      <c r="AA6996"/>
      <c r="AB6996"/>
      <c r="AC6996"/>
      <c r="AD6996"/>
      <c r="AE6996"/>
      <c r="AF6996"/>
      <c r="AG6996">
        <v>1</v>
      </c>
      <c r="AH6996">
        <v>0</v>
      </c>
    </row>
    <row r="6997" spans="1:34" ht="15" x14ac:dyDescent="0.25">
      <c r="A6997" t="s">
        <v>13950</v>
      </c>
      <c r="B6997" t="s">
        <v>13951</v>
      </c>
      <c r="C6997" t="s">
        <v>286</v>
      </c>
      <c r="D6997">
        <v>14</v>
      </c>
      <c r="E6997" s="138">
        <v>42527</v>
      </c>
      <c r="F6997" s="138">
        <v>46011</v>
      </c>
      <c r="G6997" t="s">
        <v>69</v>
      </c>
      <c r="H6997" t="s">
        <v>63</v>
      </c>
      <c r="I6997">
        <v>0.5</v>
      </c>
      <c r="J6997" t="s">
        <v>71</v>
      </c>
      <c r="K6997"/>
      <c r="L6997"/>
      <c r="M6997"/>
      <c r="N6997"/>
      <c r="O6997"/>
      <c r="P6997"/>
      <c r="Q6997"/>
      <c r="R6997"/>
      <c r="S6997"/>
      <c r="T6997"/>
      <c r="U6997"/>
      <c r="V6997"/>
      <c r="W6997"/>
      <c r="X6997"/>
      <c r="Y6997"/>
      <c r="Z6997"/>
      <c r="AA6997"/>
      <c r="AB6997"/>
      <c r="AC6997"/>
      <c r="AD6997"/>
      <c r="AE6997"/>
      <c r="AF6997"/>
      <c r="AG6997">
        <v>1</v>
      </c>
      <c r="AH6997">
        <v>0</v>
      </c>
    </row>
    <row r="6998" spans="1:34" ht="15" x14ac:dyDescent="0.25">
      <c r="A6998" t="s">
        <v>13952</v>
      </c>
      <c r="B6998" t="s">
        <v>13953</v>
      </c>
      <c r="C6998" t="s">
        <v>231</v>
      </c>
      <c r="D6998">
        <v>36</v>
      </c>
      <c r="E6998" s="138">
        <v>45278</v>
      </c>
      <c r="F6998" s="138">
        <v>46011</v>
      </c>
      <c r="G6998" t="s">
        <v>69</v>
      </c>
      <c r="H6998" t="s">
        <v>63</v>
      </c>
      <c r="I6998">
        <v>0.6</v>
      </c>
      <c r="J6998" t="s">
        <v>71</v>
      </c>
      <c r="K6998"/>
      <c r="L6998"/>
      <c r="M6998"/>
      <c r="N6998"/>
      <c r="O6998"/>
      <c r="P6998"/>
      <c r="Q6998"/>
      <c r="R6998"/>
      <c r="S6998"/>
      <c r="T6998"/>
      <c r="U6998"/>
      <c r="V6998"/>
      <c r="W6998"/>
      <c r="X6998"/>
      <c r="Y6998"/>
      <c r="Z6998"/>
      <c r="AA6998"/>
      <c r="AB6998"/>
      <c r="AC6998"/>
      <c r="AD6998"/>
      <c r="AE6998"/>
      <c r="AF6998"/>
      <c r="AG6998">
        <v>1</v>
      </c>
      <c r="AH6998">
        <v>0</v>
      </c>
    </row>
    <row r="6999" spans="1:34" ht="15" x14ac:dyDescent="0.25">
      <c r="A6999" t="s">
        <v>8163</v>
      </c>
      <c r="B6999" t="s">
        <v>8164</v>
      </c>
      <c r="C6999" t="s">
        <v>68</v>
      </c>
      <c r="D6999">
        <v>17</v>
      </c>
      <c r="E6999" s="138">
        <v>44708</v>
      </c>
      <c r="F6999" s="138">
        <v>46011</v>
      </c>
      <c r="G6999" t="s">
        <v>69</v>
      </c>
      <c r="H6999" t="s">
        <v>70</v>
      </c>
      <c r="I6999">
        <v>0</v>
      </c>
      <c r="J6999" t="s">
        <v>16230</v>
      </c>
      <c r="K6999">
        <v>0.70399999999999996</v>
      </c>
      <c r="L6999" t="s">
        <v>71</v>
      </c>
      <c r="M6999"/>
      <c r="N6999"/>
      <c r="O6999"/>
      <c r="P6999"/>
      <c r="Q6999"/>
      <c r="R6999"/>
      <c r="S6999"/>
      <c r="T6999"/>
      <c r="U6999"/>
      <c r="V6999"/>
      <c r="W6999"/>
      <c r="X6999"/>
      <c r="Y6999"/>
      <c r="Z6999"/>
      <c r="AA6999"/>
      <c r="AB6999"/>
      <c r="AC6999"/>
      <c r="AD6999"/>
      <c r="AE6999"/>
      <c r="AF6999"/>
      <c r="AG6999">
        <v>2</v>
      </c>
      <c r="AH6999">
        <v>15000</v>
      </c>
    </row>
    <row r="7000" spans="1:34" ht="15" x14ac:dyDescent="0.25">
      <c r="A7000" t="s">
        <v>13954</v>
      </c>
      <c r="B7000" t="s">
        <v>13955</v>
      </c>
      <c r="C7000" t="s">
        <v>176</v>
      </c>
      <c r="D7000">
        <v>3</v>
      </c>
      <c r="E7000" s="138">
        <v>45391</v>
      </c>
      <c r="F7000" s="138">
        <v>46011</v>
      </c>
      <c r="G7000" t="s">
        <v>69</v>
      </c>
      <c r="H7000" t="s">
        <v>63</v>
      </c>
      <c r="I7000">
        <v>0.6</v>
      </c>
      <c r="J7000" t="s">
        <v>71</v>
      </c>
      <c r="K7000"/>
      <c r="L7000"/>
      <c r="M7000"/>
      <c r="N7000"/>
      <c r="O7000"/>
      <c r="P7000"/>
      <c r="Q7000"/>
      <c r="R7000"/>
      <c r="S7000"/>
      <c r="T7000"/>
      <c r="U7000"/>
      <c r="V7000"/>
      <c r="W7000"/>
      <c r="X7000"/>
      <c r="Y7000"/>
      <c r="Z7000"/>
      <c r="AA7000"/>
      <c r="AB7000"/>
      <c r="AC7000"/>
      <c r="AD7000"/>
      <c r="AE7000"/>
      <c r="AF7000"/>
      <c r="AG7000">
        <v>1</v>
      </c>
      <c r="AH7000">
        <v>0</v>
      </c>
    </row>
    <row r="7001" spans="1:34" ht="15" x14ac:dyDescent="0.25">
      <c r="A7001" t="s">
        <v>13956</v>
      </c>
      <c r="B7001" t="s">
        <v>13957</v>
      </c>
      <c r="C7001" t="s">
        <v>374</v>
      </c>
      <c r="D7001">
        <v>5</v>
      </c>
      <c r="E7001" s="138">
        <v>45715</v>
      </c>
      <c r="F7001" s="138">
        <v>45904</v>
      </c>
      <c r="G7001" t="s">
        <v>69</v>
      </c>
      <c r="H7001" t="s">
        <v>70</v>
      </c>
      <c r="I7001">
        <v>0</v>
      </c>
      <c r="J7001" t="s">
        <v>16232</v>
      </c>
      <c r="K7001">
        <v>0.8</v>
      </c>
      <c r="L7001" t="s">
        <v>71</v>
      </c>
      <c r="M7001"/>
      <c r="N7001"/>
      <c r="O7001"/>
      <c r="P7001"/>
      <c r="Q7001"/>
      <c r="R7001"/>
      <c r="S7001"/>
      <c r="T7001"/>
      <c r="U7001"/>
      <c r="V7001"/>
      <c r="W7001"/>
      <c r="X7001"/>
      <c r="Y7001"/>
      <c r="Z7001"/>
      <c r="AA7001"/>
      <c r="AB7001"/>
      <c r="AC7001"/>
      <c r="AD7001"/>
      <c r="AE7001"/>
      <c r="AF7001"/>
      <c r="AG7001">
        <v>2</v>
      </c>
      <c r="AH7001">
        <v>7500</v>
      </c>
    </row>
    <row r="7002" spans="1:34" ht="15" x14ac:dyDescent="0.25">
      <c r="A7002" t="s">
        <v>13958</v>
      </c>
      <c r="B7002" t="s">
        <v>13959</v>
      </c>
      <c r="C7002" t="s">
        <v>359</v>
      </c>
      <c r="D7002">
        <v>37</v>
      </c>
      <c r="E7002" s="138">
        <v>45624</v>
      </c>
      <c r="F7002" s="138">
        <v>45678</v>
      </c>
      <c r="G7002" t="s">
        <v>69</v>
      </c>
      <c r="H7002" t="s">
        <v>70</v>
      </c>
      <c r="I7002">
        <v>0</v>
      </c>
      <c r="J7002" t="s">
        <v>16246</v>
      </c>
      <c r="K7002">
        <v>0.7</v>
      </c>
      <c r="L7002" t="s">
        <v>71</v>
      </c>
      <c r="M7002"/>
      <c r="N7002"/>
      <c r="O7002"/>
      <c r="P7002"/>
      <c r="Q7002"/>
      <c r="R7002"/>
      <c r="S7002"/>
      <c r="T7002"/>
      <c r="U7002"/>
      <c r="V7002"/>
      <c r="W7002"/>
      <c r="X7002"/>
      <c r="Y7002"/>
      <c r="Z7002"/>
      <c r="AA7002"/>
      <c r="AB7002"/>
      <c r="AC7002"/>
      <c r="AD7002"/>
      <c r="AE7002"/>
      <c r="AF7002"/>
      <c r="AG7002">
        <v>2</v>
      </c>
      <c r="AH7002">
        <v>7499.99</v>
      </c>
    </row>
    <row r="7003" spans="1:34" ht="15" x14ac:dyDescent="0.25">
      <c r="A7003" t="s">
        <v>13960</v>
      </c>
      <c r="B7003" t="s">
        <v>13961</v>
      </c>
      <c r="C7003" t="s">
        <v>193</v>
      </c>
      <c r="D7003">
        <v>38</v>
      </c>
      <c r="E7003" s="138">
        <v>45656</v>
      </c>
      <c r="F7003" s="138">
        <v>45671</v>
      </c>
      <c r="G7003" t="s">
        <v>69</v>
      </c>
      <c r="H7003" t="s">
        <v>63</v>
      </c>
      <c r="I7003">
        <v>0.7</v>
      </c>
      <c r="J7003" t="s">
        <v>71</v>
      </c>
      <c r="K7003"/>
      <c r="L7003"/>
      <c r="M7003"/>
      <c r="N7003"/>
      <c r="O7003"/>
      <c r="P7003"/>
      <c r="Q7003"/>
      <c r="R7003"/>
      <c r="S7003"/>
      <c r="T7003"/>
      <c r="U7003"/>
      <c r="V7003"/>
      <c r="W7003"/>
      <c r="X7003"/>
      <c r="Y7003"/>
      <c r="Z7003"/>
      <c r="AA7003"/>
      <c r="AB7003"/>
      <c r="AC7003"/>
      <c r="AD7003"/>
      <c r="AE7003"/>
      <c r="AF7003"/>
      <c r="AG7003">
        <v>1</v>
      </c>
      <c r="AH7003">
        <v>0</v>
      </c>
    </row>
    <row r="7004" spans="1:34" ht="15" x14ac:dyDescent="0.25">
      <c r="A7004" t="s">
        <v>4324</v>
      </c>
      <c r="B7004" t="s">
        <v>4325</v>
      </c>
      <c r="C7004" t="s">
        <v>142</v>
      </c>
      <c r="D7004">
        <v>4</v>
      </c>
      <c r="E7004" s="138">
        <v>44985</v>
      </c>
      <c r="F7004" s="138">
        <v>46011</v>
      </c>
      <c r="G7004" t="s">
        <v>69</v>
      </c>
      <c r="H7004" t="s">
        <v>63</v>
      </c>
      <c r="I7004">
        <v>0.8</v>
      </c>
      <c r="J7004" t="s">
        <v>71</v>
      </c>
      <c r="K7004"/>
      <c r="L7004"/>
      <c r="M7004"/>
      <c r="N7004"/>
      <c r="O7004"/>
      <c r="P7004"/>
      <c r="Q7004"/>
      <c r="R7004"/>
      <c r="S7004"/>
      <c r="T7004"/>
      <c r="U7004"/>
      <c r="V7004"/>
      <c r="W7004"/>
      <c r="X7004"/>
      <c r="Y7004"/>
      <c r="Z7004"/>
      <c r="AA7004"/>
      <c r="AB7004"/>
      <c r="AC7004"/>
      <c r="AD7004"/>
      <c r="AE7004"/>
      <c r="AF7004"/>
      <c r="AG7004">
        <v>1</v>
      </c>
      <c r="AH7004">
        <v>0</v>
      </c>
    </row>
    <row r="7005" spans="1:34" ht="15" x14ac:dyDescent="0.25">
      <c r="A7005" t="s">
        <v>13962</v>
      </c>
      <c r="B7005" t="s">
        <v>13963</v>
      </c>
      <c r="C7005" t="s">
        <v>426</v>
      </c>
      <c r="D7005">
        <v>45</v>
      </c>
      <c r="E7005" s="138">
        <v>41607</v>
      </c>
      <c r="F7005" s="138">
        <v>46011</v>
      </c>
      <c r="G7005" t="s">
        <v>69</v>
      </c>
      <c r="H7005" t="s">
        <v>63</v>
      </c>
      <c r="I7005">
        <v>0.8</v>
      </c>
      <c r="J7005" t="s">
        <v>71</v>
      </c>
      <c r="K7005"/>
      <c r="L7005"/>
      <c r="M7005"/>
      <c r="N7005"/>
      <c r="O7005"/>
      <c r="P7005"/>
      <c r="Q7005"/>
      <c r="R7005"/>
      <c r="S7005"/>
      <c r="T7005"/>
      <c r="U7005"/>
      <c r="V7005"/>
      <c r="W7005"/>
      <c r="X7005"/>
      <c r="Y7005"/>
      <c r="Z7005"/>
      <c r="AA7005"/>
      <c r="AB7005"/>
      <c r="AC7005"/>
      <c r="AD7005"/>
      <c r="AE7005"/>
      <c r="AF7005"/>
      <c r="AG7005">
        <v>1</v>
      </c>
      <c r="AH7005">
        <v>0</v>
      </c>
    </row>
    <row r="7006" spans="1:34" ht="15" x14ac:dyDescent="0.25">
      <c r="A7006" t="s">
        <v>13964</v>
      </c>
      <c r="B7006" t="s">
        <v>13965</v>
      </c>
      <c r="C7006" t="s">
        <v>294</v>
      </c>
      <c r="D7006">
        <v>30</v>
      </c>
      <c r="E7006" s="138">
        <v>45617</v>
      </c>
      <c r="F7006" s="138">
        <v>45786</v>
      </c>
      <c r="G7006" t="s">
        <v>69</v>
      </c>
      <c r="H7006" t="s">
        <v>63</v>
      </c>
      <c r="I7006">
        <v>0.65</v>
      </c>
      <c r="J7006" t="s">
        <v>71</v>
      </c>
      <c r="K7006"/>
      <c r="L7006"/>
      <c r="M7006"/>
      <c r="N7006"/>
      <c r="O7006"/>
      <c r="P7006"/>
      <c r="Q7006"/>
      <c r="R7006"/>
      <c r="S7006"/>
      <c r="T7006"/>
      <c r="U7006"/>
      <c r="V7006"/>
      <c r="W7006"/>
      <c r="X7006"/>
      <c r="Y7006"/>
      <c r="Z7006"/>
      <c r="AA7006"/>
      <c r="AB7006"/>
      <c r="AC7006"/>
      <c r="AD7006"/>
      <c r="AE7006"/>
      <c r="AF7006"/>
      <c r="AG7006">
        <v>1</v>
      </c>
      <c r="AH7006">
        <v>0</v>
      </c>
    </row>
    <row r="7007" spans="1:34" ht="15" x14ac:dyDescent="0.25">
      <c r="A7007" t="s">
        <v>13966</v>
      </c>
      <c r="B7007" t="s">
        <v>13967</v>
      </c>
      <c r="C7007" t="s">
        <v>145</v>
      </c>
      <c r="D7007">
        <v>28</v>
      </c>
      <c r="E7007" s="138">
        <v>45645</v>
      </c>
      <c r="F7007" s="138">
        <v>45677</v>
      </c>
      <c r="G7007" t="s">
        <v>69</v>
      </c>
      <c r="H7007" t="s">
        <v>63</v>
      </c>
      <c r="I7007">
        <v>0.8</v>
      </c>
      <c r="J7007" t="s">
        <v>71</v>
      </c>
      <c r="K7007"/>
      <c r="L7007"/>
      <c r="M7007"/>
      <c r="N7007"/>
      <c r="O7007"/>
      <c r="P7007"/>
      <c r="Q7007"/>
      <c r="R7007"/>
      <c r="S7007"/>
      <c r="T7007"/>
      <c r="U7007"/>
      <c r="V7007"/>
      <c r="W7007"/>
      <c r="X7007"/>
      <c r="Y7007"/>
      <c r="Z7007"/>
      <c r="AA7007"/>
      <c r="AB7007"/>
      <c r="AC7007"/>
      <c r="AD7007"/>
      <c r="AE7007"/>
      <c r="AF7007"/>
      <c r="AG7007">
        <v>1</v>
      </c>
      <c r="AH7007">
        <v>0</v>
      </c>
    </row>
    <row r="7008" spans="1:34" ht="15" x14ac:dyDescent="0.25">
      <c r="A7008" t="s">
        <v>13968</v>
      </c>
      <c r="B7008" t="s">
        <v>13969</v>
      </c>
      <c r="C7008" t="s">
        <v>145</v>
      </c>
      <c r="D7008">
        <v>52</v>
      </c>
      <c r="E7008" s="138">
        <v>45596</v>
      </c>
      <c r="F7008" s="138">
        <v>45681</v>
      </c>
      <c r="G7008" t="s">
        <v>69</v>
      </c>
      <c r="H7008" t="s">
        <v>70</v>
      </c>
      <c r="I7008">
        <v>0</v>
      </c>
      <c r="J7008" t="s">
        <v>16237</v>
      </c>
      <c r="K7008">
        <v>0.8</v>
      </c>
      <c r="L7008" t="s">
        <v>71</v>
      </c>
      <c r="M7008"/>
      <c r="N7008"/>
      <c r="O7008"/>
      <c r="P7008"/>
      <c r="Q7008"/>
      <c r="R7008"/>
      <c r="S7008"/>
      <c r="T7008"/>
      <c r="U7008"/>
      <c r="V7008"/>
      <c r="W7008"/>
      <c r="X7008"/>
      <c r="Y7008"/>
      <c r="Z7008"/>
      <c r="AA7008"/>
      <c r="AB7008"/>
      <c r="AC7008"/>
      <c r="AD7008"/>
      <c r="AE7008"/>
      <c r="AF7008"/>
      <c r="AG7008">
        <v>2</v>
      </c>
      <c r="AH7008">
        <v>9000</v>
      </c>
    </row>
    <row r="7009" spans="1:34" ht="15" x14ac:dyDescent="0.25">
      <c r="A7009" t="s">
        <v>13970</v>
      </c>
      <c r="B7009" t="s">
        <v>13971</v>
      </c>
      <c r="C7009" t="s">
        <v>93</v>
      </c>
      <c r="D7009">
        <v>1</v>
      </c>
      <c r="E7009" s="138">
        <v>45702</v>
      </c>
      <c r="F7009" s="138">
        <v>45944</v>
      </c>
      <c r="G7009" t="s">
        <v>75</v>
      </c>
      <c r="H7009" t="s">
        <v>63</v>
      </c>
      <c r="I7009">
        <v>0.4</v>
      </c>
      <c r="J7009" t="s">
        <v>71</v>
      </c>
      <c r="K7009"/>
      <c r="L7009"/>
      <c r="M7009"/>
      <c r="N7009"/>
      <c r="O7009"/>
      <c r="P7009"/>
      <c r="Q7009"/>
      <c r="R7009"/>
      <c r="S7009"/>
      <c r="T7009"/>
      <c r="U7009"/>
      <c r="V7009"/>
      <c r="W7009"/>
      <c r="X7009"/>
      <c r="Y7009"/>
      <c r="Z7009"/>
      <c r="AA7009"/>
      <c r="AB7009"/>
      <c r="AC7009"/>
      <c r="AD7009"/>
      <c r="AE7009"/>
      <c r="AF7009"/>
      <c r="AG7009">
        <v>1</v>
      </c>
      <c r="AH7009">
        <v>0</v>
      </c>
    </row>
    <row r="7010" spans="1:34" ht="15" x14ac:dyDescent="0.25">
      <c r="A7010" t="s">
        <v>13972</v>
      </c>
      <c r="B7010" t="s">
        <v>13973</v>
      </c>
      <c r="C7010" t="s">
        <v>291</v>
      </c>
      <c r="D7010">
        <v>43</v>
      </c>
      <c r="E7010" s="138">
        <v>45649</v>
      </c>
      <c r="F7010" s="138">
        <v>45714</v>
      </c>
      <c r="G7010" t="s">
        <v>69</v>
      </c>
      <c r="H7010" t="s">
        <v>63</v>
      </c>
      <c r="I7010">
        <v>0.8</v>
      </c>
      <c r="J7010" t="s">
        <v>71</v>
      </c>
      <c r="K7010"/>
      <c r="L7010"/>
      <c r="M7010"/>
      <c r="N7010"/>
      <c r="O7010"/>
      <c r="P7010"/>
      <c r="Q7010"/>
      <c r="R7010"/>
      <c r="S7010"/>
      <c r="T7010"/>
      <c r="U7010"/>
      <c r="V7010"/>
      <c r="W7010"/>
      <c r="X7010"/>
      <c r="Y7010"/>
      <c r="Z7010"/>
      <c r="AA7010"/>
      <c r="AB7010"/>
      <c r="AC7010"/>
      <c r="AD7010"/>
      <c r="AE7010"/>
      <c r="AF7010"/>
      <c r="AG7010">
        <v>1</v>
      </c>
      <c r="AH7010">
        <v>0</v>
      </c>
    </row>
    <row r="7011" spans="1:34" ht="15" x14ac:dyDescent="0.25">
      <c r="A7011" t="s">
        <v>5186</v>
      </c>
      <c r="B7011" t="s">
        <v>5187</v>
      </c>
      <c r="C7011" t="s">
        <v>119</v>
      </c>
      <c r="D7011">
        <v>31</v>
      </c>
      <c r="E7011" s="138">
        <v>45656</v>
      </c>
      <c r="F7011" s="138">
        <v>45712</v>
      </c>
      <c r="G7011" t="s">
        <v>69</v>
      </c>
      <c r="H7011" t="s">
        <v>70</v>
      </c>
      <c r="I7011">
        <v>0</v>
      </c>
      <c r="J7011" t="s">
        <v>16232</v>
      </c>
      <c r="K7011">
        <v>0.8</v>
      </c>
      <c r="L7011" t="s">
        <v>71</v>
      </c>
      <c r="M7011"/>
      <c r="N7011"/>
      <c r="O7011"/>
      <c r="P7011"/>
      <c r="Q7011"/>
      <c r="R7011"/>
      <c r="S7011"/>
      <c r="T7011"/>
      <c r="U7011"/>
      <c r="V7011"/>
      <c r="W7011"/>
      <c r="X7011"/>
      <c r="Y7011"/>
      <c r="Z7011"/>
      <c r="AA7011"/>
      <c r="AB7011"/>
      <c r="AC7011"/>
      <c r="AD7011"/>
      <c r="AE7011"/>
      <c r="AF7011"/>
      <c r="AG7011">
        <v>2</v>
      </c>
      <c r="AH7011">
        <v>7500</v>
      </c>
    </row>
    <row r="7012" spans="1:34" ht="15" x14ac:dyDescent="0.25">
      <c r="A7012" t="s">
        <v>13974</v>
      </c>
      <c r="B7012" t="s">
        <v>13975</v>
      </c>
      <c r="C7012" t="s">
        <v>350</v>
      </c>
      <c r="D7012">
        <v>35</v>
      </c>
      <c r="E7012" s="138">
        <v>45653</v>
      </c>
      <c r="F7012" s="138">
        <v>45671</v>
      </c>
      <c r="G7012" t="s">
        <v>69</v>
      </c>
      <c r="H7012" t="s">
        <v>63</v>
      </c>
      <c r="I7012">
        <v>0.8</v>
      </c>
      <c r="J7012" t="s">
        <v>71</v>
      </c>
      <c r="K7012"/>
      <c r="L7012"/>
      <c r="M7012"/>
      <c r="N7012"/>
      <c r="O7012"/>
      <c r="P7012"/>
      <c r="Q7012"/>
      <c r="R7012"/>
      <c r="S7012"/>
      <c r="T7012"/>
      <c r="U7012"/>
      <c r="V7012"/>
      <c r="W7012"/>
      <c r="X7012"/>
      <c r="Y7012"/>
      <c r="Z7012"/>
      <c r="AA7012"/>
      <c r="AB7012"/>
      <c r="AC7012"/>
      <c r="AD7012"/>
      <c r="AE7012"/>
      <c r="AF7012"/>
      <c r="AG7012">
        <v>1</v>
      </c>
      <c r="AH7012">
        <v>0</v>
      </c>
    </row>
    <row r="7013" spans="1:34" ht="15" x14ac:dyDescent="0.25">
      <c r="A7013" t="s">
        <v>13976</v>
      </c>
      <c r="B7013" t="s">
        <v>13977</v>
      </c>
      <c r="C7013" t="s">
        <v>642</v>
      </c>
      <c r="D7013">
        <v>40</v>
      </c>
      <c r="E7013" s="138">
        <v>45288</v>
      </c>
      <c r="F7013" s="138">
        <v>46011</v>
      </c>
      <c r="G7013" t="s">
        <v>69</v>
      </c>
      <c r="H7013" t="s">
        <v>63</v>
      </c>
      <c r="I7013">
        <v>0.8</v>
      </c>
      <c r="J7013" t="s">
        <v>71</v>
      </c>
      <c r="K7013"/>
      <c r="L7013"/>
      <c r="M7013"/>
      <c r="N7013"/>
      <c r="O7013"/>
      <c r="P7013"/>
      <c r="Q7013"/>
      <c r="R7013"/>
      <c r="S7013"/>
      <c r="T7013"/>
      <c r="U7013"/>
      <c r="V7013"/>
      <c r="W7013"/>
      <c r="X7013"/>
      <c r="Y7013"/>
      <c r="Z7013"/>
      <c r="AA7013"/>
      <c r="AB7013"/>
      <c r="AC7013"/>
      <c r="AD7013"/>
      <c r="AE7013"/>
      <c r="AF7013"/>
      <c r="AG7013">
        <v>1</v>
      </c>
      <c r="AH7013">
        <v>0</v>
      </c>
    </row>
    <row r="7014" spans="1:34" ht="15" x14ac:dyDescent="0.25">
      <c r="A7014" t="s">
        <v>13978</v>
      </c>
      <c r="B7014" t="s">
        <v>13979</v>
      </c>
      <c r="C7014" t="s">
        <v>301</v>
      </c>
      <c r="D7014">
        <v>61</v>
      </c>
      <c r="E7014" s="138">
        <v>45656</v>
      </c>
      <c r="F7014" s="138">
        <v>45716</v>
      </c>
      <c r="G7014" t="s">
        <v>69</v>
      </c>
      <c r="H7014" t="s">
        <v>63</v>
      </c>
      <c r="I7014">
        <v>0.8</v>
      </c>
      <c r="J7014" t="s">
        <v>71</v>
      </c>
      <c r="K7014"/>
      <c r="L7014"/>
      <c r="M7014"/>
      <c r="N7014"/>
      <c r="O7014"/>
      <c r="P7014"/>
      <c r="Q7014"/>
      <c r="R7014"/>
      <c r="S7014"/>
      <c r="T7014"/>
      <c r="U7014"/>
      <c r="V7014"/>
      <c r="W7014"/>
      <c r="X7014"/>
      <c r="Y7014"/>
      <c r="Z7014"/>
      <c r="AA7014"/>
      <c r="AB7014"/>
      <c r="AC7014"/>
      <c r="AD7014"/>
      <c r="AE7014"/>
      <c r="AF7014"/>
      <c r="AG7014">
        <v>1</v>
      </c>
      <c r="AH7014">
        <v>0</v>
      </c>
    </row>
    <row r="7015" spans="1:34" ht="15" x14ac:dyDescent="0.25">
      <c r="A7015" t="s">
        <v>13980</v>
      </c>
      <c r="B7015" t="s">
        <v>13981</v>
      </c>
      <c r="C7015" t="s">
        <v>193</v>
      </c>
      <c r="D7015">
        <v>26</v>
      </c>
      <c r="E7015" s="138">
        <v>45644</v>
      </c>
      <c r="F7015" s="138">
        <v>45728</v>
      </c>
      <c r="G7015" t="s">
        <v>75</v>
      </c>
      <c r="H7015" t="s">
        <v>63</v>
      </c>
      <c r="I7015">
        <v>0.8</v>
      </c>
      <c r="J7015" t="s">
        <v>71</v>
      </c>
      <c r="K7015"/>
      <c r="L7015"/>
      <c r="M7015"/>
      <c r="N7015"/>
      <c r="O7015"/>
      <c r="P7015"/>
      <c r="Q7015"/>
      <c r="R7015"/>
      <c r="S7015"/>
      <c r="T7015"/>
      <c r="U7015"/>
      <c r="V7015"/>
      <c r="W7015"/>
      <c r="X7015"/>
      <c r="Y7015"/>
      <c r="Z7015"/>
      <c r="AA7015"/>
      <c r="AB7015"/>
      <c r="AC7015"/>
      <c r="AD7015"/>
      <c r="AE7015"/>
      <c r="AF7015"/>
      <c r="AG7015">
        <v>1</v>
      </c>
      <c r="AH7015">
        <v>0</v>
      </c>
    </row>
    <row r="7016" spans="1:34" ht="15" x14ac:dyDescent="0.25">
      <c r="A7016" t="s">
        <v>13982</v>
      </c>
      <c r="B7016" t="s">
        <v>13983</v>
      </c>
      <c r="C7016" t="s">
        <v>219</v>
      </c>
      <c r="D7016">
        <v>27</v>
      </c>
      <c r="E7016" s="138">
        <v>44722</v>
      </c>
      <c r="F7016" s="138">
        <v>46011</v>
      </c>
      <c r="G7016" t="s">
        <v>69</v>
      </c>
      <c r="H7016" t="s">
        <v>70</v>
      </c>
      <c r="I7016">
        <v>0</v>
      </c>
      <c r="J7016" t="s">
        <v>16236</v>
      </c>
      <c r="K7016">
        <v>0.8</v>
      </c>
      <c r="L7016" t="s">
        <v>71</v>
      </c>
      <c r="M7016"/>
      <c r="N7016"/>
      <c r="O7016"/>
      <c r="P7016"/>
      <c r="Q7016"/>
      <c r="R7016"/>
      <c r="S7016"/>
      <c r="T7016"/>
      <c r="U7016"/>
      <c r="V7016"/>
      <c r="W7016"/>
      <c r="X7016"/>
      <c r="Y7016"/>
      <c r="Z7016"/>
      <c r="AA7016"/>
      <c r="AB7016"/>
      <c r="AC7016"/>
      <c r="AD7016"/>
      <c r="AE7016"/>
      <c r="AF7016"/>
      <c r="AG7016">
        <v>2</v>
      </c>
      <c r="AH7016">
        <v>9999.99</v>
      </c>
    </row>
    <row r="7017" spans="1:34" ht="15" x14ac:dyDescent="0.25">
      <c r="A7017" t="s">
        <v>13984</v>
      </c>
      <c r="B7017" t="s">
        <v>13985</v>
      </c>
      <c r="C7017" t="s">
        <v>313</v>
      </c>
      <c r="D7017"/>
      <c r="E7017"/>
      <c r="F7017"/>
      <c r="G7017"/>
      <c r="H7017" t="s">
        <v>63</v>
      </c>
      <c r="I7017" t="s">
        <v>64</v>
      </c>
      <c r="J7017"/>
      <c r="K7017"/>
      <c r="L7017"/>
      <c r="M7017"/>
      <c r="N7017"/>
      <c r="O7017"/>
      <c r="P7017"/>
      <c r="Q7017"/>
      <c r="R7017"/>
      <c r="S7017"/>
      <c r="T7017"/>
      <c r="U7017"/>
      <c r="V7017"/>
      <c r="W7017"/>
      <c r="X7017"/>
      <c r="Y7017"/>
      <c r="Z7017"/>
      <c r="AA7017"/>
      <c r="AB7017"/>
      <c r="AC7017"/>
      <c r="AD7017"/>
      <c r="AE7017"/>
      <c r="AF7017"/>
      <c r="AG7017"/>
      <c r="AH7017">
        <v>0</v>
      </c>
    </row>
    <row r="7018" spans="1:34" ht="15" x14ac:dyDescent="0.25">
      <c r="A7018" t="s">
        <v>13986</v>
      </c>
      <c r="B7018" t="s">
        <v>13987</v>
      </c>
      <c r="C7018" t="s">
        <v>313</v>
      </c>
      <c r="D7018"/>
      <c r="E7018"/>
      <c r="F7018"/>
      <c r="G7018"/>
      <c r="H7018" t="s">
        <v>63</v>
      </c>
      <c r="I7018" t="s">
        <v>64</v>
      </c>
      <c r="J7018"/>
      <c r="K7018"/>
      <c r="L7018"/>
      <c r="M7018"/>
      <c r="N7018"/>
      <c r="O7018"/>
      <c r="P7018"/>
      <c r="Q7018"/>
      <c r="R7018"/>
      <c r="S7018"/>
      <c r="T7018"/>
      <c r="U7018"/>
      <c r="V7018"/>
      <c r="W7018"/>
      <c r="X7018"/>
      <c r="Y7018"/>
      <c r="Z7018"/>
      <c r="AA7018"/>
      <c r="AB7018"/>
      <c r="AC7018"/>
      <c r="AD7018"/>
      <c r="AE7018"/>
      <c r="AF7018"/>
      <c r="AG7018"/>
      <c r="AH7018">
        <v>0</v>
      </c>
    </row>
    <row r="7019" spans="1:34" ht="15" x14ac:dyDescent="0.25">
      <c r="A7019" t="s">
        <v>13988</v>
      </c>
      <c r="B7019" t="s">
        <v>13989</v>
      </c>
      <c r="C7019" t="s">
        <v>219</v>
      </c>
      <c r="D7019">
        <v>5</v>
      </c>
      <c r="E7019" s="138">
        <v>43552</v>
      </c>
      <c r="F7019" s="138">
        <v>46011</v>
      </c>
      <c r="G7019" t="s">
        <v>69</v>
      </c>
      <c r="H7019" t="s">
        <v>63</v>
      </c>
      <c r="I7019">
        <v>0.8</v>
      </c>
      <c r="J7019" t="s">
        <v>71</v>
      </c>
      <c r="K7019"/>
      <c r="L7019"/>
      <c r="M7019"/>
      <c r="N7019"/>
      <c r="O7019"/>
      <c r="P7019"/>
      <c r="Q7019"/>
      <c r="R7019"/>
      <c r="S7019"/>
      <c r="T7019"/>
      <c r="U7019"/>
      <c r="V7019"/>
      <c r="W7019"/>
      <c r="X7019"/>
      <c r="Y7019"/>
      <c r="Z7019"/>
      <c r="AA7019"/>
      <c r="AB7019"/>
      <c r="AC7019"/>
      <c r="AD7019"/>
      <c r="AE7019"/>
      <c r="AF7019"/>
      <c r="AG7019">
        <v>1</v>
      </c>
      <c r="AH7019">
        <v>0</v>
      </c>
    </row>
    <row r="7020" spans="1:34" ht="15" x14ac:dyDescent="0.25">
      <c r="A7020" t="s">
        <v>13990</v>
      </c>
      <c r="B7020" t="s">
        <v>13991</v>
      </c>
      <c r="C7020" t="s">
        <v>142</v>
      </c>
      <c r="D7020"/>
      <c r="E7020"/>
      <c r="F7020"/>
      <c r="G7020"/>
      <c r="H7020" t="s">
        <v>63</v>
      </c>
      <c r="I7020" t="s">
        <v>64</v>
      </c>
      <c r="J7020"/>
      <c r="K7020"/>
      <c r="L7020"/>
      <c r="M7020"/>
      <c r="N7020"/>
      <c r="O7020"/>
      <c r="P7020"/>
      <c r="Q7020"/>
      <c r="R7020"/>
      <c r="S7020"/>
      <c r="T7020"/>
      <c r="U7020"/>
      <c r="V7020"/>
      <c r="W7020"/>
      <c r="X7020"/>
      <c r="Y7020"/>
      <c r="Z7020"/>
      <c r="AA7020"/>
      <c r="AB7020"/>
      <c r="AC7020"/>
      <c r="AD7020"/>
      <c r="AE7020"/>
      <c r="AF7020"/>
      <c r="AG7020"/>
      <c r="AH7020">
        <v>0</v>
      </c>
    </row>
    <row r="7021" spans="1:34" ht="15" x14ac:dyDescent="0.25">
      <c r="A7021" t="s">
        <v>13992</v>
      </c>
      <c r="B7021" t="s">
        <v>13993</v>
      </c>
      <c r="C7021" t="s">
        <v>313</v>
      </c>
      <c r="D7021"/>
      <c r="E7021"/>
      <c r="F7021"/>
      <c r="G7021"/>
      <c r="H7021" t="s">
        <v>63</v>
      </c>
      <c r="I7021" t="s">
        <v>64</v>
      </c>
      <c r="J7021"/>
      <c r="K7021"/>
      <c r="L7021"/>
      <c r="M7021"/>
      <c r="N7021"/>
      <c r="O7021"/>
      <c r="P7021"/>
      <c r="Q7021"/>
      <c r="R7021"/>
      <c r="S7021"/>
      <c r="T7021"/>
      <c r="U7021"/>
      <c r="V7021"/>
      <c r="W7021"/>
      <c r="X7021"/>
      <c r="Y7021"/>
      <c r="Z7021"/>
      <c r="AA7021"/>
      <c r="AB7021"/>
      <c r="AC7021"/>
      <c r="AD7021"/>
      <c r="AE7021"/>
      <c r="AF7021"/>
      <c r="AG7021"/>
      <c r="AH7021">
        <v>0</v>
      </c>
    </row>
    <row r="7022" spans="1:34" ht="15" x14ac:dyDescent="0.25">
      <c r="A7022" t="s">
        <v>13994</v>
      </c>
      <c r="B7022" t="s">
        <v>13995</v>
      </c>
      <c r="C7022" t="s">
        <v>313</v>
      </c>
      <c r="D7022"/>
      <c r="E7022"/>
      <c r="F7022"/>
      <c r="G7022"/>
      <c r="H7022" t="s">
        <v>63</v>
      </c>
      <c r="I7022" t="s">
        <v>64</v>
      </c>
      <c r="J7022"/>
      <c r="K7022"/>
      <c r="L7022"/>
      <c r="M7022"/>
      <c r="N7022"/>
      <c r="O7022"/>
      <c r="P7022"/>
      <c r="Q7022"/>
      <c r="R7022"/>
      <c r="S7022"/>
      <c r="T7022"/>
      <c r="U7022"/>
      <c r="V7022"/>
      <c r="W7022"/>
      <c r="X7022"/>
      <c r="Y7022"/>
      <c r="Z7022"/>
      <c r="AA7022"/>
      <c r="AB7022"/>
      <c r="AC7022"/>
      <c r="AD7022"/>
      <c r="AE7022"/>
      <c r="AF7022"/>
      <c r="AG7022"/>
      <c r="AH7022">
        <v>0</v>
      </c>
    </row>
    <row r="7023" spans="1:34" ht="15" x14ac:dyDescent="0.25">
      <c r="A7023" t="s">
        <v>13996</v>
      </c>
      <c r="B7023" t="s">
        <v>13997</v>
      </c>
      <c r="C7023" t="s">
        <v>62</v>
      </c>
      <c r="D7023">
        <v>4</v>
      </c>
      <c r="E7023" s="138">
        <v>45322</v>
      </c>
      <c r="F7023" s="138">
        <v>46011</v>
      </c>
      <c r="G7023" t="s">
        <v>16478</v>
      </c>
      <c r="H7023" t="s">
        <v>70</v>
      </c>
      <c r="I7023">
        <v>0.3</v>
      </c>
      <c r="J7023" t="s">
        <v>76</v>
      </c>
      <c r="K7023">
        <v>0.45</v>
      </c>
      <c r="L7023" t="s">
        <v>77</v>
      </c>
      <c r="M7023">
        <v>0.6</v>
      </c>
      <c r="N7023" t="s">
        <v>78</v>
      </c>
      <c r="O7023">
        <v>0.75</v>
      </c>
      <c r="P7023" t="s">
        <v>79</v>
      </c>
      <c r="Q7023"/>
      <c r="R7023"/>
      <c r="S7023"/>
      <c r="T7023"/>
      <c r="U7023"/>
      <c r="V7023"/>
      <c r="W7023"/>
      <c r="X7023"/>
      <c r="Y7023"/>
      <c r="Z7023"/>
      <c r="AA7023"/>
      <c r="AB7023"/>
      <c r="AC7023"/>
      <c r="AD7023"/>
      <c r="AE7023"/>
      <c r="AF7023"/>
      <c r="AG7023">
        <v>0</v>
      </c>
      <c r="AH7023">
        <v>0</v>
      </c>
    </row>
    <row r="7024" spans="1:34" ht="15" x14ac:dyDescent="0.25">
      <c r="A7024" t="s">
        <v>13998</v>
      </c>
      <c r="B7024" t="s">
        <v>13999</v>
      </c>
      <c r="C7024" t="s">
        <v>281</v>
      </c>
      <c r="D7024">
        <v>4</v>
      </c>
      <c r="E7024" s="138">
        <v>45695</v>
      </c>
      <c r="F7024" s="138">
        <v>45713</v>
      </c>
      <c r="G7024" t="s">
        <v>69</v>
      </c>
      <c r="H7024" t="s">
        <v>63</v>
      </c>
      <c r="I7024">
        <v>0.2</v>
      </c>
      <c r="J7024" t="s">
        <v>71</v>
      </c>
      <c r="K7024"/>
      <c r="L7024"/>
      <c r="M7024"/>
      <c r="N7024"/>
      <c r="O7024"/>
      <c r="P7024"/>
      <c r="Q7024"/>
      <c r="R7024"/>
      <c r="S7024"/>
      <c r="T7024"/>
      <c r="U7024"/>
      <c r="V7024"/>
      <c r="W7024"/>
      <c r="X7024"/>
      <c r="Y7024"/>
      <c r="Z7024"/>
      <c r="AA7024"/>
      <c r="AB7024"/>
      <c r="AC7024"/>
      <c r="AD7024"/>
      <c r="AE7024"/>
      <c r="AF7024"/>
      <c r="AG7024">
        <v>1</v>
      </c>
      <c r="AH7024">
        <v>0</v>
      </c>
    </row>
    <row r="7025" spans="1:34" ht="15" x14ac:dyDescent="0.25">
      <c r="A7025" t="s">
        <v>14000</v>
      </c>
      <c r="B7025" t="s">
        <v>14001</v>
      </c>
      <c r="C7025" t="s">
        <v>333</v>
      </c>
      <c r="D7025">
        <v>79</v>
      </c>
      <c r="E7025" s="138">
        <v>40897</v>
      </c>
      <c r="F7025" s="138">
        <v>46011</v>
      </c>
      <c r="G7025" t="s">
        <v>69</v>
      </c>
      <c r="H7025" t="s">
        <v>70</v>
      </c>
      <c r="I7025">
        <v>0</v>
      </c>
      <c r="J7025" t="s">
        <v>16229</v>
      </c>
      <c r="K7025">
        <v>0.8</v>
      </c>
      <c r="L7025" t="s">
        <v>71</v>
      </c>
      <c r="M7025"/>
      <c r="N7025"/>
      <c r="O7025"/>
      <c r="P7025"/>
      <c r="Q7025"/>
      <c r="R7025"/>
      <c r="S7025"/>
      <c r="T7025"/>
      <c r="U7025"/>
      <c r="V7025"/>
      <c r="W7025"/>
      <c r="X7025"/>
      <c r="Y7025"/>
      <c r="Z7025"/>
      <c r="AA7025"/>
      <c r="AB7025"/>
      <c r="AC7025"/>
      <c r="AD7025"/>
      <c r="AE7025"/>
      <c r="AF7025"/>
      <c r="AG7025">
        <v>2</v>
      </c>
      <c r="AH7025">
        <v>10000</v>
      </c>
    </row>
    <row r="7026" spans="1:34" ht="15" x14ac:dyDescent="0.25">
      <c r="A7026" t="s">
        <v>14002</v>
      </c>
      <c r="B7026" t="s">
        <v>14003</v>
      </c>
      <c r="C7026" t="s">
        <v>63</v>
      </c>
      <c r="D7026">
        <v>2</v>
      </c>
      <c r="E7026" s="138">
        <v>45687</v>
      </c>
      <c r="F7026" s="138">
        <v>45806</v>
      </c>
      <c r="G7026" t="s">
        <v>75</v>
      </c>
      <c r="H7026" t="s">
        <v>70</v>
      </c>
      <c r="I7026">
        <v>0</v>
      </c>
      <c r="J7026" t="s">
        <v>16232</v>
      </c>
      <c r="K7026">
        <v>0.5</v>
      </c>
      <c r="L7026" t="s">
        <v>16270</v>
      </c>
      <c r="M7026">
        <v>0.7</v>
      </c>
      <c r="N7026" t="s">
        <v>78</v>
      </c>
      <c r="O7026">
        <v>0.8</v>
      </c>
      <c r="P7026" t="s">
        <v>79</v>
      </c>
      <c r="Q7026"/>
      <c r="R7026"/>
      <c r="S7026"/>
      <c r="T7026"/>
      <c r="U7026"/>
      <c r="V7026"/>
      <c r="W7026"/>
      <c r="X7026"/>
      <c r="Y7026"/>
      <c r="Z7026"/>
      <c r="AA7026"/>
      <c r="AB7026"/>
      <c r="AC7026"/>
      <c r="AD7026"/>
      <c r="AE7026"/>
      <c r="AF7026"/>
      <c r="AG7026">
        <v>4</v>
      </c>
      <c r="AH7026">
        <v>7500</v>
      </c>
    </row>
    <row r="7027" spans="1:34" ht="15" x14ac:dyDescent="0.25">
      <c r="A7027" t="s">
        <v>14004</v>
      </c>
      <c r="B7027" t="s">
        <v>14005</v>
      </c>
      <c r="C7027" t="s">
        <v>136</v>
      </c>
      <c r="D7027">
        <v>17</v>
      </c>
      <c r="E7027" s="138">
        <v>45645</v>
      </c>
      <c r="F7027" s="138">
        <v>45856</v>
      </c>
      <c r="G7027" t="s">
        <v>69</v>
      </c>
      <c r="H7027" t="s">
        <v>70</v>
      </c>
      <c r="I7027">
        <v>0</v>
      </c>
      <c r="J7027" t="s">
        <v>16263</v>
      </c>
      <c r="K7027">
        <v>0.6</v>
      </c>
      <c r="L7027" t="s">
        <v>71</v>
      </c>
      <c r="M7027"/>
      <c r="N7027"/>
      <c r="O7027"/>
      <c r="P7027"/>
      <c r="Q7027"/>
      <c r="R7027"/>
      <c r="S7027"/>
      <c r="T7027"/>
      <c r="U7027"/>
      <c r="V7027"/>
      <c r="W7027"/>
      <c r="X7027"/>
      <c r="Y7027"/>
      <c r="Z7027"/>
      <c r="AA7027"/>
      <c r="AB7027"/>
      <c r="AC7027"/>
      <c r="AD7027"/>
      <c r="AE7027"/>
      <c r="AF7027"/>
      <c r="AG7027">
        <v>2</v>
      </c>
      <c r="AH7027">
        <v>6500</v>
      </c>
    </row>
    <row r="7028" spans="1:34" ht="15" x14ac:dyDescent="0.25">
      <c r="A7028" t="s">
        <v>14006</v>
      </c>
      <c r="B7028" t="s">
        <v>14007</v>
      </c>
      <c r="C7028" t="s">
        <v>116</v>
      </c>
      <c r="D7028"/>
      <c r="E7028"/>
      <c r="F7028"/>
      <c r="G7028"/>
      <c r="H7028" t="s">
        <v>63</v>
      </c>
      <c r="I7028" t="s">
        <v>64</v>
      </c>
      <c r="J7028"/>
      <c r="K7028"/>
      <c r="L7028"/>
      <c r="M7028"/>
      <c r="N7028"/>
      <c r="O7028"/>
      <c r="P7028"/>
      <c r="Q7028"/>
      <c r="R7028"/>
      <c r="S7028"/>
      <c r="T7028"/>
      <c r="U7028"/>
      <c r="V7028"/>
      <c r="W7028"/>
      <c r="X7028"/>
      <c r="Y7028"/>
      <c r="Z7028"/>
      <c r="AA7028"/>
      <c r="AB7028"/>
      <c r="AC7028"/>
      <c r="AD7028"/>
      <c r="AE7028"/>
      <c r="AF7028"/>
      <c r="AG7028"/>
      <c r="AH7028">
        <v>0</v>
      </c>
    </row>
    <row r="7029" spans="1:34" ht="15" x14ac:dyDescent="0.25">
      <c r="A7029" t="s">
        <v>7107</v>
      </c>
      <c r="B7029" t="s">
        <v>7108</v>
      </c>
      <c r="C7029" t="s">
        <v>29</v>
      </c>
      <c r="D7029">
        <v>13</v>
      </c>
      <c r="E7029" s="138">
        <v>44254</v>
      </c>
      <c r="F7029" s="138">
        <v>46011</v>
      </c>
      <c r="G7029" t="s">
        <v>69</v>
      </c>
      <c r="H7029" t="s">
        <v>70</v>
      </c>
      <c r="I7029">
        <v>0</v>
      </c>
      <c r="J7029" t="s">
        <v>16229</v>
      </c>
      <c r="K7029">
        <v>0.7</v>
      </c>
      <c r="L7029" t="s">
        <v>71</v>
      </c>
      <c r="M7029"/>
      <c r="N7029"/>
      <c r="O7029"/>
      <c r="P7029"/>
      <c r="Q7029"/>
      <c r="R7029"/>
      <c r="S7029"/>
      <c r="T7029"/>
      <c r="U7029"/>
      <c r="V7029"/>
      <c r="W7029"/>
      <c r="X7029"/>
      <c r="Y7029"/>
      <c r="Z7029"/>
      <c r="AA7029"/>
      <c r="AB7029"/>
      <c r="AC7029"/>
      <c r="AD7029"/>
      <c r="AE7029"/>
      <c r="AF7029"/>
      <c r="AG7029">
        <v>2</v>
      </c>
      <c r="AH7029">
        <v>10000</v>
      </c>
    </row>
    <row r="7030" spans="1:34" ht="15" x14ac:dyDescent="0.25">
      <c r="A7030" t="s">
        <v>15681</v>
      </c>
      <c r="B7030" t="s">
        <v>15682</v>
      </c>
      <c r="C7030" t="s">
        <v>219</v>
      </c>
      <c r="D7030"/>
      <c r="E7030"/>
      <c r="F7030"/>
      <c r="G7030"/>
      <c r="H7030" t="s">
        <v>63</v>
      </c>
      <c r="I7030" t="s">
        <v>64</v>
      </c>
      <c r="J7030"/>
      <c r="K7030"/>
      <c r="L7030"/>
      <c r="M7030"/>
      <c r="N7030"/>
      <c r="O7030"/>
      <c r="P7030"/>
      <c r="Q7030"/>
      <c r="R7030"/>
      <c r="S7030"/>
      <c r="T7030"/>
      <c r="U7030"/>
      <c r="V7030"/>
      <c r="W7030"/>
      <c r="X7030"/>
      <c r="Y7030"/>
      <c r="Z7030"/>
      <c r="AA7030"/>
      <c r="AB7030"/>
      <c r="AC7030"/>
      <c r="AD7030"/>
      <c r="AE7030"/>
      <c r="AF7030"/>
      <c r="AG7030"/>
      <c r="AH7030">
        <v>0</v>
      </c>
    </row>
    <row r="7031" spans="1:34" ht="15" x14ac:dyDescent="0.25">
      <c r="A7031" t="s">
        <v>14008</v>
      </c>
      <c r="B7031" t="s">
        <v>14009</v>
      </c>
      <c r="C7031" t="s">
        <v>116</v>
      </c>
      <c r="D7031">
        <v>56</v>
      </c>
      <c r="E7031" s="138">
        <v>42696</v>
      </c>
      <c r="F7031" s="138">
        <v>46011</v>
      </c>
      <c r="G7031" t="s">
        <v>818</v>
      </c>
      <c r="H7031" t="s">
        <v>63</v>
      </c>
      <c r="I7031">
        <v>0</v>
      </c>
      <c r="J7031" t="s">
        <v>71</v>
      </c>
      <c r="K7031"/>
      <c r="L7031"/>
      <c r="M7031"/>
      <c r="N7031"/>
      <c r="O7031"/>
      <c r="P7031"/>
      <c r="Q7031"/>
      <c r="R7031"/>
      <c r="S7031"/>
      <c r="T7031"/>
      <c r="U7031"/>
      <c r="V7031"/>
      <c r="W7031"/>
      <c r="X7031"/>
      <c r="Y7031"/>
      <c r="Z7031"/>
      <c r="AA7031"/>
      <c r="AB7031"/>
      <c r="AC7031"/>
      <c r="AD7031"/>
      <c r="AE7031"/>
      <c r="AF7031"/>
      <c r="AG7031">
        <v>1</v>
      </c>
      <c r="AH7031">
        <v>0</v>
      </c>
    </row>
    <row r="7032" spans="1:34" ht="15" x14ac:dyDescent="0.25">
      <c r="A7032" t="s">
        <v>14010</v>
      </c>
      <c r="B7032" t="s">
        <v>14011</v>
      </c>
      <c r="C7032" t="s">
        <v>170</v>
      </c>
      <c r="D7032">
        <v>6</v>
      </c>
      <c r="E7032" s="138">
        <v>45365</v>
      </c>
      <c r="F7032" s="138">
        <v>46011</v>
      </c>
      <c r="G7032" t="s">
        <v>69</v>
      </c>
      <c r="H7032" t="s">
        <v>70</v>
      </c>
      <c r="I7032">
        <v>0.6</v>
      </c>
      <c r="J7032" t="s">
        <v>71</v>
      </c>
      <c r="K7032">
        <v>0</v>
      </c>
      <c r="L7032" t="s">
        <v>16446</v>
      </c>
      <c r="M7032"/>
      <c r="N7032"/>
      <c r="O7032"/>
      <c r="P7032"/>
      <c r="Q7032"/>
      <c r="R7032"/>
      <c r="S7032"/>
      <c r="T7032"/>
      <c r="U7032"/>
      <c r="V7032"/>
      <c r="W7032"/>
      <c r="X7032"/>
      <c r="Y7032"/>
      <c r="Z7032"/>
      <c r="AA7032"/>
      <c r="AB7032"/>
      <c r="AC7032"/>
      <c r="AD7032"/>
      <c r="AE7032"/>
      <c r="AF7032"/>
      <c r="AG7032">
        <v>5</v>
      </c>
      <c r="AH7032">
        <v>0</v>
      </c>
    </row>
    <row r="7033" spans="1:34" ht="15" x14ac:dyDescent="0.25">
      <c r="A7033" t="s">
        <v>15616</v>
      </c>
      <c r="B7033" t="s">
        <v>15617</v>
      </c>
      <c r="C7033" t="s">
        <v>411</v>
      </c>
      <c r="D7033">
        <v>27</v>
      </c>
      <c r="E7033" s="138">
        <v>39127</v>
      </c>
      <c r="F7033" s="138">
        <v>46011</v>
      </c>
      <c r="G7033" t="s">
        <v>69</v>
      </c>
      <c r="H7033" t="s">
        <v>70</v>
      </c>
      <c r="I7033">
        <v>0</v>
      </c>
      <c r="J7033" t="s">
        <v>16237</v>
      </c>
      <c r="K7033">
        <v>0.8</v>
      </c>
      <c r="L7033" t="s">
        <v>71</v>
      </c>
      <c r="M7033"/>
      <c r="N7033"/>
      <c r="O7033"/>
      <c r="P7033"/>
      <c r="Q7033"/>
      <c r="R7033"/>
      <c r="S7033"/>
      <c r="T7033"/>
      <c r="U7033"/>
      <c r="V7033"/>
      <c r="W7033"/>
      <c r="X7033"/>
      <c r="Y7033"/>
      <c r="Z7033"/>
      <c r="AA7033"/>
      <c r="AB7033"/>
      <c r="AC7033"/>
      <c r="AD7033"/>
      <c r="AE7033"/>
      <c r="AF7033"/>
      <c r="AG7033">
        <v>2</v>
      </c>
      <c r="AH7033">
        <v>9000</v>
      </c>
    </row>
    <row r="7034" spans="1:34" ht="15" x14ac:dyDescent="0.25">
      <c r="A7034" t="s">
        <v>14012</v>
      </c>
      <c r="B7034" t="s">
        <v>14013</v>
      </c>
      <c r="C7034" t="s">
        <v>116</v>
      </c>
      <c r="D7034">
        <v>4</v>
      </c>
      <c r="E7034" s="138">
        <v>41302</v>
      </c>
      <c r="F7034" s="138">
        <v>46011</v>
      </c>
      <c r="G7034" t="s">
        <v>69</v>
      </c>
      <c r="H7034" t="s">
        <v>70</v>
      </c>
      <c r="I7034">
        <v>0</v>
      </c>
      <c r="J7034" t="s">
        <v>16327</v>
      </c>
      <c r="K7034">
        <v>0.3</v>
      </c>
      <c r="L7034" t="s">
        <v>71</v>
      </c>
      <c r="M7034"/>
      <c r="N7034"/>
      <c r="O7034"/>
      <c r="P7034"/>
      <c r="Q7034"/>
      <c r="R7034"/>
      <c r="S7034"/>
      <c r="T7034"/>
      <c r="U7034"/>
      <c r="V7034"/>
      <c r="W7034"/>
      <c r="X7034"/>
      <c r="Y7034"/>
      <c r="Z7034"/>
      <c r="AA7034"/>
      <c r="AB7034"/>
      <c r="AC7034"/>
      <c r="AD7034"/>
      <c r="AE7034"/>
      <c r="AF7034"/>
      <c r="AG7034">
        <v>2</v>
      </c>
      <c r="AH7034">
        <v>28000</v>
      </c>
    </row>
    <row r="7035" spans="1:34" ht="15" x14ac:dyDescent="0.25">
      <c r="A7035" t="s">
        <v>14014</v>
      </c>
      <c r="B7035" t="s">
        <v>14015</v>
      </c>
      <c r="C7035" t="s">
        <v>448</v>
      </c>
      <c r="D7035">
        <v>53</v>
      </c>
      <c r="E7035" s="138">
        <v>41115</v>
      </c>
      <c r="F7035" s="138">
        <v>46011</v>
      </c>
      <c r="G7035" t="s">
        <v>69</v>
      </c>
      <c r="H7035" t="s">
        <v>63</v>
      </c>
      <c r="I7035">
        <v>0.8</v>
      </c>
      <c r="J7035" t="s">
        <v>71</v>
      </c>
      <c r="K7035"/>
      <c r="L7035"/>
      <c r="M7035"/>
      <c r="N7035"/>
      <c r="O7035"/>
      <c r="P7035"/>
      <c r="Q7035"/>
      <c r="R7035"/>
      <c r="S7035"/>
      <c r="T7035"/>
      <c r="U7035"/>
      <c r="V7035"/>
      <c r="W7035"/>
      <c r="X7035"/>
      <c r="Y7035"/>
      <c r="Z7035"/>
      <c r="AA7035"/>
      <c r="AB7035"/>
      <c r="AC7035"/>
      <c r="AD7035"/>
      <c r="AE7035"/>
      <c r="AF7035"/>
      <c r="AG7035">
        <v>1</v>
      </c>
      <c r="AH7035">
        <v>0</v>
      </c>
    </row>
    <row r="7036" spans="1:34" ht="15" x14ac:dyDescent="0.25">
      <c r="A7036" t="s">
        <v>14016</v>
      </c>
      <c r="B7036" t="s">
        <v>14017</v>
      </c>
      <c r="C7036" t="s">
        <v>176</v>
      </c>
      <c r="D7036">
        <v>1</v>
      </c>
      <c r="E7036" s="138">
        <v>44953</v>
      </c>
      <c r="F7036" s="138">
        <v>46011</v>
      </c>
      <c r="G7036" t="s">
        <v>69</v>
      </c>
      <c r="H7036" t="s">
        <v>70</v>
      </c>
      <c r="I7036">
        <v>0</v>
      </c>
      <c r="J7036" t="s">
        <v>16228</v>
      </c>
      <c r="K7036">
        <v>0.8</v>
      </c>
      <c r="L7036" t="s">
        <v>71</v>
      </c>
      <c r="M7036"/>
      <c r="N7036"/>
      <c r="O7036"/>
      <c r="P7036"/>
      <c r="Q7036"/>
      <c r="R7036"/>
      <c r="S7036"/>
      <c r="T7036"/>
      <c r="U7036"/>
      <c r="V7036"/>
      <c r="W7036"/>
      <c r="X7036"/>
      <c r="Y7036"/>
      <c r="Z7036"/>
      <c r="AA7036"/>
      <c r="AB7036"/>
      <c r="AC7036"/>
      <c r="AD7036"/>
      <c r="AE7036"/>
      <c r="AF7036"/>
      <c r="AG7036">
        <v>2</v>
      </c>
      <c r="AH7036">
        <v>12000</v>
      </c>
    </row>
    <row r="7037" spans="1:34" ht="15" x14ac:dyDescent="0.25">
      <c r="A7037" t="s">
        <v>14018</v>
      </c>
      <c r="B7037" t="s">
        <v>14019</v>
      </c>
      <c r="C7037" t="s">
        <v>251</v>
      </c>
      <c r="D7037">
        <v>39</v>
      </c>
      <c r="E7037" s="138">
        <v>45645</v>
      </c>
      <c r="F7037" s="138">
        <v>45674</v>
      </c>
      <c r="G7037" t="s">
        <v>75</v>
      </c>
      <c r="H7037" t="s">
        <v>70</v>
      </c>
      <c r="I7037">
        <v>0</v>
      </c>
      <c r="J7037" t="s">
        <v>16271</v>
      </c>
      <c r="K7037">
        <v>0.5</v>
      </c>
      <c r="L7037" t="s">
        <v>71</v>
      </c>
      <c r="M7037"/>
      <c r="N7037"/>
      <c r="O7037"/>
      <c r="P7037"/>
      <c r="Q7037"/>
      <c r="R7037"/>
      <c r="S7037"/>
      <c r="T7037"/>
      <c r="U7037"/>
      <c r="V7037"/>
      <c r="W7037"/>
      <c r="X7037"/>
      <c r="Y7037"/>
      <c r="Z7037"/>
      <c r="AA7037"/>
      <c r="AB7037"/>
      <c r="AC7037"/>
      <c r="AD7037"/>
      <c r="AE7037"/>
      <c r="AF7037"/>
      <c r="AG7037">
        <v>2</v>
      </c>
      <c r="AH7037">
        <v>20000</v>
      </c>
    </row>
    <row r="7038" spans="1:34" ht="15" x14ac:dyDescent="0.25">
      <c r="A7038" t="s">
        <v>14020</v>
      </c>
      <c r="B7038" t="s">
        <v>14021</v>
      </c>
      <c r="C7038" t="s">
        <v>294</v>
      </c>
      <c r="D7038">
        <v>19</v>
      </c>
      <c r="E7038" s="138">
        <v>45643</v>
      </c>
      <c r="F7038" s="138">
        <v>45867</v>
      </c>
      <c r="G7038" t="s">
        <v>69</v>
      </c>
      <c r="H7038" t="s">
        <v>63</v>
      </c>
      <c r="I7038">
        <v>0.8</v>
      </c>
      <c r="J7038" t="s">
        <v>71</v>
      </c>
      <c r="K7038"/>
      <c r="L7038"/>
      <c r="M7038"/>
      <c r="N7038"/>
      <c r="O7038"/>
      <c r="P7038"/>
      <c r="Q7038"/>
      <c r="R7038"/>
      <c r="S7038"/>
      <c r="T7038"/>
      <c r="U7038"/>
      <c r="V7038"/>
      <c r="W7038"/>
      <c r="X7038"/>
      <c r="Y7038"/>
      <c r="Z7038"/>
      <c r="AA7038"/>
      <c r="AB7038"/>
      <c r="AC7038"/>
      <c r="AD7038"/>
      <c r="AE7038"/>
      <c r="AF7038"/>
      <c r="AG7038">
        <v>1</v>
      </c>
      <c r="AH7038">
        <v>0</v>
      </c>
    </row>
    <row r="7039" spans="1:34" ht="15" x14ac:dyDescent="0.25">
      <c r="A7039" t="s">
        <v>14022</v>
      </c>
      <c r="B7039" t="s">
        <v>14023</v>
      </c>
      <c r="C7039" t="s">
        <v>165</v>
      </c>
      <c r="D7039">
        <v>231</v>
      </c>
      <c r="E7039" s="138">
        <v>45629</v>
      </c>
      <c r="F7039" s="138">
        <v>45952</v>
      </c>
      <c r="G7039" t="s">
        <v>69</v>
      </c>
      <c r="H7039" t="s">
        <v>70</v>
      </c>
      <c r="I7039">
        <v>0</v>
      </c>
      <c r="J7039" t="s">
        <v>16269</v>
      </c>
      <c r="K7039">
        <v>0.8</v>
      </c>
      <c r="L7039" t="s">
        <v>71</v>
      </c>
      <c r="M7039"/>
      <c r="N7039"/>
      <c r="O7039"/>
      <c r="P7039"/>
      <c r="Q7039"/>
      <c r="R7039"/>
      <c r="S7039"/>
      <c r="T7039"/>
      <c r="U7039"/>
      <c r="V7039"/>
      <c r="W7039"/>
      <c r="X7039"/>
      <c r="Y7039"/>
      <c r="Z7039"/>
      <c r="AA7039"/>
      <c r="AB7039"/>
      <c r="AC7039"/>
      <c r="AD7039"/>
      <c r="AE7039"/>
      <c r="AF7039"/>
      <c r="AG7039">
        <v>2</v>
      </c>
      <c r="AH7039">
        <v>12500</v>
      </c>
    </row>
    <row r="7040" spans="1:34" ht="15" x14ac:dyDescent="0.25">
      <c r="A7040" t="s">
        <v>14024</v>
      </c>
      <c r="B7040" t="s">
        <v>14025</v>
      </c>
      <c r="C7040" t="s">
        <v>193</v>
      </c>
      <c r="D7040">
        <v>54</v>
      </c>
      <c r="E7040" s="138">
        <v>45649</v>
      </c>
      <c r="F7040" s="138">
        <v>45691</v>
      </c>
      <c r="G7040" t="s">
        <v>69</v>
      </c>
      <c r="H7040" t="s">
        <v>70</v>
      </c>
      <c r="I7040">
        <v>0.75</v>
      </c>
      <c r="J7040" t="s">
        <v>16270</v>
      </c>
      <c r="K7040">
        <v>0.8</v>
      </c>
      <c r="L7040" t="s">
        <v>78</v>
      </c>
      <c r="M7040">
        <v>0.8</v>
      </c>
      <c r="N7040" t="s">
        <v>79</v>
      </c>
      <c r="O7040"/>
      <c r="P7040"/>
      <c r="Q7040"/>
      <c r="R7040"/>
      <c r="S7040"/>
      <c r="T7040"/>
      <c r="U7040"/>
      <c r="V7040"/>
      <c r="W7040"/>
      <c r="X7040"/>
      <c r="Y7040"/>
      <c r="Z7040"/>
      <c r="AA7040"/>
      <c r="AB7040"/>
      <c r="AC7040"/>
      <c r="AD7040"/>
      <c r="AE7040"/>
      <c r="AF7040"/>
      <c r="AG7040">
        <v>3</v>
      </c>
      <c r="AH7040">
        <v>0</v>
      </c>
    </row>
    <row r="7041" spans="1:34" ht="15" x14ac:dyDescent="0.25">
      <c r="A7041" t="s">
        <v>14026</v>
      </c>
      <c r="B7041" t="s">
        <v>14027</v>
      </c>
      <c r="C7041" t="s">
        <v>712</v>
      </c>
      <c r="D7041">
        <v>107</v>
      </c>
      <c r="E7041" s="138">
        <v>40833</v>
      </c>
      <c r="F7041" s="138">
        <v>46011</v>
      </c>
      <c r="G7041" t="s">
        <v>69</v>
      </c>
      <c r="H7041" t="s">
        <v>70</v>
      </c>
      <c r="I7041">
        <v>0</v>
      </c>
      <c r="J7041" t="s">
        <v>16249</v>
      </c>
      <c r="K7041">
        <v>0.8</v>
      </c>
      <c r="L7041" t="s">
        <v>71</v>
      </c>
      <c r="M7041"/>
      <c r="N7041"/>
      <c r="O7041"/>
      <c r="P7041"/>
      <c r="Q7041"/>
      <c r="R7041"/>
      <c r="S7041"/>
      <c r="T7041"/>
      <c r="U7041"/>
      <c r="V7041"/>
      <c r="W7041"/>
      <c r="X7041"/>
      <c r="Y7041"/>
      <c r="Z7041"/>
      <c r="AA7041"/>
      <c r="AB7041"/>
      <c r="AC7041"/>
      <c r="AD7041"/>
      <c r="AE7041"/>
      <c r="AF7041"/>
      <c r="AG7041">
        <v>2</v>
      </c>
      <c r="AH7041">
        <v>8000</v>
      </c>
    </row>
    <row r="7042" spans="1:34" ht="15" x14ac:dyDescent="0.25">
      <c r="A7042" t="s">
        <v>14028</v>
      </c>
      <c r="B7042" t="s">
        <v>14029</v>
      </c>
      <c r="C7042" t="s">
        <v>313</v>
      </c>
      <c r="D7042"/>
      <c r="E7042"/>
      <c r="F7042"/>
      <c r="G7042"/>
      <c r="H7042" t="s">
        <v>63</v>
      </c>
      <c r="I7042" t="s">
        <v>64</v>
      </c>
      <c r="J7042"/>
      <c r="K7042"/>
      <c r="L7042"/>
      <c r="M7042"/>
      <c r="N7042"/>
      <c r="O7042"/>
      <c r="P7042"/>
      <c r="Q7042"/>
      <c r="R7042"/>
      <c r="S7042"/>
      <c r="T7042"/>
      <c r="U7042"/>
      <c r="V7042"/>
      <c r="W7042"/>
      <c r="X7042"/>
      <c r="Y7042"/>
      <c r="Z7042"/>
      <c r="AA7042"/>
      <c r="AB7042"/>
      <c r="AC7042"/>
      <c r="AD7042"/>
      <c r="AE7042"/>
      <c r="AF7042"/>
      <c r="AG7042"/>
      <c r="AH7042">
        <v>0</v>
      </c>
    </row>
    <row r="7043" spans="1:34" ht="15" x14ac:dyDescent="0.25">
      <c r="A7043" t="s">
        <v>14030</v>
      </c>
      <c r="B7043" t="s">
        <v>14031</v>
      </c>
      <c r="C7043" t="s">
        <v>84</v>
      </c>
      <c r="D7043">
        <v>4</v>
      </c>
      <c r="E7043" s="138">
        <v>40200</v>
      </c>
      <c r="F7043" s="138">
        <v>46011</v>
      </c>
      <c r="G7043" t="s">
        <v>69</v>
      </c>
      <c r="H7043" t="s">
        <v>63</v>
      </c>
      <c r="I7043">
        <v>0.4</v>
      </c>
      <c r="J7043" t="s">
        <v>71</v>
      </c>
      <c r="K7043"/>
      <c r="L7043"/>
      <c r="M7043"/>
      <c r="N7043"/>
      <c r="O7043"/>
      <c r="P7043"/>
      <c r="Q7043"/>
      <c r="R7043"/>
      <c r="S7043"/>
      <c r="T7043"/>
      <c r="U7043"/>
      <c r="V7043"/>
      <c r="W7043"/>
      <c r="X7043"/>
      <c r="Y7043"/>
      <c r="Z7043"/>
      <c r="AA7043"/>
      <c r="AB7043"/>
      <c r="AC7043"/>
      <c r="AD7043"/>
      <c r="AE7043"/>
      <c r="AF7043"/>
      <c r="AG7043">
        <v>1</v>
      </c>
      <c r="AH7043">
        <v>0</v>
      </c>
    </row>
    <row r="7044" spans="1:34" ht="15" x14ac:dyDescent="0.25">
      <c r="A7044" t="s">
        <v>14034</v>
      </c>
      <c r="B7044" t="s">
        <v>14035</v>
      </c>
      <c r="C7044" t="s">
        <v>139</v>
      </c>
      <c r="D7044">
        <v>2</v>
      </c>
      <c r="E7044" s="138">
        <v>45715</v>
      </c>
      <c r="F7044" s="138">
        <v>45730</v>
      </c>
      <c r="G7044" t="s">
        <v>69</v>
      </c>
      <c r="H7044" t="s">
        <v>63</v>
      </c>
      <c r="I7044">
        <v>0.8</v>
      </c>
      <c r="J7044" t="s">
        <v>71</v>
      </c>
      <c r="K7044"/>
      <c r="L7044"/>
      <c r="M7044"/>
      <c r="N7044"/>
      <c r="O7044"/>
      <c r="P7044"/>
      <c r="Q7044"/>
      <c r="R7044"/>
      <c r="S7044"/>
      <c r="T7044"/>
      <c r="U7044"/>
      <c r="V7044"/>
      <c r="W7044"/>
      <c r="X7044"/>
      <c r="Y7044"/>
      <c r="Z7044"/>
      <c r="AA7044"/>
      <c r="AB7044"/>
      <c r="AC7044"/>
      <c r="AD7044"/>
      <c r="AE7044"/>
      <c r="AF7044"/>
      <c r="AG7044">
        <v>1</v>
      </c>
      <c r="AH7044">
        <v>0</v>
      </c>
    </row>
    <row r="7045" spans="1:34" ht="15" x14ac:dyDescent="0.25">
      <c r="A7045" t="s">
        <v>14036</v>
      </c>
      <c r="B7045" t="s">
        <v>14037</v>
      </c>
      <c r="C7045" t="s">
        <v>68</v>
      </c>
      <c r="D7045">
        <v>41</v>
      </c>
      <c r="E7045" s="138">
        <v>45653</v>
      </c>
      <c r="F7045" s="138">
        <v>45660</v>
      </c>
      <c r="G7045" t="s">
        <v>75</v>
      </c>
      <c r="H7045" t="s">
        <v>70</v>
      </c>
      <c r="I7045">
        <v>0</v>
      </c>
      <c r="J7045" t="s">
        <v>16229</v>
      </c>
      <c r="K7045">
        <v>0.78</v>
      </c>
      <c r="L7045" t="s">
        <v>71</v>
      </c>
      <c r="M7045"/>
      <c r="N7045"/>
      <c r="O7045"/>
      <c r="P7045"/>
      <c r="Q7045"/>
      <c r="R7045"/>
      <c r="S7045"/>
      <c r="T7045"/>
      <c r="U7045"/>
      <c r="V7045"/>
      <c r="W7045"/>
      <c r="X7045"/>
      <c r="Y7045"/>
      <c r="Z7045"/>
      <c r="AA7045"/>
      <c r="AB7045"/>
      <c r="AC7045"/>
      <c r="AD7045"/>
      <c r="AE7045"/>
      <c r="AF7045"/>
      <c r="AG7045">
        <v>2</v>
      </c>
      <c r="AH7045">
        <v>10000</v>
      </c>
    </row>
    <row r="7046" spans="1:34" ht="15" x14ac:dyDescent="0.25">
      <c r="A7046" t="s">
        <v>14038</v>
      </c>
      <c r="B7046" t="s">
        <v>14039</v>
      </c>
      <c r="C7046" t="s">
        <v>93</v>
      </c>
      <c r="D7046"/>
      <c r="E7046"/>
      <c r="F7046"/>
      <c r="G7046"/>
      <c r="H7046" t="s">
        <v>63</v>
      </c>
      <c r="I7046" t="s">
        <v>64</v>
      </c>
      <c r="J7046"/>
      <c r="K7046"/>
      <c r="L7046"/>
      <c r="M7046"/>
      <c r="N7046"/>
      <c r="O7046"/>
      <c r="P7046"/>
      <c r="Q7046"/>
      <c r="R7046"/>
      <c r="S7046"/>
      <c r="T7046"/>
      <c r="U7046"/>
      <c r="V7046"/>
      <c r="W7046"/>
      <c r="X7046"/>
      <c r="Y7046"/>
      <c r="Z7046"/>
      <c r="AA7046"/>
      <c r="AB7046"/>
      <c r="AC7046"/>
      <c r="AD7046"/>
      <c r="AE7046"/>
      <c r="AF7046"/>
      <c r="AG7046"/>
      <c r="AH7046">
        <v>0</v>
      </c>
    </row>
    <row r="7047" spans="1:34" ht="15" x14ac:dyDescent="0.25">
      <c r="A7047" t="s">
        <v>14040</v>
      </c>
      <c r="B7047" t="s">
        <v>14041</v>
      </c>
      <c r="C7047" t="s">
        <v>211</v>
      </c>
      <c r="D7047">
        <v>16</v>
      </c>
      <c r="E7047" s="138">
        <v>42215</v>
      </c>
      <c r="F7047" s="138">
        <v>46011</v>
      </c>
      <c r="G7047" t="s">
        <v>69</v>
      </c>
      <c r="H7047" t="s">
        <v>63</v>
      </c>
      <c r="I7047">
        <v>0.5</v>
      </c>
      <c r="J7047" t="s">
        <v>71</v>
      </c>
      <c r="K7047"/>
      <c r="L7047"/>
      <c r="M7047"/>
      <c r="N7047"/>
      <c r="O7047"/>
      <c r="P7047"/>
      <c r="Q7047"/>
      <c r="R7047"/>
      <c r="S7047"/>
      <c r="T7047"/>
      <c r="U7047"/>
      <c r="V7047"/>
      <c r="W7047"/>
      <c r="X7047"/>
      <c r="Y7047"/>
      <c r="Z7047"/>
      <c r="AA7047"/>
      <c r="AB7047"/>
      <c r="AC7047"/>
      <c r="AD7047"/>
      <c r="AE7047"/>
      <c r="AF7047"/>
      <c r="AG7047">
        <v>1</v>
      </c>
      <c r="AH7047">
        <v>0</v>
      </c>
    </row>
    <row r="7048" spans="1:34" ht="15" x14ac:dyDescent="0.25">
      <c r="A7048" t="s">
        <v>14032</v>
      </c>
      <c r="B7048" t="s">
        <v>14033</v>
      </c>
      <c r="C7048" t="s">
        <v>621</v>
      </c>
      <c r="D7048">
        <v>75</v>
      </c>
      <c r="E7048" s="138">
        <v>45646</v>
      </c>
      <c r="F7048" s="138">
        <v>45748</v>
      </c>
      <c r="G7048" t="s">
        <v>69</v>
      </c>
      <c r="H7048" t="s">
        <v>63</v>
      </c>
      <c r="I7048">
        <v>0.8</v>
      </c>
      <c r="J7048" t="s">
        <v>71</v>
      </c>
      <c r="K7048"/>
      <c r="L7048"/>
      <c r="M7048"/>
      <c r="N7048"/>
      <c r="O7048"/>
      <c r="P7048"/>
      <c r="Q7048"/>
      <c r="R7048"/>
      <c r="S7048"/>
      <c r="T7048"/>
      <c r="U7048"/>
      <c r="V7048"/>
      <c r="W7048"/>
      <c r="X7048"/>
      <c r="Y7048"/>
      <c r="Z7048"/>
      <c r="AA7048"/>
      <c r="AB7048"/>
      <c r="AC7048"/>
      <c r="AD7048"/>
      <c r="AE7048"/>
      <c r="AF7048"/>
      <c r="AG7048">
        <v>1</v>
      </c>
      <c r="AH7048">
        <v>0</v>
      </c>
    </row>
    <row r="7049" spans="1:34" ht="15" x14ac:dyDescent="0.25">
      <c r="A7049" t="s">
        <v>14042</v>
      </c>
      <c r="B7049" t="s">
        <v>14043</v>
      </c>
      <c r="C7049" t="s">
        <v>448</v>
      </c>
      <c r="D7049">
        <v>8</v>
      </c>
      <c r="E7049" s="138">
        <v>45706</v>
      </c>
      <c r="F7049" s="138">
        <v>45720</v>
      </c>
      <c r="G7049" t="s">
        <v>75</v>
      </c>
      <c r="H7049" t="s">
        <v>70</v>
      </c>
      <c r="I7049">
        <v>0.4</v>
      </c>
      <c r="J7049" t="s">
        <v>16270</v>
      </c>
      <c r="K7049">
        <v>0.6</v>
      </c>
      <c r="L7049" t="s">
        <v>78</v>
      </c>
      <c r="M7049">
        <v>0.8</v>
      </c>
      <c r="N7049" t="s">
        <v>79</v>
      </c>
      <c r="O7049"/>
      <c r="P7049"/>
      <c r="Q7049"/>
      <c r="R7049"/>
      <c r="S7049"/>
      <c r="T7049"/>
      <c r="U7049"/>
      <c r="V7049"/>
      <c r="W7049"/>
      <c r="X7049"/>
      <c r="Y7049"/>
      <c r="Z7049"/>
      <c r="AA7049"/>
      <c r="AB7049"/>
      <c r="AC7049"/>
      <c r="AD7049"/>
      <c r="AE7049"/>
      <c r="AF7049"/>
      <c r="AG7049">
        <v>3</v>
      </c>
      <c r="AH7049">
        <v>0</v>
      </c>
    </row>
    <row r="7050" spans="1:34" ht="15" x14ac:dyDescent="0.25">
      <c r="A7050" t="s">
        <v>14044</v>
      </c>
      <c r="B7050" t="s">
        <v>14045</v>
      </c>
      <c r="C7050" t="s">
        <v>62</v>
      </c>
      <c r="D7050">
        <v>6</v>
      </c>
      <c r="E7050" s="138">
        <v>45391</v>
      </c>
      <c r="F7050" s="138">
        <v>46011</v>
      </c>
      <c r="G7050" t="s">
        <v>69</v>
      </c>
      <c r="H7050" t="s">
        <v>63</v>
      </c>
      <c r="I7050">
        <v>0.8</v>
      </c>
      <c r="J7050" t="s">
        <v>71</v>
      </c>
      <c r="K7050"/>
      <c r="L7050"/>
      <c r="M7050"/>
      <c r="N7050"/>
      <c r="O7050"/>
      <c r="P7050"/>
      <c r="Q7050"/>
      <c r="R7050"/>
      <c r="S7050"/>
      <c r="T7050"/>
      <c r="U7050"/>
      <c r="V7050"/>
      <c r="W7050"/>
      <c r="X7050"/>
      <c r="Y7050"/>
      <c r="Z7050"/>
      <c r="AA7050"/>
      <c r="AB7050"/>
      <c r="AC7050"/>
      <c r="AD7050"/>
      <c r="AE7050"/>
      <c r="AF7050"/>
      <c r="AG7050">
        <v>1</v>
      </c>
      <c r="AH7050">
        <v>0</v>
      </c>
    </row>
    <row r="7051" spans="1:34" ht="15" x14ac:dyDescent="0.25">
      <c r="A7051" t="s">
        <v>14046</v>
      </c>
      <c r="B7051" t="s">
        <v>14047</v>
      </c>
      <c r="C7051" t="s">
        <v>139</v>
      </c>
      <c r="D7051">
        <v>29</v>
      </c>
      <c r="E7051" s="138">
        <v>45288</v>
      </c>
      <c r="F7051" s="138">
        <v>46011</v>
      </c>
      <c r="G7051" t="s">
        <v>69</v>
      </c>
      <c r="H7051" t="s">
        <v>70</v>
      </c>
      <c r="I7051">
        <v>0</v>
      </c>
      <c r="J7051" t="s">
        <v>16249</v>
      </c>
      <c r="K7051">
        <v>0.4</v>
      </c>
      <c r="L7051" t="s">
        <v>71</v>
      </c>
      <c r="M7051"/>
      <c r="N7051"/>
      <c r="O7051"/>
      <c r="P7051"/>
      <c r="Q7051"/>
      <c r="R7051"/>
      <c r="S7051"/>
      <c r="T7051"/>
      <c r="U7051"/>
      <c r="V7051"/>
      <c r="W7051"/>
      <c r="X7051"/>
      <c r="Y7051"/>
      <c r="Z7051"/>
      <c r="AA7051"/>
      <c r="AB7051"/>
      <c r="AC7051"/>
      <c r="AD7051"/>
      <c r="AE7051"/>
      <c r="AF7051"/>
      <c r="AG7051">
        <v>2</v>
      </c>
      <c r="AH7051">
        <v>8000</v>
      </c>
    </row>
    <row r="7052" spans="1:34" ht="15" x14ac:dyDescent="0.25">
      <c r="A7052" t="s">
        <v>14048</v>
      </c>
      <c r="B7052" t="s">
        <v>14049</v>
      </c>
      <c r="C7052" t="s">
        <v>203</v>
      </c>
      <c r="D7052">
        <v>25</v>
      </c>
      <c r="E7052" s="138">
        <v>41088</v>
      </c>
      <c r="F7052" s="138">
        <v>46011</v>
      </c>
      <c r="G7052" t="s">
        <v>69</v>
      </c>
      <c r="H7052" t="s">
        <v>63</v>
      </c>
      <c r="I7052">
        <v>0.8</v>
      </c>
      <c r="J7052" t="s">
        <v>71</v>
      </c>
      <c r="K7052"/>
      <c r="L7052"/>
      <c r="M7052"/>
      <c r="N7052"/>
      <c r="O7052"/>
      <c r="P7052"/>
      <c r="Q7052"/>
      <c r="R7052"/>
      <c r="S7052"/>
      <c r="T7052"/>
      <c r="U7052"/>
      <c r="V7052"/>
      <c r="W7052"/>
      <c r="X7052"/>
      <c r="Y7052"/>
      <c r="Z7052"/>
      <c r="AA7052"/>
      <c r="AB7052"/>
      <c r="AC7052"/>
      <c r="AD7052"/>
      <c r="AE7052"/>
      <c r="AF7052"/>
      <c r="AG7052">
        <v>1</v>
      </c>
      <c r="AH7052">
        <v>0</v>
      </c>
    </row>
    <row r="7053" spans="1:34" ht="15" x14ac:dyDescent="0.25">
      <c r="A7053" t="s">
        <v>15913</v>
      </c>
      <c r="B7053" t="s">
        <v>15914</v>
      </c>
      <c r="C7053" t="s">
        <v>313</v>
      </c>
      <c r="D7053"/>
      <c r="E7053"/>
      <c r="F7053"/>
      <c r="G7053"/>
      <c r="H7053" t="s">
        <v>63</v>
      </c>
      <c r="I7053" t="s">
        <v>64</v>
      </c>
      <c r="J7053"/>
      <c r="K7053"/>
      <c r="L7053"/>
      <c r="M7053"/>
      <c r="N7053"/>
      <c r="O7053"/>
      <c r="P7053"/>
      <c r="Q7053"/>
      <c r="R7053"/>
      <c r="S7053"/>
      <c r="T7053"/>
      <c r="U7053"/>
      <c r="V7053"/>
      <c r="W7053"/>
      <c r="X7053"/>
      <c r="Y7053"/>
      <c r="Z7053"/>
      <c r="AA7053"/>
      <c r="AB7053"/>
      <c r="AC7053"/>
      <c r="AD7053"/>
      <c r="AE7053"/>
      <c r="AF7053"/>
      <c r="AG7053"/>
      <c r="AH7053">
        <v>0</v>
      </c>
    </row>
    <row r="7054" spans="1:34" ht="15" x14ac:dyDescent="0.25">
      <c r="A7054" t="s">
        <v>15861</v>
      </c>
      <c r="B7054" t="s">
        <v>15862</v>
      </c>
      <c r="C7054" t="s">
        <v>801</v>
      </c>
      <c r="D7054">
        <v>147</v>
      </c>
      <c r="E7054" s="138">
        <v>42893</v>
      </c>
      <c r="F7054" s="138">
        <v>46011</v>
      </c>
      <c r="G7054" t="s">
        <v>69</v>
      </c>
      <c r="H7054" t="s">
        <v>63</v>
      </c>
      <c r="I7054">
        <v>0.75</v>
      </c>
      <c r="J7054" t="s">
        <v>71</v>
      </c>
      <c r="K7054"/>
      <c r="L7054"/>
      <c r="M7054"/>
      <c r="N7054"/>
      <c r="O7054"/>
      <c r="P7054"/>
      <c r="Q7054"/>
      <c r="R7054"/>
      <c r="S7054"/>
      <c r="T7054"/>
      <c r="U7054"/>
      <c r="V7054"/>
      <c r="W7054"/>
      <c r="X7054"/>
      <c r="Y7054"/>
      <c r="Z7054"/>
      <c r="AA7054"/>
      <c r="AB7054"/>
      <c r="AC7054"/>
      <c r="AD7054"/>
      <c r="AE7054"/>
      <c r="AF7054"/>
      <c r="AG7054">
        <v>1</v>
      </c>
      <c r="AH7054">
        <v>0</v>
      </c>
    </row>
    <row r="7055" spans="1:34" ht="15" x14ac:dyDescent="0.25">
      <c r="A7055" t="s">
        <v>15857</v>
      </c>
      <c r="B7055" t="s">
        <v>15858</v>
      </c>
      <c r="C7055" t="s">
        <v>145</v>
      </c>
      <c r="D7055">
        <v>55</v>
      </c>
      <c r="E7055" s="138">
        <v>45626</v>
      </c>
      <c r="F7055" s="138">
        <v>45666</v>
      </c>
      <c r="G7055" t="s">
        <v>69</v>
      </c>
      <c r="H7055" t="s">
        <v>63</v>
      </c>
      <c r="I7055">
        <v>0.7</v>
      </c>
      <c r="J7055" t="s">
        <v>71</v>
      </c>
      <c r="K7055"/>
      <c r="L7055"/>
      <c r="M7055"/>
      <c r="N7055"/>
      <c r="O7055"/>
      <c r="P7055"/>
      <c r="Q7055"/>
      <c r="R7055"/>
      <c r="S7055"/>
      <c r="T7055"/>
      <c r="U7055"/>
      <c r="V7055"/>
      <c r="W7055"/>
      <c r="X7055"/>
      <c r="Y7055"/>
      <c r="Z7055"/>
      <c r="AA7055"/>
      <c r="AB7055"/>
      <c r="AC7055"/>
      <c r="AD7055"/>
      <c r="AE7055"/>
      <c r="AF7055"/>
      <c r="AG7055">
        <v>1</v>
      </c>
      <c r="AH7055">
        <v>0</v>
      </c>
    </row>
    <row r="7056" spans="1:34" ht="15" x14ac:dyDescent="0.25">
      <c r="A7056" t="s">
        <v>14050</v>
      </c>
      <c r="B7056" t="s">
        <v>14051</v>
      </c>
      <c r="C7056" t="s">
        <v>1079</v>
      </c>
      <c r="D7056">
        <v>53</v>
      </c>
      <c r="E7056" s="138">
        <v>45653</v>
      </c>
      <c r="F7056" s="138">
        <v>45708</v>
      </c>
      <c r="G7056" t="s">
        <v>75</v>
      </c>
      <c r="H7056" t="s">
        <v>70</v>
      </c>
      <c r="I7056">
        <v>0.65</v>
      </c>
      <c r="J7056" t="s">
        <v>16270</v>
      </c>
      <c r="K7056">
        <v>0.65</v>
      </c>
      <c r="L7056" t="s">
        <v>78</v>
      </c>
      <c r="M7056">
        <v>0.75</v>
      </c>
      <c r="N7056" t="s">
        <v>79</v>
      </c>
      <c r="O7056">
        <v>0</v>
      </c>
      <c r="P7056" t="s">
        <v>16708</v>
      </c>
      <c r="Q7056"/>
      <c r="R7056"/>
      <c r="S7056"/>
      <c r="T7056"/>
      <c r="U7056"/>
      <c r="V7056"/>
      <c r="W7056"/>
      <c r="X7056"/>
      <c r="Y7056"/>
      <c r="Z7056"/>
      <c r="AA7056"/>
      <c r="AB7056"/>
      <c r="AC7056"/>
      <c r="AD7056"/>
      <c r="AE7056"/>
      <c r="AF7056"/>
      <c r="AG7056">
        <v>6</v>
      </c>
      <c r="AH7056">
        <v>0</v>
      </c>
    </row>
    <row r="7057" spans="1:34" ht="15" x14ac:dyDescent="0.25">
      <c r="A7057" t="s">
        <v>14052</v>
      </c>
      <c r="B7057" t="s">
        <v>14053</v>
      </c>
      <c r="C7057" t="s">
        <v>182</v>
      </c>
      <c r="D7057">
        <v>42</v>
      </c>
      <c r="E7057" s="138">
        <v>45629</v>
      </c>
      <c r="F7057" s="138">
        <v>45688</v>
      </c>
      <c r="G7057" t="s">
        <v>69</v>
      </c>
      <c r="H7057" t="s">
        <v>63</v>
      </c>
      <c r="I7057">
        <v>0.8</v>
      </c>
      <c r="J7057" t="s">
        <v>71</v>
      </c>
      <c r="K7057"/>
      <c r="L7057"/>
      <c r="M7057"/>
      <c r="N7057"/>
      <c r="O7057"/>
      <c r="P7057"/>
      <c r="Q7057"/>
      <c r="R7057"/>
      <c r="S7057"/>
      <c r="T7057"/>
      <c r="U7057"/>
      <c r="V7057"/>
      <c r="W7057"/>
      <c r="X7057"/>
      <c r="Y7057"/>
      <c r="Z7057"/>
      <c r="AA7057"/>
      <c r="AB7057"/>
      <c r="AC7057"/>
      <c r="AD7057"/>
      <c r="AE7057"/>
      <c r="AF7057"/>
      <c r="AG7057">
        <v>1</v>
      </c>
      <c r="AH7057">
        <v>0</v>
      </c>
    </row>
    <row r="7058" spans="1:34" ht="15" x14ac:dyDescent="0.25">
      <c r="A7058" t="s">
        <v>14054</v>
      </c>
      <c r="B7058" t="s">
        <v>14055</v>
      </c>
      <c r="C7058" t="s">
        <v>735</v>
      </c>
      <c r="D7058"/>
      <c r="E7058"/>
      <c r="F7058"/>
      <c r="G7058"/>
      <c r="H7058" t="s">
        <v>63</v>
      </c>
      <c r="I7058" t="s">
        <v>64</v>
      </c>
      <c r="J7058"/>
      <c r="K7058"/>
      <c r="L7058"/>
      <c r="M7058"/>
      <c r="N7058"/>
      <c r="O7058"/>
      <c r="P7058"/>
      <c r="Q7058"/>
      <c r="R7058"/>
      <c r="S7058"/>
      <c r="T7058"/>
      <c r="U7058"/>
      <c r="V7058"/>
      <c r="W7058"/>
      <c r="X7058"/>
      <c r="Y7058"/>
      <c r="Z7058"/>
      <c r="AA7058"/>
      <c r="AB7058"/>
      <c r="AC7058"/>
      <c r="AD7058"/>
      <c r="AE7058"/>
      <c r="AF7058"/>
      <c r="AG7058"/>
      <c r="AH7058">
        <v>0</v>
      </c>
    </row>
    <row r="7059" spans="1:34" ht="15" x14ac:dyDescent="0.25">
      <c r="A7059" t="s">
        <v>14056</v>
      </c>
      <c r="B7059" t="s">
        <v>14057</v>
      </c>
      <c r="C7059" t="s">
        <v>122</v>
      </c>
      <c r="D7059">
        <v>2</v>
      </c>
      <c r="E7059" s="138">
        <v>45714</v>
      </c>
      <c r="F7059" s="138">
        <v>45940</v>
      </c>
      <c r="G7059" t="s">
        <v>69</v>
      </c>
      <c r="H7059" t="s">
        <v>70</v>
      </c>
      <c r="I7059">
        <v>0</v>
      </c>
      <c r="J7059" t="s">
        <v>16232</v>
      </c>
      <c r="K7059">
        <v>0.8</v>
      </c>
      <c r="L7059" t="s">
        <v>71</v>
      </c>
      <c r="M7059"/>
      <c r="N7059"/>
      <c r="O7059"/>
      <c r="P7059"/>
      <c r="Q7059"/>
      <c r="R7059"/>
      <c r="S7059"/>
      <c r="T7059"/>
      <c r="U7059"/>
      <c r="V7059"/>
      <c r="W7059"/>
      <c r="X7059"/>
      <c r="Y7059"/>
      <c r="Z7059"/>
      <c r="AA7059"/>
      <c r="AB7059"/>
      <c r="AC7059"/>
      <c r="AD7059"/>
      <c r="AE7059"/>
      <c r="AF7059"/>
      <c r="AG7059">
        <v>2</v>
      </c>
      <c r="AH7059">
        <v>7500</v>
      </c>
    </row>
    <row r="7060" spans="1:34" ht="15" x14ac:dyDescent="0.25">
      <c r="A7060" t="s">
        <v>14058</v>
      </c>
      <c r="B7060" t="s">
        <v>14059</v>
      </c>
      <c r="C7060" t="s">
        <v>182</v>
      </c>
      <c r="D7060">
        <v>27</v>
      </c>
      <c r="E7060" s="138">
        <v>45288</v>
      </c>
      <c r="F7060" s="138">
        <v>46011</v>
      </c>
      <c r="G7060" t="s">
        <v>69</v>
      </c>
      <c r="H7060" t="s">
        <v>63</v>
      </c>
      <c r="I7060">
        <v>0.8</v>
      </c>
      <c r="J7060" t="s">
        <v>71</v>
      </c>
      <c r="K7060"/>
      <c r="L7060"/>
      <c r="M7060"/>
      <c r="N7060"/>
      <c r="O7060"/>
      <c r="P7060"/>
      <c r="Q7060"/>
      <c r="R7060"/>
      <c r="S7060"/>
      <c r="T7060"/>
      <c r="U7060"/>
      <c r="V7060"/>
      <c r="W7060"/>
      <c r="X7060"/>
      <c r="Y7060"/>
      <c r="Z7060"/>
      <c r="AA7060"/>
      <c r="AB7060"/>
      <c r="AC7060"/>
      <c r="AD7060"/>
      <c r="AE7060"/>
      <c r="AF7060"/>
      <c r="AG7060">
        <v>1</v>
      </c>
      <c r="AH7060">
        <v>0</v>
      </c>
    </row>
    <row r="7061" spans="1:34" ht="15" x14ac:dyDescent="0.25">
      <c r="A7061" t="s">
        <v>14060</v>
      </c>
      <c r="B7061" t="s">
        <v>14061</v>
      </c>
      <c r="C7061" t="s">
        <v>286</v>
      </c>
      <c r="D7061">
        <v>21</v>
      </c>
      <c r="E7061" s="138">
        <v>45138</v>
      </c>
      <c r="F7061" s="138">
        <v>46011</v>
      </c>
      <c r="G7061" t="s">
        <v>16478</v>
      </c>
      <c r="H7061" t="s">
        <v>70</v>
      </c>
      <c r="I7061">
        <v>0.3</v>
      </c>
      <c r="J7061" t="s">
        <v>76</v>
      </c>
      <c r="K7061">
        <v>0.5</v>
      </c>
      <c r="L7061" t="s">
        <v>77</v>
      </c>
      <c r="M7061">
        <v>0.6</v>
      </c>
      <c r="N7061" t="s">
        <v>78</v>
      </c>
      <c r="O7061">
        <v>0.8</v>
      </c>
      <c r="P7061" t="s">
        <v>79</v>
      </c>
      <c r="Q7061">
        <v>0</v>
      </c>
      <c r="R7061" t="s">
        <v>16230</v>
      </c>
      <c r="S7061"/>
      <c r="T7061"/>
      <c r="U7061"/>
      <c r="V7061"/>
      <c r="W7061"/>
      <c r="X7061"/>
      <c r="Y7061"/>
      <c r="Z7061"/>
      <c r="AA7061"/>
      <c r="AB7061"/>
      <c r="AC7061"/>
      <c r="AD7061"/>
      <c r="AE7061"/>
      <c r="AF7061"/>
      <c r="AG7061">
        <v>0</v>
      </c>
      <c r="AH7061">
        <v>0</v>
      </c>
    </row>
    <row r="7062" spans="1:34" ht="15" x14ac:dyDescent="0.25">
      <c r="A7062" t="s">
        <v>14062</v>
      </c>
      <c r="B7062" t="s">
        <v>14063</v>
      </c>
      <c r="C7062" t="s">
        <v>313</v>
      </c>
      <c r="D7062"/>
      <c r="E7062"/>
      <c r="F7062"/>
      <c r="G7062"/>
      <c r="H7062" t="s">
        <v>63</v>
      </c>
      <c r="I7062" t="s">
        <v>64</v>
      </c>
      <c r="J7062"/>
      <c r="K7062"/>
      <c r="L7062"/>
      <c r="M7062"/>
      <c r="N7062"/>
      <c r="O7062"/>
      <c r="P7062"/>
      <c r="Q7062"/>
      <c r="R7062"/>
      <c r="S7062"/>
      <c r="T7062"/>
      <c r="U7062"/>
      <c r="V7062"/>
      <c r="W7062"/>
      <c r="X7062"/>
      <c r="Y7062"/>
      <c r="Z7062"/>
      <c r="AA7062"/>
      <c r="AB7062"/>
      <c r="AC7062"/>
      <c r="AD7062"/>
      <c r="AE7062"/>
      <c r="AF7062"/>
      <c r="AG7062"/>
      <c r="AH7062">
        <v>0</v>
      </c>
    </row>
    <row r="7063" spans="1:34" ht="15" x14ac:dyDescent="0.25">
      <c r="A7063" t="s">
        <v>14064</v>
      </c>
      <c r="B7063" t="s">
        <v>14065</v>
      </c>
      <c r="C7063" t="s">
        <v>304</v>
      </c>
      <c r="D7063">
        <v>28</v>
      </c>
      <c r="E7063" s="138">
        <v>45624</v>
      </c>
      <c r="F7063" s="138">
        <v>45715</v>
      </c>
      <c r="G7063" t="s">
        <v>69</v>
      </c>
      <c r="H7063" t="s">
        <v>63</v>
      </c>
      <c r="I7063">
        <v>0.8</v>
      </c>
      <c r="J7063" t="s">
        <v>71</v>
      </c>
      <c r="K7063"/>
      <c r="L7063"/>
      <c r="M7063"/>
      <c r="N7063"/>
      <c r="O7063"/>
      <c r="P7063"/>
      <c r="Q7063"/>
      <c r="R7063"/>
      <c r="S7063"/>
      <c r="T7063"/>
      <c r="U7063"/>
      <c r="V7063"/>
      <c r="W7063"/>
      <c r="X7063"/>
      <c r="Y7063"/>
      <c r="Z7063"/>
      <c r="AA7063"/>
      <c r="AB7063"/>
      <c r="AC7063"/>
      <c r="AD7063"/>
      <c r="AE7063"/>
      <c r="AF7063"/>
      <c r="AG7063">
        <v>1</v>
      </c>
      <c r="AH7063">
        <v>0</v>
      </c>
    </row>
    <row r="7064" spans="1:34" ht="15" x14ac:dyDescent="0.25">
      <c r="A7064" t="s">
        <v>14066</v>
      </c>
      <c r="B7064" t="s">
        <v>14067</v>
      </c>
      <c r="C7064" t="s">
        <v>313</v>
      </c>
      <c r="D7064"/>
      <c r="E7064"/>
      <c r="F7064"/>
      <c r="G7064"/>
      <c r="H7064" t="s">
        <v>63</v>
      </c>
      <c r="I7064" t="s">
        <v>64</v>
      </c>
      <c r="J7064"/>
      <c r="K7064"/>
      <c r="L7064"/>
      <c r="M7064"/>
      <c r="N7064"/>
      <c r="O7064"/>
      <c r="P7064"/>
      <c r="Q7064"/>
      <c r="R7064"/>
      <c r="S7064"/>
      <c r="T7064"/>
      <c r="U7064"/>
      <c r="V7064"/>
      <c r="W7064"/>
      <c r="X7064"/>
      <c r="Y7064"/>
      <c r="Z7064"/>
      <c r="AA7064"/>
      <c r="AB7064"/>
      <c r="AC7064"/>
      <c r="AD7064"/>
      <c r="AE7064"/>
      <c r="AF7064"/>
      <c r="AG7064"/>
      <c r="AH7064">
        <v>0</v>
      </c>
    </row>
    <row r="7065" spans="1:34" ht="15" x14ac:dyDescent="0.25">
      <c r="A7065" t="s">
        <v>14068</v>
      </c>
      <c r="B7065" t="s">
        <v>14069</v>
      </c>
      <c r="C7065" t="s">
        <v>116</v>
      </c>
      <c r="D7065"/>
      <c r="E7065"/>
      <c r="F7065"/>
      <c r="G7065"/>
      <c r="H7065" t="s">
        <v>63</v>
      </c>
      <c r="I7065" t="s">
        <v>64</v>
      </c>
      <c r="J7065"/>
      <c r="K7065"/>
      <c r="L7065"/>
      <c r="M7065"/>
      <c r="N7065"/>
      <c r="O7065"/>
      <c r="P7065"/>
      <c r="Q7065"/>
      <c r="R7065"/>
      <c r="S7065"/>
      <c r="T7065"/>
      <c r="U7065"/>
      <c r="V7065"/>
      <c r="W7065"/>
      <c r="X7065"/>
      <c r="Y7065"/>
      <c r="Z7065"/>
      <c r="AA7065"/>
      <c r="AB7065"/>
      <c r="AC7065"/>
      <c r="AD7065"/>
      <c r="AE7065"/>
      <c r="AF7065"/>
      <c r="AG7065"/>
      <c r="AH7065">
        <v>0</v>
      </c>
    </row>
    <row r="7066" spans="1:34" ht="15" x14ac:dyDescent="0.25">
      <c r="A7066" t="s">
        <v>14070</v>
      </c>
      <c r="B7066" t="s">
        <v>14071</v>
      </c>
      <c r="C7066" t="s">
        <v>154</v>
      </c>
      <c r="D7066">
        <v>2</v>
      </c>
      <c r="E7066" s="138">
        <v>44316</v>
      </c>
      <c r="F7066" s="138">
        <v>46011</v>
      </c>
      <c r="G7066" t="s">
        <v>69</v>
      </c>
      <c r="H7066" t="s">
        <v>63</v>
      </c>
      <c r="I7066">
        <v>0.8</v>
      </c>
      <c r="J7066" t="s">
        <v>71</v>
      </c>
      <c r="K7066"/>
      <c r="L7066"/>
      <c r="M7066"/>
      <c r="N7066"/>
      <c r="O7066"/>
      <c r="P7066"/>
      <c r="Q7066"/>
      <c r="R7066"/>
      <c r="S7066"/>
      <c r="T7066"/>
      <c r="U7066"/>
      <c r="V7066"/>
      <c r="W7066"/>
      <c r="X7066"/>
      <c r="Y7066"/>
      <c r="Z7066"/>
      <c r="AA7066"/>
      <c r="AB7066"/>
      <c r="AC7066"/>
      <c r="AD7066"/>
      <c r="AE7066"/>
      <c r="AF7066"/>
      <c r="AG7066">
        <v>1</v>
      </c>
      <c r="AH7066">
        <v>0</v>
      </c>
    </row>
    <row r="7067" spans="1:34" ht="15" x14ac:dyDescent="0.25">
      <c r="A7067" t="s">
        <v>14072</v>
      </c>
      <c r="B7067" t="s">
        <v>14073</v>
      </c>
      <c r="C7067" t="s">
        <v>326</v>
      </c>
      <c r="D7067">
        <v>28</v>
      </c>
      <c r="E7067" s="138">
        <v>45289</v>
      </c>
      <c r="F7067" s="138">
        <v>46011</v>
      </c>
      <c r="G7067" t="s">
        <v>69</v>
      </c>
      <c r="H7067" t="s">
        <v>63</v>
      </c>
      <c r="I7067">
        <v>0.5</v>
      </c>
      <c r="J7067" t="s">
        <v>71</v>
      </c>
      <c r="K7067"/>
      <c r="L7067"/>
      <c r="M7067"/>
      <c r="N7067"/>
      <c r="O7067"/>
      <c r="P7067"/>
      <c r="Q7067"/>
      <c r="R7067"/>
      <c r="S7067"/>
      <c r="T7067"/>
      <c r="U7067"/>
      <c r="V7067"/>
      <c r="W7067"/>
      <c r="X7067"/>
      <c r="Y7067"/>
      <c r="Z7067"/>
      <c r="AA7067"/>
      <c r="AB7067"/>
      <c r="AC7067"/>
      <c r="AD7067"/>
      <c r="AE7067"/>
      <c r="AF7067"/>
      <c r="AG7067">
        <v>1</v>
      </c>
      <c r="AH7067">
        <v>0</v>
      </c>
    </row>
    <row r="7068" spans="1:34" ht="15" x14ac:dyDescent="0.25">
      <c r="A7068" t="s">
        <v>14074</v>
      </c>
      <c r="B7068" t="s">
        <v>14075</v>
      </c>
      <c r="C7068" t="s">
        <v>735</v>
      </c>
      <c r="D7068">
        <v>11</v>
      </c>
      <c r="E7068" s="138">
        <v>42254</v>
      </c>
      <c r="F7068" s="138">
        <v>46011</v>
      </c>
      <c r="G7068" t="s">
        <v>69</v>
      </c>
      <c r="H7068" t="s">
        <v>63</v>
      </c>
      <c r="I7068">
        <v>0.1</v>
      </c>
      <c r="J7068" t="s">
        <v>71</v>
      </c>
      <c r="K7068"/>
      <c r="L7068"/>
      <c r="M7068"/>
      <c r="N7068"/>
      <c r="O7068"/>
      <c r="P7068"/>
      <c r="Q7068"/>
      <c r="R7068"/>
      <c r="S7068"/>
      <c r="T7068"/>
      <c r="U7068"/>
      <c r="V7068"/>
      <c r="W7068"/>
      <c r="X7068"/>
      <c r="Y7068"/>
      <c r="Z7068"/>
      <c r="AA7068"/>
      <c r="AB7068"/>
      <c r="AC7068"/>
      <c r="AD7068"/>
      <c r="AE7068"/>
      <c r="AF7068"/>
      <c r="AG7068">
        <v>1</v>
      </c>
      <c r="AH7068">
        <v>0</v>
      </c>
    </row>
    <row r="7069" spans="1:34" ht="15" x14ac:dyDescent="0.25">
      <c r="A7069" t="s">
        <v>14076</v>
      </c>
      <c r="B7069" t="s">
        <v>14077</v>
      </c>
      <c r="C7069" t="s">
        <v>742</v>
      </c>
      <c r="D7069">
        <v>29</v>
      </c>
      <c r="E7069" s="138">
        <v>44883</v>
      </c>
      <c r="F7069" s="138">
        <v>46011</v>
      </c>
      <c r="G7069" t="s">
        <v>16478</v>
      </c>
      <c r="H7069" t="s">
        <v>70</v>
      </c>
      <c r="I7069">
        <v>0.3</v>
      </c>
      <c r="J7069" t="s">
        <v>76</v>
      </c>
      <c r="K7069">
        <v>0.4</v>
      </c>
      <c r="L7069" t="s">
        <v>77</v>
      </c>
      <c r="M7069">
        <v>0.5</v>
      </c>
      <c r="N7069" t="s">
        <v>78</v>
      </c>
      <c r="O7069">
        <v>0.6</v>
      </c>
      <c r="P7069" t="s">
        <v>79</v>
      </c>
      <c r="Q7069"/>
      <c r="R7069"/>
      <c r="S7069"/>
      <c r="T7069"/>
      <c r="U7069"/>
      <c r="V7069"/>
      <c r="W7069"/>
      <c r="X7069"/>
      <c r="Y7069"/>
      <c r="Z7069"/>
      <c r="AA7069"/>
      <c r="AB7069"/>
      <c r="AC7069"/>
      <c r="AD7069"/>
      <c r="AE7069"/>
      <c r="AF7069"/>
      <c r="AG7069">
        <v>0</v>
      </c>
      <c r="AH7069">
        <v>0</v>
      </c>
    </row>
    <row r="7070" spans="1:34" ht="15" x14ac:dyDescent="0.25">
      <c r="A7070" t="s">
        <v>14078</v>
      </c>
      <c r="B7070" t="s">
        <v>14079</v>
      </c>
      <c r="C7070" t="s">
        <v>291</v>
      </c>
      <c r="D7070">
        <v>3</v>
      </c>
      <c r="E7070" s="138">
        <v>45743</v>
      </c>
      <c r="F7070" s="138">
        <v>45905</v>
      </c>
      <c r="G7070" t="s">
        <v>69</v>
      </c>
      <c r="H7070" t="s">
        <v>63</v>
      </c>
      <c r="I7070">
        <v>0.5</v>
      </c>
      <c r="J7070" t="s">
        <v>71</v>
      </c>
      <c r="K7070"/>
      <c r="L7070"/>
      <c r="M7070"/>
      <c r="N7070"/>
      <c r="O7070"/>
      <c r="P7070"/>
      <c r="Q7070"/>
      <c r="R7070"/>
      <c r="S7070"/>
      <c r="T7070"/>
      <c r="U7070"/>
      <c r="V7070"/>
      <c r="W7070"/>
      <c r="X7070"/>
      <c r="Y7070"/>
      <c r="Z7070"/>
      <c r="AA7070"/>
      <c r="AB7070"/>
      <c r="AC7070"/>
      <c r="AD7070"/>
      <c r="AE7070"/>
      <c r="AF7070"/>
      <c r="AG7070">
        <v>1</v>
      </c>
      <c r="AH7070">
        <v>0</v>
      </c>
    </row>
    <row r="7071" spans="1:34" ht="15" x14ac:dyDescent="0.25">
      <c r="A7071" t="s">
        <v>14080</v>
      </c>
      <c r="B7071" t="s">
        <v>14081</v>
      </c>
      <c r="C7071" t="s">
        <v>267</v>
      </c>
      <c r="D7071">
        <v>54</v>
      </c>
      <c r="E7071" s="138">
        <v>45616</v>
      </c>
      <c r="F7071" s="138">
        <v>45678</v>
      </c>
      <c r="G7071" t="s">
        <v>69</v>
      </c>
      <c r="H7071" t="s">
        <v>63</v>
      </c>
      <c r="I7071">
        <v>0.8</v>
      </c>
      <c r="J7071" t="s">
        <v>71</v>
      </c>
      <c r="K7071"/>
      <c r="L7071"/>
      <c r="M7071"/>
      <c r="N7071"/>
      <c r="O7071"/>
      <c r="P7071"/>
      <c r="Q7071"/>
      <c r="R7071"/>
      <c r="S7071"/>
      <c r="T7071"/>
      <c r="U7071"/>
      <c r="V7071"/>
      <c r="W7071"/>
      <c r="X7071"/>
      <c r="Y7071"/>
      <c r="Z7071"/>
      <c r="AA7071"/>
      <c r="AB7071"/>
      <c r="AC7071"/>
      <c r="AD7071"/>
      <c r="AE7071"/>
      <c r="AF7071"/>
      <c r="AG7071">
        <v>1</v>
      </c>
      <c r="AH7071">
        <v>0</v>
      </c>
    </row>
    <row r="7072" spans="1:34" ht="15" x14ac:dyDescent="0.25">
      <c r="A7072" t="s">
        <v>14082</v>
      </c>
      <c r="B7072" t="s">
        <v>14083</v>
      </c>
      <c r="C7072" t="s">
        <v>267</v>
      </c>
      <c r="D7072">
        <v>49</v>
      </c>
      <c r="E7072" s="138">
        <v>45645</v>
      </c>
      <c r="F7072" s="138">
        <v>45678</v>
      </c>
      <c r="G7072" t="s">
        <v>69</v>
      </c>
      <c r="H7072" t="s">
        <v>70</v>
      </c>
      <c r="I7072">
        <v>0</v>
      </c>
      <c r="J7072" t="s">
        <v>16229</v>
      </c>
      <c r="K7072">
        <v>0.8</v>
      </c>
      <c r="L7072" t="s">
        <v>71</v>
      </c>
      <c r="M7072"/>
      <c r="N7072"/>
      <c r="O7072"/>
      <c r="P7072"/>
      <c r="Q7072"/>
      <c r="R7072"/>
      <c r="S7072"/>
      <c r="T7072"/>
      <c r="U7072"/>
      <c r="V7072"/>
      <c r="W7072"/>
      <c r="X7072"/>
      <c r="Y7072"/>
      <c r="Z7072"/>
      <c r="AA7072"/>
      <c r="AB7072"/>
      <c r="AC7072"/>
      <c r="AD7072"/>
      <c r="AE7072"/>
      <c r="AF7072"/>
      <c r="AG7072">
        <v>2</v>
      </c>
      <c r="AH7072">
        <v>10000</v>
      </c>
    </row>
    <row r="7073" spans="1:34" ht="15" x14ac:dyDescent="0.25">
      <c r="A7073" t="s">
        <v>14084</v>
      </c>
      <c r="B7073" t="s">
        <v>14085</v>
      </c>
      <c r="C7073" t="s">
        <v>219</v>
      </c>
      <c r="D7073">
        <v>41</v>
      </c>
      <c r="E7073" s="138">
        <v>41607</v>
      </c>
      <c r="F7073" s="138">
        <v>46011</v>
      </c>
      <c r="G7073" t="s">
        <v>818</v>
      </c>
      <c r="H7073" t="s">
        <v>63</v>
      </c>
      <c r="I7073">
        <v>0</v>
      </c>
      <c r="J7073" t="s">
        <v>71</v>
      </c>
      <c r="K7073"/>
      <c r="L7073"/>
      <c r="M7073"/>
      <c r="N7073"/>
      <c r="O7073"/>
      <c r="P7073"/>
      <c r="Q7073"/>
      <c r="R7073"/>
      <c r="S7073"/>
      <c r="T7073"/>
      <c r="U7073"/>
      <c r="V7073"/>
      <c r="W7073"/>
      <c r="X7073"/>
      <c r="Y7073"/>
      <c r="Z7073"/>
      <c r="AA7073"/>
      <c r="AB7073"/>
      <c r="AC7073"/>
      <c r="AD7073"/>
      <c r="AE7073"/>
      <c r="AF7073"/>
      <c r="AG7073">
        <v>1</v>
      </c>
      <c r="AH7073">
        <v>0</v>
      </c>
    </row>
    <row r="7074" spans="1:34" ht="15" x14ac:dyDescent="0.25">
      <c r="A7074" t="s">
        <v>14086</v>
      </c>
      <c r="B7074" t="s">
        <v>14087</v>
      </c>
      <c r="C7074" t="s">
        <v>735</v>
      </c>
      <c r="D7074"/>
      <c r="E7074"/>
      <c r="F7074"/>
      <c r="G7074"/>
      <c r="H7074" t="s">
        <v>63</v>
      </c>
      <c r="I7074" t="s">
        <v>64</v>
      </c>
      <c r="J7074"/>
      <c r="K7074"/>
      <c r="L7074"/>
      <c r="M7074"/>
      <c r="N7074"/>
      <c r="O7074"/>
      <c r="P7074"/>
      <c r="Q7074"/>
      <c r="R7074"/>
      <c r="S7074"/>
      <c r="T7074"/>
      <c r="U7074"/>
      <c r="V7074"/>
      <c r="W7074"/>
      <c r="X7074"/>
      <c r="Y7074"/>
      <c r="Z7074"/>
      <c r="AA7074"/>
      <c r="AB7074"/>
      <c r="AC7074"/>
      <c r="AD7074"/>
      <c r="AE7074"/>
      <c r="AF7074"/>
      <c r="AG7074"/>
      <c r="AH7074">
        <v>0</v>
      </c>
    </row>
    <row r="7075" spans="1:34" ht="15" x14ac:dyDescent="0.25">
      <c r="A7075" t="s">
        <v>14088</v>
      </c>
      <c r="B7075" t="s">
        <v>14089</v>
      </c>
      <c r="C7075" t="s">
        <v>151</v>
      </c>
      <c r="D7075">
        <v>42</v>
      </c>
      <c r="E7075" s="138">
        <v>45281</v>
      </c>
      <c r="F7075" s="138">
        <v>46011</v>
      </c>
      <c r="G7075" t="s">
        <v>69</v>
      </c>
      <c r="H7075" t="s">
        <v>70</v>
      </c>
      <c r="I7075">
        <v>0.4</v>
      </c>
      <c r="J7075" t="s">
        <v>71</v>
      </c>
      <c r="K7075">
        <v>0</v>
      </c>
      <c r="L7075" t="s">
        <v>16447</v>
      </c>
      <c r="M7075"/>
      <c r="N7075"/>
      <c r="O7075"/>
      <c r="P7075"/>
      <c r="Q7075"/>
      <c r="R7075"/>
      <c r="S7075"/>
      <c r="T7075"/>
      <c r="U7075"/>
      <c r="V7075"/>
      <c r="W7075"/>
      <c r="X7075"/>
      <c r="Y7075"/>
      <c r="Z7075"/>
      <c r="AA7075"/>
      <c r="AB7075"/>
      <c r="AC7075"/>
      <c r="AD7075"/>
      <c r="AE7075"/>
      <c r="AF7075"/>
      <c r="AG7075">
        <v>5</v>
      </c>
      <c r="AH7075">
        <v>0</v>
      </c>
    </row>
    <row r="7076" spans="1:34" ht="15" x14ac:dyDescent="0.25">
      <c r="A7076" t="s">
        <v>14090</v>
      </c>
      <c r="B7076" t="s">
        <v>14091</v>
      </c>
      <c r="C7076" t="s">
        <v>182</v>
      </c>
      <c r="D7076">
        <v>35</v>
      </c>
      <c r="E7076" s="138">
        <v>45647</v>
      </c>
      <c r="F7076" s="138">
        <v>45685</v>
      </c>
      <c r="G7076" t="s">
        <v>69</v>
      </c>
      <c r="H7076" t="s">
        <v>63</v>
      </c>
      <c r="I7076">
        <v>0.8</v>
      </c>
      <c r="J7076" t="s">
        <v>71</v>
      </c>
      <c r="K7076"/>
      <c r="L7076"/>
      <c r="M7076"/>
      <c r="N7076"/>
      <c r="O7076"/>
      <c r="P7076"/>
      <c r="Q7076"/>
      <c r="R7076"/>
      <c r="S7076"/>
      <c r="T7076"/>
      <c r="U7076"/>
      <c r="V7076"/>
      <c r="W7076"/>
      <c r="X7076"/>
      <c r="Y7076"/>
      <c r="Z7076"/>
      <c r="AA7076"/>
      <c r="AB7076"/>
      <c r="AC7076"/>
      <c r="AD7076"/>
      <c r="AE7076"/>
      <c r="AF7076"/>
      <c r="AG7076">
        <v>1</v>
      </c>
      <c r="AH7076">
        <v>0</v>
      </c>
    </row>
    <row r="7077" spans="1:34" ht="15" x14ac:dyDescent="0.25">
      <c r="A7077" t="s">
        <v>14092</v>
      </c>
      <c r="B7077" t="s">
        <v>14093</v>
      </c>
      <c r="C7077" t="s">
        <v>426</v>
      </c>
      <c r="D7077">
        <v>4</v>
      </c>
      <c r="E7077" s="138">
        <v>45715</v>
      </c>
      <c r="F7077" s="138">
        <v>45908</v>
      </c>
      <c r="G7077" t="s">
        <v>69</v>
      </c>
      <c r="H7077" t="s">
        <v>63</v>
      </c>
      <c r="I7077">
        <v>0.7</v>
      </c>
      <c r="J7077" t="s">
        <v>71</v>
      </c>
      <c r="K7077"/>
      <c r="L7077"/>
      <c r="M7077"/>
      <c r="N7077"/>
      <c r="O7077"/>
      <c r="P7077"/>
      <c r="Q7077"/>
      <c r="R7077"/>
      <c r="S7077"/>
      <c r="T7077"/>
      <c r="U7077"/>
      <c r="V7077"/>
      <c r="W7077"/>
      <c r="X7077"/>
      <c r="Y7077"/>
      <c r="Z7077"/>
      <c r="AA7077"/>
      <c r="AB7077"/>
      <c r="AC7077"/>
      <c r="AD7077"/>
      <c r="AE7077"/>
      <c r="AF7077"/>
      <c r="AG7077">
        <v>1</v>
      </c>
      <c r="AH7077">
        <v>0</v>
      </c>
    </row>
    <row r="7078" spans="1:34" ht="15" x14ac:dyDescent="0.25">
      <c r="A7078" t="s">
        <v>14094</v>
      </c>
      <c r="B7078" t="s">
        <v>14095</v>
      </c>
      <c r="C7078" t="s">
        <v>790</v>
      </c>
      <c r="D7078">
        <v>16</v>
      </c>
      <c r="E7078" s="138">
        <v>45777</v>
      </c>
      <c r="F7078" s="138">
        <v>45804</v>
      </c>
      <c r="G7078" t="s">
        <v>16508</v>
      </c>
      <c r="H7078" t="s">
        <v>63</v>
      </c>
      <c r="I7078">
        <v>0.75</v>
      </c>
      <c r="J7078" t="s">
        <v>71</v>
      </c>
      <c r="K7078"/>
      <c r="L7078"/>
      <c r="M7078"/>
      <c r="N7078"/>
      <c r="O7078"/>
      <c r="P7078"/>
      <c r="Q7078"/>
      <c r="R7078"/>
      <c r="S7078"/>
      <c r="T7078"/>
      <c r="U7078"/>
      <c r="V7078"/>
      <c r="W7078"/>
      <c r="X7078"/>
      <c r="Y7078"/>
      <c r="Z7078"/>
      <c r="AA7078"/>
      <c r="AB7078"/>
      <c r="AC7078"/>
      <c r="AD7078"/>
      <c r="AE7078"/>
      <c r="AF7078"/>
      <c r="AG7078">
        <v>1</v>
      </c>
      <c r="AH7078">
        <v>0</v>
      </c>
    </row>
    <row r="7079" spans="1:34" ht="15" x14ac:dyDescent="0.25">
      <c r="A7079" t="s">
        <v>14096</v>
      </c>
      <c r="B7079" t="s">
        <v>14097</v>
      </c>
      <c r="C7079" t="s">
        <v>228</v>
      </c>
      <c r="D7079">
        <v>46</v>
      </c>
      <c r="E7079" s="138">
        <v>45640</v>
      </c>
      <c r="F7079" s="138">
        <v>45708</v>
      </c>
      <c r="G7079" t="s">
        <v>69</v>
      </c>
      <c r="H7079" t="s">
        <v>63</v>
      </c>
      <c r="I7079">
        <v>0.5</v>
      </c>
      <c r="J7079" t="s">
        <v>71</v>
      </c>
      <c r="K7079"/>
      <c r="L7079"/>
      <c r="M7079"/>
      <c r="N7079"/>
      <c r="O7079"/>
      <c r="P7079"/>
      <c r="Q7079"/>
      <c r="R7079"/>
      <c r="S7079"/>
      <c r="T7079"/>
      <c r="U7079"/>
      <c r="V7079"/>
      <c r="W7079"/>
      <c r="X7079"/>
      <c r="Y7079"/>
      <c r="Z7079"/>
      <c r="AA7079"/>
      <c r="AB7079"/>
      <c r="AC7079"/>
      <c r="AD7079"/>
      <c r="AE7079"/>
      <c r="AF7079"/>
      <c r="AG7079">
        <v>1</v>
      </c>
      <c r="AH7079">
        <v>0</v>
      </c>
    </row>
    <row r="7080" spans="1:34" ht="15" x14ac:dyDescent="0.25">
      <c r="A7080" t="s">
        <v>14098</v>
      </c>
      <c r="B7080" t="s">
        <v>14099</v>
      </c>
      <c r="C7080" t="s">
        <v>142</v>
      </c>
      <c r="D7080">
        <v>45</v>
      </c>
      <c r="E7080" s="138">
        <v>45647</v>
      </c>
      <c r="F7080" s="138">
        <v>45782</v>
      </c>
      <c r="G7080" t="s">
        <v>75</v>
      </c>
      <c r="H7080" t="s">
        <v>70</v>
      </c>
      <c r="I7080">
        <v>0</v>
      </c>
      <c r="J7080" t="s">
        <v>16229</v>
      </c>
      <c r="K7080">
        <v>0.4</v>
      </c>
      <c r="L7080" t="s">
        <v>16270</v>
      </c>
      <c r="M7080">
        <v>0.6</v>
      </c>
      <c r="N7080" t="s">
        <v>78</v>
      </c>
      <c r="O7080">
        <v>0.8</v>
      </c>
      <c r="P7080" t="s">
        <v>79</v>
      </c>
      <c r="Q7080"/>
      <c r="R7080"/>
      <c r="S7080"/>
      <c r="T7080"/>
      <c r="U7080"/>
      <c r="V7080"/>
      <c r="W7080"/>
      <c r="X7080"/>
      <c r="Y7080"/>
      <c r="Z7080"/>
      <c r="AA7080"/>
      <c r="AB7080"/>
      <c r="AC7080"/>
      <c r="AD7080"/>
      <c r="AE7080"/>
      <c r="AF7080"/>
      <c r="AG7080">
        <v>4</v>
      </c>
      <c r="AH7080">
        <v>10000</v>
      </c>
    </row>
    <row r="7081" spans="1:34" ht="15" x14ac:dyDescent="0.25">
      <c r="A7081" t="s">
        <v>14100</v>
      </c>
      <c r="B7081" t="s">
        <v>14101</v>
      </c>
      <c r="C7081" t="s">
        <v>84</v>
      </c>
      <c r="D7081"/>
      <c r="E7081"/>
      <c r="F7081"/>
      <c r="G7081"/>
      <c r="H7081" t="s">
        <v>63</v>
      </c>
      <c r="I7081" t="s">
        <v>64</v>
      </c>
      <c r="J7081"/>
      <c r="K7081"/>
      <c r="L7081"/>
      <c r="M7081"/>
      <c r="N7081"/>
      <c r="O7081"/>
      <c r="P7081"/>
      <c r="Q7081"/>
      <c r="R7081"/>
      <c r="S7081"/>
      <c r="T7081"/>
      <c r="U7081"/>
      <c r="V7081"/>
      <c r="W7081"/>
      <c r="X7081"/>
      <c r="Y7081"/>
      <c r="Z7081"/>
      <c r="AA7081"/>
      <c r="AB7081"/>
      <c r="AC7081"/>
      <c r="AD7081"/>
      <c r="AE7081"/>
      <c r="AF7081"/>
      <c r="AG7081"/>
      <c r="AH7081">
        <v>0</v>
      </c>
    </row>
    <row r="7082" spans="1:34" ht="15" x14ac:dyDescent="0.25">
      <c r="A7082" t="s">
        <v>14102</v>
      </c>
      <c r="B7082" t="s">
        <v>14103</v>
      </c>
      <c r="C7082" t="s">
        <v>108</v>
      </c>
      <c r="D7082">
        <v>27</v>
      </c>
      <c r="E7082" s="138">
        <v>41605</v>
      </c>
      <c r="F7082" s="138">
        <v>46011</v>
      </c>
      <c r="G7082" t="s">
        <v>69</v>
      </c>
      <c r="H7082" t="s">
        <v>63</v>
      </c>
      <c r="I7082">
        <v>0.8</v>
      </c>
      <c r="J7082" t="s">
        <v>71</v>
      </c>
      <c r="K7082"/>
      <c r="L7082"/>
      <c r="M7082"/>
      <c r="N7082"/>
      <c r="O7082"/>
      <c r="P7082"/>
      <c r="Q7082"/>
      <c r="R7082"/>
      <c r="S7082"/>
      <c r="T7082"/>
      <c r="U7082"/>
      <c r="V7082"/>
      <c r="W7082"/>
      <c r="X7082"/>
      <c r="Y7082"/>
      <c r="Z7082"/>
      <c r="AA7082"/>
      <c r="AB7082"/>
      <c r="AC7082"/>
      <c r="AD7082"/>
      <c r="AE7082"/>
      <c r="AF7082"/>
      <c r="AG7082">
        <v>1</v>
      </c>
      <c r="AH7082">
        <v>0</v>
      </c>
    </row>
    <row r="7083" spans="1:34" ht="15" x14ac:dyDescent="0.25">
      <c r="A7083" t="s">
        <v>14104</v>
      </c>
      <c r="B7083" t="s">
        <v>14105</v>
      </c>
      <c r="C7083" t="s">
        <v>313</v>
      </c>
      <c r="D7083"/>
      <c r="E7083"/>
      <c r="F7083"/>
      <c r="G7083"/>
      <c r="H7083" t="s">
        <v>63</v>
      </c>
      <c r="I7083" t="s">
        <v>64</v>
      </c>
      <c r="J7083"/>
      <c r="K7083"/>
      <c r="L7083"/>
      <c r="M7083"/>
      <c r="N7083"/>
      <c r="O7083"/>
      <c r="P7083"/>
      <c r="Q7083"/>
      <c r="R7083"/>
      <c r="S7083"/>
      <c r="T7083"/>
      <c r="U7083"/>
      <c r="V7083"/>
      <c r="W7083"/>
      <c r="X7083"/>
      <c r="Y7083"/>
      <c r="Z7083"/>
      <c r="AA7083"/>
      <c r="AB7083"/>
      <c r="AC7083"/>
      <c r="AD7083"/>
      <c r="AE7083"/>
      <c r="AF7083"/>
      <c r="AG7083"/>
      <c r="AH7083">
        <v>0</v>
      </c>
    </row>
    <row r="7084" spans="1:34" ht="15" x14ac:dyDescent="0.25">
      <c r="A7084" t="s">
        <v>14106</v>
      </c>
      <c r="B7084" t="s">
        <v>14107</v>
      </c>
      <c r="C7084" t="s">
        <v>350</v>
      </c>
      <c r="D7084">
        <v>47</v>
      </c>
      <c r="E7084" s="138">
        <v>45656</v>
      </c>
      <c r="F7084" s="138">
        <v>45686</v>
      </c>
      <c r="G7084" t="s">
        <v>69</v>
      </c>
      <c r="H7084" t="s">
        <v>70</v>
      </c>
      <c r="I7084">
        <v>0</v>
      </c>
      <c r="J7084" t="s">
        <v>16228</v>
      </c>
      <c r="K7084">
        <v>0.8</v>
      </c>
      <c r="L7084" t="s">
        <v>71</v>
      </c>
      <c r="M7084"/>
      <c r="N7084"/>
      <c r="O7084"/>
      <c r="P7084"/>
      <c r="Q7084"/>
      <c r="R7084"/>
      <c r="S7084"/>
      <c r="T7084"/>
      <c r="U7084"/>
      <c r="V7084"/>
      <c r="W7084"/>
      <c r="X7084"/>
      <c r="Y7084"/>
      <c r="Z7084"/>
      <c r="AA7084"/>
      <c r="AB7084"/>
      <c r="AC7084"/>
      <c r="AD7084"/>
      <c r="AE7084"/>
      <c r="AF7084"/>
      <c r="AG7084">
        <v>2</v>
      </c>
      <c r="AH7084">
        <v>12000</v>
      </c>
    </row>
    <row r="7085" spans="1:34" ht="15" x14ac:dyDescent="0.25">
      <c r="A7085" t="s">
        <v>14108</v>
      </c>
      <c r="B7085" t="s">
        <v>14109</v>
      </c>
      <c r="C7085" t="s">
        <v>116</v>
      </c>
      <c r="D7085">
        <v>32</v>
      </c>
      <c r="E7085" s="138">
        <v>38331</v>
      </c>
      <c r="F7085" s="138">
        <v>46011</v>
      </c>
      <c r="G7085" t="s">
        <v>818</v>
      </c>
      <c r="H7085" t="s">
        <v>63</v>
      </c>
      <c r="I7085">
        <v>0</v>
      </c>
      <c r="J7085" t="s">
        <v>71</v>
      </c>
      <c r="K7085"/>
      <c r="L7085"/>
      <c r="M7085"/>
      <c r="N7085"/>
      <c r="O7085"/>
      <c r="P7085"/>
      <c r="Q7085"/>
      <c r="R7085"/>
      <c r="S7085"/>
      <c r="T7085"/>
      <c r="U7085"/>
      <c r="V7085"/>
      <c r="W7085"/>
      <c r="X7085"/>
      <c r="Y7085"/>
      <c r="Z7085"/>
      <c r="AA7085"/>
      <c r="AB7085"/>
      <c r="AC7085"/>
      <c r="AD7085"/>
      <c r="AE7085"/>
      <c r="AF7085"/>
      <c r="AG7085">
        <v>1</v>
      </c>
      <c r="AH7085">
        <v>0</v>
      </c>
    </row>
    <row r="7086" spans="1:34" ht="15" x14ac:dyDescent="0.25">
      <c r="A7086" t="s">
        <v>14110</v>
      </c>
      <c r="B7086" t="s">
        <v>14111</v>
      </c>
      <c r="C7086" t="s">
        <v>374</v>
      </c>
      <c r="D7086">
        <v>13</v>
      </c>
      <c r="E7086" s="138">
        <v>45734</v>
      </c>
      <c r="F7086" s="138">
        <v>45743</v>
      </c>
      <c r="G7086" t="s">
        <v>69</v>
      </c>
      <c r="H7086" t="s">
        <v>63</v>
      </c>
      <c r="I7086">
        <v>0.8</v>
      </c>
      <c r="J7086" t="s">
        <v>71</v>
      </c>
      <c r="K7086"/>
      <c r="L7086"/>
      <c r="M7086"/>
      <c r="N7086"/>
      <c r="O7086"/>
      <c r="P7086"/>
      <c r="Q7086"/>
      <c r="R7086"/>
      <c r="S7086"/>
      <c r="T7086"/>
      <c r="U7086"/>
      <c r="V7086"/>
      <c r="W7086"/>
      <c r="X7086"/>
      <c r="Y7086"/>
      <c r="Z7086"/>
      <c r="AA7086"/>
      <c r="AB7086"/>
      <c r="AC7086"/>
      <c r="AD7086"/>
      <c r="AE7086"/>
      <c r="AF7086"/>
      <c r="AG7086">
        <v>1</v>
      </c>
      <c r="AH7086">
        <v>0</v>
      </c>
    </row>
    <row r="7087" spans="1:34" ht="15" x14ac:dyDescent="0.25">
      <c r="A7087" t="s">
        <v>14112</v>
      </c>
      <c r="B7087" t="s">
        <v>14113</v>
      </c>
      <c r="C7087" t="s">
        <v>116</v>
      </c>
      <c r="D7087"/>
      <c r="E7087"/>
      <c r="F7087"/>
      <c r="G7087"/>
      <c r="H7087" t="s">
        <v>63</v>
      </c>
      <c r="I7087" t="s">
        <v>64</v>
      </c>
      <c r="J7087"/>
      <c r="K7087"/>
      <c r="L7087"/>
      <c r="M7087"/>
      <c r="N7087"/>
      <c r="O7087"/>
      <c r="P7087"/>
      <c r="Q7087"/>
      <c r="R7087"/>
      <c r="S7087"/>
      <c r="T7087"/>
      <c r="U7087"/>
      <c r="V7087"/>
      <c r="W7087"/>
      <c r="X7087"/>
      <c r="Y7087"/>
      <c r="Z7087"/>
      <c r="AA7087"/>
      <c r="AB7087"/>
      <c r="AC7087"/>
      <c r="AD7087"/>
      <c r="AE7087"/>
      <c r="AF7087"/>
      <c r="AG7087"/>
      <c r="AH7087">
        <v>0</v>
      </c>
    </row>
    <row r="7088" spans="1:34" ht="15" x14ac:dyDescent="0.25">
      <c r="A7088" t="s">
        <v>14114</v>
      </c>
      <c r="B7088" t="s">
        <v>14115</v>
      </c>
      <c r="C7088" t="s">
        <v>219</v>
      </c>
      <c r="D7088"/>
      <c r="E7088"/>
      <c r="F7088"/>
      <c r="G7088"/>
      <c r="H7088" t="s">
        <v>63</v>
      </c>
      <c r="I7088" t="s">
        <v>64</v>
      </c>
      <c r="J7088"/>
      <c r="K7088"/>
      <c r="L7088"/>
      <c r="M7088"/>
      <c r="N7088"/>
      <c r="O7088"/>
      <c r="P7088"/>
      <c r="Q7088"/>
      <c r="R7088"/>
      <c r="S7088"/>
      <c r="T7088"/>
      <c r="U7088"/>
      <c r="V7088"/>
      <c r="W7088"/>
      <c r="X7088"/>
      <c r="Y7088"/>
      <c r="Z7088"/>
      <c r="AA7088"/>
      <c r="AB7088"/>
      <c r="AC7088"/>
      <c r="AD7088"/>
      <c r="AE7088"/>
      <c r="AF7088"/>
      <c r="AG7088"/>
      <c r="AH7088">
        <v>0</v>
      </c>
    </row>
    <row r="7089" spans="1:34" ht="15" x14ac:dyDescent="0.25">
      <c r="A7089" t="s">
        <v>14116</v>
      </c>
      <c r="B7089" t="s">
        <v>14117</v>
      </c>
      <c r="C7089" t="s">
        <v>93</v>
      </c>
      <c r="D7089">
        <v>44</v>
      </c>
      <c r="E7089" s="138">
        <v>45281</v>
      </c>
      <c r="F7089" s="138">
        <v>46011</v>
      </c>
      <c r="G7089" t="s">
        <v>69</v>
      </c>
      <c r="H7089" t="s">
        <v>63</v>
      </c>
      <c r="I7089">
        <v>0.8</v>
      </c>
      <c r="J7089" t="s">
        <v>71</v>
      </c>
      <c r="K7089"/>
      <c r="L7089"/>
      <c r="M7089"/>
      <c r="N7089"/>
      <c r="O7089"/>
      <c r="P7089"/>
      <c r="Q7089"/>
      <c r="R7089"/>
      <c r="S7089"/>
      <c r="T7089"/>
      <c r="U7089"/>
      <c r="V7089"/>
      <c r="W7089"/>
      <c r="X7089"/>
      <c r="Y7089"/>
      <c r="Z7089"/>
      <c r="AA7089"/>
      <c r="AB7089"/>
      <c r="AC7089"/>
      <c r="AD7089"/>
      <c r="AE7089"/>
      <c r="AF7089"/>
      <c r="AG7089">
        <v>1</v>
      </c>
      <c r="AH7089">
        <v>0</v>
      </c>
    </row>
    <row r="7090" spans="1:34" ht="15" x14ac:dyDescent="0.25">
      <c r="A7090" t="s">
        <v>14118</v>
      </c>
      <c r="B7090" t="s">
        <v>14119</v>
      </c>
      <c r="C7090" t="s">
        <v>206</v>
      </c>
      <c r="D7090">
        <v>47</v>
      </c>
      <c r="E7090" s="138">
        <v>45611</v>
      </c>
      <c r="F7090" s="138">
        <v>45666</v>
      </c>
      <c r="G7090" t="s">
        <v>75</v>
      </c>
      <c r="H7090" t="s">
        <v>70</v>
      </c>
      <c r="I7090">
        <v>0</v>
      </c>
      <c r="J7090" t="s">
        <v>16228</v>
      </c>
      <c r="K7090">
        <v>0.8</v>
      </c>
      <c r="L7090" t="s">
        <v>71</v>
      </c>
      <c r="M7090"/>
      <c r="N7090"/>
      <c r="O7090"/>
      <c r="P7090"/>
      <c r="Q7090"/>
      <c r="R7090"/>
      <c r="S7090"/>
      <c r="T7090"/>
      <c r="U7090"/>
      <c r="V7090"/>
      <c r="W7090"/>
      <c r="X7090"/>
      <c r="Y7090"/>
      <c r="Z7090"/>
      <c r="AA7090"/>
      <c r="AB7090"/>
      <c r="AC7090"/>
      <c r="AD7090"/>
      <c r="AE7090"/>
      <c r="AF7090"/>
      <c r="AG7090">
        <v>2</v>
      </c>
      <c r="AH7090">
        <v>12000</v>
      </c>
    </row>
    <row r="7091" spans="1:34" ht="15" x14ac:dyDescent="0.25">
      <c r="A7091" t="s">
        <v>14120</v>
      </c>
      <c r="B7091" t="s">
        <v>14121</v>
      </c>
      <c r="C7091" t="s">
        <v>29</v>
      </c>
      <c r="D7091">
        <v>40</v>
      </c>
      <c r="E7091" s="138">
        <v>45259</v>
      </c>
      <c r="F7091" s="138">
        <v>46011</v>
      </c>
      <c r="G7091" t="s">
        <v>69</v>
      </c>
      <c r="H7091" t="s">
        <v>70</v>
      </c>
      <c r="I7091">
        <v>0</v>
      </c>
      <c r="J7091" t="s">
        <v>16246</v>
      </c>
      <c r="K7091">
        <v>0.8</v>
      </c>
      <c r="L7091" t="s">
        <v>71</v>
      </c>
      <c r="M7091"/>
      <c r="N7091"/>
      <c r="O7091"/>
      <c r="P7091"/>
      <c r="Q7091"/>
      <c r="R7091"/>
      <c r="S7091"/>
      <c r="T7091"/>
      <c r="U7091"/>
      <c r="V7091"/>
      <c r="W7091"/>
      <c r="X7091"/>
      <c r="Y7091"/>
      <c r="Z7091"/>
      <c r="AA7091"/>
      <c r="AB7091"/>
      <c r="AC7091"/>
      <c r="AD7091"/>
      <c r="AE7091"/>
      <c r="AF7091"/>
      <c r="AG7091">
        <v>2</v>
      </c>
      <c r="AH7091">
        <v>7499.99</v>
      </c>
    </row>
    <row r="7092" spans="1:34" ht="15" x14ac:dyDescent="0.25">
      <c r="A7092" t="s">
        <v>14122</v>
      </c>
      <c r="B7092" t="s">
        <v>14123</v>
      </c>
      <c r="C7092" t="s">
        <v>387</v>
      </c>
      <c r="D7092">
        <v>39</v>
      </c>
      <c r="E7092" s="138">
        <v>44917</v>
      </c>
      <c r="F7092" s="138">
        <v>46011</v>
      </c>
      <c r="G7092" t="s">
        <v>69</v>
      </c>
      <c r="H7092" t="s">
        <v>63</v>
      </c>
      <c r="I7092">
        <v>0.76</v>
      </c>
      <c r="J7092" t="s">
        <v>71</v>
      </c>
      <c r="K7092"/>
      <c r="L7092"/>
      <c r="M7092"/>
      <c r="N7092"/>
      <c r="O7092"/>
      <c r="P7092"/>
      <c r="Q7092"/>
      <c r="R7092"/>
      <c r="S7092"/>
      <c r="T7092"/>
      <c r="U7092"/>
      <c r="V7092"/>
      <c r="W7092"/>
      <c r="X7092"/>
      <c r="Y7092"/>
      <c r="Z7092"/>
      <c r="AA7092"/>
      <c r="AB7092"/>
      <c r="AC7092"/>
      <c r="AD7092"/>
      <c r="AE7092"/>
      <c r="AF7092"/>
      <c r="AG7092">
        <v>1</v>
      </c>
      <c r="AH7092">
        <v>0</v>
      </c>
    </row>
    <row r="7093" spans="1:34" ht="15" x14ac:dyDescent="0.25">
      <c r="A7093" t="s">
        <v>14124</v>
      </c>
      <c r="B7093" t="s">
        <v>14125</v>
      </c>
      <c r="C7093" t="s">
        <v>301</v>
      </c>
      <c r="D7093">
        <v>6</v>
      </c>
      <c r="E7093" s="138">
        <v>45756</v>
      </c>
      <c r="F7093" s="138">
        <v>45761</v>
      </c>
      <c r="G7093" t="s">
        <v>16478</v>
      </c>
      <c r="H7093" t="s">
        <v>70</v>
      </c>
      <c r="I7093">
        <v>0.4</v>
      </c>
      <c r="J7093" t="s">
        <v>76</v>
      </c>
      <c r="K7093">
        <v>0.6</v>
      </c>
      <c r="L7093" t="s">
        <v>77</v>
      </c>
      <c r="M7093">
        <v>0.7</v>
      </c>
      <c r="N7093" t="s">
        <v>16408</v>
      </c>
      <c r="O7093">
        <v>0.8</v>
      </c>
      <c r="P7093" t="s">
        <v>79</v>
      </c>
      <c r="Q7093">
        <v>0</v>
      </c>
      <c r="R7093" t="s">
        <v>16229</v>
      </c>
      <c r="S7093"/>
      <c r="T7093"/>
      <c r="U7093"/>
      <c r="V7093"/>
      <c r="W7093"/>
      <c r="X7093"/>
      <c r="Y7093"/>
      <c r="Z7093"/>
      <c r="AA7093"/>
      <c r="AB7093"/>
      <c r="AC7093"/>
      <c r="AD7093"/>
      <c r="AE7093"/>
      <c r="AF7093"/>
      <c r="AG7093">
        <v>0</v>
      </c>
      <c r="AH7093">
        <v>0</v>
      </c>
    </row>
    <row r="7094" spans="1:34" ht="15" x14ac:dyDescent="0.25">
      <c r="A7094" t="s">
        <v>14126</v>
      </c>
      <c r="B7094" t="s">
        <v>14127</v>
      </c>
      <c r="C7094" t="s">
        <v>87</v>
      </c>
      <c r="D7094">
        <v>52</v>
      </c>
      <c r="E7094" s="138">
        <v>45289</v>
      </c>
      <c r="F7094" s="138">
        <v>46011</v>
      </c>
      <c r="G7094" t="s">
        <v>16478</v>
      </c>
      <c r="H7094" t="s">
        <v>70</v>
      </c>
      <c r="I7094">
        <v>0.3</v>
      </c>
      <c r="J7094" t="s">
        <v>76</v>
      </c>
      <c r="K7094">
        <v>0.4</v>
      </c>
      <c r="L7094" t="s">
        <v>77</v>
      </c>
      <c r="M7094">
        <v>0.5</v>
      </c>
      <c r="N7094" t="s">
        <v>78</v>
      </c>
      <c r="O7094">
        <v>0.6</v>
      </c>
      <c r="P7094" t="s">
        <v>79</v>
      </c>
      <c r="Q7094">
        <v>0</v>
      </c>
      <c r="R7094" t="s">
        <v>16230</v>
      </c>
      <c r="S7094"/>
      <c r="T7094"/>
      <c r="U7094"/>
      <c r="V7094"/>
      <c r="W7094"/>
      <c r="X7094"/>
      <c r="Y7094"/>
      <c r="Z7094"/>
      <c r="AA7094"/>
      <c r="AB7094"/>
      <c r="AC7094"/>
      <c r="AD7094"/>
      <c r="AE7094"/>
      <c r="AF7094"/>
      <c r="AG7094">
        <v>0</v>
      </c>
      <c r="AH7094">
        <v>0</v>
      </c>
    </row>
    <row r="7095" spans="1:34" ht="15" x14ac:dyDescent="0.25">
      <c r="A7095" t="s">
        <v>14128</v>
      </c>
      <c r="B7095" t="s">
        <v>14129</v>
      </c>
      <c r="C7095" t="s">
        <v>667</v>
      </c>
      <c r="D7095">
        <v>11</v>
      </c>
      <c r="E7095" s="138">
        <v>40714</v>
      </c>
      <c r="F7095" s="138">
        <v>46011</v>
      </c>
      <c r="G7095" t="s">
        <v>69</v>
      </c>
      <c r="H7095" t="s">
        <v>63</v>
      </c>
      <c r="I7095">
        <v>0.3</v>
      </c>
      <c r="J7095" t="s">
        <v>71</v>
      </c>
      <c r="K7095"/>
      <c r="L7095"/>
      <c r="M7095"/>
      <c r="N7095"/>
      <c r="O7095"/>
      <c r="P7095"/>
      <c r="Q7095"/>
      <c r="R7095"/>
      <c r="S7095"/>
      <c r="T7095"/>
      <c r="U7095"/>
      <c r="V7095"/>
      <c r="W7095"/>
      <c r="X7095"/>
      <c r="Y7095"/>
      <c r="Z7095"/>
      <c r="AA7095"/>
      <c r="AB7095"/>
      <c r="AC7095"/>
      <c r="AD7095"/>
      <c r="AE7095"/>
      <c r="AF7095"/>
      <c r="AG7095">
        <v>1</v>
      </c>
      <c r="AH7095">
        <v>0</v>
      </c>
    </row>
    <row r="7096" spans="1:34" ht="15" x14ac:dyDescent="0.25">
      <c r="A7096" t="s">
        <v>14130</v>
      </c>
      <c r="B7096" t="s">
        <v>14131</v>
      </c>
      <c r="C7096" t="s">
        <v>935</v>
      </c>
      <c r="D7096">
        <v>72</v>
      </c>
      <c r="E7096" s="138">
        <v>45646</v>
      </c>
      <c r="F7096" s="138">
        <v>45721</v>
      </c>
      <c r="G7096" t="s">
        <v>75</v>
      </c>
      <c r="H7096" t="s">
        <v>70</v>
      </c>
      <c r="I7096">
        <v>0</v>
      </c>
      <c r="J7096" t="s">
        <v>16259</v>
      </c>
      <c r="K7096">
        <v>0.6</v>
      </c>
      <c r="L7096" t="s">
        <v>16270</v>
      </c>
      <c r="M7096">
        <v>0.61</v>
      </c>
      <c r="N7096" t="s">
        <v>78</v>
      </c>
      <c r="O7096">
        <v>0.62</v>
      </c>
      <c r="P7096" t="s">
        <v>79</v>
      </c>
      <c r="Q7096"/>
      <c r="R7096"/>
      <c r="S7096"/>
      <c r="T7096"/>
      <c r="U7096"/>
      <c r="V7096"/>
      <c r="W7096"/>
      <c r="X7096"/>
      <c r="Y7096"/>
      <c r="Z7096"/>
      <c r="AA7096"/>
      <c r="AB7096"/>
      <c r="AC7096"/>
      <c r="AD7096"/>
      <c r="AE7096"/>
      <c r="AF7096"/>
      <c r="AG7096">
        <v>4</v>
      </c>
      <c r="AH7096">
        <v>11000</v>
      </c>
    </row>
    <row r="7097" spans="1:34" ht="15" x14ac:dyDescent="0.25">
      <c r="A7097" t="s">
        <v>14132</v>
      </c>
      <c r="B7097" t="s">
        <v>14133</v>
      </c>
      <c r="C7097" t="s">
        <v>111</v>
      </c>
      <c r="D7097">
        <v>11</v>
      </c>
      <c r="E7097" s="138">
        <v>44319</v>
      </c>
      <c r="F7097" s="138">
        <v>46011</v>
      </c>
      <c r="G7097" t="s">
        <v>69</v>
      </c>
      <c r="H7097" t="s">
        <v>63</v>
      </c>
      <c r="I7097">
        <v>0.8</v>
      </c>
      <c r="J7097" t="s">
        <v>71</v>
      </c>
      <c r="K7097"/>
      <c r="L7097"/>
      <c r="M7097"/>
      <c r="N7097"/>
      <c r="O7097"/>
      <c r="P7097"/>
      <c r="Q7097"/>
      <c r="R7097"/>
      <c r="S7097"/>
      <c r="T7097"/>
      <c r="U7097"/>
      <c r="V7097"/>
      <c r="W7097"/>
      <c r="X7097"/>
      <c r="Y7097"/>
      <c r="Z7097"/>
      <c r="AA7097"/>
      <c r="AB7097"/>
      <c r="AC7097"/>
      <c r="AD7097"/>
      <c r="AE7097"/>
      <c r="AF7097"/>
      <c r="AG7097">
        <v>1</v>
      </c>
      <c r="AH7097">
        <v>0</v>
      </c>
    </row>
    <row r="7098" spans="1:34" ht="15" x14ac:dyDescent="0.25">
      <c r="A7098" t="s">
        <v>14134</v>
      </c>
      <c r="B7098" t="s">
        <v>14135</v>
      </c>
      <c r="C7098" t="s">
        <v>326</v>
      </c>
      <c r="D7098">
        <v>38</v>
      </c>
      <c r="E7098" s="138">
        <v>44924</v>
      </c>
      <c r="F7098" s="138">
        <v>46011</v>
      </c>
      <c r="G7098" t="s">
        <v>69</v>
      </c>
      <c r="H7098" t="s">
        <v>63</v>
      </c>
      <c r="I7098">
        <v>0.8</v>
      </c>
      <c r="J7098" t="s">
        <v>71</v>
      </c>
      <c r="K7098"/>
      <c r="L7098"/>
      <c r="M7098"/>
      <c r="N7098"/>
      <c r="O7098"/>
      <c r="P7098"/>
      <c r="Q7098"/>
      <c r="R7098"/>
      <c r="S7098"/>
      <c r="T7098"/>
      <c r="U7098"/>
      <c r="V7098"/>
      <c r="W7098"/>
      <c r="X7098"/>
      <c r="Y7098"/>
      <c r="Z7098"/>
      <c r="AA7098"/>
      <c r="AB7098"/>
      <c r="AC7098"/>
      <c r="AD7098"/>
      <c r="AE7098"/>
      <c r="AF7098"/>
      <c r="AG7098">
        <v>1</v>
      </c>
      <c r="AH7098">
        <v>0</v>
      </c>
    </row>
    <row r="7099" spans="1:34" ht="15" x14ac:dyDescent="0.25">
      <c r="A7099" t="s">
        <v>14136</v>
      </c>
      <c r="B7099" t="s">
        <v>14137</v>
      </c>
      <c r="C7099" t="s">
        <v>691</v>
      </c>
      <c r="D7099">
        <v>18</v>
      </c>
      <c r="E7099" s="138">
        <v>45715</v>
      </c>
      <c r="F7099" s="138">
        <v>45730</v>
      </c>
      <c r="G7099" t="s">
        <v>69</v>
      </c>
      <c r="H7099" t="s">
        <v>70</v>
      </c>
      <c r="I7099">
        <v>0</v>
      </c>
      <c r="J7099" t="s">
        <v>16232</v>
      </c>
      <c r="K7099">
        <v>0.8</v>
      </c>
      <c r="L7099" t="s">
        <v>71</v>
      </c>
      <c r="M7099"/>
      <c r="N7099"/>
      <c r="O7099"/>
      <c r="P7099"/>
      <c r="Q7099"/>
      <c r="R7099"/>
      <c r="S7099"/>
      <c r="T7099"/>
      <c r="U7099"/>
      <c r="V7099"/>
      <c r="W7099"/>
      <c r="X7099"/>
      <c r="Y7099"/>
      <c r="Z7099"/>
      <c r="AA7099"/>
      <c r="AB7099"/>
      <c r="AC7099"/>
      <c r="AD7099"/>
      <c r="AE7099"/>
      <c r="AF7099"/>
      <c r="AG7099">
        <v>2</v>
      </c>
      <c r="AH7099">
        <v>7500</v>
      </c>
    </row>
    <row r="7100" spans="1:34" ht="15" x14ac:dyDescent="0.25">
      <c r="A7100" t="s">
        <v>14138</v>
      </c>
      <c r="B7100" t="s">
        <v>14139</v>
      </c>
      <c r="C7100" t="s">
        <v>206</v>
      </c>
      <c r="D7100">
        <v>1</v>
      </c>
      <c r="E7100" s="138">
        <v>45713</v>
      </c>
      <c r="F7100" s="138">
        <v>45716</v>
      </c>
      <c r="G7100" t="s">
        <v>75</v>
      </c>
      <c r="H7100" t="s">
        <v>63</v>
      </c>
      <c r="I7100">
        <v>0.6</v>
      </c>
      <c r="J7100" t="s">
        <v>71</v>
      </c>
      <c r="K7100"/>
      <c r="L7100"/>
      <c r="M7100"/>
      <c r="N7100"/>
      <c r="O7100"/>
      <c r="P7100"/>
      <c r="Q7100"/>
      <c r="R7100"/>
      <c r="S7100"/>
      <c r="T7100"/>
      <c r="U7100"/>
      <c r="V7100"/>
      <c r="W7100"/>
      <c r="X7100"/>
      <c r="Y7100"/>
      <c r="Z7100"/>
      <c r="AA7100"/>
      <c r="AB7100"/>
      <c r="AC7100"/>
      <c r="AD7100"/>
      <c r="AE7100"/>
      <c r="AF7100"/>
      <c r="AG7100">
        <v>1</v>
      </c>
      <c r="AH7100">
        <v>0</v>
      </c>
    </row>
    <row r="7101" spans="1:34" ht="15" x14ac:dyDescent="0.25">
      <c r="A7101" t="s">
        <v>14140</v>
      </c>
      <c r="B7101" t="s">
        <v>14141</v>
      </c>
      <c r="C7101" t="s">
        <v>294</v>
      </c>
      <c r="D7101">
        <v>29</v>
      </c>
      <c r="E7101" s="138">
        <v>45278</v>
      </c>
      <c r="F7101" s="138">
        <v>46011</v>
      </c>
      <c r="G7101" t="s">
        <v>69</v>
      </c>
      <c r="H7101" t="s">
        <v>63</v>
      </c>
      <c r="I7101">
        <v>0.8</v>
      </c>
      <c r="J7101" t="s">
        <v>71</v>
      </c>
      <c r="K7101"/>
      <c r="L7101"/>
      <c r="M7101"/>
      <c r="N7101"/>
      <c r="O7101"/>
      <c r="P7101"/>
      <c r="Q7101"/>
      <c r="R7101"/>
      <c r="S7101"/>
      <c r="T7101"/>
      <c r="U7101"/>
      <c r="V7101"/>
      <c r="W7101"/>
      <c r="X7101"/>
      <c r="Y7101"/>
      <c r="Z7101"/>
      <c r="AA7101"/>
      <c r="AB7101"/>
      <c r="AC7101"/>
      <c r="AD7101"/>
      <c r="AE7101"/>
      <c r="AF7101"/>
      <c r="AG7101">
        <v>1</v>
      </c>
      <c r="AH7101">
        <v>0</v>
      </c>
    </row>
    <row r="7102" spans="1:34" ht="15" x14ac:dyDescent="0.25">
      <c r="A7102" t="s">
        <v>14142</v>
      </c>
      <c r="B7102" t="s">
        <v>14143</v>
      </c>
      <c r="C7102" t="s">
        <v>516</v>
      </c>
      <c r="D7102">
        <v>24</v>
      </c>
      <c r="E7102" s="138">
        <v>45653</v>
      </c>
      <c r="F7102" s="138">
        <v>45792</v>
      </c>
      <c r="G7102" t="s">
        <v>69</v>
      </c>
      <c r="H7102" t="s">
        <v>63</v>
      </c>
      <c r="I7102">
        <v>0.7</v>
      </c>
      <c r="J7102" t="s">
        <v>71</v>
      </c>
      <c r="K7102"/>
      <c r="L7102"/>
      <c r="M7102"/>
      <c r="N7102"/>
      <c r="O7102"/>
      <c r="P7102"/>
      <c r="Q7102"/>
      <c r="R7102"/>
      <c r="S7102"/>
      <c r="T7102"/>
      <c r="U7102"/>
      <c r="V7102"/>
      <c r="W7102"/>
      <c r="X7102"/>
      <c r="Y7102"/>
      <c r="Z7102"/>
      <c r="AA7102"/>
      <c r="AB7102"/>
      <c r="AC7102"/>
      <c r="AD7102"/>
      <c r="AE7102"/>
      <c r="AF7102"/>
      <c r="AG7102">
        <v>1</v>
      </c>
      <c r="AH7102">
        <v>0</v>
      </c>
    </row>
    <row r="7103" spans="1:34" ht="15" x14ac:dyDescent="0.25">
      <c r="A7103" t="s">
        <v>14144</v>
      </c>
      <c r="B7103" t="s">
        <v>14145</v>
      </c>
      <c r="C7103" t="s">
        <v>286</v>
      </c>
      <c r="D7103">
        <v>3</v>
      </c>
      <c r="E7103" s="138">
        <v>44635</v>
      </c>
      <c r="F7103" s="138">
        <v>46011</v>
      </c>
      <c r="G7103" t="s">
        <v>16478</v>
      </c>
      <c r="H7103" t="s">
        <v>70</v>
      </c>
      <c r="I7103">
        <v>0.7</v>
      </c>
      <c r="J7103" t="s">
        <v>76</v>
      </c>
      <c r="K7103">
        <v>0.72</v>
      </c>
      <c r="L7103" t="s">
        <v>77</v>
      </c>
      <c r="M7103">
        <v>0.75</v>
      </c>
      <c r="N7103" t="s">
        <v>78</v>
      </c>
      <c r="O7103">
        <v>0.77</v>
      </c>
      <c r="P7103" t="s">
        <v>79</v>
      </c>
      <c r="Q7103"/>
      <c r="R7103"/>
      <c r="S7103"/>
      <c r="T7103"/>
      <c r="U7103"/>
      <c r="V7103"/>
      <c r="W7103"/>
      <c r="X7103"/>
      <c r="Y7103"/>
      <c r="Z7103"/>
      <c r="AA7103"/>
      <c r="AB7103"/>
      <c r="AC7103"/>
      <c r="AD7103"/>
      <c r="AE7103"/>
      <c r="AF7103"/>
      <c r="AG7103">
        <v>0</v>
      </c>
      <c r="AH7103">
        <v>0</v>
      </c>
    </row>
    <row r="7104" spans="1:34" ht="15" x14ac:dyDescent="0.25">
      <c r="A7104" t="s">
        <v>14146</v>
      </c>
      <c r="B7104" t="s">
        <v>14147</v>
      </c>
      <c r="C7104" t="s">
        <v>93</v>
      </c>
      <c r="D7104">
        <v>10</v>
      </c>
      <c r="E7104" s="138">
        <v>45019</v>
      </c>
      <c r="F7104" s="138">
        <v>46011</v>
      </c>
      <c r="G7104" t="s">
        <v>69</v>
      </c>
      <c r="H7104" t="s">
        <v>63</v>
      </c>
      <c r="I7104">
        <v>0.5</v>
      </c>
      <c r="J7104" t="s">
        <v>71</v>
      </c>
      <c r="K7104"/>
      <c r="L7104"/>
      <c r="M7104"/>
      <c r="N7104"/>
      <c r="O7104"/>
      <c r="P7104"/>
      <c r="Q7104"/>
      <c r="R7104"/>
      <c r="S7104"/>
      <c r="T7104"/>
      <c r="U7104"/>
      <c r="V7104"/>
      <c r="W7104"/>
      <c r="X7104"/>
      <c r="Y7104"/>
      <c r="Z7104"/>
      <c r="AA7104"/>
      <c r="AB7104"/>
      <c r="AC7104"/>
      <c r="AD7104"/>
      <c r="AE7104"/>
      <c r="AF7104"/>
      <c r="AG7104">
        <v>1</v>
      </c>
      <c r="AH7104">
        <v>0</v>
      </c>
    </row>
    <row r="7105" spans="1:34" ht="15" x14ac:dyDescent="0.25">
      <c r="A7105" t="s">
        <v>14148</v>
      </c>
      <c r="B7105" t="s">
        <v>14149</v>
      </c>
      <c r="C7105" t="s">
        <v>62</v>
      </c>
      <c r="D7105">
        <v>30</v>
      </c>
      <c r="E7105" s="138">
        <v>43455</v>
      </c>
      <c r="F7105" s="138">
        <v>46011</v>
      </c>
      <c r="G7105" t="s">
        <v>69</v>
      </c>
      <c r="H7105" t="s">
        <v>70</v>
      </c>
      <c r="I7105">
        <v>0</v>
      </c>
      <c r="J7105" t="s">
        <v>16230</v>
      </c>
      <c r="K7105">
        <v>0.6</v>
      </c>
      <c r="L7105" t="s">
        <v>71</v>
      </c>
      <c r="M7105"/>
      <c r="N7105"/>
      <c r="O7105"/>
      <c r="P7105"/>
      <c r="Q7105"/>
      <c r="R7105"/>
      <c r="S7105"/>
      <c r="T7105"/>
      <c r="U7105"/>
      <c r="V7105"/>
      <c r="W7105"/>
      <c r="X7105"/>
      <c r="Y7105"/>
      <c r="Z7105"/>
      <c r="AA7105"/>
      <c r="AB7105"/>
      <c r="AC7105"/>
      <c r="AD7105"/>
      <c r="AE7105"/>
      <c r="AF7105"/>
      <c r="AG7105">
        <v>2</v>
      </c>
      <c r="AH7105">
        <v>15000</v>
      </c>
    </row>
    <row r="7106" spans="1:34" ht="15" x14ac:dyDescent="0.25">
      <c r="A7106" t="s">
        <v>14150</v>
      </c>
      <c r="B7106" t="s">
        <v>14151</v>
      </c>
      <c r="C7106" t="s">
        <v>313</v>
      </c>
      <c r="D7106"/>
      <c r="E7106"/>
      <c r="F7106"/>
      <c r="G7106"/>
      <c r="H7106" t="s">
        <v>63</v>
      </c>
      <c r="I7106" t="s">
        <v>64</v>
      </c>
      <c r="J7106"/>
      <c r="K7106"/>
      <c r="L7106"/>
      <c r="M7106"/>
      <c r="N7106"/>
      <c r="O7106"/>
      <c r="P7106"/>
      <c r="Q7106"/>
      <c r="R7106"/>
      <c r="S7106"/>
      <c r="T7106"/>
      <c r="U7106"/>
      <c r="V7106"/>
      <c r="W7106"/>
      <c r="X7106"/>
      <c r="Y7106"/>
      <c r="Z7106"/>
      <c r="AA7106"/>
      <c r="AB7106"/>
      <c r="AC7106"/>
      <c r="AD7106"/>
      <c r="AE7106"/>
      <c r="AF7106"/>
      <c r="AG7106"/>
      <c r="AH7106">
        <v>0</v>
      </c>
    </row>
    <row r="7107" spans="1:34" ht="15" x14ac:dyDescent="0.25">
      <c r="A7107" t="s">
        <v>14152</v>
      </c>
      <c r="B7107" t="s">
        <v>14153</v>
      </c>
      <c r="C7107" t="s">
        <v>735</v>
      </c>
      <c r="D7107"/>
      <c r="E7107"/>
      <c r="F7107"/>
      <c r="G7107"/>
      <c r="H7107" t="s">
        <v>63</v>
      </c>
      <c r="I7107" t="s">
        <v>64</v>
      </c>
      <c r="J7107"/>
      <c r="K7107"/>
      <c r="L7107"/>
      <c r="M7107"/>
      <c r="N7107"/>
      <c r="O7107"/>
      <c r="P7107"/>
      <c r="Q7107"/>
      <c r="R7107"/>
      <c r="S7107"/>
      <c r="T7107"/>
      <c r="U7107"/>
      <c r="V7107"/>
      <c r="W7107"/>
      <c r="X7107"/>
      <c r="Y7107"/>
      <c r="Z7107"/>
      <c r="AA7107"/>
      <c r="AB7107"/>
      <c r="AC7107"/>
      <c r="AD7107"/>
      <c r="AE7107"/>
      <c r="AF7107"/>
      <c r="AG7107"/>
      <c r="AH7107">
        <v>0</v>
      </c>
    </row>
    <row r="7108" spans="1:34" ht="15" x14ac:dyDescent="0.25">
      <c r="A7108" t="s">
        <v>14154</v>
      </c>
      <c r="B7108" t="s">
        <v>14155</v>
      </c>
      <c r="C7108" t="s">
        <v>228</v>
      </c>
      <c r="D7108">
        <v>41</v>
      </c>
      <c r="E7108" s="138">
        <v>45642</v>
      </c>
      <c r="F7108" s="138">
        <v>45664</v>
      </c>
      <c r="G7108" t="s">
        <v>75</v>
      </c>
      <c r="H7108" t="s">
        <v>63</v>
      </c>
      <c r="I7108">
        <v>0.7</v>
      </c>
      <c r="J7108" t="s">
        <v>71</v>
      </c>
      <c r="K7108"/>
      <c r="L7108"/>
      <c r="M7108"/>
      <c r="N7108"/>
      <c r="O7108"/>
      <c r="P7108"/>
      <c r="Q7108"/>
      <c r="R7108"/>
      <c r="S7108"/>
      <c r="T7108"/>
      <c r="U7108"/>
      <c r="V7108"/>
      <c r="W7108"/>
      <c r="X7108"/>
      <c r="Y7108"/>
      <c r="Z7108"/>
      <c r="AA7108"/>
      <c r="AB7108"/>
      <c r="AC7108"/>
      <c r="AD7108"/>
      <c r="AE7108"/>
      <c r="AF7108"/>
      <c r="AG7108">
        <v>1</v>
      </c>
      <c r="AH7108">
        <v>0</v>
      </c>
    </row>
    <row r="7109" spans="1:34" ht="15" x14ac:dyDescent="0.25">
      <c r="A7109" t="s">
        <v>5812</v>
      </c>
      <c r="B7109" t="s">
        <v>5813</v>
      </c>
      <c r="C7109" t="s">
        <v>267</v>
      </c>
      <c r="D7109">
        <v>5</v>
      </c>
      <c r="E7109" s="138">
        <v>45027</v>
      </c>
      <c r="F7109" s="138">
        <v>46011</v>
      </c>
      <c r="G7109" t="s">
        <v>69</v>
      </c>
      <c r="H7109" t="s">
        <v>63</v>
      </c>
      <c r="I7109">
        <v>0.8</v>
      </c>
      <c r="J7109" t="s">
        <v>71</v>
      </c>
      <c r="K7109"/>
      <c r="L7109"/>
      <c r="M7109"/>
      <c r="N7109"/>
      <c r="O7109"/>
      <c r="P7109"/>
      <c r="Q7109"/>
      <c r="R7109"/>
      <c r="S7109"/>
      <c r="T7109"/>
      <c r="U7109"/>
      <c r="V7109"/>
      <c r="W7109"/>
      <c r="X7109"/>
      <c r="Y7109"/>
      <c r="Z7109"/>
      <c r="AA7109"/>
      <c r="AB7109"/>
      <c r="AC7109"/>
      <c r="AD7109"/>
      <c r="AE7109"/>
      <c r="AF7109"/>
      <c r="AG7109">
        <v>1</v>
      </c>
      <c r="AH7109">
        <v>0</v>
      </c>
    </row>
    <row r="7110" spans="1:34" ht="15" x14ac:dyDescent="0.25">
      <c r="A7110" t="s">
        <v>14156</v>
      </c>
      <c r="B7110" t="s">
        <v>14157</v>
      </c>
      <c r="C7110" t="s">
        <v>291</v>
      </c>
      <c r="D7110">
        <v>4</v>
      </c>
      <c r="E7110" s="138">
        <v>44407</v>
      </c>
      <c r="F7110" s="138">
        <v>46011</v>
      </c>
      <c r="G7110" t="s">
        <v>69</v>
      </c>
      <c r="H7110" t="s">
        <v>63</v>
      </c>
      <c r="I7110">
        <v>0.8</v>
      </c>
      <c r="J7110" t="s">
        <v>71</v>
      </c>
      <c r="K7110"/>
      <c r="L7110"/>
      <c r="M7110"/>
      <c r="N7110"/>
      <c r="O7110"/>
      <c r="P7110"/>
      <c r="Q7110"/>
      <c r="R7110"/>
      <c r="S7110"/>
      <c r="T7110"/>
      <c r="U7110"/>
      <c r="V7110"/>
      <c r="W7110"/>
      <c r="X7110"/>
      <c r="Y7110"/>
      <c r="Z7110"/>
      <c r="AA7110"/>
      <c r="AB7110"/>
      <c r="AC7110"/>
      <c r="AD7110"/>
      <c r="AE7110"/>
      <c r="AF7110"/>
      <c r="AG7110">
        <v>1</v>
      </c>
      <c r="AH7110">
        <v>0</v>
      </c>
    </row>
    <row r="7111" spans="1:34" ht="15" x14ac:dyDescent="0.25">
      <c r="A7111" t="s">
        <v>14158</v>
      </c>
      <c r="B7111" t="s">
        <v>14159</v>
      </c>
      <c r="C7111" t="s">
        <v>139</v>
      </c>
      <c r="D7111">
        <v>7</v>
      </c>
      <c r="E7111" s="138">
        <v>45706</v>
      </c>
      <c r="F7111" s="138">
        <v>45716</v>
      </c>
      <c r="G7111" t="s">
        <v>75</v>
      </c>
      <c r="H7111" t="s">
        <v>63</v>
      </c>
      <c r="I7111">
        <v>0.8</v>
      </c>
      <c r="J7111" t="s">
        <v>71</v>
      </c>
      <c r="K7111"/>
      <c r="L7111"/>
      <c r="M7111"/>
      <c r="N7111"/>
      <c r="O7111"/>
      <c r="P7111"/>
      <c r="Q7111"/>
      <c r="R7111"/>
      <c r="S7111"/>
      <c r="T7111"/>
      <c r="U7111"/>
      <c r="V7111"/>
      <c r="W7111"/>
      <c r="X7111"/>
      <c r="Y7111"/>
      <c r="Z7111"/>
      <c r="AA7111"/>
      <c r="AB7111"/>
      <c r="AC7111"/>
      <c r="AD7111"/>
      <c r="AE7111"/>
      <c r="AF7111"/>
      <c r="AG7111">
        <v>1</v>
      </c>
      <c r="AH7111">
        <v>0</v>
      </c>
    </row>
    <row r="7112" spans="1:34" ht="15" x14ac:dyDescent="0.25">
      <c r="A7112" t="s">
        <v>14160</v>
      </c>
      <c r="B7112" t="s">
        <v>14161</v>
      </c>
      <c r="C7112" t="s">
        <v>333</v>
      </c>
      <c r="D7112">
        <v>2</v>
      </c>
      <c r="E7112" s="138">
        <v>45715</v>
      </c>
      <c r="F7112" s="138">
        <v>45716</v>
      </c>
      <c r="G7112" t="s">
        <v>75</v>
      </c>
      <c r="H7112" t="s">
        <v>63</v>
      </c>
      <c r="I7112">
        <v>0.7</v>
      </c>
      <c r="J7112" t="s">
        <v>71</v>
      </c>
      <c r="K7112"/>
      <c r="L7112"/>
      <c r="M7112"/>
      <c r="N7112"/>
      <c r="O7112"/>
      <c r="P7112"/>
      <c r="Q7112"/>
      <c r="R7112"/>
      <c r="S7112"/>
      <c r="T7112"/>
      <c r="U7112"/>
      <c r="V7112"/>
      <c r="W7112"/>
      <c r="X7112"/>
      <c r="Y7112"/>
      <c r="Z7112"/>
      <c r="AA7112"/>
      <c r="AB7112"/>
      <c r="AC7112"/>
      <c r="AD7112"/>
      <c r="AE7112"/>
      <c r="AF7112"/>
      <c r="AG7112">
        <v>1</v>
      </c>
      <c r="AH7112">
        <v>0</v>
      </c>
    </row>
    <row r="7113" spans="1:34" ht="15" x14ac:dyDescent="0.25">
      <c r="A7113" t="s">
        <v>14162</v>
      </c>
      <c r="B7113" t="s">
        <v>14163</v>
      </c>
      <c r="C7113" t="s">
        <v>142</v>
      </c>
      <c r="D7113">
        <v>20</v>
      </c>
      <c r="E7113" s="138">
        <v>45654</v>
      </c>
      <c r="F7113" s="138">
        <v>45674</v>
      </c>
      <c r="G7113" t="s">
        <v>75</v>
      </c>
      <c r="H7113" t="s">
        <v>70</v>
      </c>
      <c r="I7113">
        <v>0</v>
      </c>
      <c r="J7113" t="s">
        <v>16230</v>
      </c>
      <c r="K7113">
        <v>0.6</v>
      </c>
      <c r="L7113" t="s">
        <v>16270</v>
      </c>
      <c r="M7113">
        <v>0.72</v>
      </c>
      <c r="N7113" t="s">
        <v>78</v>
      </c>
      <c r="O7113">
        <v>0.8</v>
      </c>
      <c r="P7113" t="s">
        <v>79</v>
      </c>
      <c r="Q7113"/>
      <c r="R7113"/>
      <c r="S7113"/>
      <c r="T7113"/>
      <c r="U7113"/>
      <c r="V7113"/>
      <c r="W7113"/>
      <c r="X7113"/>
      <c r="Y7113"/>
      <c r="Z7113"/>
      <c r="AA7113"/>
      <c r="AB7113"/>
      <c r="AC7113"/>
      <c r="AD7113"/>
      <c r="AE7113"/>
      <c r="AF7113"/>
      <c r="AG7113">
        <v>4</v>
      </c>
      <c r="AH7113">
        <v>15000</v>
      </c>
    </row>
    <row r="7114" spans="1:34" ht="15" x14ac:dyDescent="0.25">
      <c r="A7114" t="s">
        <v>14164</v>
      </c>
      <c r="B7114" t="s">
        <v>14165</v>
      </c>
      <c r="C7114" t="s">
        <v>313</v>
      </c>
      <c r="D7114"/>
      <c r="E7114"/>
      <c r="F7114"/>
      <c r="G7114"/>
      <c r="H7114" t="s">
        <v>63</v>
      </c>
      <c r="I7114" t="s">
        <v>64</v>
      </c>
      <c r="J7114"/>
      <c r="K7114"/>
      <c r="L7114"/>
      <c r="M7114"/>
      <c r="N7114"/>
      <c r="O7114"/>
      <c r="P7114"/>
      <c r="Q7114"/>
      <c r="R7114"/>
      <c r="S7114"/>
      <c r="T7114"/>
      <c r="U7114"/>
      <c r="V7114"/>
      <c r="W7114"/>
      <c r="X7114"/>
      <c r="Y7114"/>
      <c r="Z7114"/>
      <c r="AA7114"/>
      <c r="AB7114"/>
      <c r="AC7114"/>
      <c r="AD7114"/>
      <c r="AE7114"/>
      <c r="AF7114"/>
      <c r="AG7114"/>
      <c r="AH7114">
        <v>0</v>
      </c>
    </row>
    <row r="7115" spans="1:34" ht="15" x14ac:dyDescent="0.25">
      <c r="A7115" t="s">
        <v>14166</v>
      </c>
      <c r="B7115" t="s">
        <v>14167</v>
      </c>
      <c r="C7115" t="s">
        <v>119</v>
      </c>
      <c r="D7115">
        <v>10</v>
      </c>
      <c r="E7115" s="138">
        <v>45043</v>
      </c>
      <c r="F7115" s="138">
        <v>46011</v>
      </c>
      <c r="G7115" t="s">
        <v>69</v>
      </c>
      <c r="H7115" t="s">
        <v>63</v>
      </c>
      <c r="I7115">
        <v>0.6</v>
      </c>
      <c r="J7115" t="s">
        <v>71</v>
      </c>
      <c r="K7115"/>
      <c r="L7115"/>
      <c r="M7115"/>
      <c r="N7115"/>
      <c r="O7115"/>
      <c r="P7115"/>
      <c r="Q7115"/>
      <c r="R7115"/>
      <c r="S7115"/>
      <c r="T7115"/>
      <c r="U7115"/>
      <c r="V7115"/>
      <c r="W7115"/>
      <c r="X7115"/>
      <c r="Y7115"/>
      <c r="Z7115"/>
      <c r="AA7115"/>
      <c r="AB7115"/>
      <c r="AC7115"/>
      <c r="AD7115"/>
      <c r="AE7115"/>
      <c r="AF7115"/>
      <c r="AG7115">
        <v>1</v>
      </c>
      <c r="AH7115">
        <v>0</v>
      </c>
    </row>
    <row r="7116" spans="1:34" ht="15" x14ac:dyDescent="0.25">
      <c r="A7116" t="s">
        <v>14168</v>
      </c>
      <c r="B7116" t="s">
        <v>14169</v>
      </c>
      <c r="C7116" t="s">
        <v>1999</v>
      </c>
      <c r="D7116">
        <v>41</v>
      </c>
      <c r="E7116" s="138">
        <v>45653</v>
      </c>
      <c r="F7116" s="138">
        <v>45673</v>
      </c>
      <c r="G7116" t="s">
        <v>69</v>
      </c>
      <c r="H7116" t="s">
        <v>63</v>
      </c>
      <c r="I7116">
        <v>0.8</v>
      </c>
      <c r="J7116" t="s">
        <v>71</v>
      </c>
      <c r="K7116"/>
      <c r="L7116"/>
      <c r="M7116"/>
      <c r="N7116"/>
      <c r="O7116"/>
      <c r="P7116"/>
      <c r="Q7116"/>
      <c r="R7116"/>
      <c r="S7116"/>
      <c r="T7116"/>
      <c r="U7116"/>
      <c r="V7116"/>
      <c r="W7116"/>
      <c r="X7116"/>
      <c r="Y7116"/>
      <c r="Z7116"/>
      <c r="AA7116"/>
      <c r="AB7116"/>
      <c r="AC7116"/>
      <c r="AD7116"/>
      <c r="AE7116"/>
      <c r="AF7116"/>
      <c r="AG7116">
        <v>1</v>
      </c>
      <c r="AH7116">
        <v>0</v>
      </c>
    </row>
    <row r="7117" spans="1:34" ht="15" x14ac:dyDescent="0.25">
      <c r="A7117" t="s">
        <v>14170</v>
      </c>
      <c r="B7117" t="s">
        <v>14171</v>
      </c>
      <c r="C7117" t="s">
        <v>281</v>
      </c>
      <c r="D7117">
        <v>32</v>
      </c>
      <c r="E7117" s="138">
        <v>45644</v>
      </c>
      <c r="F7117" s="138">
        <v>45764</v>
      </c>
      <c r="G7117" t="s">
        <v>69</v>
      </c>
      <c r="H7117" t="s">
        <v>63</v>
      </c>
      <c r="I7117">
        <v>0.4</v>
      </c>
      <c r="J7117" t="s">
        <v>71</v>
      </c>
      <c r="K7117"/>
      <c r="L7117"/>
      <c r="M7117"/>
      <c r="N7117"/>
      <c r="O7117"/>
      <c r="P7117"/>
      <c r="Q7117"/>
      <c r="R7117"/>
      <c r="S7117"/>
      <c r="T7117"/>
      <c r="U7117"/>
      <c r="V7117"/>
      <c r="W7117"/>
      <c r="X7117"/>
      <c r="Y7117"/>
      <c r="Z7117"/>
      <c r="AA7117"/>
      <c r="AB7117"/>
      <c r="AC7117"/>
      <c r="AD7117"/>
      <c r="AE7117"/>
      <c r="AF7117"/>
      <c r="AG7117">
        <v>1</v>
      </c>
      <c r="AH7117">
        <v>0</v>
      </c>
    </row>
    <row r="7118" spans="1:34" ht="15" x14ac:dyDescent="0.25">
      <c r="A7118" t="s">
        <v>14172</v>
      </c>
      <c r="B7118" t="s">
        <v>14173</v>
      </c>
      <c r="C7118" t="s">
        <v>176</v>
      </c>
      <c r="D7118">
        <v>25</v>
      </c>
      <c r="E7118" s="138">
        <v>45653</v>
      </c>
      <c r="F7118" s="138">
        <v>45944</v>
      </c>
      <c r="G7118" t="s">
        <v>69</v>
      </c>
      <c r="H7118" t="s">
        <v>63</v>
      </c>
      <c r="I7118">
        <v>0.3</v>
      </c>
      <c r="J7118" t="s">
        <v>71</v>
      </c>
      <c r="K7118"/>
      <c r="L7118"/>
      <c r="M7118"/>
      <c r="N7118"/>
      <c r="O7118"/>
      <c r="P7118"/>
      <c r="Q7118"/>
      <c r="R7118"/>
      <c r="S7118"/>
      <c r="T7118"/>
      <c r="U7118"/>
      <c r="V7118"/>
      <c r="W7118"/>
      <c r="X7118"/>
      <c r="Y7118"/>
      <c r="Z7118"/>
      <c r="AA7118"/>
      <c r="AB7118"/>
      <c r="AC7118"/>
      <c r="AD7118"/>
      <c r="AE7118"/>
      <c r="AF7118"/>
      <c r="AG7118">
        <v>1</v>
      </c>
      <c r="AH7118">
        <v>0</v>
      </c>
    </row>
    <row r="7119" spans="1:34" ht="15" x14ac:dyDescent="0.25">
      <c r="A7119" t="s">
        <v>14174</v>
      </c>
      <c r="B7119" t="s">
        <v>14175</v>
      </c>
      <c r="C7119" t="s">
        <v>935</v>
      </c>
      <c r="D7119">
        <v>4</v>
      </c>
      <c r="E7119" s="138">
        <v>45666</v>
      </c>
      <c r="F7119" s="138">
        <v>45812</v>
      </c>
      <c r="G7119" t="s">
        <v>16478</v>
      </c>
      <c r="H7119" t="s">
        <v>70</v>
      </c>
      <c r="I7119">
        <v>0.75</v>
      </c>
      <c r="J7119" t="s">
        <v>76</v>
      </c>
      <c r="K7119">
        <v>0.78</v>
      </c>
      <c r="L7119" t="s">
        <v>77</v>
      </c>
      <c r="M7119">
        <v>0.79</v>
      </c>
      <c r="N7119" t="s">
        <v>78</v>
      </c>
      <c r="O7119">
        <v>0.8</v>
      </c>
      <c r="P7119" t="s">
        <v>79</v>
      </c>
      <c r="Q7119">
        <v>0</v>
      </c>
      <c r="R7119" t="s">
        <v>16269</v>
      </c>
      <c r="S7119"/>
      <c r="T7119"/>
      <c r="U7119"/>
      <c r="V7119"/>
      <c r="W7119"/>
      <c r="X7119"/>
      <c r="Y7119"/>
      <c r="Z7119"/>
      <c r="AA7119"/>
      <c r="AB7119"/>
      <c r="AC7119"/>
      <c r="AD7119"/>
      <c r="AE7119"/>
      <c r="AF7119"/>
      <c r="AG7119">
        <v>0</v>
      </c>
      <c r="AH7119">
        <v>0</v>
      </c>
    </row>
    <row r="7120" spans="1:34" ht="15" x14ac:dyDescent="0.25">
      <c r="A7120" t="s">
        <v>14176</v>
      </c>
      <c r="B7120" t="s">
        <v>14177</v>
      </c>
      <c r="C7120" t="s">
        <v>270</v>
      </c>
      <c r="D7120"/>
      <c r="E7120"/>
      <c r="F7120"/>
      <c r="G7120"/>
      <c r="H7120" t="s">
        <v>63</v>
      </c>
      <c r="I7120" t="s">
        <v>64</v>
      </c>
      <c r="J7120"/>
      <c r="K7120"/>
      <c r="L7120"/>
      <c r="M7120"/>
      <c r="N7120"/>
      <c r="O7120"/>
      <c r="P7120"/>
      <c r="Q7120"/>
      <c r="R7120"/>
      <c r="S7120"/>
      <c r="T7120"/>
      <c r="U7120"/>
      <c r="V7120"/>
      <c r="W7120"/>
      <c r="X7120"/>
      <c r="Y7120"/>
      <c r="Z7120"/>
      <c r="AA7120"/>
      <c r="AB7120"/>
      <c r="AC7120"/>
      <c r="AD7120"/>
      <c r="AE7120"/>
      <c r="AF7120"/>
      <c r="AG7120"/>
      <c r="AH7120">
        <v>0</v>
      </c>
    </row>
    <row r="7121" spans="1:34" ht="15" x14ac:dyDescent="0.25">
      <c r="A7121" t="s">
        <v>14180</v>
      </c>
      <c r="B7121" t="s">
        <v>14181</v>
      </c>
      <c r="C7121" t="s">
        <v>231</v>
      </c>
      <c r="D7121">
        <v>195</v>
      </c>
      <c r="E7121" s="138">
        <v>44649</v>
      </c>
      <c r="F7121" s="138">
        <v>46011</v>
      </c>
      <c r="G7121" t="s">
        <v>16478</v>
      </c>
      <c r="H7121" t="s">
        <v>70</v>
      </c>
      <c r="I7121">
        <v>0.8</v>
      </c>
      <c r="J7121" t="s">
        <v>76</v>
      </c>
      <c r="K7121">
        <v>0.8</v>
      </c>
      <c r="L7121" t="s">
        <v>77</v>
      </c>
      <c r="M7121">
        <v>1.1000000000000001</v>
      </c>
      <c r="N7121" t="s">
        <v>78</v>
      </c>
      <c r="O7121">
        <v>1.2</v>
      </c>
      <c r="P7121" t="s">
        <v>79</v>
      </c>
      <c r="Q7121">
        <v>0</v>
      </c>
      <c r="R7121" t="s">
        <v>16448</v>
      </c>
      <c r="S7121"/>
      <c r="T7121"/>
      <c r="U7121"/>
      <c r="V7121"/>
      <c r="W7121"/>
      <c r="X7121"/>
      <c r="Y7121"/>
      <c r="Z7121"/>
      <c r="AA7121"/>
      <c r="AB7121"/>
      <c r="AC7121"/>
      <c r="AD7121"/>
      <c r="AE7121"/>
      <c r="AF7121"/>
      <c r="AG7121">
        <v>0</v>
      </c>
      <c r="AH7121">
        <v>0</v>
      </c>
    </row>
    <row r="7122" spans="1:34" ht="15" x14ac:dyDescent="0.25">
      <c r="A7122" t="s">
        <v>14178</v>
      </c>
      <c r="B7122" t="s">
        <v>14179</v>
      </c>
      <c r="C7122" t="s">
        <v>516</v>
      </c>
      <c r="D7122">
        <v>5</v>
      </c>
      <c r="E7122" s="138">
        <v>41351</v>
      </c>
      <c r="F7122" s="138">
        <v>46011</v>
      </c>
      <c r="G7122" t="s">
        <v>69</v>
      </c>
      <c r="H7122" t="s">
        <v>63</v>
      </c>
      <c r="I7122">
        <v>0.5</v>
      </c>
      <c r="J7122" t="s">
        <v>71</v>
      </c>
      <c r="K7122"/>
      <c r="L7122"/>
      <c r="M7122"/>
      <c r="N7122"/>
      <c r="O7122"/>
      <c r="P7122"/>
      <c r="Q7122"/>
      <c r="R7122"/>
      <c r="S7122"/>
      <c r="T7122"/>
      <c r="U7122"/>
      <c r="V7122"/>
      <c r="W7122"/>
      <c r="X7122"/>
      <c r="Y7122"/>
      <c r="Z7122"/>
      <c r="AA7122"/>
      <c r="AB7122"/>
      <c r="AC7122"/>
      <c r="AD7122"/>
      <c r="AE7122"/>
      <c r="AF7122"/>
      <c r="AG7122">
        <v>1</v>
      </c>
      <c r="AH7122">
        <v>0</v>
      </c>
    </row>
    <row r="7123" spans="1:34" ht="15" x14ac:dyDescent="0.25">
      <c r="A7123" t="s">
        <v>14182</v>
      </c>
      <c r="B7123" t="s">
        <v>14183</v>
      </c>
      <c r="C7123" t="s">
        <v>170</v>
      </c>
      <c r="D7123">
        <v>2</v>
      </c>
      <c r="E7123" s="138">
        <v>45692</v>
      </c>
      <c r="F7123" s="138">
        <v>45839</v>
      </c>
      <c r="G7123" t="s">
        <v>69</v>
      </c>
      <c r="H7123" t="s">
        <v>63</v>
      </c>
      <c r="I7123">
        <v>0.8</v>
      </c>
      <c r="J7123" t="s">
        <v>71</v>
      </c>
      <c r="K7123"/>
      <c r="L7123"/>
      <c r="M7123"/>
      <c r="N7123"/>
      <c r="O7123"/>
      <c r="P7123"/>
      <c r="Q7123"/>
      <c r="R7123"/>
      <c r="S7123"/>
      <c r="T7123"/>
      <c r="U7123"/>
      <c r="V7123"/>
      <c r="W7123"/>
      <c r="X7123"/>
      <c r="Y7123"/>
      <c r="Z7123"/>
      <c r="AA7123"/>
      <c r="AB7123"/>
      <c r="AC7123"/>
      <c r="AD7123"/>
      <c r="AE7123"/>
      <c r="AF7123"/>
      <c r="AG7123">
        <v>1</v>
      </c>
      <c r="AH7123">
        <v>0</v>
      </c>
    </row>
    <row r="7124" spans="1:34" ht="15" x14ac:dyDescent="0.25">
      <c r="A7124" t="s">
        <v>14184</v>
      </c>
      <c r="B7124" t="s">
        <v>14185</v>
      </c>
      <c r="C7124" t="s">
        <v>151</v>
      </c>
      <c r="D7124">
        <v>10</v>
      </c>
      <c r="E7124" s="138">
        <v>44662</v>
      </c>
      <c r="F7124" s="138">
        <v>46011</v>
      </c>
      <c r="G7124" t="s">
        <v>69</v>
      </c>
      <c r="H7124" t="s">
        <v>70</v>
      </c>
      <c r="I7124">
        <v>0</v>
      </c>
      <c r="J7124" t="s">
        <v>16229</v>
      </c>
      <c r="K7124">
        <v>0.8</v>
      </c>
      <c r="L7124" t="s">
        <v>71</v>
      </c>
      <c r="M7124"/>
      <c r="N7124"/>
      <c r="O7124"/>
      <c r="P7124"/>
      <c r="Q7124"/>
      <c r="R7124"/>
      <c r="S7124"/>
      <c r="T7124"/>
      <c r="U7124"/>
      <c r="V7124"/>
      <c r="W7124"/>
      <c r="X7124"/>
      <c r="Y7124"/>
      <c r="Z7124"/>
      <c r="AA7124"/>
      <c r="AB7124"/>
      <c r="AC7124"/>
      <c r="AD7124"/>
      <c r="AE7124"/>
      <c r="AF7124"/>
      <c r="AG7124">
        <v>2</v>
      </c>
      <c r="AH7124">
        <v>10000</v>
      </c>
    </row>
    <row r="7125" spans="1:34" ht="15" x14ac:dyDescent="0.25">
      <c r="A7125" t="s">
        <v>14186</v>
      </c>
      <c r="B7125" t="s">
        <v>14187</v>
      </c>
      <c r="C7125" t="s">
        <v>63</v>
      </c>
      <c r="D7125">
        <v>3</v>
      </c>
      <c r="E7125" s="138">
        <v>45715</v>
      </c>
      <c r="F7125" s="138">
        <v>45719</v>
      </c>
      <c r="G7125" t="s">
        <v>75</v>
      </c>
      <c r="H7125" t="s">
        <v>63</v>
      </c>
      <c r="I7125">
        <v>0.6</v>
      </c>
      <c r="J7125" t="s">
        <v>71</v>
      </c>
      <c r="K7125"/>
      <c r="L7125"/>
      <c r="M7125"/>
      <c r="N7125"/>
      <c r="O7125"/>
      <c r="P7125"/>
      <c r="Q7125"/>
      <c r="R7125"/>
      <c r="S7125"/>
      <c r="T7125"/>
      <c r="U7125"/>
      <c r="V7125"/>
      <c r="W7125"/>
      <c r="X7125"/>
      <c r="Y7125"/>
      <c r="Z7125"/>
      <c r="AA7125"/>
      <c r="AB7125"/>
      <c r="AC7125"/>
      <c r="AD7125"/>
      <c r="AE7125"/>
      <c r="AF7125"/>
      <c r="AG7125">
        <v>1</v>
      </c>
      <c r="AH7125">
        <v>0</v>
      </c>
    </row>
    <row r="7126" spans="1:34" ht="15" x14ac:dyDescent="0.25">
      <c r="A7126" t="s">
        <v>14188</v>
      </c>
      <c r="B7126" t="s">
        <v>14189</v>
      </c>
      <c r="C7126" t="s">
        <v>516</v>
      </c>
      <c r="D7126">
        <v>8</v>
      </c>
      <c r="E7126" s="138">
        <v>45065</v>
      </c>
      <c r="F7126" s="138">
        <v>46011</v>
      </c>
      <c r="G7126" t="s">
        <v>69</v>
      </c>
      <c r="H7126" t="s">
        <v>63</v>
      </c>
      <c r="I7126">
        <v>0.5</v>
      </c>
      <c r="J7126" t="s">
        <v>71</v>
      </c>
      <c r="K7126"/>
      <c r="L7126"/>
      <c r="M7126"/>
      <c r="N7126"/>
      <c r="O7126"/>
      <c r="P7126"/>
      <c r="Q7126"/>
      <c r="R7126"/>
      <c r="S7126"/>
      <c r="T7126"/>
      <c r="U7126"/>
      <c r="V7126"/>
      <c r="W7126"/>
      <c r="X7126"/>
      <c r="Y7126"/>
      <c r="Z7126"/>
      <c r="AA7126"/>
      <c r="AB7126"/>
      <c r="AC7126"/>
      <c r="AD7126"/>
      <c r="AE7126"/>
      <c r="AF7126"/>
      <c r="AG7126">
        <v>1</v>
      </c>
      <c r="AH7126">
        <v>0</v>
      </c>
    </row>
    <row r="7127" spans="1:34" ht="15" x14ac:dyDescent="0.25">
      <c r="A7127" t="s">
        <v>14190</v>
      </c>
      <c r="B7127" t="s">
        <v>14191</v>
      </c>
      <c r="C7127" t="s">
        <v>151</v>
      </c>
      <c r="D7127">
        <v>38</v>
      </c>
      <c r="E7127" s="138">
        <v>45280</v>
      </c>
      <c r="F7127" s="138">
        <v>46011</v>
      </c>
      <c r="G7127" t="s">
        <v>69</v>
      </c>
      <c r="H7127" t="s">
        <v>63</v>
      </c>
      <c r="I7127">
        <v>0.8</v>
      </c>
      <c r="J7127" t="s">
        <v>71</v>
      </c>
      <c r="K7127"/>
      <c r="L7127"/>
      <c r="M7127"/>
      <c r="N7127"/>
      <c r="O7127"/>
      <c r="P7127"/>
      <c r="Q7127"/>
      <c r="R7127"/>
      <c r="S7127"/>
      <c r="T7127"/>
      <c r="U7127"/>
      <c r="V7127"/>
      <c r="W7127"/>
      <c r="X7127"/>
      <c r="Y7127"/>
      <c r="Z7127"/>
      <c r="AA7127"/>
      <c r="AB7127"/>
      <c r="AC7127"/>
      <c r="AD7127"/>
      <c r="AE7127"/>
      <c r="AF7127"/>
      <c r="AG7127">
        <v>1</v>
      </c>
      <c r="AH7127">
        <v>0</v>
      </c>
    </row>
    <row r="7128" spans="1:34" ht="15" x14ac:dyDescent="0.25">
      <c r="A7128" t="s">
        <v>14192</v>
      </c>
      <c r="B7128" t="s">
        <v>14193</v>
      </c>
      <c r="C7128" t="s">
        <v>108</v>
      </c>
      <c r="D7128">
        <v>20</v>
      </c>
      <c r="E7128" s="138">
        <v>41607</v>
      </c>
      <c r="F7128" s="138">
        <v>46011</v>
      </c>
      <c r="G7128" t="s">
        <v>69</v>
      </c>
      <c r="H7128" t="s">
        <v>63</v>
      </c>
      <c r="I7128">
        <v>0.8</v>
      </c>
      <c r="J7128" t="s">
        <v>71</v>
      </c>
      <c r="K7128"/>
      <c r="L7128"/>
      <c r="M7128"/>
      <c r="N7128"/>
      <c r="O7128"/>
      <c r="P7128"/>
      <c r="Q7128"/>
      <c r="R7128"/>
      <c r="S7128"/>
      <c r="T7128"/>
      <c r="U7128"/>
      <c r="V7128"/>
      <c r="W7128"/>
      <c r="X7128"/>
      <c r="Y7128"/>
      <c r="Z7128"/>
      <c r="AA7128"/>
      <c r="AB7128"/>
      <c r="AC7128"/>
      <c r="AD7128"/>
      <c r="AE7128"/>
      <c r="AF7128"/>
      <c r="AG7128">
        <v>1</v>
      </c>
      <c r="AH7128">
        <v>0</v>
      </c>
    </row>
    <row r="7129" spans="1:34" ht="15" x14ac:dyDescent="0.25">
      <c r="A7129" t="s">
        <v>14194</v>
      </c>
      <c r="B7129" t="s">
        <v>14195</v>
      </c>
      <c r="C7129" t="s">
        <v>359</v>
      </c>
      <c r="D7129">
        <v>53</v>
      </c>
      <c r="E7129" s="138">
        <v>45646</v>
      </c>
      <c r="F7129" s="138">
        <v>45680</v>
      </c>
      <c r="G7129" t="s">
        <v>16478</v>
      </c>
      <c r="H7129" t="s">
        <v>70</v>
      </c>
      <c r="I7129">
        <v>0.1</v>
      </c>
      <c r="J7129" t="s">
        <v>76</v>
      </c>
      <c r="K7129">
        <v>0.15</v>
      </c>
      <c r="L7129" t="s">
        <v>77</v>
      </c>
      <c r="M7129">
        <v>0.2</v>
      </c>
      <c r="N7129" t="s">
        <v>78</v>
      </c>
      <c r="O7129">
        <v>0.7</v>
      </c>
      <c r="P7129" t="s">
        <v>79</v>
      </c>
      <c r="Q7129">
        <v>0</v>
      </c>
      <c r="R7129" t="s">
        <v>16229</v>
      </c>
      <c r="S7129"/>
      <c r="T7129"/>
      <c r="U7129"/>
      <c r="V7129"/>
      <c r="W7129"/>
      <c r="X7129"/>
      <c r="Y7129"/>
      <c r="Z7129"/>
      <c r="AA7129"/>
      <c r="AB7129"/>
      <c r="AC7129"/>
      <c r="AD7129"/>
      <c r="AE7129"/>
      <c r="AF7129"/>
      <c r="AG7129">
        <v>0</v>
      </c>
      <c r="AH7129">
        <v>0</v>
      </c>
    </row>
    <row r="7130" spans="1:34" ht="15" x14ac:dyDescent="0.25">
      <c r="A7130" t="s">
        <v>14196</v>
      </c>
      <c r="B7130" t="s">
        <v>14197</v>
      </c>
      <c r="C7130" t="s">
        <v>29</v>
      </c>
      <c r="D7130">
        <v>44</v>
      </c>
      <c r="E7130" s="138">
        <v>45281</v>
      </c>
      <c r="F7130" s="138">
        <v>46011</v>
      </c>
      <c r="G7130" t="s">
        <v>69</v>
      </c>
      <c r="H7130" t="s">
        <v>63</v>
      </c>
      <c r="I7130">
        <v>0.8</v>
      </c>
      <c r="J7130" t="s">
        <v>16238</v>
      </c>
      <c r="K7130"/>
      <c r="L7130"/>
      <c r="M7130"/>
      <c r="N7130"/>
      <c r="O7130"/>
      <c r="P7130"/>
      <c r="Q7130"/>
      <c r="R7130"/>
      <c r="S7130"/>
      <c r="T7130"/>
      <c r="U7130"/>
      <c r="V7130"/>
      <c r="W7130"/>
      <c r="X7130"/>
      <c r="Y7130"/>
      <c r="Z7130"/>
      <c r="AA7130"/>
      <c r="AB7130"/>
      <c r="AC7130"/>
      <c r="AD7130"/>
      <c r="AE7130"/>
      <c r="AF7130"/>
      <c r="AG7130">
        <v>1</v>
      </c>
      <c r="AH7130">
        <v>0</v>
      </c>
    </row>
    <row r="7131" spans="1:34" ht="15" x14ac:dyDescent="0.25">
      <c r="A7131" t="s">
        <v>14198</v>
      </c>
      <c r="B7131" t="s">
        <v>14199</v>
      </c>
      <c r="C7131" t="s">
        <v>176</v>
      </c>
      <c r="D7131">
        <v>27</v>
      </c>
      <c r="E7131" s="138">
        <v>45656</v>
      </c>
      <c r="F7131" s="138">
        <v>45723</v>
      </c>
      <c r="G7131" t="s">
        <v>69</v>
      </c>
      <c r="H7131" t="s">
        <v>63</v>
      </c>
      <c r="I7131">
        <v>0.8</v>
      </c>
      <c r="J7131" t="s">
        <v>71</v>
      </c>
      <c r="K7131"/>
      <c r="L7131"/>
      <c r="M7131"/>
      <c r="N7131"/>
      <c r="O7131"/>
      <c r="P7131"/>
      <c r="Q7131"/>
      <c r="R7131"/>
      <c r="S7131"/>
      <c r="T7131"/>
      <c r="U7131"/>
      <c r="V7131"/>
      <c r="W7131"/>
      <c r="X7131"/>
      <c r="Y7131"/>
      <c r="Z7131"/>
      <c r="AA7131"/>
      <c r="AB7131"/>
      <c r="AC7131"/>
      <c r="AD7131"/>
      <c r="AE7131"/>
      <c r="AF7131"/>
      <c r="AG7131">
        <v>1</v>
      </c>
      <c r="AH7131">
        <v>0</v>
      </c>
    </row>
    <row r="7132" spans="1:34" ht="15" x14ac:dyDescent="0.25">
      <c r="A7132" t="s">
        <v>14200</v>
      </c>
      <c r="B7132" t="s">
        <v>14201</v>
      </c>
      <c r="C7132" t="s">
        <v>735</v>
      </c>
      <c r="D7132"/>
      <c r="E7132"/>
      <c r="F7132"/>
      <c r="G7132"/>
      <c r="H7132" t="s">
        <v>63</v>
      </c>
      <c r="I7132" t="s">
        <v>64</v>
      </c>
      <c r="J7132"/>
      <c r="K7132"/>
      <c r="L7132"/>
      <c r="M7132"/>
      <c r="N7132"/>
      <c r="O7132"/>
      <c r="P7132"/>
      <c r="Q7132"/>
      <c r="R7132"/>
      <c r="S7132"/>
      <c r="T7132"/>
      <c r="U7132"/>
      <c r="V7132"/>
      <c r="W7132"/>
      <c r="X7132"/>
      <c r="Y7132"/>
      <c r="Z7132"/>
      <c r="AA7132"/>
      <c r="AB7132"/>
      <c r="AC7132"/>
      <c r="AD7132"/>
      <c r="AE7132"/>
      <c r="AF7132"/>
      <c r="AG7132"/>
      <c r="AH7132">
        <v>0</v>
      </c>
    </row>
    <row r="7133" spans="1:34" ht="15" x14ac:dyDescent="0.25">
      <c r="A7133" t="s">
        <v>14202</v>
      </c>
      <c r="B7133" t="s">
        <v>14203</v>
      </c>
      <c r="C7133" t="s">
        <v>119</v>
      </c>
      <c r="D7133">
        <v>4</v>
      </c>
      <c r="E7133" s="138">
        <v>43210</v>
      </c>
      <c r="F7133" s="138">
        <v>46011</v>
      </c>
      <c r="G7133" t="s">
        <v>69</v>
      </c>
      <c r="H7133" t="s">
        <v>70</v>
      </c>
      <c r="I7133">
        <v>0</v>
      </c>
      <c r="J7133" t="s">
        <v>16246</v>
      </c>
      <c r="K7133">
        <v>0.8</v>
      </c>
      <c r="L7133" t="s">
        <v>71</v>
      </c>
      <c r="M7133"/>
      <c r="N7133"/>
      <c r="O7133"/>
      <c r="P7133"/>
      <c r="Q7133"/>
      <c r="R7133"/>
      <c r="S7133"/>
      <c r="T7133"/>
      <c r="U7133"/>
      <c r="V7133"/>
      <c r="W7133"/>
      <c r="X7133"/>
      <c r="Y7133"/>
      <c r="Z7133"/>
      <c r="AA7133"/>
      <c r="AB7133"/>
      <c r="AC7133"/>
      <c r="AD7133"/>
      <c r="AE7133"/>
      <c r="AF7133"/>
      <c r="AG7133">
        <v>2</v>
      </c>
      <c r="AH7133">
        <v>7499.99</v>
      </c>
    </row>
    <row r="7134" spans="1:34" ht="15" x14ac:dyDescent="0.25">
      <c r="A7134" t="s">
        <v>14204</v>
      </c>
      <c r="B7134" t="s">
        <v>14205</v>
      </c>
      <c r="C7134" t="s">
        <v>219</v>
      </c>
      <c r="D7134"/>
      <c r="E7134"/>
      <c r="F7134"/>
      <c r="G7134"/>
      <c r="H7134" t="s">
        <v>63</v>
      </c>
      <c r="I7134" t="s">
        <v>64</v>
      </c>
      <c r="J7134"/>
      <c r="K7134"/>
      <c r="L7134"/>
      <c r="M7134"/>
      <c r="N7134"/>
      <c r="O7134"/>
      <c r="P7134"/>
      <c r="Q7134"/>
      <c r="R7134"/>
      <c r="S7134"/>
      <c r="T7134"/>
      <c r="U7134"/>
      <c r="V7134"/>
      <c r="W7134"/>
      <c r="X7134"/>
      <c r="Y7134"/>
      <c r="Z7134"/>
      <c r="AA7134"/>
      <c r="AB7134"/>
      <c r="AC7134"/>
      <c r="AD7134"/>
      <c r="AE7134"/>
      <c r="AF7134"/>
      <c r="AG7134"/>
      <c r="AH7134">
        <v>0</v>
      </c>
    </row>
    <row r="7135" spans="1:34" ht="15" x14ac:dyDescent="0.25">
      <c r="A7135" t="s">
        <v>14206</v>
      </c>
      <c r="B7135" t="s">
        <v>14207</v>
      </c>
      <c r="C7135" t="s">
        <v>318</v>
      </c>
      <c r="D7135">
        <v>4</v>
      </c>
      <c r="E7135" s="138">
        <v>45762</v>
      </c>
      <c r="F7135" s="138">
        <v>45791</v>
      </c>
      <c r="G7135" t="s">
        <v>75</v>
      </c>
      <c r="H7135" t="s">
        <v>70</v>
      </c>
      <c r="I7135">
        <v>0</v>
      </c>
      <c r="J7135" t="s">
        <v>16229</v>
      </c>
      <c r="K7135">
        <v>0.39</v>
      </c>
      <c r="L7135" t="s">
        <v>16270</v>
      </c>
      <c r="M7135">
        <v>0.75</v>
      </c>
      <c r="N7135" t="s">
        <v>78</v>
      </c>
      <c r="O7135">
        <v>0.8</v>
      </c>
      <c r="P7135" t="s">
        <v>79</v>
      </c>
      <c r="Q7135"/>
      <c r="R7135"/>
      <c r="S7135"/>
      <c r="T7135"/>
      <c r="U7135"/>
      <c r="V7135"/>
      <c r="W7135"/>
      <c r="X7135"/>
      <c r="Y7135"/>
      <c r="Z7135"/>
      <c r="AA7135"/>
      <c r="AB7135"/>
      <c r="AC7135"/>
      <c r="AD7135"/>
      <c r="AE7135"/>
      <c r="AF7135"/>
      <c r="AG7135">
        <v>4</v>
      </c>
      <c r="AH7135">
        <v>10000</v>
      </c>
    </row>
    <row r="7136" spans="1:34" ht="15" x14ac:dyDescent="0.25">
      <c r="A7136" t="s">
        <v>14208</v>
      </c>
      <c r="B7136" t="s">
        <v>14209</v>
      </c>
      <c r="C7136" t="s">
        <v>231</v>
      </c>
      <c r="D7136">
        <v>4</v>
      </c>
      <c r="E7136" s="138">
        <v>43494</v>
      </c>
      <c r="F7136" s="138">
        <v>46011</v>
      </c>
      <c r="G7136" t="s">
        <v>69</v>
      </c>
      <c r="H7136" t="s">
        <v>70</v>
      </c>
      <c r="I7136">
        <v>0</v>
      </c>
      <c r="J7136" t="s">
        <v>16236</v>
      </c>
      <c r="K7136">
        <v>0.7</v>
      </c>
      <c r="L7136" t="s">
        <v>71</v>
      </c>
      <c r="M7136"/>
      <c r="N7136"/>
      <c r="O7136"/>
      <c r="P7136"/>
      <c r="Q7136"/>
      <c r="R7136"/>
      <c r="S7136"/>
      <c r="T7136"/>
      <c r="U7136"/>
      <c r="V7136"/>
      <c r="W7136"/>
      <c r="X7136"/>
      <c r="Y7136"/>
      <c r="Z7136"/>
      <c r="AA7136"/>
      <c r="AB7136"/>
      <c r="AC7136"/>
      <c r="AD7136"/>
      <c r="AE7136"/>
      <c r="AF7136"/>
      <c r="AG7136">
        <v>2</v>
      </c>
      <c r="AH7136">
        <v>9999.99</v>
      </c>
    </row>
    <row r="7137" spans="1:34" ht="15" x14ac:dyDescent="0.25">
      <c r="A7137" t="s">
        <v>14210</v>
      </c>
      <c r="B7137" t="s">
        <v>14211</v>
      </c>
      <c r="C7137" t="s">
        <v>294</v>
      </c>
      <c r="D7137">
        <v>26</v>
      </c>
      <c r="E7137" s="138">
        <v>45639</v>
      </c>
      <c r="F7137" s="138">
        <v>45688</v>
      </c>
      <c r="G7137" t="s">
        <v>75</v>
      </c>
      <c r="H7137" t="s">
        <v>63</v>
      </c>
      <c r="I7137">
        <v>0.7</v>
      </c>
      <c r="J7137" t="s">
        <v>71</v>
      </c>
      <c r="K7137"/>
      <c r="L7137"/>
      <c r="M7137"/>
      <c r="N7137"/>
      <c r="O7137"/>
      <c r="P7137"/>
      <c r="Q7137"/>
      <c r="R7137"/>
      <c r="S7137"/>
      <c r="T7137"/>
      <c r="U7137"/>
      <c r="V7137"/>
      <c r="W7137"/>
      <c r="X7137"/>
      <c r="Y7137"/>
      <c r="Z7137"/>
      <c r="AA7137"/>
      <c r="AB7137"/>
      <c r="AC7137"/>
      <c r="AD7137"/>
      <c r="AE7137"/>
      <c r="AF7137"/>
      <c r="AG7137">
        <v>1</v>
      </c>
      <c r="AH7137">
        <v>0</v>
      </c>
    </row>
    <row r="7138" spans="1:34" ht="15" x14ac:dyDescent="0.25">
      <c r="A7138" t="s">
        <v>14220</v>
      </c>
      <c r="B7138" t="s">
        <v>14221</v>
      </c>
      <c r="C7138" t="s">
        <v>122</v>
      </c>
      <c r="D7138">
        <v>31</v>
      </c>
      <c r="E7138" s="138">
        <v>45653</v>
      </c>
      <c r="F7138" s="138">
        <v>45770</v>
      </c>
      <c r="G7138" t="s">
        <v>69</v>
      </c>
      <c r="H7138" t="s">
        <v>70</v>
      </c>
      <c r="I7138">
        <v>0.8</v>
      </c>
      <c r="J7138" t="s">
        <v>71</v>
      </c>
      <c r="K7138">
        <v>0</v>
      </c>
      <c r="L7138" t="s">
        <v>16709</v>
      </c>
      <c r="M7138"/>
      <c r="N7138"/>
      <c r="O7138"/>
      <c r="P7138"/>
      <c r="Q7138"/>
      <c r="R7138"/>
      <c r="S7138"/>
      <c r="T7138"/>
      <c r="U7138"/>
      <c r="V7138"/>
      <c r="W7138"/>
      <c r="X7138"/>
      <c r="Y7138"/>
      <c r="Z7138"/>
      <c r="AA7138"/>
      <c r="AB7138"/>
      <c r="AC7138"/>
      <c r="AD7138"/>
      <c r="AE7138"/>
      <c r="AF7138"/>
      <c r="AG7138">
        <v>5</v>
      </c>
      <c r="AH7138">
        <v>0</v>
      </c>
    </row>
    <row r="7139" spans="1:34" ht="15" x14ac:dyDescent="0.25">
      <c r="A7139" t="s">
        <v>14228</v>
      </c>
      <c r="B7139" t="s">
        <v>14229</v>
      </c>
      <c r="C7139" t="s">
        <v>318</v>
      </c>
      <c r="D7139">
        <v>33</v>
      </c>
      <c r="E7139" s="138">
        <v>45646</v>
      </c>
      <c r="F7139" s="138">
        <v>45820</v>
      </c>
      <c r="G7139" t="s">
        <v>69</v>
      </c>
      <c r="H7139" t="s">
        <v>70</v>
      </c>
      <c r="I7139">
        <v>0</v>
      </c>
      <c r="J7139" t="s">
        <v>16230</v>
      </c>
      <c r="K7139">
        <v>0.8</v>
      </c>
      <c r="L7139" t="s">
        <v>71</v>
      </c>
      <c r="M7139"/>
      <c r="N7139"/>
      <c r="O7139"/>
      <c r="P7139"/>
      <c r="Q7139"/>
      <c r="R7139"/>
      <c r="S7139"/>
      <c r="T7139"/>
      <c r="U7139"/>
      <c r="V7139"/>
      <c r="W7139"/>
      <c r="X7139"/>
      <c r="Y7139"/>
      <c r="Z7139"/>
      <c r="AA7139"/>
      <c r="AB7139"/>
      <c r="AC7139"/>
      <c r="AD7139"/>
      <c r="AE7139"/>
      <c r="AF7139"/>
      <c r="AG7139">
        <v>2</v>
      </c>
      <c r="AH7139">
        <v>15000</v>
      </c>
    </row>
    <row r="7140" spans="1:34" ht="15" x14ac:dyDescent="0.25">
      <c r="A7140" t="s">
        <v>14230</v>
      </c>
      <c r="B7140" t="s">
        <v>14231</v>
      </c>
      <c r="C7140" t="s">
        <v>193</v>
      </c>
      <c r="D7140">
        <v>39</v>
      </c>
      <c r="E7140" s="138">
        <v>45642</v>
      </c>
      <c r="F7140" s="138">
        <v>45671</v>
      </c>
      <c r="G7140" t="s">
        <v>69</v>
      </c>
      <c r="H7140" t="s">
        <v>70</v>
      </c>
      <c r="I7140">
        <v>0</v>
      </c>
      <c r="J7140" t="s">
        <v>16229</v>
      </c>
      <c r="K7140">
        <v>0.8</v>
      </c>
      <c r="L7140" t="s">
        <v>71</v>
      </c>
      <c r="M7140"/>
      <c r="N7140"/>
      <c r="O7140"/>
      <c r="P7140"/>
      <c r="Q7140"/>
      <c r="R7140"/>
      <c r="S7140"/>
      <c r="T7140"/>
      <c r="U7140"/>
      <c r="V7140"/>
      <c r="W7140"/>
      <c r="X7140"/>
      <c r="Y7140"/>
      <c r="Z7140"/>
      <c r="AA7140"/>
      <c r="AB7140"/>
      <c r="AC7140"/>
      <c r="AD7140"/>
      <c r="AE7140"/>
      <c r="AF7140"/>
      <c r="AG7140">
        <v>2</v>
      </c>
      <c r="AH7140">
        <v>10000</v>
      </c>
    </row>
    <row r="7141" spans="1:34" ht="15" x14ac:dyDescent="0.25">
      <c r="A7141" t="s">
        <v>14232</v>
      </c>
      <c r="B7141" t="s">
        <v>14233</v>
      </c>
      <c r="C7141" t="s">
        <v>102</v>
      </c>
      <c r="D7141"/>
      <c r="E7141"/>
      <c r="F7141"/>
      <c r="G7141"/>
      <c r="H7141" t="s">
        <v>63</v>
      </c>
      <c r="I7141" t="s">
        <v>64</v>
      </c>
      <c r="J7141"/>
      <c r="K7141"/>
      <c r="L7141"/>
      <c r="M7141"/>
      <c r="N7141"/>
      <c r="O7141"/>
      <c r="P7141"/>
      <c r="Q7141"/>
      <c r="R7141"/>
      <c r="S7141"/>
      <c r="T7141"/>
      <c r="U7141"/>
      <c r="V7141"/>
      <c r="W7141"/>
      <c r="X7141"/>
      <c r="Y7141"/>
      <c r="Z7141"/>
      <c r="AA7141"/>
      <c r="AB7141"/>
      <c r="AC7141"/>
      <c r="AD7141"/>
      <c r="AE7141"/>
      <c r="AF7141"/>
      <c r="AG7141"/>
      <c r="AH7141">
        <v>0</v>
      </c>
    </row>
    <row r="7142" spans="1:34" ht="15" x14ac:dyDescent="0.25">
      <c r="A7142" t="s">
        <v>14216</v>
      </c>
      <c r="B7142" t="s">
        <v>14217</v>
      </c>
      <c r="C7142" t="s">
        <v>136</v>
      </c>
      <c r="D7142">
        <v>24</v>
      </c>
      <c r="E7142" s="138">
        <v>45649</v>
      </c>
      <c r="F7142" s="138">
        <v>45681</v>
      </c>
      <c r="G7142" t="s">
        <v>69</v>
      </c>
      <c r="H7142" t="s">
        <v>63</v>
      </c>
      <c r="I7142">
        <v>0.8</v>
      </c>
      <c r="J7142" t="s">
        <v>71</v>
      </c>
      <c r="K7142"/>
      <c r="L7142"/>
      <c r="M7142"/>
      <c r="N7142"/>
      <c r="O7142"/>
      <c r="P7142"/>
      <c r="Q7142"/>
      <c r="R7142"/>
      <c r="S7142"/>
      <c r="T7142"/>
      <c r="U7142"/>
      <c r="V7142"/>
      <c r="W7142"/>
      <c r="X7142"/>
      <c r="Y7142"/>
      <c r="Z7142"/>
      <c r="AA7142"/>
      <c r="AB7142"/>
      <c r="AC7142"/>
      <c r="AD7142"/>
      <c r="AE7142"/>
      <c r="AF7142"/>
      <c r="AG7142">
        <v>1</v>
      </c>
      <c r="AH7142">
        <v>0</v>
      </c>
    </row>
    <row r="7143" spans="1:34" ht="15" x14ac:dyDescent="0.25">
      <c r="A7143" t="s">
        <v>14224</v>
      </c>
      <c r="B7143" t="s">
        <v>14225</v>
      </c>
      <c r="C7143" t="s">
        <v>231</v>
      </c>
      <c r="D7143">
        <v>20</v>
      </c>
      <c r="E7143" s="138">
        <v>45642</v>
      </c>
      <c r="F7143" s="138">
        <v>45666</v>
      </c>
      <c r="G7143" t="s">
        <v>69</v>
      </c>
      <c r="H7143" t="s">
        <v>63</v>
      </c>
      <c r="I7143">
        <v>0.7</v>
      </c>
      <c r="J7143" t="s">
        <v>71</v>
      </c>
      <c r="K7143"/>
      <c r="L7143"/>
      <c r="M7143"/>
      <c r="N7143"/>
      <c r="O7143"/>
      <c r="P7143"/>
      <c r="Q7143"/>
      <c r="R7143"/>
      <c r="S7143"/>
      <c r="T7143"/>
      <c r="U7143"/>
      <c r="V7143"/>
      <c r="W7143"/>
      <c r="X7143"/>
      <c r="Y7143"/>
      <c r="Z7143"/>
      <c r="AA7143"/>
      <c r="AB7143"/>
      <c r="AC7143"/>
      <c r="AD7143"/>
      <c r="AE7143"/>
      <c r="AF7143"/>
      <c r="AG7143">
        <v>1</v>
      </c>
      <c r="AH7143">
        <v>0</v>
      </c>
    </row>
    <row r="7144" spans="1:34" ht="15" x14ac:dyDescent="0.25">
      <c r="A7144" t="s">
        <v>14238</v>
      </c>
      <c r="B7144" t="s">
        <v>14239</v>
      </c>
      <c r="C7144" t="s">
        <v>318</v>
      </c>
      <c r="D7144">
        <v>33</v>
      </c>
      <c r="E7144" s="138">
        <v>45644</v>
      </c>
      <c r="F7144" s="138">
        <v>45670</v>
      </c>
      <c r="G7144" t="s">
        <v>75</v>
      </c>
      <c r="H7144" t="s">
        <v>70</v>
      </c>
      <c r="I7144">
        <v>0</v>
      </c>
      <c r="J7144" t="s">
        <v>16229</v>
      </c>
      <c r="K7144">
        <v>0.8</v>
      </c>
      <c r="L7144" t="s">
        <v>71</v>
      </c>
      <c r="M7144"/>
      <c r="N7144"/>
      <c r="O7144"/>
      <c r="P7144"/>
      <c r="Q7144"/>
      <c r="R7144"/>
      <c r="S7144"/>
      <c r="T7144"/>
      <c r="U7144"/>
      <c r="V7144"/>
      <c r="W7144"/>
      <c r="X7144"/>
      <c r="Y7144"/>
      <c r="Z7144"/>
      <c r="AA7144"/>
      <c r="AB7144"/>
      <c r="AC7144"/>
      <c r="AD7144"/>
      <c r="AE7144"/>
      <c r="AF7144"/>
      <c r="AG7144">
        <v>2</v>
      </c>
      <c r="AH7144">
        <v>10000</v>
      </c>
    </row>
    <row r="7145" spans="1:34" ht="15" x14ac:dyDescent="0.25">
      <c r="A7145" t="s">
        <v>14240</v>
      </c>
      <c r="B7145" t="s">
        <v>14241</v>
      </c>
      <c r="C7145" t="s">
        <v>193</v>
      </c>
      <c r="D7145">
        <v>43</v>
      </c>
      <c r="E7145" s="138">
        <v>45645</v>
      </c>
      <c r="F7145" s="138">
        <v>45692</v>
      </c>
      <c r="G7145" t="s">
        <v>69</v>
      </c>
      <c r="H7145" t="s">
        <v>70</v>
      </c>
      <c r="I7145">
        <v>0</v>
      </c>
      <c r="J7145" t="s">
        <v>16259</v>
      </c>
      <c r="K7145">
        <v>0.8</v>
      </c>
      <c r="L7145" t="s">
        <v>71</v>
      </c>
      <c r="M7145"/>
      <c r="N7145"/>
      <c r="O7145"/>
      <c r="P7145"/>
      <c r="Q7145"/>
      <c r="R7145"/>
      <c r="S7145"/>
      <c r="T7145"/>
      <c r="U7145"/>
      <c r="V7145"/>
      <c r="W7145"/>
      <c r="X7145"/>
      <c r="Y7145"/>
      <c r="Z7145"/>
      <c r="AA7145"/>
      <c r="AB7145"/>
      <c r="AC7145"/>
      <c r="AD7145"/>
      <c r="AE7145"/>
      <c r="AF7145"/>
      <c r="AG7145">
        <v>2</v>
      </c>
      <c r="AH7145">
        <v>11000</v>
      </c>
    </row>
    <row r="7146" spans="1:34" ht="15" x14ac:dyDescent="0.25">
      <c r="A7146" t="s">
        <v>14246</v>
      </c>
      <c r="B7146" t="s">
        <v>14247</v>
      </c>
      <c r="C7146" t="s">
        <v>318</v>
      </c>
      <c r="D7146">
        <v>5</v>
      </c>
      <c r="E7146" s="138">
        <v>45715</v>
      </c>
      <c r="F7146" s="138">
        <v>45944</v>
      </c>
      <c r="G7146" t="s">
        <v>69</v>
      </c>
      <c r="H7146" t="s">
        <v>70</v>
      </c>
      <c r="I7146">
        <v>0</v>
      </c>
      <c r="J7146" t="s">
        <v>16228</v>
      </c>
      <c r="K7146">
        <v>0.8</v>
      </c>
      <c r="L7146" t="s">
        <v>71</v>
      </c>
      <c r="M7146"/>
      <c r="N7146"/>
      <c r="O7146"/>
      <c r="P7146"/>
      <c r="Q7146"/>
      <c r="R7146"/>
      <c r="S7146"/>
      <c r="T7146"/>
      <c r="U7146"/>
      <c r="V7146"/>
      <c r="W7146"/>
      <c r="X7146"/>
      <c r="Y7146"/>
      <c r="Z7146"/>
      <c r="AA7146"/>
      <c r="AB7146"/>
      <c r="AC7146"/>
      <c r="AD7146"/>
      <c r="AE7146"/>
      <c r="AF7146"/>
      <c r="AG7146">
        <v>2</v>
      </c>
      <c r="AH7146">
        <v>12000</v>
      </c>
    </row>
    <row r="7147" spans="1:34" ht="15" x14ac:dyDescent="0.25">
      <c r="A7147" t="s">
        <v>14248</v>
      </c>
      <c r="B7147" t="s">
        <v>14249</v>
      </c>
      <c r="C7147" t="s">
        <v>87</v>
      </c>
      <c r="D7147">
        <v>39</v>
      </c>
      <c r="E7147" s="138">
        <v>45654</v>
      </c>
      <c r="F7147" s="138">
        <v>45699</v>
      </c>
      <c r="G7147" t="s">
        <v>69</v>
      </c>
      <c r="H7147" t="s">
        <v>63</v>
      </c>
      <c r="I7147">
        <v>0.7</v>
      </c>
      <c r="J7147" t="s">
        <v>71</v>
      </c>
      <c r="K7147"/>
      <c r="L7147"/>
      <c r="M7147"/>
      <c r="N7147"/>
      <c r="O7147"/>
      <c r="P7147"/>
      <c r="Q7147"/>
      <c r="R7147"/>
      <c r="S7147"/>
      <c r="T7147"/>
      <c r="U7147"/>
      <c r="V7147"/>
      <c r="W7147"/>
      <c r="X7147"/>
      <c r="Y7147"/>
      <c r="Z7147"/>
      <c r="AA7147"/>
      <c r="AB7147"/>
      <c r="AC7147"/>
      <c r="AD7147"/>
      <c r="AE7147"/>
      <c r="AF7147"/>
      <c r="AG7147">
        <v>1</v>
      </c>
      <c r="AH7147">
        <v>0</v>
      </c>
    </row>
    <row r="7148" spans="1:34" ht="15" x14ac:dyDescent="0.25">
      <c r="A7148" t="s">
        <v>14242</v>
      </c>
      <c r="B7148" t="s">
        <v>14243</v>
      </c>
      <c r="C7148" t="s">
        <v>151</v>
      </c>
      <c r="D7148">
        <v>2</v>
      </c>
      <c r="E7148" s="138">
        <v>45709</v>
      </c>
      <c r="F7148" s="138">
        <v>45820</v>
      </c>
      <c r="G7148" t="s">
        <v>69</v>
      </c>
      <c r="H7148" t="s">
        <v>63</v>
      </c>
      <c r="I7148">
        <v>0.3</v>
      </c>
      <c r="J7148" t="s">
        <v>71</v>
      </c>
      <c r="K7148"/>
      <c r="L7148"/>
      <c r="M7148"/>
      <c r="N7148"/>
      <c r="O7148"/>
      <c r="P7148"/>
      <c r="Q7148"/>
      <c r="R7148"/>
      <c r="S7148"/>
      <c r="T7148"/>
      <c r="U7148"/>
      <c r="V7148"/>
      <c r="W7148"/>
      <c r="X7148"/>
      <c r="Y7148"/>
      <c r="Z7148"/>
      <c r="AA7148"/>
      <c r="AB7148"/>
      <c r="AC7148"/>
      <c r="AD7148"/>
      <c r="AE7148"/>
      <c r="AF7148"/>
      <c r="AG7148">
        <v>1</v>
      </c>
      <c r="AH7148">
        <v>0</v>
      </c>
    </row>
    <row r="7149" spans="1:34" ht="15" x14ac:dyDescent="0.25">
      <c r="A7149" t="s">
        <v>14250</v>
      </c>
      <c r="B7149" t="s">
        <v>14251</v>
      </c>
      <c r="C7149" t="s">
        <v>193</v>
      </c>
      <c r="D7149">
        <v>36</v>
      </c>
      <c r="E7149" s="138">
        <v>45635</v>
      </c>
      <c r="F7149" s="138">
        <v>45649</v>
      </c>
      <c r="G7149" t="s">
        <v>69</v>
      </c>
      <c r="H7149" t="s">
        <v>70</v>
      </c>
      <c r="I7149">
        <v>0</v>
      </c>
      <c r="J7149" t="s">
        <v>16230</v>
      </c>
      <c r="K7149">
        <v>0.6</v>
      </c>
      <c r="L7149" t="s">
        <v>16270</v>
      </c>
      <c r="M7149">
        <v>0.76</v>
      </c>
      <c r="N7149" t="s">
        <v>78</v>
      </c>
      <c r="O7149">
        <v>0.8</v>
      </c>
      <c r="P7149" t="s">
        <v>79</v>
      </c>
      <c r="Q7149"/>
      <c r="R7149"/>
      <c r="S7149"/>
      <c r="T7149"/>
      <c r="U7149"/>
      <c r="V7149"/>
      <c r="W7149"/>
      <c r="X7149"/>
      <c r="Y7149"/>
      <c r="Z7149"/>
      <c r="AA7149"/>
      <c r="AB7149"/>
      <c r="AC7149"/>
      <c r="AD7149"/>
      <c r="AE7149"/>
      <c r="AF7149"/>
      <c r="AG7149">
        <v>4</v>
      </c>
      <c r="AH7149">
        <v>15000</v>
      </c>
    </row>
    <row r="7150" spans="1:34" ht="15" x14ac:dyDescent="0.25">
      <c r="A7150" t="s">
        <v>14244</v>
      </c>
      <c r="B7150" t="s">
        <v>14245</v>
      </c>
      <c r="C7150" t="s">
        <v>122</v>
      </c>
      <c r="D7150">
        <v>118</v>
      </c>
      <c r="E7150" s="138">
        <v>45646</v>
      </c>
      <c r="F7150" s="138">
        <v>45688</v>
      </c>
      <c r="G7150" t="s">
        <v>69</v>
      </c>
      <c r="H7150" t="s">
        <v>63</v>
      </c>
      <c r="I7150">
        <v>0.8</v>
      </c>
      <c r="J7150" t="s">
        <v>71</v>
      </c>
      <c r="K7150"/>
      <c r="L7150"/>
      <c r="M7150"/>
      <c r="N7150"/>
      <c r="O7150"/>
      <c r="P7150"/>
      <c r="Q7150"/>
      <c r="R7150"/>
      <c r="S7150"/>
      <c r="T7150"/>
      <c r="U7150"/>
      <c r="V7150"/>
      <c r="W7150"/>
      <c r="X7150"/>
      <c r="Y7150"/>
      <c r="Z7150"/>
      <c r="AA7150"/>
      <c r="AB7150"/>
      <c r="AC7150"/>
      <c r="AD7150"/>
      <c r="AE7150"/>
      <c r="AF7150"/>
      <c r="AG7150">
        <v>1</v>
      </c>
      <c r="AH7150">
        <v>0</v>
      </c>
    </row>
    <row r="7151" spans="1:34" ht="15" x14ac:dyDescent="0.25">
      <c r="A7151" t="s">
        <v>14252</v>
      </c>
      <c r="B7151" t="s">
        <v>14253</v>
      </c>
      <c r="C7151" t="s">
        <v>642</v>
      </c>
      <c r="D7151">
        <v>55</v>
      </c>
      <c r="E7151" s="138">
        <v>45646</v>
      </c>
      <c r="F7151" s="138">
        <v>45750</v>
      </c>
      <c r="G7151" t="s">
        <v>69</v>
      </c>
      <c r="H7151" t="s">
        <v>70</v>
      </c>
      <c r="I7151">
        <v>0</v>
      </c>
      <c r="J7151" t="s">
        <v>16230</v>
      </c>
      <c r="K7151">
        <v>0.7</v>
      </c>
      <c r="L7151" t="s">
        <v>16270</v>
      </c>
      <c r="M7151">
        <v>0.71</v>
      </c>
      <c r="N7151" t="s">
        <v>78</v>
      </c>
      <c r="O7151">
        <v>0.75</v>
      </c>
      <c r="P7151" t="s">
        <v>79</v>
      </c>
      <c r="Q7151"/>
      <c r="R7151"/>
      <c r="S7151"/>
      <c r="T7151"/>
      <c r="U7151"/>
      <c r="V7151"/>
      <c r="W7151"/>
      <c r="X7151"/>
      <c r="Y7151"/>
      <c r="Z7151"/>
      <c r="AA7151"/>
      <c r="AB7151"/>
      <c r="AC7151"/>
      <c r="AD7151"/>
      <c r="AE7151"/>
      <c r="AF7151"/>
      <c r="AG7151">
        <v>4</v>
      </c>
      <c r="AH7151">
        <v>15000</v>
      </c>
    </row>
    <row r="7152" spans="1:34" ht="15" x14ac:dyDescent="0.25">
      <c r="A7152" t="s">
        <v>14212</v>
      </c>
      <c r="B7152" t="s">
        <v>14213</v>
      </c>
      <c r="C7152" t="s">
        <v>374</v>
      </c>
      <c r="D7152">
        <v>24</v>
      </c>
      <c r="E7152" s="138">
        <v>39983</v>
      </c>
      <c r="F7152" s="138">
        <v>46011</v>
      </c>
      <c r="G7152" t="s">
        <v>818</v>
      </c>
      <c r="H7152" t="s">
        <v>63</v>
      </c>
      <c r="I7152">
        <v>0</v>
      </c>
      <c r="J7152" t="s">
        <v>71</v>
      </c>
      <c r="K7152"/>
      <c r="L7152"/>
      <c r="M7152"/>
      <c r="N7152"/>
      <c r="O7152"/>
      <c r="P7152"/>
      <c r="Q7152"/>
      <c r="R7152"/>
      <c r="S7152"/>
      <c r="T7152"/>
      <c r="U7152"/>
      <c r="V7152"/>
      <c r="W7152"/>
      <c r="X7152"/>
      <c r="Y7152"/>
      <c r="Z7152"/>
      <c r="AA7152"/>
      <c r="AB7152"/>
      <c r="AC7152"/>
      <c r="AD7152"/>
      <c r="AE7152"/>
      <c r="AF7152"/>
      <c r="AG7152">
        <v>1</v>
      </c>
      <c r="AH7152">
        <v>0</v>
      </c>
    </row>
    <row r="7153" spans="1:34" ht="15" x14ac:dyDescent="0.25">
      <c r="A7153" t="s">
        <v>14218</v>
      </c>
      <c r="B7153" t="s">
        <v>14219</v>
      </c>
      <c r="C7153" t="s">
        <v>350</v>
      </c>
      <c r="D7153"/>
      <c r="E7153"/>
      <c r="F7153"/>
      <c r="G7153"/>
      <c r="H7153" t="s">
        <v>63</v>
      </c>
      <c r="I7153" t="s">
        <v>64</v>
      </c>
      <c r="J7153"/>
      <c r="K7153"/>
      <c r="L7153"/>
      <c r="M7153"/>
      <c r="N7153"/>
      <c r="O7153"/>
      <c r="P7153"/>
      <c r="Q7153"/>
      <c r="R7153"/>
      <c r="S7153"/>
      <c r="T7153"/>
      <c r="U7153"/>
      <c r="V7153"/>
      <c r="W7153"/>
      <c r="X7153"/>
      <c r="Y7153"/>
      <c r="Z7153"/>
      <c r="AA7153"/>
      <c r="AB7153"/>
      <c r="AC7153"/>
      <c r="AD7153"/>
      <c r="AE7153"/>
      <c r="AF7153"/>
      <c r="AG7153"/>
      <c r="AH7153">
        <v>0</v>
      </c>
    </row>
    <row r="7154" spans="1:34" ht="15" x14ac:dyDescent="0.25">
      <c r="A7154" t="s">
        <v>14254</v>
      </c>
      <c r="B7154" t="s">
        <v>14255</v>
      </c>
      <c r="C7154" t="s">
        <v>318</v>
      </c>
      <c r="D7154">
        <v>28</v>
      </c>
      <c r="E7154" s="138">
        <v>45272</v>
      </c>
      <c r="F7154" s="138">
        <v>46011</v>
      </c>
      <c r="G7154" t="s">
        <v>69</v>
      </c>
      <c r="H7154" t="s">
        <v>70</v>
      </c>
      <c r="I7154">
        <v>0.8</v>
      </c>
      <c r="J7154" t="s">
        <v>71</v>
      </c>
      <c r="K7154">
        <v>0</v>
      </c>
      <c r="L7154" t="s">
        <v>16449</v>
      </c>
      <c r="M7154"/>
      <c r="N7154"/>
      <c r="O7154"/>
      <c r="P7154"/>
      <c r="Q7154"/>
      <c r="R7154"/>
      <c r="S7154"/>
      <c r="T7154"/>
      <c r="U7154"/>
      <c r="V7154"/>
      <c r="W7154"/>
      <c r="X7154"/>
      <c r="Y7154"/>
      <c r="Z7154"/>
      <c r="AA7154"/>
      <c r="AB7154"/>
      <c r="AC7154"/>
      <c r="AD7154"/>
      <c r="AE7154"/>
      <c r="AF7154"/>
      <c r="AG7154">
        <v>5</v>
      </c>
      <c r="AH7154">
        <v>0</v>
      </c>
    </row>
    <row r="7155" spans="1:34" ht="15" x14ac:dyDescent="0.25">
      <c r="A7155" t="s">
        <v>14260</v>
      </c>
      <c r="B7155" t="s">
        <v>14261</v>
      </c>
      <c r="C7155" t="s">
        <v>281</v>
      </c>
      <c r="D7155">
        <v>7</v>
      </c>
      <c r="E7155" s="138">
        <v>45005</v>
      </c>
      <c r="F7155" s="138">
        <v>46011</v>
      </c>
      <c r="G7155" t="s">
        <v>69</v>
      </c>
      <c r="H7155" t="s">
        <v>63</v>
      </c>
      <c r="I7155">
        <v>0.6</v>
      </c>
      <c r="J7155" t="s">
        <v>71</v>
      </c>
      <c r="K7155"/>
      <c r="L7155"/>
      <c r="M7155"/>
      <c r="N7155"/>
      <c r="O7155"/>
      <c r="P7155"/>
      <c r="Q7155"/>
      <c r="R7155"/>
      <c r="S7155"/>
      <c r="T7155"/>
      <c r="U7155"/>
      <c r="V7155"/>
      <c r="W7155"/>
      <c r="X7155"/>
      <c r="Y7155"/>
      <c r="Z7155"/>
      <c r="AA7155"/>
      <c r="AB7155"/>
      <c r="AC7155"/>
      <c r="AD7155"/>
      <c r="AE7155"/>
      <c r="AF7155"/>
      <c r="AG7155">
        <v>1</v>
      </c>
      <c r="AH7155">
        <v>0</v>
      </c>
    </row>
    <row r="7156" spans="1:34" ht="15" x14ac:dyDescent="0.25">
      <c r="A7156" t="s">
        <v>14214</v>
      </c>
      <c r="B7156" t="s">
        <v>14215</v>
      </c>
      <c r="C7156" t="s">
        <v>102</v>
      </c>
      <c r="D7156">
        <v>34</v>
      </c>
      <c r="E7156" s="138">
        <v>45656</v>
      </c>
      <c r="F7156" s="138">
        <v>45691</v>
      </c>
      <c r="G7156" t="s">
        <v>69</v>
      </c>
      <c r="H7156" t="s">
        <v>63</v>
      </c>
      <c r="I7156">
        <v>0.7</v>
      </c>
      <c r="J7156" t="s">
        <v>71</v>
      </c>
      <c r="K7156"/>
      <c r="L7156"/>
      <c r="M7156"/>
      <c r="N7156"/>
      <c r="O7156"/>
      <c r="P7156"/>
      <c r="Q7156"/>
      <c r="R7156"/>
      <c r="S7156"/>
      <c r="T7156"/>
      <c r="U7156"/>
      <c r="V7156"/>
      <c r="W7156"/>
      <c r="X7156"/>
      <c r="Y7156"/>
      <c r="Z7156"/>
      <c r="AA7156"/>
      <c r="AB7156"/>
      <c r="AC7156"/>
      <c r="AD7156"/>
      <c r="AE7156"/>
      <c r="AF7156"/>
      <c r="AG7156">
        <v>1</v>
      </c>
      <c r="AH7156">
        <v>0</v>
      </c>
    </row>
    <row r="7157" spans="1:34" ht="15" x14ac:dyDescent="0.25">
      <c r="A7157" t="s">
        <v>14264</v>
      </c>
      <c r="B7157" t="s">
        <v>14265</v>
      </c>
      <c r="C7157" t="s">
        <v>119</v>
      </c>
      <c r="D7157">
        <v>10</v>
      </c>
      <c r="E7157" s="138">
        <v>44286</v>
      </c>
      <c r="F7157" s="138">
        <v>46011</v>
      </c>
      <c r="G7157" t="s">
        <v>16478</v>
      </c>
      <c r="H7157" t="s">
        <v>70</v>
      </c>
      <c r="I7157">
        <v>0.4</v>
      </c>
      <c r="J7157" t="s">
        <v>76</v>
      </c>
      <c r="K7157">
        <v>0.5</v>
      </c>
      <c r="L7157" t="s">
        <v>77</v>
      </c>
      <c r="M7157">
        <v>0.55000000000000004</v>
      </c>
      <c r="N7157" t="s">
        <v>78</v>
      </c>
      <c r="O7157">
        <v>0.6</v>
      </c>
      <c r="P7157" t="s">
        <v>79</v>
      </c>
      <c r="Q7157">
        <v>0</v>
      </c>
      <c r="R7157" t="s">
        <v>16259</v>
      </c>
      <c r="S7157"/>
      <c r="T7157"/>
      <c r="U7157"/>
      <c r="V7157"/>
      <c r="W7157"/>
      <c r="X7157"/>
      <c r="Y7157"/>
      <c r="Z7157"/>
      <c r="AA7157"/>
      <c r="AB7157"/>
      <c r="AC7157"/>
      <c r="AD7157"/>
      <c r="AE7157"/>
      <c r="AF7157"/>
      <c r="AG7157">
        <v>0</v>
      </c>
      <c r="AH7157">
        <v>0</v>
      </c>
    </row>
    <row r="7158" spans="1:34" ht="15" x14ac:dyDescent="0.25">
      <c r="A7158" t="s">
        <v>14266</v>
      </c>
      <c r="B7158" t="s">
        <v>14267</v>
      </c>
      <c r="C7158" t="s">
        <v>193</v>
      </c>
      <c r="D7158">
        <v>31</v>
      </c>
      <c r="E7158" s="138">
        <v>45649</v>
      </c>
      <c r="F7158" s="138">
        <v>45659</v>
      </c>
      <c r="G7158" t="s">
        <v>69</v>
      </c>
      <c r="H7158" t="s">
        <v>63</v>
      </c>
      <c r="I7158">
        <v>0.7</v>
      </c>
      <c r="J7158" t="s">
        <v>71</v>
      </c>
      <c r="K7158"/>
      <c r="L7158"/>
      <c r="M7158"/>
      <c r="N7158"/>
      <c r="O7158"/>
      <c r="P7158"/>
      <c r="Q7158"/>
      <c r="R7158"/>
      <c r="S7158"/>
      <c r="T7158"/>
      <c r="U7158"/>
      <c r="V7158"/>
      <c r="W7158"/>
      <c r="X7158"/>
      <c r="Y7158"/>
      <c r="Z7158"/>
      <c r="AA7158"/>
      <c r="AB7158"/>
      <c r="AC7158"/>
      <c r="AD7158"/>
      <c r="AE7158"/>
      <c r="AF7158"/>
      <c r="AG7158">
        <v>1</v>
      </c>
      <c r="AH7158">
        <v>0</v>
      </c>
    </row>
    <row r="7159" spans="1:34" ht="15" x14ac:dyDescent="0.25">
      <c r="A7159" t="s">
        <v>14268</v>
      </c>
      <c r="B7159" t="s">
        <v>14269</v>
      </c>
      <c r="C7159" t="s">
        <v>231</v>
      </c>
      <c r="D7159">
        <v>68</v>
      </c>
      <c r="E7159" s="138">
        <v>45643</v>
      </c>
      <c r="F7159" s="138">
        <v>45681</v>
      </c>
      <c r="G7159" t="s">
        <v>69</v>
      </c>
      <c r="H7159" t="s">
        <v>70</v>
      </c>
      <c r="I7159">
        <v>0</v>
      </c>
      <c r="J7159" t="s">
        <v>16246</v>
      </c>
      <c r="K7159">
        <v>0.8</v>
      </c>
      <c r="L7159" t="s">
        <v>71</v>
      </c>
      <c r="M7159"/>
      <c r="N7159"/>
      <c r="O7159"/>
      <c r="P7159"/>
      <c r="Q7159"/>
      <c r="R7159"/>
      <c r="S7159"/>
      <c r="T7159"/>
      <c r="U7159"/>
      <c r="V7159"/>
      <c r="W7159"/>
      <c r="X7159"/>
      <c r="Y7159"/>
      <c r="Z7159"/>
      <c r="AA7159"/>
      <c r="AB7159"/>
      <c r="AC7159"/>
      <c r="AD7159"/>
      <c r="AE7159"/>
      <c r="AF7159"/>
      <c r="AG7159">
        <v>2</v>
      </c>
      <c r="AH7159">
        <v>7499.99</v>
      </c>
    </row>
    <row r="7160" spans="1:34" ht="15" x14ac:dyDescent="0.25">
      <c r="A7160" t="s">
        <v>14270</v>
      </c>
      <c r="B7160" t="s">
        <v>14271</v>
      </c>
      <c r="C7160" t="s">
        <v>102</v>
      </c>
      <c r="D7160">
        <v>36</v>
      </c>
      <c r="E7160" s="138">
        <v>45631</v>
      </c>
      <c r="F7160" s="138">
        <v>45924</v>
      </c>
      <c r="G7160" t="s">
        <v>75</v>
      </c>
      <c r="H7160" t="s">
        <v>63</v>
      </c>
      <c r="I7160">
        <v>0.5</v>
      </c>
      <c r="J7160" t="s">
        <v>71</v>
      </c>
      <c r="K7160"/>
      <c r="L7160"/>
      <c r="M7160"/>
      <c r="N7160"/>
      <c r="O7160"/>
      <c r="P7160"/>
      <c r="Q7160"/>
      <c r="R7160"/>
      <c r="S7160"/>
      <c r="T7160"/>
      <c r="U7160"/>
      <c r="V7160"/>
      <c r="W7160"/>
      <c r="X7160"/>
      <c r="Y7160"/>
      <c r="Z7160"/>
      <c r="AA7160"/>
      <c r="AB7160"/>
      <c r="AC7160"/>
      <c r="AD7160"/>
      <c r="AE7160"/>
      <c r="AF7160"/>
      <c r="AG7160">
        <v>1</v>
      </c>
      <c r="AH7160">
        <v>0</v>
      </c>
    </row>
    <row r="7161" spans="1:34" ht="15" x14ac:dyDescent="0.25">
      <c r="A7161" t="s">
        <v>14272</v>
      </c>
      <c r="B7161" t="s">
        <v>14273</v>
      </c>
      <c r="C7161" t="s">
        <v>511</v>
      </c>
      <c r="D7161">
        <v>43</v>
      </c>
      <c r="E7161" s="138">
        <v>45643</v>
      </c>
      <c r="F7161" s="138">
        <v>45924</v>
      </c>
      <c r="G7161" t="s">
        <v>69</v>
      </c>
      <c r="H7161" t="s">
        <v>63</v>
      </c>
      <c r="I7161">
        <v>0.8</v>
      </c>
      <c r="J7161" t="s">
        <v>71</v>
      </c>
      <c r="K7161"/>
      <c r="L7161"/>
      <c r="M7161"/>
      <c r="N7161"/>
      <c r="O7161"/>
      <c r="P7161"/>
      <c r="Q7161"/>
      <c r="R7161"/>
      <c r="S7161"/>
      <c r="T7161"/>
      <c r="U7161"/>
      <c r="V7161"/>
      <c r="W7161"/>
      <c r="X7161"/>
      <c r="Y7161"/>
      <c r="Z7161"/>
      <c r="AA7161"/>
      <c r="AB7161"/>
      <c r="AC7161"/>
      <c r="AD7161"/>
      <c r="AE7161"/>
      <c r="AF7161"/>
      <c r="AG7161">
        <v>1</v>
      </c>
      <c r="AH7161">
        <v>0</v>
      </c>
    </row>
    <row r="7162" spans="1:34" ht="15" x14ac:dyDescent="0.25">
      <c r="A7162" t="s">
        <v>14274</v>
      </c>
      <c r="B7162" t="s">
        <v>14275</v>
      </c>
      <c r="C7162" t="s">
        <v>1999</v>
      </c>
      <c r="D7162">
        <v>63</v>
      </c>
      <c r="E7162" s="138">
        <v>45289</v>
      </c>
      <c r="F7162" s="138">
        <v>46011</v>
      </c>
      <c r="G7162" t="s">
        <v>69</v>
      </c>
      <c r="H7162" t="s">
        <v>63</v>
      </c>
      <c r="I7162">
        <v>0.8</v>
      </c>
      <c r="J7162" t="s">
        <v>71</v>
      </c>
      <c r="K7162"/>
      <c r="L7162"/>
      <c r="M7162"/>
      <c r="N7162"/>
      <c r="O7162"/>
      <c r="P7162"/>
      <c r="Q7162"/>
      <c r="R7162"/>
      <c r="S7162"/>
      <c r="T7162"/>
      <c r="U7162"/>
      <c r="V7162"/>
      <c r="W7162"/>
      <c r="X7162"/>
      <c r="Y7162"/>
      <c r="Z7162"/>
      <c r="AA7162"/>
      <c r="AB7162"/>
      <c r="AC7162"/>
      <c r="AD7162"/>
      <c r="AE7162"/>
      <c r="AF7162"/>
      <c r="AG7162">
        <v>1</v>
      </c>
      <c r="AH7162">
        <v>0</v>
      </c>
    </row>
    <row r="7163" spans="1:34" ht="15" x14ac:dyDescent="0.25">
      <c r="A7163" t="s">
        <v>14222</v>
      </c>
      <c r="B7163" t="s">
        <v>14223</v>
      </c>
      <c r="C7163" t="s">
        <v>286</v>
      </c>
      <c r="D7163">
        <v>3</v>
      </c>
      <c r="E7163" s="138">
        <v>45673</v>
      </c>
      <c r="F7163" s="138">
        <v>45775</v>
      </c>
      <c r="G7163" t="s">
        <v>69</v>
      </c>
      <c r="H7163" t="s">
        <v>63</v>
      </c>
      <c r="I7163">
        <v>0.45</v>
      </c>
      <c r="J7163" t="s">
        <v>71</v>
      </c>
      <c r="K7163"/>
      <c r="L7163"/>
      <c r="M7163"/>
      <c r="N7163"/>
      <c r="O7163"/>
      <c r="P7163"/>
      <c r="Q7163"/>
      <c r="R7163"/>
      <c r="S7163"/>
      <c r="T7163"/>
      <c r="U7163"/>
      <c r="V7163"/>
      <c r="W7163"/>
      <c r="X7163"/>
      <c r="Y7163"/>
      <c r="Z7163"/>
      <c r="AA7163"/>
      <c r="AB7163"/>
      <c r="AC7163"/>
      <c r="AD7163"/>
      <c r="AE7163"/>
      <c r="AF7163"/>
      <c r="AG7163">
        <v>1</v>
      </c>
      <c r="AH7163">
        <v>0</v>
      </c>
    </row>
    <row r="7164" spans="1:34" ht="15" x14ac:dyDescent="0.25">
      <c r="A7164" t="s">
        <v>14226</v>
      </c>
      <c r="B7164" t="s">
        <v>14227</v>
      </c>
      <c r="C7164" t="s">
        <v>267</v>
      </c>
      <c r="D7164">
        <v>43</v>
      </c>
      <c r="E7164" s="138">
        <v>45656</v>
      </c>
      <c r="F7164" s="138">
        <v>45910</v>
      </c>
      <c r="G7164" t="s">
        <v>69</v>
      </c>
      <c r="H7164" t="s">
        <v>70</v>
      </c>
      <c r="I7164">
        <v>0</v>
      </c>
      <c r="J7164" t="s">
        <v>16229</v>
      </c>
      <c r="K7164">
        <v>0.8</v>
      </c>
      <c r="L7164" t="s">
        <v>71</v>
      </c>
      <c r="M7164"/>
      <c r="N7164"/>
      <c r="O7164"/>
      <c r="P7164"/>
      <c r="Q7164"/>
      <c r="R7164"/>
      <c r="S7164"/>
      <c r="T7164"/>
      <c r="U7164"/>
      <c r="V7164"/>
      <c r="W7164"/>
      <c r="X7164"/>
      <c r="Y7164"/>
      <c r="Z7164"/>
      <c r="AA7164"/>
      <c r="AB7164"/>
      <c r="AC7164"/>
      <c r="AD7164"/>
      <c r="AE7164"/>
      <c r="AF7164"/>
      <c r="AG7164">
        <v>2</v>
      </c>
      <c r="AH7164">
        <v>10000</v>
      </c>
    </row>
    <row r="7165" spans="1:34" ht="15" x14ac:dyDescent="0.25">
      <c r="A7165" t="s">
        <v>14234</v>
      </c>
      <c r="B7165" t="s">
        <v>14235</v>
      </c>
      <c r="C7165" t="s">
        <v>516</v>
      </c>
      <c r="D7165">
        <v>8</v>
      </c>
      <c r="E7165" s="138">
        <v>42149</v>
      </c>
      <c r="F7165" s="138">
        <v>46011</v>
      </c>
      <c r="G7165" t="s">
        <v>69</v>
      </c>
      <c r="H7165" t="s">
        <v>63</v>
      </c>
      <c r="I7165">
        <v>0.3</v>
      </c>
      <c r="J7165" t="s">
        <v>71</v>
      </c>
      <c r="K7165"/>
      <c r="L7165"/>
      <c r="M7165"/>
      <c r="N7165"/>
      <c r="O7165"/>
      <c r="P7165"/>
      <c r="Q7165"/>
      <c r="R7165"/>
      <c r="S7165"/>
      <c r="T7165"/>
      <c r="U7165"/>
      <c r="V7165"/>
      <c r="W7165"/>
      <c r="X7165"/>
      <c r="Y7165"/>
      <c r="Z7165"/>
      <c r="AA7165"/>
      <c r="AB7165"/>
      <c r="AC7165"/>
      <c r="AD7165"/>
      <c r="AE7165"/>
      <c r="AF7165"/>
      <c r="AG7165">
        <v>1</v>
      </c>
      <c r="AH7165">
        <v>0</v>
      </c>
    </row>
    <row r="7166" spans="1:34" ht="15" x14ac:dyDescent="0.25">
      <c r="A7166" t="s">
        <v>14236</v>
      </c>
      <c r="B7166" t="s">
        <v>14237</v>
      </c>
      <c r="C7166" t="s">
        <v>301</v>
      </c>
      <c r="D7166">
        <v>3</v>
      </c>
      <c r="E7166" s="138">
        <v>45716</v>
      </c>
      <c r="F7166" s="138">
        <v>45743</v>
      </c>
      <c r="G7166" t="s">
        <v>69</v>
      </c>
      <c r="H7166" t="s">
        <v>63</v>
      </c>
      <c r="I7166">
        <v>0.7</v>
      </c>
      <c r="J7166" t="s">
        <v>71</v>
      </c>
      <c r="K7166"/>
      <c r="L7166"/>
      <c r="M7166"/>
      <c r="N7166"/>
      <c r="O7166"/>
      <c r="P7166"/>
      <c r="Q7166"/>
      <c r="R7166"/>
      <c r="S7166"/>
      <c r="T7166"/>
      <c r="U7166"/>
      <c r="V7166"/>
      <c r="W7166"/>
      <c r="X7166"/>
      <c r="Y7166"/>
      <c r="Z7166"/>
      <c r="AA7166"/>
      <c r="AB7166"/>
      <c r="AC7166"/>
      <c r="AD7166"/>
      <c r="AE7166"/>
      <c r="AF7166"/>
      <c r="AG7166">
        <v>1</v>
      </c>
      <c r="AH7166">
        <v>0</v>
      </c>
    </row>
    <row r="7167" spans="1:34" ht="15" x14ac:dyDescent="0.25">
      <c r="A7167" t="s">
        <v>14256</v>
      </c>
      <c r="B7167" t="s">
        <v>14257</v>
      </c>
      <c r="C7167" t="s">
        <v>62</v>
      </c>
      <c r="D7167">
        <v>76</v>
      </c>
      <c r="E7167" s="138">
        <v>45280</v>
      </c>
      <c r="F7167" s="138">
        <v>46011</v>
      </c>
      <c r="G7167" t="s">
        <v>16478</v>
      </c>
      <c r="H7167" t="s">
        <v>70</v>
      </c>
      <c r="I7167">
        <v>0.52</v>
      </c>
      <c r="J7167" t="s">
        <v>76</v>
      </c>
      <c r="K7167">
        <v>0.64</v>
      </c>
      <c r="L7167" t="s">
        <v>77</v>
      </c>
      <c r="M7167">
        <v>0.75</v>
      </c>
      <c r="N7167" t="s">
        <v>78</v>
      </c>
      <c r="O7167">
        <v>0.8</v>
      </c>
      <c r="P7167" t="s">
        <v>79</v>
      </c>
      <c r="Q7167">
        <v>0</v>
      </c>
      <c r="R7167" t="s">
        <v>16229</v>
      </c>
      <c r="S7167"/>
      <c r="T7167"/>
      <c r="U7167"/>
      <c r="V7167"/>
      <c r="W7167"/>
      <c r="X7167"/>
      <c r="Y7167"/>
      <c r="Z7167"/>
      <c r="AA7167"/>
      <c r="AB7167"/>
      <c r="AC7167"/>
      <c r="AD7167"/>
      <c r="AE7167"/>
      <c r="AF7167"/>
      <c r="AG7167">
        <v>0</v>
      </c>
      <c r="AH7167">
        <v>0</v>
      </c>
    </row>
    <row r="7168" spans="1:34" ht="15" x14ac:dyDescent="0.25">
      <c r="A7168" t="s">
        <v>14258</v>
      </c>
      <c r="B7168" t="s">
        <v>14259</v>
      </c>
      <c r="C7168" t="s">
        <v>411</v>
      </c>
      <c r="D7168">
        <v>27</v>
      </c>
      <c r="E7168" s="138">
        <v>41086</v>
      </c>
      <c r="F7168" s="138">
        <v>46011</v>
      </c>
      <c r="G7168" t="s">
        <v>69</v>
      </c>
      <c r="H7168" t="s">
        <v>63</v>
      </c>
      <c r="I7168">
        <v>0.8</v>
      </c>
      <c r="J7168" t="s">
        <v>71</v>
      </c>
      <c r="K7168"/>
      <c r="L7168"/>
      <c r="M7168"/>
      <c r="N7168"/>
      <c r="O7168"/>
      <c r="P7168"/>
      <c r="Q7168"/>
      <c r="R7168"/>
      <c r="S7168"/>
      <c r="T7168"/>
      <c r="U7168"/>
      <c r="V7168"/>
      <c r="W7168"/>
      <c r="X7168"/>
      <c r="Y7168"/>
      <c r="Z7168"/>
      <c r="AA7168"/>
      <c r="AB7168"/>
      <c r="AC7168"/>
      <c r="AD7168"/>
      <c r="AE7168"/>
      <c r="AF7168"/>
      <c r="AG7168">
        <v>1</v>
      </c>
      <c r="AH7168">
        <v>0</v>
      </c>
    </row>
    <row r="7169" spans="1:34" ht="15" x14ac:dyDescent="0.25">
      <c r="A7169" t="s">
        <v>14262</v>
      </c>
      <c r="B7169" t="s">
        <v>14263</v>
      </c>
      <c r="C7169" t="s">
        <v>99</v>
      </c>
      <c r="D7169">
        <v>74</v>
      </c>
      <c r="E7169" s="138">
        <v>45656</v>
      </c>
      <c r="F7169" s="138">
        <v>45687</v>
      </c>
      <c r="G7169" t="s">
        <v>75</v>
      </c>
      <c r="H7169" t="s">
        <v>70</v>
      </c>
      <c r="I7169">
        <v>0</v>
      </c>
      <c r="J7169" t="s">
        <v>16236</v>
      </c>
      <c r="K7169">
        <v>0.6</v>
      </c>
      <c r="L7169" t="s">
        <v>71</v>
      </c>
      <c r="M7169"/>
      <c r="N7169"/>
      <c r="O7169"/>
      <c r="P7169"/>
      <c r="Q7169"/>
      <c r="R7169"/>
      <c r="S7169"/>
      <c r="T7169"/>
      <c r="U7169"/>
      <c r="V7169"/>
      <c r="W7169"/>
      <c r="X7169"/>
      <c r="Y7169"/>
      <c r="Z7169"/>
      <c r="AA7169"/>
      <c r="AB7169"/>
      <c r="AC7169"/>
      <c r="AD7169"/>
      <c r="AE7169"/>
      <c r="AF7169"/>
      <c r="AG7169">
        <v>2</v>
      </c>
      <c r="AH7169">
        <v>9999.99</v>
      </c>
    </row>
    <row r="7170" spans="1:34" ht="15" x14ac:dyDescent="0.25">
      <c r="A7170" t="s">
        <v>15689</v>
      </c>
      <c r="B7170" t="s">
        <v>15690</v>
      </c>
      <c r="C7170" t="s">
        <v>411</v>
      </c>
      <c r="D7170">
        <v>17</v>
      </c>
      <c r="E7170" s="138">
        <v>44711</v>
      </c>
      <c r="F7170" s="138">
        <v>46011</v>
      </c>
      <c r="G7170" t="s">
        <v>69</v>
      </c>
      <c r="H7170" t="s">
        <v>70</v>
      </c>
      <c r="I7170">
        <v>0</v>
      </c>
      <c r="J7170" t="s">
        <v>16450</v>
      </c>
      <c r="K7170">
        <v>0.8</v>
      </c>
      <c r="L7170" t="s">
        <v>71</v>
      </c>
      <c r="M7170"/>
      <c r="N7170"/>
      <c r="O7170"/>
      <c r="P7170"/>
      <c r="Q7170"/>
      <c r="R7170"/>
      <c r="S7170"/>
      <c r="T7170"/>
      <c r="U7170"/>
      <c r="V7170"/>
      <c r="W7170"/>
      <c r="X7170"/>
      <c r="Y7170"/>
      <c r="Z7170"/>
      <c r="AA7170"/>
      <c r="AB7170"/>
      <c r="AC7170"/>
      <c r="AD7170"/>
      <c r="AE7170"/>
      <c r="AF7170"/>
      <c r="AG7170">
        <v>2</v>
      </c>
      <c r="AH7170">
        <v>3000</v>
      </c>
    </row>
    <row r="7171" spans="1:34" ht="15" x14ac:dyDescent="0.25">
      <c r="A7171" t="s">
        <v>14276</v>
      </c>
      <c r="B7171" t="s">
        <v>14277</v>
      </c>
      <c r="C7171" t="s">
        <v>102</v>
      </c>
      <c r="D7171">
        <v>25</v>
      </c>
      <c r="E7171" s="138">
        <v>45653</v>
      </c>
      <c r="F7171" s="138">
        <v>45775</v>
      </c>
      <c r="G7171" t="s">
        <v>75</v>
      </c>
      <c r="H7171" t="s">
        <v>63</v>
      </c>
      <c r="I7171">
        <v>0.8</v>
      </c>
      <c r="J7171" t="s">
        <v>71</v>
      </c>
      <c r="K7171"/>
      <c r="L7171"/>
      <c r="M7171"/>
      <c r="N7171"/>
      <c r="O7171"/>
      <c r="P7171"/>
      <c r="Q7171"/>
      <c r="R7171"/>
      <c r="S7171"/>
      <c r="T7171"/>
      <c r="U7171"/>
      <c r="V7171"/>
      <c r="W7171"/>
      <c r="X7171"/>
      <c r="Y7171"/>
      <c r="Z7171"/>
      <c r="AA7171"/>
      <c r="AB7171"/>
      <c r="AC7171"/>
      <c r="AD7171"/>
      <c r="AE7171"/>
      <c r="AF7171"/>
      <c r="AG7171">
        <v>1</v>
      </c>
      <c r="AH7171">
        <v>0</v>
      </c>
    </row>
    <row r="7172" spans="1:34" ht="15" x14ac:dyDescent="0.25">
      <c r="A7172" t="s">
        <v>14278</v>
      </c>
      <c r="B7172" t="s">
        <v>14279</v>
      </c>
      <c r="C7172" t="s">
        <v>448</v>
      </c>
      <c r="D7172">
        <v>9</v>
      </c>
      <c r="E7172" s="138">
        <v>39184</v>
      </c>
      <c r="F7172" s="138">
        <v>46011</v>
      </c>
      <c r="G7172" t="s">
        <v>69</v>
      </c>
      <c r="H7172" t="s">
        <v>63</v>
      </c>
      <c r="I7172">
        <v>0.8</v>
      </c>
      <c r="J7172" t="s">
        <v>71</v>
      </c>
      <c r="K7172"/>
      <c r="L7172"/>
      <c r="M7172"/>
      <c r="N7172"/>
      <c r="O7172"/>
      <c r="P7172"/>
      <c r="Q7172"/>
      <c r="R7172"/>
      <c r="S7172"/>
      <c r="T7172"/>
      <c r="U7172"/>
      <c r="V7172"/>
      <c r="W7172"/>
      <c r="X7172"/>
      <c r="Y7172"/>
      <c r="Z7172"/>
      <c r="AA7172"/>
      <c r="AB7172"/>
      <c r="AC7172"/>
      <c r="AD7172"/>
      <c r="AE7172"/>
      <c r="AF7172"/>
      <c r="AG7172">
        <v>1</v>
      </c>
      <c r="AH7172">
        <v>0</v>
      </c>
    </row>
    <row r="7173" spans="1:34" ht="15" x14ac:dyDescent="0.25">
      <c r="A7173" t="s">
        <v>14282</v>
      </c>
      <c r="B7173" t="s">
        <v>14283</v>
      </c>
      <c r="C7173" t="s">
        <v>318</v>
      </c>
      <c r="D7173">
        <v>10</v>
      </c>
      <c r="E7173" s="138">
        <v>44316</v>
      </c>
      <c r="F7173" s="138">
        <v>46011</v>
      </c>
      <c r="G7173" t="s">
        <v>69</v>
      </c>
      <c r="H7173" t="s">
        <v>70</v>
      </c>
      <c r="I7173">
        <v>0</v>
      </c>
      <c r="J7173" t="s">
        <v>16228</v>
      </c>
      <c r="K7173">
        <v>0.8</v>
      </c>
      <c r="L7173" t="s">
        <v>71</v>
      </c>
      <c r="M7173"/>
      <c r="N7173"/>
      <c r="O7173"/>
      <c r="P7173"/>
      <c r="Q7173"/>
      <c r="R7173"/>
      <c r="S7173"/>
      <c r="T7173"/>
      <c r="U7173"/>
      <c r="V7173"/>
      <c r="W7173"/>
      <c r="X7173"/>
      <c r="Y7173"/>
      <c r="Z7173"/>
      <c r="AA7173"/>
      <c r="AB7173"/>
      <c r="AC7173"/>
      <c r="AD7173"/>
      <c r="AE7173"/>
      <c r="AF7173"/>
      <c r="AG7173">
        <v>2</v>
      </c>
      <c r="AH7173">
        <v>12000</v>
      </c>
    </row>
    <row r="7174" spans="1:34" ht="15" x14ac:dyDescent="0.25">
      <c r="A7174" t="s">
        <v>14280</v>
      </c>
      <c r="B7174" t="s">
        <v>14281</v>
      </c>
      <c r="C7174" t="s">
        <v>516</v>
      </c>
      <c r="D7174">
        <v>3</v>
      </c>
      <c r="E7174" s="138">
        <v>45362</v>
      </c>
      <c r="F7174" s="138">
        <v>46011</v>
      </c>
      <c r="G7174" t="s">
        <v>69</v>
      </c>
      <c r="H7174" t="s">
        <v>70</v>
      </c>
      <c r="I7174">
        <v>0.45</v>
      </c>
      <c r="J7174" t="s">
        <v>16451</v>
      </c>
      <c r="K7174">
        <v>0.69</v>
      </c>
      <c r="L7174" t="s">
        <v>16452</v>
      </c>
      <c r="M7174">
        <v>0.79</v>
      </c>
      <c r="N7174" t="s">
        <v>16261</v>
      </c>
      <c r="O7174">
        <v>0</v>
      </c>
      <c r="P7174" t="s">
        <v>16249</v>
      </c>
      <c r="Q7174"/>
      <c r="R7174"/>
      <c r="S7174"/>
      <c r="T7174"/>
      <c r="U7174"/>
      <c r="V7174"/>
      <c r="W7174"/>
      <c r="X7174"/>
      <c r="Y7174"/>
      <c r="Z7174"/>
      <c r="AA7174"/>
      <c r="AB7174"/>
      <c r="AC7174"/>
      <c r="AD7174"/>
      <c r="AE7174"/>
      <c r="AF7174"/>
      <c r="AG7174">
        <v>0</v>
      </c>
      <c r="AH7174">
        <v>0</v>
      </c>
    </row>
    <row r="7175" spans="1:34" ht="15" x14ac:dyDescent="0.25">
      <c r="A7175" t="s">
        <v>14286</v>
      </c>
      <c r="B7175" t="s">
        <v>14287</v>
      </c>
      <c r="C7175" t="s">
        <v>203</v>
      </c>
      <c r="D7175">
        <v>58</v>
      </c>
      <c r="E7175" s="138">
        <v>45280</v>
      </c>
      <c r="F7175" s="138">
        <v>46011</v>
      </c>
      <c r="G7175" t="s">
        <v>69</v>
      </c>
      <c r="H7175" t="s">
        <v>63</v>
      </c>
      <c r="I7175">
        <v>0.8</v>
      </c>
      <c r="J7175" t="s">
        <v>71</v>
      </c>
      <c r="K7175"/>
      <c r="L7175"/>
      <c r="M7175"/>
      <c r="N7175"/>
      <c r="O7175"/>
      <c r="P7175"/>
      <c r="Q7175"/>
      <c r="R7175"/>
      <c r="S7175"/>
      <c r="T7175"/>
      <c r="U7175"/>
      <c r="V7175"/>
      <c r="W7175"/>
      <c r="X7175"/>
      <c r="Y7175"/>
      <c r="Z7175"/>
      <c r="AA7175"/>
      <c r="AB7175"/>
      <c r="AC7175"/>
      <c r="AD7175"/>
      <c r="AE7175"/>
      <c r="AF7175"/>
      <c r="AG7175">
        <v>1</v>
      </c>
      <c r="AH7175">
        <v>0</v>
      </c>
    </row>
    <row r="7176" spans="1:34" ht="15" x14ac:dyDescent="0.25">
      <c r="A7176" t="s">
        <v>14302</v>
      </c>
      <c r="B7176" t="s">
        <v>14303</v>
      </c>
      <c r="C7176" t="s">
        <v>267</v>
      </c>
      <c r="D7176">
        <v>69</v>
      </c>
      <c r="E7176" s="138">
        <v>45649</v>
      </c>
      <c r="F7176" s="138">
        <v>45688</v>
      </c>
      <c r="G7176" t="s">
        <v>69</v>
      </c>
      <c r="H7176" t="s">
        <v>70</v>
      </c>
      <c r="I7176">
        <v>0</v>
      </c>
      <c r="J7176" t="s">
        <v>16228</v>
      </c>
      <c r="K7176">
        <v>0.8</v>
      </c>
      <c r="L7176" t="s">
        <v>71</v>
      </c>
      <c r="M7176"/>
      <c r="N7176"/>
      <c r="O7176"/>
      <c r="P7176"/>
      <c r="Q7176"/>
      <c r="R7176"/>
      <c r="S7176"/>
      <c r="T7176"/>
      <c r="U7176"/>
      <c r="V7176"/>
      <c r="W7176"/>
      <c r="X7176"/>
      <c r="Y7176"/>
      <c r="Z7176"/>
      <c r="AA7176"/>
      <c r="AB7176"/>
      <c r="AC7176"/>
      <c r="AD7176"/>
      <c r="AE7176"/>
      <c r="AF7176"/>
      <c r="AG7176">
        <v>2</v>
      </c>
      <c r="AH7176">
        <v>12000</v>
      </c>
    </row>
    <row r="7177" spans="1:34" ht="15" x14ac:dyDescent="0.25">
      <c r="A7177" t="s">
        <v>14284</v>
      </c>
      <c r="B7177" t="s">
        <v>14285</v>
      </c>
      <c r="C7177" t="s">
        <v>111</v>
      </c>
      <c r="D7177">
        <v>23</v>
      </c>
      <c r="E7177" s="138">
        <v>45637</v>
      </c>
      <c r="F7177" s="138">
        <v>45660</v>
      </c>
      <c r="G7177" t="s">
        <v>69</v>
      </c>
      <c r="H7177" t="s">
        <v>70</v>
      </c>
      <c r="I7177">
        <v>0</v>
      </c>
      <c r="J7177" t="s">
        <v>16287</v>
      </c>
      <c r="K7177">
        <v>0.65</v>
      </c>
      <c r="L7177" t="s">
        <v>16270</v>
      </c>
      <c r="M7177">
        <v>0.75</v>
      </c>
      <c r="N7177" t="s">
        <v>78</v>
      </c>
      <c r="O7177">
        <v>0.8</v>
      </c>
      <c r="P7177" t="s">
        <v>79</v>
      </c>
      <c r="Q7177"/>
      <c r="R7177"/>
      <c r="S7177"/>
      <c r="T7177"/>
      <c r="U7177"/>
      <c r="V7177"/>
      <c r="W7177"/>
      <c r="X7177"/>
      <c r="Y7177"/>
      <c r="Z7177"/>
      <c r="AA7177"/>
      <c r="AB7177"/>
      <c r="AC7177"/>
      <c r="AD7177"/>
      <c r="AE7177"/>
      <c r="AF7177"/>
      <c r="AG7177">
        <v>4</v>
      </c>
      <c r="AH7177">
        <v>8499.99</v>
      </c>
    </row>
    <row r="7178" spans="1:34" ht="15" x14ac:dyDescent="0.25">
      <c r="A7178" t="s">
        <v>14288</v>
      </c>
      <c r="B7178" t="s">
        <v>14289</v>
      </c>
      <c r="C7178" t="s">
        <v>136</v>
      </c>
      <c r="D7178">
        <v>3</v>
      </c>
      <c r="E7178" s="138">
        <v>44271</v>
      </c>
      <c r="F7178" s="138">
        <v>46011</v>
      </c>
      <c r="G7178" t="s">
        <v>69</v>
      </c>
      <c r="H7178" t="s">
        <v>63</v>
      </c>
      <c r="I7178">
        <v>0.8</v>
      </c>
      <c r="J7178" t="s">
        <v>71</v>
      </c>
      <c r="K7178"/>
      <c r="L7178"/>
      <c r="M7178"/>
      <c r="N7178"/>
      <c r="O7178"/>
      <c r="P7178"/>
      <c r="Q7178"/>
      <c r="R7178"/>
      <c r="S7178"/>
      <c r="T7178"/>
      <c r="U7178"/>
      <c r="V7178"/>
      <c r="W7178"/>
      <c r="X7178"/>
      <c r="Y7178"/>
      <c r="Z7178"/>
      <c r="AA7178"/>
      <c r="AB7178"/>
      <c r="AC7178"/>
      <c r="AD7178"/>
      <c r="AE7178"/>
      <c r="AF7178"/>
      <c r="AG7178">
        <v>1</v>
      </c>
      <c r="AH7178">
        <v>0</v>
      </c>
    </row>
    <row r="7179" spans="1:34" ht="15" x14ac:dyDescent="0.25">
      <c r="A7179" t="s">
        <v>14296</v>
      </c>
      <c r="B7179" t="s">
        <v>14297</v>
      </c>
      <c r="C7179" t="s">
        <v>1000</v>
      </c>
      <c r="D7179">
        <v>40</v>
      </c>
      <c r="E7179" s="138">
        <v>45649</v>
      </c>
      <c r="F7179" s="138">
        <v>45659</v>
      </c>
      <c r="G7179" t="s">
        <v>69</v>
      </c>
      <c r="H7179" t="s">
        <v>63</v>
      </c>
      <c r="I7179">
        <v>0.8</v>
      </c>
      <c r="J7179" t="s">
        <v>71</v>
      </c>
      <c r="K7179"/>
      <c r="L7179"/>
      <c r="M7179"/>
      <c r="N7179"/>
      <c r="O7179"/>
      <c r="P7179"/>
      <c r="Q7179"/>
      <c r="R7179"/>
      <c r="S7179"/>
      <c r="T7179"/>
      <c r="U7179"/>
      <c r="V7179"/>
      <c r="W7179"/>
      <c r="X7179"/>
      <c r="Y7179"/>
      <c r="Z7179"/>
      <c r="AA7179"/>
      <c r="AB7179"/>
      <c r="AC7179"/>
      <c r="AD7179"/>
      <c r="AE7179"/>
      <c r="AF7179"/>
      <c r="AG7179">
        <v>1</v>
      </c>
      <c r="AH7179">
        <v>0</v>
      </c>
    </row>
    <row r="7180" spans="1:34" ht="15" x14ac:dyDescent="0.25">
      <c r="A7180" t="s">
        <v>14300</v>
      </c>
      <c r="B7180" t="s">
        <v>14301</v>
      </c>
      <c r="C7180" t="s">
        <v>151</v>
      </c>
      <c r="D7180">
        <v>39</v>
      </c>
      <c r="E7180" s="138">
        <v>45637</v>
      </c>
      <c r="F7180" s="138">
        <v>45665</v>
      </c>
      <c r="G7180" t="s">
        <v>69</v>
      </c>
      <c r="H7180" t="s">
        <v>63</v>
      </c>
      <c r="I7180">
        <v>0.8</v>
      </c>
      <c r="J7180" t="s">
        <v>71</v>
      </c>
      <c r="K7180"/>
      <c r="L7180"/>
      <c r="M7180"/>
      <c r="N7180"/>
      <c r="O7180"/>
      <c r="P7180"/>
      <c r="Q7180"/>
      <c r="R7180"/>
      <c r="S7180"/>
      <c r="T7180"/>
      <c r="U7180"/>
      <c r="V7180"/>
      <c r="W7180"/>
      <c r="X7180"/>
      <c r="Y7180"/>
      <c r="Z7180"/>
      <c r="AA7180"/>
      <c r="AB7180"/>
      <c r="AC7180"/>
      <c r="AD7180"/>
      <c r="AE7180"/>
      <c r="AF7180"/>
      <c r="AG7180">
        <v>1</v>
      </c>
      <c r="AH7180">
        <v>0</v>
      </c>
    </row>
    <row r="7181" spans="1:34" ht="15" x14ac:dyDescent="0.25">
      <c r="A7181" t="s">
        <v>14294</v>
      </c>
      <c r="B7181" t="s">
        <v>14295</v>
      </c>
      <c r="C7181" t="s">
        <v>111</v>
      </c>
      <c r="D7181">
        <v>4</v>
      </c>
      <c r="E7181" s="138">
        <v>45771</v>
      </c>
      <c r="F7181" s="138">
        <v>45925</v>
      </c>
      <c r="G7181" t="s">
        <v>16508</v>
      </c>
      <c r="H7181" t="s">
        <v>63</v>
      </c>
      <c r="I7181">
        <v>0.8</v>
      </c>
      <c r="J7181" t="s">
        <v>71</v>
      </c>
      <c r="K7181"/>
      <c r="L7181"/>
      <c r="M7181"/>
      <c r="N7181"/>
      <c r="O7181"/>
      <c r="P7181"/>
      <c r="Q7181"/>
      <c r="R7181"/>
      <c r="S7181"/>
      <c r="T7181"/>
      <c r="U7181"/>
      <c r="V7181"/>
      <c r="W7181"/>
      <c r="X7181"/>
      <c r="Y7181"/>
      <c r="Z7181"/>
      <c r="AA7181"/>
      <c r="AB7181"/>
      <c r="AC7181"/>
      <c r="AD7181"/>
      <c r="AE7181"/>
      <c r="AF7181"/>
      <c r="AG7181">
        <v>1</v>
      </c>
      <c r="AH7181">
        <v>0</v>
      </c>
    </row>
    <row r="7182" spans="1:34" ht="15" x14ac:dyDescent="0.25">
      <c r="A7182" t="s">
        <v>14290</v>
      </c>
      <c r="B7182" t="s">
        <v>14291</v>
      </c>
      <c r="C7182" t="s">
        <v>516</v>
      </c>
      <c r="D7182">
        <v>3</v>
      </c>
      <c r="E7182" s="138">
        <v>45715</v>
      </c>
      <c r="F7182" s="138">
        <v>45944</v>
      </c>
      <c r="G7182" t="s">
        <v>69</v>
      </c>
      <c r="H7182" t="s">
        <v>70</v>
      </c>
      <c r="I7182">
        <v>0</v>
      </c>
      <c r="J7182" t="s">
        <v>16243</v>
      </c>
      <c r="K7182">
        <v>0.8</v>
      </c>
      <c r="L7182" t="s">
        <v>71</v>
      </c>
      <c r="M7182"/>
      <c r="N7182"/>
      <c r="O7182"/>
      <c r="P7182"/>
      <c r="Q7182"/>
      <c r="R7182"/>
      <c r="S7182"/>
      <c r="T7182"/>
      <c r="U7182"/>
      <c r="V7182"/>
      <c r="W7182"/>
      <c r="X7182"/>
      <c r="Y7182"/>
      <c r="Z7182"/>
      <c r="AA7182"/>
      <c r="AB7182"/>
      <c r="AC7182"/>
      <c r="AD7182"/>
      <c r="AE7182"/>
      <c r="AF7182"/>
      <c r="AG7182">
        <v>2</v>
      </c>
      <c r="AH7182">
        <v>7999.99</v>
      </c>
    </row>
    <row r="7183" spans="1:34" ht="15" x14ac:dyDescent="0.25">
      <c r="A7183" t="s">
        <v>14298</v>
      </c>
      <c r="B7183" t="s">
        <v>14299</v>
      </c>
      <c r="C7183" t="s">
        <v>333</v>
      </c>
      <c r="D7183">
        <v>33</v>
      </c>
      <c r="E7183" s="138">
        <v>45656</v>
      </c>
      <c r="F7183" s="138">
        <v>45681</v>
      </c>
      <c r="G7183" t="s">
        <v>69</v>
      </c>
      <c r="H7183" t="s">
        <v>63</v>
      </c>
      <c r="I7183">
        <v>0.8</v>
      </c>
      <c r="J7183" t="s">
        <v>71</v>
      </c>
      <c r="K7183"/>
      <c r="L7183"/>
      <c r="M7183"/>
      <c r="N7183"/>
      <c r="O7183"/>
      <c r="P7183"/>
      <c r="Q7183"/>
      <c r="R7183"/>
      <c r="S7183"/>
      <c r="T7183"/>
      <c r="U7183"/>
      <c r="V7183"/>
      <c r="W7183"/>
      <c r="X7183"/>
      <c r="Y7183"/>
      <c r="Z7183"/>
      <c r="AA7183"/>
      <c r="AB7183"/>
      <c r="AC7183"/>
      <c r="AD7183"/>
      <c r="AE7183"/>
      <c r="AF7183"/>
      <c r="AG7183">
        <v>1</v>
      </c>
      <c r="AH7183">
        <v>0</v>
      </c>
    </row>
    <row r="7184" spans="1:34" ht="15" x14ac:dyDescent="0.25">
      <c r="A7184" t="s">
        <v>14292</v>
      </c>
      <c r="B7184" t="s">
        <v>14293</v>
      </c>
      <c r="C7184" t="s">
        <v>318</v>
      </c>
      <c r="D7184">
        <v>24</v>
      </c>
      <c r="E7184" s="138">
        <v>45646</v>
      </c>
      <c r="F7184" s="138">
        <v>45679</v>
      </c>
      <c r="G7184" t="s">
        <v>75</v>
      </c>
      <c r="H7184" t="s">
        <v>70</v>
      </c>
      <c r="I7184">
        <v>0</v>
      </c>
      <c r="J7184" t="s">
        <v>16248</v>
      </c>
      <c r="K7184">
        <v>0.65</v>
      </c>
      <c r="L7184" t="s">
        <v>16270</v>
      </c>
      <c r="M7184">
        <v>0.7</v>
      </c>
      <c r="N7184" t="s">
        <v>78</v>
      </c>
      <c r="O7184">
        <v>0.8</v>
      </c>
      <c r="P7184" t="s">
        <v>79</v>
      </c>
      <c r="Q7184"/>
      <c r="R7184"/>
      <c r="S7184"/>
      <c r="T7184"/>
      <c r="U7184"/>
      <c r="V7184"/>
      <c r="W7184"/>
      <c r="X7184"/>
      <c r="Y7184"/>
      <c r="Z7184"/>
      <c r="AA7184"/>
      <c r="AB7184"/>
      <c r="AC7184"/>
      <c r="AD7184"/>
      <c r="AE7184"/>
      <c r="AF7184"/>
      <c r="AG7184">
        <v>4</v>
      </c>
      <c r="AH7184">
        <v>8500</v>
      </c>
    </row>
    <row r="7185" spans="1:34" ht="15" x14ac:dyDescent="0.25">
      <c r="A7185" t="s">
        <v>14304</v>
      </c>
      <c r="B7185" t="s">
        <v>14305</v>
      </c>
      <c r="C7185" t="s">
        <v>790</v>
      </c>
      <c r="D7185">
        <v>11</v>
      </c>
      <c r="E7185" s="138">
        <v>41100</v>
      </c>
      <c r="F7185" s="138">
        <v>46011</v>
      </c>
      <c r="G7185" t="s">
        <v>69</v>
      </c>
      <c r="H7185" t="s">
        <v>70</v>
      </c>
      <c r="I7185">
        <v>0</v>
      </c>
      <c r="J7185" t="s">
        <v>16257</v>
      </c>
      <c r="K7185">
        <v>0.4</v>
      </c>
      <c r="L7185" t="s">
        <v>71</v>
      </c>
      <c r="M7185"/>
      <c r="N7185"/>
      <c r="O7185"/>
      <c r="P7185"/>
      <c r="Q7185"/>
      <c r="R7185"/>
      <c r="S7185"/>
      <c r="T7185"/>
      <c r="U7185"/>
      <c r="V7185"/>
      <c r="W7185"/>
      <c r="X7185"/>
      <c r="Y7185"/>
      <c r="Z7185"/>
      <c r="AA7185"/>
      <c r="AB7185"/>
      <c r="AC7185"/>
      <c r="AD7185"/>
      <c r="AE7185"/>
      <c r="AF7185"/>
      <c r="AG7185">
        <v>2</v>
      </c>
      <c r="AH7185">
        <v>14999.99</v>
      </c>
    </row>
    <row r="7186" spans="1:34" ht="15" x14ac:dyDescent="0.25">
      <c r="A7186" t="s">
        <v>14306</v>
      </c>
      <c r="B7186" t="s">
        <v>14307</v>
      </c>
      <c r="C7186" t="s">
        <v>29</v>
      </c>
      <c r="D7186">
        <v>54</v>
      </c>
      <c r="E7186" s="138">
        <v>45278</v>
      </c>
      <c r="F7186" s="138">
        <v>46011</v>
      </c>
      <c r="G7186" t="s">
        <v>69</v>
      </c>
      <c r="H7186" t="s">
        <v>70</v>
      </c>
      <c r="I7186">
        <v>0</v>
      </c>
      <c r="J7186" t="s">
        <v>16267</v>
      </c>
      <c r="K7186">
        <v>0.8</v>
      </c>
      <c r="L7186" t="s">
        <v>71</v>
      </c>
      <c r="M7186"/>
      <c r="N7186"/>
      <c r="O7186"/>
      <c r="P7186"/>
      <c r="Q7186"/>
      <c r="R7186"/>
      <c r="S7186"/>
      <c r="T7186"/>
      <c r="U7186"/>
      <c r="V7186"/>
      <c r="W7186"/>
      <c r="X7186"/>
      <c r="Y7186"/>
      <c r="Z7186"/>
      <c r="AA7186"/>
      <c r="AB7186"/>
      <c r="AC7186"/>
      <c r="AD7186"/>
      <c r="AE7186"/>
      <c r="AF7186"/>
      <c r="AG7186">
        <v>2</v>
      </c>
      <c r="AH7186">
        <v>13500</v>
      </c>
    </row>
    <row r="7187" spans="1:34" ht="15" x14ac:dyDescent="0.25">
      <c r="A7187" t="s">
        <v>14308</v>
      </c>
      <c r="B7187" t="s">
        <v>14309</v>
      </c>
      <c r="C7187" t="s">
        <v>281</v>
      </c>
      <c r="D7187">
        <v>8</v>
      </c>
      <c r="E7187" s="138">
        <v>45061</v>
      </c>
      <c r="F7187" s="138">
        <v>46011</v>
      </c>
      <c r="G7187" t="s">
        <v>69</v>
      </c>
      <c r="H7187" t="s">
        <v>63</v>
      </c>
      <c r="I7187">
        <v>0.6</v>
      </c>
      <c r="J7187" t="s">
        <v>71</v>
      </c>
      <c r="K7187"/>
      <c r="L7187"/>
      <c r="M7187"/>
      <c r="N7187"/>
      <c r="O7187"/>
      <c r="P7187"/>
      <c r="Q7187"/>
      <c r="R7187"/>
      <c r="S7187"/>
      <c r="T7187"/>
      <c r="U7187"/>
      <c r="V7187"/>
      <c r="W7187"/>
      <c r="X7187"/>
      <c r="Y7187"/>
      <c r="Z7187"/>
      <c r="AA7187"/>
      <c r="AB7187"/>
      <c r="AC7187"/>
      <c r="AD7187"/>
      <c r="AE7187"/>
      <c r="AF7187"/>
      <c r="AG7187">
        <v>1</v>
      </c>
      <c r="AH7187">
        <v>0</v>
      </c>
    </row>
    <row r="7188" spans="1:34" ht="15" x14ac:dyDescent="0.25">
      <c r="A7188" t="s">
        <v>14312</v>
      </c>
      <c r="B7188" t="s">
        <v>14313</v>
      </c>
      <c r="C7188" t="s">
        <v>70</v>
      </c>
      <c r="D7188">
        <v>46</v>
      </c>
      <c r="E7188" s="138">
        <v>41857</v>
      </c>
      <c r="F7188" s="138">
        <v>46011</v>
      </c>
      <c r="G7188" t="s">
        <v>69</v>
      </c>
      <c r="H7188" t="s">
        <v>63</v>
      </c>
      <c r="I7188">
        <v>0.8</v>
      </c>
      <c r="J7188" t="s">
        <v>71</v>
      </c>
      <c r="K7188"/>
      <c r="L7188"/>
      <c r="M7188"/>
      <c r="N7188"/>
      <c r="O7188"/>
      <c r="P7188"/>
      <c r="Q7188"/>
      <c r="R7188"/>
      <c r="S7188"/>
      <c r="T7188"/>
      <c r="U7188"/>
      <c r="V7188"/>
      <c r="W7188"/>
      <c r="X7188"/>
      <c r="Y7188"/>
      <c r="Z7188"/>
      <c r="AA7188"/>
      <c r="AB7188"/>
      <c r="AC7188"/>
      <c r="AD7188"/>
      <c r="AE7188"/>
      <c r="AF7188"/>
      <c r="AG7188">
        <v>1</v>
      </c>
      <c r="AH7188">
        <v>0</v>
      </c>
    </row>
    <row r="7189" spans="1:34" ht="15" x14ac:dyDescent="0.25">
      <c r="A7189" t="s">
        <v>14310</v>
      </c>
      <c r="B7189" t="s">
        <v>14311</v>
      </c>
      <c r="C7189" t="s">
        <v>206</v>
      </c>
      <c r="D7189">
        <v>35</v>
      </c>
      <c r="E7189" s="138">
        <v>45645</v>
      </c>
      <c r="F7189" s="138">
        <v>45938</v>
      </c>
      <c r="G7189" t="s">
        <v>75</v>
      </c>
      <c r="H7189" t="s">
        <v>70</v>
      </c>
      <c r="I7189">
        <v>0</v>
      </c>
      <c r="J7189" t="s">
        <v>16249</v>
      </c>
      <c r="K7189">
        <v>0.6</v>
      </c>
      <c r="L7189" t="s">
        <v>71</v>
      </c>
      <c r="M7189"/>
      <c r="N7189"/>
      <c r="O7189"/>
      <c r="P7189"/>
      <c r="Q7189"/>
      <c r="R7189"/>
      <c r="S7189"/>
      <c r="T7189"/>
      <c r="U7189"/>
      <c r="V7189"/>
      <c r="W7189"/>
      <c r="X7189"/>
      <c r="Y7189"/>
      <c r="Z7189"/>
      <c r="AA7189"/>
      <c r="AB7189"/>
      <c r="AC7189"/>
      <c r="AD7189"/>
      <c r="AE7189"/>
      <c r="AF7189"/>
      <c r="AG7189">
        <v>2</v>
      </c>
      <c r="AH7189">
        <v>8000</v>
      </c>
    </row>
    <row r="7190" spans="1:34" ht="15" x14ac:dyDescent="0.25">
      <c r="A7190" t="s">
        <v>733</v>
      </c>
      <c r="B7190" t="s">
        <v>734</v>
      </c>
      <c r="C7190" t="s">
        <v>735</v>
      </c>
      <c r="D7190">
        <v>110</v>
      </c>
      <c r="E7190" s="138">
        <v>42202</v>
      </c>
      <c r="F7190" s="138">
        <v>46011</v>
      </c>
      <c r="G7190" t="s">
        <v>69</v>
      </c>
      <c r="H7190" t="s">
        <v>63</v>
      </c>
      <c r="I7190">
        <v>0.8</v>
      </c>
      <c r="J7190" t="s">
        <v>71</v>
      </c>
      <c r="K7190"/>
      <c r="L7190"/>
      <c r="M7190"/>
      <c r="N7190"/>
      <c r="O7190"/>
      <c r="P7190"/>
      <c r="Q7190"/>
      <c r="R7190"/>
      <c r="S7190"/>
      <c r="T7190"/>
      <c r="U7190"/>
      <c r="V7190"/>
      <c r="W7190"/>
      <c r="X7190"/>
      <c r="Y7190"/>
      <c r="Z7190"/>
      <c r="AA7190"/>
      <c r="AB7190"/>
      <c r="AC7190"/>
      <c r="AD7190"/>
      <c r="AE7190"/>
      <c r="AF7190"/>
      <c r="AG7190">
        <v>1</v>
      </c>
      <c r="AH7190">
        <v>0</v>
      </c>
    </row>
    <row r="7191" spans="1:34" ht="15" x14ac:dyDescent="0.25">
      <c r="A7191" t="s">
        <v>14314</v>
      </c>
      <c r="B7191" t="s">
        <v>14315</v>
      </c>
      <c r="C7191" t="s">
        <v>182</v>
      </c>
      <c r="D7191">
        <v>73</v>
      </c>
      <c r="E7191" s="138">
        <v>45649</v>
      </c>
      <c r="F7191" s="138">
        <v>45673</v>
      </c>
      <c r="G7191" t="s">
        <v>69</v>
      </c>
      <c r="H7191" t="s">
        <v>63</v>
      </c>
      <c r="I7191">
        <v>0.8</v>
      </c>
      <c r="J7191" t="s">
        <v>71</v>
      </c>
      <c r="K7191"/>
      <c r="L7191"/>
      <c r="M7191"/>
      <c r="N7191"/>
      <c r="O7191"/>
      <c r="P7191"/>
      <c r="Q7191"/>
      <c r="R7191"/>
      <c r="S7191"/>
      <c r="T7191"/>
      <c r="U7191"/>
      <c r="V7191"/>
      <c r="W7191"/>
      <c r="X7191"/>
      <c r="Y7191"/>
      <c r="Z7191"/>
      <c r="AA7191"/>
      <c r="AB7191"/>
      <c r="AC7191"/>
      <c r="AD7191"/>
      <c r="AE7191"/>
      <c r="AF7191"/>
      <c r="AG7191">
        <v>1</v>
      </c>
      <c r="AH7191">
        <v>0</v>
      </c>
    </row>
    <row r="7192" spans="1:34" ht="15" x14ac:dyDescent="0.25">
      <c r="A7192" t="s">
        <v>14316</v>
      </c>
      <c r="B7192" t="s">
        <v>14317</v>
      </c>
      <c r="C7192" t="s">
        <v>139</v>
      </c>
      <c r="D7192">
        <v>5</v>
      </c>
      <c r="E7192" s="138">
        <v>44306</v>
      </c>
      <c r="F7192" s="138">
        <v>46011</v>
      </c>
      <c r="G7192" t="s">
        <v>69</v>
      </c>
      <c r="H7192" t="s">
        <v>63</v>
      </c>
      <c r="I7192">
        <v>0.8</v>
      </c>
      <c r="J7192" t="s">
        <v>71</v>
      </c>
      <c r="K7192"/>
      <c r="L7192"/>
      <c r="M7192"/>
      <c r="N7192"/>
      <c r="O7192"/>
      <c r="P7192"/>
      <c r="Q7192"/>
      <c r="R7192"/>
      <c r="S7192"/>
      <c r="T7192"/>
      <c r="U7192"/>
      <c r="V7192"/>
      <c r="W7192"/>
      <c r="X7192"/>
      <c r="Y7192"/>
      <c r="Z7192"/>
      <c r="AA7192"/>
      <c r="AB7192"/>
      <c r="AC7192"/>
      <c r="AD7192"/>
      <c r="AE7192"/>
      <c r="AF7192"/>
      <c r="AG7192">
        <v>1</v>
      </c>
      <c r="AH7192">
        <v>0</v>
      </c>
    </row>
    <row r="7193" spans="1:34" ht="15" x14ac:dyDescent="0.25">
      <c r="A7193" t="s">
        <v>14318</v>
      </c>
      <c r="B7193" t="s">
        <v>14319</v>
      </c>
      <c r="C7193" t="s">
        <v>119</v>
      </c>
      <c r="D7193"/>
      <c r="E7193"/>
      <c r="F7193"/>
      <c r="G7193"/>
      <c r="H7193" t="s">
        <v>63</v>
      </c>
      <c r="I7193" t="s">
        <v>64</v>
      </c>
      <c r="J7193"/>
      <c r="K7193"/>
      <c r="L7193"/>
      <c r="M7193"/>
      <c r="N7193"/>
      <c r="O7193"/>
      <c r="P7193"/>
      <c r="Q7193"/>
      <c r="R7193"/>
      <c r="S7193"/>
      <c r="T7193"/>
      <c r="U7193"/>
      <c r="V7193"/>
      <c r="W7193"/>
      <c r="X7193"/>
      <c r="Y7193"/>
      <c r="Z7193"/>
      <c r="AA7193"/>
      <c r="AB7193"/>
      <c r="AC7193"/>
      <c r="AD7193"/>
      <c r="AE7193"/>
      <c r="AF7193"/>
      <c r="AG7193"/>
      <c r="AH7193">
        <v>0</v>
      </c>
    </row>
    <row r="7194" spans="1:34" ht="15" x14ac:dyDescent="0.25">
      <c r="A7194" t="s">
        <v>14320</v>
      </c>
      <c r="B7194" t="s">
        <v>14321</v>
      </c>
      <c r="C7194" t="s">
        <v>333</v>
      </c>
      <c r="D7194">
        <v>322</v>
      </c>
      <c r="E7194" s="138">
        <v>45611</v>
      </c>
      <c r="F7194" s="138">
        <v>45678</v>
      </c>
      <c r="G7194" t="s">
        <v>69</v>
      </c>
      <c r="H7194" t="s">
        <v>70</v>
      </c>
      <c r="I7194">
        <v>0</v>
      </c>
      <c r="J7194" t="s">
        <v>16262</v>
      </c>
      <c r="K7194">
        <v>0.8</v>
      </c>
      <c r="L7194" t="s">
        <v>71</v>
      </c>
      <c r="M7194"/>
      <c r="N7194"/>
      <c r="O7194"/>
      <c r="P7194"/>
      <c r="Q7194"/>
      <c r="R7194"/>
      <c r="S7194"/>
      <c r="T7194"/>
      <c r="U7194"/>
      <c r="V7194"/>
      <c r="W7194"/>
      <c r="X7194"/>
      <c r="Y7194"/>
      <c r="Z7194"/>
      <c r="AA7194"/>
      <c r="AB7194"/>
      <c r="AC7194"/>
      <c r="AD7194"/>
      <c r="AE7194"/>
      <c r="AF7194"/>
      <c r="AG7194">
        <v>2</v>
      </c>
      <c r="AH7194">
        <v>25000</v>
      </c>
    </row>
    <row r="7195" spans="1:34" ht="15" x14ac:dyDescent="0.25">
      <c r="A7195" t="s">
        <v>14322</v>
      </c>
      <c r="B7195" t="s">
        <v>14323</v>
      </c>
      <c r="C7195" t="s">
        <v>411</v>
      </c>
      <c r="D7195">
        <v>22</v>
      </c>
      <c r="E7195" s="138">
        <v>44777</v>
      </c>
      <c r="F7195" s="138">
        <v>46011</v>
      </c>
      <c r="G7195" t="s">
        <v>69</v>
      </c>
      <c r="H7195" t="s">
        <v>63</v>
      </c>
      <c r="I7195">
        <v>0.8</v>
      </c>
      <c r="J7195" t="s">
        <v>71</v>
      </c>
      <c r="K7195"/>
      <c r="L7195"/>
      <c r="M7195"/>
      <c r="N7195"/>
      <c r="O7195"/>
      <c r="P7195"/>
      <c r="Q7195"/>
      <c r="R7195"/>
      <c r="S7195"/>
      <c r="T7195"/>
      <c r="U7195"/>
      <c r="V7195"/>
      <c r="W7195"/>
      <c r="X7195"/>
      <c r="Y7195"/>
      <c r="Z7195"/>
      <c r="AA7195"/>
      <c r="AB7195"/>
      <c r="AC7195"/>
      <c r="AD7195"/>
      <c r="AE7195"/>
      <c r="AF7195"/>
      <c r="AG7195">
        <v>1</v>
      </c>
      <c r="AH7195">
        <v>0</v>
      </c>
    </row>
    <row r="7196" spans="1:34" ht="15" x14ac:dyDescent="0.25">
      <c r="A7196" t="s">
        <v>14324</v>
      </c>
      <c r="B7196" t="s">
        <v>14325</v>
      </c>
      <c r="C7196" t="s">
        <v>286</v>
      </c>
      <c r="D7196">
        <v>16</v>
      </c>
      <c r="E7196" s="138">
        <v>43613</v>
      </c>
      <c r="F7196" s="138">
        <v>46011</v>
      </c>
      <c r="G7196" t="s">
        <v>69</v>
      </c>
      <c r="H7196" t="s">
        <v>70</v>
      </c>
      <c r="I7196">
        <v>0</v>
      </c>
      <c r="J7196" t="s">
        <v>16228</v>
      </c>
      <c r="K7196">
        <v>0.5</v>
      </c>
      <c r="L7196" t="s">
        <v>71</v>
      </c>
      <c r="M7196"/>
      <c r="N7196"/>
      <c r="O7196"/>
      <c r="P7196"/>
      <c r="Q7196"/>
      <c r="R7196"/>
      <c r="S7196"/>
      <c r="T7196"/>
      <c r="U7196"/>
      <c r="V7196"/>
      <c r="W7196"/>
      <c r="X7196"/>
      <c r="Y7196"/>
      <c r="Z7196"/>
      <c r="AA7196"/>
      <c r="AB7196"/>
      <c r="AC7196"/>
      <c r="AD7196"/>
      <c r="AE7196"/>
      <c r="AF7196"/>
      <c r="AG7196">
        <v>2</v>
      </c>
      <c r="AH7196">
        <v>12000</v>
      </c>
    </row>
    <row r="7197" spans="1:34" ht="15" x14ac:dyDescent="0.25">
      <c r="A7197" t="s">
        <v>14328</v>
      </c>
      <c r="B7197" t="s">
        <v>14329</v>
      </c>
      <c r="C7197" t="s">
        <v>142</v>
      </c>
      <c r="D7197">
        <v>53</v>
      </c>
      <c r="E7197" s="138">
        <v>45644</v>
      </c>
      <c r="F7197" s="138">
        <v>45686</v>
      </c>
      <c r="G7197" t="s">
        <v>818</v>
      </c>
      <c r="H7197" t="s">
        <v>63</v>
      </c>
      <c r="I7197">
        <v>0</v>
      </c>
      <c r="J7197" t="s">
        <v>71</v>
      </c>
      <c r="K7197"/>
      <c r="L7197"/>
      <c r="M7197"/>
      <c r="N7197"/>
      <c r="O7197"/>
      <c r="P7197"/>
      <c r="Q7197"/>
      <c r="R7197"/>
      <c r="S7197"/>
      <c r="T7197"/>
      <c r="U7197"/>
      <c r="V7197"/>
      <c r="W7197"/>
      <c r="X7197"/>
      <c r="Y7197"/>
      <c r="Z7197"/>
      <c r="AA7197"/>
      <c r="AB7197"/>
      <c r="AC7197"/>
      <c r="AD7197"/>
      <c r="AE7197"/>
      <c r="AF7197"/>
      <c r="AG7197">
        <v>1</v>
      </c>
      <c r="AH7197">
        <v>0</v>
      </c>
    </row>
    <row r="7198" spans="1:34" ht="15" x14ac:dyDescent="0.25">
      <c r="A7198" t="s">
        <v>14330</v>
      </c>
      <c r="B7198" t="s">
        <v>14331</v>
      </c>
      <c r="C7198" t="s">
        <v>333</v>
      </c>
      <c r="D7198">
        <v>37</v>
      </c>
      <c r="E7198" s="138">
        <v>45649</v>
      </c>
      <c r="F7198" s="138">
        <v>45701</v>
      </c>
      <c r="G7198" t="s">
        <v>69</v>
      </c>
      <c r="H7198" t="s">
        <v>63</v>
      </c>
      <c r="I7198">
        <v>0.4</v>
      </c>
      <c r="J7198" t="s">
        <v>71</v>
      </c>
      <c r="K7198"/>
      <c r="L7198"/>
      <c r="M7198"/>
      <c r="N7198"/>
      <c r="O7198"/>
      <c r="P7198"/>
      <c r="Q7198"/>
      <c r="R7198"/>
      <c r="S7198"/>
      <c r="T7198"/>
      <c r="U7198"/>
      <c r="V7198"/>
      <c r="W7198"/>
      <c r="X7198"/>
      <c r="Y7198"/>
      <c r="Z7198"/>
      <c r="AA7198"/>
      <c r="AB7198"/>
      <c r="AC7198"/>
      <c r="AD7198"/>
      <c r="AE7198"/>
      <c r="AF7198"/>
      <c r="AG7198">
        <v>1</v>
      </c>
      <c r="AH7198">
        <v>0</v>
      </c>
    </row>
    <row r="7199" spans="1:34" ht="15" x14ac:dyDescent="0.25">
      <c r="A7199" t="s">
        <v>14334</v>
      </c>
      <c r="B7199" t="s">
        <v>14335</v>
      </c>
      <c r="C7199" t="s">
        <v>350</v>
      </c>
      <c r="D7199"/>
      <c r="E7199"/>
      <c r="F7199"/>
      <c r="G7199"/>
      <c r="H7199" t="s">
        <v>63</v>
      </c>
      <c r="I7199" t="s">
        <v>64</v>
      </c>
      <c r="J7199"/>
      <c r="K7199"/>
      <c r="L7199"/>
      <c r="M7199"/>
      <c r="N7199"/>
      <c r="O7199"/>
      <c r="P7199"/>
      <c r="Q7199"/>
      <c r="R7199"/>
      <c r="S7199"/>
      <c r="T7199"/>
      <c r="U7199"/>
      <c r="V7199"/>
      <c r="W7199"/>
      <c r="X7199"/>
      <c r="Y7199"/>
      <c r="Z7199"/>
      <c r="AA7199"/>
      <c r="AB7199"/>
      <c r="AC7199"/>
      <c r="AD7199"/>
      <c r="AE7199"/>
      <c r="AF7199"/>
      <c r="AG7199"/>
      <c r="AH7199">
        <v>0</v>
      </c>
    </row>
    <row r="7200" spans="1:34" ht="15" x14ac:dyDescent="0.25">
      <c r="A7200" t="s">
        <v>14332</v>
      </c>
      <c r="B7200" t="s">
        <v>14333</v>
      </c>
      <c r="C7200" t="s">
        <v>326</v>
      </c>
      <c r="D7200">
        <v>3</v>
      </c>
      <c r="E7200" s="138">
        <v>45716</v>
      </c>
      <c r="F7200" s="138">
        <v>45898</v>
      </c>
      <c r="G7200" t="s">
        <v>69</v>
      </c>
      <c r="H7200" t="s">
        <v>63</v>
      </c>
      <c r="I7200">
        <v>0.8</v>
      </c>
      <c r="J7200" t="s">
        <v>71</v>
      </c>
      <c r="K7200"/>
      <c r="L7200"/>
      <c r="M7200"/>
      <c r="N7200"/>
      <c r="O7200"/>
      <c r="P7200"/>
      <c r="Q7200"/>
      <c r="R7200"/>
      <c r="S7200"/>
      <c r="T7200"/>
      <c r="U7200"/>
      <c r="V7200"/>
      <c r="W7200"/>
      <c r="X7200"/>
      <c r="Y7200"/>
      <c r="Z7200"/>
      <c r="AA7200"/>
      <c r="AB7200"/>
      <c r="AC7200"/>
      <c r="AD7200"/>
      <c r="AE7200"/>
      <c r="AF7200"/>
      <c r="AG7200">
        <v>1</v>
      </c>
      <c r="AH7200">
        <v>0</v>
      </c>
    </row>
    <row r="7201" spans="1:34" ht="15" x14ac:dyDescent="0.25">
      <c r="A7201" t="s">
        <v>14336</v>
      </c>
      <c r="B7201" t="s">
        <v>14337</v>
      </c>
      <c r="C7201" t="s">
        <v>448</v>
      </c>
      <c r="D7201">
        <v>3</v>
      </c>
      <c r="E7201" s="138">
        <v>44224</v>
      </c>
      <c r="F7201" s="138">
        <v>46011</v>
      </c>
      <c r="G7201" t="s">
        <v>69</v>
      </c>
      <c r="H7201" t="s">
        <v>63</v>
      </c>
      <c r="I7201">
        <v>0.8</v>
      </c>
      <c r="J7201" t="s">
        <v>71</v>
      </c>
      <c r="K7201"/>
      <c r="L7201"/>
      <c r="M7201"/>
      <c r="N7201"/>
      <c r="O7201"/>
      <c r="P7201"/>
      <c r="Q7201"/>
      <c r="R7201"/>
      <c r="S7201"/>
      <c r="T7201"/>
      <c r="U7201"/>
      <c r="V7201"/>
      <c r="W7201"/>
      <c r="X7201"/>
      <c r="Y7201"/>
      <c r="Z7201"/>
      <c r="AA7201"/>
      <c r="AB7201"/>
      <c r="AC7201"/>
      <c r="AD7201"/>
      <c r="AE7201"/>
      <c r="AF7201"/>
      <c r="AG7201">
        <v>1</v>
      </c>
      <c r="AH7201">
        <v>0</v>
      </c>
    </row>
    <row r="7202" spans="1:34" ht="15" x14ac:dyDescent="0.25">
      <c r="A7202" t="s">
        <v>14338</v>
      </c>
      <c r="B7202" t="s">
        <v>14339</v>
      </c>
      <c r="C7202" t="s">
        <v>251</v>
      </c>
      <c r="D7202">
        <v>49</v>
      </c>
      <c r="E7202" s="138">
        <v>45647</v>
      </c>
      <c r="F7202" s="138">
        <v>45705</v>
      </c>
      <c r="G7202" t="s">
        <v>16478</v>
      </c>
      <c r="H7202" t="s">
        <v>70</v>
      </c>
      <c r="I7202">
        <v>0.2</v>
      </c>
      <c r="J7202" t="s">
        <v>76</v>
      </c>
      <c r="K7202">
        <v>0.4</v>
      </c>
      <c r="L7202" t="s">
        <v>77</v>
      </c>
      <c r="M7202">
        <v>0.5</v>
      </c>
      <c r="N7202" t="s">
        <v>78</v>
      </c>
      <c r="O7202">
        <v>0.8</v>
      </c>
      <c r="P7202" t="s">
        <v>79</v>
      </c>
      <c r="Q7202">
        <v>0</v>
      </c>
      <c r="R7202" t="s">
        <v>16230</v>
      </c>
      <c r="S7202"/>
      <c r="T7202"/>
      <c r="U7202"/>
      <c r="V7202"/>
      <c r="W7202"/>
      <c r="X7202"/>
      <c r="Y7202"/>
      <c r="Z7202"/>
      <c r="AA7202"/>
      <c r="AB7202"/>
      <c r="AC7202"/>
      <c r="AD7202"/>
      <c r="AE7202"/>
      <c r="AF7202"/>
      <c r="AG7202">
        <v>0</v>
      </c>
      <c r="AH7202">
        <v>0</v>
      </c>
    </row>
    <row r="7203" spans="1:34" ht="15" x14ac:dyDescent="0.25">
      <c r="A7203" t="s">
        <v>14340</v>
      </c>
      <c r="B7203" t="s">
        <v>14341</v>
      </c>
      <c r="C7203" t="s">
        <v>84</v>
      </c>
      <c r="D7203">
        <v>32</v>
      </c>
      <c r="E7203" s="138">
        <v>45631</v>
      </c>
      <c r="F7203" s="138">
        <v>45681</v>
      </c>
      <c r="G7203" t="s">
        <v>69</v>
      </c>
      <c r="H7203" t="s">
        <v>63</v>
      </c>
      <c r="I7203">
        <v>0.4</v>
      </c>
      <c r="J7203" t="s">
        <v>71</v>
      </c>
      <c r="K7203"/>
      <c r="L7203"/>
      <c r="M7203"/>
      <c r="N7203"/>
      <c r="O7203"/>
      <c r="P7203"/>
      <c r="Q7203"/>
      <c r="R7203"/>
      <c r="S7203"/>
      <c r="T7203"/>
      <c r="U7203"/>
      <c r="V7203"/>
      <c r="W7203"/>
      <c r="X7203"/>
      <c r="Y7203"/>
      <c r="Z7203"/>
      <c r="AA7203"/>
      <c r="AB7203"/>
      <c r="AC7203"/>
      <c r="AD7203"/>
      <c r="AE7203"/>
      <c r="AF7203"/>
      <c r="AG7203">
        <v>1</v>
      </c>
      <c r="AH7203">
        <v>0</v>
      </c>
    </row>
    <row r="7204" spans="1:34" ht="15" x14ac:dyDescent="0.25">
      <c r="A7204" t="s">
        <v>14342</v>
      </c>
      <c r="B7204" t="s">
        <v>14343</v>
      </c>
      <c r="C7204" t="s">
        <v>313</v>
      </c>
      <c r="D7204"/>
      <c r="E7204"/>
      <c r="F7204"/>
      <c r="G7204"/>
      <c r="H7204" t="s">
        <v>63</v>
      </c>
      <c r="I7204" t="s">
        <v>64</v>
      </c>
      <c r="J7204"/>
      <c r="K7204"/>
      <c r="L7204"/>
      <c r="M7204"/>
      <c r="N7204"/>
      <c r="O7204"/>
      <c r="P7204"/>
      <c r="Q7204"/>
      <c r="R7204"/>
      <c r="S7204"/>
      <c r="T7204"/>
      <c r="U7204"/>
      <c r="V7204"/>
      <c r="W7204"/>
      <c r="X7204"/>
      <c r="Y7204"/>
      <c r="Z7204"/>
      <c r="AA7204"/>
      <c r="AB7204"/>
      <c r="AC7204"/>
      <c r="AD7204"/>
      <c r="AE7204"/>
      <c r="AF7204"/>
      <c r="AG7204"/>
      <c r="AH7204">
        <v>0</v>
      </c>
    </row>
    <row r="7205" spans="1:34" ht="15" x14ac:dyDescent="0.25">
      <c r="A7205" t="s">
        <v>14344</v>
      </c>
      <c r="B7205" t="s">
        <v>14345</v>
      </c>
      <c r="C7205" t="s">
        <v>119</v>
      </c>
      <c r="D7205"/>
      <c r="E7205"/>
      <c r="F7205"/>
      <c r="G7205"/>
      <c r="H7205" t="s">
        <v>63</v>
      </c>
      <c r="I7205" t="s">
        <v>64</v>
      </c>
      <c r="J7205"/>
      <c r="K7205"/>
      <c r="L7205"/>
      <c r="M7205"/>
      <c r="N7205"/>
      <c r="O7205"/>
      <c r="P7205"/>
      <c r="Q7205"/>
      <c r="R7205"/>
      <c r="S7205"/>
      <c r="T7205"/>
      <c r="U7205"/>
      <c r="V7205"/>
      <c r="W7205"/>
      <c r="X7205"/>
      <c r="Y7205"/>
      <c r="Z7205"/>
      <c r="AA7205"/>
      <c r="AB7205"/>
      <c r="AC7205"/>
      <c r="AD7205"/>
      <c r="AE7205"/>
      <c r="AF7205"/>
      <c r="AG7205"/>
      <c r="AH7205">
        <v>0</v>
      </c>
    </row>
    <row r="7206" spans="1:34" ht="15" x14ac:dyDescent="0.25">
      <c r="A7206" t="s">
        <v>14346</v>
      </c>
      <c r="B7206" t="s">
        <v>14347</v>
      </c>
      <c r="C7206" t="s">
        <v>604</v>
      </c>
      <c r="D7206"/>
      <c r="E7206"/>
      <c r="F7206"/>
      <c r="G7206"/>
      <c r="H7206" t="s">
        <v>63</v>
      </c>
      <c r="I7206" t="s">
        <v>64</v>
      </c>
      <c r="J7206"/>
      <c r="K7206"/>
      <c r="L7206"/>
      <c r="M7206"/>
      <c r="N7206"/>
      <c r="O7206"/>
      <c r="P7206"/>
      <c r="Q7206"/>
      <c r="R7206"/>
      <c r="S7206"/>
      <c r="T7206"/>
      <c r="U7206"/>
      <c r="V7206"/>
      <c r="W7206"/>
      <c r="X7206"/>
      <c r="Y7206"/>
      <c r="Z7206"/>
      <c r="AA7206"/>
      <c r="AB7206"/>
      <c r="AC7206"/>
      <c r="AD7206"/>
      <c r="AE7206"/>
      <c r="AF7206"/>
      <c r="AG7206"/>
      <c r="AH7206">
        <v>0</v>
      </c>
    </row>
    <row r="7207" spans="1:34" ht="15" x14ac:dyDescent="0.25">
      <c r="A7207" t="s">
        <v>14348</v>
      </c>
      <c r="B7207" t="s">
        <v>14349</v>
      </c>
      <c r="C7207" t="s">
        <v>604</v>
      </c>
      <c r="D7207"/>
      <c r="E7207"/>
      <c r="F7207"/>
      <c r="G7207"/>
      <c r="H7207" t="s">
        <v>63</v>
      </c>
      <c r="I7207" t="s">
        <v>64</v>
      </c>
      <c r="J7207"/>
      <c r="K7207"/>
      <c r="L7207"/>
      <c r="M7207"/>
      <c r="N7207"/>
      <c r="O7207"/>
      <c r="P7207"/>
      <c r="Q7207"/>
      <c r="R7207"/>
      <c r="S7207"/>
      <c r="T7207"/>
      <c r="U7207"/>
      <c r="V7207"/>
      <c r="W7207"/>
      <c r="X7207"/>
      <c r="Y7207"/>
      <c r="Z7207"/>
      <c r="AA7207"/>
      <c r="AB7207"/>
      <c r="AC7207"/>
      <c r="AD7207"/>
      <c r="AE7207"/>
      <c r="AF7207"/>
      <c r="AG7207"/>
      <c r="AH7207">
        <v>0</v>
      </c>
    </row>
    <row r="7208" spans="1:34" ht="15" x14ac:dyDescent="0.25">
      <c r="A7208" t="s">
        <v>14350</v>
      </c>
      <c r="B7208" t="s">
        <v>14351</v>
      </c>
      <c r="C7208" t="s">
        <v>93</v>
      </c>
      <c r="D7208">
        <v>2</v>
      </c>
      <c r="E7208" s="138">
        <v>45020</v>
      </c>
      <c r="F7208" s="138">
        <v>46011</v>
      </c>
      <c r="G7208" t="s">
        <v>69</v>
      </c>
      <c r="H7208" t="s">
        <v>70</v>
      </c>
      <c r="I7208">
        <v>0</v>
      </c>
      <c r="J7208" t="s">
        <v>16229</v>
      </c>
      <c r="K7208">
        <v>0.2</v>
      </c>
      <c r="L7208" t="s">
        <v>71</v>
      </c>
      <c r="M7208"/>
      <c r="N7208"/>
      <c r="O7208"/>
      <c r="P7208"/>
      <c r="Q7208"/>
      <c r="R7208"/>
      <c r="S7208"/>
      <c r="T7208"/>
      <c r="U7208"/>
      <c r="V7208"/>
      <c r="W7208"/>
      <c r="X7208"/>
      <c r="Y7208"/>
      <c r="Z7208"/>
      <c r="AA7208"/>
      <c r="AB7208"/>
      <c r="AC7208"/>
      <c r="AD7208"/>
      <c r="AE7208"/>
      <c r="AF7208"/>
      <c r="AG7208">
        <v>2</v>
      </c>
      <c r="AH7208">
        <v>10000</v>
      </c>
    </row>
    <row r="7209" spans="1:34" ht="15" x14ac:dyDescent="0.25">
      <c r="A7209" t="s">
        <v>14352</v>
      </c>
      <c r="B7209" t="s">
        <v>14353</v>
      </c>
      <c r="C7209" t="s">
        <v>231</v>
      </c>
      <c r="D7209">
        <v>48</v>
      </c>
      <c r="E7209" s="138">
        <v>45289</v>
      </c>
      <c r="F7209" s="138">
        <v>46011</v>
      </c>
      <c r="G7209" t="s">
        <v>69</v>
      </c>
      <c r="H7209" t="s">
        <v>70</v>
      </c>
      <c r="I7209">
        <v>0</v>
      </c>
      <c r="J7209" t="s">
        <v>16230</v>
      </c>
      <c r="K7209">
        <v>0.78</v>
      </c>
      <c r="L7209" t="s">
        <v>71</v>
      </c>
      <c r="M7209"/>
      <c r="N7209"/>
      <c r="O7209"/>
      <c r="P7209"/>
      <c r="Q7209"/>
      <c r="R7209"/>
      <c r="S7209"/>
      <c r="T7209"/>
      <c r="U7209"/>
      <c r="V7209"/>
      <c r="W7209"/>
      <c r="X7209"/>
      <c r="Y7209"/>
      <c r="Z7209"/>
      <c r="AA7209"/>
      <c r="AB7209"/>
      <c r="AC7209"/>
      <c r="AD7209"/>
      <c r="AE7209"/>
      <c r="AF7209"/>
      <c r="AG7209">
        <v>2</v>
      </c>
      <c r="AH7209">
        <v>15000</v>
      </c>
    </row>
    <row r="7210" spans="1:34" ht="15" x14ac:dyDescent="0.25">
      <c r="A7210" t="s">
        <v>14354</v>
      </c>
      <c r="B7210" t="s">
        <v>14355</v>
      </c>
      <c r="C7210" t="s">
        <v>609</v>
      </c>
      <c r="D7210">
        <v>10</v>
      </c>
      <c r="E7210" s="138">
        <v>44630</v>
      </c>
      <c r="F7210" s="138">
        <v>46011</v>
      </c>
      <c r="G7210" t="s">
        <v>16478</v>
      </c>
      <c r="H7210" t="s">
        <v>70</v>
      </c>
      <c r="I7210">
        <v>0.7</v>
      </c>
      <c r="J7210" t="s">
        <v>76</v>
      </c>
      <c r="K7210">
        <v>0.75</v>
      </c>
      <c r="L7210" t="s">
        <v>77</v>
      </c>
      <c r="M7210">
        <v>0.8</v>
      </c>
      <c r="N7210" t="s">
        <v>78</v>
      </c>
      <c r="O7210">
        <v>0.8</v>
      </c>
      <c r="P7210" t="s">
        <v>79</v>
      </c>
      <c r="Q7210">
        <v>0</v>
      </c>
      <c r="R7210" t="s">
        <v>16243</v>
      </c>
      <c r="S7210"/>
      <c r="T7210"/>
      <c r="U7210"/>
      <c r="V7210"/>
      <c r="W7210"/>
      <c r="X7210"/>
      <c r="Y7210"/>
      <c r="Z7210"/>
      <c r="AA7210"/>
      <c r="AB7210"/>
      <c r="AC7210"/>
      <c r="AD7210"/>
      <c r="AE7210"/>
      <c r="AF7210"/>
      <c r="AG7210">
        <v>0</v>
      </c>
      <c r="AH7210">
        <v>0</v>
      </c>
    </row>
    <row r="7211" spans="1:34" ht="15" x14ac:dyDescent="0.25">
      <c r="A7211" t="s">
        <v>14356</v>
      </c>
      <c r="B7211" t="s">
        <v>14357</v>
      </c>
      <c r="C7211" t="s">
        <v>350</v>
      </c>
      <c r="D7211">
        <v>35</v>
      </c>
      <c r="E7211" s="138">
        <v>44908</v>
      </c>
      <c r="F7211" s="138">
        <v>46011</v>
      </c>
      <c r="G7211" t="s">
        <v>69</v>
      </c>
      <c r="H7211" t="s">
        <v>70</v>
      </c>
      <c r="I7211">
        <v>0</v>
      </c>
      <c r="J7211" t="s">
        <v>16271</v>
      </c>
      <c r="K7211">
        <v>0.5</v>
      </c>
      <c r="L7211" t="s">
        <v>71</v>
      </c>
      <c r="M7211"/>
      <c r="N7211"/>
      <c r="O7211"/>
      <c r="P7211"/>
      <c r="Q7211"/>
      <c r="R7211"/>
      <c r="S7211"/>
      <c r="T7211"/>
      <c r="U7211"/>
      <c r="V7211"/>
      <c r="W7211"/>
      <c r="X7211"/>
      <c r="Y7211"/>
      <c r="Z7211"/>
      <c r="AA7211"/>
      <c r="AB7211"/>
      <c r="AC7211"/>
      <c r="AD7211"/>
      <c r="AE7211"/>
      <c r="AF7211"/>
      <c r="AG7211">
        <v>2</v>
      </c>
      <c r="AH7211">
        <v>20000</v>
      </c>
    </row>
    <row r="7212" spans="1:34" ht="15" x14ac:dyDescent="0.25">
      <c r="A7212" t="s">
        <v>14358</v>
      </c>
      <c r="B7212" t="s">
        <v>14359</v>
      </c>
      <c r="C7212" t="s">
        <v>408</v>
      </c>
      <c r="D7212">
        <v>30</v>
      </c>
      <c r="E7212" s="138">
        <v>43552</v>
      </c>
      <c r="F7212" s="138">
        <v>46011</v>
      </c>
      <c r="G7212" t="s">
        <v>69</v>
      </c>
      <c r="H7212" t="s">
        <v>70</v>
      </c>
      <c r="I7212">
        <v>0</v>
      </c>
      <c r="J7212" t="s">
        <v>16229</v>
      </c>
      <c r="K7212">
        <v>0.8</v>
      </c>
      <c r="L7212" t="s">
        <v>71</v>
      </c>
      <c r="M7212"/>
      <c r="N7212"/>
      <c r="O7212"/>
      <c r="P7212"/>
      <c r="Q7212"/>
      <c r="R7212"/>
      <c r="S7212"/>
      <c r="T7212"/>
      <c r="U7212"/>
      <c r="V7212"/>
      <c r="W7212"/>
      <c r="X7212"/>
      <c r="Y7212"/>
      <c r="Z7212"/>
      <c r="AA7212"/>
      <c r="AB7212"/>
      <c r="AC7212"/>
      <c r="AD7212"/>
      <c r="AE7212"/>
      <c r="AF7212"/>
      <c r="AG7212">
        <v>2</v>
      </c>
      <c r="AH7212">
        <v>10000</v>
      </c>
    </row>
    <row r="7213" spans="1:34" ht="15" x14ac:dyDescent="0.25">
      <c r="A7213" t="s">
        <v>14360</v>
      </c>
      <c r="B7213" t="s">
        <v>14361</v>
      </c>
      <c r="C7213" t="s">
        <v>448</v>
      </c>
      <c r="D7213">
        <v>36</v>
      </c>
      <c r="E7213" s="138">
        <v>41122</v>
      </c>
      <c r="F7213" s="138">
        <v>46011</v>
      </c>
      <c r="G7213" t="s">
        <v>69</v>
      </c>
      <c r="H7213" t="s">
        <v>63</v>
      </c>
      <c r="I7213">
        <v>0.8</v>
      </c>
      <c r="J7213" t="s">
        <v>71</v>
      </c>
      <c r="K7213"/>
      <c r="L7213"/>
      <c r="M7213"/>
      <c r="N7213"/>
      <c r="O7213"/>
      <c r="P7213"/>
      <c r="Q7213"/>
      <c r="R7213"/>
      <c r="S7213"/>
      <c r="T7213"/>
      <c r="U7213"/>
      <c r="V7213"/>
      <c r="W7213"/>
      <c r="X7213"/>
      <c r="Y7213"/>
      <c r="Z7213"/>
      <c r="AA7213"/>
      <c r="AB7213"/>
      <c r="AC7213"/>
      <c r="AD7213"/>
      <c r="AE7213"/>
      <c r="AF7213"/>
      <c r="AG7213">
        <v>1</v>
      </c>
      <c r="AH7213">
        <v>0</v>
      </c>
    </row>
    <row r="7214" spans="1:34" ht="15" x14ac:dyDescent="0.25">
      <c r="A7214" t="s">
        <v>14362</v>
      </c>
      <c r="B7214" t="s">
        <v>14363</v>
      </c>
      <c r="C7214" t="s">
        <v>667</v>
      </c>
      <c r="D7214"/>
      <c r="E7214"/>
      <c r="F7214"/>
      <c r="G7214"/>
      <c r="H7214" t="s">
        <v>63</v>
      </c>
      <c r="I7214" t="s">
        <v>64</v>
      </c>
      <c r="J7214"/>
      <c r="K7214"/>
      <c r="L7214"/>
      <c r="M7214"/>
      <c r="N7214"/>
      <c r="O7214"/>
      <c r="P7214"/>
      <c r="Q7214"/>
      <c r="R7214"/>
      <c r="S7214"/>
      <c r="T7214"/>
      <c r="U7214"/>
      <c r="V7214"/>
      <c r="W7214"/>
      <c r="X7214"/>
      <c r="Y7214"/>
      <c r="Z7214"/>
      <c r="AA7214"/>
      <c r="AB7214"/>
      <c r="AC7214"/>
      <c r="AD7214"/>
      <c r="AE7214"/>
      <c r="AF7214"/>
      <c r="AG7214"/>
      <c r="AH7214">
        <v>0</v>
      </c>
    </row>
    <row r="7215" spans="1:34" ht="15" x14ac:dyDescent="0.25">
      <c r="A7215" t="s">
        <v>14364</v>
      </c>
      <c r="B7215" t="s">
        <v>14365</v>
      </c>
      <c r="C7215" t="s">
        <v>108</v>
      </c>
      <c r="D7215">
        <v>40</v>
      </c>
      <c r="E7215" s="138">
        <v>45279</v>
      </c>
      <c r="F7215" s="138">
        <v>46011</v>
      </c>
      <c r="G7215" t="s">
        <v>69</v>
      </c>
      <c r="H7215" t="s">
        <v>63</v>
      </c>
      <c r="I7215">
        <v>0.6</v>
      </c>
      <c r="J7215" t="s">
        <v>71</v>
      </c>
      <c r="K7215"/>
      <c r="L7215"/>
      <c r="M7215"/>
      <c r="N7215"/>
      <c r="O7215"/>
      <c r="P7215"/>
      <c r="Q7215"/>
      <c r="R7215"/>
      <c r="S7215"/>
      <c r="T7215"/>
      <c r="U7215"/>
      <c r="V7215"/>
      <c r="W7215"/>
      <c r="X7215"/>
      <c r="Y7215"/>
      <c r="Z7215"/>
      <c r="AA7215"/>
      <c r="AB7215"/>
      <c r="AC7215"/>
      <c r="AD7215"/>
      <c r="AE7215"/>
      <c r="AF7215"/>
      <c r="AG7215">
        <v>1</v>
      </c>
      <c r="AH7215">
        <v>0</v>
      </c>
    </row>
    <row r="7216" spans="1:34" ht="15" x14ac:dyDescent="0.25">
      <c r="A7216" t="s">
        <v>14366</v>
      </c>
      <c r="B7216" t="s">
        <v>14367</v>
      </c>
      <c r="C7216" t="s">
        <v>286</v>
      </c>
      <c r="D7216"/>
      <c r="E7216"/>
      <c r="F7216"/>
      <c r="G7216"/>
      <c r="H7216" t="s">
        <v>63</v>
      </c>
      <c r="I7216" t="s">
        <v>64</v>
      </c>
      <c r="J7216"/>
      <c r="K7216"/>
      <c r="L7216"/>
      <c r="M7216"/>
      <c r="N7216"/>
      <c r="O7216"/>
      <c r="P7216"/>
      <c r="Q7216"/>
      <c r="R7216"/>
      <c r="S7216"/>
      <c r="T7216"/>
      <c r="U7216"/>
      <c r="V7216"/>
      <c r="W7216"/>
      <c r="X7216"/>
      <c r="Y7216"/>
      <c r="Z7216"/>
      <c r="AA7216"/>
      <c r="AB7216"/>
      <c r="AC7216"/>
      <c r="AD7216"/>
      <c r="AE7216"/>
      <c r="AF7216"/>
      <c r="AG7216"/>
      <c r="AH7216">
        <v>0</v>
      </c>
    </row>
    <row r="7217" spans="1:34" ht="15" x14ac:dyDescent="0.25">
      <c r="A7217" t="s">
        <v>14368</v>
      </c>
      <c r="B7217" t="s">
        <v>14369</v>
      </c>
      <c r="C7217" t="s">
        <v>667</v>
      </c>
      <c r="D7217"/>
      <c r="E7217"/>
      <c r="F7217"/>
      <c r="G7217"/>
      <c r="H7217" t="s">
        <v>63</v>
      </c>
      <c r="I7217" t="s">
        <v>64</v>
      </c>
      <c r="J7217"/>
      <c r="K7217"/>
      <c r="L7217"/>
      <c r="M7217"/>
      <c r="N7217"/>
      <c r="O7217"/>
      <c r="P7217"/>
      <c r="Q7217"/>
      <c r="R7217"/>
      <c r="S7217"/>
      <c r="T7217"/>
      <c r="U7217"/>
      <c r="V7217"/>
      <c r="W7217"/>
      <c r="X7217"/>
      <c r="Y7217"/>
      <c r="Z7217"/>
      <c r="AA7217"/>
      <c r="AB7217"/>
      <c r="AC7217"/>
      <c r="AD7217"/>
      <c r="AE7217"/>
      <c r="AF7217"/>
      <c r="AG7217"/>
      <c r="AH7217">
        <v>0</v>
      </c>
    </row>
    <row r="7218" spans="1:34" ht="15" x14ac:dyDescent="0.25">
      <c r="A7218" t="s">
        <v>14370</v>
      </c>
      <c r="B7218" t="s">
        <v>14371</v>
      </c>
      <c r="C7218" t="s">
        <v>742</v>
      </c>
      <c r="D7218">
        <v>31</v>
      </c>
      <c r="E7218" s="138">
        <v>45625</v>
      </c>
      <c r="F7218" s="138">
        <v>45922</v>
      </c>
      <c r="G7218" t="s">
        <v>69</v>
      </c>
      <c r="H7218" t="s">
        <v>63</v>
      </c>
      <c r="I7218">
        <v>0.5</v>
      </c>
      <c r="J7218" t="s">
        <v>71</v>
      </c>
      <c r="K7218"/>
      <c r="L7218"/>
      <c r="M7218"/>
      <c r="N7218"/>
      <c r="O7218"/>
      <c r="P7218"/>
      <c r="Q7218"/>
      <c r="R7218"/>
      <c r="S7218"/>
      <c r="T7218"/>
      <c r="U7218"/>
      <c r="V7218"/>
      <c r="W7218"/>
      <c r="X7218"/>
      <c r="Y7218"/>
      <c r="Z7218"/>
      <c r="AA7218"/>
      <c r="AB7218"/>
      <c r="AC7218"/>
      <c r="AD7218"/>
      <c r="AE7218"/>
      <c r="AF7218"/>
      <c r="AG7218">
        <v>1</v>
      </c>
      <c r="AH7218">
        <v>0</v>
      </c>
    </row>
    <row r="7219" spans="1:34" ht="15" x14ac:dyDescent="0.25">
      <c r="A7219" t="s">
        <v>12690</v>
      </c>
      <c r="B7219" t="s">
        <v>12691</v>
      </c>
      <c r="C7219" t="s">
        <v>318</v>
      </c>
      <c r="D7219">
        <v>62</v>
      </c>
      <c r="E7219" s="138">
        <v>45654</v>
      </c>
      <c r="F7219" s="138">
        <v>45875</v>
      </c>
      <c r="G7219" t="s">
        <v>75</v>
      </c>
      <c r="H7219" t="s">
        <v>70</v>
      </c>
      <c r="I7219">
        <v>0.7</v>
      </c>
      <c r="J7219" t="s">
        <v>16270</v>
      </c>
      <c r="K7219">
        <v>0.8</v>
      </c>
      <c r="L7219" t="s">
        <v>78</v>
      </c>
      <c r="M7219">
        <v>0.8</v>
      </c>
      <c r="N7219" t="s">
        <v>79</v>
      </c>
      <c r="O7219"/>
      <c r="P7219"/>
      <c r="Q7219"/>
      <c r="R7219"/>
      <c r="S7219"/>
      <c r="T7219"/>
      <c r="U7219"/>
      <c r="V7219"/>
      <c r="W7219"/>
      <c r="X7219"/>
      <c r="Y7219"/>
      <c r="Z7219"/>
      <c r="AA7219"/>
      <c r="AB7219"/>
      <c r="AC7219"/>
      <c r="AD7219"/>
      <c r="AE7219"/>
      <c r="AF7219"/>
      <c r="AG7219">
        <v>3</v>
      </c>
      <c r="AH7219">
        <v>0</v>
      </c>
    </row>
    <row r="7220" spans="1:34" ht="15" x14ac:dyDescent="0.25">
      <c r="A7220" t="s">
        <v>14372</v>
      </c>
      <c r="B7220" t="s">
        <v>14373</v>
      </c>
      <c r="C7220" t="s">
        <v>142</v>
      </c>
      <c r="D7220">
        <v>5</v>
      </c>
      <c r="E7220" s="138">
        <v>45684</v>
      </c>
      <c r="F7220" s="138">
        <v>45786</v>
      </c>
      <c r="G7220" t="s">
        <v>69</v>
      </c>
      <c r="H7220" t="s">
        <v>70</v>
      </c>
      <c r="I7220">
        <v>0.3</v>
      </c>
      <c r="J7220" t="s">
        <v>16270</v>
      </c>
      <c r="K7220">
        <v>0.6</v>
      </c>
      <c r="L7220" t="s">
        <v>78</v>
      </c>
      <c r="M7220">
        <v>0.8</v>
      </c>
      <c r="N7220" t="s">
        <v>79</v>
      </c>
      <c r="O7220">
        <v>0</v>
      </c>
      <c r="P7220" t="s">
        <v>14374</v>
      </c>
      <c r="Q7220">
        <v>0</v>
      </c>
      <c r="R7220" t="s">
        <v>16710</v>
      </c>
      <c r="S7220"/>
      <c r="T7220"/>
      <c r="U7220"/>
      <c r="V7220"/>
      <c r="W7220"/>
      <c r="X7220"/>
      <c r="Y7220"/>
      <c r="Z7220"/>
      <c r="AA7220"/>
      <c r="AB7220"/>
      <c r="AC7220"/>
      <c r="AD7220"/>
      <c r="AE7220"/>
      <c r="AF7220"/>
      <c r="AG7220">
        <v>6</v>
      </c>
      <c r="AH7220">
        <v>0</v>
      </c>
    </row>
    <row r="7221" spans="1:34" ht="15" x14ac:dyDescent="0.25">
      <c r="A7221" t="s">
        <v>14377</v>
      </c>
      <c r="B7221" t="s">
        <v>14378</v>
      </c>
      <c r="C7221" t="s">
        <v>251</v>
      </c>
      <c r="D7221">
        <v>34</v>
      </c>
      <c r="E7221" s="138">
        <v>45283</v>
      </c>
      <c r="F7221" s="138">
        <v>46011</v>
      </c>
      <c r="G7221" t="s">
        <v>16478</v>
      </c>
      <c r="H7221" t="s">
        <v>70</v>
      </c>
      <c r="I7221">
        <v>0.65</v>
      </c>
      <c r="J7221" t="s">
        <v>76</v>
      </c>
      <c r="K7221">
        <v>0.77</v>
      </c>
      <c r="L7221" t="s">
        <v>77</v>
      </c>
      <c r="M7221">
        <v>0.79</v>
      </c>
      <c r="N7221" t="s">
        <v>78</v>
      </c>
      <c r="O7221">
        <v>0.8</v>
      </c>
      <c r="P7221" t="s">
        <v>79</v>
      </c>
      <c r="Q7221">
        <v>0</v>
      </c>
      <c r="R7221" t="s">
        <v>16243</v>
      </c>
      <c r="S7221"/>
      <c r="T7221"/>
      <c r="U7221"/>
      <c r="V7221"/>
      <c r="W7221"/>
      <c r="X7221"/>
      <c r="Y7221"/>
      <c r="Z7221"/>
      <c r="AA7221"/>
      <c r="AB7221"/>
      <c r="AC7221"/>
      <c r="AD7221"/>
      <c r="AE7221"/>
      <c r="AF7221"/>
      <c r="AG7221">
        <v>0</v>
      </c>
      <c r="AH7221">
        <v>0</v>
      </c>
    </row>
    <row r="7222" spans="1:34" ht="15" x14ac:dyDescent="0.25">
      <c r="A7222" t="s">
        <v>14379</v>
      </c>
      <c r="B7222" t="s">
        <v>14380</v>
      </c>
      <c r="C7222" t="s">
        <v>231</v>
      </c>
      <c r="D7222">
        <v>43</v>
      </c>
      <c r="E7222" s="138">
        <v>45653</v>
      </c>
      <c r="F7222" s="138">
        <v>45793</v>
      </c>
      <c r="G7222" t="s">
        <v>69</v>
      </c>
      <c r="H7222" t="s">
        <v>63</v>
      </c>
      <c r="I7222">
        <v>0.5</v>
      </c>
      <c r="J7222" t="s">
        <v>71</v>
      </c>
      <c r="K7222"/>
      <c r="L7222"/>
      <c r="M7222"/>
      <c r="N7222"/>
      <c r="O7222"/>
      <c r="P7222"/>
      <c r="Q7222"/>
      <c r="R7222"/>
      <c r="S7222"/>
      <c r="T7222"/>
      <c r="U7222"/>
      <c r="V7222"/>
      <c r="W7222"/>
      <c r="X7222"/>
      <c r="Y7222"/>
      <c r="Z7222"/>
      <c r="AA7222"/>
      <c r="AB7222"/>
      <c r="AC7222"/>
      <c r="AD7222"/>
      <c r="AE7222"/>
      <c r="AF7222"/>
      <c r="AG7222">
        <v>1</v>
      </c>
      <c r="AH7222">
        <v>0</v>
      </c>
    </row>
    <row r="7223" spans="1:34" ht="15" x14ac:dyDescent="0.25">
      <c r="A7223" t="s">
        <v>14381</v>
      </c>
      <c r="B7223" t="s">
        <v>14382</v>
      </c>
      <c r="C7223" t="s">
        <v>29</v>
      </c>
      <c r="D7223">
        <v>64</v>
      </c>
      <c r="E7223" s="138">
        <v>43455</v>
      </c>
      <c r="F7223" s="138">
        <v>46011</v>
      </c>
      <c r="G7223" t="s">
        <v>69</v>
      </c>
      <c r="H7223" t="s">
        <v>70</v>
      </c>
      <c r="I7223">
        <v>0</v>
      </c>
      <c r="J7223" t="s">
        <v>16228</v>
      </c>
      <c r="K7223">
        <v>0.8</v>
      </c>
      <c r="L7223" t="s">
        <v>71</v>
      </c>
      <c r="M7223"/>
      <c r="N7223"/>
      <c r="O7223"/>
      <c r="P7223"/>
      <c r="Q7223"/>
      <c r="R7223"/>
      <c r="S7223"/>
      <c r="T7223"/>
      <c r="U7223"/>
      <c r="V7223"/>
      <c r="W7223"/>
      <c r="X7223"/>
      <c r="Y7223"/>
      <c r="Z7223"/>
      <c r="AA7223"/>
      <c r="AB7223"/>
      <c r="AC7223"/>
      <c r="AD7223"/>
      <c r="AE7223"/>
      <c r="AF7223"/>
      <c r="AG7223">
        <v>2</v>
      </c>
      <c r="AH7223">
        <v>12000</v>
      </c>
    </row>
    <row r="7224" spans="1:34" ht="15" x14ac:dyDescent="0.25">
      <c r="A7224" t="s">
        <v>14375</v>
      </c>
      <c r="B7224" t="s">
        <v>14376</v>
      </c>
      <c r="C7224" t="s">
        <v>231</v>
      </c>
      <c r="D7224">
        <v>7</v>
      </c>
      <c r="E7224" s="138">
        <v>45737</v>
      </c>
      <c r="F7224" s="138">
        <v>45901</v>
      </c>
      <c r="G7224" t="s">
        <v>69</v>
      </c>
      <c r="H7224" t="s">
        <v>63</v>
      </c>
      <c r="I7224">
        <v>0.6</v>
      </c>
      <c r="J7224" t="s">
        <v>71</v>
      </c>
      <c r="K7224"/>
      <c r="L7224"/>
      <c r="M7224"/>
      <c r="N7224"/>
      <c r="O7224"/>
      <c r="P7224"/>
      <c r="Q7224"/>
      <c r="R7224"/>
      <c r="S7224"/>
      <c r="T7224"/>
      <c r="U7224"/>
      <c r="V7224"/>
      <c r="W7224"/>
      <c r="X7224"/>
      <c r="Y7224"/>
      <c r="Z7224"/>
      <c r="AA7224"/>
      <c r="AB7224"/>
      <c r="AC7224"/>
      <c r="AD7224"/>
      <c r="AE7224"/>
      <c r="AF7224"/>
      <c r="AG7224">
        <v>1</v>
      </c>
      <c r="AH7224">
        <v>0</v>
      </c>
    </row>
    <row r="7225" spans="1:34" ht="15" x14ac:dyDescent="0.25">
      <c r="A7225" t="s">
        <v>14383</v>
      </c>
      <c r="B7225" t="s">
        <v>14384</v>
      </c>
      <c r="C7225" t="s">
        <v>604</v>
      </c>
      <c r="D7225">
        <v>27</v>
      </c>
      <c r="E7225" s="138">
        <v>45644</v>
      </c>
      <c r="F7225" s="138">
        <v>45709</v>
      </c>
      <c r="G7225" t="s">
        <v>75</v>
      </c>
      <c r="H7225" t="s">
        <v>70</v>
      </c>
      <c r="I7225">
        <v>0</v>
      </c>
      <c r="J7225" t="s">
        <v>16230</v>
      </c>
      <c r="K7225">
        <v>0.2</v>
      </c>
      <c r="L7225" t="s">
        <v>16270</v>
      </c>
      <c r="M7225">
        <v>0.3</v>
      </c>
      <c r="N7225" t="s">
        <v>78</v>
      </c>
      <c r="O7225">
        <v>0.3</v>
      </c>
      <c r="P7225" t="s">
        <v>79</v>
      </c>
      <c r="Q7225"/>
      <c r="R7225"/>
      <c r="S7225"/>
      <c r="T7225"/>
      <c r="U7225"/>
      <c r="V7225"/>
      <c r="W7225"/>
      <c r="X7225"/>
      <c r="Y7225"/>
      <c r="Z7225"/>
      <c r="AA7225"/>
      <c r="AB7225"/>
      <c r="AC7225"/>
      <c r="AD7225"/>
      <c r="AE7225"/>
      <c r="AF7225"/>
      <c r="AG7225">
        <v>4</v>
      </c>
      <c r="AH7225">
        <v>15000</v>
      </c>
    </row>
    <row r="7226" spans="1:34" ht="15" x14ac:dyDescent="0.25">
      <c r="A7226" t="s">
        <v>14385</v>
      </c>
      <c r="B7226" t="s">
        <v>14386</v>
      </c>
      <c r="C7226" t="s">
        <v>214</v>
      </c>
      <c r="D7226">
        <v>48</v>
      </c>
      <c r="E7226" s="138">
        <v>45640</v>
      </c>
      <c r="F7226" s="138">
        <v>45660</v>
      </c>
      <c r="G7226" t="s">
        <v>69</v>
      </c>
      <c r="H7226" t="s">
        <v>70</v>
      </c>
      <c r="I7226">
        <v>0</v>
      </c>
      <c r="J7226" t="s">
        <v>16236</v>
      </c>
      <c r="K7226">
        <v>0.7</v>
      </c>
      <c r="L7226" t="s">
        <v>71</v>
      </c>
      <c r="M7226"/>
      <c r="N7226"/>
      <c r="O7226"/>
      <c r="P7226"/>
      <c r="Q7226"/>
      <c r="R7226"/>
      <c r="S7226"/>
      <c r="T7226"/>
      <c r="U7226"/>
      <c r="V7226"/>
      <c r="W7226"/>
      <c r="X7226"/>
      <c r="Y7226"/>
      <c r="Z7226"/>
      <c r="AA7226"/>
      <c r="AB7226"/>
      <c r="AC7226"/>
      <c r="AD7226"/>
      <c r="AE7226"/>
      <c r="AF7226"/>
      <c r="AG7226">
        <v>2</v>
      </c>
      <c r="AH7226">
        <v>9999.99</v>
      </c>
    </row>
    <row r="7227" spans="1:34" ht="15" x14ac:dyDescent="0.25">
      <c r="A7227" t="s">
        <v>15821</v>
      </c>
      <c r="B7227" t="s">
        <v>15822</v>
      </c>
      <c r="C7227" t="s">
        <v>313</v>
      </c>
      <c r="D7227"/>
      <c r="E7227"/>
      <c r="F7227"/>
      <c r="G7227"/>
      <c r="H7227" t="s">
        <v>63</v>
      </c>
      <c r="I7227" t="s">
        <v>64</v>
      </c>
      <c r="J7227"/>
      <c r="K7227"/>
      <c r="L7227"/>
      <c r="M7227"/>
      <c r="N7227"/>
      <c r="O7227"/>
      <c r="P7227"/>
      <c r="Q7227"/>
      <c r="R7227"/>
      <c r="S7227"/>
      <c r="T7227"/>
      <c r="U7227"/>
      <c r="V7227"/>
      <c r="W7227"/>
      <c r="X7227"/>
      <c r="Y7227"/>
      <c r="Z7227"/>
      <c r="AA7227"/>
      <c r="AB7227"/>
      <c r="AC7227"/>
      <c r="AD7227"/>
      <c r="AE7227"/>
      <c r="AF7227"/>
      <c r="AG7227"/>
      <c r="AH7227">
        <v>0</v>
      </c>
    </row>
    <row r="7228" spans="1:34" ht="15" x14ac:dyDescent="0.25">
      <c r="A7228" t="s">
        <v>14387</v>
      </c>
      <c r="B7228" t="s">
        <v>14388</v>
      </c>
      <c r="C7228" t="s">
        <v>62</v>
      </c>
      <c r="D7228">
        <v>5</v>
      </c>
      <c r="E7228" s="138">
        <v>45364</v>
      </c>
      <c r="F7228" s="138">
        <v>46011</v>
      </c>
      <c r="G7228" t="s">
        <v>69</v>
      </c>
      <c r="H7228" t="s">
        <v>70</v>
      </c>
      <c r="I7228">
        <v>0</v>
      </c>
      <c r="J7228" t="s">
        <v>16229</v>
      </c>
      <c r="K7228">
        <v>0.7</v>
      </c>
      <c r="L7228" t="s">
        <v>71</v>
      </c>
      <c r="M7228"/>
      <c r="N7228"/>
      <c r="O7228"/>
      <c r="P7228"/>
      <c r="Q7228"/>
      <c r="R7228"/>
      <c r="S7228"/>
      <c r="T7228"/>
      <c r="U7228"/>
      <c r="V7228"/>
      <c r="W7228"/>
      <c r="X7228"/>
      <c r="Y7228"/>
      <c r="Z7228"/>
      <c r="AA7228"/>
      <c r="AB7228"/>
      <c r="AC7228"/>
      <c r="AD7228"/>
      <c r="AE7228"/>
      <c r="AF7228"/>
      <c r="AG7228">
        <v>2</v>
      </c>
      <c r="AH7228">
        <v>10000</v>
      </c>
    </row>
    <row r="7229" spans="1:34" ht="15" x14ac:dyDescent="0.25">
      <c r="A7229" t="s">
        <v>14389</v>
      </c>
      <c r="B7229" t="s">
        <v>14390</v>
      </c>
      <c r="C7229" t="s">
        <v>139</v>
      </c>
      <c r="D7229">
        <v>45</v>
      </c>
      <c r="E7229" s="138">
        <v>45655</v>
      </c>
      <c r="F7229" s="138">
        <v>45709</v>
      </c>
      <c r="G7229" t="s">
        <v>69</v>
      </c>
      <c r="H7229" t="s">
        <v>63</v>
      </c>
      <c r="I7229">
        <v>0.8</v>
      </c>
      <c r="J7229" t="s">
        <v>71</v>
      </c>
      <c r="K7229"/>
      <c r="L7229"/>
      <c r="M7229"/>
      <c r="N7229"/>
      <c r="O7229"/>
      <c r="P7229"/>
      <c r="Q7229"/>
      <c r="R7229"/>
      <c r="S7229"/>
      <c r="T7229"/>
      <c r="U7229"/>
      <c r="V7229"/>
      <c r="W7229"/>
      <c r="X7229"/>
      <c r="Y7229"/>
      <c r="Z7229"/>
      <c r="AA7229"/>
      <c r="AB7229"/>
      <c r="AC7229"/>
      <c r="AD7229"/>
      <c r="AE7229"/>
      <c r="AF7229"/>
      <c r="AG7229">
        <v>1</v>
      </c>
      <c r="AH7229">
        <v>0</v>
      </c>
    </row>
    <row r="7230" spans="1:34" ht="15" x14ac:dyDescent="0.25">
      <c r="A7230" t="s">
        <v>15677</v>
      </c>
      <c r="B7230" t="s">
        <v>15678</v>
      </c>
      <c r="C7230" t="s">
        <v>122</v>
      </c>
      <c r="D7230">
        <v>3</v>
      </c>
      <c r="E7230" s="138">
        <v>45716</v>
      </c>
      <c r="F7230" s="138">
        <v>45726</v>
      </c>
      <c r="G7230" t="s">
        <v>69</v>
      </c>
      <c r="H7230" t="s">
        <v>70</v>
      </c>
      <c r="I7230">
        <v>0.8</v>
      </c>
      <c r="J7230" t="s">
        <v>71</v>
      </c>
      <c r="K7230">
        <v>0</v>
      </c>
      <c r="L7230" t="s">
        <v>16711</v>
      </c>
      <c r="M7230"/>
      <c r="N7230"/>
      <c r="O7230"/>
      <c r="P7230"/>
      <c r="Q7230"/>
      <c r="R7230"/>
      <c r="S7230"/>
      <c r="T7230"/>
      <c r="U7230"/>
      <c r="V7230"/>
      <c r="W7230"/>
      <c r="X7230"/>
      <c r="Y7230"/>
      <c r="Z7230"/>
      <c r="AA7230"/>
      <c r="AB7230"/>
      <c r="AC7230"/>
      <c r="AD7230"/>
      <c r="AE7230"/>
      <c r="AF7230"/>
      <c r="AG7230">
        <v>5</v>
      </c>
      <c r="AH7230">
        <v>0</v>
      </c>
    </row>
    <row r="7231" spans="1:34" ht="15" x14ac:dyDescent="0.25">
      <c r="A7231" t="s">
        <v>14391</v>
      </c>
      <c r="B7231" t="s">
        <v>14392</v>
      </c>
      <c r="C7231" t="s">
        <v>125</v>
      </c>
      <c r="D7231">
        <v>15</v>
      </c>
      <c r="E7231" s="138">
        <v>45390</v>
      </c>
      <c r="F7231" s="138">
        <v>46011</v>
      </c>
      <c r="G7231" t="s">
        <v>69</v>
      </c>
      <c r="H7231" t="s">
        <v>63</v>
      </c>
      <c r="I7231">
        <v>0.8</v>
      </c>
      <c r="J7231" t="s">
        <v>71</v>
      </c>
      <c r="K7231"/>
      <c r="L7231"/>
      <c r="M7231"/>
      <c r="N7231"/>
      <c r="O7231"/>
      <c r="P7231"/>
      <c r="Q7231"/>
      <c r="R7231"/>
      <c r="S7231"/>
      <c r="T7231"/>
      <c r="U7231"/>
      <c r="V7231"/>
      <c r="W7231"/>
      <c r="X7231"/>
      <c r="Y7231"/>
      <c r="Z7231"/>
      <c r="AA7231"/>
      <c r="AB7231"/>
      <c r="AC7231"/>
      <c r="AD7231"/>
      <c r="AE7231"/>
      <c r="AF7231"/>
      <c r="AG7231">
        <v>1</v>
      </c>
      <c r="AH7231">
        <v>0</v>
      </c>
    </row>
    <row r="7232" spans="1:34" ht="15" x14ac:dyDescent="0.25">
      <c r="A7232" t="s">
        <v>15737</v>
      </c>
      <c r="B7232" t="s">
        <v>15738</v>
      </c>
      <c r="C7232" t="s">
        <v>264</v>
      </c>
      <c r="D7232">
        <v>69</v>
      </c>
      <c r="E7232" s="138">
        <v>45281</v>
      </c>
      <c r="F7232" s="138">
        <v>46011</v>
      </c>
      <c r="G7232" t="s">
        <v>69</v>
      </c>
      <c r="H7232" t="s">
        <v>70</v>
      </c>
      <c r="I7232">
        <v>0</v>
      </c>
      <c r="J7232" t="s">
        <v>16229</v>
      </c>
      <c r="K7232">
        <v>0.8</v>
      </c>
      <c r="L7232" t="s">
        <v>71</v>
      </c>
      <c r="M7232"/>
      <c r="N7232"/>
      <c r="O7232"/>
      <c r="P7232"/>
      <c r="Q7232"/>
      <c r="R7232"/>
      <c r="S7232"/>
      <c r="T7232"/>
      <c r="U7232"/>
      <c r="V7232"/>
      <c r="W7232"/>
      <c r="X7232"/>
      <c r="Y7232"/>
      <c r="Z7232"/>
      <c r="AA7232"/>
      <c r="AB7232"/>
      <c r="AC7232"/>
      <c r="AD7232"/>
      <c r="AE7232"/>
      <c r="AF7232"/>
      <c r="AG7232">
        <v>2</v>
      </c>
      <c r="AH7232">
        <v>10000</v>
      </c>
    </row>
    <row r="7233" spans="1:34" ht="15" x14ac:dyDescent="0.25">
      <c r="A7233" t="s">
        <v>14393</v>
      </c>
      <c r="B7233" t="s">
        <v>14394</v>
      </c>
      <c r="C7233" t="s">
        <v>63</v>
      </c>
      <c r="D7233">
        <v>55</v>
      </c>
      <c r="E7233" s="138">
        <v>45645</v>
      </c>
      <c r="F7233" s="138">
        <v>45709</v>
      </c>
      <c r="G7233" t="s">
        <v>69</v>
      </c>
      <c r="H7233" t="s">
        <v>70</v>
      </c>
      <c r="I7233">
        <v>0</v>
      </c>
      <c r="J7233" t="s">
        <v>16248</v>
      </c>
      <c r="K7233">
        <v>0.8</v>
      </c>
      <c r="L7233" t="s">
        <v>71</v>
      </c>
      <c r="M7233"/>
      <c r="N7233"/>
      <c r="O7233"/>
      <c r="P7233"/>
      <c r="Q7233"/>
      <c r="R7233"/>
      <c r="S7233"/>
      <c r="T7233"/>
      <c r="U7233"/>
      <c r="V7233"/>
      <c r="W7233"/>
      <c r="X7233"/>
      <c r="Y7233"/>
      <c r="Z7233"/>
      <c r="AA7233"/>
      <c r="AB7233"/>
      <c r="AC7233"/>
      <c r="AD7233"/>
      <c r="AE7233"/>
      <c r="AF7233"/>
      <c r="AG7233">
        <v>2</v>
      </c>
      <c r="AH7233">
        <v>8500</v>
      </c>
    </row>
    <row r="7234" spans="1:34" ht="15" x14ac:dyDescent="0.25">
      <c r="A7234" t="s">
        <v>14395</v>
      </c>
      <c r="B7234" t="s">
        <v>14396</v>
      </c>
      <c r="C7234" t="s">
        <v>93</v>
      </c>
      <c r="D7234">
        <v>35</v>
      </c>
      <c r="E7234" s="138">
        <v>45647</v>
      </c>
      <c r="F7234" s="138">
        <v>45721</v>
      </c>
      <c r="G7234" t="s">
        <v>69</v>
      </c>
      <c r="H7234" t="s">
        <v>63</v>
      </c>
      <c r="I7234">
        <v>0.3</v>
      </c>
      <c r="J7234" t="s">
        <v>71</v>
      </c>
      <c r="K7234"/>
      <c r="L7234"/>
      <c r="M7234"/>
      <c r="N7234"/>
      <c r="O7234"/>
      <c r="P7234"/>
      <c r="Q7234"/>
      <c r="R7234"/>
      <c r="S7234"/>
      <c r="T7234"/>
      <c r="U7234"/>
      <c r="V7234"/>
      <c r="W7234"/>
      <c r="X7234"/>
      <c r="Y7234"/>
      <c r="Z7234"/>
      <c r="AA7234"/>
      <c r="AB7234"/>
      <c r="AC7234"/>
      <c r="AD7234"/>
      <c r="AE7234"/>
      <c r="AF7234"/>
      <c r="AG7234">
        <v>1</v>
      </c>
      <c r="AH7234">
        <v>0</v>
      </c>
    </row>
    <row r="7235" spans="1:34" ht="15" x14ac:dyDescent="0.25">
      <c r="A7235" t="s">
        <v>14397</v>
      </c>
      <c r="B7235" t="s">
        <v>14398</v>
      </c>
      <c r="C7235" t="s">
        <v>198</v>
      </c>
      <c r="D7235">
        <v>30</v>
      </c>
      <c r="E7235" s="138">
        <v>45649</v>
      </c>
      <c r="F7235" s="138">
        <v>45702</v>
      </c>
      <c r="G7235" t="s">
        <v>69</v>
      </c>
      <c r="H7235" t="s">
        <v>70</v>
      </c>
      <c r="I7235">
        <v>0</v>
      </c>
      <c r="J7235" t="s">
        <v>16229</v>
      </c>
      <c r="K7235">
        <v>0.8</v>
      </c>
      <c r="L7235" t="s">
        <v>71</v>
      </c>
      <c r="M7235"/>
      <c r="N7235"/>
      <c r="O7235"/>
      <c r="P7235"/>
      <c r="Q7235"/>
      <c r="R7235"/>
      <c r="S7235"/>
      <c r="T7235"/>
      <c r="U7235"/>
      <c r="V7235"/>
      <c r="W7235"/>
      <c r="X7235"/>
      <c r="Y7235"/>
      <c r="Z7235"/>
      <c r="AA7235"/>
      <c r="AB7235"/>
      <c r="AC7235"/>
      <c r="AD7235"/>
      <c r="AE7235"/>
      <c r="AF7235"/>
      <c r="AG7235">
        <v>2</v>
      </c>
      <c r="AH7235">
        <v>10000</v>
      </c>
    </row>
    <row r="7236" spans="1:34" ht="15" x14ac:dyDescent="0.25">
      <c r="A7236" t="s">
        <v>14399</v>
      </c>
      <c r="B7236" t="s">
        <v>14400</v>
      </c>
      <c r="C7236" t="s">
        <v>1085</v>
      </c>
      <c r="D7236">
        <v>69</v>
      </c>
      <c r="E7236" s="138">
        <v>45645</v>
      </c>
      <c r="F7236" s="138">
        <v>45702</v>
      </c>
      <c r="G7236" t="s">
        <v>75</v>
      </c>
      <c r="H7236" t="s">
        <v>70</v>
      </c>
      <c r="I7236">
        <v>0</v>
      </c>
      <c r="J7236" t="s">
        <v>16231</v>
      </c>
      <c r="K7236">
        <v>0.8</v>
      </c>
      <c r="L7236" t="s">
        <v>71</v>
      </c>
      <c r="M7236"/>
      <c r="N7236"/>
      <c r="O7236"/>
      <c r="P7236"/>
      <c r="Q7236"/>
      <c r="R7236"/>
      <c r="S7236"/>
      <c r="T7236"/>
      <c r="U7236"/>
      <c r="V7236"/>
      <c r="W7236"/>
      <c r="X7236"/>
      <c r="Y7236"/>
      <c r="Z7236"/>
      <c r="AA7236"/>
      <c r="AB7236"/>
      <c r="AC7236"/>
      <c r="AD7236"/>
      <c r="AE7236"/>
      <c r="AF7236"/>
      <c r="AG7236">
        <v>2</v>
      </c>
      <c r="AH7236">
        <v>13000</v>
      </c>
    </row>
    <row r="7237" spans="1:34" ht="15" x14ac:dyDescent="0.25">
      <c r="A7237" t="s">
        <v>14401</v>
      </c>
      <c r="B7237" t="s">
        <v>14402</v>
      </c>
      <c r="C7237" t="s">
        <v>516</v>
      </c>
      <c r="D7237">
        <v>2</v>
      </c>
      <c r="E7237" s="138">
        <v>45688</v>
      </c>
      <c r="F7237" s="138">
        <v>45797</v>
      </c>
      <c r="G7237" t="s">
        <v>69</v>
      </c>
      <c r="H7237" t="s">
        <v>63</v>
      </c>
      <c r="I7237">
        <v>0.7</v>
      </c>
      <c r="J7237" t="s">
        <v>71</v>
      </c>
      <c r="K7237"/>
      <c r="L7237"/>
      <c r="M7237"/>
      <c r="N7237"/>
      <c r="O7237"/>
      <c r="P7237"/>
      <c r="Q7237"/>
      <c r="R7237"/>
      <c r="S7237"/>
      <c r="T7237"/>
      <c r="U7237"/>
      <c r="V7237"/>
      <c r="W7237"/>
      <c r="X7237"/>
      <c r="Y7237"/>
      <c r="Z7237"/>
      <c r="AA7237"/>
      <c r="AB7237"/>
      <c r="AC7237"/>
      <c r="AD7237"/>
      <c r="AE7237"/>
      <c r="AF7237"/>
      <c r="AG7237">
        <v>1</v>
      </c>
      <c r="AH7237">
        <v>0</v>
      </c>
    </row>
    <row r="7238" spans="1:34" ht="15" x14ac:dyDescent="0.25">
      <c r="A7238" t="s">
        <v>14403</v>
      </c>
      <c r="B7238" t="s">
        <v>14404</v>
      </c>
      <c r="C7238" t="s">
        <v>203</v>
      </c>
      <c r="D7238">
        <v>54</v>
      </c>
      <c r="E7238" s="138">
        <v>45643</v>
      </c>
      <c r="F7238" s="138">
        <v>45667</v>
      </c>
      <c r="G7238" t="s">
        <v>69</v>
      </c>
      <c r="H7238" t="s">
        <v>63</v>
      </c>
      <c r="I7238">
        <v>0.8</v>
      </c>
      <c r="J7238" t="s">
        <v>71</v>
      </c>
      <c r="K7238"/>
      <c r="L7238"/>
      <c r="M7238"/>
      <c r="N7238"/>
      <c r="O7238"/>
      <c r="P7238"/>
      <c r="Q7238"/>
      <c r="R7238"/>
      <c r="S7238"/>
      <c r="T7238"/>
      <c r="U7238"/>
      <c r="V7238"/>
      <c r="W7238"/>
      <c r="X7238"/>
      <c r="Y7238"/>
      <c r="Z7238"/>
      <c r="AA7238"/>
      <c r="AB7238"/>
      <c r="AC7238"/>
      <c r="AD7238"/>
      <c r="AE7238"/>
      <c r="AF7238"/>
      <c r="AG7238">
        <v>1</v>
      </c>
      <c r="AH7238">
        <v>0</v>
      </c>
    </row>
    <row r="7239" spans="1:34" ht="15" x14ac:dyDescent="0.25">
      <c r="A7239" t="s">
        <v>14405</v>
      </c>
      <c r="B7239" t="s">
        <v>14406</v>
      </c>
      <c r="C7239" t="s">
        <v>691</v>
      </c>
      <c r="D7239">
        <v>11</v>
      </c>
      <c r="E7239" s="138">
        <v>41092</v>
      </c>
      <c r="F7239" s="138">
        <v>46011</v>
      </c>
      <c r="G7239" t="s">
        <v>69</v>
      </c>
      <c r="H7239" t="s">
        <v>63</v>
      </c>
      <c r="I7239">
        <v>0.8</v>
      </c>
      <c r="J7239" t="s">
        <v>71</v>
      </c>
      <c r="K7239"/>
      <c r="L7239"/>
      <c r="M7239"/>
      <c r="N7239"/>
      <c r="O7239"/>
      <c r="P7239"/>
      <c r="Q7239"/>
      <c r="R7239"/>
      <c r="S7239"/>
      <c r="T7239"/>
      <c r="U7239"/>
      <c r="V7239"/>
      <c r="W7239"/>
      <c r="X7239"/>
      <c r="Y7239"/>
      <c r="Z7239"/>
      <c r="AA7239"/>
      <c r="AB7239"/>
      <c r="AC7239"/>
      <c r="AD7239"/>
      <c r="AE7239"/>
      <c r="AF7239"/>
      <c r="AG7239">
        <v>1</v>
      </c>
      <c r="AH7239">
        <v>0</v>
      </c>
    </row>
    <row r="7240" spans="1:34" ht="15" x14ac:dyDescent="0.25">
      <c r="A7240" t="s">
        <v>14407</v>
      </c>
      <c r="B7240" t="s">
        <v>14408</v>
      </c>
      <c r="C7240" t="s">
        <v>102</v>
      </c>
      <c r="D7240">
        <v>36</v>
      </c>
      <c r="E7240" s="138">
        <v>45656</v>
      </c>
      <c r="F7240" s="138">
        <v>45672</v>
      </c>
      <c r="G7240" t="s">
        <v>75</v>
      </c>
      <c r="H7240" t="s">
        <v>63</v>
      </c>
      <c r="I7240">
        <v>0.7</v>
      </c>
      <c r="J7240" t="s">
        <v>71</v>
      </c>
      <c r="K7240"/>
      <c r="L7240"/>
      <c r="M7240"/>
      <c r="N7240"/>
      <c r="O7240"/>
      <c r="P7240"/>
      <c r="Q7240"/>
      <c r="R7240"/>
      <c r="S7240"/>
      <c r="T7240"/>
      <c r="U7240"/>
      <c r="V7240"/>
      <c r="W7240"/>
      <c r="X7240"/>
      <c r="Y7240"/>
      <c r="Z7240"/>
      <c r="AA7240"/>
      <c r="AB7240"/>
      <c r="AC7240"/>
      <c r="AD7240"/>
      <c r="AE7240"/>
      <c r="AF7240"/>
      <c r="AG7240">
        <v>1</v>
      </c>
      <c r="AH7240">
        <v>0</v>
      </c>
    </row>
    <row r="7241" spans="1:34" ht="15" x14ac:dyDescent="0.25">
      <c r="A7241" t="s">
        <v>14409</v>
      </c>
      <c r="B7241" t="s">
        <v>14410</v>
      </c>
      <c r="C7241" t="s">
        <v>125</v>
      </c>
      <c r="D7241">
        <v>11</v>
      </c>
      <c r="E7241" s="138">
        <v>42152</v>
      </c>
      <c r="F7241" s="138">
        <v>46011</v>
      </c>
      <c r="G7241" t="s">
        <v>69</v>
      </c>
      <c r="H7241" t="s">
        <v>63</v>
      </c>
      <c r="I7241">
        <v>0.8</v>
      </c>
      <c r="J7241" t="s">
        <v>71</v>
      </c>
      <c r="K7241"/>
      <c r="L7241"/>
      <c r="M7241"/>
      <c r="N7241"/>
      <c r="O7241"/>
      <c r="P7241"/>
      <c r="Q7241"/>
      <c r="R7241"/>
      <c r="S7241"/>
      <c r="T7241"/>
      <c r="U7241"/>
      <c r="V7241"/>
      <c r="W7241"/>
      <c r="X7241"/>
      <c r="Y7241"/>
      <c r="Z7241"/>
      <c r="AA7241"/>
      <c r="AB7241"/>
      <c r="AC7241"/>
      <c r="AD7241"/>
      <c r="AE7241"/>
      <c r="AF7241"/>
      <c r="AG7241">
        <v>1</v>
      </c>
      <c r="AH7241">
        <v>0</v>
      </c>
    </row>
    <row r="7242" spans="1:34" ht="15" x14ac:dyDescent="0.25">
      <c r="A7242" t="s">
        <v>15781</v>
      </c>
      <c r="B7242" t="s">
        <v>15782</v>
      </c>
      <c r="C7242" t="s">
        <v>359</v>
      </c>
      <c r="D7242">
        <v>59</v>
      </c>
      <c r="E7242" s="138">
        <v>45646</v>
      </c>
      <c r="F7242" s="138">
        <v>45688</v>
      </c>
      <c r="G7242" t="s">
        <v>75</v>
      </c>
      <c r="H7242" t="s">
        <v>70</v>
      </c>
      <c r="I7242">
        <v>0</v>
      </c>
      <c r="J7242" t="s">
        <v>16230</v>
      </c>
      <c r="K7242">
        <v>0.2</v>
      </c>
      <c r="L7242" t="s">
        <v>16270</v>
      </c>
      <c r="M7242">
        <v>0.4</v>
      </c>
      <c r="N7242" t="s">
        <v>78</v>
      </c>
      <c r="O7242">
        <v>0.8</v>
      </c>
      <c r="P7242" t="s">
        <v>79</v>
      </c>
      <c r="Q7242"/>
      <c r="R7242"/>
      <c r="S7242"/>
      <c r="T7242"/>
      <c r="U7242"/>
      <c r="V7242"/>
      <c r="W7242"/>
      <c r="X7242"/>
      <c r="Y7242"/>
      <c r="Z7242"/>
      <c r="AA7242"/>
      <c r="AB7242"/>
      <c r="AC7242"/>
      <c r="AD7242"/>
      <c r="AE7242"/>
      <c r="AF7242"/>
      <c r="AG7242">
        <v>4</v>
      </c>
      <c r="AH7242">
        <v>15000</v>
      </c>
    </row>
    <row r="7243" spans="1:34" ht="15" x14ac:dyDescent="0.25">
      <c r="A7243" t="s">
        <v>14411</v>
      </c>
      <c r="B7243" t="s">
        <v>14412</v>
      </c>
      <c r="C7243" t="s">
        <v>142</v>
      </c>
      <c r="D7243"/>
      <c r="E7243"/>
      <c r="F7243"/>
      <c r="G7243"/>
      <c r="H7243" t="s">
        <v>63</v>
      </c>
      <c r="I7243" t="s">
        <v>64</v>
      </c>
      <c r="J7243"/>
      <c r="K7243"/>
      <c r="L7243"/>
      <c r="M7243"/>
      <c r="N7243"/>
      <c r="O7243"/>
      <c r="P7243"/>
      <c r="Q7243"/>
      <c r="R7243"/>
      <c r="S7243"/>
      <c r="T7243"/>
      <c r="U7243"/>
      <c r="V7243"/>
      <c r="W7243"/>
      <c r="X7243"/>
      <c r="Y7243"/>
      <c r="Z7243"/>
      <c r="AA7243"/>
      <c r="AB7243"/>
      <c r="AC7243"/>
      <c r="AD7243"/>
      <c r="AE7243"/>
      <c r="AF7243"/>
      <c r="AG7243"/>
      <c r="AH7243">
        <v>0</v>
      </c>
    </row>
    <row r="7244" spans="1:34" ht="15" x14ac:dyDescent="0.25">
      <c r="A7244" t="s">
        <v>14413</v>
      </c>
      <c r="B7244" t="s">
        <v>14414</v>
      </c>
      <c r="C7244" t="s">
        <v>119</v>
      </c>
      <c r="D7244"/>
      <c r="E7244"/>
      <c r="F7244"/>
      <c r="G7244"/>
      <c r="H7244" t="s">
        <v>63</v>
      </c>
      <c r="I7244" t="s">
        <v>64</v>
      </c>
      <c r="J7244"/>
      <c r="K7244"/>
      <c r="L7244"/>
      <c r="M7244"/>
      <c r="N7244"/>
      <c r="O7244"/>
      <c r="P7244"/>
      <c r="Q7244"/>
      <c r="R7244"/>
      <c r="S7244"/>
      <c r="T7244"/>
      <c r="U7244"/>
      <c r="V7244"/>
      <c r="W7244"/>
      <c r="X7244"/>
      <c r="Y7244"/>
      <c r="Z7244"/>
      <c r="AA7244"/>
      <c r="AB7244"/>
      <c r="AC7244"/>
      <c r="AD7244"/>
      <c r="AE7244"/>
      <c r="AF7244"/>
      <c r="AG7244"/>
      <c r="AH7244">
        <v>0</v>
      </c>
    </row>
    <row r="7245" spans="1:34" ht="15" x14ac:dyDescent="0.25">
      <c r="A7245" t="s">
        <v>14415</v>
      </c>
      <c r="B7245" t="s">
        <v>14416</v>
      </c>
      <c r="C7245" t="s">
        <v>313</v>
      </c>
      <c r="D7245"/>
      <c r="E7245"/>
      <c r="F7245"/>
      <c r="G7245"/>
      <c r="H7245" t="s">
        <v>63</v>
      </c>
      <c r="I7245" t="s">
        <v>64</v>
      </c>
      <c r="J7245"/>
      <c r="K7245"/>
      <c r="L7245"/>
      <c r="M7245"/>
      <c r="N7245"/>
      <c r="O7245"/>
      <c r="P7245"/>
      <c r="Q7245"/>
      <c r="R7245"/>
      <c r="S7245"/>
      <c r="T7245"/>
      <c r="U7245"/>
      <c r="V7245"/>
      <c r="W7245"/>
      <c r="X7245"/>
      <c r="Y7245"/>
      <c r="Z7245"/>
      <c r="AA7245"/>
      <c r="AB7245"/>
      <c r="AC7245"/>
      <c r="AD7245"/>
      <c r="AE7245"/>
      <c r="AF7245"/>
      <c r="AG7245"/>
      <c r="AH7245">
        <v>0</v>
      </c>
    </row>
    <row r="7246" spans="1:34" ht="15" x14ac:dyDescent="0.25">
      <c r="A7246" t="s">
        <v>14417</v>
      </c>
      <c r="B7246" t="s">
        <v>14418</v>
      </c>
      <c r="C7246" t="s">
        <v>291</v>
      </c>
      <c r="D7246">
        <v>10</v>
      </c>
      <c r="E7246" s="138">
        <v>44741</v>
      </c>
      <c r="F7246" s="138">
        <v>46011</v>
      </c>
      <c r="G7246" t="s">
        <v>69</v>
      </c>
      <c r="H7246" t="s">
        <v>63</v>
      </c>
      <c r="I7246">
        <v>0.8</v>
      </c>
      <c r="J7246" t="s">
        <v>71</v>
      </c>
      <c r="K7246"/>
      <c r="L7246"/>
      <c r="M7246"/>
      <c r="N7246"/>
      <c r="O7246"/>
      <c r="P7246"/>
      <c r="Q7246"/>
      <c r="R7246"/>
      <c r="S7246"/>
      <c r="T7246"/>
      <c r="U7246"/>
      <c r="V7246"/>
      <c r="W7246"/>
      <c r="X7246"/>
      <c r="Y7246"/>
      <c r="Z7246"/>
      <c r="AA7246"/>
      <c r="AB7246"/>
      <c r="AC7246"/>
      <c r="AD7246"/>
      <c r="AE7246"/>
      <c r="AF7246"/>
      <c r="AG7246">
        <v>1</v>
      </c>
      <c r="AH7246">
        <v>0</v>
      </c>
    </row>
    <row r="7247" spans="1:34" ht="15" x14ac:dyDescent="0.25">
      <c r="A7247" t="s">
        <v>14419</v>
      </c>
      <c r="B7247" t="s">
        <v>14420</v>
      </c>
      <c r="C7247" t="s">
        <v>142</v>
      </c>
      <c r="D7247"/>
      <c r="E7247"/>
      <c r="F7247"/>
      <c r="G7247"/>
      <c r="H7247" t="s">
        <v>63</v>
      </c>
      <c r="I7247" t="s">
        <v>64</v>
      </c>
      <c r="J7247"/>
      <c r="K7247"/>
      <c r="L7247"/>
      <c r="M7247"/>
      <c r="N7247"/>
      <c r="O7247"/>
      <c r="P7247"/>
      <c r="Q7247"/>
      <c r="R7247"/>
      <c r="S7247"/>
      <c r="T7247"/>
      <c r="U7247"/>
      <c r="V7247"/>
      <c r="W7247"/>
      <c r="X7247"/>
      <c r="Y7247"/>
      <c r="Z7247"/>
      <c r="AA7247"/>
      <c r="AB7247"/>
      <c r="AC7247"/>
      <c r="AD7247"/>
      <c r="AE7247"/>
      <c r="AF7247"/>
      <c r="AG7247"/>
      <c r="AH7247">
        <v>0</v>
      </c>
    </row>
    <row r="7248" spans="1:34" ht="15" x14ac:dyDescent="0.25">
      <c r="A7248" t="s">
        <v>14421</v>
      </c>
      <c r="B7248" t="s">
        <v>14422</v>
      </c>
      <c r="C7248" t="s">
        <v>286</v>
      </c>
      <c r="D7248">
        <v>4</v>
      </c>
      <c r="E7248" s="138">
        <v>45301</v>
      </c>
      <c r="F7248" s="138">
        <v>46011</v>
      </c>
      <c r="G7248" t="s">
        <v>16478</v>
      </c>
      <c r="H7248" t="s">
        <v>70</v>
      </c>
      <c r="I7248">
        <v>0.64</v>
      </c>
      <c r="J7248" t="s">
        <v>76</v>
      </c>
      <c r="K7248">
        <v>0.65</v>
      </c>
      <c r="L7248" t="s">
        <v>77</v>
      </c>
      <c r="M7248">
        <v>0.75</v>
      </c>
      <c r="N7248" t="s">
        <v>78</v>
      </c>
      <c r="O7248">
        <v>0.8</v>
      </c>
      <c r="P7248" t="s">
        <v>79</v>
      </c>
      <c r="Q7248">
        <v>0</v>
      </c>
      <c r="R7248" t="s">
        <v>16232</v>
      </c>
      <c r="S7248"/>
      <c r="T7248"/>
      <c r="U7248"/>
      <c r="V7248"/>
      <c r="W7248"/>
      <c r="X7248"/>
      <c r="Y7248"/>
      <c r="Z7248"/>
      <c r="AA7248"/>
      <c r="AB7248"/>
      <c r="AC7248"/>
      <c r="AD7248"/>
      <c r="AE7248"/>
      <c r="AF7248"/>
      <c r="AG7248">
        <v>0</v>
      </c>
      <c r="AH7248">
        <v>0</v>
      </c>
    </row>
    <row r="7249" spans="1:34" ht="15" x14ac:dyDescent="0.25">
      <c r="A7249" t="s">
        <v>15897</v>
      </c>
      <c r="B7249" t="s">
        <v>15898</v>
      </c>
      <c r="C7249" t="s">
        <v>286</v>
      </c>
      <c r="D7249"/>
      <c r="E7249"/>
      <c r="F7249"/>
      <c r="G7249"/>
      <c r="H7249" t="s">
        <v>63</v>
      </c>
      <c r="I7249" t="s">
        <v>64</v>
      </c>
      <c r="J7249"/>
      <c r="K7249"/>
      <c r="L7249"/>
      <c r="M7249"/>
      <c r="N7249"/>
      <c r="O7249"/>
      <c r="P7249"/>
      <c r="Q7249"/>
      <c r="R7249"/>
      <c r="S7249"/>
      <c r="T7249"/>
      <c r="U7249"/>
      <c r="V7249"/>
      <c r="W7249"/>
      <c r="X7249"/>
      <c r="Y7249"/>
      <c r="Z7249"/>
      <c r="AA7249"/>
      <c r="AB7249"/>
      <c r="AC7249"/>
      <c r="AD7249"/>
      <c r="AE7249"/>
      <c r="AF7249"/>
      <c r="AG7249"/>
      <c r="AH7249">
        <v>0</v>
      </c>
    </row>
    <row r="7250" spans="1:34" ht="15" x14ac:dyDescent="0.25">
      <c r="A7250" t="s">
        <v>14423</v>
      </c>
      <c r="B7250" t="s">
        <v>14424</v>
      </c>
      <c r="C7250" t="s">
        <v>426</v>
      </c>
      <c r="D7250">
        <v>23</v>
      </c>
      <c r="E7250" s="138">
        <v>45077</v>
      </c>
      <c r="F7250" s="138">
        <v>46011</v>
      </c>
      <c r="G7250" t="s">
        <v>69</v>
      </c>
      <c r="H7250" t="s">
        <v>70</v>
      </c>
      <c r="I7250">
        <v>0</v>
      </c>
      <c r="J7250" t="s">
        <v>16243</v>
      </c>
      <c r="K7250">
        <v>0.8</v>
      </c>
      <c r="L7250" t="s">
        <v>71</v>
      </c>
      <c r="M7250"/>
      <c r="N7250"/>
      <c r="O7250"/>
      <c r="P7250"/>
      <c r="Q7250"/>
      <c r="R7250"/>
      <c r="S7250"/>
      <c r="T7250"/>
      <c r="U7250"/>
      <c r="V7250"/>
      <c r="W7250"/>
      <c r="X7250"/>
      <c r="Y7250"/>
      <c r="Z7250"/>
      <c r="AA7250"/>
      <c r="AB7250"/>
      <c r="AC7250"/>
      <c r="AD7250"/>
      <c r="AE7250"/>
      <c r="AF7250"/>
      <c r="AG7250">
        <v>2</v>
      </c>
      <c r="AH7250">
        <v>7999.99</v>
      </c>
    </row>
    <row r="7251" spans="1:34" ht="15" x14ac:dyDescent="0.25">
      <c r="A7251" t="s">
        <v>14425</v>
      </c>
      <c r="B7251" t="s">
        <v>14426</v>
      </c>
      <c r="C7251" t="s">
        <v>70</v>
      </c>
      <c r="D7251">
        <v>56</v>
      </c>
      <c r="E7251" s="138">
        <v>45656</v>
      </c>
      <c r="F7251" s="138">
        <v>45695</v>
      </c>
      <c r="G7251" t="s">
        <v>69</v>
      </c>
      <c r="H7251" t="s">
        <v>70</v>
      </c>
      <c r="I7251">
        <v>0.8</v>
      </c>
      <c r="J7251" t="s">
        <v>71</v>
      </c>
      <c r="K7251">
        <v>0</v>
      </c>
      <c r="L7251" t="s">
        <v>16712</v>
      </c>
      <c r="M7251"/>
      <c r="N7251"/>
      <c r="O7251"/>
      <c r="P7251"/>
      <c r="Q7251"/>
      <c r="R7251"/>
      <c r="S7251"/>
      <c r="T7251"/>
      <c r="U7251"/>
      <c r="V7251"/>
      <c r="W7251"/>
      <c r="X7251"/>
      <c r="Y7251"/>
      <c r="Z7251"/>
      <c r="AA7251"/>
      <c r="AB7251"/>
      <c r="AC7251"/>
      <c r="AD7251"/>
      <c r="AE7251"/>
      <c r="AF7251"/>
      <c r="AG7251">
        <v>5</v>
      </c>
      <c r="AH7251">
        <v>0</v>
      </c>
    </row>
    <row r="7252" spans="1:34" ht="15" x14ac:dyDescent="0.25">
      <c r="A7252" t="s">
        <v>14427</v>
      </c>
      <c r="B7252" t="s">
        <v>14428</v>
      </c>
      <c r="C7252" t="s">
        <v>975</v>
      </c>
      <c r="D7252">
        <v>21</v>
      </c>
      <c r="E7252" s="138">
        <v>45755</v>
      </c>
      <c r="F7252" s="138">
        <v>45761</v>
      </c>
      <c r="G7252" t="s">
        <v>69</v>
      </c>
      <c r="H7252" t="s">
        <v>63</v>
      </c>
      <c r="I7252">
        <v>0.6</v>
      </c>
      <c r="J7252" t="s">
        <v>71</v>
      </c>
      <c r="K7252"/>
      <c r="L7252"/>
      <c r="M7252"/>
      <c r="N7252"/>
      <c r="O7252"/>
      <c r="P7252"/>
      <c r="Q7252"/>
      <c r="R7252"/>
      <c r="S7252"/>
      <c r="T7252"/>
      <c r="U7252"/>
      <c r="V7252"/>
      <c r="W7252"/>
      <c r="X7252"/>
      <c r="Y7252"/>
      <c r="Z7252"/>
      <c r="AA7252"/>
      <c r="AB7252"/>
      <c r="AC7252"/>
      <c r="AD7252"/>
      <c r="AE7252"/>
      <c r="AF7252"/>
      <c r="AG7252">
        <v>1</v>
      </c>
      <c r="AH7252">
        <v>0</v>
      </c>
    </row>
    <row r="7253" spans="1:34" ht="15" x14ac:dyDescent="0.25">
      <c r="A7253" t="s">
        <v>14429</v>
      </c>
      <c r="B7253" t="s">
        <v>14430</v>
      </c>
      <c r="C7253" t="s">
        <v>193</v>
      </c>
      <c r="D7253">
        <v>39</v>
      </c>
      <c r="E7253" s="138">
        <v>45643</v>
      </c>
      <c r="F7253" s="138">
        <v>45686</v>
      </c>
      <c r="G7253" t="s">
        <v>69</v>
      </c>
      <c r="H7253" t="s">
        <v>63</v>
      </c>
      <c r="I7253">
        <v>0.6</v>
      </c>
      <c r="J7253" t="s">
        <v>71</v>
      </c>
      <c r="K7253"/>
      <c r="L7253"/>
      <c r="M7253"/>
      <c r="N7253"/>
      <c r="O7253"/>
      <c r="P7253"/>
      <c r="Q7253"/>
      <c r="R7253"/>
      <c r="S7253"/>
      <c r="T7253"/>
      <c r="U7253"/>
      <c r="V7253"/>
      <c r="W7253"/>
      <c r="X7253"/>
      <c r="Y7253"/>
      <c r="Z7253"/>
      <c r="AA7253"/>
      <c r="AB7253"/>
      <c r="AC7253"/>
      <c r="AD7253"/>
      <c r="AE7253"/>
      <c r="AF7253"/>
      <c r="AG7253">
        <v>1</v>
      </c>
      <c r="AH7253">
        <v>0</v>
      </c>
    </row>
    <row r="7254" spans="1:34" ht="15" x14ac:dyDescent="0.25">
      <c r="A7254" t="s">
        <v>14431</v>
      </c>
      <c r="B7254" t="s">
        <v>14432</v>
      </c>
      <c r="C7254" t="s">
        <v>151</v>
      </c>
      <c r="D7254">
        <v>11</v>
      </c>
      <c r="E7254" s="138">
        <v>45716</v>
      </c>
      <c r="F7254" s="138">
        <v>45793</v>
      </c>
      <c r="G7254" t="s">
        <v>75</v>
      </c>
      <c r="H7254" t="s">
        <v>63</v>
      </c>
      <c r="I7254">
        <v>0.7</v>
      </c>
      <c r="J7254" t="s">
        <v>71</v>
      </c>
      <c r="K7254"/>
      <c r="L7254"/>
      <c r="M7254"/>
      <c r="N7254"/>
      <c r="O7254"/>
      <c r="P7254"/>
      <c r="Q7254"/>
      <c r="R7254"/>
      <c r="S7254"/>
      <c r="T7254"/>
      <c r="U7254"/>
      <c r="V7254"/>
      <c r="W7254"/>
      <c r="X7254"/>
      <c r="Y7254"/>
      <c r="Z7254"/>
      <c r="AA7254"/>
      <c r="AB7254"/>
      <c r="AC7254"/>
      <c r="AD7254"/>
      <c r="AE7254"/>
      <c r="AF7254"/>
      <c r="AG7254">
        <v>1</v>
      </c>
      <c r="AH7254">
        <v>0</v>
      </c>
    </row>
    <row r="7255" spans="1:34" ht="15" x14ac:dyDescent="0.25">
      <c r="A7255" t="s">
        <v>15917</v>
      </c>
      <c r="B7255" t="s">
        <v>15918</v>
      </c>
      <c r="C7255" t="s">
        <v>801</v>
      </c>
      <c r="D7255">
        <v>46</v>
      </c>
      <c r="E7255" s="138">
        <v>43829</v>
      </c>
      <c r="F7255" s="138">
        <v>46011</v>
      </c>
      <c r="G7255" t="s">
        <v>69</v>
      </c>
      <c r="H7255" t="s">
        <v>63</v>
      </c>
      <c r="I7255">
        <v>0.7</v>
      </c>
      <c r="J7255" t="s">
        <v>71</v>
      </c>
      <c r="K7255"/>
      <c r="L7255"/>
      <c r="M7255"/>
      <c r="N7255"/>
      <c r="O7255"/>
      <c r="P7255"/>
      <c r="Q7255"/>
      <c r="R7255"/>
      <c r="S7255"/>
      <c r="T7255"/>
      <c r="U7255"/>
      <c r="V7255"/>
      <c r="W7255"/>
      <c r="X7255"/>
      <c r="Y7255"/>
      <c r="Z7255"/>
      <c r="AA7255"/>
      <c r="AB7255"/>
      <c r="AC7255"/>
      <c r="AD7255"/>
      <c r="AE7255"/>
      <c r="AF7255"/>
      <c r="AG7255">
        <v>1</v>
      </c>
      <c r="AH7255">
        <v>0</v>
      </c>
    </row>
    <row r="7256" spans="1:34" ht="15" x14ac:dyDescent="0.25">
      <c r="A7256" t="s">
        <v>14433</v>
      </c>
      <c r="B7256" t="s">
        <v>14434</v>
      </c>
      <c r="C7256" t="s">
        <v>350</v>
      </c>
      <c r="D7256">
        <v>37</v>
      </c>
      <c r="E7256" s="138">
        <v>45644</v>
      </c>
      <c r="F7256" s="138">
        <v>45659</v>
      </c>
      <c r="G7256" t="s">
        <v>75</v>
      </c>
      <c r="H7256" t="s">
        <v>63</v>
      </c>
      <c r="I7256">
        <v>0.6</v>
      </c>
      <c r="J7256" t="s">
        <v>71</v>
      </c>
      <c r="K7256"/>
      <c r="L7256"/>
      <c r="M7256"/>
      <c r="N7256"/>
      <c r="O7256"/>
      <c r="P7256"/>
      <c r="Q7256"/>
      <c r="R7256"/>
      <c r="S7256"/>
      <c r="T7256"/>
      <c r="U7256"/>
      <c r="V7256"/>
      <c r="W7256"/>
      <c r="X7256"/>
      <c r="Y7256"/>
      <c r="Z7256"/>
      <c r="AA7256"/>
      <c r="AB7256"/>
      <c r="AC7256"/>
      <c r="AD7256"/>
      <c r="AE7256"/>
      <c r="AF7256"/>
      <c r="AG7256">
        <v>1</v>
      </c>
      <c r="AH7256">
        <v>0</v>
      </c>
    </row>
    <row r="7257" spans="1:34" ht="15" x14ac:dyDescent="0.25">
      <c r="A7257" t="s">
        <v>14435</v>
      </c>
      <c r="B7257" t="s">
        <v>14436</v>
      </c>
      <c r="C7257" t="s">
        <v>84</v>
      </c>
      <c r="D7257"/>
      <c r="E7257"/>
      <c r="F7257"/>
      <c r="G7257"/>
      <c r="H7257" t="s">
        <v>63</v>
      </c>
      <c r="I7257" t="s">
        <v>64</v>
      </c>
      <c r="J7257"/>
      <c r="K7257"/>
      <c r="L7257"/>
      <c r="M7257"/>
      <c r="N7257"/>
      <c r="O7257"/>
      <c r="P7257"/>
      <c r="Q7257"/>
      <c r="R7257"/>
      <c r="S7257"/>
      <c r="T7257"/>
      <c r="U7257"/>
      <c r="V7257"/>
      <c r="W7257"/>
      <c r="X7257"/>
      <c r="Y7257"/>
      <c r="Z7257"/>
      <c r="AA7257"/>
      <c r="AB7257"/>
      <c r="AC7257"/>
      <c r="AD7257"/>
      <c r="AE7257"/>
      <c r="AF7257"/>
      <c r="AG7257"/>
      <c r="AH7257">
        <v>0</v>
      </c>
    </row>
    <row r="7258" spans="1:34" ht="15" x14ac:dyDescent="0.25">
      <c r="A7258" t="s">
        <v>14437</v>
      </c>
      <c r="B7258" t="s">
        <v>14438</v>
      </c>
      <c r="C7258" t="s">
        <v>203</v>
      </c>
      <c r="D7258"/>
      <c r="E7258"/>
      <c r="F7258"/>
      <c r="G7258"/>
      <c r="H7258" t="s">
        <v>63</v>
      </c>
      <c r="I7258" t="s">
        <v>64</v>
      </c>
      <c r="J7258"/>
      <c r="K7258"/>
      <c r="L7258"/>
      <c r="M7258"/>
      <c r="N7258"/>
      <c r="O7258"/>
      <c r="P7258"/>
      <c r="Q7258"/>
      <c r="R7258"/>
      <c r="S7258"/>
      <c r="T7258"/>
      <c r="U7258"/>
      <c r="V7258"/>
      <c r="W7258"/>
      <c r="X7258"/>
      <c r="Y7258"/>
      <c r="Z7258"/>
      <c r="AA7258"/>
      <c r="AB7258"/>
      <c r="AC7258"/>
      <c r="AD7258"/>
      <c r="AE7258"/>
      <c r="AF7258"/>
      <c r="AG7258"/>
      <c r="AH7258">
        <v>0</v>
      </c>
    </row>
    <row r="7259" spans="1:34" ht="15" x14ac:dyDescent="0.25">
      <c r="A7259" t="s">
        <v>14439</v>
      </c>
      <c r="B7259" t="s">
        <v>14440</v>
      </c>
      <c r="C7259" t="s">
        <v>935</v>
      </c>
      <c r="D7259">
        <v>24</v>
      </c>
      <c r="E7259" s="138">
        <v>45646</v>
      </c>
      <c r="F7259" s="138">
        <v>45792</v>
      </c>
      <c r="G7259" t="s">
        <v>69</v>
      </c>
      <c r="H7259" t="s">
        <v>70</v>
      </c>
      <c r="I7259">
        <v>0</v>
      </c>
      <c r="J7259" t="s">
        <v>16237</v>
      </c>
      <c r="K7259">
        <v>0.79</v>
      </c>
      <c r="L7259" t="s">
        <v>71</v>
      </c>
      <c r="M7259"/>
      <c r="N7259"/>
      <c r="O7259"/>
      <c r="P7259"/>
      <c r="Q7259"/>
      <c r="R7259"/>
      <c r="S7259"/>
      <c r="T7259"/>
      <c r="U7259"/>
      <c r="V7259"/>
      <c r="W7259"/>
      <c r="X7259"/>
      <c r="Y7259"/>
      <c r="Z7259"/>
      <c r="AA7259"/>
      <c r="AB7259"/>
      <c r="AC7259"/>
      <c r="AD7259"/>
      <c r="AE7259"/>
      <c r="AF7259"/>
      <c r="AG7259">
        <v>2</v>
      </c>
      <c r="AH7259">
        <v>9000</v>
      </c>
    </row>
    <row r="7260" spans="1:34" ht="15" x14ac:dyDescent="0.25">
      <c r="A7260" t="s">
        <v>14441</v>
      </c>
      <c r="B7260" t="s">
        <v>14442</v>
      </c>
      <c r="C7260" t="s">
        <v>136</v>
      </c>
      <c r="D7260">
        <v>4</v>
      </c>
      <c r="E7260" s="138">
        <v>43859</v>
      </c>
      <c r="F7260" s="138">
        <v>46011</v>
      </c>
      <c r="G7260" t="s">
        <v>16478</v>
      </c>
      <c r="H7260" t="s">
        <v>70</v>
      </c>
      <c r="I7260">
        <v>0.6</v>
      </c>
      <c r="J7260" t="s">
        <v>76</v>
      </c>
      <c r="K7260">
        <v>0.65</v>
      </c>
      <c r="L7260" t="s">
        <v>77</v>
      </c>
      <c r="M7260">
        <v>0.7</v>
      </c>
      <c r="N7260" t="s">
        <v>78</v>
      </c>
      <c r="O7260">
        <v>0.75</v>
      </c>
      <c r="P7260" t="s">
        <v>79</v>
      </c>
      <c r="Q7260">
        <v>0</v>
      </c>
      <c r="R7260" t="s">
        <v>16232</v>
      </c>
      <c r="S7260"/>
      <c r="T7260"/>
      <c r="U7260"/>
      <c r="V7260"/>
      <c r="W7260"/>
      <c r="X7260"/>
      <c r="Y7260"/>
      <c r="Z7260"/>
      <c r="AA7260"/>
      <c r="AB7260"/>
      <c r="AC7260"/>
      <c r="AD7260"/>
      <c r="AE7260"/>
      <c r="AF7260"/>
      <c r="AG7260">
        <v>0</v>
      </c>
      <c r="AH7260">
        <v>0</v>
      </c>
    </row>
    <row r="7261" spans="1:34" ht="15" x14ac:dyDescent="0.25">
      <c r="A7261" t="s">
        <v>14443</v>
      </c>
      <c r="B7261" t="s">
        <v>14444</v>
      </c>
      <c r="C7261" t="s">
        <v>281</v>
      </c>
      <c r="D7261">
        <v>2</v>
      </c>
      <c r="E7261" s="138">
        <v>45715</v>
      </c>
      <c r="F7261" s="138">
        <v>45875</v>
      </c>
      <c r="G7261" t="s">
        <v>75</v>
      </c>
      <c r="H7261" t="s">
        <v>63</v>
      </c>
      <c r="I7261">
        <v>0.8</v>
      </c>
      <c r="J7261" t="s">
        <v>71</v>
      </c>
      <c r="K7261"/>
      <c r="L7261"/>
      <c r="M7261"/>
      <c r="N7261"/>
      <c r="O7261"/>
      <c r="P7261"/>
      <c r="Q7261"/>
      <c r="R7261"/>
      <c r="S7261"/>
      <c r="T7261"/>
      <c r="U7261"/>
      <c r="V7261"/>
      <c r="W7261"/>
      <c r="X7261"/>
      <c r="Y7261"/>
      <c r="Z7261"/>
      <c r="AA7261"/>
      <c r="AB7261"/>
      <c r="AC7261"/>
      <c r="AD7261"/>
      <c r="AE7261"/>
      <c r="AF7261"/>
      <c r="AG7261">
        <v>1</v>
      </c>
      <c r="AH7261">
        <v>0</v>
      </c>
    </row>
    <row r="7262" spans="1:34" ht="15" x14ac:dyDescent="0.25">
      <c r="A7262" t="s">
        <v>14445</v>
      </c>
      <c r="B7262" t="s">
        <v>14446</v>
      </c>
      <c r="C7262" t="s">
        <v>193</v>
      </c>
      <c r="D7262">
        <v>32</v>
      </c>
      <c r="E7262" s="138">
        <v>44663</v>
      </c>
      <c r="F7262" s="138">
        <v>46011</v>
      </c>
      <c r="G7262" t="s">
        <v>69</v>
      </c>
      <c r="H7262" t="s">
        <v>70</v>
      </c>
      <c r="I7262">
        <v>0</v>
      </c>
      <c r="J7262" t="s">
        <v>16229</v>
      </c>
      <c r="K7262">
        <v>0.8</v>
      </c>
      <c r="L7262" t="s">
        <v>71</v>
      </c>
      <c r="M7262"/>
      <c r="N7262"/>
      <c r="O7262"/>
      <c r="P7262"/>
      <c r="Q7262"/>
      <c r="R7262"/>
      <c r="S7262"/>
      <c r="T7262"/>
      <c r="U7262"/>
      <c r="V7262"/>
      <c r="W7262"/>
      <c r="X7262"/>
      <c r="Y7262"/>
      <c r="Z7262"/>
      <c r="AA7262"/>
      <c r="AB7262"/>
      <c r="AC7262"/>
      <c r="AD7262"/>
      <c r="AE7262"/>
      <c r="AF7262"/>
      <c r="AG7262">
        <v>2</v>
      </c>
      <c r="AH7262">
        <v>10000</v>
      </c>
    </row>
    <row r="7263" spans="1:34" ht="15" x14ac:dyDescent="0.25">
      <c r="A7263" t="s">
        <v>14449</v>
      </c>
      <c r="B7263" t="s">
        <v>14450</v>
      </c>
      <c r="C7263" t="s">
        <v>521</v>
      </c>
      <c r="D7263">
        <v>54</v>
      </c>
      <c r="E7263" s="138">
        <v>45289</v>
      </c>
      <c r="F7263" s="138">
        <v>46011</v>
      </c>
      <c r="G7263" t="s">
        <v>16478</v>
      </c>
      <c r="H7263" t="s">
        <v>70</v>
      </c>
      <c r="I7263">
        <v>0.65</v>
      </c>
      <c r="J7263" t="s">
        <v>76</v>
      </c>
      <c r="K7263">
        <v>0.65</v>
      </c>
      <c r="L7263" t="s">
        <v>77</v>
      </c>
      <c r="M7263">
        <v>0.7</v>
      </c>
      <c r="N7263" t="s">
        <v>78</v>
      </c>
      <c r="O7263">
        <v>0.75</v>
      </c>
      <c r="P7263" t="s">
        <v>79</v>
      </c>
      <c r="Q7263">
        <v>0</v>
      </c>
      <c r="R7263" t="s">
        <v>16245</v>
      </c>
      <c r="S7263"/>
      <c r="T7263"/>
      <c r="U7263"/>
      <c r="V7263"/>
      <c r="W7263"/>
      <c r="X7263"/>
      <c r="Y7263"/>
      <c r="Z7263"/>
      <c r="AA7263"/>
      <c r="AB7263"/>
      <c r="AC7263"/>
      <c r="AD7263"/>
      <c r="AE7263"/>
      <c r="AF7263"/>
      <c r="AG7263">
        <v>0</v>
      </c>
      <c r="AH7263">
        <v>0</v>
      </c>
    </row>
    <row r="7264" spans="1:34" ht="15" x14ac:dyDescent="0.25">
      <c r="A7264" t="s">
        <v>14447</v>
      </c>
      <c r="B7264" t="s">
        <v>14448</v>
      </c>
      <c r="C7264" t="s">
        <v>206</v>
      </c>
      <c r="D7264">
        <v>29</v>
      </c>
      <c r="E7264" s="138">
        <v>45638</v>
      </c>
      <c r="F7264" s="138">
        <v>45727</v>
      </c>
      <c r="G7264" t="s">
        <v>69</v>
      </c>
      <c r="H7264" t="s">
        <v>70</v>
      </c>
      <c r="I7264">
        <v>0</v>
      </c>
      <c r="J7264" t="s">
        <v>16229</v>
      </c>
      <c r="K7264">
        <v>0.8</v>
      </c>
      <c r="L7264" t="s">
        <v>71</v>
      </c>
      <c r="M7264"/>
      <c r="N7264"/>
      <c r="O7264"/>
      <c r="P7264"/>
      <c r="Q7264"/>
      <c r="R7264"/>
      <c r="S7264"/>
      <c r="T7264"/>
      <c r="U7264"/>
      <c r="V7264"/>
      <c r="W7264"/>
      <c r="X7264"/>
      <c r="Y7264"/>
      <c r="Z7264"/>
      <c r="AA7264"/>
      <c r="AB7264"/>
      <c r="AC7264"/>
      <c r="AD7264"/>
      <c r="AE7264"/>
      <c r="AF7264"/>
      <c r="AG7264">
        <v>2</v>
      </c>
      <c r="AH7264">
        <v>10000</v>
      </c>
    </row>
    <row r="7265" spans="1:34" ht="15" x14ac:dyDescent="0.25">
      <c r="A7265" t="s">
        <v>14451</v>
      </c>
      <c r="B7265" t="s">
        <v>14452</v>
      </c>
      <c r="C7265" t="s">
        <v>182</v>
      </c>
      <c r="D7265">
        <v>42</v>
      </c>
      <c r="E7265" s="138">
        <v>45645</v>
      </c>
      <c r="F7265" s="138">
        <v>45677</v>
      </c>
      <c r="G7265" t="s">
        <v>69</v>
      </c>
      <c r="H7265" t="s">
        <v>63</v>
      </c>
      <c r="I7265">
        <v>0.7</v>
      </c>
      <c r="J7265" t="s">
        <v>71</v>
      </c>
      <c r="K7265"/>
      <c r="L7265"/>
      <c r="M7265"/>
      <c r="N7265"/>
      <c r="O7265"/>
      <c r="P7265"/>
      <c r="Q7265"/>
      <c r="R7265"/>
      <c r="S7265"/>
      <c r="T7265"/>
      <c r="U7265"/>
      <c r="V7265"/>
      <c r="W7265"/>
      <c r="X7265"/>
      <c r="Y7265"/>
      <c r="Z7265"/>
      <c r="AA7265"/>
      <c r="AB7265"/>
      <c r="AC7265"/>
      <c r="AD7265"/>
      <c r="AE7265"/>
      <c r="AF7265"/>
      <c r="AG7265">
        <v>1</v>
      </c>
      <c r="AH7265">
        <v>0</v>
      </c>
    </row>
    <row r="7266" spans="1:34" ht="15" x14ac:dyDescent="0.25">
      <c r="A7266" t="s">
        <v>14453</v>
      </c>
      <c r="B7266" t="s">
        <v>14454</v>
      </c>
      <c r="C7266" t="s">
        <v>193</v>
      </c>
      <c r="D7266">
        <v>9</v>
      </c>
      <c r="E7266" s="138">
        <v>45716</v>
      </c>
      <c r="F7266" s="138">
        <v>45758</v>
      </c>
      <c r="G7266" t="s">
        <v>75</v>
      </c>
      <c r="H7266" t="s">
        <v>70</v>
      </c>
      <c r="I7266">
        <v>0</v>
      </c>
      <c r="J7266" t="s">
        <v>16276</v>
      </c>
      <c r="K7266">
        <v>0.8</v>
      </c>
      <c r="L7266" t="s">
        <v>71</v>
      </c>
      <c r="M7266"/>
      <c r="N7266"/>
      <c r="O7266"/>
      <c r="P7266"/>
      <c r="Q7266"/>
      <c r="R7266"/>
      <c r="S7266"/>
      <c r="T7266"/>
      <c r="U7266"/>
      <c r="V7266"/>
      <c r="W7266"/>
      <c r="X7266"/>
      <c r="Y7266"/>
      <c r="Z7266"/>
      <c r="AA7266"/>
      <c r="AB7266"/>
      <c r="AC7266"/>
      <c r="AD7266"/>
      <c r="AE7266"/>
      <c r="AF7266"/>
      <c r="AG7266">
        <v>2</v>
      </c>
      <c r="AH7266">
        <v>18000</v>
      </c>
    </row>
    <row r="7267" spans="1:34" ht="15" x14ac:dyDescent="0.25">
      <c r="A7267" t="s">
        <v>14457</v>
      </c>
      <c r="B7267" t="s">
        <v>14458</v>
      </c>
      <c r="C7267" t="s">
        <v>521</v>
      </c>
      <c r="D7267">
        <v>105</v>
      </c>
      <c r="E7267" s="138">
        <v>45645</v>
      </c>
      <c r="F7267" s="138">
        <v>45713</v>
      </c>
      <c r="G7267" t="s">
        <v>69</v>
      </c>
      <c r="H7267" t="s">
        <v>70</v>
      </c>
      <c r="I7267">
        <v>0</v>
      </c>
      <c r="J7267" t="s">
        <v>16245</v>
      </c>
      <c r="K7267">
        <v>0.8</v>
      </c>
      <c r="L7267" t="s">
        <v>71</v>
      </c>
      <c r="M7267"/>
      <c r="N7267"/>
      <c r="O7267"/>
      <c r="P7267"/>
      <c r="Q7267"/>
      <c r="R7267"/>
      <c r="S7267"/>
      <c r="T7267"/>
      <c r="U7267"/>
      <c r="V7267"/>
      <c r="W7267"/>
      <c r="X7267"/>
      <c r="Y7267"/>
      <c r="Z7267"/>
      <c r="AA7267"/>
      <c r="AB7267"/>
      <c r="AC7267"/>
      <c r="AD7267"/>
      <c r="AE7267"/>
      <c r="AF7267"/>
      <c r="AG7267">
        <v>2</v>
      </c>
      <c r="AH7267">
        <v>16000</v>
      </c>
    </row>
    <row r="7268" spans="1:34" ht="15" x14ac:dyDescent="0.25">
      <c r="A7268" t="s">
        <v>14455</v>
      </c>
      <c r="B7268" t="s">
        <v>14456</v>
      </c>
      <c r="C7268" t="s">
        <v>142</v>
      </c>
      <c r="D7268">
        <v>21</v>
      </c>
      <c r="E7268" s="138">
        <v>45282</v>
      </c>
      <c r="F7268" s="138">
        <v>46011</v>
      </c>
      <c r="G7268" t="s">
        <v>69</v>
      </c>
      <c r="H7268" t="s">
        <v>63</v>
      </c>
      <c r="I7268">
        <v>0.7</v>
      </c>
      <c r="J7268" t="s">
        <v>71</v>
      </c>
      <c r="K7268"/>
      <c r="L7268"/>
      <c r="M7268"/>
      <c r="N7268"/>
      <c r="O7268"/>
      <c r="P7268"/>
      <c r="Q7268"/>
      <c r="R7268"/>
      <c r="S7268"/>
      <c r="T7268"/>
      <c r="U7268"/>
      <c r="V7268"/>
      <c r="W7268"/>
      <c r="X7268"/>
      <c r="Y7268"/>
      <c r="Z7268"/>
      <c r="AA7268"/>
      <c r="AB7268"/>
      <c r="AC7268"/>
      <c r="AD7268"/>
      <c r="AE7268"/>
      <c r="AF7268"/>
      <c r="AG7268">
        <v>1</v>
      </c>
      <c r="AH7268">
        <v>0</v>
      </c>
    </row>
    <row r="7269" spans="1:34" ht="15" x14ac:dyDescent="0.25">
      <c r="A7269" t="s">
        <v>14459</v>
      </c>
      <c r="B7269" t="s">
        <v>14460</v>
      </c>
      <c r="C7269" t="s">
        <v>90</v>
      </c>
      <c r="D7269">
        <v>3</v>
      </c>
      <c r="E7269" s="138">
        <v>43517</v>
      </c>
      <c r="F7269" s="138">
        <v>46011</v>
      </c>
      <c r="G7269" t="s">
        <v>69</v>
      </c>
      <c r="H7269" t="s">
        <v>70</v>
      </c>
      <c r="I7269">
        <v>0</v>
      </c>
      <c r="J7269" t="s">
        <v>16229</v>
      </c>
      <c r="K7269">
        <v>0.8</v>
      </c>
      <c r="L7269" t="s">
        <v>71</v>
      </c>
      <c r="M7269"/>
      <c r="N7269"/>
      <c r="O7269"/>
      <c r="P7269"/>
      <c r="Q7269"/>
      <c r="R7269"/>
      <c r="S7269"/>
      <c r="T7269"/>
      <c r="U7269"/>
      <c r="V7269"/>
      <c r="W7269"/>
      <c r="X7269"/>
      <c r="Y7269"/>
      <c r="Z7269"/>
      <c r="AA7269"/>
      <c r="AB7269"/>
      <c r="AC7269"/>
      <c r="AD7269"/>
      <c r="AE7269"/>
      <c r="AF7269"/>
      <c r="AG7269">
        <v>2</v>
      </c>
      <c r="AH7269">
        <v>10000</v>
      </c>
    </row>
    <row r="7270" spans="1:34" ht="15" x14ac:dyDescent="0.25">
      <c r="A7270" t="s">
        <v>14461</v>
      </c>
      <c r="B7270" t="s">
        <v>14462</v>
      </c>
      <c r="C7270" t="s">
        <v>90</v>
      </c>
      <c r="D7270">
        <v>5</v>
      </c>
      <c r="E7270" s="138">
        <v>43493</v>
      </c>
      <c r="F7270" s="138">
        <v>46011</v>
      </c>
      <c r="G7270" t="s">
        <v>69</v>
      </c>
      <c r="H7270" t="s">
        <v>70</v>
      </c>
      <c r="I7270">
        <v>0</v>
      </c>
      <c r="J7270" t="s">
        <v>16243</v>
      </c>
      <c r="K7270">
        <v>0.8</v>
      </c>
      <c r="L7270" t="s">
        <v>71</v>
      </c>
      <c r="M7270"/>
      <c r="N7270"/>
      <c r="O7270"/>
      <c r="P7270"/>
      <c r="Q7270"/>
      <c r="R7270"/>
      <c r="S7270"/>
      <c r="T7270"/>
      <c r="U7270"/>
      <c r="V7270"/>
      <c r="W7270"/>
      <c r="X7270"/>
      <c r="Y7270"/>
      <c r="Z7270"/>
      <c r="AA7270"/>
      <c r="AB7270"/>
      <c r="AC7270"/>
      <c r="AD7270"/>
      <c r="AE7270"/>
      <c r="AF7270"/>
      <c r="AG7270">
        <v>2</v>
      </c>
      <c r="AH7270">
        <v>7999.99</v>
      </c>
    </row>
    <row r="7271" spans="1:34" ht="15" x14ac:dyDescent="0.25">
      <c r="A7271" t="s">
        <v>14465</v>
      </c>
      <c r="B7271" t="s">
        <v>14466</v>
      </c>
      <c r="C7271" t="s">
        <v>90</v>
      </c>
      <c r="D7271">
        <v>49</v>
      </c>
      <c r="E7271" s="138">
        <v>45644</v>
      </c>
      <c r="F7271" s="138">
        <v>45674</v>
      </c>
      <c r="G7271" t="s">
        <v>69</v>
      </c>
      <c r="H7271" t="s">
        <v>70</v>
      </c>
      <c r="I7271">
        <v>0</v>
      </c>
      <c r="J7271" t="s">
        <v>16228</v>
      </c>
      <c r="K7271">
        <v>0.4</v>
      </c>
      <c r="L7271" t="s">
        <v>16270</v>
      </c>
      <c r="M7271">
        <v>0.6</v>
      </c>
      <c r="N7271" t="s">
        <v>78</v>
      </c>
      <c r="O7271">
        <v>0.7</v>
      </c>
      <c r="P7271" t="s">
        <v>79</v>
      </c>
      <c r="Q7271"/>
      <c r="R7271"/>
      <c r="S7271"/>
      <c r="T7271"/>
      <c r="U7271"/>
      <c r="V7271"/>
      <c r="W7271"/>
      <c r="X7271"/>
      <c r="Y7271"/>
      <c r="Z7271"/>
      <c r="AA7271"/>
      <c r="AB7271"/>
      <c r="AC7271"/>
      <c r="AD7271"/>
      <c r="AE7271"/>
      <c r="AF7271"/>
      <c r="AG7271">
        <v>4</v>
      </c>
      <c r="AH7271">
        <v>12000</v>
      </c>
    </row>
    <row r="7272" spans="1:34" ht="15" x14ac:dyDescent="0.25">
      <c r="A7272" t="s">
        <v>14463</v>
      </c>
      <c r="B7272" t="s">
        <v>14464</v>
      </c>
      <c r="C7272" t="s">
        <v>102</v>
      </c>
      <c r="D7272">
        <v>16</v>
      </c>
      <c r="E7272" s="138">
        <v>45274</v>
      </c>
      <c r="F7272" s="138">
        <v>46011</v>
      </c>
      <c r="G7272" t="s">
        <v>69</v>
      </c>
      <c r="H7272" t="s">
        <v>63</v>
      </c>
      <c r="I7272">
        <v>0.7</v>
      </c>
      <c r="J7272" t="s">
        <v>71</v>
      </c>
      <c r="K7272"/>
      <c r="L7272"/>
      <c r="M7272"/>
      <c r="N7272"/>
      <c r="O7272"/>
      <c r="P7272"/>
      <c r="Q7272"/>
      <c r="R7272"/>
      <c r="S7272"/>
      <c r="T7272"/>
      <c r="U7272"/>
      <c r="V7272"/>
      <c r="W7272"/>
      <c r="X7272"/>
      <c r="Y7272"/>
      <c r="Z7272"/>
      <c r="AA7272"/>
      <c r="AB7272"/>
      <c r="AC7272"/>
      <c r="AD7272"/>
      <c r="AE7272"/>
      <c r="AF7272"/>
      <c r="AG7272">
        <v>1</v>
      </c>
      <c r="AH7272">
        <v>0</v>
      </c>
    </row>
    <row r="7273" spans="1:34" ht="15" x14ac:dyDescent="0.25">
      <c r="A7273" t="s">
        <v>14467</v>
      </c>
      <c r="B7273" t="s">
        <v>14468</v>
      </c>
      <c r="C7273" t="s">
        <v>359</v>
      </c>
      <c r="D7273">
        <v>5</v>
      </c>
      <c r="E7273" s="138">
        <v>44685</v>
      </c>
      <c r="F7273" s="138">
        <v>46011</v>
      </c>
      <c r="G7273" t="s">
        <v>69</v>
      </c>
      <c r="H7273" t="s">
        <v>63</v>
      </c>
      <c r="I7273">
        <v>0.8</v>
      </c>
      <c r="J7273" t="s">
        <v>71</v>
      </c>
      <c r="K7273"/>
      <c r="L7273"/>
      <c r="M7273"/>
      <c r="N7273"/>
      <c r="O7273"/>
      <c r="P7273"/>
      <c r="Q7273"/>
      <c r="R7273"/>
      <c r="S7273"/>
      <c r="T7273"/>
      <c r="U7273"/>
      <c r="V7273"/>
      <c r="W7273"/>
      <c r="X7273"/>
      <c r="Y7273"/>
      <c r="Z7273"/>
      <c r="AA7273"/>
      <c r="AB7273"/>
      <c r="AC7273"/>
      <c r="AD7273"/>
      <c r="AE7273"/>
      <c r="AF7273"/>
      <c r="AG7273">
        <v>1</v>
      </c>
      <c r="AH7273">
        <v>0</v>
      </c>
    </row>
    <row r="7274" spans="1:34" ht="15" x14ac:dyDescent="0.25">
      <c r="A7274" t="s">
        <v>14469</v>
      </c>
      <c r="B7274" t="s">
        <v>14470</v>
      </c>
      <c r="C7274" t="s">
        <v>62</v>
      </c>
      <c r="D7274">
        <v>44</v>
      </c>
      <c r="E7274" s="138">
        <v>45644</v>
      </c>
      <c r="F7274" s="138">
        <v>45723</v>
      </c>
      <c r="G7274" t="s">
        <v>69</v>
      </c>
      <c r="H7274" t="s">
        <v>70</v>
      </c>
      <c r="I7274">
        <v>0</v>
      </c>
      <c r="J7274" t="s">
        <v>16256</v>
      </c>
      <c r="K7274">
        <v>0.7</v>
      </c>
      <c r="L7274" t="s">
        <v>71</v>
      </c>
      <c r="M7274"/>
      <c r="N7274"/>
      <c r="O7274"/>
      <c r="P7274"/>
      <c r="Q7274"/>
      <c r="R7274"/>
      <c r="S7274"/>
      <c r="T7274"/>
      <c r="U7274"/>
      <c r="V7274"/>
      <c r="W7274"/>
      <c r="X7274"/>
      <c r="Y7274"/>
      <c r="Z7274"/>
      <c r="AA7274"/>
      <c r="AB7274"/>
      <c r="AC7274"/>
      <c r="AD7274"/>
      <c r="AE7274"/>
      <c r="AF7274"/>
      <c r="AG7274">
        <v>2</v>
      </c>
      <c r="AH7274">
        <v>6000</v>
      </c>
    </row>
    <row r="7275" spans="1:34" ht="15" x14ac:dyDescent="0.25">
      <c r="A7275" t="s">
        <v>14471</v>
      </c>
      <c r="B7275" t="s">
        <v>14472</v>
      </c>
      <c r="C7275" t="s">
        <v>90</v>
      </c>
      <c r="D7275">
        <v>34</v>
      </c>
      <c r="E7275" s="138">
        <v>45274</v>
      </c>
      <c r="F7275" s="138">
        <v>46011</v>
      </c>
      <c r="G7275" t="s">
        <v>69</v>
      </c>
      <c r="H7275" t="s">
        <v>63</v>
      </c>
      <c r="I7275">
        <v>0.4</v>
      </c>
      <c r="J7275" t="s">
        <v>71</v>
      </c>
      <c r="K7275"/>
      <c r="L7275"/>
      <c r="M7275"/>
      <c r="N7275"/>
      <c r="O7275"/>
      <c r="P7275"/>
      <c r="Q7275"/>
      <c r="R7275"/>
      <c r="S7275"/>
      <c r="T7275"/>
      <c r="U7275"/>
      <c r="V7275"/>
      <c r="W7275"/>
      <c r="X7275"/>
      <c r="Y7275"/>
      <c r="Z7275"/>
      <c r="AA7275"/>
      <c r="AB7275"/>
      <c r="AC7275"/>
      <c r="AD7275"/>
      <c r="AE7275"/>
      <c r="AF7275"/>
      <c r="AG7275">
        <v>1</v>
      </c>
      <c r="AH7275">
        <v>0</v>
      </c>
    </row>
    <row r="7276" spans="1:34" ht="15" x14ac:dyDescent="0.25">
      <c r="A7276" t="s">
        <v>14473</v>
      </c>
      <c r="B7276" t="s">
        <v>14474</v>
      </c>
      <c r="C7276" t="s">
        <v>790</v>
      </c>
      <c r="D7276">
        <v>31</v>
      </c>
      <c r="E7276" s="138">
        <v>45645</v>
      </c>
      <c r="F7276" s="138">
        <v>45708</v>
      </c>
      <c r="G7276" t="s">
        <v>69</v>
      </c>
      <c r="H7276" t="s">
        <v>63</v>
      </c>
      <c r="I7276">
        <v>0.5</v>
      </c>
      <c r="J7276" t="s">
        <v>71</v>
      </c>
      <c r="K7276"/>
      <c r="L7276"/>
      <c r="M7276"/>
      <c r="N7276"/>
      <c r="O7276"/>
      <c r="P7276"/>
      <c r="Q7276"/>
      <c r="R7276"/>
      <c r="S7276"/>
      <c r="T7276"/>
      <c r="U7276"/>
      <c r="V7276"/>
      <c r="W7276"/>
      <c r="X7276"/>
      <c r="Y7276"/>
      <c r="Z7276"/>
      <c r="AA7276"/>
      <c r="AB7276"/>
      <c r="AC7276"/>
      <c r="AD7276"/>
      <c r="AE7276"/>
      <c r="AF7276"/>
      <c r="AG7276">
        <v>1</v>
      </c>
      <c r="AH7276">
        <v>0</v>
      </c>
    </row>
    <row r="7277" spans="1:34" ht="15" x14ac:dyDescent="0.25">
      <c r="A7277" t="s">
        <v>14475</v>
      </c>
      <c r="B7277" t="s">
        <v>14476</v>
      </c>
      <c r="C7277" t="s">
        <v>105</v>
      </c>
      <c r="D7277">
        <v>3</v>
      </c>
      <c r="E7277" s="138">
        <v>45698</v>
      </c>
      <c r="F7277" s="138">
        <v>45728</v>
      </c>
      <c r="G7277" t="s">
        <v>69</v>
      </c>
      <c r="H7277" t="s">
        <v>63</v>
      </c>
      <c r="I7277">
        <v>0.8</v>
      </c>
      <c r="J7277" t="s">
        <v>71</v>
      </c>
      <c r="K7277"/>
      <c r="L7277"/>
      <c r="M7277"/>
      <c r="N7277"/>
      <c r="O7277"/>
      <c r="P7277"/>
      <c r="Q7277"/>
      <c r="R7277"/>
      <c r="S7277"/>
      <c r="T7277"/>
      <c r="U7277"/>
      <c r="V7277"/>
      <c r="W7277"/>
      <c r="X7277"/>
      <c r="Y7277"/>
      <c r="Z7277"/>
      <c r="AA7277"/>
      <c r="AB7277"/>
      <c r="AC7277"/>
      <c r="AD7277"/>
      <c r="AE7277"/>
      <c r="AF7277"/>
      <c r="AG7277">
        <v>1</v>
      </c>
      <c r="AH7277">
        <v>0</v>
      </c>
    </row>
    <row r="7278" spans="1:34" ht="15" x14ac:dyDescent="0.25">
      <c r="A7278" t="s">
        <v>14477</v>
      </c>
      <c r="B7278" t="s">
        <v>14478</v>
      </c>
      <c r="C7278" t="s">
        <v>426</v>
      </c>
      <c r="D7278">
        <v>44</v>
      </c>
      <c r="E7278" s="138">
        <v>41911</v>
      </c>
      <c r="F7278" s="138">
        <v>46011</v>
      </c>
      <c r="G7278" t="s">
        <v>69</v>
      </c>
      <c r="H7278" t="s">
        <v>63</v>
      </c>
      <c r="I7278">
        <v>0.8</v>
      </c>
      <c r="J7278" t="s">
        <v>71</v>
      </c>
      <c r="K7278"/>
      <c r="L7278"/>
      <c r="M7278"/>
      <c r="N7278"/>
      <c r="O7278"/>
      <c r="P7278"/>
      <c r="Q7278"/>
      <c r="R7278"/>
      <c r="S7278"/>
      <c r="T7278"/>
      <c r="U7278"/>
      <c r="V7278"/>
      <c r="W7278"/>
      <c r="X7278"/>
      <c r="Y7278"/>
      <c r="Z7278"/>
      <c r="AA7278"/>
      <c r="AB7278"/>
      <c r="AC7278"/>
      <c r="AD7278"/>
      <c r="AE7278"/>
      <c r="AF7278"/>
      <c r="AG7278">
        <v>1</v>
      </c>
      <c r="AH7278">
        <v>0</v>
      </c>
    </row>
    <row r="7279" spans="1:34" ht="15" x14ac:dyDescent="0.25">
      <c r="A7279" t="s">
        <v>14479</v>
      </c>
      <c r="B7279" t="s">
        <v>14480</v>
      </c>
      <c r="C7279" t="s">
        <v>321</v>
      </c>
      <c r="D7279">
        <v>5</v>
      </c>
      <c r="E7279" s="138">
        <v>44313</v>
      </c>
      <c r="F7279" s="138">
        <v>46011</v>
      </c>
      <c r="G7279" t="s">
        <v>69</v>
      </c>
      <c r="H7279" t="s">
        <v>63</v>
      </c>
      <c r="I7279">
        <v>0.7</v>
      </c>
      <c r="J7279" t="s">
        <v>71</v>
      </c>
      <c r="K7279"/>
      <c r="L7279"/>
      <c r="M7279"/>
      <c r="N7279"/>
      <c r="O7279"/>
      <c r="P7279"/>
      <c r="Q7279"/>
      <c r="R7279"/>
      <c r="S7279"/>
      <c r="T7279"/>
      <c r="U7279"/>
      <c r="V7279"/>
      <c r="W7279"/>
      <c r="X7279"/>
      <c r="Y7279"/>
      <c r="Z7279"/>
      <c r="AA7279"/>
      <c r="AB7279"/>
      <c r="AC7279"/>
      <c r="AD7279"/>
      <c r="AE7279"/>
      <c r="AF7279"/>
      <c r="AG7279">
        <v>1</v>
      </c>
      <c r="AH7279">
        <v>0</v>
      </c>
    </row>
    <row r="7280" spans="1:34" ht="15" x14ac:dyDescent="0.25">
      <c r="A7280" t="s">
        <v>14481</v>
      </c>
      <c r="B7280" t="s">
        <v>14482</v>
      </c>
      <c r="C7280" t="s">
        <v>286</v>
      </c>
      <c r="D7280">
        <v>4</v>
      </c>
      <c r="E7280" s="138">
        <v>45686</v>
      </c>
      <c r="F7280" s="138">
        <v>45750</v>
      </c>
      <c r="G7280" t="s">
        <v>16478</v>
      </c>
      <c r="H7280" t="s">
        <v>70</v>
      </c>
      <c r="I7280">
        <v>0.4</v>
      </c>
      <c r="J7280" t="s">
        <v>76</v>
      </c>
      <c r="K7280">
        <v>0.5</v>
      </c>
      <c r="L7280" t="s">
        <v>77</v>
      </c>
      <c r="M7280">
        <v>0.6</v>
      </c>
      <c r="N7280" t="s">
        <v>78</v>
      </c>
      <c r="O7280">
        <v>0.8</v>
      </c>
      <c r="P7280" t="s">
        <v>79</v>
      </c>
      <c r="Q7280">
        <v>0</v>
      </c>
      <c r="R7280" t="s">
        <v>16230</v>
      </c>
      <c r="S7280"/>
      <c r="T7280"/>
      <c r="U7280"/>
      <c r="V7280"/>
      <c r="W7280"/>
      <c r="X7280"/>
      <c r="Y7280"/>
      <c r="Z7280"/>
      <c r="AA7280"/>
      <c r="AB7280"/>
      <c r="AC7280"/>
      <c r="AD7280"/>
      <c r="AE7280"/>
      <c r="AF7280"/>
      <c r="AG7280">
        <v>0</v>
      </c>
      <c r="AH7280">
        <v>0</v>
      </c>
    </row>
    <row r="7281" spans="1:34" ht="15" x14ac:dyDescent="0.25">
      <c r="A7281" t="s">
        <v>14483</v>
      </c>
      <c r="B7281" t="s">
        <v>14484</v>
      </c>
      <c r="C7281" t="s">
        <v>735</v>
      </c>
      <c r="D7281"/>
      <c r="E7281"/>
      <c r="F7281"/>
      <c r="G7281"/>
      <c r="H7281" t="s">
        <v>63</v>
      </c>
      <c r="I7281" t="s">
        <v>64</v>
      </c>
      <c r="J7281"/>
      <c r="K7281"/>
      <c r="L7281"/>
      <c r="M7281"/>
      <c r="N7281"/>
      <c r="O7281"/>
      <c r="P7281"/>
      <c r="Q7281"/>
      <c r="R7281"/>
      <c r="S7281"/>
      <c r="T7281"/>
      <c r="U7281"/>
      <c r="V7281"/>
      <c r="W7281"/>
      <c r="X7281"/>
      <c r="Y7281"/>
      <c r="Z7281"/>
      <c r="AA7281"/>
      <c r="AB7281"/>
      <c r="AC7281"/>
      <c r="AD7281"/>
      <c r="AE7281"/>
      <c r="AF7281"/>
      <c r="AG7281"/>
      <c r="AH7281">
        <v>0</v>
      </c>
    </row>
    <row r="7282" spans="1:34" ht="15" x14ac:dyDescent="0.25">
      <c r="A7282" t="s">
        <v>14485</v>
      </c>
      <c r="B7282" t="s">
        <v>14486</v>
      </c>
      <c r="C7282" t="s">
        <v>5232</v>
      </c>
      <c r="D7282">
        <v>33</v>
      </c>
      <c r="E7282" s="138">
        <v>42219</v>
      </c>
      <c r="F7282" s="138">
        <v>46011</v>
      </c>
      <c r="G7282" t="s">
        <v>69</v>
      </c>
      <c r="H7282" t="s">
        <v>70</v>
      </c>
      <c r="I7282">
        <v>0</v>
      </c>
      <c r="J7282" t="s">
        <v>16269</v>
      </c>
      <c r="K7282">
        <v>0.8</v>
      </c>
      <c r="L7282" t="s">
        <v>71</v>
      </c>
      <c r="M7282"/>
      <c r="N7282"/>
      <c r="O7282"/>
      <c r="P7282"/>
      <c r="Q7282"/>
      <c r="R7282"/>
      <c r="S7282"/>
      <c r="T7282"/>
      <c r="U7282"/>
      <c r="V7282"/>
      <c r="W7282"/>
      <c r="X7282"/>
      <c r="Y7282"/>
      <c r="Z7282"/>
      <c r="AA7282"/>
      <c r="AB7282"/>
      <c r="AC7282"/>
      <c r="AD7282"/>
      <c r="AE7282"/>
      <c r="AF7282"/>
      <c r="AG7282">
        <v>2</v>
      </c>
      <c r="AH7282">
        <v>12500</v>
      </c>
    </row>
    <row r="7283" spans="1:34" ht="15" x14ac:dyDescent="0.25">
      <c r="A7283" t="s">
        <v>14487</v>
      </c>
      <c r="B7283" t="s">
        <v>14488</v>
      </c>
      <c r="C7283" t="s">
        <v>170</v>
      </c>
      <c r="D7283">
        <v>8</v>
      </c>
      <c r="E7283" s="138">
        <v>43553</v>
      </c>
      <c r="F7283" s="138">
        <v>46011</v>
      </c>
      <c r="G7283" t="s">
        <v>69</v>
      </c>
      <c r="H7283" t="s">
        <v>70</v>
      </c>
      <c r="I7283">
        <v>0</v>
      </c>
      <c r="J7283" t="s">
        <v>16246</v>
      </c>
      <c r="K7283">
        <v>0.8</v>
      </c>
      <c r="L7283" t="s">
        <v>71</v>
      </c>
      <c r="M7283"/>
      <c r="N7283"/>
      <c r="O7283"/>
      <c r="P7283"/>
      <c r="Q7283"/>
      <c r="R7283"/>
      <c r="S7283"/>
      <c r="T7283"/>
      <c r="U7283"/>
      <c r="V7283"/>
      <c r="W7283"/>
      <c r="X7283"/>
      <c r="Y7283"/>
      <c r="Z7283"/>
      <c r="AA7283"/>
      <c r="AB7283"/>
      <c r="AC7283"/>
      <c r="AD7283"/>
      <c r="AE7283"/>
      <c r="AF7283"/>
      <c r="AG7283">
        <v>2</v>
      </c>
      <c r="AH7283">
        <v>7499.99</v>
      </c>
    </row>
    <row r="7284" spans="1:34" ht="15" x14ac:dyDescent="0.25">
      <c r="A7284" t="s">
        <v>14489</v>
      </c>
      <c r="B7284" t="s">
        <v>14490</v>
      </c>
      <c r="C7284" t="s">
        <v>151</v>
      </c>
      <c r="D7284">
        <v>5</v>
      </c>
      <c r="E7284" s="138">
        <v>45366</v>
      </c>
      <c r="F7284" s="138">
        <v>46011</v>
      </c>
      <c r="G7284" t="s">
        <v>69</v>
      </c>
      <c r="H7284" t="s">
        <v>70</v>
      </c>
      <c r="I7284">
        <v>0</v>
      </c>
      <c r="J7284" t="s">
        <v>16230</v>
      </c>
      <c r="K7284">
        <v>0.6</v>
      </c>
      <c r="L7284" t="s">
        <v>71</v>
      </c>
      <c r="M7284"/>
      <c r="N7284"/>
      <c r="O7284"/>
      <c r="P7284"/>
      <c r="Q7284"/>
      <c r="R7284"/>
      <c r="S7284"/>
      <c r="T7284"/>
      <c r="U7284"/>
      <c r="V7284"/>
      <c r="W7284"/>
      <c r="X7284"/>
      <c r="Y7284"/>
      <c r="Z7284"/>
      <c r="AA7284"/>
      <c r="AB7284"/>
      <c r="AC7284"/>
      <c r="AD7284"/>
      <c r="AE7284"/>
      <c r="AF7284"/>
      <c r="AG7284">
        <v>2</v>
      </c>
      <c r="AH7284">
        <v>15000</v>
      </c>
    </row>
    <row r="7285" spans="1:34" ht="15" x14ac:dyDescent="0.25">
      <c r="A7285" t="s">
        <v>14491</v>
      </c>
      <c r="B7285" t="s">
        <v>14492</v>
      </c>
      <c r="C7285" t="s">
        <v>102</v>
      </c>
      <c r="D7285">
        <v>32</v>
      </c>
      <c r="E7285" s="138">
        <v>45644</v>
      </c>
      <c r="F7285" s="138">
        <v>45716</v>
      </c>
      <c r="G7285" t="s">
        <v>16478</v>
      </c>
      <c r="H7285" t="s">
        <v>70</v>
      </c>
      <c r="I7285">
        <v>0.4</v>
      </c>
      <c r="J7285" t="s">
        <v>76</v>
      </c>
      <c r="K7285">
        <v>0.45</v>
      </c>
      <c r="L7285" t="s">
        <v>16713</v>
      </c>
      <c r="M7285">
        <v>0.5</v>
      </c>
      <c r="N7285" t="s">
        <v>78</v>
      </c>
      <c r="O7285">
        <v>0.65</v>
      </c>
      <c r="P7285" t="s">
        <v>79</v>
      </c>
      <c r="Q7285"/>
      <c r="R7285"/>
      <c r="S7285"/>
      <c r="T7285"/>
      <c r="U7285"/>
      <c r="V7285"/>
      <c r="W7285"/>
      <c r="X7285"/>
      <c r="Y7285"/>
      <c r="Z7285"/>
      <c r="AA7285"/>
      <c r="AB7285"/>
      <c r="AC7285"/>
      <c r="AD7285"/>
      <c r="AE7285"/>
      <c r="AF7285"/>
      <c r="AG7285">
        <v>0</v>
      </c>
      <c r="AH7285">
        <v>0</v>
      </c>
    </row>
    <row r="7286" spans="1:34" ht="15" x14ac:dyDescent="0.25">
      <c r="A7286" t="s">
        <v>14493</v>
      </c>
      <c r="B7286" t="s">
        <v>14494</v>
      </c>
      <c r="C7286" t="s">
        <v>219</v>
      </c>
      <c r="D7286"/>
      <c r="E7286"/>
      <c r="F7286"/>
      <c r="G7286"/>
      <c r="H7286" t="s">
        <v>63</v>
      </c>
      <c r="I7286" t="s">
        <v>64</v>
      </c>
      <c r="J7286"/>
      <c r="K7286"/>
      <c r="L7286"/>
      <c r="M7286"/>
      <c r="N7286"/>
      <c r="O7286"/>
      <c r="P7286"/>
      <c r="Q7286"/>
      <c r="R7286"/>
      <c r="S7286"/>
      <c r="T7286"/>
      <c r="U7286"/>
      <c r="V7286"/>
      <c r="W7286"/>
      <c r="X7286"/>
      <c r="Y7286"/>
      <c r="Z7286"/>
      <c r="AA7286"/>
      <c r="AB7286"/>
      <c r="AC7286"/>
      <c r="AD7286"/>
      <c r="AE7286"/>
      <c r="AF7286"/>
      <c r="AG7286"/>
      <c r="AH7286">
        <v>0</v>
      </c>
    </row>
    <row r="7287" spans="1:34" ht="15" x14ac:dyDescent="0.25">
      <c r="A7287" t="s">
        <v>3133</v>
      </c>
      <c r="B7287" t="s">
        <v>3134</v>
      </c>
      <c r="C7287" t="s">
        <v>609</v>
      </c>
      <c r="D7287">
        <v>33</v>
      </c>
      <c r="E7287" s="138">
        <v>45649</v>
      </c>
      <c r="F7287" s="138">
        <v>45679</v>
      </c>
      <c r="G7287" t="s">
        <v>16478</v>
      </c>
      <c r="H7287" t="s">
        <v>70</v>
      </c>
      <c r="I7287">
        <v>0.6</v>
      </c>
      <c r="J7287" t="s">
        <v>16513</v>
      </c>
      <c r="K7287">
        <v>0.65</v>
      </c>
      <c r="L7287" t="s">
        <v>16687</v>
      </c>
      <c r="M7287">
        <v>0.7</v>
      </c>
      <c r="N7287" t="s">
        <v>16515</v>
      </c>
      <c r="O7287">
        <v>0.8</v>
      </c>
      <c r="P7287" t="s">
        <v>16512</v>
      </c>
      <c r="Q7287">
        <v>0</v>
      </c>
      <c r="R7287" t="s">
        <v>16229</v>
      </c>
      <c r="S7287"/>
      <c r="T7287"/>
      <c r="U7287"/>
      <c r="V7287"/>
      <c r="W7287"/>
      <c r="X7287"/>
      <c r="Y7287"/>
      <c r="Z7287"/>
      <c r="AA7287"/>
      <c r="AB7287"/>
      <c r="AC7287"/>
      <c r="AD7287"/>
      <c r="AE7287"/>
      <c r="AF7287"/>
      <c r="AG7287">
        <v>0</v>
      </c>
      <c r="AH7287">
        <v>0</v>
      </c>
    </row>
    <row r="7288" spans="1:34" ht="15" x14ac:dyDescent="0.25">
      <c r="A7288" t="s">
        <v>14495</v>
      </c>
      <c r="B7288" t="s">
        <v>14496</v>
      </c>
      <c r="C7288" t="s">
        <v>321</v>
      </c>
      <c r="D7288">
        <v>41</v>
      </c>
      <c r="E7288" s="138">
        <v>45645</v>
      </c>
      <c r="F7288" s="138">
        <v>45730</v>
      </c>
      <c r="G7288" t="s">
        <v>69</v>
      </c>
      <c r="H7288" t="s">
        <v>70</v>
      </c>
      <c r="I7288">
        <v>0</v>
      </c>
      <c r="J7288" t="s">
        <v>16248</v>
      </c>
      <c r="K7288">
        <v>0.65</v>
      </c>
      <c r="L7288" t="s">
        <v>71</v>
      </c>
      <c r="M7288"/>
      <c r="N7288"/>
      <c r="O7288"/>
      <c r="P7288"/>
      <c r="Q7288"/>
      <c r="R7288"/>
      <c r="S7288"/>
      <c r="T7288"/>
      <c r="U7288"/>
      <c r="V7288"/>
      <c r="W7288"/>
      <c r="X7288"/>
      <c r="Y7288"/>
      <c r="Z7288"/>
      <c r="AA7288"/>
      <c r="AB7288"/>
      <c r="AC7288"/>
      <c r="AD7288"/>
      <c r="AE7288"/>
      <c r="AF7288"/>
      <c r="AG7288">
        <v>2</v>
      </c>
      <c r="AH7288">
        <v>8500</v>
      </c>
    </row>
    <row r="7289" spans="1:34" ht="15" x14ac:dyDescent="0.25">
      <c r="A7289" t="s">
        <v>14497</v>
      </c>
      <c r="B7289" t="s">
        <v>14498</v>
      </c>
      <c r="C7289" t="s">
        <v>304</v>
      </c>
      <c r="D7289">
        <v>34</v>
      </c>
      <c r="E7289" s="138">
        <v>45590</v>
      </c>
      <c r="F7289" s="138">
        <v>45664</v>
      </c>
      <c r="G7289" t="s">
        <v>69</v>
      </c>
      <c r="H7289" t="s">
        <v>70</v>
      </c>
      <c r="I7289">
        <v>0</v>
      </c>
      <c r="J7289" t="s">
        <v>16228</v>
      </c>
      <c r="K7289">
        <v>0.8</v>
      </c>
      <c r="L7289" t="s">
        <v>71</v>
      </c>
      <c r="M7289"/>
      <c r="N7289"/>
      <c r="O7289"/>
      <c r="P7289"/>
      <c r="Q7289"/>
      <c r="R7289"/>
      <c r="S7289"/>
      <c r="T7289"/>
      <c r="U7289"/>
      <c r="V7289"/>
      <c r="W7289"/>
      <c r="X7289"/>
      <c r="Y7289"/>
      <c r="Z7289"/>
      <c r="AA7289"/>
      <c r="AB7289"/>
      <c r="AC7289"/>
      <c r="AD7289"/>
      <c r="AE7289"/>
      <c r="AF7289"/>
      <c r="AG7289">
        <v>2</v>
      </c>
      <c r="AH7289">
        <v>12000</v>
      </c>
    </row>
    <row r="7290" spans="1:34" ht="15" x14ac:dyDescent="0.25">
      <c r="A7290" t="s">
        <v>14499</v>
      </c>
      <c r="B7290" t="s">
        <v>16714</v>
      </c>
      <c r="C7290" t="s">
        <v>411</v>
      </c>
      <c r="D7290">
        <v>10</v>
      </c>
      <c r="E7290" s="138">
        <v>45716</v>
      </c>
      <c r="F7290" s="138">
        <v>45720</v>
      </c>
      <c r="G7290" t="s">
        <v>75</v>
      </c>
      <c r="H7290" t="s">
        <v>63</v>
      </c>
      <c r="I7290">
        <v>0.8</v>
      </c>
      <c r="J7290" t="s">
        <v>71</v>
      </c>
      <c r="K7290"/>
      <c r="L7290"/>
      <c r="M7290"/>
      <c r="N7290"/>
      <c r="O7290"/>
      <c r="P7290"/>
      <c r="Q7290"/>
      <c r="R7290"/>
      <c r="S7290"/>
      <c r="T7290"/>
      <c r="U7290"/>
      <c r="V7290"/>
      <c r="W7290"/>
      <c r="X7290"/>
      <c r="Y7290"/>
      <c r="Z7290"/>
      <c r="AA7290"/>
      <c r="AB7290"/>
      <c r="AC7290"/>
      <c r="AD7290"/>
      <c r="AE7290"/>
      <c r="AF7290"/>
      <c r="AG7290">
        <v>1</v>
      </c>
      <c r="AH7290">
        <v>0</v>
      </c>
    </row>
    <row r="7291" spans="1:34" ht="15" x14ac:dyDescent="0.25">
      <c r="A7291" t="s">
        <v>14500</v>
      </c>
      <c r="B7291" t="s">
        <v>14501</v>
      </c>
      <c r="C7291" t="s">
        <v>182</v>
      </c>
      <c r="D7291">
        <v>35</v>
      </c>
      <c r="E7291" s="138">
        <v>45276</v>
      </c>
      <c r="F7291" s="138">
        <v>46011</v>
      </c>
      <c r="G7291" t="s">
        <v>69</v>
      </c>
      <c r="H7291" t="s">
        <v>63</v>
      </c>
      <c r="I7291">
        <v>0.8</v>
      </c>
      <c r="J7291" t="s">
        <v>71</v>
      </c>
      <c r="K7291"/>
      <c r="L7291"/>
      <c r="M7291"/>
      <c r="N7291"/>
      <c r="O7291"/>
      <c r="P7291"/>
      <c r="Q7291"/>
      <c r="R7291"/>
      <c r="S7291"/>
      <c r="T7291"/>
      <c r="U7291"/>
      <c r="V7291"/>
      <c r="W7291"/>
      <c r="X7291"/>
      <c r="Y7291"/>
      <c r="Z7291"/>
      <c r="AA7291"/>
      <c r="AB7291"/>
      <c r="AC7291"/>
      <c r="AD7291"/>
      <c r="AE7291"/>
      <c r="AF7291"/>
      <c r="AG7291">
        <v>1</v>
      </c>
      <c r="AH7291">
        <v>0</v>
      </c>
    </row>
    <row r="7292" spans="1:34" ht="15" x14ac:dyDescent="0.25">
      <c r="A7292" t="s">
        <v>14502</v>
      </c>
      <c r="B7292" t="s">
        <v>14503</v>
      </c>
      <c r="C7292" t="s">
        <v>267</v>
      </c>
      <c r="D7292">
        <v>48</v>
      </c>
      <c r="E7292" s="138">
        <v>44559</v>
      </c>
      <c r="F7292" s="138">
        <v>46011</v>
      </c>
      <c r="G7292" t="s">
        <v>69</v>
      </c>
      <c r="H7292" t="s">
        <v>63</v>
      </c>
      <c r="I7292">
        <v>0.8</v>
      </c>
      <c r="J7292" t="s">
        <v>71</v>
      </c>
      <c r="K7292"/>
      <c r="L7292"/>
      <c r="M7292"/>
      <c r="N7292"/>
      <c r="O7292"/>
      <c r="P7292"/>
      <c r="Q7292"/>
      <c r="R7292"/>
      <c r="S7292"/>
      <c r="T7292"/>
      <c r="U7292"/>
      <c r="V7292"/>
      <c r="W7292"/>
      <c r="X7292"/>
      <c r="Y7292"/>
      <c r="Z7292"/>
      <c r="AA7292"/>
      <c r="AB7292"/>
      <c r="AC7292"/>
      <c r="AD7292"/>
      <c r="AE7292"/>
      <c r="AF7292"/>
      <c r="AG7292">
        <v>1</v>
      </c>
      <c r="AH7292">
        <v>0</v>
      </c>
    </row>
    <row r="7293" spans="1:34" ht="15" x14ac:dyDescent="0.25">
      <c r="A7293" t="s">
        <v>14504</v>
      </c>
      <c r="B7293" t="s">
        <v>14505</v>
      </c>
      <c r="C7293" t="s">
        <v>254</v>
      </c>
      <c r="D7293">
        <v>55</v>
      </c>
      <c r="E7293" s="138">
        <v>45645</v>
      </c>
      <c r="F7293" s="138">
        <v>45775</v>
      </c>
      <c r="G7293" t="s">
        <v>75</v>
      </c>
      <c r="H7293" t="s">
        <v>70</v>
      </c>
      <c r="I7293">
        <v>0</v>
      </c>
      <c r="J7293" t="s">
        <v>16230</v>
      </c>
      <c r="K7293">
        <v>0.8</v>
      </c>
      <c r="L7293" t="s">
        <v>71</v>
      </c>
      <c r="M7293"/>
      <c r="N7293"/>
      <c r="O7293"/>
      <c r="P7293"/>
      <c r="Q7293"/>
      <c r="R7293"/>
      <c r="S7293"/>
      <c r="T7293"/>
      <c r="U7293"/>
      <c r="V7293"/>
      <c r="W7293"/>
      <c r="X7293"/>
      <c r="Y7293"/>
      <c r="Z7293"/>
      <c r="AA7293"/>
      <c r="AB7293"/>
      <c r="AC7293"/>
      <c r="AD7293"/>
      <c r="AE7293"/>
      <c r="AF7293"/>
      <c r="AG7293">
        <v>2</v>
      </c>
      <c r="AH7293">
        <v>15000</v>
      </c>
    </row>
    <row r="7294" spans="1:34" ht="15" x14ac:dyDescent="0.25">
      <c r="A7294" t="s">
        <v>14506</v>
      </c>
      <c r="B7294" t="s">
        <v>14507</v>
      </c>
      <c r="C7294" t="s">
        <v>176</v>
      </c>
      <c r="D7294">
        <v>43</v>
      </c>
      <c r="E7294" s="138">
        <v>45266</v>
      </c>
      <c r="F7294" s="138">
        <v>46011</v>
      </c>
      <c r="G7294" t="s">
        <v>69</v>
      </c>
      <c r="H7294" t="s">
        <v>63</v>
      </c>
      <c r="I7294">
        <v>0.4</v>
      </c>
      <c r="J7294" t="s">
        <v>71</v>
      </c>
      <c r="K7294"/>
      <c r="L7294"/>
      <c r="M7294"/>
      <c r="N7294"/>
      <c r="O7294"/>
      <c r="P7294"/>
      <c r="Q7294"/>
      <c r="R7294"/>
      <c r="S7294"/>
      <c r="T7294"/>
      <c r="U7294"/>
      <c r="V7294"/>
      <c r="W7294"/>
      <c r="X7294"/>
      <c r="Y7294"/>
      <c r="Z7294"/>
      <c r="AA7294"/>
      <c r="AB7294"/>
      <c r="AC7294"/>
      <c r="AD7294"/>
      <c r="AE7294"/>
      <c r="AF7294"/>
      <c r="AG7294">
        <v>1</v>
      </c>
      <c r="AH7294">
        <v>0</v>
      </c>
    </row>
    <row r="7295" spans="1:34" ht="15" x14ac:dyDescent="0.25">
      <c r="A7295" t="s">
        <v>14508</v>
      </c>
      <c r="B7295" t="s">
        <v>14509</v>
      </c>
      <c r="C7295" t="s">
        <v>136</v>
      </c>
      <c r="D7295">
        <v>21</v>
      </c>
      <c r="E7295" s="138">
        <v>44307</v>
      </c>
      <c r="F7295" s="138">
        <v>46011</v>
      </c>
      <c r="G7295" t="s">
        <v>69</v>
      </c>
      <c r="H7295" t="s">
        <v>63</v>
      </c>
      <c r="I7295">
        <v>0.5</v>
      </c>
      <c r="J7295" t="s">
        <v>71</v>
      </c>
      <c r="K7295"/>
      <c r="L7295"/>
      <c r="M7295"/>
      <c r="N7295"/>
      <c r="O7295"/>
      <c r="P7295"/>
      <c r="Q7295"/>
      <c r="R7295"/>
      <c r="S7295"/>
      <c r="T7295"/>
      <c r="U7295"/>
      <c r="V7295"/>
      <c r="W7295"/>
      <c r="X7295"/>
      <c r="Y7295"/>
      <c r="Z7295"/>
      <c r="AA7295"/>
      <c r="AB7295"/>
      <c r="AC7295"/>
      <c r="AD7295"/>
      <c r="AE7295"/>
      <c r="AF7295"/>
      <c r="AG7295">
        <v>1</v>
      </c>
      <c r="AH7295">
        <v>0</v>
      </c>
    </row>
    <row r="7296" spans="1:34" ht="15" x14ac:dyDescent="0.25">
      <c r="A7296" t="s">
        <v>14510</v>
      </c>
      <c r="B7296" t="s">
        <v>14511</v>
      </c>
      <c r="C7296" t="s">
        <v>286</v>
      </c>
      <c r="D7296">
        <v>3</v>
      </c>
      <c r="E7296" s="138">
        <v>44622</v>
      </c>
      <c r="F7296" s="138">
        <v>46011</v>
      </c>
      <c r="G7296" t="s">
        <v>69</v>
      </c>
      <c r="H7296" t="s">
        <v>70</v>
      </c>
      <c r="I7296">
        <v>0</v>
      </c>
      <c r="J7296" t="s">
        <v>16232</v>
      </c>
      <c r="K7296">
        <v>0.8</v>
      </c>
      <c r="L7296" t="s">
        <v>71</v>
      </c>
      <c r="M7296"/>
      <c r="N7296"/>
      <c r="O7296"/>
      <c r="P7296"/>
      <c r="Q7296"/>
      <c r="R7296"/>
      <c r="S7296"/>
      <c r="T7296"/>
      <c r="U7296"/>
      <c r="V7296"/>
      <c r="W7296"/>
      <c r="X7296"/>
      <c r="Y7296"/>
      <c r="Z7296"/>
      <c r="AA7296"/>
      <c r="AB7296"/>
      <c r="AC7296"/>
      <c r="AD7296"/>
      <c r="AE7296"/>
      <c r="AF7296"/>
      <c r="AG7296">
        <v>2</v>
      </c>
      <c r="AH7296">
        <v>7500</v>
      </c>
    </row>
    <row r="7297" spans="1:34" ht="15" x14ac:dyDescent="0.25">
      <c r="A7297" t="s">
        <v>14512</v>
      </c>
      <c r="B7297" t="s">
        <v>14513</v>
      </c>
      <c r="C7297" t="s">
        <v>93</v>
      </c>
      <c r="D7297">
        <v>88</v>
      </c>
      <c r="E7297" s="138">
        <v>43452</v>
      </c>
      <c r="F7297" s="138">
        <v>46011</v>
      </c>
      <c r="G7297" t="s">
        <v>69</v>
      </c>
      <c r="H7297" t="s">
        <v>63</v>
      </c>
      <c r="I7297">
        <v>0.8</v>
      </c>
      <c r="J7297" t="s">
        <v>71</v>
      </c>
      <c r="K7297"/>
      <c r="L7297"/>
      <c r="M7297"/>
      <c r="N7297"/>
      <c r="O7297"/>
      <c r="P7297"/>
      <c r="Q7297"/>
      <c r="R7297"/>
      <c r="S7297"/>
      <c r="T7297"/>
      <c r="U7297"/>
      <c r="V7297"/>
      <c r="W7297"/>
      <c r="X7297"/>
      <c r="Y7297"/>
      <c r="Z7297"/>
      <c r="AA7297"/>
      <c r="AB7297"/>
      <c r="AC7297"/>
      <c r="AD7297"/>
      <c r="AE7297"/>
      <c r="AF7297"/>
      <c r="AG7297">
        <v>1</v>
      </c>
      <c r="AH7297">
        <v>0</v>
      </c>
    </row>
    <row r="7298" spans="1:34" ht="15" x14ac:dyDescent="0.25">
      <c r="A7298" t="s">
        <v>14514</v>
      </c>
      <c r="B7298" t="s">
        <v>14515</v>
      </c>
      <c r="C7298" t="s">
        <v>318</v>
      </c>
      <c r="D7298">
        <v>24</v>
      </c>
      <c r="E7298" s="138">
        <v>45644</v>
      </c>
      <c r="F7298" s="138">
        <v>45896</v>
      </c>
      <c r="G7298" t="s">
        <v>75</v>
      </c>
      <c r="H7298" t="s">
        <v>63</v>
      </c>
      <c r="I7298">
        <v>0.75</v>
      </c>
      <c r="J7298" t="s">
        <v>71</v>
      </c>
      <c r="K7298"/>
      <c r="L7298"/>
      <c r="M7298"/>
      <c r="N7298"/>
      <c r="O7298"/>
      <c r="P7298"/>
      <c r="Q7298"/>
      <c r="R7298"/>
      <c r="S7298"/>
      <c r="T7298"/>
      <c r="U7298"/>
      <c r="V7298"/>
      <c r="W7298"/>
      <c r="X7298"/>
      <c r="Y7298"/>
      <c r="Z7298"/>
      <c r="AA7298"/>
      <c r="AB7298"/>
      <c r="AC7298"/>
      <c r="AD7298"/>
      <c r="AE7298"/>
      <c r="AF7298"/>
      <c r="AG7298">
        <v>1</v>
      </c>
      <c r="AH7298">
        <v>0</v>
      </c>
    </row>
    <row r="7299" spans="1:34" ht="15" x14ac:dyDescent="0.25">
      <c r="A7299" t="s">
        <v>14516</v>
      </c>
      <c r="B7299" t="s">
        <v>14517</v>
      </c>
      <c r="C7299" t="s">
        <v>116</v>
      </c>
      <c r="D7299" t="s">
        <v>16128</v>
      </c>
      <c r="E7299" s="138">
        <v>39778</v>
      </c>
      <c r="F7299" s="138">
        <v>46011</v>
      </c>
      <c r="G7299" t="s">
        <v>818</v>
      </c>
      <c r="H7299" t="s">
        <v>63</v>
      </c>
      <c r="I7299">
        <v>0</v>
      </c>
      <c r="J7299" t="s">
        <v>71</v>
      </c>
      <c r="K7299"/>
      <c r="L7299"/>
      <c r="M7299"/>
      <c r="N7299"/>
      <c r="O7299"/>
      <c r="P7299"/>
      <c r="Q7299"/>
      <c r="R7299"/>
      <c r="S7299"/>
      <c r="T7299"/>
      <c r="U7299"/>
      <c r="V7299"/>
      <c r="W7299"/>
      <c r="X7299"/>
      <c r="Y7299"/>
      <c r="Z7299"/>
      <c r="AA7299"/>
      <c r="AB7299"/>
      <c r="AC7299"/>
      <c r="AD7299"/>
      <c r="AE7299"/>
      <c r="AF7299"/>
      <c r="AG7299">
        <v>1</v>
      </c>
      <c r="AH7299">
        <v>0</v>
      </c>
    </row>
    <row r="7300" spans="1:34" ht="15" x14ac:dyDescent="0.25">
      <c r="A7300" t="s">
        <v>14518</v>
      </c>
      <c r="B7300" t="s">
        <v>14519</v>
      </c>
      <c r="C7300" t="s">
        <v>231</v>
      </c>
      <c r="D7300">
        <v>55</v>
      </c>
      <c r="E7300" s="138">
        <v>45649</v>
      </c>
      <c r="F7300" s="138">
        <v>45664</v>
      </c>
      <c r="G7300" t="s">
        <v>69</v>
      </c>
      <c r="H7300" t="s">
        <v>70</v>
      </c>
      <c r="I7300">
        <v>0</v>
      </c>
      <c r="J7300" t="s">
        <v>16230</v>
      </c>
      <c r="K7300">
        <v>0.8</v>
      </c>
      <c r="L7300" t="s">
        <v>71</v>
      </c>
      <c r="M7300"/>
      <c r="N7300"/>
      <c r="O7300"/>
      <c r="P7300"/>
      <c r="Q7300"/>
      <c r="R7300"/>
      <c r="S7300"/>
      <c r="T7300"/>
      <c r="U7300"/>
      <c r="V7300"/>
      <c r="W7300"/>
      <c r="X7300"/>
      <c r="Y7300"/>
      <c r="Z7300"/>
      <c r="AA7300"/>
      <c r="AB7300"/>
      <c r="AC7300"/>
      <c r="AD7300"/>
      <c r="AE7300"/>
      <c r="AF7300"/>
      <c r="AG7300">
        <v>2</v>
      </c>
      <c r="AH7300">
        <v>15000</v>
      </c>
    </row>
    <row r="7301" spans="1:34" ht="15" x14ac:dyDescent="0.25">
      <c r="A7301" t="s">
        <v>14520</v>
      </c>
      <c r="B7301" t="s">
        <v>14521</v>
      </c>
      <c r="C7301" t="s">
        <v>99</v>
      </c>
      <c r="D7301">
        <v>16</v>
      </c>
      <c r="E7301" s="138">
        <v>45064</v>
      </c>
      <c r="F7301" s="138">
        <v>46011</v>
      </c>
      <c r="G7301" t="s">
        <v>69</v>
      </c>
      <c r="H7301" t="s">
        <v>63</v>
      </c>
      <c r="I7301">
        <v>0.5</v>
      </c>
      <c r="J7301" t="s">
        <v>71</v>
      </c>
      <c r="K7301"/>
      <c r="L7301"/>
      <c r="M7301"/>
      <c r="N7301"/>
      <c r="O7301"/>
      <c r="P7301"/>
      <c r="Q7301"/>
      <c r="R7301"/>
      <c r="S7301"/>
      <c r="T7301"/>
      <c r="U7301"/>
      <c r="V7301"/>
      <c r="W7301"/>
      <c r="X7301"/>
      <c r="Y7301"/>
      <c r="Z7301"/>
      <c r="AA7301"/>
      <c r="AB7301"/>
      <c r="AC7301"/>
      <c r="AD7301"/>
      <c r="AE7301"/>
      <c r="AF7301"/>
      <c r="AG7301">
        <v>1</v>
      </c>
      <c r="AH7301">
        <v>0</v>
      </c>
    </row>
    <row r="7302" spans="1:34" ht="15" x14ac:dyDescent="0.25">
      <c r="A7302" t="s">
        <v>14522</v>
      </c>
      <c r="B7302" t="s">
        <v>14523</v>
      </c>
      <c r="C7302" t="s">
        <v>222</v>
      </c>
      <c r="D7302">
        <v>20</v>
      </c>
      <c r="E7302" s="138">
        <v>44711</v>
      </c>
      <c r="F7302" s="138">
        <v>46011</v>
      </c>
      <c r="G7302" t="s">
        <v>69</v>
      </c>
      <c r="H7302" t="s">
        <v>70</v>
      </c>
      <c r="I7302">
        <v>0</v>
      </c>
      <c r="J7302" t="s">
        <v>16230</v>
      </c>
      <c r="K7302">
        <v>0.8</v>
      </c>
      <c r="L7302" t="s">
        <v>71</v>
      </c>
      <c r="M7302"/>
      <c r="N7302"/>
      <c r="O7302"/>
      <c r="P7302"/>
      <c r="Q7302"/>
      <c r="R7302"/>
      <c r="S7302"/>
      <c r="T7302"/>
      <c r="U7302"/>
      <c r="V7302"/>
      <c r="W7302"/>
      <c r="X7302"/>
      <c r="Y7302"/>
      <c r="Z7302"/>
      <c r="AA7302"/>
      <c r="AB7302"/>
      <c r="AC7302"/>
      <c r="AD7302"/>
      <c r="AE7302"/>
      <c r="AF7302"/>
      <c r="AG7302">
        <v>2</v>
      </c>
      <c r="AH7302">
        <v>15000</v>
      </c>
    </row>
    <row r="7303" spans="1:34" ht="15" x14ac:dyDescent="0.25">
      <c r="A7303" t="s">
        <v>14524</v>
      </c>
      <c r="B7303" t="s">
        <v>14525</v>
      </c>
      <c r="C7303" t="s">
        <v>318</v>
      </c>
      <c r="D7303">
        <v>32</v>
      </c>
      <c r="E7303" s="138">
        <v>43454</v>
      </c>
      <c r="F7303" s="138">
        <v>46011</v>
      </c>
      <c r="G7303" t="s">
        <v>69</v>
      </c>
      <c r="H7303" t="s">
        <v>70</v>
      </c>
      <c r="I7303">
        <v>0</v>
      </c>
      <c r="J7303" t="s">
        <v>16332</v>
      </c>
      <c r="K7303">
        <v>0.8</v>
      </c>
      <c r="L7303" t="s">
        <v>71</v>
      </c>
      <c r="M7303"/>
      <c r="N7303"/>
      <c r="O7303"/>
      <c r="P7303"/>
      <c r="Q7303"/>
      <c r="R7303"/>
      <c r="S7303"/>
      <c r="T7303"/>
      <c r="U7303"/>
      <c r="V7303"/>
      <c r="W7303"/>
      <c r="X7303"/>
      <c r="Y7303"/>
      <c r="Z7303"/>
      <c r="AA7303"/>
      <c r="AB7303"/>
      <c r="AC7303"/>
      <c r="AD7303"/>
      <c r="AE7303"/>
      <c r="AF7303"/>
      <c r="AG7303">
        <v>2</v>
      </c>
      <c r="AH7303">
        <v>12499.99</v>
      </c>
    </row>
    <row r="7304" spans="1:34" ht="15" x14ac:dyDescent="0.25">
      <c r="A7304" t="s">
        <v>14526</v>
      </c>
      <c r="B7304" t="s">
        <v>14527</v>
      </c>
      <c r="C7304" t="s">
        <v>667</v>
      </c>
      <c r="D7304">
        <v>41</v>
      </c>
      <c r="E7304" s="138">
        <v>45638</v>
      </c>
      <c r="F7304" s="138">
        <v>45667</v>
      </c>
      <c r="G7304" t="s">
        <v>75</v>
      </c>
      <c r="H7304" t="s">
        <v>70</v>
      </c>
      <c r="I7304">
        <v>0</v>
      </c>
      <c r="J7304" t="s">
        <v>16453</v>
      </c>
      <c r="K7304">
        <v>0.8</v>
      </c>
      <c r="L7304" t="s">
        <v>71</v>
      </c>
      <c r="M7304"/>
      <c r="N7304"/>
      <c r="O7304"/>
      <c r="P7304"/>
      <c r="Q7304"/>
      <c r="R7304"/>
      <c r="S7304"/>
      <c r="T7304"/>
      <c r="U7304"/>
      <c r="V7304"/>
      <c r="W7304"/>
      <c r="X7304"/>
      <c r="Y7304"/>
      <c r="Z7304"/>
      <c r="AA7304"/>
      <c r="AB7304"/>
      <c r="AC7304"/>
      <c r="AD7304"/>
      <c r="AE7304"/>
      <c r="AF7304"/>
      <c r="AG7304">
        <v>2</v>
      </c>
      <c r="AH7304">
        <v>8900</v>
      </c>
    </row>
    <row r="7305" spans="1:34" ht="15" x14ac:dyDescent="0.25">
      <c r="A7305" t="s">
        <v>1297</v>
      </c>
      <c r="B7305" t="s">
        <v>1298</v>
      </c>
      <c r="C7305" t="s">
        <v>251</v>
      </c>
      <c r="D7305"/>
      <c r="E7305"/>
      <c r="F7305"/>
      <c r="G7305"/>
      <c r="H7305" t="s">
        <v>63</v>
      </c>
      <c r="I7305" t="s">
        <v>64</v>
      </c>
      <c r="J7305"/>
      <c r="K7305"/>
      <c r="L7305"/>
      <c r="M7305"/>
      <c r="N7305"/>
      <c r="O7305"/>
      <c r="P7305"/>
      <c r="Q7305"/>
      <c r="R7305"/>
      <c r="S7305"/>
      <c r="T7305"/>
      <c r="U7305"/>
      <c r="V7305"/>
      <c r="W7305"/>
      <c r="X7305"/>
      <c r="Y7305"/>
      <c r="Z7305"/>
      <c r="AA7305"/>
      <c r="AB7305"/>
      <c r="AC7305"/>
      <c r="AD7305"/>
      <c r="AE7305"/>
      <c r="AF7305"/>
      <c r="AG7305"/>
      <c r="AH7305">
        <v>0</v>
      </c>
    </row>
    <row r="7306" spans="1:34" ht="15" x14ac:dyDescent="0.25">
      <c r="A7306" t="s">
        <v>14528</v>
      </c>
      <c r="B7306" t="s">
        <v>14529</v>
      </c>
      <c r="C7306" t="s">
        <v>321</v>
      </c>
      <c r="D7306">
        <v>37</v>
      </c>
      <c r="E7306" s="138">
        <v>45642</v>
      </c>
      <c r="F7306" s="138">
        <v>45910</v>
      </c>
      <c r="G7306" t="s">
        <v>69</v>
      </c>
      <c r="H7306" t="s">
        <v>70</v>
      </c>
      <c r="I7306">
        <v>0</v>
      </c>
      <c r="J7306" t="s">
        <v>16229</v>
      </c>
      <c r="K7306">
        <v>0.8</v>
      </c>
      <c r="L7306" t="s">
        <v>71</v>
      </c>
      <c r="M7306"/>
      <c r="N7306"/>
      <c r="O7306"/>
      <c r="P7306"/>
      <c r="Q7306"/>
      <c r="R7306"/>
      <c r="S7306"/>
      <c r="T7306"/>
      <c r="U7306"/>
      <c r="V7306"/>
      <c r="W7306"/>
      <c r="X7306"/>
      <c r="Y7306"/>
      <c r="Z7306"/>
      <c r="AA7306"/>
      <c r="AB7306"/>
      <c r="AC7306"/>
      <c r="AD7306"/>
      <c r="AE7306"/>
      <c r="AF7306"/>
      <c r="AG7306">
        <v>2</v>
      </c>
      <c r="AH7306">
        <v>10000</v>
      </c>
    </row>
    <row r="7307" spans="1:34" ht="15" x14ac:dyDescent="0.25">
      <c r="A7307" t="s">
        <v>14530</v>
      </c>
      <c r="B7307" t="s">
        <v>14531</v>
      </c>
      <c r="C7307" t="s">
        <v>159</v>
      </c>
      <c r="D7307">
        <v>175</v>
      </c>
      <c r="E7307" s="138">
        <v>45643</v>
      </c>
      <c r="F7307" s="138">
        <v>45782</v>
      </c>
      <c r="G7307" t="s">
        <v>69</v>
      </c>
      <c r="H7307" t="s">
        <v>70</v>
      </c>
      <c r="I7307">
        <v>0</v>
      </c>
      <c r="J7307" t="s">
        <v>16232</v>
      </c>
      <c r="K7307">
        <v>0.8</v>
      </c>
      <c r="L7307" t="s">
        <v>71</v>
      </c>
      <c r="M7307"/>
      <c r="N7307"/>
      <c r="O7307"/>
      <c r="P7307"/>
      <c r="Q7307"/>
      <c r="R7307"/>
      <c r="S7307"/>
      <c r="T7307"/>
      <c r="U7307"/>
      <c r="V7307"/>
      <c r="W7307"/>
      <c r="X7307"/>
      <c r="Y7307"/>
      <c r="Z7307"/>
      <c r="AA7307"/>
      <c r="AB7307"/>
      <c r="AC7307"/>
      <c r="AD7307"/>
      <c r="AE7307"/>
      <c r="AF7307"/>
      <c r="AG7307">
        <v>2</v>
      </c>
      <c r="AH7307">
        <v>7500</v>
      </c>
    </row>
    <row r="7308" spans="1:34" ht="15" x14ac:dyDescent="0.25">
      <c r="A7308" t="s">
        <v>14532</v>
      </c>
      <c r="B7308" t="s">
        <v>14533</v>
      </c>
      <c r="C7308" t="s">
        <v>318</v>
      </c>
      <c r="D7308">
        <v>34</v>
      </c>
      <c r="E7308" s="138">
        <v>45614</v>
      </c>
      <c r="F7308" s="138">
        <v>45758</v>
      </c>
      <c r="G7308" t="s">
        <v>75</v>
      </c>
      <c r="H7308" t="s">
        <v>70</v>
      </c>
      <c r="I7308">
        <v>0</v>
      </c>
      <c r="J7308" t="s">
        <v>16249</v>
      </c>
      <c r="K7308">
        <v>0.5</v>
      </c>
      <c r="L7308" t="s">
        <v>16270</v>
      </c>
      <c r="M7308">
        <v>0.7</v>
      </c>
      <c r="N7308" t="s">
        <v>78</v>
      </c>
      <c r="O7308">
        <v>0.8</v>
      </c>
      <c r="P7308" t="s">
        <v>79</v>
      </c>
      <c r="Q7308"/>
      <c r="R7308"/>
      <c r="S7308"/>
      <c r="T7308"/>
      <c r="U7308"/>
      <c r="V7308"/>
      <c r="W7308"/>
      <c r="X7308"/>
      <c r="Y7308"/>
      <c r="Z7308"/>
      <c r="AA7308"/>
      <c r="AB7308"/>
      <c r="AC7308"/>
      <c r="AD7308"/>
      <c r="AE7308"/>
      <c r="AF7308"/>
      <c r="AG7308">
        <v>4</v>
      </c>
      <c r="AH7308">
        <v>8000</v>
      </c>
    </row>
    <row r="7309" spans="1:34" ht="15" x14ac:dyDescent="0.25">
      <c r="A7309" t="s">
        <v>14534</v>
      </c>
      <c r="B7309" t="s">
        <v>14535</v>
      </c>
      <c r="C7309" t="s">
        <v>90</v>
      </c>
      <c r="D7309">
        <v>51</v>
      </c>
      <c r="E7309" s="138">
        <v>45646</v>
      </c>
      <c r="F7309" s="138">
        <v>45708</v>
      </c>
      <c r="G7309" t="s">
        <v>75</v>
      </c>
      <c r="H7309" t="s">
        <v>70</v>
      </c>
      <c r="I7309">
        <v>0</v>
      </c>
      <c r="J7309" t="s">
        <v>16229</v>
      </c>
      <c r="K7309">
        <v>0.8</v>
      </c>
      <c r="L7309" t="s">
        <v>71</v>
      </c>
      <c r="M7309"/>
      <c r="N7309"/>
      <c r="O7309"/>
      <c r="P7309"/>
      <c r="Q7309"/>
      <c r="R7309"/>
      <c r="S7309"/>
      <c r="T7309"/>
      <c r="U7309"/>
      <c r="V7309"/>
      <c r="W7309"/>
      <c r="X7309"/>
      <c r="Y7309"/>
      <c r="Z7309"/>
      <c r="AA7309"/>
      <c r="AB7309"/>
      <c r="AC7309"/>
      <c r="AD7309"/>
      <c r="AE7309"/>
      <c r="AF7309"/>
      <c r="AG7309">
        <v>2</v>
      </c>
      <c r="AH7309">
        <v>10000</v>
      </c>
    </row>
    <row r="7310" spans="1:34" ht="15" x14ac:dyDescent="0.25">
      <c r="A7310" t="s">
        <v>14536</v>
      </c>
      <c r="B7310" t="s">
        <v>14537</v>
      </c>
      <c r="C7310" t="s">
        <v>116</v>
      </c>
      <c r="D7310"/>
      <c r="E7310"/>
      <c r="F7310"/>
      <c r="G7310"/>
      <c r="H7310" t="s">
        <v>63</v>
      </c>
      <c r="I7310" t="s">
        <v>64</v>
      </c>
      <c r="J7310"/>
      <c r="K7310"/>
      <c r="L7310"/>
      <c r="M7310"/>
      <c r="N7310"/>
      <c r="O7310"/>
      <c r="P7310"/>
      <c r="Q7310"/>
      <c r="R7310"/>
      <c r="S7310"/>
      <c r="T7310"/>
      <c r="U7310"/>
      <c r="V7310"/>
      <c r="W7310"/>
      <c r="X7310"/>
      <c r="Y7310"/>
      <c r="Z7310"/>
      <c r="AA7310"/>
      <c r="AB7310"/>
      <c r="AC7310"/>
      <c r="AD7310"/>
      <c r="AE7310"/>
      <c r="AF7310"/>
      <c r="AG7310"/>
      <c r="AH7310">
        <v>0</v>
      </c>
    </row>
    <row r="7311" spans="1:34" ht="15" x14ac:dyDescent="0.25">
      <c r="A7311" t="s">
        <v>14538</v>
      </c>
      <c r="B7311" t="s">
        <v>14539</v>
      </c>
      <c r="C7311" t="s">
        <v>176</v>
      </c>
      <c r="D7311">
        <v>38</v>
      </c>
      <c r="E7311" s="138">
        <v>45649</v>
      </c>
      <c r="F7311" s="138">
        <v>45672</v>
      </c>
      <c r="G7311" t="s">
        <v>69</v>
      </c>
      <c r="H7311" t="s">
        <v>63</v>
      </c>
      <c r="I7311">
        <v>0.5</v>
      </c>
      <c r="J7311" t="s">
        <v>71</v>
      </c>
      <c r="K7311"/>
      <c r="L7311"/>
      <c r="M7311"/>
      <c r="N7311"/>
      <c r="O7311"/>
      <c r="P7311"/>
      <c r="Q7311"/>
      <c r="R7311"/>
      <c r="S7311"/>
      <c r="T7311"/>
      <c r="U7311"/>
      <c r="V7311"/>
      <c r="W7311"/>
      <c r="X7311"/>
      <c r="Y7311"/>
      <c r="Z7311"/>
      <c r="AA7311"/>
      <c r="AB7311"/>
      <c r="AC7311"/>
      <c r="AD7311"/>
      <c r="AE7311"/>
      <c r="AF7311"/>
      <c r="AG7311">
        <v>1</v>
      </c>
      <c r="AH7311">
        <v>0</v>
      </c>
    </row>
    <row r="7312" spans="1:34" ht="15" x14ac:dyDescent="0.25">
      <c r="A7312" t="s">
        <v>14540</v>
      </c>
      <c r="B7312" t="s">
        <v>14541</v>
      </c>
      <c r="C7312" t="s">
        <v>516</v>
      </c>
      <c r="D7312">
        <v>6</v>
      </c>
      <c r="E7312" s="138">
        <v>43992</v>
      </c>
      <c r="F7312" s="138">
        <v>46011</v>
      </c>
      <c r="G7312" t="s">
        <v>16478</v>
      </c>
      <c r="H7312" t="s">
        <v>70</v>
      </c>
      <c r="I7312">
        <v>0.2</v>
      </c>
      <c r="J7312" t="s">
        <v>76</v>
      </c>
      <c r="K7312">
        <v>0.25</v>
      </c>
      <c r="L7312" t="s">
        <v>77</v>
      </c>
      <c r="M7312">
        <v>0.4</v>
      </c>
      <c r="N7312" t="s">
        <v>78</v>
      </c>
      <c r="O7312">
        <v>0.45</v>
      </c>
      <c r="P7312" t="s">
        <v>79</v>
      </c>
      <c r="Q7312"/>
      <c r="R7312"/>
      <c r="S7312"/>
      <c r="T7312"/>
      <c r="U7312"/>
      <c r="V7312"/>
      <c r="W7312"/>
      <c r="X7312"/>
      <c r="Y7312"/>
      <c r="Z7312"/>
      <c r="AA7312"/>
      <c r="AB7312"/>
      <c r="AC7312"/>
      <c r="AD7312"/>
      <c r="AE7312"/>
      <c r="AF7312"/>
      <c r="AG7312">
        <v>0</v>
      </c>
      <c r="AH7312">
        <v>0</v>
      </c>
    </row>
    <row r="7313" spans="1:34" ht="15" x14ac:dyDescent="0.25">
      <c r="A7313" t="s">
        <v>14542</v>
      </c>
      <c r="B7313" t="s">
        <v>14543</v>
      </c>
      <c r="C7313" t="s">
        <v>122</v>
      </c>
      <c r="D7313">
        <v>25</v>
      </c>
      <c r="E7313" s="138">
        <v>45656</v>
      </c>
      <c r="F7313" s="138">
        <v>45789</v>
      </c>
      <c r="G7313" t="s">
        <v>69</v>
      </c>
      <c r="H7313" t="s">
        <v>63</v>
      </c>
      <c r="I7313">
        <v>0.6</v>
      </c>
      <c r="J7313" t="s">
        <v>71</v>
      </c>
      <c r="K7313"/>
      <c r="L7313"/>
      <c r="M7313"/>
      <c r="N7313"/>
      <c r="O7313"/>
      <c r="P7313"/>
      <c r="Q7313"/>
      <c r="R7313"/>
      <c r="S7313"/>
      <c r="T7313"/>
      <c r="U7313"/>
      <c r="V7313"/>
      <c r="W7313"/>
      <c r="X7313"/>
      <c r="Y7313"/>
      <c r="Z7313"/>
      <c r="AA7313"/>
      <c r="AB7313"/>
      <c r="AC7313"/>
      <c r="AD7313"/>
      <c r="AE7313"/>
      <c r="AF7313"/>
      <c r="AG7313">
        <v>1</v>
      </c>
      <c r="AH7313">
        <v>0</v>
      </c>
    </row>
    <row r="7314" spans="1:34" ht="15" x14ac:dyDescent="0.25">
      <c r="A7314" t="s">
        <v>14544</v>
      </c>
      <c r="B7314" t="s">
        <v>14545</v>
      </c>
      <c r="C7314" t="s">
        <v>281</v>
      </c>
      <c r="D7314">
        <v>23</v>
      </c>
      <c r="E7314" s="138">
        <v>45639</v>
      </c>
      <c r="F7314" s="138">
        <v>45649</v>
      </c>
      <c r="G7314" t="s">
        <v>69</v>
      </c>
      <c r="H7314" t="s">
        <v>63</v>
      </c>
      <c r="I7314">
        <v>0.8</v>
      </c>
      <c r="J7314" t="s">
        <v>71</v>
      </c>
      <c r="K7314"/>
      <c r="L7314"/>
      <c r="M7314"/>
      <c r="N7314"/>
      <c r="O7314"/>
      <c r="P7314"/>
      <c r="Q7314"/>
      <c r="R7314"/>
      <c r="S7314"/>
      <c r="T7314"/>
      <c r="U7314"/>
      <c r="V7314"/>
      <c r="W7314"/>
      <c r="X7314"/>
      <c r="Y7314"/>
      <c r="Z7314"/>
      <c r="AA7314"/>
      <c r="AB7314"/>
      <c r="AC7314"/>
      <c r="AD7314"/>
      <c r="AE7314"/>
      <c r="AF7314"/>
      <c r="AG7314">
        <v>1</v>
      </c>
      <c r="AH7314">
        <v>0</v>
      </c>
    </row>
    <row r="7315" spans="1:34" ht="15" x14ac:dyDescent="0.25">
      <c r="A7315" t="s">
        <v>14546</v>
      </c>
      <c r="B7315" t="s">
        <v>14547</v>
      </c>
      <c r="C7315" t="s">
        <v>426</v>
      </c>
      <c r="D7315">
        <v>18</v>
      </c>
      <c r="E7315" s="138">
        <v>41089</v>
      </c>
      <c r="F7315" s="138">
        <v>46011</v>
      </c>
      <c r="G7315" t="s">
        <v>69</v>
      </c>
      <c r="H7315" t="s">
        <v>70</v>
      </c>
      <c r="I7315">
        <v>0</v>
      </c>
      <c r="J7315" t="s">
        <v>16246</v>
      </c>
      <c r="K7315">
        <v>0.7</v>
      </c>
      <c r="L7315" t="s">
        <v>71</v>
      </c>
      <c r="M7315"/>
      <c r="N7315"/>
      <c r="O7315"/>
      <c r="P7315"/>
      <c r="Q7315"/>
      <c r="R7315"/>
      <c r="S7315"/>
      <c r="T7315"/>
      <c r="U7315"/>
      <c r="V7315"/>
      <c r="W7315"/>
      <c r="X7315"/>
      <c r="Y7315"/>
      <c r="Z7315"/>
      <c r="AA7315"/>
      <c r="AB7315"/>
      <c r="AC7315"/>
      <c r="AD7315"/>
      <c r="AE7315"/>
      <c r="AF7315"/>
      <c r="AG7315">
        <v>2</v>
      </c>
      <c r="AH7315">
        <v>7499.99</v>
      </c>
    </row>
    <row r="7316" spans="1:34" ht="15" x14ac:dyDescent="0.25">
      <c r="A7316" t="s">
        <v>14548</v>
      </c>
      <c r="B7316" t="s">
        <v>14549</v>
      </c>
      <c r="C7316" t="s">
        <v>742</v>
      </c>
      <c r="D7316"/>
      <c r="E7316"/>
      <c r="F7316"/>
      <c r="G7316"/>
      <c r="H7316" t="s">
        <v>63</v>
      </c>
      <c r="I7316" t="s">
        <v>64</v>
      </c>
      <c r="J7316"/>
      <c r="K7316"/>
      <c r="L7316"/>
      <c r="M7316"/>
      <c r="N7316"/>
      <c r="O7316"/>
      <c r="P7316"/>
      <c r="Q7316"/>
      <c r="R7316"/>
      <c r="S7316"/>
      <c r="T7316"/>
      <c r="U7316"/>
      <c r="V7316"/>
      <c r="W7316"/>
      <c r="X7316"/>
      <c r="Y7316"/>
      <c r="Z7316"/>
      <c r="AA7316"/>
      <c r="AB7316"/>
      <c r="AC7316"/>
      <c r="AD7316"/>
      <c r="AE7316"/>
      <c r="AF7316"/>
      <c r="AG7316"/>
      <c r="AH7316">
        <v>0</v>
      </c>
    </row>
    <row r="7317" spans="1:34" ht="15" x14ac:dyDescent="0.25">
      <c r="A7317" t="s">
        <v>14550</v>
      </c>
      <c r="B7317" t="s">
        <v>14551</v>
      </c>
      <c r="C7317" t="s">
        <v>219</v>
      </c>
      <c r="D7317"/>
      <c r="E7317"/>
      <c r="F7317"/>
      <c r="G7317"/>
      <c r="H7317" t="s">
        <v>63</v>
      </c>
      <c r="I7317" t="s">
        <v>64</v>
      </c>
      <c r="J7317"/>
      <c r="K7317"/>
      <c r="L7317"/>
      <c r="M7317"/>
      <c r="N7317"/>
      <c r="O7317"/>
      <c r="P7317"/>
      <c r="Q7317"/>
      <c r="R7317"/>
      <c r="S7317"/>
      <c r="T7317"/>
      <c r="U7317"/>
      <c r="V7317"/>
      <c r="W7317"/>
      <c r="X7317"/>
      <c r="Y7317"/>
      <c r="Z7317"/>
      <c r="AA7317"/>
      <c r="AB7317"/>
      <c r="AC7317"/>
      <c r="AD7317"/>
      <c r="AE7317"/>
      <c r="AF7317"/>
      <c r="AG7317"/>
      <c r="AH7317">
        <v>0</v>
      </c>
    </row>
    <row r="7318" spans="1:34" ht="15" x14ac:dyDescent="0.25">
      <c r="A7318" t="s">
        <v>14552</v>
      </c>
      <c r="B7318" t="s">
        <v>14553</v>
      </c>
      <c r="C7318" t="s">
        <v>935</v>
      </c>
      <c r="D7318">
        <v>13</v>
      </c>
      <c r="E7318" s="138">
        <v>44712</v>
      </c>
      <c r="F7318" s="138">
        <v>46011</v>
      </c>
      <c r="G7318" t="s">
        <v>69</v>
      </c>
      <c r="H7318" t="s">
        <v>70</v>
      </c>
      <c r="I7318">
        <v>0</v>
      </c>
      <c r="J7318" t="s">
        <v>16228</v>
      </c>
      <c r="K7318">
        <v>0.8</v>
      </c>
      <c r="L7318" t="s">
        <v>71</v>
      </c>
      <c r="M7318"/>
      <c r="N7318"/>
      <c r="O7318"/>
      <c r="P7318"/>
      <c r="Q7318"/>
      <c r="R7318"/>
      <c r="S7318"/>
      <c r="T7318"/>
      <c r="U7318"/>
      <c r="V7318"/>
      <c r="W7318"/>
      <c r="X7318"/>
      <c r="Y7318"/>
      <c r="Z7318"/>
      <c r="AA7318"/>
      <c r="AB7318"/>
      <c r="AC7318"/>
      <c r="AD7318"/>
      <c r="AE7318"/>
      <c r="AF7318"/>
      <c r="AG7318">
        <v>2</v>
      </c>
      <c r="AH7318">
        <v>12000</v>
      </c>
    </row>
    <row r="7319" spans="1:34" ht="15" x14ac:dyDescent="0.25">
      <c r="A7319" t="s">
        <v>10120</v>
      </c>
      <c r="B7319" t="s">
        <v>10121</v>
      </c>
      <c r="C7319" t="s">
        <v>111</v>
      </c>
      <c r="D7319">
        <v>24</v>
      </c>
      <c r="E7319" s="138">
        <v>45647</v>
      </c>
      <c r="F7319" s="138">
        <v>45944</v>
      </c>
      <c r="G7319" t="s">
        <v>69</v>
      </c>
      <c r="H7319" t="s">
        <v>63</v>
      </c>
      <c r="I7319">
        <v>0.4</v>
      </c>
      <c r="J7319" t="s">
        <v>71</v>
      </c>
      <c r="K7319"/>
      <c r="L7319"/>
      <c r="M7319"/>
      <c r="N7319"/>
      <c r="O7319"/>
      <c r="P7319"/>
      <c r="Q7319"/>
      <c r="R7319"/>
      <c r="S7319"/>
      <c r="T7319"/>
      <c r="U7319"/>
      <c r="V7319"/>
      <c r="W7319"/>
      <c r="X7319"/>
      <c r="Y7319"/>
      <c r="Z7319"/>
      <c r="AA7319"/>
      <c r="AB7319"/>
      <c r="AC7319"/>
      <c r="AD7319"/>
      <c r="AE7319"/>
      <c r="AF7319"/>
      <c r="AG7319">
        <v>1</v>
      </c>
      <c r="AH7319">
        <v>0</v>
      </c>
    </row>
    <row r="7320" spans="1:34" ht="15" x14ac:dyDescent="0.25">
      <c r="A7320" t="s">
        <v>14556</v>
      </c>
      <c r="B7320" t="s">
        <v>14557</v>
      </c>
      <c r="C7320" t="s">
        <v>68</v>
      </c>
      <c r="D7320">
        <v>5</v>
      </c>
      <c r="E7320" s="138">
        <v>45686</v>
      </c>
      <c r="F7320" s="138">
        <v>45716</v>
      </c>
      <c r="G7320" t="s">
        <v>16478</v>
      </c>
      <c r="H7320" t="s">
        <v>70</v>
      </c>
      <c r="I7320">
        <v>0.2</v>
      </c>
      <c r="J7320" t="s">
        <v>16715</v>
      </c>
      <c r="K7320">
        <v>0.5</v>
      </c>
      <c r="L7320" t="s">
        <v>16716</v>
      </c>
      <c r="M7320">
        <v>0.6</v>
      </c>
      <c r="N7320" t="s">
        <v>16717</v>
      </c>
      <c r="O7320">
        <v>0.8</v>
      </c>
      <c r="P7320" t="s">
        <v>16718</v>
      </c>
      <c r="Q7320">
        <v>0</v>
      </c>
      <c r="R7320" t="s">
        <v>16719</v>
      </c>
      <c r="S7320"/>
      <c r="T7320"/>
      <c r="U7320"/>
      <c r="V7320"/>
      <c r="W7320"/>
      <c r="X7320"/>
      <c r="Y7320"/>
      <c r="Z7320"/>
      <c r="AA7320"/>
      <c r="AB7320"/>
      <c r="AC7320"/>
      <c r="AD7320"/>
      <c r="AE7320"/>
      <c r="AF7320"/>
      <c r="AG7320">
        <v>0</v>
      </c>
      <c r="AH7320">
        <v>0</v>
      </c>
    </row>
    <row r="7321" spans="1:34" ht="15" x14ac:dyDescent="0.25">
      <c r="A7321" t="s">
        <v>14558</v>
      </c>
      <c r="B7321" t="s">
        <v>14559</v>
      </c>
      <c r="C7321" t="s">
        <v>359</v>
      </c>
      <c r="D7321"/>
      <c r="E7321"/>
      <c r="F7321"/>
      <c r="G7321"/>
      <c r="H7321" t="s">
        <v>63</v>
      </c>
      <c r="I7321" t="s">
        <v>64</v>
      </c>
      <c r="J7321"/>
      <c r="K7321"/>
      <c r="L7321"/>
      <c r="M7321"/>
      <c r="N7321"/>
      <c r="O7321"/>
      <c r="P7321"/>
      <c r="Q7321"/>
      <c r="R7321"/>
      <c r="S7321"/>
      <c r="T7321"/>
      <c r="U7321"/>
      <c r="V7321"/>
      <c r="W7321"/>
      <c r="X7321"/>
      <c r="Y7321"/>
      <c r="Z7321"/>
      <c r="AA7321"/>
      <c r="AB7321"/>
      <c r="AC7321"/>
      <c r="AD7321"/>
      <c r="AE7321"/>
      <c r="AF7321"/>
      <c r="AG7321"/>
      <c r="AH7321">
        <v>0</v>
      </c>
    </row>
    <row r="7322" spans="1:34" ht="15" x14ac:dyDescent="0.25">
      <c r="A7322" t="s">
        <v>14560</v>
      </c>
      <c r="B7322" t="s">
        <v>14561</v>
      </c>
      <c r="C7322" t="s">
        <v>90</v>
      </c>
      <c r="D7322">
        <v>44</v>
      </c>
      <c r="E7322" s="138">
        <v>45656</v>
      </c>
      <c r="F7322" s="138">
        <v>45708</v>
      </c>
      <c r="G7322" t="s">
        <v>69</v>
      </c>
      <c r="H7322" t="s">
        <v>70</v>
      </c>
      <c r="I7322">
        <v>0</v>
      </c>
      <c r="J7322" t="s">
        <v>16229</v>
      </c>
      <c r="K7322">
        <v>0.7</v>
      </c>
      <c r="L7322" t="s">
        <v>71</v>
      </c>
      <c r="M7322"/>
      <c r="N7322"/>
      <c r="O7322"/>
      <c r="P7322"/>
      <c r="Q7322"/>
      <c r="R7322"/>
      <c r="S7322"/>
      <c r="T7322"/>
      <c r="U7322"/>
      <c r="V7322"/>
      <c r="W7322"/>
      <c r="X7322"/>
      <c r="Y7322"/>
      <c r="Z7322"/>
      <c r="AA7322"/>
      <c r="AB7322"/>
      <c r="AC7322"/>
      <c r="AD7322"/>
      <c r="AE7322"/>
      <c r="AF7322"/>
      <c r="AG7322">
        <v>2</v>
      </c>
      <c r="AH7322">
        <v>10000</v>
      </c>
    </row>
    <row r="7323" spans="1:34" ht="15" x14ac:dyDescent="0.25">
      <c r="A7323" t="s">
        <v>14562</v>
      </c>
      <c r="B7323" t="s">
        <v>14563</v>
      </c>
      <c r="C7323" t="s">
        <v>170</v>
      </c>
      <c r="D7323">
        <v>9</v>
      </c>
      <c r="E7323" s="138">
        <v>45317</v>
      </c>
      <c r="F7323" s="138">
        <v>46011</v>
      </c>
      <c r="G7323" t="s">
        <v>69</v>
      </c>
      <c r="H7323" t="s">
        <v>70</v>
      </c>
      <c r="I7323">
        <v>0</v>
      </c>
      <c r="J7323" t="s">
        <v>16229</v>
      </c>
      <c r="K7323">
        <v>0.8</v>
      </c>
      <c r="L7323" t="s">
        <v>71</v>
      </c>
      <c r="M7323"/>
      <c r="N7323"/>
      <c r="O7323"/>
      <c r="P7323"/>
      <c r="Q7323"/>
      <c r="R7323"/>
      <c r="S7323"/>
      <c r="T7323"/>
      <c r="U7323"/>
      <c r="V7323"/>
      <c r="W7323"/>
      <c r="X7323"/>
      <c r="Y7323"/>
      <c r="Z7323"/>
      <c r="AA7323"/>
      <c r="AB7323"/>
      <c r="AC7323"/>
      <c r="AD7323"/>
      <c r="AE7323"/>
      <c r="AF7323"/>
      <c r="AG7323">
        <v>2</v>
      </c>
      <c r="AH7323">
        <v>10000</v>
      </c>
    </row>
    <row r="7324" spans="1:34" ht="15" x14ac:dyDescent="0.25">
      <c r="A7324" t="s">
        <v>14564</v>
      </c>
      <c r="B7324" t="s">
        <v>14565</v>
      </c>
      <c r="C7324" t="s">
        <v>742</v>
      </c>
      <c r="D7324">
        <v>30</v>
      </c>
      <c r="E7324" s="138">
        <v>45601</v>
      </c>
      <c r="F7324" s="138">
        <v>45944</v>
      </c>
      <c r="G7324" t="s">
        <v>69</v>
      </c>
      <c r="H7324" t="s">
        <v>63</v>
      </c>
      <c r="I7324">
        <v>0.4</v>
      </c>
      <c r="J7324" t="s">
        <v>71</v>
      </c>
      <c r="K7324"/>
      <c r="L7324"/>
      <c r="M7324"/>
      <c r="N7324"/>
      <c r="O7324"/>
      <c r="P7324"/>
      <c r="Q7324"/>
      <c r="R7324"/>
      <c r="S7324"/>
      <c r="T7324"/>
      <c r="U7324"/>
      <c r="V7324"/>
      <c r="W7324"/>
      <c r="X7324"/>
      <c r="Y7324"/>
      <c r="Z7324"/>
      <c r="AA7324"/>
      <c r="AB7324"/>
      <c r="AC7324"/>
      <c r="AD7324"/>
      <c r="AE7324"/>
      <c r="AF7324"/>
      <c r="AG7324">
        <v>1</v>
      </c>
      <c r="AH7324">
        <v>0</v>
      </c>
    </row>
    <row r="7325" spans="1:34" ht="15" x14ac:dyDescent="0.25">
      <c r="A7325" t="s">
        <v>14566</v>
      </c>
      <c r="B7325" t="s">
        <v>14567</v>
      </c>
      <c r="C7325" t="s">
        <v>2812</v>
      </c>
      <c r="D7325"/>
      <c r="E7325"/>
      <c r="F7325"/>
      <c r="G7325"/>
      <c r="H7325" t="s">
        <v>63</v>
      </c>
      <c r="I7325" t="s">
        <v>64</v>
      </c>
      <c r="J7325"/>
      <c r="K7325"/>
      <c r="L7325"/>
      <c r="M7325"/>
      <c r="N7325"/>
      <c r="O7325"/>
      <c r="P7325"/>
      <c r="Q7325"/>
      <c r="R7325"/>
      <c r="S7325"/>
      <c r="T7325"/>
      <c r="U7325"/>
      <c r="V7325"/>
      <c r="W7325"/>
      <c r="X7325"/>
      <c r="Y7325"/>
      <c r="Z7325"/>
      <c r="AA7325"/>
      <c r="AB7325"/>
      <c r="AC7325"/>
      <c r="AD7325"/>
      <c r="AE7325"/>
      <c r="AF7325"/>
      <c r="AG7325"/>
      <c r="AH7325">
        <v>0</v>
      </c>
    </row>
    <row r="7326" spans="1:34" ht="15" x14ac:dyDescent="0.25">
      <c r="A7326" t="s">
        <v>14568</v>
      </c>
      <c r="B7326" t="s">
        <v>14569</v>
      </c>
      <c r="C7326" t="s">
        <v>87</v>
      </c>
      <c r="D7326">
        <v>27</v>
      </c>
      <c r="E7326" s="138">
        <v>45645</v>
      </c>
      <c r="F7326" s="138">
        <v>45845</v>
      </c>
      <c r="G7326" t="s">
        <v>69</v>
      </c>
      <c r="H7326" t="s">
        <v>63</v>
      </c>
      <c r="I7326">
        <v>0.8</v>
      </c>
      <c r="J7326" t="s">
        <v>71</v>
      </c>
      <c r="K7326"/>
      <c r="L7326"/>
      <c r="M7326"/>
      <c r="N7326"/>
      <c r="O7326"/>
      <c r="P7326"/>
      <c r="Q7326"/>
      <c r="R7326"/>
      <c r="S7326"/>
      <c r="T7326"/>
      <c r="U7326"/>
      <c r="V7326"/>
      <c r="W7326"/>
      <c r="X7326"/>
      <c r="Y7326"/>
      <c r="Z7326"/>
      <c r="AA7326"/>
      <c r="AB7326"/>
      <c r="AC7326"/>
      <c r="AD7326"/>
      <c r="AE7326"/>
      <c r="AF7326"/>
      <c r="AG7326">
        <v>1</v>
      </c>
      <c r="AH7326">
        <v>0</v>
      </c>
    </row>
    <row r="7327" spans="1:34" ht="15" x14ac:dyDescent="0.25">
      <c r="A7327" t="s">
        <v>14570</v>
      </c>
      <c r="B7327" t="s">
        <v>14571</v>
      </c>
      <c r="C7327" t="s">
        <v>105</v>
      </c>
      <c r="D7327">
        <v>19</v>
      </c>
      <c r="E7327" s="138">
        <v>44063</v>
      </c>
      <c r="F7327" s="138">
        <v>46011</v>
      </c>
      <c r="G7327" t="s">
        <v>69</v>
      </c>
      <c r="H7327" t="s">
        <v>63</v>
      </c>
      <c r="I7327">
        <v>0.8</v>
      </c>
      <c r="J7327" t="s">
        <v>71</v>
      </c>
      <c r="K7327"/>
      <c r="L7327"/>
      <c r="M7327"/>
      <c r="N7327"/>
      <c r="O7327"/>
      <c r="P7327"/>
      <c r="Q7327"/>
      <c r="R7327"/>
      <c r="S7327"/>
      <c r="T7327"/>
      <c r="U7327"/>
      <c r="V7327"/>
      <c r="W7327"/>
      <c r="X7327"/>
      <c r="Y7327"/>
      <c r="Z7327"/>
      <c r="AA7327"/>
      <c r="AB7327"/>
      <c r="AC7327"/>
      <c r="AD7327"/>
      <c r="AE7327"/>
      <c r="AF7327"/>
      <c r="AG7327">
        <v>1</v>
      </c>
      <c r="AH7327">
        <v>0</v>
      </c>
    </row>
    <row r="7328" spans="1:34" ht="15" x14ac:dyDescent="0.25">
      <c r="A7328" t="s">
        <v>14572</v>
      </c>
      <c r="B7328" t="s">
        <v>14573</v>
      </c>
      <c r="C7328" t="s">
        <v>411</v>
      </c>
      <c r="D7328">
        <v>36</v>
      </c>
      <c r="E7328" s="138">
        <v>45138</v>
      </c>
      <c r="F7328" s="138">
        <v>46011</v>
      </c>
      <c r="G7328" t="s">
        <v>69</v>
      </c>
      <c r="H7328" t="s">
        <v>63</v>
      </c>
      <c r="I7328">
        <v>0.8</v>
      </c>
      <c r="J7328" t="s">
        <v>71</v>
      </c>
      <c r="K7328"/>
      <c r="L7328"/>
      <c r="M7328"/>
      <c r="N7328"/>
      <c r="O7328"/>
      <c r="P7328"/>
      <c r="Q7328"/>
      <c r="R7328"/>
      <c r="S7328"/>
      <c r="T7328"/>
      <c r="U7328"/>
      <c r="V7328"/>
      <c r="W7328"/>
      <c r="X7328"/>
      <c r="Y7328"/>
      <c r="Z7328"/>
      <c r="AA7328"/>
      <c r="AB7328"/>
      <c r="AC7328"/>
      <c r="AD7328"/>
      <c r="AE7328"/>
      <c r="AF7328"/>
      <c r="AG7328">
        <v>1</v>
      </c>
      <c r="AH7328">
        <v>0</v>
      </c>
    </row>
    <row r="7329" spans="1:34" ht="15" x14ac:dyDescent="0.25">
      <c r="A7329" t="s">
        <v>14326</v>
      </c>
      <c r="B7329" t="s">
        <v>14327</v>
      </c>
      <c r="C7329" t="s">
        <v>154</v>
      </c>
      <c r="D7329">
        <v>32</v>
      </c>
      <c r="E7329" s="138">
        <v>42212</v>
      </c>
      <c r="F7329" s="138">
        <v>46011</v>
      </c>
      <c r="G7329" t="s">
        <v>69</v>
      </c>
      <c r="H7329" t="s">
        <v>63</v>
      </c>
      <c r="I7329">
        <v>0.8</v>
      </c>
      <c r="J7329" t="s">
        <v>71</v>
      </c>
      <c r="K7329"/>
      <c r="L7329"/>
      <c r="M7329"/>
      <c r="N7329"/>
      <c r="O7329"/>
      <c r="P7329"/>
      <c r="Q7329"/>
      <c r="R7329"/>
      <c r="S7329"/>
      <c r="T7329"/>
      <c r="U7329"/>
      <c r="V7329"/>
      <c r="W7329"/>
      <c r="X7329"/>
      <c r="Y7329"/>
      <c r="Z7329"/>
      <c r="AA7329"/>
      <c r="AB7329"/>
      <c r="AC7329"/>
      <c r="AD7329"/>
      <c r="AE7329"/>
      <c r="AF7329"/>
      <c r="AG7329">
        <v>1</v>
      </c>
      <c r="AH7329">
        <v>0</v>
      </c>
    </row>
    <row r="7330" spans="1:34" ht="15" x14ac:dyDescent="0.25">
      <c r="A7330" t="s">
        <v>4476</v>
      </c>
      <c r="B7330" t="s">
        <v>4477</v>
      </c>
      <c r="C7330" t="s">
        <v>193</v>
      </c>
      <c r="D7330">
        <v>61</v>
      </c>
      <c r="E7330" s="138">
        <v>45636</v>
      </c>
      <c r="F7330" s="138">
        <v>45945</v>
      </c>
      <c r="G7330" t="s">
        <v>69</v>
      </c>
      <c r="H7330" t="s">
        <v>63</v>
      </c>
      <c r="I7330">
        <v>0.4</v>
      </c>
      <c r="J7330" t="s">
        <v>71</v>
      </c>
      <c r="K7330"/>
      <c r="L7330"/>
      <c r="M7330"/>
      <c r="N7330"/>
      <c r="O7330"/>
      <c r="P7330"/>
      <c r="Q7330"/>
      <c r="R7330"/>
      <c r="S7330"/>
      <c r="T7330"/>
      <c r="U7330"/>
      <c r="V7330"/>
      <c r="W7330"/>
      <c r="X7330"/>
      <c r="Y7330"/>
      <c r="Z7330"/>
      <c r="AA7330"/>
      <c r="AB7330"/>
      <c r="AC7330"/>
      <c r="AD7330"/>
      <c r="AE7330"/>
      <c r="AF7330"/>
      <c r="AG7330">
        <v>1</v>
      </c>
      <c r="AH7330">
        <v>0</v>
      </c>
    </row>
    <row r="7331" spans="1:34" ht="15" x14ac:dyDescent="0.25">
      <c r="A7331" t="s">
        <v>14574</v>
      </c>
      <c r="B7331" t="s">
        <v>14575</v>
      </c>
      <c r="C7331" t="s">
        <v>251</v>
      </c>
      <c r="D7331">
        <v>49</v>
      </c>
      <c r="E7331" s="138">
        <v>45649</v>
      </c>
      <c r="F7331" s="138">
        <v>45674</v>
      </c>
      <c r="G7331" t="s">
        <v>69</v>
      </c>
      <c r="H7331" t="s">
        <v>70</v>
      </c>
      <c r="I7331">
        <v>0</v>
      </c>
      <c r="J7331" t="s">
        <v>16269</v>
      </c>
      <c r="K7331">
        <v>0.7</v>
      </c>
      <c r="L7331" t="s">
        <v>16270</v>
      </c>
      <c r="M7331">
        <v>0.7</v>
      </c>
      <c r="N7331" t="s">
        <v>78</v>
      </c>
      <c r="O7331">
        <v>0.75</v>
      </c>
      <c r="P7331" t="s">
        <v>79</v>
      </c>
      <c r="Q7331"/>
      <c r="R7331"/>
      <c r="S7331"/>
      <c r="T7331"/>
      <c r="U7331"/>
      <c r="V7331"/>
      <c r="W7331"/>
      <c r="X7331"/>
      <c r="Y7331"/>
      <c r="Z7331"/>
      <c r="AA7331"/>
      <c r="AB7331"/>
      <c r="AC7331"/>
      <c r="AD7331"/>
      <c r="AE7331"/>
      <c r="AF7331"/>
      <c r="AG7331">
        <v>4</v>
      </c>
      <c r="AH7331">
        <v>12500</v>
      </c>
    </row>
    <row r="7332" spans="1:34" ht="15" x14ac:dyDescent="0.25">
      <c r="A7332" t="s">
        <v>14576</v>
      </c>
      <c r="B7332" t="s">
        <v>14577</v>
      </c>
      <c r="C7332" t="s">
        <v>411</v>
      </c>
      <c r="D7332">
        <v>7</v>
      </c>
      <c r="E7332" s="138">
        <v>37699</v>
      </c>
      <c r="F7332" s="138">
        <v>46011</v>
      </c>
      <c r="G7332" t="s">
        <v>69</v>
      </c>
      <c r="H7332" t="s">
        <v>63</v>
      </c>
      <c r="I7332">
        <v>0.5</v>
      </c>
      <c r="J7332" t="s">
        <v>71</v>
      </c>
      <c r="K7332"/>
      <c r="L7332"/>
      <c r="M7332"/>
      <c r="N7332"/>
      <c r="O7332"/>
      <c r="P7332"/>
      <c r="Q7332"/>
      <c r="R7332"/>
      <c r="S7332"/>
      <c r="T7332"/>
      <c r="U7332"/>
      <c r="V7332"/>
      <c r="W7332"/>
      <c r="X7332"/>
      <c r="Y7332"/>
      <c r="Z7332"/>
      <c r="AA7332"/>
      <c r="AB7332"/>
      <c r="AC7332"/>
      <c r="AD7332"/>
      <c r="AE7332"/>
      <c r="AF7332"/>
      <c r="AG7332">
        <v>1</v>
      </c>
      <c r="AH7332">
        <v>0</v>
      </c>
    </row>
    <row r="7333" spans="1:34" ht="15" x14ac:dyDescent="0.25">
      <c r="A7333" t="s">
        <v>14578</v>
      </c>
      <c r="B7333" t="s">
        <v>14579</v>
      </c>
      <c r="C7333" t="s">
        <v>286</v>
      </c>
      <c r="D7333">
        <v>87</v>
      </c>
      <c r="E7333" s="138">
        <v>45271</v>
      </c>
      <c r="F7333" s="138">
        <v>46011</v>
      </c>
      <c r="G7333" t="s">
        <v>16478</v>
      </c>
      <c r="H7333" t="s">
        <v>70</v>
      </c>
      <c r="I7333">
        <v>0.6</v>
      </c>
      <c r="J7333" t="s">
        <v>76</v>
      </c>
      <c r="K7333">
        <v>0.6</v>
      </c>
      <c r="L7333" t="s">
        <v>77</v>
      </c>
      <c r="M7333">
        <v>0.7</v>
      </c>
      <c r="N7333" t="s">
        <v>78</v>
      </c>
      <c r="O7333">
        <v>0.8</v>
      </c>
      <c r="P7333" t="s">
        <v>79</v>
      </c>
      <c r="Q7333">
        <v>0</v>
      </c>
      <c r="R7333" t="s">
        <v>16230</v>
      </c>
      <c r="S7333"/>
      <c r="T7333"/>
      <c r="U7333"/>
      <c r="V7333"/>
      <c r="W7333"/>
      <c r="X7333"/>
      <c r="Y7333"/>
      <c r="Z7333"/>
      <c r="AA7333"/>
      <c r="AB7333"/>
      <c r="AC7333"/>
      <c r="AD7333"/>
      <c r="AE7333"/>
      <c r="AF7333"/>
      <c r="AG7333">
        <v>0</v>
      </c>
      <c r="AH7333">
        <v>0</v>
      </c>
    </row>
    <row r="7334" spans="1:34" ht="15" x14ac:dyDescent="0.25">
      <c r="A7334" t="s">
        <v>14580</v>
      </c>
      <c r="B7334" t="s">
        <v>14581</v>
      </c>
      <c r="C7334" t="s">
        <v>426</v>
      </c>
      <c r="D7334">
        <v>25</v>
      </c>
      <c r="E7334" s="138">
        <v>39590</v>
      </c>
      <c r="F7334" s="138">
        <v>46011</v>
      </c>
      <c r="G7334" t="s">
        <v>69</v>
      </c>
      <c r="H7334" t="s">
        <v>63</v>
      </c>
      <c r="I7334">
        <v>0.8</v>
      </c>
      <c r="J7334" t="s">
        <v>71</v>
      </c>
      <c r="K7334"/>
      <c r="L7334"/>
      <c r="M7334"/>
      <c r="N7334"/>
      <c r="O7334"/>
      <c r="P7334"/>
      <c r="Q7334"/>
      <c r="R7334"/>
      <c r="S7334"/>
      <c r="T7334"/>
      <c r="U7334"/>
      <c r="V7334"/>
      <c r="W7334"/>
      <c r="X7334"/>
      <c r="Y7334"/>
      <c r="Z7334"/>
      <c r="AA7334"/>
      <c r="AB7334"/>
      <c r="AC7334"/>
      <c r="AD7334"/>
      <c r="AE7334"/>
      <c r="AF7334"/>
      <c r="AG7334">
        <v>1</v>
      </c>
      <c r="AH7334">
        <v>0</v>
      </c>
    </row>
    <row r="7335" spans="1:34" ht="15" x14ac:dyDescent="0.25">
      <c r="A7335" t="s">
        <v>14582</v>
      </c>
      <c r="B7335" t="s">
        <v>14583</v>
      </c>
      <c r="C7335" t="s">
        <v>426</v>
      </c>
      <c r="D7335">
        <v>27</v>
      </c>
      <c r="E7335" s="138">
        <v>42215</v>
      </c>
      <c r="F7335" s="138">
        <v>46011</v>
      </c>
      <c r="G7335" t="s">
        <v>69</v>
      </c>
      <c r="H7335" t="s">
        <v>70</v>
      </c>
      <c r="I7335">
        <v>0</v>
      </c>
      <c r="J7335" t="s">
        <v>16246</v>
      </c>
      <c r="K7335">
        <v>0.6</v>
      </c>
      <c r="L7335" t="s">
        <v>71</v>
      </c>
      <c r="M7335"/>
      <c r="N7335"/>
      <c r="O7335"/>
      <c r="P7335"/>
      <c r="Q7335"/>
      <c r="R7335"/>
      <c r="S7335"/>
      <c r="T7335"/>
      <c r="U7335"/>
      <c r="V7335"/>
      <c r="W7335"/>
      <c r="X7335"/>
      <c r="Y7335"/>
      <c r="Z7335"/>
      <c r="AA7335"/>
      <c r="AB7335"/>
      <c r="AC7335"/>
      <c r="AD7335"/>
      <c r="AE7335"/>
      <c r="AF7335"/>
      <c r="AG7335">
        <v>2</v>
      </c>
      <c r="AH7335">
        <v>7499.99</v>
      </c>
    </row>
    <row r="7336" spans="1:34" ht="15" x14ac:dyDescent="0.25">
      <c r="A7336" t="s">
        <v>16454</v>
      </c>
      <c r="B7336" t="s">
        <v>16455</v>
      </c>
      <c r="C7336" t="s">
        <v>359</v>
      </c>
      <c r="D7336">
        <v>43</v>
      </c>
      <c r="E7336" s="138">
        <v>45656</v>
      </c>
      <c r="F7336" s="138">
        <v>45692</v>
      </c>
      <c r="G7336" t="s">
        <v>75</v>
      </c>
      <c r="H7336" t="s">
        <v>70</v>
      </c>
      <c r="I7336">
        <v>0</v>
      </c>
      <c r="J7336" t="s">
        <v>16271</v>
      </c>
      <c r="K7336">
        <v>0.3</v>
      </c>
      <c r="L7336" t="s">
        <v>16270</v>
      </c>
      <c r="M7336">
        <v>0.7</v>
      </c>
      <c r="N7336" t="s">
        <v>78</v>
      </c>
      <c r="O7336">
        <v>0.8</v>
      </c>
      <c r="P7336" t="s">
        <v>79</v>
      </c>
      <c r="Q7336"/>
      <c r="R7336"/>
      <c r="S7336"/>
      <c r="T7336"/>
      <c r="U7336"/>
      <c r="V7336"/>
      <c r="W7336"/>
      <c r="X7336"/>
      <c r="Y7336"/>
      <c r="Z7336"/>
      <c r="AA7336"/>
      <c r="AB7336"/>
      <c r="AC7336"/>
      <c r="AD7336"/>
      <c r="AE7336"/>
      <c r="AF7336"/>
      <c r="AG7336">
        <v>4</v>
      </c>
      <c r="AH7336">
        <v>20000</v>
      </c>
    </row>
    <row r="7337" spans="1:34" ht="15" x14ac:dyDescent="0.25">
      <c r="A7337" t="s">
        <v>14584</v>
      </c>
      <c r="B7337" t="s">
        <v>14585</v>
      </c>
      <c r="C7337" t="s">
        <v>84</v>
      </c>
      <c r="D7337">
        <v>6</v>
      </c>
      <c r="E7337" s="138">
        <v>39528</v>
      </c>
      <c r="F7337" s="138">
        <v>46011</v>
      </c>
      <c r="G7337" t="s">
        <v>818</v>
      </c>
      <c r="H7337" t="s">
        <v>63</v>
      </c>
      <c r="I7337">
        <v>0</v>
      </c>
      <c r="J7337" t="s">
        <v>71</v>
      </c>
      <c r="K7337"/>
      <c r="L7337"/>
      <c r="M7337"/>
      <c r="N7337"/>
      <c r="O7337"/>
      <c r="P7337"/>
      <c r="Q7337"/>
      <c r="R7337"/>
      <c r="S7337"/>
      <c r="T7337"/>
      <c r="U7337"/>
      <c r="V7337"/>
      <c r="W7337"/>
      <c r="X7337"/>
      <c r="Y7337"/>
      <c r="Z7337"/>
      <c r="AA7337"/>
      <c r="AB7337"/>
      <c r="AC7337"/>
      <c r="AD7337"/>
      <c r="AE7337"/>
      <c r="AF7337"/>
      <c r="AG7337">
        <v>1</v>
      </c>
      <c r="AH7337">
        <v>0</v>
      </c>
    </row>
    <row r="7338" spans="1:34" ht="15" x14ac:dyDescent="0.25">
      <c r="A7338" t="s">
        <v>14586</v>
      </c>
      <c r="B7338" t="s">
        <v>14587</v>
      </c>
      <c r="C7338" t="s">
        <v>735</v>
      </c>
      <c r="D7338"/>
      <c r="E7338"/>
      <c r="F7338"/>
      <c r="G7338"/>
      <c r="H7338" t="s">
        <v>63</v>
      </c>
      <c r="I7338" t="s">
        <v>64</v>
      </c>
      <c r="J7338"/>
      <c r="K7338"/>
      <c r="L7338"/>
      <c r="M7338"/>
      <c r="N7338"/>
      <c r="O7338"/>
      <c r="P7338"/>
      <c r="Q7338"/>
      <c r="R7338"/>
      <c r="S7338"/>
      <c r="T7338"/>
      <c r="U7338"/>
      <c r="V7338"/>
      <c r="W7338"/>
      <c r="X7338"/>
      <c r="Y7338"/>
      <c r="Z7338"/>
      <c r="AA7338"/>
      <c r="AB7338"/>
      <c r="AC7338"/>
      <c r="AD7338"/>
      <c r="AE7338"/>
      <c r="AF7338"/>
      <c r="AG7338"/>
      <c r="AH7338">
        <v>0</v>
      </c>
    </row>
    <row r="7339" spans="1:34" ht="15" x14ac:dyDescent="0.25">
      <c r="A7339" t="s">
        <v>14588</v>
      </c>
      <c r="B7339" t="s">
        <v>14589</v>
      </c>
      <c r="C7339" t="s">
        <v>116</v>
      </c>
      <c r="D7339"/>
      <c r="E7339"/>
      <c r="F7339"/>
      <c r="G7339"/>
      <c r="H7339" t="s">
        <v>63</v>
      </c>
      <c r="I7339" t="s">
        <v>64</v>
      </c>
      <c r="J7339"/>
      <c r="K7339"/>
      <c r="L7339"/>
      <c r="M7339"/>
      <c r="N7339"/>
      <c r="O7339"/>
      <c r="P7339"/>
      <c r="Q7339"/>
      <c r="R7339"/>
      <c r="S7339"/>
      <c r="T7339"/>
      <c r="U7339"/>
      <c r="V7339"/>
      <c r="W7339"/>
      <c r="X7339"/>
      <c r="Y7339"/>
      <c r="Z7339"/>
      <c r="AA7339"/>
      <c r="AB7339"/>
      <c r="AC7339"/>
      <c r="AD7339"/>
      <c r="AE7339"/>
      <c r="AF7339"/>
      <c r="AG7339"/>
      <c r="AH7339">
        <v>0</v>
      </c>
    </row>
    <row r="7340" spans="1:34" ht="15" x14ac:dyDescent="0.25">
      <c r="A7340" t="s">
        <v>5925</v>
      </c>
      <c r="B7340" t="s">
        <v>5926</v>
      </c>
      <c r="C7340" t="s">
        <v>935</v>
      </c>
      <c r="D7340">
        <v>41</v>
      </c>
      <c r="E7340" s="138">
        <v>45656</v>
      </c>
      <c r="F7340" s="138">
        <v>45686</v>
      </c>
      <c r="G7340" t="s">
        <v>75</v>
      </c>
      <c r="H7340" t="s">
        <v>70</v>
      </c>
      <c r="I7340">
        <v>0</v>
      </c>
      <c r="J7340" t="s">
        <v>16231</v>
      </c>
      <c r="K7340">
        <v>0.75</v>
      </c>
      <c r="L7340" t="s">
        <v>16270</v>
      </c>
      <c r="M7340">
        <v>0.77</v>
      </c>
      <c r="N7340" t="s">
        <v>78</v>
      </c>
      <c r="O7340">
        <v>0.78</v>
      </c>
      <c r="P7340" t="s">
        <v>79</v>
      </c>
      <c r="Q7340"/>
      <c r="R7340"/>
      <c r="S7340"/>
      <c r="T7340"/>
      <c r="U7340"/>
      <c r="V7340"/>
      <c r="W7340"/>
      <c r="X7340"/>
      <c r="Y7340"/>
      <c r="Z7340"/>
      <c r="AA7340"/>
      <c r="AB7340"/>
      <c r="AC7340"/>
      <c r="AD7340"/>
      <c r="AE7340"/>
      <c r="AF7340"/>
      <c r="AG7340">
        <v>4</v>
      </c>
      <c r="AH7340">
        <v>13000</v>
      </c>
    </row>
    <row r="7341" spans="1:34" ht="15" x14ac:dyDescent="0.25">
      <c r="A7341" t="s">
        <v>14590</v>
      </c>
      <c r="B7341" t="s">
        <v>14591</v>
      </c>
      <c r="C7341" t="s">
        <v>1411</v>
      </c>
      <c r="D7341">
        <v>19</v>
      </c>
      <c r="E7341" s="138">
        <v>44103</v>
      </c>
      <c r="F7341" s="138">
        <v>46011</v>
      </c>
      <c r="G7341" t="s">
        <v>69</v>
      </c>
      <c r="H7341" t="s">
        <v>63</v>
      </c>
      <c r="I7341">
        <v>0.4</v>
      </c>
      <c r="J7341" t="s">
        <v>71</v>
      </c>
      <c r="K7341"/>
      <c r="L7341"/>
      <c r="M7341"/>
      <c r="N7341"/>
      <c r="O7341"/>
      <c r="P7341"/>
      <c r="Q7341"/>
      <c r="R7341"/>
      <c r="S7341"/>
      <c r="T7341"/>
      <c r="U7341"/>
      <c r="V7341"/>
      <c r="W7341"/>
      <c r="X7341"/>
      <c r="Y7341"/>
      <c r="Z7341"/>
      <c r="AA7341"/>
      <c r="AB7341"/>
      <c r="AC7341"/>
      <c r="AD7341"/>
      <c r="AE7341"/>
      <c r="AF7341"/>
      <c r="AG7341">
        <v>1</v>
      </c>
      <c r="AH7341">
        <v>0</v>
      </c>
    </row>
    <row r="7342" spans="1:34" ht="15" x14ac:dyDescent="0.25">
      <c r="A7342" t="s">
        <v>14592</v>
      </c>
      <c r="B7342" t="s">
        <v>14593</v>
      </c>
      <c r="C7342" t="s">
        <v>142</v>
      </c>
      <c r="D7342">
        <v>20</v>
      </c>
      <c r="E7342" s="138">
        <v>45868</v>
      </c>
      <c r="F7342" s="138">
        <v>45908</v>
      </c>
      <c r="G7342" t="s">
        <v>16385</v>
      </c>
      <c r="H7342" t="s">
        <v>63</v>
      </c>
      <c r="I7342">
        <v>0.8</v>
      </c>
      <c r="J7342" t="s">
        <v>71</v>
      </c>
      <c r="K7342"/>
      <c r="L7342"/>
      <c r="M7342"/>
      <c r="N7342"/>
      <c r="O7342"/>
      <c r="P7342"/>
      <c r="Q7342"/>
      <c r="R7342"/>
      <c r="S7342"/>
      <c r="T7342"/>
      <c r="U7342"/>
      <c r="V7342"/>
      <c r="W7342"/>
      <c r="X7342"/>
      <c r="Y7342"/>
      <c r="Z7342"/>
      <c r="AA7342"/>
      <c r="AB7342"/>
      <c r="AC7342"/>
      <c r="AD7342"/>
      <c r="AE7342"/>
      <c r="AF7342"/>
      <c r="AG7342">
        <v>1</v>
      </c>
      <c r="AH7342">
        <v>0</v>
      </c>
    </row>
    <row r="7343" spans="1:34" ht="15" x14ac:dyDescent="0.25">
      <c r="A7343" t="s">
        <v>14594</v>
      </c>
      <c r="B7343" t="s">
        <v>14595</v>
      </c>
      <c r="C7343" t="s">
        <v>84</v>
      </c>
      <c r="D7343">
        <v>44</v>
      </c>
      <c r="E7343" s="138">
        <v>45611</v>
      </c>
      <c r="F7343" s="138">
        <v>45677</v>
      </c>
      <c r="G7343" t="s">
        <v>69</v>
      </c>
      <c r="H7343" t="s">
        <v>63</v>
      </c>
      <c r="I7343">
        <v>0.4</v>
      </c>
      <c r="J7343" t="s">
        <v>71</v>
      </c>
      <c r="K7343"/>
      <c r="L7343"/>
      <c r="M7343"/>
      <c r="N7343"/>
      <c r="O7343"/>
      <c r="P7343"/>
      <c r="Q7343"/>
      <c r="R7343"/>
      <c r="S7343"/>
      <c r="T7343"/>
      <c r="U7343"/>
      <c r="V7343"/>
      <c r="W7343"/>
      <c r="X7343"/>
      <c r="Y7343"/>
      <c r="Z7343"/>
      <c r="AA7343"/>
      <c r="AB7343"/>
      <c r="AC7343"/>
      <c r="AD7343"/>
      <c r="AE7343"/>
      <c r="AF7343"/>
      <c r="AG7343">
        <v>1</v>
      </c>
      <c r="AH7343">
        <v>0</v>
      </c>
    </row>
    <row r="7344" spans="1:34" ht="15" x14ac:dyDescent="0.25">
      <c r="A7344" t="s">
        <v>14596</v>
      </c>
      <c r="B7344" t="s">
        <v>14597</v>
      </c>
      <c r="C7344" t="s">
        <v>62</v>
      </c>
      <c r="D7344">
        <v>24</v>
      </c>
      <c r="E7344" s="138">
        <v>45649</v>
      </c>
      <c r="F7344" s="138">
        <v>45673</v>
      </c>
      <c r="G7344" t="s">
        <v>69</v>
      </c>
      <c r="H7344" t="s">
        <v>70</v>
      </c>
      <c r="I7344">
        <v>0</v>
      </c>
      <c r="J7344" t="s">
        <v>16282</v>
      </c>
      <c r="K7344">
        <v>0.8</v>
      </c>
      <c r="L7344" t="s">
        <v>71</v>
      </c>
      <c r="M7344"/>
      <c r="N7344"/>
      <c r="O7344"/>
      <c r="P7344"/>
      <c r="Q7344"/>
      <c r="R7344"/>
      <c r="S7344"/>
      <c r="T7344"/>
      <c r="U7344"/>
      <c r="V7344"/>
      <c r="W7344"/>
      <c r="X7344"/>
      <c r="Y7344"/>
      <c r="Z7344"/>
      <c r="AA7344"/>
      <c r="AB7344"/>
      <c r="AC7344"/>
      <c r="AD7344"/>
      <c r="AE7344"/>
      <c r="AF7344"/>
      <c r="AG7344">
        <v>2</v>
      </c>
      <c r="AH7344">
        <v>7000</v>
      </c>
    </row>
    <row r="7345" spans="1:34" ht="15" x14ac:dyDescent="0.25">
      <c r="A7345" t="s">
        <v>14598</v>
      </c>
      <c r="B7345" t="s">
        <v>14599</v>
      </c>
      <c r="C7345" t="s">
        <v>145</v>
      </c>
      <c r="D7345">
        <v>59</v>
      </c>
      <c r="E7345" s="138">
        <v>45643</v>
      </c>
      <c r="F7345" s="138">
        <v>45664</v>
      </c>
      <c r="G7345" t="s">
        <v>69</v>
      </c>
      <c r="H7345" t="s">
        <v>63</v>
      </c>
      <c r="I7345">
        <v>0.8</v>
      </c>
      <c r="J7345" t="s">
        <v>71</v>
      </c>
      <c r="K7345"/>
      <c r="L7345"/>
      <c r="M7345"/>
      <c r="N7345"/>
      <c r="O7345"/>
      <c r="P7345"/>
      <c r="Q7345"/>
      <c r="R7345"/>
      <c r="S7345"/>
      <c r="T7345"/>
      <c r="U7345"/>
      <c r="V7345"/>
      <c r="W7345"/>
      <c r="X7345"/>
      <c r="Y7345"/>
      <c r="Z7345"/>
      <c r="AA7345"/>
      <c r="AB7345"/>
      <c r="AC7345"/>
      <c r="AD7345"/>
      <c r="AE7345"/>
      <c r="AF7345"/>
      <c r="AG7345">
        <v>1</v>
      </c>
      <c r="AH7345">
        <v>0</v>
      </c>
    </row>
    <row r="7346" spans="1:34" ht="15" x14ac:dyDescent="0.25">
      <c r="A7346" t="s">
        <v>14600</v>
      </c>
      <c r="B7346" t="s">
        <v>14601</v>
      </c>
      <c r="C7346" t="s">
        <v>326</v>
      </c>
      <c r="D7346">
        <v>63</v>
      </c>
      <c r="E7346" s="138">
        <v>45615</v>
      </c>
      <c r="F7346" s="138">
        <v>45929</v>
      </c>
      <c r="G7346" t="s">
        <v>69</v>
      </c>
      <c r="H7346" t="s">
        <v>63</v>
      </c>
      <c r="I7346">
        <v>0.8</v>
      </c>
      <c r="J7346" t="s">
        <v>71</v>
      </c>
      <c r="K7346"/>
      <c r="L7346"/>
      <c r="M7346"/>
      <c r="N7346"/>
      <c r="O7346"/>
      <c r="P7346"/>
      <c r="Q7346"/>
      <c r="R7346"/>
      <c r="S7346"/>
      <c r="T7346"/>
      <c r="U7346"/>
      <c r="V7346"/>
      <c r="W7346"/>
      <c r="X7346"/>
      <c r="Y7346"/>
      <c r="Z7346"/>
      <c r="AA7346"/>
      <c r="AB7346"/>
      <c r="AC7346"/>
      <c r="AD7346"/>
      <c r="AE7346"/>
      <c r="AF7346"/>
      <c r="AG7346">
        <v>1</v>
      </c>
      <c r="AH7346">
        <v>0</v>
      </c>
    </row>
    <row r="7347" spans="1:34" ht="15" x14ac:dyDescent="0.25">
      <c r="A7347" t="s">
        <v>14602</v>
      </c>
      <c r="B7347" t="s">
        <v>14603</v>
      </c>
      <c r="C7347" t="s">
        <v>145</v>
      </c>
      <c r="D7347">
        <v>108</v>
      </c>
      <c r="E7347" s="138">
        <v>45653</v>
      </c>
      <c r="F7347" s="138">
        <v>45693</v>
      </c>
      <c r="G7347" t="s">
        <v>69</v>
      </c>
      <c r="H7347" t="s">
        <v>70</v>
      </c>
      <c r="I7347">
        <v>0</v>
      </c>
      <c r="J7347" t="s">
        <v>16249</v>
      </c>
      <c r="K7347">
        <v>0.8</v>
      </c>
      <c r="L7347" t="s">
        <v>71</v>
      </c>
      <c r="M7347"/>
      <c r="N7347"/>
      <c r="O7347"/>
      <c r="P7347"/>
      <c r="Q7347"/>
      <c r="R7347"/>
      <c r="S7347"/>
      <c r="T7347"/>
      <c r="U7347"/>
      <c r="V7347"/>
      <c r="W7347"/>
      <c r="X7347"/>
      <c r="Y7347"/>
      <c r="Z7347"/>
      <c r="AA7347"/>
      <c r="AB7347"/>
      <c r="AC7347"/>
      <c r="AD7347"/>
      <c r="AE7347"/>
      <c r="AF7347"/>
      <c r="AG7347">
        <v>2</v>
      </c>
      <c r="AH7347">
        <v>8000</v>
      </c>
    </row>
    <row r="7348" spans="1:34" ht="15" x14ac:dyDescent="0.25">
      <c r="A7348" t="s">
        <v>14604</v>
      </c>
      <c r="B7348" t="s">
        <v>14605</v>
      </c>
      <c r="C7348" t="s">
        <v>691</v>
      </c>
      <c r="D7348">
        <v>33</v>
      </c>
      <c r="E7348" s="138">
        <v>45644</v>
      </c>
      <c r="F7348" s="138">
        <v>45866</v>
      </c>
      <c r="G7348" t="s">
        <v>75</v>
      </c>
      <c r="H7348" t="s">
        <v>70</v>
      </c>
      <c r="I7348">
        <v>0.6</v>
      </c>
      <c r="J7348" t="s">
        <v>16270</v>
      </c>
      <c r="K7348">
        <v>0.75</v>
      </c>
      <c r="L7348" t="s">
        <v>78</v>
      </c>
      <c r="M7348">
        <v>0.8</v>
      </c>
      <c r="N7348" t="s">
        <v>79</v>
      </c>
      <c r="O7348"/>
      <c r="P7348"/>
      <c r="Q7348"/>
      <c r="R7348"/>
      <c r="S7348"/>
      <c r="T7348"/>
      <c r="U7348"/>
      <c r="V7348"/>
      <c r="W7348"/>
      <c r="X7348"/>
      <c r="Y7348"/>
      <c r="Z7348"/>
      <c r="AA7348"/>
      <c r="AB7348"/>
      <c r="AC7348"/>
      <c r="AD7348"/>
      <c r="AE7348"/>
      <c r="AF7348"/>
      <c r="AG7348">
        <v>3</v>
      </c>
      <c r="AH7348">
        <v>0</v>
      </c>
    </row>
    <row r="7349" spans="1:34" ht="15" x14ac:dyDescent="0.25">
      <c r="A7349" t="s">
        <v>14606</v>
      </c>
      <c r="B7349" t="s">
        <v>14607</v>
      </c>
      <c r="C7349" t="s">
        <v>193</v>
      </c>
      <c r="D7349">
        <v>4</v>
      </c>
      <c r="E7349" s="138">
        <v>45713</v>
      </c>
      <c r="F7349" s="138">
        <v>45904</v>
      </c>
      <c r="G7349" t="s">
        <v>69</v>
      </c>
      <c r="H7349" t="s">
        <v>70</v>
      </c>
      <c r="I7349">
        <v>0</v>
      </c>
      <c r="J7349" t="s">
        <v>16230</v>
      </c>
      <c r="K7349">
        <v>0.8</v>
      </c>
      <c r="L7349" t="s">
        <v>71</v>
      </c>
      <c r="M7349"/>
      <c r="N7349"/>
      <c r="O7349"/>
      <c r="P7349"/>
      <c r="Q7349"/>
      <c r="R7349"/>
      <c r="S7349"/>
      <c r="T7349"/>
      <c r="U7349"/>
      <c r="V7349"/>
      <c r="W7349"/>
      <c r="X7349"/>
      <c r="Y7349"/>
      <c r="Z7349"/>
      <c r="AA7349"/>
      <c r="AB7349"/>
      <c r="AC7349"/>
      <c r="AD7349"/>
      <c r="AE7349"/>
      <c r="AF7349"/>
      <c r="AG7349">
        <v>2</v>
      </c>
      <c r="AH7349">
        <v>15000</v>
      </c>
    </row>
    <row r="7350" spans="1:34" ht="15" x14ac:dyDescent="0.25">
      <c r="A7350" t="s">
        <v>14608</v>
      </c>
      <c r="B7350" t="s">
        <v>14609</v>
      </c>
      <c r="C7350" t="s">
        <v>219</v>
      </c>
      <c r="D7350">
        <v>3</v>
      </c>
      <c r="E7350" s="138">
        <v>45714</v>
      </c>
      <c r="F7350" s="138">
        <v>45720</v>
      </c>
      <c r="G7350" t="s">
        <v>75</v>
      </c>
      <c r="H7350" t="s">
        <v>70</v>
      </c>
      <c r="I7350">
        <v>0</v>
      </c>
      <c r="J7350" t="s">
        <v>16229</v>
      </c>
      <c r="K7350">
        <v>0.55000000000000004</v>
      </c>
      <c r="L7350" t="s">
        <v>71</v>
      </c>
      <c r="M7350"/>
      <c r="N7350"/>
      <c r="O7350"/>
      <c r="P7350"/>
      <c r="Q7350"/>
      <c r="R7350"/>
      <c r="S7350"/>
      <c r="T7350"/>
      <c r="U7350"/>
      <c r="V7350"/>
      <c r="W7350"/>
      <c r="X7350"/>
      <c r="Y7350"/>
      <c r="Z7350"/>
      <c r="AA7350"/>
      <c r="AB7350"/>
      <c r="AC7350"/>
      <c r="AD7350"/>
      <c r="AE7350"/>
      <c r="AF7350"/>
      <c r="AG7350">
        <v>2</v>
      </c>
      <c r="AH7350">
        <v>10000</v>
      </c>
    </row>
    <row r="7351" spans="1:34" ht="15" x14ac:dyDescent="0.25">
      <c r="A7351" t="s">
        <v>14610</v>
      </c>
      <c r="B7351" t="s">
        <v>14611</v>
      </c>
      <c r="C7351" t="s">
        <v>176</v>
      </c>
      <c r="D7351">
        <v>5</v>
      </c>
      <c r="E7351" s="138">
        <v>45713</v>
      </c>
      <c r="F7351" s="138">
        <v>45716</v>
      </c>
      <c r="G7351" t="s">
        <v>69</v>
      </c>
      <c r="H7351" t="s">
        <v>63</v>
      </c>
      <c r="I7351">
        <v>0.6</v>
      </c>
      <c r="J7351" t="s">
        <v>71</v>
      </c>
      <c r="K7351"/>
      <c r="L7351"/>
      <c r="M7351"/>
      <c r="N7351"/>
      <c r="O7351"/>
      <c r="P7351"/>
      <c r="Q7351"/>
      <c r="R7351"/>
      <c r="S7351"/>
      <c r="T7351"/>
      <c r="U7351"/>
      <c r="V7351"/>
      <c r="W7351"/>
      <c r="X7351"/>
      <c r="Y7351"/>
      <c r="Z7351"/>
      <c r="AA7351"/>
      <c r="AB7351"/>
      <c r="AC7351"/>
      <c r="AD7351"/>
      <c r="AE7351"/>
      <c r="AF7351"/>
      <c r="AG7351">
        <v>1</v>
      </c>
      <c r="AH7351">
        <v>0</v>
      </c>
    </row>
    <row r="7352" spans="1:34" ht="15" x14ac:dyDescent="0.25">
      <c r="A7352" t="s">
        <v>14612</v>
      </c>
      <c r="B7352" t="s">
        <v>14613</v>
      </c>
      <c r="C7352" t="s">
        <v>735</v>
      </c>
      <c r="D7352"/>
      <c r="E7352"/>
      <c r="F7352"/>
      <c r="G7352"/>
      <c r="H7352" t="s">
        <v>63</v>
      </c>
      <c r="I7352" t="s">
        <v>64</v>
      </c>
      <c r="J7352"/>
      <c r="K7352"/>
      <c r="L7352"/>
      <c r="M7352"/>
      <c r="N7352"/>
      <c r="O7352"/>
      <c r="P7352"/>
      <c r="Q7352"/>
      <c r="R7352"/>
      <c r="S7352"/>
      <c r="T7352"/>
      <c r="U7352"/>
      <c r="V7352"/>
      <c r="W7352"/>
      <c r="X7352"/>
      <c r="Y7352"/>
      <c r="Z7352"/>
      <c r="AA7352"/>
      <c r="AB7352"/>
      <c r="AC7352"/>
      <c r="AD7352"/>
      <c r="AE7352"/>
      <c r="AF7352"/>
      <c r="AG7352"/>
      <c r="AH7352">
        <v>0</v>
      </c>
    </row>
    <row r="7353" spans="1:34" ht="15" x14ac:dyDescent="0.25">
      <c r="A7353" t="s">
        <v>14614</v>
      </c>
      <c r="B7353" t="s">
        <v>14615</v>
      </c>
      <c r="C7353" t="s">
        <v>790</v>
      </c>
      <c r="D7353">
        <v>16</v>
      </c>
      <c r="E7353" s="138">
        <v>45866</v>
      </c>
      <c r="F7353" s="138">
        <v>45894</v>
      </c>
      <c r="G7353" t="s">
        <v>16385</v>
      </c>
      <c r="H7353" t="s">
        <v>63</v>
      </c>
      <c r="I7353">
        <v>0.8</v>
      </c>
      <c r="J7353" t="s">
        <v>71</v>
      </c>
      <c r="K7353"/>
      <c r="L7353"/>
      <c r="M7353"/>
      <c r="N7353"/>
      <c r="O7353"/>
      <c r="P7353"/>
      <c r="Q7353"/>
      <c r="R7353"/>
      <c r="S7353"/>
      <c r="T7353"/>
      <c r="U7353"/>
      <c r="V7353"/>
      <c r="W7353"/>
      <c r="X7353"/>
      <c r="Y7353"/>
      <c r="Z7353"/>
      <c r="AA7353"/>
      <c r="AB7353"/>
      <c r="AC7353"/>
      <c r="AD7353"/>
      <c r="AE7353"/>
      <c r="AF7353"/>
      <c r="AG7353">
        <v>1</v>
      </c>
      <c r="AH7353">
        <v>0</v>
      </c>
    </row>
    <row r="7354" spans="1:34" ht="15" x14ac:dyDescent="0.25">
      <c r="A7354" t="s">
        <v>14616</v>
      </c>
      <c r="B7354" t="s">
        <v>14617</v>
      </c>
      <c r="C7354" t="s">
        <v>84</v>
      </c>
      <c r="D7354">
        <v>30</v>
      </c>
      <c r="E7354" s="138">
        <v>45603</v>
      </c>
      <c r="F7354" s="138">
        <v>45783</v>
      </c>
      <c r="G7354" t="s">
        <v>69</v>
      </c>
      <c r="H7354" t="s">
        <v>63</v>
      </c>
      <c r="I7354">
        <v>0.5</v>
      </c>
      <c r="J7354" t="s">
        <v>71</v>
      </c>
      <c r="K7354"/>
      <c r="L7354"/>
      <c r="M7354"/>
      <c r="N7354"/>
      <c r="O7354"/>
      <c r="P7354"/>
      <c r="Q7354"/>
      <c r="R7354"/>
      <c r="S7354"/>
      <c r="T7354"/>
      <c r="U7354"/>
      <c r="V7354"/>
      <c r="W7354"/>
      <c r="X7354"/>
      <c r="Y7354"/>
      <c r="Z7354"/>
      <c r="AA7354"/>
      <c r="AB7354"/>
      <c r="AC7354"/>
      <c r="AD7354"/>
      <c r="AE7354"/>
      <c r="AF7354"/>
      <c r="AG7354">
        <v>1</v>
      </c>
      <c r="AH7354">
        <v>0</v>
      </c>
    </row>
    <row r="7355" spans="1:34" ht="15" x14ac:dyDescent="0.25">
      <c r="A7355" t="s">
        <v>14618</v>
      </c>
      <c r="B7355" t="s">
        <v>14619</v>
      </c>
      <c r="C7355" t="s">
        <v>219</v>
      </c>
      <c r="D7355">
        <v>38</v>
      </c>
      <c r="E7355" s="138">
        <v>45628</v>
      </c>
      <c r="F7355" s="138">
        <v>45687</v>
      </c>
      <c r="G7355" t="s">
        <v>69</v>
      </c>
      <c r="H7355" t="s">
        <v>70</v>
      </c>
      <c r="I7355">
        <v>0</v>
      </c>
      <c r="J7355" t="s">
        <v>16229</v>
      </c>
      <c r="K7355">
        <v>0.6</v>
      </c>
      <c r="L7355" t="s">
        <v>71</v>
      </c>
      <c r="M7355"/>
      <c r="N7355"/>
      <c r="O7355"/>
      <c r="P7355"/>
      <c r="Q7355"/>
      <c r="R7355"/>
      <c r="S7355"/>
      <c r="T7355"/>
      <c r="U7355"/>
      <c r="V7355"/>
      <c r="W7355"/>
      <c r="X7355"/>
      <c r="Y7355"/>
      <c r="Z7355"/>
      <c r="AA7355"/>
      <c r="AB7355"/>
      <c r="AC7355"/>
      <c r="AD7355"/>
      <c r="AE7355"/>
      <c r="AF7355"/>
      <c r="AG7355">
        <v>2</v>
      </c>
      <c r="AH7355">
        <v>10000</v>
      </c>
    </row>
    <row r="7356" spans="1:34" ht="15" x14ac:dyDescent="0.25">
      <c r="A7356" t="s">
        <v>14620</v>
      </c>
      <c r="B7356" t="s">
        <v>14621</v>
      </c>
      <c r="C7356" t="s">
        <v>254</v>
      </c>
      <c r="D7356">
        <v>45</v>
      </c>
      <c r="E7356" s="138">
        <v>45653</v>
      </c>
      <c r="F7356" s="138">
        <v>45665</v>
      </c>
      <c r="G7356" t="s">
        <v>16478</v>
      </c>
      <c r="H7356" t="s">
        <v>70</v>
      </c>
      <c r="I7356">
        <v>0.55000000000000004</v>
      </c>
      <c r="J7356" t="s">
        <v>76</v>
      </c>
      <c r="K7356">
        <v>0.7</v>
      </c>
      <c r="L7356" t="s">
        <v>77</v>
      </c>
      <c r="M7356">
        <v>0.75</v>
      </c>
      <c r="N7356" t="s">
        <v>78</v>
      </c>
      <c r="O7356">
        <v>0.8</v>
      </c>
      <c r="P7356" t="s">
        <v>79</v>
      </c>
      <c r="Q7356">
        <v>0</v>
      </c>
      <c r="R7356" t="s">
        <v>16271</v>
      </c>
      <c r="S7356"/>
      <c r="T7356"/>
      <c r="U7356"/>
      <c r="V7356"/>
      <c r="W7356"/>
      <c r="X7356"/>
      <c r="Y7356"/>
      <c r="Z7356"/>
      <c r="AA7356"/>
      <c r="AB7356"/>
      <c r="AC7356"/>
      <c r="AD7356"/>
      <c r="AE7356"/>
      <c r="AF7356"/>
      <c r="AG7356">
        <v>0</v>
      </c>
      <c r="AH7356">
        <v>0</v>
      </c>
    </row>
    <row r="7357" spans="1:34" ht="15" x14ac:dyDescent="0.25">
      <c r="A7357" t="s">
        <v>14622</v>
      </c>
      <c r="B7357" t="s">
        <v>14623</v>
      </c>
      <c r="C7357" t="s">
        <v>742</v>
      </c>
      <c r="D7357">
        <v>14</v>
      </c>
      <c r="E7357" s="138">
        <v>41351</v>
      </c>
      <c r="F7357" s="138">
        <v>46011</v>
      </c>
      <c r="G7357" t="s">
        <v>69</v>
      </c>
      <c r="H7357" t="s">
        <v>63</v>
      </c>
      <c r="I7357">
        <v>0.6</v>
      </c>
      <c r="J7357" t="s">
        <v>71</v>
      </c>
      <c r="K7357"/>
      <c r="L7357"/>
      <c r="M7357"/>
      <c r="N7357"/>
      <c r="O7357"/>
      <c r="P7357"/>
      <c r="Q7357"/>
      <c r="R7357"/>
      <c r="S7357"/>
      <c r="T7357"/>
      <c r="U7357"/>
      <c r="V7357"/>
      <c r="W7357"/>
      <c r="X7357"/>
      <c r="Y7357"/>
      <c r="Z7357"/>
      <c r="AA7357"/>
      <c r="AB7357"/>
      <c r="AC7357"/>
      <c r="AD7357"/>
      <c r="AE7357"/>
      <c r="AF7357"/>
      <c r="AG7357">
        <v>1</v>
      </c>
      <c r="AH7357">
        <v>0</v>
      </c>
    </row>
    <row r="7358" spans="1:34" ht="15" x14ac:dyDescent="0.25">
      <c r="A7358" t="s">
        <v>14624</v>
      </c>
      <c r="B7358" t="s">
        <v>14625</v>
      </c>
      <c r="C7358" t="s">
        <v>742</v>
      </c>
      <c r="D7358">
        <v>91</v>
      </c>
      <c r="E7358" s="138">
        <v>45622</v>
      </c>
      <c r="F7358" s="138">
        <v>45681</v>
      </c>
      <c r="G7358" t="s">
        <v>69</v>
      </c>
      <c r="H7358" t="s">
        <v>63</v>
      </c>
      <c r="I7358">
        <v>0.1</v>
      </c>
      <c r="J7358" t="s">
        <v>71</v>
      </c>
      <c r="K7358"/>
      <c r="L7358"/>
      <c r="M7358"/>
      <c r="N7358"/>
      <c r="O7358"/>
      <c r="P7358"/>
      <c r="Q7358"/>
      <c r="R7358"/>
      <c r="S7358"/>
      <c r="T7358"/>
      <c r="U7358"/>
      <c r="V7358"/>
      <c r="W7358"/>
      <c r="X7358"/>
      <c r="Y7358"/>
      <c r="Z7358"/>
      <c r="AA7358"/>
      <c r="AB7358"/>
      <c r="AC7358"/>
      <c r="AD7358"/>
      <c r="AE7358"/>
      <c r="AF7358"/>
      <c r="AG7358">
        <v>1</v>
      </c>
      <c r="AH7358">
        <v>0</v>
      </c>
    </row>
    <row r="7359" spans="1:34" ht="15" x14ac:dyDescent="0.25">
      <c r="A7359" t="s">
        <v>14626</v>
      </c>
      <c r="B7359" t="s">
        <v>14627</v>
      </c>
      <c r="C7359" t="s">
        <v>735</v>
      </c>
      <c r="D7359"/>
      <c r="E7359"/>
      <c r="F7359"/>
      <c r="G7359"/>
      <c r="H7359" t="s">
        <v>63</v>
      </c>
      <c r="I7359" t="s">
        <v>64</v>
      </c>
      <c r="J7359"/>
      <c r="K7359"/>
      <c r="L7359"/>
      <c r="M7359"/>
      <c r="N7359"/>
      <c r="O7359"/>
      <c r="P7359"/>
      <c r="Q7359"/>
      <c r="R7359"/>
      <c r="S7359"/>
      <c r="T7359"/>
      <c r="U7359"/>
      <c r="V7359"/>
      <c r="W7359"/>
      <c r="X7359"/>
      <c r="Y7359"/>
      <c r="Z7359"/>
      <c r="AA7359"/>
      <c r="AB7359"/>
      <c r="AC7359"/>
      <c r="AD7359"/>
      <c r="AE7359"/>
      <c r="AF7359"/>
      <c r="AG7359"/>
      <c r="AH7359">
        <v>0</v>
      </c>
    </row>
    <row r="7360" spans="1:34" ht="15" x14ac:dyDescent="0.25">
      <c r="A7360" t="s">
        <v>14628</v>
      </c>
      <c r="B7360" t="s">
        <v>14629</v>
      </c>
      <c r="C7360" t="s">
        <v>231</v>
      </c>
      <c r="D7360">
        <v>5</v>
      </c>
      <c r="E7360" s="138">
        <v>40984</v>
      </c>
      <c r="F7360" s="138">
        <v>46011</v>
      </c>
      <c r="G7360" t="s">
        <v>69</v>
      </c>
      <c r="H7360" t="s">
        <v>70</v>
      </c>
      <c r="I7360">
        <v>0</v>
      </c>
      <c r="J7360" t="s">
        <v>16232</v>
      </c>
      <c r="K7360">
        <v>0.8</v>
      </c>
      <c r="L7360" t="s">
        <v>71</v>
      </c>
      <c r="M7360"/>
      <c r="N7360"/>
      <c r="O7360"/>
      <c r="P7360"/>
      <c r="Q7360"/>
      <c r="R7360"/>
      <c r="S7360"/>
      <c r="T7360"/>
      <c r="U7360"/>
      <c r="V7360"/>
      <c r="W7360"/>
      <c r="X7360"/>
      <c r="Y7360"/>
      <c r="Z7360"/>
      <c r="AA7360"/>
      <c r="AB7360"/>
      <c r="AC7360"/>
      <c r="AD7360"/>
      <c r="AE7360"/>
      <c r="AF7360"/>
      <c r="AG7360">
        <v>2</v>
      </c>
      <c r="AH7360">
        <v>7500</v>
      </c>
    </row>
    <row r="7361" spans="1:34" ht="15" x14ac:dyDescent="0.25">
      <c r="A7361" t="s">
        <v>14630</v>
      </c>
      <c r="B7361" t="s">
        <v>14631</v>
      </c>
      <c r="C7361" t="s">
        <v>231</v>
      </c>
      <c r="D7361"/>
      <c r="E7361"/>
      <c r="F7361"/>
      <c r="G7361"/>
      <c r="H7361" t="s">
        <v>63</v>
      </c>
      <c r="I7361" t="s">
        <v>64</v>
      </c>
      <c r="J7361"/>
      <c r="K7361"/>
      <c r="L7361"/>
      <c r="M7361"/>
      <c r="N7361"/>
      <c r="O7361"/>
      <c r="P7361"/>
      <c r="Q7361"/>
      <c r="R7361"/>
      <c r="S7361"/>
      <c r="T7361"/>
      <c r="U7361"/>
      <c r="V7361"/>
      <c r="W7361"/>
      <c r="X7361"/>
      <c r="Y7361"/>
      <c r="Z7361"/>
      <c r="AA7361"/>
      <c r="AB7361"/>
      <c r="AC7361"/>
      <c r="AD7361"/>
      <c r="AE7361"/>
      <c r="AF7361"/>
      <c r="AG7361"/>
      <c r="AH7361">
        <v>0</v>
      </c>
    </row>
    <row r="7362" spans="1:34" ht="15" x14ac:dyDescent="0.25">
      <c r="A7362" t="s">
        <v>14632</v>
      </c>
      <c r="B7362" t="s">
        <v>14633</v>
      </c>
      <c r="C7362" t="s">
        <v>691</v>
      </c>
      <c r="D7362">
        <v>24</v>
      </c>
      <c r="E7362" s="138">
        <v>45624</v>
      </c>
      <c r="F7362" s="138">
        <v>45722</v>
      </c>
      <c r="G7362" t="s">
        <v>69</v>
      </c>
      <c r="H7362" t="s">
        <v>70</v>
      </c>
      <c r="I7362">
        <v>0</v>
      </c>
      <c r="J7362" t="s">
        <v>16236</v>
      </c>
      <c r="K7362">
        <v>0.8</v>
      </c>
      <c r="L7362" t="s">
        <v>71</v>
      </c>
      <c r="M7362"/>
      <c r="N7362"/>
      <c r="O7362"/>
      <c r="P7362"/>
      <c r="Q7362"/>
      <c r="R7362"/>
      <c r="S7362"/>
      <c r="T7362"/>
      <c r="U7362"/>
      <c r="V7362"/>
      <c r="W7362"/>
      <c r="X7362"/>
      <c r="Y7362"/>
      <c r="Z7362"/>
      <c r="AA7362"/>
      <c r="AB7362"/>
      <c r="AC7362"/>
      <c r="AD7362"/>
      <c r="AE7362"/>
      <c r="AF7362"/>
      <c r="AG7362">
        <v>2</v>
      </c>
      <c r="AH7362">
        <v>9999.99</v>
      </c>
    </row>
    <row r="7363" spans="1:34" ht="15" x14ac:dyDescent="0.25">
      <c r="A7363" t="s">
        <v>14634</v>
      </c>
      <c r="B7363" t="s">
        <v>14635</v>
      </c>
      <c r="C7363" t="s">
        <v>448</v>
      </c>
      <c r="D7363">
        <v>9</v>
      </c>
      <c r="E7363" s="138">
        <v>45365</v>
      </c>
      <c r="F7363" s="138">
        <v>46011</v>
      </c>
      <c r="G7363" t="s">
        <v>69</v>
      </c>
      <c r="H7363" t="s">
        <v>70</v>
      </c>
      <c r="I7363">
        <v>0</v>
      </c>
      <c r="J7363" t="s">
        <v>16229</v>
      </c>
      <c r="K7363">
        <v>0.8</v>
      </c>
      <c r="L7363" t="s">
        <v>71</v>
      </c>
      <c r="M7363"/>
      <c r="N7363"/>
      <c r="O7363"/>
      <c r="P7363"/>
      <c r="Q7363"/>
      <c r="R7363"/>
      <c r="S7363"/>
      <c r="T7363"/>
      <c r="U7363"/>
      <c r="V7363"/>
      <c r="W7363"/>
      <c r="X7363"/>
      <c r="Y7363"/>
      <c r="Z7363"/>
      <c r="AA7363"/>
      <c r="AB7363"/>
      <c r="AC7363"/>
      <c r="AD7363"/>
      <c r="AE7363"/>
      <c r="AF7363"/>
      <c r="AG7363">
        <v>2</v>
      </c>
      <c r="AH7363">
        <v>10000</v>
      </c>
    </row>
    <row r="7364" spans="1:34" ht="15" x14ac:dyDescent="0.25">
      <c r="A7364" t="s">
        <v>14636</v>
      </c>
      <c r="B7364" t="s">
        <v>14637</v>
      </c>
      <c r="C7364" t="s">
        <v>932</v>
      </c>
      <c r="D7364">
        <v>28</v>
      </c>
      <c r="E7364" s="138">
        <v>45615</v>
      </c>
      <c r="F7364" s="138">
        <v>45716</v>
      </c>
      <c r="G7364" t="s">
        <v>75</v>
      </c>
      <c r="H7364" t="s">
        <v>70</v>
      </c>
      <c r="I7364">
        <v>0.56999999999999995</v>
      </c>
      <c r="J7364" t="s">
        <v>16270</v>
      </c>
      <c r="K7364">
        <v>0.57999999999999996</v>
      </c>
      <c r="L7364" t="s">
        <v>78</v>
      </c>
      <c r="M7364">
        <v>0.59</v>
      </c>
      <c r="N7364" t="s">
        <v>79</v>
      </c>
      <c r="O7364"/>
      <c r="P7364"/>
      <c r="Q7364"/>
      <c r="R7364"/>
      <c r="S7364"/>
      <c r="T7364"/>
      <c r="U7364"/>
      <c r="V7364"/>
      <c r="W7364"/>
      <c r="X7364"/>
      <c r="Y7364"/>
      <c r="Z7364"/>
      <c r="AA7364"/>
      <c r="AB7364"/>
      <c r="AC7364"/>
      <c r="AD7364"/>
      <c r="AE7364"/>
      <c r="AF7364"/>
      <c r="AG7364">
        <v>3</v>
      </c>
      <c r="AH7364">
        <v>0</v>
      </c>
    </row>
    <row r="7365" spans="1:34" ht="15" x14ac:dyDescent="0.25">
      <c r="A7365" t="s">
        <v>14638</v>
      </c>
      <c r="B7365" t="s">
        <v>14639</v>
      </c>
      <c r="C7365" t="s">
        <v>225</v>
      </c>
      <c r="D7365">
        <v>39</v>
      </c>
      <c r="E7365" s="138">
        <v>45656</v>
      </c>
      <c r="F7365" s="138">
        <v>45705</v>
      </c>
      <c r="G7365" t="s">
        <v>69</v>
      </c>
      <c r="H7365" t="s">
        <v>70</v>
      </c>
      <c r="I7365">
        <v>0</v>
      </c>
      <c r="J7365" t="s">
        <v>16251</v>
      </c>
      <c r="K7365">
        <v>0.75</v>
      </c>
      <c r="L7365" t="s">
        <v>71</v>
      </c>
      <c r="M7365"/>
      <c r="N7365"/>
      <c r="O7365"/>
      <c r="P7365"/>
      <c r="Q7365"/>
      <c r="R7365"/>
      <c r="S7365"/>
      <c r="T7365"/>
      <c r="U7365"/>
      <c r="V7365"/>
      <c r="W7365"/>
      <c r="X7365"/>
      <c r="Y7365"/>
      <c r="Z7365"/>
      <c r="AA7365"/>
      <c r="AB7365"/>
      <c r="AC7365"/>
      <c r="AD7365"/>
      <c r="AE7365"/>
      <c r="AF7365"/>
      <c r="AG7365">
        <v>2</v>
      </c>
      <c r="AH7365">
        <v>10999.99</v>
      </c>
    </row>
    <row r="7366" spans="1:34" ht="15" x14ac:dyDescent="0.25">
      <c r="A7366" t="s">
        <v>14640</v>
      </c>
      <c r="B7366" t="s">
        <v>14641</v>
      </c>
      <c r="C7366" t="s">
        <v>139</v>
      </c>
      <c r="D7366">
        <v>8</v>
      </c>
      <c r="E7366" s="138">
        <v>45316</v>
      </c>
      <c r="F7366" s="138">
        <v>46011</v>
      </c>
      <c r="G7366" t="s">
        <v>69</v>
      </c>
      <c r="H7366" t="s">
        <v>63</v>
      </c>
      <c r="I7366">
        <v>0.8</v>
      </c>
      <c r="J7366" t="s">
        <v>71</v>
      </c>
      <c r="K7366"/>
      <c r="L7366"/>
      <c r="M7366"/>
      <c r="N7366"/>
      <c r="O7366"/>
      <c r="P7366"/>
      <c r="Q7366"/>
      <c r="R7366"/>
      <c r="S7366"/>
      <c r="T7366"/>
      <c r="U7366"/>
      <c r="V7366"/>
      <c r="W7366"/>
      <c r="X7366"/>
      <c r="Y7366"/>
      <c r="Z7366"/>
      <c r="AA7366"/>
      <c r="AB7366"/>
      <c r="AC7366"/>
      <c r="AD7366"/>
      <c r="AE7366"/>
      <c r="AF7366"/>
      <c r="AG7366">
        <v>1</v>
      </c>
      <c r="AH7366">
        <v>0</v>
      </c>
    </row>
    <row r="7367" spans="1:34" ht="15" x14ac:dyDescent="0.25">
      <c r="A7367" t="s">
        <v>14642</v>
      </c>
      <c r="B7367" t="s">
        <v>14643</v>
      </c>
      <c r="C7367" t="s">
        <v>111</v>
      </c>
      <c r="D7367">
        <v>29</v>
      </c>
      <c r="E7367" s="138">
        <v>45625</v>
      </c>
      <c r="F7367" s="138">
        <v>45964</v>
      </c>
      <c r="G7367" t="s">
        <v>69</v>
      </c>
      <c r="H7367" t="s">
        <v>63</v>
      </c>
      <c r="I7367">
        <v>0.8</v>
      </c>
      <c r="J7367" t="s">
        <v>71</v>
      </c>
      <c r="K7367"/>
      <c r="L7367"/>
      <c r="M7367"/>
      <c r="N7367"/>
      <c r="O7367"/>
      <c r="P7367"/>
      <c r="Q7367"/>
      <c r="R7367"/>
      <c r="S7367"/>
      <c r="T7367"/>
      <c r="U7367"/>
      <c r="V7367"/>
      <c r="W7367"/>
      <c r="X7367"/>
      <c r="Y7367"/>
      <c r="Z7367"/>
      <c r="AA7367"/>
      <c r="AB7367"/>
      <c r="AC7367"/>
      <c r="AD7367"/>
      <c r="AE7367"/>
      <c r="AF7367"/>
      <c r="AG7367">
        <v>1</v>
      </c>
      <c r="AH7367">
        <v>0</v>
      </c>
    </row>
    <row r="7368" spans="1:34" ht="15" x14ac:dyDescent="0.25">
      <c r="A7368" t="s">
        <v>14644</v>
      </c>
      <c r="B7368" t="s">
        <v>14645</v>
      </c>
      <c r="C7368" t="s">
        <v>516</v>
      </c>
      <c r="D7368">
        <v>2</v>
      </c>
      <c r="E7368" s="138">
        <v>40295</v>
      </c>
      <c r="F7368" s="138">
        <v>46011</v>
      </c>
      <c r="G7368" t="s">
        <v>69</v>
      </c>
      <c r="H7368" t="s">
        <v>63</v>
      </c>
      <c r="I7368">
        <v>0.8</v>
      </c>
      <c r="J7368" t="s">
        <v>71</v>
      </c>
      <c r="K7368"/>
      <c r="L7368"/>
      <c r="M7368"/>
      <c r="N7368"/>
      <c r="O7368"/>
      <c r="P7368"/>
      <c r="Q7368"/>
      <c r="R7368"/>
      <c r="S7368"/>
      <c r="T7368"/>
      <c r="U7368"/>
      <c r="V7368"/>
      <c r="W7368"/>
      <c r="X7368"/>
      <c r="Y7368"/>
      <c r="Z7368"/>
      <c r="AA7368"/>
      <c r="AB7368"/>
      <c r="AC7368"/>
      <c r="AD7368"/>
      <c r="AE7368"/>
      <c r="AF7368"/>
      <c r="AG7368">
        <v>1</v>
      </c>
      <c r="AH7368">
        <v>0</v>
      </c>
    </row>
    <row r="7369" spans="1:34" ht="15" x14ac:dyDescent="0.25">
      <c r="A7369" t="s">
        <v>14646</v>
      </c>
      <c r="B7369" t="s">
        <v>14647</v>
      </c>
      <c r="C7369" t="s">
        <v>116</v>
      </c>
      <c r="D7369"/>
      <c r="E7369"/>
      <c r="F7369"/>
      <c r="G7369"/>
      <c r="H7369" t="s">
        <v>63</v>
      </c>
      <c r="I7369" t="s">
        <v>64</v>
      </c>
      <c r="J7369"/>
      <c r="K7369"/>
      <c r="L7369"/>
      <c r="M7369"/>
      <c r="N7369"/>
      <c r="O7369"/>
      <c r="P7369"/>
      <c r="Q7369"/>
      <c r="R7369"/>
      <c r="S7369"/>
      <c r="T7369"/>
      <c r="U7369"/>
      <c r="V7369"/>
      <c r="W7369"/>
      <c r="X7369"/>
      <c r="Y7369"/>
      <c r="Z7369"/>
      <c r="AA7369"/>
      <c r="AB7369"/>
      <c r="AC7369"/>
      <c r="AD7369"/>
      <c r="AE7369"/>
      <c r="AF7369"/>
      <c r="AG7369"/>
      <c r="AH7369">
        <v>0</v>
      </c>
    </row>
    <row r="7370" spans="1:34" ht="15" x14ac:dyDescent="0.25">
      <c r="A7370" t="s">
        <v>14648</v>
      </c>
      <c r="B7370" t="s">
        <v>14649</v>
      </c>
      <c r="C7370" t="s">
        <v>326</v>
      </c>
      <c r="D7370">
        <v>14</v>
      </c>
      <c r="E7370" s="138">
        <v>44999</v>
      </c>
      <c r="F7370" s="138">
        <v>46011</v>
      </c>
      <c r="G7370" t="s">
        <v>16478</v>
      </c>
      <c r="H7370" t="s">
        <v>70</v>
      </c>
      <c r="I7370">
        <v>0.6</v>
      </c>
      <c r="J7370" t="s">
        <v>76</v>
      </c>
      <c r="K7370">
        <v>0.65</v>
      </c>
      <c r="L7370" t="s">
        <v>77</v>
      </c>
      <c r="M7370">
        <v>0.7</v>
      </c>
      <c r="N7370" t="s">
        <v>78</v>
      </c>
      <c r="O7370">
        <v>0.8</v>
      </c>
      <c r="P7370" t="s">
        <v>79</v>
      </c>
      <c r="Q7370">
        <v>0</v>
      </c>
      <c r="R7370" t="s">
        <v>16230</v>
      </c>
      <c r="S7370"/>
      <c r="T7370"/>
      <c r="U7370"/>
      <c r="V7370"/>
      <c r="W7370"/>
      <c r="X7370"/>
      <c r="Y7370"/>
      <c r="Z7370"/>
      <c r="AA7370"/>
      <c r="AB7370"/>
      <c r="AC7370"/>
      <c r="AD7370"/>
      <c r="AE7370"/>
      <c r="AF7370"/>
      <c r="AG7370">
        <v>0</v>
      </c>
      <c r="AH7370">
        <v>0</v>
      </c>
    </row>
    <row r="7371" spans="1:34" ht="15" x14ac:dyDescent="0.25">
      <c r="A7371" t="s">
        <v>14656</v>
      </c>
      <c r="B7371" t="s">
        <v>14657</v>
      </c>
      <c r="C7371" t="s">
        <v>530</v>
      </c>
      <c r="D7371">
        <v>3</v>
      </c>
      <c r="E7371" s="138">
        <v>45715</v>
      </c>
      <c r="F7371" s="138">
        <v>45750</v>
      </c>
      <c r="G7371" t="s">
        <v>818</v>
      </c>
      <c r="H7371" t="s">
        <v>63</v>
      </c>
      <c r="I7371">
        <v>0</v>
      </c>
      <c r="J7371" t="s">
        <v>71</v>
      </c>
      <c r="K7371"/>
      <c r="L7371"/>
      <c r="M7371"/>
      <c r="N7371"/>
      <c r="O7371"/>
      <c r="P7371"/>
      <c r="Q7371"/>
      <c r="R7371"/>
      <c r="S7371"/>
      <c r="T7371"/>
      <c r="U7371"/>
      <c r="V7371"/>
      <c r="W7371"/>
      <c r="X7371"/>
      <c r="Y7371"/>
      <c r="Z7371"/>
      <c r="AA7371"/>
      <c r="AB7371"/>
      <c r="AC7371"/>
      <c r="AD7371"/>
      <c r="AE7371"/>
      <c r="AF7371"/>
      <c r="AG7371">
        <v>1</v>
      </c>
      <c r="AH7371">
        <v>0</v>
      </c>
    </row>
    <row r="7372" spans="1:34" ht="15" x14ac:dyDescent="0.25">
      <c r="A7372" t="s">
        <v>14650</v>
      </c>
      <c r="B7372" t="s">
        <v>14651</v>
      </c>
      <c r="C7372" t="s">
        <v>1082</v>
      </c>
      <c r="D7372">
        <v>8</v>
      </c>
      <c r="E7372" s="138">
        <v>45715</v>
      </c>
      <c r="F7372" s="138">
        <v>45938</v>
      </c>
      <c r="G7372" t="s">
        <v>69</v>
      </c>
      <c r="H7372" t="s">
        <v>70</v>
      </c>
      <c r="I7372">
        <v>0</v>
      </c>
      <c r="J7372" t="s">
        <v>16230</v>
      </c>
      <c r="K7372">
        <v>0.8</v>
      </c>
      <c r="L7372" t="s">
        <v>71</v>
      </c>
      <c r="M7372"/>
      <c r="N7372"/>
      <c r="O7372"/>
      <c r="P7372"/>
      <c r="Q7372"/>
      <c r="R7372"/>
      <c r="S7372"/>
      <c r="T7372"/>
      <c r="U7372"/>
      <c r="V7372"/>
      <c r="W7372"/>
      <c r="X7372"/>
      <c r="Y7372"/>
      <c r="Z7372"/>
      <c r="AA7372"/>
      <c r="AB7372"/>
      <c r="AC7372"/>
      <c r="AD7372"/>
      <c r="AE7372"/>
      <c r="AF7372"/>
      <c r="AG7372">
        <v>2</v>
      </c>
      <c r="AH7372">
        <v>15000</v>
      </c>
    </row>
    <row r="7373" spans="1:34" ht="15" x14ac:dyDescent="0.25">
      <c r="A7373" t="s">
        <v>14654</v>
      </c>
      <c r="B7373" t="s">
        <v>14655</v>
      </c>
      <c r="C7373" t="s">
        <v>93</v>
      </c>
      <c r="D7373">
        <v>33</v>
      </c>
      <c r="E7373" s="138">
        <v>45649</v>
      </c>
      <c r="F7373" s="138">
        <v>45940</v>
      </c>
      <c r="G7373" t="s">
        <v>69</v>
      </c>
      <c r="H7373" t="s">
        <v>70</v>
      </c>
      <c r="I7373">
        <v>0</v>
      </c>
      <c r="J7373" t="s">
        <v>16229</v>
      </c>
      <c r="K7373">
        <v>0.6</v>
      </c>
      <c r="L7373" t="s">
        <v>71</v>
      </c>
      <c r="M7373"/>
      <c r="N7373"/>
      <c r="O7373"/>
      <c r="P7373"/>
      <c r="Q7373"/>
      <c r="R7373"/>
      <c r="S7373"/>
      <c r="T7373"/>
      <c r="U7373"/>
      <c r="V7373"/>
      <c r="W7373"/>
      <c r="X7373"/>
      <c r="Y7373"/>
      <c r="Z7373"/>
      <c r="AA7373"/>
      <c r="AB7373"/>
      <c r="AC7373"/>
      <c r="AD7373"/>
      <c r="AE7373"/>
      <c r="AF7373"/>
      <c r="AG7373">
        <v>2</v>
      </c>
      <c r="AH7373">
        <v>10000</v>
      </c>
    </row>
    <row r="7374" spans="1:34" ht="15" x14ac:dyDescent="0.25">
      <c r="A7374" t="s">
        <v>14652</v>
      </c>
      <c r="B7374" t="s">
        <v>14653</v>
      </c>
      <c r="C7374" t="s">
        <v>228</v>
      </c>
      <c r="D7374">
        <v>6</v>
      </c>
      <c r="E7374" s="138">
        <v>45043</v>
      </c>
      <c r="F7374" s="138">
        <v>46011</v>
      </c>
      <c r="G7374" t="s">
        <v>69</v>
      </c>
      <c r="H7374" t="s">
        <v>63</v>
      </c>
      <c r="I7374">
        <v>0.8</v>
      </c>
      <c r="J7374" t="s">
        <v>71</v>
      </c>
      <c r="K7374"/>
      <c r="L7374"/>
      <c r="M7374"/>
      <c r="N7374"/>
      <c r="O7374"/>
      <c r="P7374"/>
      <c r="Q7374"/>
      <c r="R7374"/>
      <c r="S7374"/>
      <c r="T7374"/>
      <c r="U7374"/>
      <c r="V7374"/>
      <c r="W7374"/>
      <c r="X7374"/>
      <c r="Y7374"/>
      <c r="Z7374"/>
      <c r="AA7374"/>
      <c r="AB7374"/>
      <c r="AC7374"/>
      <c r="AD7374"/>
      <c r="AE7374"/>
      <c r="AF7374"/>
      <c r="AG7374">
        <v>1</v>
      </c>
      <c r="AH7374">
        <v>0</v>
      </c>
    </row>
    <row r="7375" spans="1:34" ht="15" x14ac:dyDescent="0.25">
      <c r="A7375" t="s">
        <v>14660</v>
      </c>
      <c r="B7375" t="s">
        <v>14661</v>
      </c>
      <c r="C7375" t="s">
        <v>2663</v>
      </c>
      <c r="D7375">
        <v>19</v>
      </c>
      <c r="E7375" s="138">
        <v>39183</v>
      </c>
      <c r="F7375" s="138">
        <v>46011</v>
      </c>
      <c r="G7375" t="s">
        <v>69</v>
      </c>
      <c r="H7375" t="s">
        <v>63</v>
      </c>
      <c r="I7375">
        <v>0.8</v>
      </c>
      <c r="J7375" t="s">
        <v>71</v>
      </c>
      <c r="K7375"/>
      <c r="L7375"/>
      <c r="M7375"/>
      <c r="N7375"/>
      <c r="O7375"/>
      <c r="P7375"/>
      <c r="Q7375"/>
      <c r="R7375"/>
      <c r="S7375"/>
      <c r="T7375"/>
      <c r="U7375"/>
      <c r="V7375"/>
      <c r="W7375"/>
      <c r="X7375"/>
      <c r="Y7375"/>
      <c r="Z7375"/>
      <c r="AA7375"/>
      <c r="AB7375"/>
      <c r="AC7375"/>
      <c r="AD7375"/>
      <c r="AE7375"/>
      <c r="AF7375"/>
      <c r="AG7375">
        <v>1</v>
      </c>
      <c r="AH7375">
        <v>0</v>
      </c>
    </row>
    <row r="7376" spans="1:34" ht="15" x14ac:dyDescent="0.25">
      <c r="A7376" t="s">
        <v>14658</v>
      </c>
      <c r="B7376" t="s">
        <v>14659</v>
      </c>
      <c r="C7376" t="s">
        <v>151</v>
      </c>
      <c r="D7376">
        <v>58</v>
      </c>
      <c r="E7376" s="138">
        <v>45644</v>
      </c>
      <c r="F7376" s="138">
        <v>45670</v>
      </c>
      <c r="G7376" t="s">
        <v>75</v>
      </c>
      <c r="H7376" t="s">
        <v>70</v>
      </c>
      <c r="I7376">
        <v>0</v>
      </c>
      <c r="J7376" t="s">
        <v>16249</v>
      </c>
      <c r="K7376">
        <v>0.8</v>
      </c>
      <c r="L7376" t="s">
        <v>71</v>
      </c>
      <c r="M7376"/>
      <c r="N7376"/>
      <c r="O7376"/>
      <c r="P7376"/>
      <c r="Q7376"/>
      <c r="R7376"/>
      <c r="S7376"/>
      <c r="T7376"/>
      <c r="U7376"/>
      <c r="V7376"/>
      <c r="W7376"/>
      <c r="X7376"/>
      <c r="Y7376"/>
      <c r="Z7376"/>
      <c r="AA7376"/>
      <c r="AB7376"/>
      <c r="AC7376"/>
      <c r="AD7376"/>
      <c r="AE7376"/>
      <c r="AF7376"/>
      <c r="AG7376">
        <v>2</v>
      </c>
      <c r="AH7376">
        <v>8000</v>
      </c>
    </row>
    <row r="7377" spans="1:34" ht="15" x14ac:dyDescent="0.25">
      <c r="A7377" t="s">
        <v>14662</v>
      </c>
      <c r="B7377" t="s">
        <v>14663</v>
      </c>
      <c r="C7377" t="s">
        <v>231</v>
      </c>
      <c r="D7377">
        <v>3</v>
      </c>
      <c r="E7377" s="138">
        <v>45362</v>
      </c>
      <c r="F7377" s="138">
        <v>46011</v>
      </c>
      <c r="G7377" t="s">
        <v>69</v>
      </c>
      <c r="H7377" t="s">
        <v>63</v>
      </c>
      <c r="I7377">
        <v>0.78</v>
      </c>
      <c r="J7377" t="s">
        <v>71</v>
      </c>
      <c r="K7377"/>
      <c r="L7377"/>
      <c r="M7377"/>
      <c r="N7377"/>
      <c r="O7377"/>
      <c r="P7377"/>
      <c r="Q7377"/>
      <c r="R7377"/>
      <c r="S7377"/>
      <c r="T7377"/>
      <c r="U7377"/>
      <c r="V7377"/>
      <c r="W7377"/>
      <c r="X7377"/>
      <c r="Y7377"/>
      <c r="Z7377"/>
      <c r="AA7377"/>
      <c r="AB7377"/>
      <c r="AC7377"/>
      <c r="AD7377"/>
      <c r="AE7377"/>
      <c r="AF7377"/>
      <c r="AG7377">
        <v>1</v>
      </c>
      <c r="AH7377">
        <v>0</v>
      </c>
    </row>
    <row r="7378" spans="1:34" ht="15" x14ac:dyDescent="0.25">
      <c r="A7378" t="s">
        <v>14664</v>
      </c>
      <c r="B7378" t="s">
        <v>14665</v>
      </c>
      <c r="C7378" t="s">
        <v>151</v>
      </c>
      <c r="D7378">
        <v>54</v>
      </c>
      <c r="E7378" s="138">
        <v>45642</v>
      </c>
      <c r="F7378" s="138">
        <v>45674</v>
      </c>
      <c r="G7378" t="s">
        <v>75</v>
      </c>
      <c r="H7378" t="s">
        <v>70</v>
      </c>
      <c r="I7378">
        <v>0</v>
      </c>
      <c r="J7378" t="s">
        <v>16230</v>
      </c>
      <c r="K7378">
        <v>0.43</v>
      </c>
      <c r="L7378" t="s">
        <v>16270</v>
      </c>
      <c r="M7378">
        <v>0.46</v>
      </c>
      <c r="N7378" t="s">
        <v>78</v>
      </c>
      <c r="O7378">
        <v>0.48</v>
      </c>
      <c r="P7378" t="s">
        <v>79</v>
      </c>
      <c r="Q7378"/>
      <c r="R7378"/>
      <c r="S7378"/>
      <c r="T7378"/>
      <c r="U7378"/>
      <c r="V7378"/>
      <c r="W7378"/>
      <c r="X7378"/>
      <c r="Y7378"/>
      <c r="Z7378"/>
      <c r="AA7378"/>
      <c r="AB7378"/>
      <c r="AC7378"/>
      <c r="AD7378"/>
      <c r="AE7378"/>
      <c r="AF7378"/>
      <c r="AG7378">
        <v>4</v>
      </c>
      <c r="AH7378">
        <v>15000</v>
      </c>
    </row>
    <row r="7379" spans="1:34" ht="15" x14ac:dyDescent="0.25">
      <c r="A7379" t="s">
        <v>14666</v>
      </c>
      <c r="B7379" t="s">
        <v>14667</v>
      </c>
      <c r="C7379" t="s">
        <v>291</v>
      </c>
      <c r="D7379">
        <v>11</v>
      </c>
      <c r="E7379" s="138">
        <v>44134</v>
      </c>
      <c r="F7379" s="138">
        <v>46011</v>
      </c>
      <c r="G7379" t="s">
        <v>69</v>
      </c>
      <c r="H7379" t="s">
        <v>70</v>
      </c>
      <c r="I7379">
        <v>0</v>
      </c>
      <c r="J7379" t="s">
        <v>16232</v>
      </c>
      <c r="K7379">
        <v>0.8</v>
      </c>
      <c r="L7379" t="s">
        <v>71</v>
      </c>
      <c r="M7379"/>
      <c r="N7379"/>
      <c r="O7379"/>
      <c r="P7379"/>
      <c r="Q7379"/>
      <c r="R7379"/>
      <c r="S7379"/>
      <c r="T7379"/>
      <c r="U7379"/>
      <c r="V7379"/>
      <c r="W7379"/>
      <c r="X7379"/>
      <c r="Y7379"/>
      <c r="Z7379"/>
      <c r="AA7379"/>
      <c r="AB7379"/>
      <c r="AC7379"/>
      <c r="AD7379"/>
      <c r="AE7379"/>
      <c r="AF7379"/>
      <c r="AG7379">
        <v>2</v>
      </c>
      <c r="AH7379">
        <v>7500</v>
      </c>
    </row>
    <row r="7380" spans="1:34" ht="15" x14ac:dyDescent="0.25">
      <c r="A7380" t="s">
        <v>15647</v>
      </c>
      <c r="B7380" t="s">
        <v>15648</v>
      </c>
      <c r="C7380" t="s">
        <v>604</v>
      </c>
      <c r="D7380">
        <v>3</v>
      </c>
      <c r="E7380" s="138">
        <v>44323</v>
      </c>
      <c r="F7380" s="138">
        <v>46011</v>
      </c>
      <c r="G7380" t="s">
        <v>69</v>
      </c>
      <c r="H7380" t="s">
        <v>70</v>
      </c>
      <c r="I7380">
        <v>0</v>
      </c>
      <c r="J7380" t="s">
        <v>16229</v>
      </c>
      <c r="K7380">
        <v>0.5</v>
      </c>
      <c r="L7380" t="s">
        <v>71</v>
      </c>
      <c r="M7380"/>
      <c r="N7380"/>
      <c r="O7380"/>
      <c r="P7380"/>
      <c r="Q7380"/>
      <c r="R7380"/>
      <c r="S7380"/>
      <c r="T7380"/>
      <c r="U7380"/>
      <c r="V7380"/>
      <c r="W7380"/>
      <c r="X7380"/>
      <c r="Y7380"/>
      <c r="Z7380"/>
      <c r="AA7380"/>
      <c r="AB7380"/>
      <c r="AC7380"/>
      <c r="AD7380"/>
      <c r="AE7380"/>
      <c r="AF7380"/>
      <c r="AG7380">
        <v>2</v>
      </c>
      <c r="AH7380">
        <v>10000</v>
      </c>
    </row>
    <row r="7381" spans="1:34" ht="15" x14ac:dyDescent="0.25">
      <c r="A7381" t="s">
        <v>15767</v>
      </c>
      <c r="B7381" t="s">
        <v>15768</v>
      </c>
      <c r="C7381" t="s">
        <v>193</v>
      </c>
      <c r="D7381">
        <v>61</v>
      </c>
      <c r="E7381" s="138">
        <v>43818</v>
      </c>
      <c r="F7381" s="138">
        <v>46011</v>
      </c>
      <c r="G7381" t="s">
        <v>69</v>
      </c>
      <c r="H7381" t="s">
        <v>63</v>
      </c>
      <c r="I7381">
        <v>0.8</v>
      </c>
      <c r="J7381" t="s">
        <v>71</v>
      </c>
      <c r="K7381"/>
      <c r="L7381"/>
      <c r="M7381"/>
      <c r="N7381"/>
      <c r="O7381"/>
      <c r="P7381"/>
      <c r="Q7381"/>
      <c r="R7381"/>
      <c r="S7381"/>
      <c r="T7381"/>
      <c r="U7381"/>
      <c r="V7381"/>
      <c r="W7381"/>
      <c r="X7381"/>
      <c r="Y7381"/>
      <c r="Z7381"/>
      <c r="AA7381"/>
      <c r="AB7381"/>
      <c r="AC7381"/>
      <c r="AD7381"/>
      <c r="AE7381"/>
      <c r="AF7381"/>
      <c r="AG7381">
        <v>1</v>
      </c>
      <c r="AH7381">
        <v>0</v>
      </c>
    </row>
    <row r="7382" spans="1:34" ht="15" x14ac:dyDescent="0.25">
      <c r="A7382" t="s">
        <v>14682</v>
      </c>
      <c r="B7382" t="s">
        <v>14683</v>
      </c>
      <c r="C7382" t="s">
        <v>231</v>
      </c>
      <c r="D7382">
        <v>10</v>
      </c>
      <c r="E7382" s="138">
        <v>45337</v>
      </c>
      <c r="F7382" s="138">
        <v>46011</v>
      </c>
      <c r="G7382" t="s">
        <v>69</v>
      </c>
      <c r="H7382" t="s">
        <v>70</v>
      </c>
      <c r="I7382">
        <v>0</v>
      </c>
      <c r="J7382" t="s">
        <v>16229</v>
      </c>
      <c r="K7382">
        <v>0.8</v>
      </c>
      <c r="L7382" t="s">
        <v>71</v>
      </c>
      <c r="M7382"/>
      <c r="N7382"/>
      <c r="O7382"/>
      <c r="P7382"/>
      <c r="Q7382"/>
      <c r="R7382"/>
      <c r="S7382"/>
      <c r="T7382"/>
      <c r="U7382"/>
      <c r="V7382"/>
      <c r="W7382"/>
      <c r="X7382"/>
      <c r="Y7382"/>
      <c r="Z7382"/>
      <c r="AA7382"/>
      <c r="AB7382"/>
      <c r="AC7382"/>
      <c r="AD7382"/>
      <c r="AE7382"/>
      <c r="AF7382"/>
      <c r="AG7382">
        <v>2</v>
      </c>
      <c r="AH7382">
        <v>10000</v>
      </c>
    </row>
    <row r="7383" spans="1:34" ht="15" x14ac:dyDescent="0.25">
      <c r="A7383" t="s">
        <v>15909</v>
      </c>
      <c r="B7383" t="s">
        <v>15910</v>
      </c>
      <c r="C7383" t="s">
        <v>231</v>
      </c>
      <c r="D7383">
        <v>48</v>
      </c>
      <c r="E7383" s="138">
        <v>45644</v>
      </c>
      <c r="F7383" s="138">
        <v>45938</v>
      </c>
      <c r="G7383" t="s">
        <v>69</v>
      </c>
      <c r="H7383" t="s">
        <v>63</v>
      </c>
      <c r="I7383">
        <v>0.5</v>
      </c>
      <c r="J7383" t="s">
        <v>71</v>
      </c>
      <c r="K7383"/>
      <c r="L7383"/>
      <c r="M7383"/>
      <c r="N7383"/>
      <c r="O7383"/>
      <c r="P7383"/>
      <c r="Q7383"/>
      <c r="R7383"/>
      <c r="S7383"/>
      <c r="T7383"/>
      <c r="U7383"/>
      <c r="V7383"/>
      <c r="W7383"/>
      <c r="X7383"/>
      <c r="Y7383"/>
      <c r="Z7383"/>
      <c r="AA7383"/>
      <c r="AB7383"/>
      <c r="AC7383"/>
      <c r="AD7383"/>
      <c r="AE7383"/>
      <c r="AF7383"/>
      <c r="AG7383">
        <v>1</v>
      </c>
      <c r="AH7383">
        <v>0</v>
      </c>
    </row>
    <row r="7384" spans="1:34" ht="15" x14ac:dyDescent="0.25">
      <c r="A7384" t="s">
        <v>14692</v>
      </c>
      <c r="B7384" t="s">
        <v>14693</v>
      </c>
      <c r="C7384" t="s">
        <v>318</v>
      </c>
      <c r="D7384">
        <v>18</v>
      </c>
      <c r="E7384" s="138">
        <v>41477</v>
      </c>
      <c r="F7384" s="138">
        <v>46011</v>
      </c>
      <c r="G7384" t="s">
        <v>69</v>
      </c>
      <c r="H7384" t="s">
        <v>63</v>
      </c>
      <c r="I7384">
        <v>0.6</v>
      </c>
      <c r="J7384" t="s">
        <v>71</v>
      </c>
      <c r="K7384"/>
      <c r="L7384"/>
      <c r="M7384"/>
      <c r="N7384"/>
      <c r="O7384"/>
      <c r="P7384"/>
      <c r="Q7384"/>
      <c r="R7384"/>
      <c r="S7384"/>
      <c r="T7384"/>
      <c r="U7384"/>
      <c r="V7384"/>
      <c r="W7384"/>
      <c r="X7384"/>
      <c r="Y7384"/>
      <c r="Z7384"/>
      <c r="AA7384"/>
      <c r="AB7384"/>
      <c r="AC7384"/>
      <c r="AD7384"/>
      <c r="AE7384"/>
      <c r="AF7384"/>
      <c r="AG7384">
        <v>1</v>
      </c>
      <c r="AH7384">
        <v>0</v>
      </c>
    </row>
    <row r="7385" spans="1:34" ht="15" x14ac:dyDescent="0.25">
      <c r="A7385" t="s">
        <v>14696</v>
      </c>
      <c r="B7385" t="s">
        <v>14697</v>
      </c>
      <c r="C7385" t="s">
        <v>116</v>
      </c>
      <c r="D7385"/>
      <c r="E7385"/>
      <c r="F7385"/>
      <c r="G7385"/>
      <c r="H7385" t="s">
        <v>63</v>
      </c>
      <c r="I7385" t="s">
        <v>64</v>
      </c>
      <c r="J7385"/>
      <c r="K7385"/>
      <c r="L7385"/>
      <c r="M7385"/>
      <c r="N7385"/>
      <c r="O7385"/>
      <c r="P7385"/>
      <c r="Q7385"/>
      <c r="R7385"/>
      <c r="S7385"/>
      <c r="T7385"/>
      <c r="U7385"/>
      <c r="V7385"/>
      <c r="W7385"/>
      <c r="X7385"/>
      <c r="Y7385"/>
      <c r="Z7385"/>
      <c r="AA7385"/>
      <c r="AB7385"/>
      <c r="AC7385"/>
      <c r="AD7385"/>
      <c r="AE7385"/>
      <c r="AF7385"/>
      <c r="AG7385"/>
      <c r="AH7385">
        <v>0</v>
      </c>
    </row>
    <row r="7386" spans="1:34" ht="15" x14ac:dyDescent="0.25">
      <c r="A7386" t="s">
        <v>15847</v>
      </c>
      <c r="B7386" t="s">
        <v>15848</v>
      </c>
      <c r="C7386" t="s">
        <v>246</v>
      </c>
      <c r="D7386">
        <v>16</v>
      </c>
      <c r="E7386" s="138">
        <v>42508</v>
      </c>
      <c r="F7386" s="138">
        <v>46011</v>
      </c>
      <c r="G7386" t="s">
        <v>818</v>
      </c>
      <c r="H7386" t="s">
        <v>63</v>
      </c>
      <c r="I7386">
        <v>0</v>
      </c>
      <c r="J7386" t="s">
        <v>71</v>
      </c>
      <c r="K7386"/>
      <c r="L7386"/>
      <c r="M7386"/>
      <c r="N7386"/>
      <c r="O7386"/>
      <c r="P7386"/>
      <c r="Q7386"/>
      <c r="R7386"/>
      <c r="S7386"/>
      <c r="T7386"/>
      <c r="U7386"/>
      <c r="V7386"/>
      <c r="W7386"/>
      <c r="X7386"/>
      <c r="Y7386"/>
      <c r="Z7386"/>
      <c r="AA7386"/>
      <c r="AB7386"/>
      <c r="AC7386"/>
      <c r="AD7386"/>
      <c r="AE7386"/>
      <c r="AF7386"/>
      <c r="AG7386">
        <v>1</v>
      </c>
      <c r="AH7386">
        <v>0</v>
      </c>
    </row>
    <row r="7387" spans="1:34" ht="15" x14ac:dyDescent="0.25">
      <c r="A7387" t="s">
        <v>15867</v>
      </c>
      <c r="B7387" t="s">
        <v>15868</v>
      </c>
      <c r="C7387" t="s">
        <v>267</v>
      </c>
      <c r="D7387">
        <v>38</v>
      </c>
      <c r="E7387" s="138">
        <v>45617</v>
      </c>
      <c r="F7387" s="138">
        <v>45789</v>
      </c>
      <c r="G7387" t="s">
        <v>69</v>
      </c>
      <c r="H7387" t="s">
        <v>63</v>
      </c>
      <c r="I7387">
        <v>0.7</v>
      </c>
      <c r="J7387" t="s">
        <v>71</v>
      </c>
      <c r="K7387"/>
      <c r="L7387"/>
      <c r="M7387"/>
      <c r="N7387"/>
      <c r="O7387"/>
      <c r="P7387"/>
      <c r="Q7387"/>
      <c r="R7387"/>
      <c r="S7387"/>
      <c r="T7387"/>
      <c r="U7387"/>
      <c r="V7387"/>
      <c r="W7387"/>
      <c r="X7387"/>
      <c r="Y7387"/>
      <c r="Z7387"/>
      <c r="AA7387"/>
      <c r="AB7387"/>
      <c r="AC7387"/>
      <c r="AD7387"/>
      <c r="AE7387"/>
      <c r="AF7387"/>
      <c r="AG7387">
        <v>1</v>
      </c>
      <c r="AH7387">
        <v>0</v>
      </c>
    </row>
    <row r="7388" spans="1:34" ht="15" x14ac:dyDescent="0.25">
      <c r="A7388" t="s">
        <v>14809</v>
      </c>
      <c r="B7388" t="s">
        <v>14810</v>
      </c>
      <c r="C7388" t="s">
        <v>350</v>
      </c>
      <c r="D7388"/>
      <c r="E7388"/>
      <c r="F7388"/>
      <c r="G7388"/>
      <c r="H7388" t="s">
        <v>63</v>
      </c>
      <c r="I7388" t="s">
        <v>64</v>
      </c>
      <c r="J7388"/>
      <c r="K7388"/>
      <c r="L7388"/>
      <c r="M7388"/>
      <c r="N7388"/>
      <c r="O7388"/>
      <c r="P7388"/>
      <c r="Q7388"/>
      <c r="R7388"/>
      <c r="S7388"/>
      <c r="T7388"/>
      <c r="U7388"/>
      <c r="V7388"/>
      <c r="W7388"/>
      <c r="X7388"/>
      <c r="Y7388"/>
      <c r="Z7388"/>
      <c r="AA7388"/>
      <c r="AB7388"/>
      <c r="AC7388"/>
      <c r="AD7388"/>
      <c r="AE7388"/>
      <c r="AF7388"/>
      <c r="AG7388"/>
      <c r="AH7388">
        <v>0</v>
      </c>
    </row>
    <row r="7389" spans="1:34" ht="15" x14ac:dyDescent="0.25">
      <c r="A7389" t="s">
        <v>11221</v>
      </c>
      <c r="B7389" t="s">
        <v>11222</v>
      </c>
      <c r="C7389" t="s">
        <v>359</v>
      </c>
      <c r="D7389"/>
      <c r="E7389"/>
      <c r="F7389"/>
      <c r="G7389"/>
      <c r="H7389" t="s">
        <v>63</v>
      </c>
      <c r="I7389" t="s">
        <v>64</v>
      </c>
      <c r="J7389"/>
      <c r="K7389"/>
      <c r="L7389"/>
      <c r="M7389"/>
      <c r="N7389"/>
      <c r="O7389"/>
      <c r="P7389"/>
      <c r="Q7389"/>
      <c r="R7389"/>
      <c r="S7389"/>
      <c r="T7389"/>
      <c r="U7389"/>
      <c r="V7389"/>
      <c r="W7389"/>
      <c r="X7389"/>
      <c r="Y7389"/>
      <c r="Z7389"/>
      <c r="AA7389"/>
      <c r="AB7389"/>
      <c r="AC7389"/>
      <c r="AD7389"/>
      <c r="AE7389"/>
      <c r="AF7389"/>
      <c r="AG7389"/>
      <c r="AH7389">
        <v>0</v>
      </c>
    </row>
    <row r="7390" spans="1:34" ht="15" x14ac:dyDescent="0.25">
      <c r="A7390" t="s">
        <v>14668</v>
      </c>
      <c r="B7390" t="s">
        <v>14669</v>
      </c>
      <c r="C7390" t="s">
        <v>193</v>
      </c>
      <c r="D7390">
        <v>13</v>
      </c>
      <c r="E7390" s="138">
        <v>44327</v>
      </c>
      <c r="F7390" s="138">
        <v>46011</v>
      </c>
      <c r="G7390" t="s">
        <v>69</v>
      </c>
      <c r="H7390" t="s">
        <v>70</v>
      </c>
      <c r="I7390">
        <v>0</v>
      </c>
      <c r="J7390" t="s">
        <v>16229</v>
      </c>
      <c r="K7390">
        <v>0.15</v>
      </c>
      <c r="L7390" t="s">
        <v>71</v>
      </c>
      <c r="M7390"/>
      <c r="N7390"/>
      <c r="O7390"/>
      <c r="P7390"/>
      <c r="Q7390"/>
      <c r="R7390"/>
      <c r="S7390"/>
      <c r="T7390"/>
      <c r="U7390"/>
      <c r="V7390"/>
      <c r="W7390"/>
      <c r="X7390"/>
      <c r="Y7390"/>
      <c r="Z7390"/>
      <c r="AA7390"/>
      <c r="AB7390"/>
      <c r="AC7390"/>
      <c r="AD7390"/>
      <c r="AE7390"/>
      <c r="AF7390"/>
      <c r="AG7390">
        <v>2</v>
      </c>
      <c r="AH7390">
        <v>10000</v>
      </c>
    </row>
    <row r="7391" spans="1:34" ht="15" x14ac:dyDescent="0.25">
      <c r="A7391" t="s">
        <v>14670</v>
      </c>
      <c r="B7391" t="s">
        <v>14671</v>
      </c>
      <c r="C7391" t="s">
        <v>193</v>
      </c>
      <c r="D7391">
        <v>84</v>
      </c>
      <c r="E7391" s="138">
        <v>45623</v>
      </c>
      <c r="F7391" s="138">
        <v>45848</v>
      </c>
      <c r="G7391" t="s">
        <v>69</v>
      </c>
      <c r="H7391" t="s">
        <v>63</v>
      </c>
      <c r="I7391">
        <v>0.8</v>
      </c>
      <c r="J7391" t="s">
        <v>71</v>
      </c>
      <c r="K7391"/>
      <c r="L7391"/>
      <c r="M7391"/>
      <c r="N7391"/>
      <c r="O7391"/>
      <c r="P7391"/>
      <c r="Q7391"/>
      <c r="R7391"/>
      <c r="S7391"/>
      <c r="T7391"/>
      <c r="U7391"/>
      <c r="V7391"/>
      <c r="W7391"/>
      <c r="X7391"/>
      <c r="Y7391"/>
      <c r="Z7391"/>
      <c r="AA7391"/>
      <c r="AB7391"/>
      <c r="AC7391"/>
      <c r="AD7391"/>
      <c r="AE7391"/>
      <c r="AF7391"/>
      <c r="AG7391">
        <v>1</v>
      </c>
      <c r="AH7391">
        <v>0</v>
      </c>
    </row>
    <row r="7392" spans="1:34" ht="15" x14ac:dyDescent="0.25">
      <c r="A7392" t="s">
        <v>15945</v>
      </c>
      <c r="B7392" t="s">
        <v>15946</v>
      </c>
      <c r="C7392" t="s">
        <v>267</v>
      </c>
      <c r="D7392">
        <v>41</v>
      </c>
      <c r="E7392" s="138">
        <v>45645</v>
      </c>
      <c r="F7392" s="138">
        <v>45666</v>
      </c>
      <c r="G7392" t="s">
        <v>69</v>
      </c>
      <c r="H7392" t="s">
        <v>70</v>
      </c>
      <c r="I7392">
        <v>0</v>
      </c>
      <c r="J7392" t="s">
        <v>16230</v>
      </c>
      <c r="K7392">
        <v>0.5</v>
      </c>
      <c r="L7392" t="s">
        <v>71</v>
      </c>
      <c r="M7392"/>
      <c r="N7392"/>
      <c r="O7392"/>
      <c r="P7392"/>
      <c r="Q7392"/>
      <c r="R7392"/>
      <c r="S7392"/>
      <c r="T7392"/>
      <c r="U7392"/>
      <c r="V7392"/>
      <c r="W7392"/>
      <c r="X7392"/>
      <c r="Y7392"/>
      <c r="Z7392"/>
      <c r="AA7392"/>
      <c r="AB7392"/>
      <c r="AC7392"/>
      <c r="AD7392"/>
      <c r="AE7392"/>
      <c r="AF7392"/>
      <c r="AG7392">
        <v>2</v>
      </c>
      <c r="AH7392">
        <v>15000</v>
      </c>
    </row>
    <row r="7393" spans="1:34" ht="15" x14ac:dyDescent="0.25">
      <c r="A7393" t="s">
        <v>14672</v>
      </c>
      <c r="B7393" t="s">
        <v>14673</v>
      </c>
      <c r="C7393" t="s">
        <v>790</v>
      </c>
      <c r="D7393">
        <v>3</v>
      </c>
      <c r="E7393" s="138">
        <v>44296</v>
      </c>
      <c r="F7393" s="138">
        <v>46011</v>
      </c>
      <c r="G7393" t="s">
        <v>69</v>
      </c>
      <c r="H7393" t="s">
        <v>63</v>
      </c>
      <c r="I7393">
        <v>0.75</v>
      </c>
      <c r="J7393" t="s">
        <v>71</v>
      </c>
      <c r="K7393"/>
      <c r="L7393"/>
      <c r="M7393"/>
      <c r="N7393"/>
      <c r="O7393"/>
      <c r="P7393"/>
      <c r="Q7393"/>
      <c r="R7393"/>
      <c r="S7393"/>
      <c r="T7393"/>
      <c r="U7393"/>
      <c r="V7393"/>
      <c r="W7393"/>
      <c r="X7393"/>
      <c r="Y7393"/>
      <c r="Z7393"/>
      <c r="AA7393"/>
      <c r="AB7393"/>
      <c r="AC7393"/>
      <c r="AD7393"/>
      <c r="AE7393"/>
      <c r="AF7393"/>
      <c r="AG7393">
        <v>1</v>
      </c>
      <c r="AH7393">
        <v>0</v>
      </c>
    </row>
    <row r="7394" spans="1:34" ht="15" x14ac:dyDescent="0.25">
      <c r="A7394" t="s">
        <v>14674</v>
      </c>
      <c r="B7394" t="s">
        <v>14675</v>
      </c>
      <c r="C7394" t="s">
        <v>359</v>
      </c>
      <c r="D7394">
        <v>35</v>
      </c>
      <c r="E7394" s="138">
        <v>45624</v>
      </c>
      <c r="F7394" s="138">
        <v>45894</v>
      </c>
      <c r="G7394" t="s">
        <v>69</v>
      </c>
      <c r="H7394" t="s">
        <v>63</v>
      </c>
      <c r="I7394">
        <v>0.6</v>
      </c>
      <c r="J7394" t="s">
        <v>71</v>
      </c>
      <c r="K7394"/>
      <c r="L7394"/>
      <c r="M7394"/>
      <c r="N7394"/>
      <c r="O7394"/>
      <c r="P7394"/>
      <c r="Q7394"/>
      <c r="R7394"/>
      <c r="S7394"/>
      <c r="T7394"/>
      <c r="U7394"/>
      <c r="V7394"/>
      <c r="W7394"/>
      <c r="X7394"/>
      <c r="Y7394"/>
      <c r="Z7394"/>
      <c r="AA7394"/>
      <c r="AB7394"/>
      <c r="AC7394"/>
      <c r="AD7394"/>
      <c r="AE7394"/>
      <c r="AF7394"/>
      <c r="AG7394">
        <v>1</v>
      </c>
      <c r="AH7394">
        <v>0</v>
      </c>
    </row>
    <row r="7395" spans="1:34" ht="15" x14ac:dyDescent="0.25">
      <c r="A7395" t="s">
        <v>15929</v>
      </c>
      <c r="B7395" t="s">
        <v>15930</v>
      </c>
      <c r="C7395" t="s">
        <v>231</v>
      </c>
      <c r="D7395">
        <v>48</v>
      </c>
      <c r="E7395" s="138">
        <v>45646</v>
      </c>
      <c r="F7395" s="138">
        <v>45807</v>
      </c>
      <c r="G7395" t="s">
        <v>69</v>
      </c>
      <c r="H7395" t="s">
        <v>70</v>
      </c>
      <c r="I7395">
        <v>0.5</v>
      </c>
      <c r="J7395" t="s">
        <v>16270</v>
      </c>
      <c r="K7395">
        <v>0.6</v>
      </c>
      <c r="L7395" t="s">
        <v>78</v>
      </c>
      <c r="M7395">
        <v>0.7</v>
      </c>
      <c r="N7395" t="s">
        <v>79</v>
      </c>
      <c r="O7395"/>
      <c r="P7395"/>
      <c r="Q7395"/>
      <c r="R7395"/>
      <c r="S7395"/>
      <c r="T7395"/>
      <c r="U7395"/>
      <c r="V7395"/>
      <c r="W7395"/>
      <c r="X7395"/>
      <c r="Y7395"/>
      <c r="Z7395"/>
      <c r="AA7395"/>
      <c r="AB7395"/>
      <c r="AC7395"/>
      <c r="AD7395"/>
      <c r="AE7395"/>
      <c r="AF7395"/>
      <c r="AG7395">
        <v>3</v>
      </c>
      <c r="AH7395">
        <v>0</v>
      </c>
    </row>
    <row r="7396" spans="1:34" ht="15" x14ac:dyDescent="0.25">
      <c r="A7396" t="s">
        <v>14676</v>
      </c>
      <c r="B7396" t="s">
        <v>14677</v>
      </c>
      <c r="C7396" t="s">
        <v>267</v>
      </c>
      <c r="D7396">
        <v>13</v>
      </c>
      <c r="E7396" s="138">
        <v>43522</v>
      </c>
      <c r="F7396" s="138">
        <v>46011</v>
      </c>
      <c r="G7396" t="s">
        <v>69</v>
      </c>
      <c r="H7396" t="s">
        <v>63</v>
      </c>
      <c r="I7396">
        <v>0.8</v>
      </c>
      <c r="J7396" t="s">
        <v>71</v>
      </c>
      <c r="K7396"/>
      <c r="L7396"/>
      <c r="M7396"/>
      <c r="N7396"/>
      <c r="O7396"/>
      <c r="P7396"/>
      <c r="Q7396"/>
      <c r="R7396"/>
      <c r="S7396"/>
      <c r="T7396"/>
      <c r="U7396"/>
      <c r="V7396"/>
      <c r="W7396"/>
      <c r="X7396"/>
      <c r="Y7396"/>
      <c r="Z7396"/>
      <c r="AA7396"/>
      <c r="AB7396"/>
      <c r="AC7396"/>
      <c r="AD7396"/>
      <c r="AE7396"/>
      <c r="AF7396"/>
      <c r="AG7396">
        <v>1</v>
      </c>
      <c r="AH7396">
        <v>0</v>
      </c>
    </row>
    <row r="7397" spans="1:34" ht="15" x14ac:dyDescent="0.25">
      <c r="A7397" t="s">
        <v>15785</v>
      </c>
      <c r="B7397" t="s">
        <v>15786</v>
      </c>
      <c r="C7397" t="s">
        <v>313</v>
      </c>
      <c r="D7397"/>
      <c r="E7397"/>
      <c r="F7397"/>
      <c r="G7397"/>
      <c r="H7397" t="s">
        <v>63</v>
      </c>
      <c r="I7397" t="s">
        <v>64</v>
      </c>
      <c r="J7397"/>
      <c r="K7397"/>
      <c r="L7397"/>
      <c r="M7397"/>
      <c r="N7397"/>
      <c r="O7397"/>
      <c r="P7397"/>
      <c r="Q7397"/>
      <c r="R7397"/>
      <c r="S7397"/>
      <c r="T7397"/>
      <c r="U7397"/>
      <c r="V7397"/>
      <c r="W7397"/>
      <c r="X7397"/>
      <c r="Y7397"/>
      <c r="Z7397"/>
      <c r="AA7397"/>
      <c r="AB7397"/>
      <c r="AC7397"/>
      <c r="AD7397"/>
      <c r="AE7397"/>
      <c r="AF7397"/>
      <c r="AG7397"/>
      <c r="AH7397">
        <v>0</v>
      </c>
    </row>
    <row r="7398" spans="1:34" ht="15" x14ac:dyDescent="0.25">
      <c r="A7398" t="s">
        <v>14678</v>
      </c>
      <c r="B7398" t="s">
        <v>14679</v>
      </c>
      <c r="C7398" t="s">
        <v>116</v>
      </c>
      <c r="D7398"/>
      <c r="E7398"/>
      <c r="F7398"/>
      <c r="G7398"/>
      <c r="H7398" t="s">
        <v>63</v>
      </c>
      <c r="I7398" t="s">
        <v>64</v>
      </c>
      <c r="J7398"/>
      <c r="K7398"/>
      <c r="L7398"/>
      <c r="M7398"/>
      <c r="N7398"/>
      <c r="O7398"/>
      <c r="P7398"/>
      <c r="Q7398"/>
      <c r="R7398"/>
      <c r="S7398"/>
      <c r="T7398"/>
      <c r="U7398"/>
      <c r="V7398"/>
      <c r="W7398"/>
      <c r="X7398"/>
      <c r="Y7398"/>
      <c r="Z7398"/>
      <c r="AA7398"/>
      <c r="AB7398"/>
      <c r="AC7398"/>
      <c r="AD7398"/>
      <c r="AE7398"/>
      <c r="AF7398"/>
      <c r="AG7398"/>
      <c r="AH7398">
        <v>0</v>
      </c>
    </row>
    <row r="7399" spans="1:34" ht="15" x14ac:dyDescent="0.25">
      <c r="A7399" t="s">
        <v>14680</v>
      </c>
      <c r="B7399" t="s">
        <v>14681</v>
      </c>
      <c r="C7399" t="s">
        <v>267</v>
      </c>
      <c r="D7399">
        <v>9</v>
      </c>
      <c r="E7399" s="138">
        <v>45071</v>
      </c>
      <c r="F7399" s="138">
        <v>46011</v>
      </c>
      <c r="G7399" t="s">
        <v>69</v>
      </c>
      <c r="H7399" t="s">
        <v>63</v>
      </c>
      <c r="I7399">
        <v>0.8</v>
      </c>
      <c r="J7399" t="s">
        <v>71</v>
      </c>
      <c r="K7399"/>
      <c r="L7399"/>
      <c r="M7399"/>
      <c r="N7399"/>
      <c r="O7399"/>
      <c r="P7399"/>
      <c r="Q7399"/>
      <c r="R7399"/>
      <c r="S7399"/>
      <c r="T7399"/>
      <c r="U7399"/>
      <c r="V7399"/>
      <c r="W7399"/>
      <c r="X7399"/>
      <c r="Y7399"/>
      <c r="Z7399"/>
      <c r="AA7399"/>
      <c r="AB7399"/>
      <c r="AC7399"/>
      <c r="AD7399"/>
      <c r="AE7399"/>
      <c r="AF7399"/>
      <c r="AG7399">
        <v>1</v>
      </c>
      <c r="AH7399">
        <v>0</v>
      </c>
    </row>
    <row r="7400" spans="1:34" ht="15" x14ac:dyDescent="0.25">
      <c r="A7400" t="s">
        <v>14684</v>
      </c>
      <c r="B7400" t="s">
        <v>14685</v>
      </c>
      <c r="C7400" t="s">
        <v>294</v>
      </c>
      <c r="D7400">
        <v>33</v>
      </c>
      <c r="E7400" s="138">
        <v>45649</v>
      </c>
      <c r="F7400" s="138">
        <v>45786</v>
      </c>
      <c r="G7400" t="s">
        <v>75</v>
      </c>
      <c r="H7400" t="s">
        <v>63</v>
      </c>
      <c r="I7400">
        <v>0.75</v>
      </c>
      <c r="J7400" t="s">
        <v>71</v>
      </c>
      <c r="K7400"/>
      <c r="L7400"/>
      <c r="M7400"/>
      <c r="N7400"/>
      <c r="O7400"/>
      <c r="P7400"/>
      <c r="Q7400"/>
      <c r="R7400"/>
      <c r="S7400"/>
      <c r="T7400"/>
      <c r="U7400"/>
      <c r="V7400"/>
      <c r="W7400"/>
      <c r="X7400"/>
      <c r="Y7400"/>
      <c r="Z7400"/>
      <c r="AA7400"/>
      <c r="AB7400"/>
      <c r="AC7400"/>
      <c r="AD7400"/>
      <c r="AE7400"/>
      <c r="AF7400"/>
      <c r="AG7400">
        <v>1</v>
      </c>
      <c r="AH7400">
        <v>0</v>
      </c>
    </row>
    <row r="7401" spans="1:34" ht="15" x14ac:dyDescent="0.25">
      <c r="A7401" t="s">
        <v>9835</v>
      </c>
      <c r="B7401" t="s">
        <v>9836</v>
      </c>
      <c r="C7401" t="s">
        <v>408</v>
      </c>
      <c r="D7401">
        <v>72</v>
      </c>
      <c r="E7401" s="138">
        <v>41213</v>
      </c>
      <c r="F7401" s="138">
        <v>46011</v>
      </c>
      <c r="G7401" t="s">
        <v>69</v>
      </c>
      <c r="H7401" t="s">
        <v>63</v>
      </c>
      <c r="I7401">
        <v>0.8</v>
      </c>
      <c r="J7401" t="s">
        <v>71</v>
      </c>
      <c r="K7401"/>
      <c r="L7401"/>
      <c r="M7401"/>
      <c r="N7401"/>
      <c r="O7401"/>
      <c r="P7401"/>
      <c r="Q7401"/>
      <c r="R7401"/>
      <c r="S7401"/>
      <c r="T7401"/>
      <c r="U7401"/>
      <c r="V7401"/>
      <c r="W7401"/>
      <c r="X7401"/>
      <c r="Y7401"/>
      <c r="Z7401"/>
      <c r="AA7401"/>
      <c r="AB7401"/>
      <c r="AC7401"/>
      <c r="AD7401"/>
      <c r="AE7401"/>
      <c r="AF7401"/>
      <c r="AG7401">
        <v>1</v>
      </c>
      <c r="AH7401">
        <v>0</v>
      </c>
    </row>
    <row r="7402" spans="1:34" ht="15" x14ac:dyDescent="0.25">
      <c r="A7402" t="s">
        <v>14686</v>
      </c>
      <c r="B7402" t="s">
        <v>14687</v>
      </c>
      <c r="C7402" t="s">
        <v>350</v>
      </c>
      <c r="D7402">
        <v>2</v>
      </c>
      <c r="E7402" s="138">
        <v>45686</v>
      </c>
      <c r="F7402" s="138">
        <v>45933</v>
      </c>
      <c r="G7402" t="s">
        <v>69</v>
      </c>
      <c r="H7402" t="s">
        <v>63</v>
      </c>
      <c r="I7402">
        <v>0.2</v>
      </c>
      <c r="J7402" t="s">
        <v>71</v>
      </c>
      <c r="K7402"/>
      <c r="L7402"/>
      <c r="M7402"/>
      <c r="N7402"/>
      <c r="O7402"/>
      <c r="P7402"/>
      <c r="Q7402"/>
      <c r="R7402"/>
      <c r="S7402"/>
      <c r="T7402"/>
      <c r="U7402"/>
      <c r="V7402"/>
      <c r="W7402"/>
      <c r="X7402"/>
      <c r="Y7402"/>
      <c r="Z7402"/>
      <c r="AA7402"/>
      <c r="AB7402"/>
      <c r="AC7402"/>
      <c r="AD7402"/>
      <c r="AE7402"/>
      <c r="AF7402"/>
      <c r="AG7402">
        <v>1</v>
      </c>
      <c r="AH7402">
        <v>0</v>
      </c>
    </row>
    <row r="7403" spans="1:34" ht="15" x14ac:dyDescent="0.25">
      <c r="A7403" t="s">
        <v>14688</v>
      </c>
      <c r="B7403" t="s">
        <v>14689</v>
      </c>
      <c r="C7403" t="s">
        <v>102</v>
      </c>
      <c r="D7403">
        <v>36</v>
      </c>
      <c r="E7403" s="138">
        <v>45647</v>
      </c>
      <c r="F7403" s="138">
        <v>45664</v>
      </c>
      <c r="G7403" t="s">
        <v>69</v>
      </c>
      <c r="H7403" t="s">
        <v>63</v>
      </c>
      <c r="I7403">
        <v>0.5</v>
      </c>
      <c r="J7403" t="s">
        <v>71</v>
      </c>
      <c r="K7403"/>
      <c r="L7403"/>
      <c r="M7403"/>
      <c r="N7403"/>
      <c r="O7403"/>
      <c r="P7403"/>
      <c r="Q7403"/>
      <c r="R7403"/>
      <c r="S7403"/>
      <c r="T7403"/>
      <c r="U7403"/>
      <c r="V7403"/>
      <c r="W7403"/>
      <c r="X7403"/>
      <c r="Y7403"/>
      <c r="Z7403"/>
      <c r="AA7403"/>
      <c r="AB7403"/>
      <c r="AC7403"/>
      <c r="AD7403"/>
      <c r="AE7403"/>
      <c r="AF7403"/>
      <c r="AG7403">
        <v>1</v>
      </c>
      <c r="AH7403">
        <v>0</v>
      </c>
    </row>
    <row r="7404" spans="1:34" ht="15" x14ac:dyDescent="0.25">
      <c r="A7404" t="s">
        <v>15933</v>
      </c>
      <c r="B7404" t="s">
        <v>15934</v>
      </c>
      <c r="C7404" t="s">
        <v>294</v>
      </c>
      <c r="D7404">
        <v>11</v>
      </c>
      <c r="E7404" s="138">
        <v>45736</v>
      </c>
      <c r="F7404" s="138">
        <v>45747</v>
      </c>
      <c r="G7404" t="s">
        <v>16478</v>
      </c>
      <c r="H7404" t="s">
        <v>70</v>
      </c>
      <c r="I7404">
        <v>0.6</v>
      </c>
      <c r="J7404" t="s">
        <v>76</v>
      </c>
      <c r="K7404">
        <v>0.7</v>
      </c>
      <c r="L7404" t="s">
        <v>77</v>
      </c>
      <c r="M7404">
        <v>0.75</v>
      </c>
      <c r="N7404" t="s">
        <v>78</v>
      </c>
      <c r="O7404">
        <v>0.78</v>
      </c>
      <c r="P7404" t="s">
        <v>79</v>
      </c>
      <c r="Q7404"/>
      <c r="R7404"/>
      <c r="S7404"/>
      <c r="T7404"/>
      <c r="U7404"/>
      <c r="V7404"/>
      <c r="W7404"/>
      <c r="X7404"/>
      <c r="Y7404"/>
      <c r="Z7404"/>
      <c r="AA7404"/>
      <c r="AB7404"/>
      <c r="AC7404"/>
      <c r="AD7404"/>
      <c r="AE7404"/>
      <c r="AF7404"/>
      <c r="AG7404">
        <v>0</v>
      </c>
      <c r="AH7404">
        <v>0</v>
      </c>
    </row>
    <row r="7405" spans="1:34" ht="15" x14ac:dyDescent="0.25">
      <c r="A7405" t="s">
        <v>14690</v>
      </c>
      <c r="B7405" t="s">
        <v>14691</v>
      </c>
      <c r="C7405" t="s">
        <v>411</v>
      </c>
      <c r="D7405">
        <v>11</v>
      </c>
      <c r="E7405" s="138">
        <v>44659</v>
      </c>
      <c r="F7405" s="138">
        <v>46011</v>
      </c>
      <c r="G7405" t="s">
        <v>16478</v>
      </c>
      <c r="H7405" t="s">
        <v>70</v>
      </c>
      <c r="I7405">
        <v>0.35</v>
      </c>
      <c r="J7405" t="s">
        <v>76</v>
      </c>
      <c r="K7405">
        <v>0.5</v>
      </c>
      <c r="L7405" t="s">
        <v>77</v>
      </c>
      <c r="M7405">
        <v>0.7</v>
      </c>
      <c r="N7405" t="s">
        <v>78</v>
      </c>
      <c r="O7405">
        <v>0.8</v>
      </c>
      <c r="P7405" t="s">
        <v>79</v>
      </c>
      <c r="Q7405">
        <v>0</v>
      </c>
      <c r="R7405" t="s">
        <v>16400</v>
      </c>
      <c r="S7405"/>
      <c r="T7405"/>
      <c r="U7405"/>
      <c r="V7405"/>
      <c r="W7405"/>
      <c r="X7405"/>
      <c r="Y7405"/>
      <c r="Z7405"/>
      <c r="AA7405"/>
      <c r="AB7405"/>
      <c r="AC7405"/>
      <c r="AD7405"/>
      <c r="AE7405"/>
      <c r="AF7405"/>
      <c r="AG7405">
        <v>0</v>
      </c>
      <c r="AH7405">
        <v>0</v>
      </c>
    </row>
    <row r="7406" spans="1:34" ht="15" x14ac:dyDescent="0.25">
      <c r="A7406" t="s">
        <v>14694</v>
      </c>
      <c r="B7406" t="s">
        <v>14695</v>
      </c>
      <c r="C7406" t="s">
        <v>350</v>
      </c>
      <c r="D7406">
        <v>37</v>
      </c>
      <c r="E7406" s="138">
        <v>45643</v>
      </c>
      <c r="F7406" s="138">
        <v>45672</v>
      </c>
      <c r="G7406" t="s">
        <v>69</v>
      </c>
      <c r="H7406" t="s">
        <v>63</v>
      </c>
      <c r="I7406">
        <v>0.45</v>
      </c>
      <c r="J7406" t="s">
        <v>71</v>
      </c>
      <c r="K7406"/>
      <c r="L7406"/>
      <c r="M7406"/>
      <c r="N7406"/>
      <c r="O7406"/>
      <c r="P7406"/>
      <c r="Q7406"/>
      <c r="R7406"/>
      <c r="S7406"/>
      <c r="T7406"/>
      <c r="U7406"/>
      <c r="V7406"/>
      <c r="W7406"/>
      <c r="X7406"/>
      <c r="Y7406"/>
      <c r="Z7406"/>
      <c r="AA7406"/>
      <c r="AB7406"/>
      <c r="AC7406"/>
      <c r="AD7406"/>
      <c r="AE7406"/>
      <c r="AF7406"/>
      <c r="AG7406">
        <v>1</v>
      </c>
      <c r="AH7406">
        <v>0</v>
      </c>
    </row>
    <row r="7407" spans="1:34" ht="15" x14ac:dyDescent="0.25">
      <c r="A7407" t="s">
        <v>14698</v>
      </c>
      <c r="B7407" t="s">
        <v>14699</v>
      </c>
      <c r="C7407" t="s">
        <v>521</v>
      </c>
      <c r="D7407">
        <v>65</v>
      </c>
      <c r="E7407" s="138">
        <v>45288</v>
      </c>
      <c r="F7407" s="138">
        <v>46011</v>
      </c>
      <c r="G7407" t="s">
        <v>69</v>
      </c>
      <c r="H7407" t="s">
        <v>70</v>
      </c>
      <c r="I7407">
        <v>0</v>
      </c>
      <c r="J7407" t="s">
        <v>16228</v>
      </c>
      <c r="K7407">
        <v>0.7</v>
      </c>
      <c r="L7407" t="s">
        <v>71</v>
      </c>
      <c r="M7407"/>
      <c r="N7407"/>
      <c r="O7407"/>
      <c r="P7407"/>
      <c r="Q7407"/>
      <c r="R7407"/>
      <c r="S7407"/>
      <c r="T7407"/>
      <c r="U7407"/>
      <c r="V7407"/>
      <c r="W7407"/>
      <c r="X7407"/>
      <c r="Y7407"/>
      <c r="Z7407"/>
      <c r="AA7407"/>
      <c r="AB7407"/>
      <c r="AC7407"/>
      <c r="AD7407"/>
      <c r="AE7407"/>
      <c r="AF7407"/>
      <c r="AG7407">
        <v>2</v>
      </c>
      <c r="AH7407">
        <v>12000</v>
      </c>
    </row>
    <row r="7408" spans="1:34" ht="15" x14ac:dyDescent="0.25">
      <c r="A7408" t="s">
        <v>14700</v>
      </c>
      <c r="B7408" t="s">
        <v>14701</v>
      </c>
      <c r="C7408" t="s">
        <v>321</v>
      </c>
      <c r="D7408">
        <v>22</v>
      </c>
      <c r="E7408" s="138">
        <v>45644</v>
      </c>
      <c r="F7408" s="138">
        <v>45664</v>
      </c>
      <c r="G7408" t="s">
        <v>69</v>
      </c>
      <c r="H7408" t="s">
        <v>63</v>
      </c>
      <c r="I7408">
        <v>0.8</v>
      </c>
      <c r="J7408" t="s">
        <v>71</v>
      </c>
      <c r="K7408"/>
      <c r="L7408"/>
      <c r="M7408"/>
      <c r="N7408"/>
      <c r="O7408"/>
      <c r="P7408"/>
      <c r="Q7408"/>
      <c r="R7408"/>
      <c r="S7408"/>
      <c r="T7408"/>
      <c r="U7408"/>
      <c r="V7408"/>
      <c r="W7408"/>
      <c r="X7408"/>
      <c r="Y7408"/>
      <c r="Z7408"/>
      <c r="AA7408"/>
      <c r="AB7408"/>
      <c r="AC7408"/>
      <c r="AD7408"/>
      <c r="AE7408"/>
      <c r="AF7408"/>
      <c r="AG7408">
        <v>1</v>
      </c>
      <c r="AH7408">
        <v>0</v>
      </c>
    </row>
    <row r="7409" spans="1:34" ht="15" x14ac:dyDescent="0.25">
      <c r="A7409" t="s">
        <v>14704</v>
      </c>
      <c r="B7409" t="s">
        <v>14705</v>
      </c>
      <c r="C7409" t="s">
        <v>318</v>
      </c>
      <c r="D7409"/>
      <c r="E7409"/>
      <c r="F7409"/>
      <c r="G7409"/>
      <c r="H7409" t="s">
        <v>63</v>
      </c>
      <c r="I7409" t="s">
        <v>64</v>
      </c>
      <c r="J7409"/>
      <c r="K7409"/>
      <c r="L7409"/>
      <c r="M7409"/>
      <c r="N7409"/>
      <c r="O7409"/>
      <c r="P7409"/>
      <c r="Q7409"/>
      <c r="R7409"/>
      <c r="S7409"/>
      <c r="T7409"/>
      <c r="U7409"/>
      <c r="V7409"/>
      <c r="W7409"/>
      <c r="X7409"/>
      <c r="Y7409"/>
      <c r="Z7409"/>
      <c r="AA7409"/>
      <c r="AB7409"/>
      <c r="AC7409"/>
      <c r="AD7409"/>
      <c r="AE7409"/>
      <c r="AF7409"/>
      <c r="AG7409"/>
      <c r="AH7409">
        <v>0</v>
      </c>
    </row>
    <row r="7410" spans="1:34" ht="15" x14ac:dyDescent="0.25">
      <c r="A7410" t="s">
        <v>14702</v>
      </c>
      <c r="B7410" t="s">
        <v>14703</v>
      </c>
      <c r="C7410" t="s">
        <v>203</v>
      </c>
      <c r="D7410">
        <v>2</v>
      </c>
      <c r="E7410" s="138">
        <v>45281</v>
      </c>
      <c r="F7410" s="138">
        <v>46011</v>
      </c>
      <c r="G7410" t="s">
        <v>69</v>
      </c>
      <c r="H7410" t="s">
        <v>70</v>
      </c>
      <c r="I7410">
        <v>0</v>
      </c>
      <c r="J7410" t="s">
        <v>16232</v>
      </c>
      <c r="K7410">
        <v>0.8</v>
      </c>
      <c r="L7410" t="s">
        <v>71</v>
      </c>
      <c r="M7410"/>
      <c r="N7410"/>
      <c r="O7410"/>
      <c r="P7410"/>
      <c r="Q7410"/>
      <c r="R7410"/>
      <c r="S7410"/>
      <c r="T7410"/>
      <c r="U7410"/>
      <c r="V7410"/>
      <c r="W7410"/>
      <c r="X7410"/>
      <c r="Y7410"/>
      <c r="Z7410"/>
      <c r="AA7410"/>
      <c r="AB7410"/>
      <c r="AC7410"/>
      <c r="AD7410"/>
      <c r="AE7410"/>
      <c r="AF7410"/>
      <c r="AG7410">
        <v>2</v>
      </c>
      <c r="AH7410">
        <v>7500</v>
      </c>
    </row>
    <row r="7411" spans="1:34" ht="15" x14ac:dyDescent="0.25">
      <c r="A7411" t="s">
        <v>14706</v>
      </c>
      <c r="B7411" t="s">
        <v>14707</v>
      </c>
      <c r="C7411" t="s">
        <v>154</v>
      </c>
      <c r="D7411">
        <v>7</v>
      </c>
      <c r="E7411" s="138">
        <v>45715</v>
      </c>
      <c r="F7411" s="138">
        <v>45730</v>
      </c>
      <c r="G7411" t="s">
        <v>69</v>
      </c>
      <c r="H7411" t="s">
        <v>70</v>
      </c>
      <c r="I7411">
        <v>0</v>
      </c>
      <c r="J7411" t="s">
        <v>16230</v>
      </c>
      <c r="K7411">
        <v>0.7</v>
      </c>
      <c r="L7411" t="s">
        <v>71</v>
      </c>
      <c r="M7411"/>
      <c r="N7411"/>
      <c r="O7411"/>
      <c r="P7411"/>
      <c r="Q7411"/>
      <c r="R7411"/>
      <c r="S7411"/>
      <c r="T7411"/>
      <c r="U7411"/>
      <c r="V7411"/>
      <c r="W7411"/>
      <c r="X7411"/>
      <c r="Y7411"/>
      <c r="Z7411"/>
      <c r="AA7411"/>
      <c r="AB7411"/>
      <c r="AC7411"/>
      <c r="AD7411"/>
      <c r="AE7411"/>
      <c r="AF7411"/>
      <c r="AG7411">
        <v>2</v>
      </c>
      <c r="AH7411">
        <v>15000</v>
      </c>
    </row>
    <row r="7412" spans="1:34" ht="15" x14ac:dyDescent="0.25">
      <c r="A7412" t="s">
        <v>14708</v>
      </c>
      <c r="B7412" t="s">
        <v>14709</v>
      </c>
      <c r="C7412" t="s">
        <v>182</v>
      </c>
      <c r="D7412">
        <v>11</v>
      </c>
      <c r="E7412" s="138">
        <v>39526</v>
      </c>
      <c r="F7412" s="138">
        <v>46011</v>
      </c>
      <c r="G7412" t="s">
        <v>69</v>
      </c>
      <c r="H7412" t="s">
        <v>63</v>
      </c>
      <c r="I7412">
        <v>0.8</v>
      </c>
      <c r="J7412" t="s">
        <v>71</v>
      </c>
      <c r="K7412"/>
      <c r="L7412"/>
      <c r="M7412"/>
      <c r="N7412"/>
      <c r="O7412"/>
      <c r="P7412"/>
      <c r="Q7412"/>
      <c r="R7412"/>
      <c r="S7412"/>
      <c r="T7412"/>
      <c r="U7412"/>
      <c r="V7412"/>
      <c r="W7412"/>
      <c r="X7412"/>
      <c r="Y7412"/>
      <c r="Z7412"/>
      <c r="AA7412"/>
      <c r="AB7412"/>
      <c r="AC7412"/>
      <c r="AD7412"/>
      <c r="AE7412"/>
      <c r="AF7412"/>
      <c r="AG7412">
        <v>1</v>
      </c>
      <c r="AH7412">
        <v>0</v>
      </c>
    </row>
    <row r="7413" spans="1:34" ht="15" x14ac:dyDescent="0.25">
      <c r="A7413" t="s">
        <v>14710</v>
      </c>
      <c r="B7413" t="s">
        <v>14711</v>
      </c>
      <c r="C7413" t="s">
        <v>170</v>
      </c>
      <c r="D7413">
        <v>5</v>
      </c>
      <c r="E7413" s="138">
        <v>45715</v>
      </c>
      <c r="F7413" s="138">
        <v>45940</v>
      </c>
      <c r="G7413" t="s">
        <v>69</v>
      </c>
      <c r="H7413" t="s">
        <v>70</v>
      </c>
      <c r="I7413">
        <v>0</v>
      </c>
      <c r="J7413" t="s">
        <v>16246</v>
      </c>
      <c r="K7413">
        <v>0.8</v>
      </c>
      <c r="L7413" t="s">
        <v>71</v>
      </c>
      <c r="M7413"/>
      <c r="N7413"/>
      <c r="O7413"/>
      <c r="P7413"/>
      <c r="Q7413"/>
      <c r="R7413"/>
      <c r="S7413"/>
      <c r="T7413"/>
      <c r="U7413"/>
      <c r="V7413"/>
      <c r="W7413"/>
      <c r="X7413"/>
      <c r="Y7413"/>
      <c r="Z7413"/>
      <c r="AA7413"/>
      <c r="AB7413"/>
      <c r="AC7413"/>
      <c r="AD7413"/>
      <c r="AE7413"/>
      <c r="AF7413"/>
      <c r="AG7413">
        <v>2</v>
      </c>
      <c r="AH7413">
        <v>7499.99</v>
      </c>
    </row>
    <row r="7414" spans="1:34" ht="15" x14ac:dyDescent="0.25">
      <c r="A7414" t="s">
        <v>14712</v>
      </c>
      <c r="B7414" t="s">
        <v>14713</v>
      </c>
      <c r="C7414" t="s">
        <v>68</v>
      </c>
      <c r="D7414">
        <v>1</v>
      </c>
      <c r="E7414" s="138">
        <v>45684</v>
      </c>
      <c r="F7414" s="138">
        <v>45714</v>
      </c>
      <c r="G7414" t="s">
        <v>69</v>
      </c>
      <c r="H7414" t="s">
        <v>63</v>
      </c>
      <c r="I7414">
        <v>0.75</v>
      </c>
      <c r="J7414" t="s">
        <v>71</v>
      </c>
      <c r="K7414"/>
      <c r="L7414"/>
      <c r="M7414"/>
      <c r="N7414"/>
      <c r="O7414"/>
      <c r="P7414"/>
      <c r="Q7414"/>
      <c r="R7414"/>
      <c r="S7414"/>
      <c r="T7414"/>
      <c r="U7414"/>
      <c r="V7414"/>
      <c r="W7414"/>
      <c r="X7414"/>
      <c r="Y7414"/>
      <c r="Z7414"/>
      <c r="AA7414"/>
      <c r="AB7414"/>
      <c r="AC7414"/>
      <c r="AD7414"/>
      <c r="AE7414"/>
      <c r="AF7414"/>
      <c r="AG7414">
        <v>1</v>
      </c>
      <c r="AH7414">
        <v>0</v>
      </c>
    </row>
    <row r="7415" spans="1:34" ht="15" x14ac:dyDescent="0.25">
      <c r="A7415" t="s">
        <v>14714</v>
      </c>
      <c r="B7415" t="s">
        <v>14715</v>
      </c>
      <c r="C7415" t="s">
        <v>935</v>
      </c>
      <c r="D7415">
        <v>18</v>
      </c>
      <c r="E7415" s="138">
        <v>45654</v>
      </c>
      <c r="F7415" s="138">
        <v>45798</v>
      </c>
      <c r="G7415" t="s">
        <v>16478</v>
      </c>
      <c r="H7415" t="s">
        <v>70</v>
      </c>
      <c r="I7415">
        <v>0.7</v>
      </c>
      <c r="J7415" t="s">
        <v>76</v>
      </c>
      <c r="K7415">
        <v>0.75</v>
      </c>
      <c r="L7415" t="s">
        <v>77</v>
      </c>
      <c r="M7415">
        <v>0.78</v>
      </c>
      <c r="N7415" t="s">
        <v>78</v>
      </c>
      <c r="O7415">
        <v>0.8</v>
      </c>
      <c r="P7415" t="s">
        <v>79</v>
      </c>
      <c r="Q7415">
        <v>0</v>
      </c>
      <c r="R7415" t="s">
        <v>16259</v>
      </c>
      <c r="S7415"/>
      <c r="T7415"/>
      <c r="U7415"/>
      <c r="V7415"/>
      <c r="W7415"/>
      <c r="X7415"/>
      <c r="Y7415"/>
      <c r="Z7415"/>
      <c r="AA7415"/>
      <c r="AB7415"/>
      <c r="AC7415"/>
      <c r="AD7415"/>
      <c r="AE7415"/>
      <c r="AF7415"/>
      <c r="AG7415">
        <v>0</v>
      </c>
      <c r="AH7415">
        <v>0</v>
      </c>
    </row>
    <row r="7416" spans="1:34" ht="15" x14ac:dyDescent="0.25">
      <c r="A7416" t="s">
        <v>14716</v>
      </c>
      <c r="B7416" t="s">
        <v>14717</v>
      </c>
      <c r="C7416" t="s">
        <v>228</v>
      </c>
      <c r="D7416">
        <v>23</v>
      </c>
      <c r="E7416" s="138">
        <v>45644</v>
      </c>
      <c r="F7416" s="138">
        <v>45918</v>
      </c>
      <c r="G7416" t="s">
        <v>69</v>
      </c>
      <c r="H7416" t="s">
        <v>63</v>
      </c>
      <c r="I7416">
        <v>0.5</v>
      </c>
      <c r="J7416" t="s">
        <v>71</v>
      </c>
      <c r="K7416"/>
      <c r="L7416"/>
      <c r="M7416"/>
      <c r="N7416"/>
      <c r="O7416"/>
      <c r="P7416"/>
      <c r="Q7416"/>
      <c r="R7416"/>
      <c r="S7416"/>
      <c r="T7416"/>
      <c r="U7416"/>
      <c r="V7416"/>
      <c r="W7416"/>
      <c r="X7416"/>
      <c r="Y7416"/>
      <c r="Z7416"/>
      <c r="AA7416"/>
      <c r="AB7416"/>
      <c r="AC7416"/>
      <c r="AD7416"/>
      <c r="AE7416"/>
      <c r="AF7416"/>
      <c r="AG7416">
        <v>1</v>
      </c>
      <c r="AH7416">
        <v>0</v>
      </c>
    </row>
    <row r="7417" spans="1:34" ht="15" x14ac:dyDescent="0.25">
      <c r="A7417" t="s">
        <v>14718</v>
      </c>
      <c r="B7417" t="s">
        <v>14719</v>
      </c>
      <c r="C7417" t="s">
        <v>313</v>
      </c>
      <c r="D7417"/>
      <c r="E7417"/>
      <c r="F7417"/>
      <c r="G7417"/>
      <c r="H7417" t="s">
        <v>63</v>
      </c>
      <c r="I7417" t="s">
        <v>64</v>
      </c>
      <c r="J7417"/>
      <c r="K7417"/>
      <c r="L7417"/>
      <c r="M7417"/>
      <c r="N7417"/>
      <c r="O7417"/>
      <c r="P7417"/>
      <c r="Q7417"/>
      <c r="R7417"/>
      <c r="S7417"/>
      <c r="T7417"/>
      <c r="U7417"/>
      <c r="V7417"/>
      <c r="W7417"/>
      <c r="X7417"/>
      <c r="Y7417"/>
      <c r="Z7417"/>
      <c r="AA7417"/>
      <c r="AB7417"/>
      <c r="AC7417"/>
      <c r="AD7417"/>
      <c r="AE7417"/>
      <c r="AF7417"/>
      <c r="AG7417"/>
      <c r="AH7417">
        <v>0</v>
      </c>
    </row>
    <row r="7418" spans="1:34" ht="15" x14ac:dyDescent="0.25">
      <c r="A7418" t="s">
        <v>15863</v>
      </c>
      <c r="B7418" t="s">
        <v>15864</v>
      </c>
      <c r="C7418" t="s">
        <v>691</v>
      </c>
      <c r="D7418">
        <v>35</v>
      </c>
      <c r="E7418" s="138">
        <v>45642</v>
      </c>
      <c r="F7418" s="138">
        <v>46001</v>
      </c>
      <c r="G7418" t="s">
        <v>69</v>
      </c>
      <c r="H7418" t="s">
        <v>70</v>
      </c>
      <c r="I7418">
        <v>0</v>
      </c>
      <c r="J7418" t="s">
        <v>16232</v>
      </c>
      <c r="K7418">
        <v>0.7</v>
      </c>
      <c r="L7418" t="s">
        <v>71</v>
      </c>
      <c r="M7418"/>
      <c r="N7418"/>
      <c r="O7418"/>
      <c r="P7418"/>
      <c r="Q7418"/>
      <c r="R7418"/>
      <c r="S7418"/>
      <c r="T7418"/>
      <c r="U7418"/>
      <c r="V7418"/>
      <c r="W7418"/>
      <c r="X7418"/>
      <c r="Y7418"/>
      <c r="Z7418"/>
      <c r="AA7418"/>
      <c r="AB7418"/>
      <c r="AC7418"/>
      <c r="AD7418"/>
      <c r="AE7418"/>
      <c r="AF7418"/>
      <c r="AG7418">
        <v>2</v>
      </c>
      <c r="AH7418">
        <v>7500</v>
      </c>
    </row>
    <row r="7419" spans="1:34" ht="15" x14ac:dyDescent="0.25">
      <c r="A7419" t="s">
        <v>14720</v>
      </c>
      <c r="B7419" t="s">
        <v>14721</v>
      </c>
      <c r="C7419" t="s">
        <v>350</v>
      </c>
      <c r="D7419">
        <v>34</v>
      </c>
      <c r="E7419" s="138">
        <v>45649</v>
      </c>
      <c r="F7419" s="138">
        <v>45846</v>
      </c>
      <c r="G7419" t="s">
        <v>69</v>
      </c>
      <c r="H7419" t="s">
        <v>63</v>
      </c>
      <c r="I7419">
        <v>0.8</v>
      </c>
      <c r="J7419" t="s">
        <v>71</v>
      </c>
      <c r="K7419"/>
      <c r="L7419"/>
      <c r="M7419"/>
      <c r="N7419"/>
      <c r="O7419"/>
      <c r="P7419"/>
      <c r="Q7419"/>
      <c r="R7419"/>
      <c r="S7419"/>
      <c r="T7419"/>
      <c r="U7419"/>
      <c r="V7419"/>
      <c r="W7419"/>
      <c r="X7419"/>
      <c r="Y7419"/>
      <c r="Z7419"/>
      <c r="AA7419"/>
      <c r="AB7419"/>
      <c r="AC7419"/>
      <c r="AD7419"/>
      <c r="AE7419"/>
      <c r="AF7419"/>
      <c r="AG7419">
        <v>1</v>
      </c>
      <c r="AH7419">
        <v>0</v>
      </c>
    </row>
    <row r="7420" spans="1:34" ht="15" x14ac:dyDescent="0.25">
      <c r="A7420" t="s">
        <v>14722</v>
      </c>
      <c r="B7420" t="s">
        <v>14723</v>
      </c>
      <c r="C7420" t="s">
        <v>251</v>
      </c>
      <c r="D7420">
        <v>5</v>
      </c>
      <c r="E7420" s="138">
        <v>45712</v>
      </c>
      <c r="F7420" s="138">
        <v>45748</v>
      </c>
      <c r="G7420" t="s">
        <v>75</v>
      </c>
      <c r="H7420" t="s">
        <v>70</v>
      </c>
      <c r="I7420">
        <v>0</v>
      </c>
      <c r="J7420" t="s">
        <v>16229</v>
      </c>
      <c r="K7420">
        <v>0.8</v>
      </c>
      <c r="L7420" t="s">
        <v>71</v>
      </c>
      <c r="M7420"/>
      <c r="N7420"/>
      <c r="O7420"/>
      <c r="P7420"/>
      <c r="Q7420"/>
      <c r="R7420"/>
      <c r="S7420"/>
      <c r="T7420"/>
      <c r="U7420"/>
      <c r="V7420"/>
      <c r="W7420"/>
      <c r="X7420"/>
      <c r="Y7420"/>
      <c r="Z7420"/>
      <c r="AA7420"/>
      <c r="AB7420"/>
      <c r="AC7420"/>
      <c r="AD7420"/>
      <c r="AE7420"/>
      <c r="AF7420"/>
      <c r="AG7420">
        <v>2</v>
      </c>
      <c r="AH7420">
        <v>10000</v>
      </c>
    </row>
    <row r="7421" spans="1:34" ht="15" x14ac:dyDescent="0.25">
      <c r="A7421" t="s">
        <v>14724</v>
      </c>
      <c r="B7421" t="s">
        <v>14725</v>
      </c>
      <c r="C7421" t="s">
        <v>231</v>
      </c>
      <c r="D7421">
        <v>32</v>
      </c>
      <c r="E7421" s="138">
        <v>44770</v>
      </c>
      <c r="F7421" s="138">
        <v>46011</v>
      </c>
      <c r="G7421" t="s">
        <v>69</v>
      </c>
      <c r="H7421" t="s">
        <v>63</v>
      </c>
      <c r="I7421">
        <v>0.8</v>
      </c>
      <c r="J7421" t="s">
        <v>71</v>
      </c>
      <c r="K7421"/>
      <c r="L7421"/>
      <c r="M7421"/>
      <c r="N7421"/>
      <c r="O7421"/>
      <c r="P7421"/>
      <c r="Q7421"/>
      <c r="R7421"/>
      <c r="S7421"/>
      <c r="T7421"/>
      <c r="U7421"/>
      <c r="V7421"/>
      <c r="W7421"/>
      <c r="X7421"/>
      <c r="Y7421"/>
      <c r="Z7421"/>
      <c r="AA7421"/>
      <c r="AB7421"/>
      <c r="AC7421"/>
      <c r="AD7421"/>
      <c r="AE7421"/>
      <c r="AF7421"/>
      <c r="AG7421">
        <v>1</v>
      </c>
      <c r="AH7421">
        <v>0</v>
      </c>
    </row>
    <row r="7422" spans="1:34" ht="15" x14ac:dyDescent="0.25">
      <c r="A7422" t="s">
        <v>14726</v>
      </c>
      <c r="B7422" t="s">
        <v>14727</v>
      </c>
      <c r="C7422" t="s">
        <v>193</v>
      </c>
      <c r="D7422">
        <v>176</v>
      </c>
      <c r="E7422" s="138">
        <v>39430</v>
      </c>
      <c r="F7422" s="138">
        <v>46011</v>
      </c>
      <c r="G7422" t="s">
        <v>69</v>
      </c>
      <c r="H7422" t="s">
        <v>63</v>
      </c>
      <c r="I7422">
        <v>0.5</v>
      </c>
      <c r="J7422" t="s">
        <v>71</v>
      </c>
      <c r="K7422"/>
      <c r="L7422"/>
      <c r="M7422"/>
      <c r="N7422"/>
      <c r="O7422"/>
      <c r="P7422"/>
      <c r="Q7422"/>
      <c r="R7422"/>
      <c r="S7422"/>
      <c r="T7422"/>
      <c r="U7422"/>
      <c r="V7422"/>
      <c r="W7422"/>
      <c r="X7422"/>
      <c r="Y7422"/>
      <c r="Z7422"/>
      <c r="AA7422"/>
      <c r="AB7422"/>
      <c r="AC7422"/>
      <c r="AD7422"/>
      <c r="AE7422"/>
      <c r="AF7422"/>
      <c r="AG7422">
        <v>1</v>
      </c>
      <c r="AH7422">
        <v>0</v>
      </c>
    </row>
    <row r="7423" spans="1:34" ht="15" x14ac:dyDescent="0.25">
      <c r="A7423" t="s">
        <v>14728</v>
      </c>
      <c r="B7423" t="s">
        <v>14729</v>
      </c>
      <c r="C7423" t="s">
        <v>102</v>
      </c>
      <c r="D7423">
        <v>35</v>
      </c>
      <c r="E7423" s="138">
        <v>45279</v>
      </c>
      <c r="F7423" s="138">
        <v>46011</v>
      </c>
      <c r="G7423" t="s">
        <v>69</v>
      </c>
      <c r="H7423" t="s">
        <v>63</v>
      </c>
      <c r="I7423">
        <v>0.8</v>
      </c>
      <c r="J7423" t="s">
        <v>71</v>
      </c>
      <c r="K7423"/>
      <c r="L7423"/>
      <c r="M7423"/>
      <c r="N7423"/>
      <c r="O7423"/>
      <c r="P7423"/>
      <c r="Q7423"/>
      <c r="R7423"/>
      <c r="S7423"/>
      <c r="T7423"/>
      <c r="U7423"/>
      <c r="V7423"/>
      <c r="W7423"/>
      <c r="X7423"/>
      <c r="Y7423"/>
      <c r="Z7423"/>
      <c r="AA7423"/>
      <c r="AB7423"/>
      <c r="AC7423"/>
      <c r="AD7423"/>
      <c r="AE7423"/>
      <c r="AF7423"/>
      <c r="AG7423">
        <v>1</v>
      </c>
      <c r="AH7423">
        <v>0</v>
      </c>
    </row>
    <row r="7424" spans="1:34" ht="15" x14ac:dyDescent="0.25">
      <c r="A7424" t="s">
        <v>14730</v>
      </c>
      <c r="B7424" t="s">
        <v>14731</v>
      </c>
      <c r="C7424" t="s">
        <v>74</v>
      </c>
      <c r="D7424">
        <v>43</v>
      </c>
      <c r="E7424" s="138">
        <v>45649</v>
      </c>
      <c r="F7424" s="138">
        <v>45929</v>
      </c>
      <c r="G7424" t="s">
        <v>16478</v>
      </c>
      <c r="H7424" t="s">
        <v>70</v>
      </c>
      <c r="I7424">
        <v>0.71</v>
      </c>
      <c r="J7424" t="s">
        <v>16513</v>
      </c>
      <c r="K7424">
        <v>0.72</v>
      </c>
      <c r="L7424" t="s">
        <v>16720</v>
      </c>
      <c r="M7424">
        <v>0.77</v>
      </c>
      <c r="N7424" t="s">
        <v>78</v>
      </c>
      <c r="O7424">
        <v>0.8</v>
      </c>
      <c r="P7424" t="s">
        <v>16543</v>
      </c>
      <c r="Q7424">
        <v>0</v>
      </c>
      <c r="R7424" t="s">
        <v>16228</v>
      </c>
      <c r="S7424"/>
      <c r="T7424"/>
      <c r="U7424"/>
      <c r="V7424"/>
      <c r="W7424"/>
      <c r="X7424"/>
      <c r="Y7424"/>
      <c r="Z7424"/>
      <c r="AA7424"/>
      <c r="AB7424"/>
      <c r="AC7424"/>
      <c r="AD7424"/>
      <c r="AE7424"/>
      <c r="AF7424"/>
      <c r="AG7424">
        <v>0</v>
      </c>
      <c r="AH7424">
        <v>0</v>
      </c>
    </row>
    <row r="7425" spans="1:34" ht="15" x14ac:dyDescent="0.25">
      <c r="A7425" t="s">
        <v>14732</v>
      </c>
      <c r="B7425" t="s">
        <v>14733</v>
      </c>
      <c r="C7425" t="s">
        <v>270</v>
      </c>
      <c r="D7425"/>
      <c r="E7425"/>
      <c r="F7425"/>
      <c r="G7425"/>
      <c r="H7425" t="s">
        <v>63</v>
      </c>
      <c r="I7425" t="s">
        <v>64</v>
      </c>
      <c r="J7425"/>
      <c r="K7425"/>
      <c r="L7425"/>
      <c r="M7425"/>
      <c r="N7425"/>
      <c r="O7425"/>
      <c r="P7425"/>
      <c r="Q7425"/>
      <c r="R7425"/>
      <c r="S7425"/>
      <c r="T7425"/>
      <c r="U7425"/>
      <c r="V7425"/>
      <c r="W7425"/>
      <c r="X7425"/>
      <c r="Y7425"/>
      <c r="Z7425"/>
      <c r="AA7425"/>
      <c r="AB7425"/>
      <c r="AC7425"/>
      <c r="AD7425"/>
      <c r="AE7425"/>
      <c r="AF7425"/>
      <c r="AG7425"/>
      <c r="AH7425">
        <v>0</v>
      </c>
    </row>
    <row r="7426" spans="1:34" ht="15" x14ac:dyDescent="0.25">
      <c r="A7426" t="s">
        <v>14734</v>
      </c>
      <c r="B7426" t="s">
        <v>14735</v>
      </c>
      <c r="C7426" t="s">
        <v>222</v>
      </c>
      <c r="D7426">
        <v>72</v>
      </c>
      <c r="E7426" s="138">
        <v>44803</v>
      </c>
      <c r="F7426" s="138">
        <v>46011</v>
      </c>
      <c r="G7426" t="s">
        <v>69</v>
      </c>
      <c r="H7426" t="s">
        <v>63</v>
      </c>
      <c r="I7426">
        <v>0.8</v>
      </c>
      <c r="J7426" t="s">
        <v>71</v>
      </c>
      <c r="K7426"/>
      <c r="L7426"/>
      <c r="M7426"/>
      <c r="N7426"/>
      <c r="O7426"/>
      <c r="P7426"/>
      <c r="Q7426"/>
      <c r="R7426"/>
      <c r="S7426"/>
      <c r="T7426"/>
      <c r="U7426"/>
      <c r="V7426"/>
      <c r="W7426"/>
      <c r="X7426"/>
      <c r="Y7426"/>
      <c r="Z7426"/>
      <c r="AA7426"/>
      <c r="AB7426"/>
      <c r="AC7426"/>
      <c r="AD7426"/>
      <c r="AE7426"/>
      <c r="AF7426"/>
      <c r="AG7426">
        <v>1</v>
      </c>
      <c r="AH7426">
        <v>0</v>
      </c>
    </row>
    <row r="7427" spans="1:34" ht="15" x14ac:dyDescent="0.25">
      <c r="A7427" t="s">
        <v>14736</v>
      </c>
      <c r="B7427" t="s">
        <v>14737</v>
      </c>
      <c r="C7427" t="s">
        <v>246</v>
      </c>
      <c r="D7427">
        <v>41</v>
      </c>
      <c r="E7427" s="138">
        <v>45259</v>
      </c>
      <c r="F7427" s="138">
        <v>46011</v>
      </c>
      <c r="G7427" t="s">
        <v>69</v>
      </c>
      <c r="H7427" t="s">
        <v>63</v>
      </c>
      <c r="I7427">
        <v>0.7</v>
      </c>
      <c r="J7427" t="s">
        <v>71</v>
      </c>
      <c r="K7427"/>
      <c r="L7427"/>
      <c r="M7427"/>
      <c r="N7427"/>
      <c r="O7427"/>
      <c r="P7427"/>
      <c r="Q7427"/>
      <c r="R7427"/>
      <c r="S7427"/>
      <c r="T7427"/>
      <c r="U7427"/>
      <c r="V7427"/>
      <c r="W7427"/>
      <c r="X7427"/>
      <c r="Y7427"/>
      <c r="Z7427"/>
      <c r="AA7427"/>
      <c r="AB7427"/>
      <c r="AC7427"/>
      <c r="AD7427"/>
      <c r="AE7427"/>
      <c r="AF7427"/>
      <c r="AG7427">
        <v>1</v>
      </c>
      <c r="AH7427">
        <v>0</v>
      </c>
    </row>
    <row r="7428" spans="1:34" ht="15" x14ac:dyDescent="0.25">
      <c r="A7428" t="s">
        <v>14738</v>
      </c>
      <c r="B7428" t="s">
        <v>14739</v>
      </c>
      <c r="C7428" t="s">
        <v>294</v>
      </c>
      <c r="D7428">
        <v>11</v>
      </c>
      <c r="E7428" s="138">
        <v>45642</v>
      </c>
      <c r="F7428" s="138">
        <v>45706</v>
      </c>
      <c r="G7428" t="s">
        <v>69</v>
      </c>
      <c r="H7428" t="s">
        <v>63</v>
      </c>
      <c r="I7428">
        <v>0.8</v>
      </c>
      <c r="J7428" t="s">
        <v>71</v>
      </c>
      <c r="K7428"/>
      <c r="L7428"/>
      <c r="M7428"/>
      <c r="N7428"/>
      <c r="O7428"/>
      <c r="P7428"/>
      <c r="Q7428"/>
      <c r="R7428"/>
      <c r="S7428"/>
      <c r="T7428"/>
      <c r="U7428"/>
      <c r="V7428"/>
      <c r="W7428"/>
      <c r="X7428"/>
      <c r="Y7428"/>
      <c r="Z7428"/>
      <c r="AA7428"/>
      <c r="AB7428"/>
      <c r="AC7428"/>
      <c r="AD7428"/>
      <c r="AE7428"/>
      <c r="AF7428"/>
      <c r="AG7428">
        <v>1</v>
      </c>
      <c r="AH7428">
        <v>0</v>
      </c>
    </row>
    <row r="7429" spans="1:34" ht="15" x14ac:dyDescent="0.25">
      <c r="A7429" t="s">
        <v>14740</v>
      </c>
      <c r="B7429" t="s">
        <v>14741</v>
      </c>
      <c r="C7429" t="s">
        <v>313</v>
      </c>
      <c r="D7429"/>
      <c r="E7429"/>
      <c r="F7429"/>
      <c r="G7429"/>
      <c r="H7429" t="s">
        <v>63</v>
      </c>
      <c r="I7429" t="s">
        <v>64</v>
      </c>
      <c r="J7429"/>
      <c r="K7429"/>
      <c r="L7429"/>
      <c r="M7429"/>
      <c r="N7429"/>
      <c r="O7429"/>
      <c r="P7429"/>
      <c r="Q7429"/>
      <c r="R7429"/>
      <c r="S7429"/>
      <c r="T7429"/>
      <c r="U7429"/>
      <c r="V7429"/>
      <c r="W7429"/>
      <c r="X7429"/>
      <c r="Y7429"/>
      <c r="Z7429"/>
      <c r="AA7429"/>
      <c r="AB7429"/>
      <c r="AC7429"/>
      <c r="AD7429"/>
      <c r="AE7429"/>
      <c r="AF7429"/>
      <c r="AG7429"/>
      <c r="AH7429">
        <v>0</v>
      </c>
    </row>
    <row r="7430" spans="1:34" ht="15" x14ac:dyDescent="0.25">
      <c r="A7430" t="s">
        <v>14742</v>
      </c>
      <c r="B7430" t="s">
        <v>14743</v>
      </c>
      <c r="C7430" t="s">
        <v>281</v>
      </c>
      <c r="D7430">
        <v>39</v>
      </c>
      <c r="E7430" s="138">
        <v>45638</v>
      </c>
      <c r="F7430" s="138">
        <v>45664</v>
      </c>
      <c r="G7430" t="s">
        <v>69</v>
      </c>
      <c r="H7430" t="s">
        <v>63</v>
      </c>
      <c r="I7430">
        <v>0.4</v>
      </c>
      <c r="J7430" t="s">
        <v>71</v>
      </c>
      <c r="K7430"/>
      <c r="L7430"/>
      <c r="M7430"/>
      <c r="N7430"/>
      <c r="O7430"/>
      <c r="P7430"/>
      <c r="Q7430"/>
      <c r="R7430"/>
      <c r="S7430"/>
      <c r="T7430"/>
      <c r="U7430"/>
      <c r="V7430"/>
      <c r="W7430"/>
      <c r="X7430"/>
      <c r="Y7430"/>
      <c r="Z7430"/>
      <c r="AA7430"/>
      <c r="AB7430"/>
      <c r="AC7430"/>
      <c r="AD7430"/>
      <c r="AE7430"/>
      <c r="AF7430"/>
      <c r="AG7430">
        <v>1</v>
      </c>
      <c r="AH7430">
        <v>0</v>
      </c>
    </row>
    <row r="7431" spans="1:34" ht="15" x14ac:dyDescent="0.25">
      <c r="A7431" t="s">
        <v>14750</v>
      </c>
      <c r="B7431" t="s">
        <v>14751</v>
      </c>
      <c r="C7431" t="s">
        <v>291</v>
      </c>
      <c r="D7431">
        <v>3</v>
      </c>
      <c r="E7431" s="138">
        <v>45707</v>
      </c>
      <c r="F7431" s="138">
        <v>45740</v>
      </c>
      <c r="G7431" t="s">
        <v>69</v>
      </c>
      <c r="H7431" t="s">
        <v>63</v>
      </c>
      <c r="I7431">
        <v>0.8</v>
      </c>
      <c r="J7431" t="s">
        <v>71</v>
      </c>
      <c r="K7431"/>
      <c r="L7431"/>
      <c r="M7431"/>
      <c r="N7431"/>
      <c r="O7431"/>
      <c r="P7431"/>
      <c r="Q7431"/>
      <c r="R7431"/>
      <c r="S7431"/>
      <c r="T7431"/>
      <c r="U7431"/>
      <c r="V7431"/>
      <c r="W7431"/>
      <c r="X7431"/>
      <c r="Y7431"/>
      <c r="Z7431"/>
      <c r="AA7431"/>
      <c r="AB7431"/>
      <c r="AC7431"/>
      <c r="AD7431"/>
      <c r="AE7431"/>
      <c r="AF7431"/>
      <c r="AG7431">
        <v>1</v>
      </c>
      <c r="AH7431">
        <v>0</v>
      </c>
    </row>
    <row r="7432" spans="1:34" ht="15" x14ac:dyDescent="0.25">
      <c r="A7432" t="s">
        <v>14752</v>
      </c>
      <c r="B7432" t="s">
        <v>14753</v>
      </c>
      <c r="C7432" t="s">
        <v>116</v>
      </c>
      <c r="D7432"/>
      <c r="E7432"/>
      <c r="F7432"/>
      <c r="G7432"/>
      <c r="H7432" t="s">
        <v>63</v>
      </c>
      <c r="I7432" t="s">
        <v>64</v>
      </c>
      <c r="J7432"/>
      <c r="K7432"/>
      <c r="L7432"/>
      <c r="M7432"/>
      <c r="N7432"/>
      <c r="O7432"/>
      <c r="P7432"/>
      <c r="Q7432"/>
      <c r="R7432"/>
      <c r="S7432"/>
      <c r="T7432"/>
      <c r="U7432"/>
      <c r="V7432"/>
      <c r="W7432"/>
      <c r="X7432"/>
      <c r="Y7432"/>
      <c r="Z7432"/>
      <c r="AA7432"/>
      <c r="AB7432"/>
      <c r="AC7432"/>
      <c r="AD7432"/>
      <c r="AE7432"/>
      <c r="AF7432"/>
      <c r="AG7432"/>
      <c r="AH7432">
        <v>0</v>
      </c>
    </row>
    <row r="7433" spans="1:34" ht="15" x14ac:dyDescent="0.25">
      <c r="A7433" t="s">
        <v>15907</v>
      </c>
      <c r="B7433" t="s">
        <v>15908</v>
      </c>
      <c r="C7433" t="s">
        <v>667</v>
      </c>
      <c r="D7433"/>
      <c r="E7433"/>
      <c r="F7433"/>
      <c r="G7433"/>
      <c r="H7433" t="s">
        <v>63</v>
      </c>
      <c r="I7433" t="s">
        <v>64</v>
      </c>
      <c r="J7433"/>
      <c r="K7433"/>
      <c r="L7433"/>
      <c r="M7433"/>
      <c r="N7433"/>
      <c r="O7433"/>
      <c r="P7433"/>
      <c r="Q7433"/>
      <c r="R7433"/>
      <c r="S7433"/>
      <c r="T7433"/>
      <c r="U7433"/>
      <c r="V7433"/>
      <c r="W7433"/>
      <c r="X7433"/>
      <c r="Y7433"/>
      <c r="Z7433"/>
      <c r="AA7433"/>
      <c r="AB7433"/>
      <c r="AC7433"/>
      <c r="AD7433"/>
      <c r="AE7433"/>
      <c r="AF7433"/>
      <c r="AG7433"/>
      <c r="AH7433">
        <v>0</v>
      </c>
    </row>
    <row r="7434" spans="1:34" ht="15" x14ac:dyDescent="0.25">
      <c r="A7434" t="s">
        <v>14756</v>
      </c>
      <c r="B7434" t="s">
        <v>14757</v>
      </c>
      <c r="C7434" t="s">
        <v>333</v>
      </c>
      <c r="D7434">
        <v>28</v>
      </c>
      <c r="E7434" s="138">
        <v>45290</v>
      </c>
      <c r="F7434" s="138">
        <v>46011</v>
      </c>
      <c r="G7434" t="s">
        <v>69</v>
      </c>
      <c r="H7434" t="s">
        <v>63</v>
      </c>
      <c r="I7434">
        <v>0.5</v>
      </c>
      <c r="J7434" t="s">
        <v>71</v>
      </c>
      <c r="K7434"/>
      <c r="L7434"/>
      <c r="M7434"/>
      <c r="N7434"/>
      <c r="O7434"/>
      <c r="P7434"/>
      <c r="Q7434"/>
      <c r="R7434"/>
      <c r="S7434"/>
      <c r="T7434"/>
      <c r="U7434"/>
      <c r="V7434"/>
      <c r="W7434"/>
      <c r="X7434"/>
      <c r="Y7434"/>
      <c r="Z7434"/>
      <c r="AA7434"/>
      <c r="AB7434"/>
      <c r="AC7434"/>
      <c r="AD7434"/>
      <c r="AE7434"/>
      <c r="AF7434"/>
      <c r="AG7434">
        <v>1</v>
      </c>
      <c r="AH7434">
        <v>0</v>
      </c>
    </row>
    <row r="7435" spans="1:34" ht="15" x14ac:dyDescent="0.25">
      <c r="A7435" t="s">
        <v>10173</v>
      </c>
      <c r="B7435" t="s">
        <v>10174</v>
      </c>
      <c r="C7435" t="s">
        <v>119</v>
      </c>
      <c r="D7435">
        <v>4</v>
      </c>
      <c r="E7435" s="138">
        <v>45777</v>
      </c>
      <c r="F7435" s="138">
        <v>45813</v>
      </c>
      <c r="G7435" t="s">
        <v>16508</v>
      </c>
      <c r="H7435" t="s">
        <v>63</v>
      </c>
      <c r="I7435">
        <v>0.2</v>
      </c>
      <c r="J7435" t="s">
        <v>71</v>
      </c>
      <c r="K7435"/>
      <c r="L7435"/>
      <c r="M7435"/>
      <c r="N7435"/>
      <c r="O7435"/>
      <c r="P7435"/>
      <c r="Q7435"/>
      <c r="R7435"/>
      <c r="S7435"/>
      <c r="T7435"/>
      <c r="U7435"/>
      <c r="V7435"/>
      <c r="W7435"/>
      <c r="X7435"/>
      <c r="Y7435"/>
      <c r="Z7435"/>
      <c r="AA7435"/>
      <c r="AB7435"/>
      <c r="AC7435"/>
      <c r="AD7435"/>
      <c r="AE7435"/>
      <c r="AF7435"/>
      <c r="AG7435">
        <v>1</v>
      </c>
      <c r="AH7435">
        <v>0</v>
      </c>
    </row>
    <row r="7436" spans="1:34" ht="15" x14ac:dyDescent="0.25">
      <c r="A7436" t="s">
        <v>14744</v>
      </c>
      <c r="B7436" t="s">
        <v>14745</v>
      </c>
      <c r="C7436" t="s">
        <v>246</v>
      </c>
      <c r="D7436">
        <v>32</v>
      </c>
      <c r="E7436" s="138">
        <v>45653</v>
      </c>
      <c r="F7436" s="138">
        <v>45667</v>
      </c>
      <c r="G7436" t="s">
        <v>69</v>
      </c>
      <c r="H7436" t="s">
        <v>70</v>
      </c>
      <c r="I7436">
        <v>0</v>
      </c>
      <c r="J7436" t="s">
        <v>16230</v>
      </c>
      <c r="K7436">
        <v>0.7</v>
      </c>
      <c r="L7436" t="s">
        <v>71</v>
      </c>
      <c r="M7436"/>
      <c r="N7436"/>
      <c r="O7436"/>
      <c r="P7436"/>
      <c r="Q7436"/>
      <c r="R7436"/>
      <c r="S7436"/>
      <c r="T7436"/>
      <c r="U7436"/>
      <c r="V7436"/>
      <c r="W7436"/>
      <c r="X7436"/>
      <c r="Y7436"/>
      <c r="Z7436"/>
      <c r="AA7436"/>
      <c r="AB7436"/>
      <c r="AC7436"/>
      <c r="AD7436"/>
      <c r="AE7436"/>
      <c r="AF7436"/>
      <c r="AG7436">
        <v>2</v>
      </c>
      <c r="AH7436">
        <v>15000</v>
      </c>
    </row>
    <row r="7437" spans="1:34" ht="15" x14ac:dyDescent="0.25">
      <c r="A7437" t="s">
        <v>14762</v>
      </c>
      <c r="B7437" t="s">
        <v>14763</v>
      </c>
      <c r="C7437" t="s">
        <v>116</v>
      </c>
      <c r="D7437">
        <v>67</v>
      </c>
      <c r="E7437" s="138">
        <v>40525</v>
      </c>
      <c r="F7437" s="138">
        <v>46011</v>
      </c>
      <c r="G7437" t="s">
        <v>818</v>
      </c>
      <c r="H7437" t="s">
        <v>63</v>
      </c>
      <c r="I7437">
        <v>0</v>
      </c>
      <c r="J7437" t="s">
        <v>71</v>
      </c>
      <c r="K7437"/>
      <c r="L7437"/>
      <c r="M7437"/>
      <c r="N7437"/>
      <c r="O7437"/>
      <c r="P7437"/>
      <c r="Q7437"/>
      <c r="R7437"/>
      <c r="S7437"/>
      <c r="T7437"/>
      <c r="U7437"/>
      <c r="V7437"/>
      <c r="W7437"/>
      <c r="X7437"/>
      <c r="Y7437"/>
      <c r="Z7437"/>
      <c r="AA7437"/>
      <c r="AB7437"/>
      <c r="AC7437"/>
      <c r="AD7437"/>
      <c r="AE7437"/>
      <c r="AF7437"/>
      <c r="AG7437">
        <v>1</v>
      </c>
      <c r="AH7437">
        <v>0</v>
      </c>
    </row>
    <row r="7438" spans="1:34" ht="15" x14ac:dyDescent="0.25">
      <c r="A7438" t="s">
        <v>14746</v>
      </c>
      <c r="B7438" t="s">
        <v>14747</v>
      </c>
      <c r="C7438" t="s">
        <v>291</v>
      </c>
      <c r="D7438">
        <v>12</v>
      </c>
      <c r="E7438" s="138">
        <v>45075</v>
      </c>
      <c r="F7438" s="138">
        <v>46011</v>
      </c>
      <c r="G7438" t="s">
        <v>69</v>
      </c>
      <c r="H7438" t="s">
        <v>63</v>
      </c>
      <c r="I7438">
        <v>0.8</v>
      </c>
      <c r="J7438" t="s">
        <v>71</v>
      </c>
      <c r="K7438"/>
      <c r="L7438"/>
      <c r="M7438"/>
      <c r="N7438"/>
      <c r="O7438"/>
      <c r="P7438"/>
      <c r="Q7438"/>
      <c r="R7438"/>
      <c r="S7438"/>
      <c r="T7438"/>
      <c r="U7438"/>
      <c r="V7438"/>
      <c r="W7438"/>
      <c r="X7438"/>
      <c r="Y7438"/>
      <c r="Z7438"/>
      <c r="AA7438"/>
      <c r="AB7438"/>
      <c r="AC7438"/>
      <c r="AD7438"/>
      <c r="AE7438"/>
      <c r="AF7438"/>
      <c r="AG7438">
        <v>1</v>
      </c>
      <c r="AH7438">
        <v>0</v>
      </c>
    </row>
    <row r="7439" spans="1:34" ht="15" x14ac:dyDescent="0.25">
      <c r="A7439" t="s">
        <v>14748</v>
      </c>
      <c r="B7439" t="s">
        <v>14749</v>
      </c>
      <c r="C7439" t="s">
        <v>318</v>
      </c>
      <c r="D7439">
        <v>13</v>
      </c>
      <c r="E7439" s="138">
        <v>45644</v>
      </c>
      <c r="F7439" s="138">
        <v>45665</v>
      </c>
      <c r="G7439" t="s">
        <v>69</v>
      </c>
      <c r="H7439" t="s">
        <v>63</v>
      </c>
      <c r="I7439">
        <v>0.8</v>
      </c>
      <c r="J7439" t="s">
        <v>71</v>
      </c>
      <c r="K7439"/>
      <c r="L7439"/>
      <c r="M7439"/>
      <c r="N7439"/>
      <c r="O7439"/>
      <c r="P7439"/>
      <c r="Q7439"/>
      <c r="R7439"/>
      <c r="S7439"/>
      <c r="T7439"/>
      <c r="U7439"/>
      <c r="V7439"/>
      <c r="W7439"/>
      <c r="X7439"/>
      <c r="Y7439"/>
      <c r="Z7439"/>
      <c r="AA7439"/>
      <c r="AB7439"/>
      <c r="AC7439"/>
      <c r="AD7439"/>
      <c r="AE7439"/>
      <c r="AF7439"/>
      <c r="AG7439">
        <v>1</v>
      </c>
      <c r="AH7439">
        <v>0</v>
      </c>
    </row>
    <row r="7440" spans="1:34" ht="15" x14ac:dyDescent="0.25">
      <c r="A7440" t="s">
        <v>14785</v>
      </c>
      <c r="B7440" t="s">
        <v>14786</v>
      </c>
      <c r="C7440" t="s">
        <v>318</v>
      </c>
      <c r="D7440">
        <v>26</v>
      </c>
      <c r="E7440" s="138">
        <v>45639</v>
      </c>
      <c r="F7440" s="138">
        <v>45782</v>
      </c>
      <c r="G7440" t="s">
        <v>69</v>
      </c>
      <c r="H7440" t="s">
        <v>63</v>
      </c>
      <c r="I7440">
        <v>0.7</v>
      </c>
      <c r="J7440" t="s">
        <v>71</v>
      </c>
      <c r="K7440"/>
      <c r="L7440"/>
      <c r="M7440"/>
      <c r="N7440"/>
      <c r="O7440"/>
      <c r="P7440"/>
      <c r="Q7440"/>
      <c r="R7440"/>
      <c r="S7440"/>
      <c r="T7440"/>
      <c r="U7440"/>
      <c r="V7440"/>
      <c r="W7440"/>
      <c r="X7440"/>
      <c r="Y7440"/>
      <c r="Z7440"/>
      <c r="AA7440"/>
      <c r="AB7440"/>
      <c r="AC7440"/>
      <c r="AD7440"/>
      <c r="AE7440"/>
      <c r="AF7440"/>
      <c r="AG7440">
        <v>1</v>
      </c>
      <c r="AH7440">
        <v>0</v>
      </c>
    </row>
    <row r="7441" spans="1:34" ht="15" x14ac:dyDescent="0.25">
      <c r="A7441" t="s">
        <v>14787</v>
      </c>
      <c r="B7441" t="s">
        <v>14788</v>
      </c>
      <c r="C7441" t="s">
        <v>294</v>
      </c>
      <c r="D7441">
        <v>30</v>
      </c>
      <c r="E7441" s="138">
        <v>45637</v>
      </c>
      <c r="F7441" s="138">
        <v>45868</v>
      </c>
      <c r="G7441" t="s">
        <v>69</v>
      </c>
      <c r="H7441" t="s">
        <v>63</v>
      </c>
      <c r="I7441">
        <v>0.8</v>
      </c>
      <c r="J7441" t="s">
        <v>71</v>
      </c>
      <c r="K7441"/>
      <c r="L7441"/>
      <c r="M7441"/>
      <c r="N7441"/>
      <c r="O7441"/>
      <c r="P7441"/>
      <c r="Q7441"/>
      <c r="R7441"/>
      <c r="S7441"/>
      <c r="T7441"/>
      <c r="U7441"/>
      <c r="V7441"/>
      <c r="W7441"/>
      <c r="X7441"/>
      <c r="Y7441"/>
      <c r="Z7441"/>
      <c r="AA7441"/>
      <c r="AB7441"/>
      <c r="AC7441"/>
      <c r="AD7441"/>
      <c r="AE7441"/>
      <c r="AF7441"/>
      <c r="AG7441">
        <v>1</v>
      </c>
      <c r="AH7441">
        <v>0</v>
      </c>
    </row>
    <row r="7442" spans="1:34" ht="15" x14ac:dyDescent="0.25">
      <c r="A7442" t="s">
        <v>14754</v>
      </c>
      <c r="B7442" t="s">
        <v>14755</v>
      </c>
      <c r="C7442" t="s">
        <v>304</v>
      </c>
      <c r="D7442">
        <v>35</v>
      </c>
      <c r="E7442" s="138">
        <v>45635</v>
      </c>
      <c r="F7442" s="138">
        <v>45702</v>
      </c>
      <c r="G7442" t="s">
        <v>69</v>
      </c>
      <c r="H7442" t="s">
        <v>63</v>
      </c>
      <c r="I7442">
        <v>0.8</v>
      </c>
      <c r="J7442" t="s">
        <v>71</v>
      </c>
      <c r="K7442"/>
      <c r="L7442"/>
      <c r="M7442"/>
      <c r="N7442"/>
      <c r="O7442"/>
      <c r="P7442"/>
      <c r="Q7442"/>
      <c r="R7442"/>
      <c r="S7442"/>
      <c r="T7442"/>
      <c r="U7442"/>
      <c r="V7442"/>
      <c r="W7442"/>
      <c r="X7442"/>
      <c r="Y7442"/>
      <c r="Z7442"/>
      <c r="AA7442"/>
      <c r="AB7442"/>
      <c r="AC7442"/>
      <c r="AD7442"/>
      <c r="AE7442"/>
      <c r="AF7442"/>
      <c r="AG7442">
        <v>1</v>
      </c>
      <c r="AH7442">
        <v>0</v>
      </c>
    </row>
    <row r="7443" spans="1:34" ht="15" x14ac:dyDescent="0.25">
      <c r="A7443" t="s">
        <v>14758</v>
      </c>
      <c r="B7443" t="s">
        <v>14759</v>
      </c>
      <c r="C7443" t="s">
        <v>136</v>
      </c>
      <c r="D7443">
        <v>7</v>
      </c>
      <c r="E7443" s="138">
        <v>45045</v>
      </c>
      <c r="F7443" s="138">
        <v>46011</v>
      </c>
      <c r="G7443" t="s">
        <v>69</v>
      </c>
      <c r="H7443" t="s">
        <v>63</v>
      </c>
      <c r="I7443">
        <v>0.8</v>
      </c>
      <c r="J7443" t="s">
        <v>71</v>
      </c>
      <c r="K7443"/>
      <c r="L7443"/>
      <c r="M7443"/>
      <c r="N7443"/>
      <c r="O7443"/>
      <c r="P7443"/>
      <c r="Q7443"/>
      <c r="R7443"/>
      <c r="S7443"/>
      <c r="T7443"/>
      <c r="U7443"/>
      <c r="V7443"/>
      <c r="W7443"/>
      <c r="X7443"/>
      <c r="Y7443"/>
      <c r="Z7443"/>
      <c r="AA7443"/>
      <c r="AB7443"/>
      <c r="AC7443"/>
      <c r="AD7443"/>
      <c r="AE7443"/>
      <c r="AF7443"/>
      <c r="AG7443">
        <v>1</v>
      </c>
      <c r="AH7443">
        <v>0</v>
      </c>
    </row>
    <row r="7444" spans="1:34" ht="15" x14ac:dyDescent="0.25">
      <c r="A7444" t="s">
        <v>14760</v>
      </c>
      <c r="B7444" t="s">
        <v>14761</v>
      </c>
      <c r="C7444" t="s">
        <v>304</v>
      </c>
      <c r="D7444">
        <v>55</v>
      </c>
      <c r="E7444" s="138">
        <v>45628</v>
      </c>
      <c r="F7444" s="138">
        <v>45667</v>
      </c>
      <c r="G7444" t="s">
        <v>69</v>
      </c>
      <c r="H7444" t="s">
        <v>63</v>
      </c>
      <c r="I7444">
        <v>0.8</v>
      </c>
      <c r="J7444" t="s">
        <v>71</v>
      </c>
      <c r="K7444"/>
      <c r="L7444"/>
      <c r="M7444"/>
      <c r="N7444"/>
      <c r="O7444"/>
      <c r="P7444"/>
      <c r="Q7444"/>
      <c r="R7444"/>
      <c r="S7444"/>
      <c r="T7444"/>
      <c r="U7444"/>
      <c r="V7444"/>
      <c r="W7444"/>
      <c r="X7444"/>
      <c r="Y7444"/>
      <c r="Z7444"/>
      <c r="AA7444"/>
      <c r="AB7444"/>
      <c r="AC7444"/>
      <c r="AD7444"/>
      <c r="AE7444"/>
      <c r="AF7444"/>
      <c r="AG7444">
        <v>1</v>
      </c>
      <c r="AH7444">
        <v>0</v>
      </c>
    </row>
    <row r="7445" spans="1:34" ht="15" x14ac:dyDescent="0.25">
      <c r="A7445" t="s">
        <v>14764</v>
      </c>
      <c r="B7445" t="s">
        <v>14765</v>
      </c>
      <c r="C7445" t="s">
        <v>448</v>
      </c>
      <c r="D7445"/>
      <c r="E7445"/>
      <c r="F7445"/>
      <c r="G7445"/>
      <c r="H7445" t="s">
        <v>63</v>
      </c>
      <c r="I7445" t="s">
        <v>64</v>
      </c>
      <c r="J7445"/>
      <c r="K7445"/>
      <c r="L7445"/>
      <c r="M7445"/>
      <c r="N7445"/>
      <c r="O7445"/>
      <c r="P7445"/>
      <c r="Q7445"/>
      <c r="R7445"/>
      <c r="S7445"/>
      <c r="T7445"/>
      <c r="U7445"/>
      <c r="V7445"/>
      <c r="W7445"/>
      <c r="X7445"/>
      <c r="Y7445"/>
      <c r="Z7445"/>
      <c r="AA7445"/>
      <c r="AB7445"/>
      <c r="AC7445"/>
      <c r="AD7445"/>
      <c r="AE7445"/>
      <c r="AF7445"/>
      <c r="AG7445"/>
      <c r="AH7445">
        <v>0</v>
      </c>
    </row>
    <row r="7446" spans="1:34" ht="15" x14ac:dyDescent="0.25">
      <c r="A7446" t="s">
        <v>14766</v>
      </c>
      <c r="B7446" t="s">
        <v>14767</v>
      </c>
      <c r="C7446" t="s">
        <v>219</v>
      </c>
      <c r="D7446" t="s">
        <v>14768</v>
      </c>
      <c r="E7446" s="138">
        <v>44630</v>
      </c>
      <c r="F7446" s="138">
        <v>46011</v>
      </c>
      <c r="G7446" t="s">
        <v>16478</v>
      </c>
      <c r="H7446" t="s">
        <v>70</v>
      </c>
      <c r="I7446">
        <v>0.15</v>
      </c>
      <c r="J7446" t="s">
        <v>76</v>
      </c>
      <c r="K7446">
        <v>0.2</v>
      </c>
      <c r="L7446" t="s">
        <v>77</v>
      </c>
      <c r="M7446">
        <v>0.25</v>
      </c>
      <c r="N7446" t="s">
        <v>78</v>
      </c>
      <c r="O7446">
        <v>0.6</v>
      </c>
      <c r="P7446" t="s">
        <v>79</v>
      </c>
      <c r="Q7446">
        <v>0</v>
      </c>
      <c r="R7446" t="s">
        <v>16232</v>
      </c>
      <c r="S7446"/>
      <c r="T7446"/>
      <c r="U7446"/>
      <c r="V7446"/>
      <c r="W7446"/>
      <c r="X7446"/>
      <c r="Y7446"/>
      <c r="Z7446"/>
      <c r="AA7446"/>
      <c r="AB7446"/>
      <c r="AC7446"/>
      <c r="AD7446"/>
      <c r="AE7446"/>
      <c r="AF7446"/>
      <c r="AG7446">
        <v>0</v>
      </c>
      <c r="AH7446">
        <v>0</v>
      </c>
    </row>
    <row r="7447" spans="1:34" ht="15" x14ac:dyDescent="0.25">
      <c r="A7447" t="s">
        <v>12826</v>
      </c>
      <c r="B7447" t="s">
        <v>12827</v>
      </c>
      <c r="C7447" t="s">
        <v>374</v>
      </c>
      <c r="D7447">
        <v>18</v>
      </c>
      <c r="E7447" s="138">
        <v>41856</v>
      </c>
      <c r="F7447" s="138">
        <v>46011</v>
      </c>
      <c r="G7447" t="s">
        <v>69</v>
      </c>
      <c r="H7447" t="s">
        <v>63</v>
      </c>
      <c r="I7447">
        <v>0.4</v>
      </c>
      <c r="J7447" t="s">
        <v>71</v>
      </c>
      <c r="K7447"/>
      <c r="L7447"/>
      <c r="M7447"/>
      <c r="N7447"/>
      <c r="O7447"/>
      <c r="P7447"/>
      <c r="Q7447"/>
      <c r="R7447"/>
      <c r="S7447"/>
      <c r="T7447"/>
      <c r="U7447"/>
      <c r="V7447"/>
      <c r="W7447"/>
      <c r="X7447"/>
      <c r="Y7447"/>
      <c r="Z7447"/>
      <c r="AA7447"/>
      <c r="AB7447"/>
      <c r="AC7447"/>
      <c r="AD7447"/>
      <c r="AE7447"/>
      <c r="AF7447"/>
      <c r="AG7447">
        <v>1</v>
      </c>
      <c r="AH7447">
        <v>0</v>
      </c>
    </row>
    <row r="7448" spans="1:34" ht="15" x14ac:dyDescent="0.25">
      <c r="A7448" t="s">
        <v>15763</v>
      </c>
      <c r="B7448" t="s">
        <v>15764</v>
      </c>
      <c r="C7448" t="s">
        <v>145</v>
      </c>
      <c r="D7448">
        <v>37</v>
      </c>
      <c r="E7448" s="138">
        <v>45594</v>
      </c>
      <c r="F7448" s="138">
        <v>45649</v>
      </c>
      <c r="G7448" t="s">
        <v>69</v>
      </c>
      <c r="H7448" t="s">
        <v>70</v>
      </c>
      <c r="I7448">
        <v>0</v>
      </c>
      <c r="J7448" t="s">
        <v>16237</v>
      </c>
      <c r="K7448">
        <v>0.8</v>
      </c>
      <c r="L7448" t="s">
        <v>71</v>
      </c>
      <c r="M7448"/>
      <c r="N7448"/>
      <c r="O7448"/>
      <c r="P7448"/>
      <c r="Q7448"/>
      <c r="R7448"/>
      <c r="S7448"/>
      <c r="T7448"/>
      <c r="U7448"/>
      <c r="V7448"/>
      <c r="W7448"/>
      <c r="X7448"/>
      <c r="Y7448"/>
      <c r="Z7448"/>
      <c r="AA7448"/>
      <c r="AB7448"/>
      <c r="AC7448"/>
      <c r="AD7448"/>
      <c r="AE7448"/>
      <c r="AF7448"/>
      <c r="AG7448">
        <v>2</v>
      </c>
      <c r="AH7448">
        <v>9000</v>
      </c>
    </row>
    <row r="7449" spans="1:34" ht="15" x14ac:dyDescent="0.25">
      <c r="A7449" t="s">
        <v>15823</v>
      </c>
      <c r="B7449" t="s">
        <v>15824</v>
      </c>
      <c r="C7449" t="s">
        <v>313</v>
      </c>
      <c r="D7449"/>
      <c r="E7449"/>
      <c r="F7449"/>
      <c r="G7449"/>
      <c r="H7449" t="s">
        <v>63</v>
      </c>
      <c r="I7449" t="s">
        <v>64</v>
      </c>
      <c r="J7449"/>
      <c r="K7449"/>
      <c r="L7449"/>
      <c r="M7449"/>
      <c r="N7449"/>
      <c r="O7449"/>
      <c r="P7449"/>
      <c r="Q7449"/>
      <c r="R7449"/>
      <c r="S7449"/>
      <c r="T7449"/>
      <c r="U7449"/>
      <c r="V7449"/>
      <c r="W7449"/>
      <c r="X7449"/>
      <c r="Y7449"/>
      <c r="Z7449"/>
      <c r="AA7449"/>
      <c r="AB7449"/>
      <c r="AC7449"/>
      <c r="AD7449"/>
      <c r="AE7449"/>
      <c r="AF7449"/>
      <c r="AG7449"/>
      <c r="AH7449">
        <v>0</v>
      </c>
    </row>
    <row r="7450" spans="1:34" ht="15" x14ac:dyDescent="0.25">
      <c r="A7450" t="s">
        <v>14771</v>
      </c>
      <c r="B7450" t="s">
        <v>14772</v>
      </c>
      <c r="C7450" t="s">
        <v>159</v>
      </c>
      <c r="D7450"/>
      <c r="E7450"/>
      <c r="F7450"/>
      <c r="G7450"/>
      <c r="H7450" t="s">
        <v>63</v>
      </c>
      <c r="I7450" t="s">
        <v>64</v>
      </c>
      <c r="J7450"/>
      <c r="K7450"/>
      <c r="L7450"/>
      <c r="M7450"/>
      <c r="N7450"/>
      <c r="O7450"/>
      <c r="P7450"/>
      <c r="Q7450"/>
      <c r="R7450"/>
      <c r="S7450"/>
      <c r="T7450"/>
      <c r="U7450"/>
      <c r="V7450"/>
      <c r="W7450"/>
      <c r="X7450"/>
      <c r="Y7450"/>
      <c r="Z7450"/>
      <c r="AA7450"/>
      <c r="AB7450"/>
      <c r="AC7450"/>
      <c r="AD7450"/>
      <c r="AE7450"/>
      <c r="AF7450"/>
      <c r="AG7450"/>
      <c r="AH7450">
        <v>0</v>
      </c>
    </row>
    <row r="7451" spans="1:34" ht="15" x14ac:dyDescent="0.25">
      <c r="A7451" t="s">
        <v>14773</v>
      </c>
      <c r="B7451" t="s">
        <v>14774</v>
      </c>
      <c r="C7451" t="s">
        <v>173</v>
      </c>
      <c r="D7451">
        <v>8</v>
      </c>
      <c r="E7451" s="138">
        <v>42479</v>
      </c>
      <c r="F7451" s="138">
        <v>46011</v>
      </c>
      <c r="G7451" t="s">
        <v>69</v>
      </c>
      <c r="H7451" t="s">
        <v>63</v>
      </c>
      <c r="I7451">
        <v>0.5</v>
      </c>
      <c r="J7451" t="s">
        <v>71</v>
      </c>
      <c r="K7451"/>
      <c r="L7451"/>
      <c r="M7451"/>
      <c r="N7451"/>
      <c r="O7451"/>
      <c r="P7451"/>
      <c r="Q7451"/>
      <c r="R7451"/>
      <c r="S7451"/>
      <c r="T7451"/>
      <c r="U7451"/>
      <c r="V7451"/>
      <c r="W7451"/>
      <c r="X7451"/>
      <c r="Y7451"/>
      <c r="Z7451"/>
      <c r="AA7451"/>
      <c r="AB7451"/>
      <c r="AC7451"/>
      <c r="AD7451"/>
      <c r="AE7451"/>
      <c r="AF7451"/>
      <c r="AG7451">
        <v>1</v>
      </c>
      <c r="AH7451">
        <v>0</v>
      </c>
    </row>
    <row r="7452" spans="1:34" ht="15" x14ac:dyDescent="0.25">
      <c r="A7452" t="s">
        <v>14769</v>
      </c>
      <c r="B7452" t="s">
        <v>14770</v>
      </c>
      <c r="C7452" t="s">
        <v>136</v>
      </c>
      <c r="D7452">
        <v>3</v>
      </c>
      <c r="E7452" s="138">
        <v>45395</v>
      </c>
      <c r="F7452" s="138">
        <v>46011</v>
      </c>
      <c r="G7452" t="s">
        <v>69</v>
      </c>
      <c r="H7452" t="s">
        <v>63</v>
      </c>
      <c r="I7452">
        <v>0.8</v>
      </c>
      <c r="J7452" t="s">
        <v>71</v>
      </c>
      <c r="K7452"/>
      <c r="L7452"/>
      <c r="M7452"/>
      <c r="N7452"/>
      <c r="O7452"/>
      <c r="P7452"/>
      <c r="Q7452"/>
      <c r="R7452"/>
      <c r="S7452"/>
      <c r="T7452"/>
      <c r="U7452"/>
      <c r="V7452"/>
      <c r="W7452"/>
      <c r="X7452"/>
      <c r="Y7452"/>
      <c r="Z7452"/>
      <c r="AA7452"/>
      <c r="AB7452"/>
      <c r="AC7452"/>
      <c r="AD7452"/>
      <c r="AE7452"/>
      <c r="AF7452"/>
      <c r="AG7452">
        <v>1</v>
      </c>
      <c r="AH7452">
        <v>0</v>
      </c>
    </row>
    <row r="7453" spans="1:34" ht="15" x14ac:dyDescent="0.25">
      <c r="A7453" t="s">
        <v>14775</v>
      </c>
      <c r="B7453" t="s">
        <v>14776</v>
      </c>
      <c r="C7453" t="s">
        <v>206</v>
      </c>
      <c r="D7453">
        <v>5</v>
      </c>
      <c r="E7453" s="138">
        <v>42824</v>
      </c>
      <c r="F7453" s="138">
        <v>46011</v>
      </c>
      <c r="G7453" t="s">
        <v>69</v>
      </c>
      <c r="H7453" t="s">
        <v>63</v>
      </c>
      <c r="I7453">
        <v>0.5</v>
      </c>
      <c r="J7453" t="s">
        <v>71</v>
      </c>
      <c r="K7453"/>
      <c r="L7453"/>
      <c r="M7453"/>
      <c r="N7453"/>
      <c r="O7453"/>
      <c r="P7453"/>
      <c r="Q7453"/>
      <c r="R7453"/>
      <c r="S7453"/>
      <c r="T7453"/>
      <c r="U7453"/>
      <c r="V7453"/>
      <c r="W7453"/>
      <c r="X7453"/>
      <c r="Y7453"/>
      <c r="Z7453"/>
      <c r="AA7453"/>
      <c r="AB7453"/>
      <c r="AC7453"/>
      <c r="AD7453"/>
      <c r="AE7453"/>
      <c r="AF7453"/>
      <c r="AG7453">
        <v>1</v>
      </c>
      <c r="AH7453">
        <v>0</v>
      </c>
    </row>
    <row r="7454" spans="1:34" ht="15" x14ac:dyDescent="0.25">
      <c r="A7454" t="s">
        <v>14777</v>
      </c>
      <c r="B7454" t="s">
        <v>14778</v>
      </c>
      <c r="C7454" t="s">
        <v>154</v>
      </c>
      <c r="D7454">
        <v>33</v>
      </c>
      <c r="E7454" s="138">
        <v>45280</v>
      </c>
      <c r="F7454" s="138">
        <v>46011</v>
      </c>
      <c r="G7454" t="s">
        <v>69</v>
      </c>
      <c r="H7454" t="s">
        <v>63</v>
      </c>
      <c r="I7454">
        <v>0.8</v>
      </c>
      <c r="J7454" t="s">
        <v>71</v>
      </c>
      <c r="K7454"/>
      <c r="L7454"/>
      <c r="M7454"/>
      <c r="N7454"/>
      <c r="O7454"/>
      <c r="P7454"/>
      <c r="Q7454"/>
      <c r="R7454"/>
      <c r="S7454"/>
      <c r="T7454"/>
      <c r="U7454"/>
      <c r="V7454"/>
      <c r="W7454"/>
      <c r="X7454"/>
      <c r="Y7454"/>
      <c r="Z7454"/>
      <c r="AA7454"/>
      <c r="AB7454"/>
      <c r="AC7454"/>
      <c r="AD7454"/>
      <c r="AE7454"/>
      <c r="AF7454"/>
      <c r="AG7454">
        <v>1</v>
      </c>
      <c r="AH7454">
        <v>0</v>
      </c>
    </row>
    <row r="7455" spans="1:34" ht="15" x14ac:dyDescent="0.25">
      <c r="A7455" t="s">
        <v>14779</v>
      </c>
      <c r="B7455" t="s">
        <v>14780</v>
      </c>
      <c r="C7455" t="s">
        <v>742</v>
      </c>
      <c r="D7455">
        <v>18</v>
      </c>
      <c r="E7455" s="138">
        <v>43858</v>
      </c>
      <c r="F7455" s="138">
        <v>46011</v>
      </c>
      <c r="G7455" t="s">
        <v>69</v>
      </c>
      <c r="H7455" t="s">
        <v>63</v>
      </c>
      <c r="I7455">
        <v>0.2</v>
      </c>
      <c r="J7455" t="s">
        <v>71</v>
      </c>
      <c r="K7455"/>
      <c r="L7455"/>
      <c r="M7455"/>
      <c r="N7455"/>
      <c r="O7455"/>
      <c r="P7455"/>
      <c r="Q7455"/>
      <c r="R7455"/>
      <c r="S7455"/>
      <c r="T7455"/>
      <c r="U7455"/>
      <c r="V7455"/>
      <c r="W7455"/>
      <c r="X7455"/>
      <c r="Y7455"/>
      <c r="Z7455"/>
      <c r="AA7455"/>
      <c r="AB7455"/>
      <c r="AC7455"/>
      <c r="AD7455"/>
      <c r="AE7455"/>
      <c r="AF7455"/>
      <c r="AG7455">
        <v>1</v>
      </c>
      <c r="AH7455">
        <v>0</v>
      </c>
    </row>
    <row r="7456" spans="1:34" ht="15" x14ac:dyDescent="0.25">
      <c r="A7456" t="s">
        <v>14781</v>
      </c>
      <c r="B7456" t="s">
        <v>14782</v>
      </c>
      <c r="C7456" t="s">
        <v>136</v>
      </c>
      <c r="D7456">
        <v>23</v>
      </c>
      <c r="E7456" s="138">
        <v>45714</v>
      </c>
      <c r="F7456" s="138">
        <v>45946</v>
      </c>
      <c r="G7456" t="s">
        <v>69</v>
      </c>
      <c r="H7456" t="s">
        <v>63</v>
      </c>
      <c r="I7456">
        <v>0.4</v>
      </c>
      <c r="J7456" t="s">
        <v>71</v>
      </c>
      <c r="K7456"/>
      <c r="L7456"/>
      <c r="M7456"/>
      <c r="N7456"/>
      <c r="O7456"/>
      <c r="P7456"/>
      <c r="Q7456"/>
      <c r="R7456"/>
      <c r="S7456"/>
      <c r="T7456"/>
      <c r="U7456"/>
      <c r="V7456"/>
      <c r="W7456"/>
      <c r="X7456"/>
      <c r="Y7456"/>
      <c r="Z7456"/>
      <c r="AA7456"/>
      <c r="AB7456"/>
      <c r="AC7456"/>
      <c r="AD7456"/>
      <c r="AE7456"/>
      <c r="AF7456"/>
      <c r="AG7456">
        <v>1</v>
      </c>
      <c r="AH7456">
        <v>0</v>
      </c>
    </row>
    <row r="7457" spans="1:34" ht="15" x14ac:dyDescent="0.25">
      <c r="A7457" t="s">
        <v>14783</v>
      </c>
      <c r="B7457" t="s">
        <v>14784</v>
      </c>
      <c r="C7457" t="s">
        <v>281</v>
      </c>
      <c r="D7457">
        <v>4</v>
      </c>
      <c r="E7457" s="138">
        <v>45712</v>
      </c>
      <c r="F7457" s="138">
        <v>45714</v>
      </c>
      <c r="G7457" t="s">
        <v>75</v>
      </c>
      <c r="H7457" t="s">
        <v>63</v>
      </c>
      <c r="I7457">
        <v>0.6</v>
      </c>
      <c r="J7457" t="s">
        <v>71</v>
      </c>
      <c r="K7457"/>
      <c r="L7457"/>
      <c r="M7457"/>
      <c r="N7457"/>
      <c r="O7457"/>
      <c r="P7457"/>
      <c r="Q7457"/>
      <c r="R7457"/>
      <c r="S7457"/>
      <c r="T7457"/>
      <c r="U7457"/>
      <c r="V7457"/>
      <c r="W7457"/>
      <c r="X7457"/>
      <c r="Y7457"/>
      <c r="Z7457"/>
      <c r="AA7457"/>
      <c r="AB7457"/>
      <c r="AC7457"/>
      <c r="AD7457"/>
      <c r="AE7457"/>
      <c r="AF7457"/>
      <c r="AG7457">
        <v>1</v>
      </c>
      <c r="AH7457">
        <v>0</v>
      </c>
    </row>
    <row r="7458" spans="1:34" ht="15" x14ac:dyDescent="0.25">
      <c r="A7458" t="s">
        <v>14789</v>
      </c>
      <c r="B7458" t="s">
        <v>14790</v>
      </c>
      <c r="C7458" t="s">
        <v>193</v>
      </c>
      <c r="D7458">
        <v>19</v>
      </c>
      <c r="E7458" s="138">
        <v>45653</v>
      </c>
      <c r="F7458" s="138">
        <v>45678</v>
      </c>
      <c r="G7458" t="s">
        <v>69</v>
      </c>
      <c r="H7458" t="s">
        <v>70</v>
      </c>
      <c r="I7458">
        <v>0</v>
      </c>
      <c r="J7458" t="s">
        <v>16286</v>
      </c>
      <c r="K7458">
        <v>0.8</v>
      </c>
      <c r="L7458" t="s">
        <v>71</v>
      </c>
      <c r="M7458"/>
      <c r="N7458"/>
      <c r="O7458"/>
      <c r="P7458"/>
      <c r="Q7458"/>
      <c r="R7458"/>
      <c r="S7458"/>
      <c r="T7458"/>
      <c r="U7458"/>
      <c r="V7458"/>
      <c r="W7458"/>
      <c r="X7458"/>
      <c r="Y7458"/>
      <c r="Z7458"/>
      <c r="AA7458"/>
      <c r="AB7458"/>
      <c r="AC7458"/>
      <c r="AD7458"/>
      <c r="AE7458"/>
      <c r="AF7458"/>
      <c r="AG7458">
        <v>2</v>
      </c>
      <c r="AH7458">
        <v>5000</v>
      </c>
    </row>
    <row r="7459" spans="1:34" ht="15" x14ac:dyDescent="0.25">
      <c r="A7459" t="s">
        <v>14791</v>
      </c>
      <c r="B7459" t="s">
        <v>14792</v>
      </c>
      <c r="C7459" t="s">
        <v>267</v>
      </c>
      <c r="D7459">
        <v>40</v>
      </c>
      <c r="E7459" s="138">
        <v>45642</v>
      </c>
      <c r="F7459" s="138">
        <v>45923</v>
      </c>
      <c r="G7459" t="s">
        <v>69</v>
      </c>
      <c r="H7459" t="s">
        <v>63</v>
      </c>
      <c r="I7459">
        <v>0.8</v>
      </c>
      <c r="J7459" t="s">
        <v>71</v>
      </c>
      <c r="K7459"/>
      <c r="L7459"/>
      <c r="M7459"/>
      <c r="N7459"/>
      <c r="O7459"/>
      <c r="P7459"/>
      <c r="Q7459"/>
      <c r="R7459"/>
      <c r="S7459"/>
      <c r="T7459"/>
      <c r="U7459"/>
      <c r="V7459"/>
      <c r="W7459"/>
      <c r="X7459"/>
      <c r="Y7459"/>
      <c r="Z7459"/>
      <c r="AA7459"/>
      <c r="AB7459"/>
      <c r="AC7459"/>
      <c r="AD7459"/>
      <c r="AE7459"/>
      <c r="AF7459"/>
      <c r="AG7459">
        <v>1</v>
      </c>
      <c r="AH7459">
        <v>0</v>
      </c>
    </row>
    <row r="7460" spans="1:34" ht="15" x14ac:dyDescent="0.25">
      <c r="A7460" t="s">
        <v>14793</v>
      </c>
      <c r="B7460" t="s">
        <v>14794</v>
      </c>
      <c r="C7460" t="s">
        <v>206</v>
      </c>
      <c r="D7460">
        <v>20</v>
      </c>
      <c r="E7460" s="138">
        <v>45654</v>
      </c>
      <c r="F7460" s="138">
        <v>45660</v>
      </c>
      <c r="G7460" t="s">
        <v>69</v>
      </c>
      <c r="H7460" t="s">
        <v>63</v>
      </c>
      <c r="I7460">
        <v>0.6</v>
      </c>
      <c r="J7460" t="s">
        <v>71</v>
      </c>
      <c r="K7460"/>
      <c r="L7460"/>
      <c r="M7460"/>
      <c r="N7460"/>
      <c r="O7460"/>
      <c r="P7460"/>
      <c r="Q7460"/>
      <c r="R7460"/>
      <c r="S7460"/>
      <c r="T7460"/>
      <c r="U7460"/>
      <c r="V7460"/>
      <c r="W7460"/>
      <c r="X7460"/>
      <c r="Y7460"/>
      <c r="Z7460"/>
      <c r="AA7460"/>
      <c r="AB7460"/>
      <c r="AC7460"/>
      <c r="AD7460"/>
      <c r="AE7460"/>
      <c r="AF7460"/>
      <c r="AG7460">
        <v>1</v>
      </c>
      <c r="AH7460">
        <v>0</v>
      </c>
    </row>
    <row r="7461" spans="1:34" ht="15" x14ac:dyDescent="0.25">
      <c r="A7461" t="s">
        <v>14795</v>
      </c>
      <c r="B7461" t="s">
        <v>14796</v>
      </c>
      <c r="C7461" t="s">
        <v>142</v>
      </c>
      <c r="D7461">
        <v>38</v>
      </c>
      <c r="E7461" s="138">
        <v>45656</v>
      </c>
      <c r="F7461" s="138">
        <v>45670</v>
      </c>
      <c r="G7461" t="s">
        <v>69</v>
      </c>
      <c r="H7461" t="s">
        <v>70</v>
      </c>
      <c r="I7461">
        <v>0</v>
      </c>
      <c r="J7461" t="s">
        <v>16228</v>
      </c>
      <c r="K7461">
        <v>0.8</v>
      </c>
      <c r="L7461" t="s">
        <v>71</v>
      </c>
      <c r="M7461"/>
      <c r="N7461"/>
      <c r="O7461"/>
      <c r="P7461"/>
      <c r="Q7461"/>
      <c r="R7461"/>
      <c r="S7461"/>
      <c r="T7461"/>
      <c r="U7461"/>
      <c r="V7461"/>
      <c r="W7461"/>
      <c r="X7461"/>
      <c r="Y7461"/>
      <c r="Z7461"/>
      <c r="AA7461"/>
      <c r="AB7461"/>
      <c r="AC7461"/>
      <c r="AD7461"/>
      <c r="AE7461"/>
      <c r="AF7461"/>
      <c r="AG7461">
        <v>2</v>
      </c>
      <c r="AH7461">
        <v>12000</v>
      </c>
    </row>
    <row r="7462" spans="1:34" ht="15" x14ac:dyDescent="0.25">
      <c r="A7462" t="s">
        <v>14799</v>
      </c>
      <c r="B7462" t="s">
        <v>14800</v>
      </c>
      <c r="C7462" t="s">
        <v>119</v>
      </c>
      <c r="D7462">
        <v>3</v>
      </c>
      <c r="E7462" s="138">
        <v>45710</v>
      </c>
      <c r="F7462" s="138">
        <v>45755</v>
      </c>
      <c r="G7462" t="s">
        <v>69</v>
      </c>
      <c r="H7462" t="s">
        <v>70</v>
      </c>
      <c r="I7462">
        <v>0</v>
      </c>
      <c r="J7462" t="s">
        <v>16236</v>
      </c>
      <c r="K7462">
        <v>0.8</v>
      </c>
      <c r="L7462" t="s">
        <v>71</v>
      </c>
      <c r="M7462"/>
      <c r="N7462"/>
      <c r="O7462"/>
      <c r="P7462"/>
      <c r="Q7462"/>
      <c r="R7462"/>
      <c r="S7462"/>
      <c r="T7462"/>
      <c r="U7462"/>
      <c r="V7462"/>
      <c r="W7462"/>
      <c r="X7462"/>
      <c r="Y7462"/>
      <c r="Z7462"/>
      <c r="AA7462"/>
      <c r="AB7462"/>
      <c r="AC7462"/>
      <c r="AD7462"/>
      <c r="AE7462"/>
      <c r="AF7462"/>
      <c r="AG7462">
        <v>2</v>
      </c>
      <c r="AH7462">
        <v>9999.99</v>
      </c>
    </row>
    <row r="7463" spans="1:34" ht="15" x14ac:dyDescent="0.25">
      <c r="A7463" t="s">
        <v>14797</v>
      </c>
      <c r="B7463" t="s">
        <v>14798</v>
      </c>
      <c r="C7463" t="s">
        <v>935</v>
      </c>
      <c r="D7463"/>
      <c r="E7463"/>
      <c r="F7463"/>
      <c r="G7463"/>
      <c r="H7463" t="s">
        <v>63</v>
      </c>
      <c r="I7463" t="s">
        <v>64</v>
      </c>
      <c r="J7463"/>
      <c r="K7463"/>
      <c r="L7463"/>
      <c r="M7463"/>
      <c r="N7463"/>
      <c r="O7463"/>
      <c r="P7463"/>
      <c r="Q7463"/>
      <c r="R7463"/>
      <c r="S7463"/>
      <c r="T7463"/>
      <c r="U7463"/>
      <c r="V7463"/>
      <c r="W7463"/>
      <c r="X7463"/>
      <c r="Y7463"/>
      <c r="Z7463"/>
      <c r="AA7463"/>
      <c r="AB7463"/>
      <c r="AC7463"/>
      <c r="AD7463"/>
      <c r="AE7463"/>
      <c r="AF7463"/>
      <c r="AG7463"/>
      <c r="AH7463">
        <v>0</v>
      </c>
    </row>
    <row r="7464" spans="1:34" ht="15" x14ac:dyDescent="0.25">
      <c r="A7464" t="s">
        <v>14801</v>
      </c>
      <c r="B7464" t="s">
        <v>14802</v>
      </c>
      <c r="C7464" t="s">
        <v>231</v>
      </c>
      <c r="D7464">
        <v>38</v>
      </c>
      <c r="E7464" s="138">
        <v>45624</v>
      </c>
      <c r="F7464" s="138">
        <v>45860</v>
      </c>
      <c r="G7464" t="s">
        <v>69</v>
      </c>
      <c r="H7464" t="s">
        <v>70</v>
      </c>
      <c r="I7464">
        <v>0</v>
      </c>
      <c r="J7464" t="s">
        <v>16229</v>
      </c>
      <c r="K7464">
        <v>0.35</v>
      </c>
      <c r="L7464" t="s">
        <v>16270</v>
      </c>
      <c r="M7464">
        <v>0.45</v>
      </c>
      <c r="N7464" t="s">
        <v>78</v>
      </c>
      <c r="O7464">
        <v>0.7</v>
      </c>
      <c r="P7464" t="s">
        <v>79</v>
      </c>
      <c r="Q7464"/>
      <c r="R7464"/>
      <c r="S7464"/>
      <c r="T7464"/>
      <c r="U7464"/>
      <c r="V7464"/>
      <c r="W7464"/>
      <c r="X7464"/>
      <c r="Y7464"/>
      <c r="Z7464"/>
      <c r="AA7464"/>
      <c r="AB7464"/>
      <c r="AC7464"/>
      <c r="AD7464"/>
      <c r="AE7464"/>
      <c r="AF7464"/>
      <c r="AG7464">
        <v>4</v>
      </c>
      <c r="AH7464">
        <v>10000</v>
      </c>
    </row>
    <row r="7465" spans="1:34" ht="15" x14ac:dyDescent="0.25">
      <c r="A7465" t="s">
        <v>14803</v>
      </c>
      <c r="B7465" t="s">
        <v>14804</v>
      </c>
      <c r="C7465" t="s">
        <v>102</v>
      </c>
      <c r="D7465">
        <v>34</v>
      </c>
      <c r="E7465" s="138">
        <v>45645</v>
      </c>
      <c r="F7465" s="138">
        <v>45971</v>
      </c>
      <c r="G7465" t="s">
        <v>69</v>
      </c>
      <c r="H7465" t="s">
        <v>63</v>
      </c>
      <c r="I7465">
        <v>0.2</v>
      </c>
      <c r="J7465" t="s">
        <v>71</v>
      </c>
      <c r="K7465"/>
      <c r="L7465"/>
      <c r="M7465"/>
      <c r="N7465"/>
      <c r="O7465"/>
      <c r="P7465"/>
      <c r="Q7465"/>
      <c r="R7465"/>
      <c r="S7465"/>
      <c r="T7465"/>
      <c r="U7465"/>
      <c r="V7465"/>
      <c r="W7465"/>
      <c r="X7465"/>
      <c r="Y7465"/>
      <c r="Z7465"/>
      <c r="AA7465"/>
      <c r="AB7465"/>
      <c r="AC7465"/>
      <c r="AD7465"/>
      <c r="AE7465"/>
      <c r="AF7465"/>
      <c r="AG7465">
        <v>1</v>
      </c>
      <c r="AH7465">
        <v>0</v>
      </c>
    </row>
    <row r="7466" spans="1:34" ht="15" x14ac:dyDescent="0.25">
      <c r="A7466" t="s">
        <v>14805</v>
      </c>
      <c r="B7466" t="s">
        <v>14806</v>
      </c>
      <c r="C7466" t="s">
        <v>182</v>
      </c>
      <c r="D7466">
        <v>35</v>
      </c>
      <c r="E7466" s="138">
        <v>45643</v>
      </c>
      <c r="F7466" s="138">
        <v>45664</v>
      </c>
      <c r="G7466" t="s">
        <v>69</v>
      </c>
      <c r="H7466" t="s">
        <v>63</v>
      </c>
      <c r="I7466">
        <v>0.8</v>
      </c>
      <c r="J7466" t="s">
        <v>71</v>
      </c>
      <c r="K7466"/>
      <c r="L7466"/>
      <c r="M7466"/>
      <c r="N7466"/>
      <c r="O7466"/>
      <c r="P7466"/>
      <c r="Q7466"/>
      <c r="R7466"/>
      <c r="S7466"/>
      <c r="T7466"/>
      <c r="U7466"/>
      <c r="V7466"/>
      <c r="W7466"/>
      <c r="X7466"/>
      <c r="Y7466"/>
      <c r="Z7466"/>
      <c r="AA7466"/>
      <c r="AB7466"/>
      <c r="AC7466"/>
      <c r="AD7466"/>
      <c r="AE7466"/>
      <c r="AF7466"/>
      <c r="AG7466">
        <v>1</v>
      </c>
      <c r="AH7466">
        <v>0</v>
      </c>
    </row>
    <row r="7467" spans="1:34" ht="15" x14ac:dyDescent="0.25">
      <c r="A7467" t="s">
        <v>14807</v>
      </c>
      <c r="B7467" t="s">
        <v>14808</v>
      </c>
      <c r="C7467" t="s">
        <v>74</v>
      </c>
      <c r="D7467">
        <v>50</v>
      </c>
      <c r="E7467" s="138">
        <v>45656</v>
      </c>
      <c r="F7467" s="138">
        <v>45713</v>
      </c>
      <c r="G7467" t="s">
        <v>75</v>
      </c>
      <c r="H7467" t="s">
        <v>70</v>
      </c>
      <c r="I7467">
        <v>0</v>
      </c>
      <c r="J7467" t="s">
        <v>16230</v>
      </c>
      <c r="K7467">
        <v>0.55000000000000004</v>
      </c>
      <c r="L7467" t="s">
        <v>16270</v>
      </c>
      <c r="M7467">
        <v>0.75</v>
      </c>
      <c r="N7467" t="s">
        <v>78</v>
      </c>
      <c r="O7467">
        <v>0.8</v>
      </c>
      <c r="P7467" t="s">
        <v>79</v>
      </c>
      <c r="Q7467"/>
      <c r="R7467"/>
      <c r="S7467"/>
      <c r="T7467"/>
      <c r="U7467"/>
      <c r="V7467"/>
      <c r="W7467"/>
      <c r="X7467"/>
      <c r="Y7467"/>
      <c r="Z7467"/>
      <c r="AA7467"/>
      <c r="AB7467"/>
      <c r="AC7467"/>
      <c r="AD7467"/>
      <c r="AE7467"/>
      <c r="AF7467"/>
      <c r="AG7467">
        <v>4</v>
      </c>
      <c r="AH7467">
        <v>15000</v>
      </c>
    </row>
    <row r="7468" spans="1:34" ht="15" x14ac:dyDescent="0.25">
      <c r="A7468" t="s">
        <v>14811</v>
      </c>
      <c r="B7468" t="s">
        <v>14812</v>
      </c>
      <c r="C7468" t="s">
        <v>206</v>
      </c>
      <c r="D7468">
        <v>60</v>
      </c>
      <c r="E7468" s="138">
        <v>45645</v>
      </c>
      <c r="F7468" s="138">
        <v>45672</v>
      </c>
      <c r="G7468" t="s">
        <v>69</v>
      </c>
      <c r="H7468" t="s">
        <v>70</v>
      </c>
      <c r="I7468">
        <v>0</v>
      </c>
      <c r="J7468" t="s">
        <v>16418</v>
      </c>
      <c r="K7468">
        <v>0.8</v>
      </c>
      <c r="L7468" t="s">
        <v>71</v>
      </c>
      <c r="M7468"/>
      <c r="N7468"/>
      <c r="O7468"/>
      <c r="P7468"/>
      <c r="Q7468"/>
      <c r="R7468"/>
      <c r="S7468"/>
      <c r="T7468"/>
      <c r="U7468"/>
      <c r="V7468"/>
      <c r="W7468"/>
      <c r="X7468"/>
      <c r="Y7468"/>
      <c r="Z7468"/>
      <c r="AA7468"/>
      <c r="AB7468"/>
      <c r="AC7468"/>
      <c r="AD7468"/>
      <c r="AE7468"/>
      <c r="AF7468"/>
      <c r="AG7468">
        <v>2</v>
      </c>
      <c r="AH7468">
        <v>6999.99</v>
      </c>
    </row>
    <row r="7469" spans="1:34" ht="15" x14ac:dyDescent="0.25">
      <c r="A7469" t="s">
        <v>14813</v>
      </c>
      <c r="B7469" t="s">
        <v>14814</v>
      </c>
      <c r="C7469" t="s">
        <v>359</v>
      </c>
      <c r="D7469">
        <v>4</v>
      </c>
      <c r="E7469" s="138">
        <v>45315</v>
      </c>
      <c r="F7469" s="138">
        <v>46011</v>
      </c>
      <c r="G7469" t="s">
        <v>16478</v>
      </c>
      <c r="H7469" t="s">
        <v>70</v>
      </c>
      <c r="I7469">
        <v>0.3</v>
      </c>
      <c r="J7469" t="s">
        <v>76</v>
      </c>
      <c r="K7469">
        <v>0.4</v>
      </c>
      <c r="L7469" t="s">
        <v>77</v>
      </c>
      <c r="M7469">
        <v>0.45</v>
      </c>
      <c r="N7469" t="s">
        <v>78</v>
      </c>
      <c r="O7469">
        <v>0.6</v>
      </c>
      <c r="P7469" t="s">
        <v>79</v>
      </c>
      <c r="Q7469">
        <v>0</v>
      </c>
      <c r="R7469" t="s">
        <v>16230</v>
      </c>
      <c r="S7469"/>
      <c r="T7469"/>
      <c r="U7469"/>
      <c r="V7469"/>
      <c r="W7469"/>
      <c r="X7469"/>
      <c r="Y7469"/>
      <c r="Z7469"/>
      <c r="AA7469"/>
      <c r="AB7469"/>
      <c r="AC7469"/>
      <c r="AD7469"/>
      <c r="AE7469"/>
      <c r="AF7469"/>
      <c r="AG7469">
        <v>0</v>
      </c>
      <c r="AH7469">
        <v>0</v>
      </c>
    </row>
    <row r="7470" spans="1:34" ht="15" x14ac:dyDescent="0.25">
      <c r="A7470" t="s">
        <v>14815</v>
      </c>
      <c r="B7470" t="s">
        <v>14816</v>
      </c>
      <c r="C7470" t="s">
        <v>29</v>
      </c>
      <c r="D7470">
        <v>46</v>
      </c>
      <c r="E7470" s="138">
        <v>45618</v>
      </c>
      <c r="F7470" s="138">
        <v>45665</v>
      </c>
      <c r="G7470" t="s">
        <v>69</v>
      </c>
      <c r="H7470" t="s">
        <v>63</v>
      </c>
      <c r="I7470">
        <v>0.75</v>
      </c>
      <c r="J7470" t="s">
        <v>71</v>
      </c>
      <c r="K7470"/>
      <c r="L7470"/>
      <c r="M7470"/>
      <c r="N7470"/>
      <c r="O7470"/>
      <c r="P7470"/>
      <c r="Q7470"/>
      <c r="R7470"/>
      <c r="S7470"/>
      <c r="T7470"/>
      <c r="U7470"/>
      <c r="V7470"/>
      <c r="W7470"/>
      <c r="X7470"/>
      <c r="Y7470"/>
      <c r="Z7470"/>
      <c r="AA7470"/>
      <c r="AB7470"/>
      <c r="AC7470"/>
      <c r="AD7470"/>
      <c r="AE7470"/>
      <c r="AF7470"/>
      <c r="AG7470">
        <v>1</v>
      </c>
      <c r="AH7470">
        <v>0</v>
      </c>
    </row>
    <row r="7471" spans="1:34" ht="15" x14ac:dyDescent="0.25">
      <c r="A7471" t="s">
        <v>14817</v>
      </c>
      <c r="B7471" t="s">
        <v>14818</v>
      </c>
      <c r="C7471" t="s">
        <v>193</v>
      </c>
      <c r="D7471">
        <v>20</v>
      </c>
      <c r="E7471" s="138">
        <v>45646</v>
      </c>
      <c r="F7471" s="138">
        <v>45678</v>
      </c>
      <c r="G7471" t="s">
        <v>69</v>
      </c>
      <c r="H7471" t="s">
        <v>63</v>
      </c>
      <c r="I7471">
        <v>0.8</v>
      </c>
      <c r="J7471" t="s">
        <v>71</v>
      </c>
      <c r="K7471"/>
      <c r="L7471"/>
      <c r="M7471"/>
      <c r="N7471"/>
      <c r="O7471"/>
      <c r="P7471"/>
      <c r="Q7471"/>
      <c r="R7471"/>
      <c r="S7471"/>
      <c r="T7471"/>
      <c r="U7471"/>
      <c r="V7471"/>
      <c r="W7471"/>
      <c r="X7471"/>
      <c r="Y7471"/>
      <c r="Z7471"/>
      <c r="AA7471"/>
      <c r="AB7471"/>
      <c r="AC7471"/>
      <c r="AD7471"/>
      <c r="AE7471"/>
      <c r="AF7471"/>
      <c r="AG7471">
        <v>1</v>
      </c>
      <c r="AH7471">
        <v>0</v>
      </c>
    </row>
    <row r="7472" spans="1:34" ht="15" x14ac:dyDescent="0.25">
      <c r="A7472" t="s">
        <v>14819</v>
      </c>
      <c r="B7472" t="s">
        <v>14820</v>
      </c>
      <c r="C7472" t="s">
        <v>270</v>
      </c>
      <c r="D7472"/>
      <c r="E7472"/>
      <c r="F7472"/>
      <c r="G7472"/>
      <c r="H7472" t="s">
        <v>63</v>
      </c>
      <c r="I7472" t="s">
        <v>64</v>
      </c>
      <c r="J7472"/>
      <c r="K7472"/>
      <c r="L7472"/>
      <c r="M7472"/>
      <c r="N7472"/>
      <c r="O7472"/>
      <c r="P7472"/>
      <c r="Q7472"/>
      <c r="R7472"/>
      <c r="S7472"/>
      <c r="T7472"/>
      <c r="U7472"/>
      <c r="V7472"/>
      <c r="W7472"/>
      <c r="X7472"/>
      <c r="Y7472"/>
      <c r="Z7472"/>
      <c r="AA7472"/>
      <c r="AB7472"/>
      <c r="AC7472"/>
      <c r="AD7472"/>
      <c r="AE7472"/>
      <c r="AF7472"/>
      <c r="AG7472"/>
      <c r="AH7472">
        <v>0</v>
      </c>
    </row>
    <row r="7473" spans="1:34" ht="15" x14ac:dyDescent="0.25">
      <c r="A7473" t="s">
        <v>14821</v>
      </c>
      <c r="B7473" t="s">
        <v>14822</v>
      </c>
      <c r="C7473" t="s">
        <v>231</v>
      </c>
      <c r="D7473">
        <v>36</v>
      </c>
      <c r="E7473" s="138">
        <v>45647</v>
      </c>
      <c r="F7473" s="138">
        <v>45702</v>
      </c>
      <c r="G7473" t="s">
        <v>16478</v>
      </c>
      <c r="H7473" t="s">
        <v>70</v>
      </c>
      <c r="I7473">
        <v>0.4</v>
      </c>
      <c r="J7473" t="s">
        <v>16511</v>
      </c>
      <c r="K7473">
        <v>0.5</v>
      </c>
      <c r="L7473" t="s">
        <v>16721</v>
      </c>
      <c r="M7473">
        <v>0.7</v>
      </c>
      <c r="N7473" t="s">
        <v>78</v>
      </c>
      <c r="O7473">
        <v>0.75</v>
      </c>
      <c r="P7473" t="s">
        <v>79</v>
      </c>
      <c r="Q7473">
        <v>0</v>
      </c>
      <c r="R7473" t="s">
        <v>16230</v>
      </c>
      <c r="S7473"/>
      <c r="T7473"/>
      <c r="U7473"/>
      <c r="V7473"/>
      <c r="W7473"/>
      <c r="X7473"/>
      <c r="Y7473"/>
      <c r="Z7473"/>
      <c r="AA7473"/>
      <c r="AB7473"/>
      <c r="AC7473"/>
      <c r="AD7473"/>
      <c r="AE7473"/>
      <c r="AF7473"/>
      <c r="AG7473">
        <v>0</v>
      </c>
      <c r="AH7473">
        <v>0</v>
      </c>
    </row>
    <row r="7474" spans="1:34" ht="15" x14ac:dyDescent="0.25">
      <c r="A7474" t="s">
        <v>2476</v>
      </c>
      <c r="B7474" t="s">
        <v>2477</v>
      </c>
      <c r="C7474" t="s">
        <v>231</v>
      </c>
      <c r="D7474"/>
      <c r="E7474"/>
      <c r="F7474"/>
      <c r="G7474"/>
      <c r="H7474" t="s">
        <v>63</v>
      </c>
      <c r="I7474" t="s">
        <v>64</v>
      </c>
      <c r="J7474"/>
      <c r="K7474"/>
      <c r="L7474"/>
      <c r="M7474"/>
      <c r="N7474"/>
      <c r="O7474"/>
      <c r="P7474"/>
      <c r="Q7474"/>
      <c r="R7474"/>
      <c r="S7474"/>
      <c r="T7474"/>
      <c r="U7474"/>
      <c r="V7474"/>
      <c r="W7474"/>
      <c r="X7474"/>
      <c r="Y7474"/>
      <c r="Z7474"/>
      <c r="AA7474"/>
      <c r="AB7474"/>
      <c r="AC7474"/>
      <c r="AD7474"/>
      <c r="AE7474"/>
      <c r="AF7474"/>
      <c r="AG7474"/>
      <c r="AH7474">
        <v>0</v>
      </c>
    </row>
    <row r="7475" spans="1:34" ht="15" x14ac:dyDescent="0.25">
      <c r="A7475" t="s">
        <v>15741</v>
      </c>
      <c r="B7475" t="s">
        <v>15742</v>
      </c>
      <c r="C7475" t="s">
        <v>680</v>
      </c>
      <c r="D7475">
        <v>135</v>
      </c>
      <c r="E7475" s="138">
        <v>45643</v>
      </c>
      <c r="F7475" s="138">
        <v>45674</v>
      </c>
      <c r="G7475" t="s">
        <v>16478</v>
      </c>
      <c r="H7475" t="s">
        <v>70</v>
      </c>
      <c r="I7475">
        <v>0.69</v>
      </c>
      <c r="J7475" t="s">
        <v>16513</v>
      </c>
      <c r="K7475">
        <v>0.7</v>
      </c>
      <c r="L7475" t="s">
        <v>16514</v>
      </c>
      <c r="M7475">
        <v>0.78</v>
      </c>
      <c r="N7475" t="s">
        <v>16515</v>
      </c>
      <c r="O7475">
        <v>0.8</v>
      </c>
      <c r="P7475" t="s">
        <v>79</v>
      </c>
      <c r="Q7475">
        <v>0</v>
      </c>
      <c r="R7475" t="s">
        <v>16229</v>
      </c>
      <c r="S7475"/>
      <c r="T7475"/>
      <c r="U7475"/>
      <c r="V7475"/>
      <c r="W7475"/>
      <c r="X7475"/>
      <c r="Y7475"/>
      <c r="Z7475"/>
      <c r="AA7475"/>
      <c r="AB7475"/>
      <c r="AC7475"/>
      <c r="AD7475"/>
      <c r="AE7475"/>
      <c r="AF7475"/>
      <c r="AG7475">
        <v>0</v>
      </c>
      <c r="AH7475">
        <v>0</v>
      </c>
    </row>
    <row r="7476" spans="1:34" ht="15" x14ac:dyDescent="0.25">
      <c r="A7476" t="s">
        <v>14823</v>
      </c>
      <c r="B7476" t="s">
        <v>14824</v>
      </c>
      <c r="C7476" t="s">
        <v>270</v>
      </c>
      <c r="D7476"/>
      <c r="E7476"/>
      <c r="F7476"/>
      <c r="G7476"/>
      <c r="H7476" t="s">
        <v>63</v>
      </c>
      <c r="I7476" t="s">
        <v>64</v>
      </c>
      <c r="J7476"/>
      <c r="K7476"/>
      <c r="L7476"/>
      <c r="M7476"/>
      <c r="N7476"/>
      <c r="O7476"/>
      <c r="P7476"/>
      <c r="Q7476"/>
      <c r="R7476"/>
      <c r="S7476"/>
      <c r="T7476"/>
      <c r="U7476"/>
      <c r="V7476"/>
      <c r="W7476"/>
      <c r="X7476"/>
      <c r="Y7476"/>
      <c r="Z7476"/>
      <c r="AA7476"/>
      <c r="AB7476"/>
      <c r="AC7476"/>
      <c r="AD7476"/>
      <c r="AE7476"/>
      <c r="AF7476"/>
      <c r="AG7476"/>
      <c r="AH7476">
        <v>0</v>
      </c>
    </row>
    <row r="7477" spans="1:34" ht="15" x14ac:dyDescent="0.25">
      <c r="A7477" t="s">
        <v>5502</v>
      </c>
      <c r="B7477" t="s">
        <v>5503</v>
      </c>
      <c r="C7477" t="s">
        <v>105</v>
      </c>
      <c r="D7477">
        <v>40</v>
      </c>
      <c r="E7477" s="138">
        <v>45614</v>
      </c>
      <c r="F7477" s="138">
        <v>45685</v>
      </c>
      <c r="G7477" t="s">
        <v>69</v>
      </c>
      <c r="H7477" t="s">
        <v>63</v>
      </c>
      <c r="I7477">
        <v>0.7</v>
      </c>
      <c r="J7477" t="s">
        <v>71</v>
      </c>
      <c r="K7477"/>
      <c r="L7477"/>
      <c r="M7477"/>
      <c r="N7477"/>
      <c r="O7477"/>
      <c r="P7477"/>
      <c r="Q7477"/>
      <c r="R7477"/>
      <c r="S7477"/>
      <c r="T7477"/>
      <c r="U7477"/>
      <c r="V7477"/>
      <c r="W7477"/>
      <c r="X7477"/>
      <c r="Y7477"/>
      <c r="Z7477"/>
      <c r="AA7477"/>
      <c r="AB7477"/>
      <c r="AC7477"/>
      <c r="AD7477"/>
      <c r="AE7477"/>
      <c r="AF7477"/>
      <c r="AG7477">
        <v>1</v>
      </c>
      <c r="AH7477">
        <v>0</v>
      </c>
    </row>
    <row r="7478" spans="1:34" ht="15" x14ac:dyDescent="0.25">
      <c r="A7478" t="s">
        <v>4684</v>
      </c>
      <c r="B7478" t="s">
        <v>4685</v>
      </c>
      <c r="C7478" t="s">
        <v>359</v>
      </c>
      <c r="D7478"/>
      <c r="E7478"/>
      <c r="F7478"/>
      <c r="G7478"/>
      <c r="H7478" t="s">
        <v>63</v>
      </c>
      <c r="I7478" t="s">
        <v>64</v>
      </c>
      <c r="J7478"/>
      <c r="K7478"/>
      <c r="L7478"/>
      <c r="M7478"/>
      <c r="N7478"/>
      <c r="O7478"/>
      <c r="P7478"/>
      <c r="Q7478"/>
      <c r="R7478"/>
      <c r="S7478"/>
      <c r="T7478"/>
      <c r="U7478"/>
      <c r="V7478"/>
      <c r="W7478"/>
      <c r="X7478"/>
      <c r="Y7478"/>
      <c r="Z7478"/>
      <c r="AA7478"/>
      <c r="AB7478"/>
      <c r="AC7478"/>
      <c r="AD7478"/>
      <c r="AE7478"/>
      <c r="AF7478"/>
      <c r="AG7478"/>
      <c r="AH7478">
        <v>0</v>
      </c>
    </row>
    <row r="7479" spans="1:34" ht="15" x14ac:dyDescent="0.25">
      <c r="A7479" t="s">
        <v>14825</v>
      </c>
      <c r="B7479" t="s">
        <v>14826</v>
      </c>
      <c r="C7479" t="s">
        <v>667</v>
      </c>
      <c r="D7479">
        <v>34</v>
      </c>
      <c r="E7479" s="138">
        <v>45625</v>
      </c>
      <c r="F7479" s="138">
        <v>45667</v>
      </c>
      <c r="G7479" t="s">
        <v>69</v>
      </c>
      <c r="H7479" t="s">
        <v>70</v>
      </c>
      <c r="I7479">
        <v>0</v>
      </c>
      <c r="J7479" t="s">
        <v>16249</v>
      </c>
      <c r="K7479">
        <v>0.75</v>
      </c>
      <c r="L7479" t="s">
        <v>71</v>
      </c>
      <c r="M7479"/>
      <c r="N7479"/>
      <c r="O7479"/>
      <c r="P7479"/>
      <c r="Q7479"/>
      <c r="R7479"/>
      <c r="S7479"/>
      <c r="T7479"/>
      <c r="U7479"/>
      <c r="V7479"/>
      <c r="W7479"/>
      <c r="X7479"/>
      <c r="Y7479"/>
      <c r="Z7479"/>
      <c r="AA7479"/>
      <c r="AB7479"/>
      <c r="AC7479"/>
      <c r="AD7479"/>
      <c r="AE7479"/>
      <c r="AF7479"/>
      <c r="AG7479">
        <v>2</v>
      </c>
      <c r="AH7479">
        <v>8000</v>
      </c>
    </row>
    <row r="7480" spans="1:34" ht="15" x14ac:dyDescent="0.25">
      <c r="A7480" t="s">
        <v>14827</v>
      </c>
      <c r="B7480" t="s">
        <v>14828</v>
      </c>
      <c r="C7480" t="s">
        <v>935</v>
      </c>
      <c r="D7480">
        <v>5</v>
      </c>
      <c r="E7480" s="138">
        <v>45721</v>
      </c>
      <c r="F7480" s="138">
        <v>45728</v>
      </c>
      <c r="G7480" t="s">
        <v>75</v>
      </c>
      <c r="H7480" t="s">
        <v>70</v>
      </c>
      <c r="I7480">
        <v>0</v>
      </c>
      <c r="J7480" t="s">
        <v>16228</v>
      </c>
      <c r="K7480">
        <v>0.78</v>
      </c>
      <c r="L7480" t="s">
        <v>16270</v>
      </c>
      <c r="M7480">
        <v>0.79</v>
      </c>
      <c r="N7480" t="s">
        <v>78</v>
      </c>
      <c r="O7480">
        <v>0.8</v>
      </c>
      <c r="P7480" t="s">
        <v>79</v>
      </c>
      <c r="Q7480"/>
      <c r="R7480"/>
      <c r="S7480"/>
      <c r="T7480"/>
      <c r="U7480"/>
      <c r="V7480"/>
      <c r="W7480"/>
      <c r="X7480"/>
      <c r="Y7480"/>
      <c r="Z7480"/>
      <c r="AA7480"/>
      <c r="AB7480"/>
      <c r="AC7480"/>
      <c r="AD7480"/>
      <c r="AE7480"/>
      <c r="AF7480"/>
      <c r="AG7480">
        <v>4</v>
      </c>
      <c r="AH7480">
        <v>12000</v>
      </c>
    </row>
    <row r="7481" spans="1:34" ht="15" x14ac:dyDescent="0.25">
      <c r="A7481" t="s">
        <v>14831</v>
      </c>
      <c r="B7481" t="s">
        <v>14832</v>
      </c>
      <c r="C7481" t="s">
        <v>193</v>
      </c>
      <c r="D7481">
        <v>4</v>
      </c>
      <c r="E7481" s="138">
        <v>45351</v>
      </c>
      <c r="F7481" s="138">
        <v>46011</v>
      </c>
      <c r="G7481" t="s">
        <v>69</v>
      </c>
      <c r="H7481" t="s">
        <v>63</v>
      </c>
      <c r="I7481">
        <v>0.45</v>
      </c>
      <c r="J7481" t="s">
        <v>71</v>
      </c>
      <c r="K7481"/>
      <c r="L7481"/>
      <c r="M7481"/>
      <c r="N7481"/>
      <c r="O7481"/>
      <c r="P7481"/>
      <c r="Q7481"/>
      <c r="R7481"/>
      <c r="S7481"/>
      <c r="T7481"/>
      <c r="U7481"/>
      <c r="V7481"/>
      <c r="W7481"/>
      <c r="X7481"/>
      <c r="Y7481"/>
      <c r="Z7481"/>
      <c r="AA7481"/>
      <c r="AB7481"/>
      <c r="AC7481"/>
      <c r="AD7481"/>
      <c r="AE7481"/>
      <c r="AF7481"/>
      <c r="AG7481">
        <v>1</v>
      </c>
      <c r="AH7481">
        <v>0</v>
      </c>
    </row>
    <row r="7482" spans="1:34" ht="15" x14ac:dyDescent="0.25">
      <c r="A7482" t="s">
        <v>14829</v>
      </c>
      <c r="B7482" t="s">
        <v>14830</v>
      </c>
      <c r="C7482" t="s">
        <v>270</v>
      </c>
      <c r="D7482"/>
      <c r="E7482"/>
      <c r="F7482"/>
      <c r="G7482"/>
      <c r="H7482" t="s">
        <v>63</v>
      </c>
      <c r="I7482" t="s">
        <v>64</v>
      </c>
      <c r="J7482"/>
      <c r="K7482"/>
      <c r="L7482"/>
      <c r="M7482"/>
      <c r="N7482"/>
      <c r="O7482"/>
      <c r="P7482"/>
      <c r="Q7482"/>
      <c r="R7482"/>
      <c r="S7482"/>
      <c r="T7482"/>
      <c r="U7482"/>
      <c r="V7482"/>
      <c r="W7482"/>
      <c r="X7482"/>
      <c r="Y7482"/>
      <c r="Z7482"/>
      <c r="AA7482"/>
      <c r="AB7482"/>
      <c r="AC7482"/>
      <c r="AD7482"/>
      <c r="AE7482"/>
      <c r="AF7482"/>
      <c r="AG7482"/>
      <c r="AH7482">
        <v>0</v>
      </c>
    </row>
    <row r="7483" spans="1:34" ht="15" x14ac:dyDescent="0.25">
      <c r="A7483" t="s">
        <v>14833</v>
      </c>
      <c r="B7483" t="s">
        <v>14834</v>
      </c>
      <c r="C7483" t="s">
        <v>119</v>
      </c>
      <c r="D7483">
        <v>19</v>
      </c>
      <c r="E7483" s="138">
        <v>41886</v>
      </c>
      <c r="F7483" s="138">
        <v>46011</v>
      </c>
      <c r="G7483" t="s">
        <v>69</v>
      </c>
      <c r="H7483" t="s">
        <v>63</v>
      </c>
      <c r="I7483">
        <v>0.8</v>
      </c>
      <c r="J7483" t="s">
        <v>71</v>
      </c>
      <c r="K7483"/>
      <c r="L7483"/>
      <c r="M7483"/>
      <c r="N7483"/>
      <c r="O7483"/>
      <c r="P7483"/>
      <c r="Q7483"/>
      <c r="R7483"/>
      <c r="S7483"/>
      <c r="T7483"/>
      <c r="U7483"/>
      <c r="V7483"/>
      <c r="W7483"/>
      <c r="X7483"/>
      <c r="Y7483"/>
      <c r="Z7483"/>
      <c r="AA7483"/>
      <c r="AB7483"/>
      <c r="AC7483"/>
      <c r="AD7483"/>
      <c r="AE7483"/>
      <c r="AF7483"/>
      <c r="AG7483">
        <v>1</v>
      </c>
      <c r="AH7483">
        <v>0</v>
      </c>
    </row>
    <row r="7484" spans="1:34" ht="15" x14ac:dyDescent="0.25">
      <c r="A7484" t="s">
        <v>15889</v>
      </c>
      <c r="B7484" t="s">
        <v>15890</v>
      </c>
      <c r="C7484" t="s">
        <v>74</v>
      </c>
      <c r="D7484">
        <v>12</v>
      </c>
      <c r="E7484" s="138">
        <v>43200</v>
      </c>
      <c r="F7484" s="138">
        <v>46011</v>
      </c>
      <c r="G7484" t="s">
        <v>69</v>
      </c>
      <c r="H7484" t="s">
        <v>63</v>
      </c>
      <c r="I7484">
        <v>0.6</v>
      </c>
      <c r="J7484" t="s">
        <v>71</v>
      </c>
      <c r="K7484"/>
      <c r="L7484"/>
      <c r="M7484"/>
      <c r="N7484"/>
      <c r="O7484"/>
      <c r="P7484"/>
      <c r="Q7484"/>
      <c r="R7484"/>
      <c r="S7484"/>
      <c r="T7484"/>
      <c r="U7484"/>
      <c r="V7484"/>
      <c r="W7484"/>
      <c r="X7484"/>
      <c r="Y7484"/>
      <c r="Z7484"/>
      <c r="AA7484"/>
      <c r="AB7484"/>
      <c r="AC7484"/>
      <c r="AD7484"/>
      <c r="AE7484"/>
      <c r="AF7484"/>
      <c r="AG7484">
        <v>1</v>
      </c>
      <c r="AH7484">
        <v>0</v>
      </c>
    </row>
    <row r="7485" spans="1:34" ht="15" x14ac:dyDescent="0.25">
      <c r="A7485" t="s">
        <v>15791</v>
      </c>
      <c r="B7485" t="s">
        <v>15792</v>
      </c>
      <c r="C7485" t="s">
        <v>604</v>
      </c>
      <c r="D7485">
        <v>49</v>
      </c>
      <c r="E7485" s="138">
        <v>45656</v>
      </c>
      <c r="F7485" s="138">
        <v>45938</v>
      </c>
      <c r="G7485" t="s">
        <v>75</v>
      </c>
      <c r="H7485" t="s">
        <v>70</v>
      </c>
      <c r="I7485">
        <v>0</v>
      </c>
      <c r="J7485" t="s">
        <v>16230</v>
      </c>
      <c r="K7485">
        <v>0.3</v>
      </c>
      <c r="L7485" t="s">
        <v>16270</v>
      </c>
      <c r="M7485">
        <v>0.45</v>
      </c>
      <c r="N7485" t="s">
        <v>78</v>
      </c>
      <c r="O7485">
        <v>0.65</v>
      </c>
      <c r="P7485" t="s">
        <v>79</v>
      </c>
      <c r="Q7485"/>
      <c r="R7485"/>
      <c r="S7485"/>
      <c r="T7485"/>
      <c r="U7485"/>
      <c r="V7485"/>
      <c r="W7485"/>
      <c r="X7485"/>
      <c r="Y7485"/>
      <c r="Z7485"/>
      <c r="AA7485"/>
      <c r="AB7485"/>
      <c r="AC7485"/>
      <c r="AD7485"/>
      <c r="AE7485"/>
      <c r="AF7485"/>
      <c r="AG7485">
        <v>4</v>
      </c>
      <c r="AH7485">
        <v>15000</v>
      </c>
    </row>
    <row r="7486" spans="1:34" ht="15" x14ac:dyDescent="0.25">
      <c r="A7486" t="s">
        <v>14835</v>
      </c>
      <c r="B7486" t="s">
        <v>14836</v>
      </c>
      <c r="C7486" t="s">
        <v>125</v>
      </c>
      <c r="D7486">
        <v>33</v>
      </c>
      <c r="E7486" s="138">
        <v>44711</v>
      </c>
      <c r="F7486" s="138">
        <v>46011</v>
      </c>
      <c r="G7486" t="s">
        <v>69</v>
      </c>
      <c r="H7486" t="s">
        <v>70</v>
      </c>
      <c r="I7486">
        <v>0</v>
      </c>
      <c r="J7486" t="s">
        <v>16236</v>
      </c>
      <c r="K7486">
        <v>0.8</v>
      </c>
      <c r="L7486" t="s">
        <v>71</v>
      </c>
      <c r="M7486"/>
      <c r="N7486"/>
      <c r="O7486"/>
      <c r="P7486"/>
      <c r="Q7486"/>
      <c r="R7486"/>
      <c r="S7486"/>
      <c r="T7486"/>
      <c r="U7486"/>
      <c r="V7486"/>
      <c r="W7486"/>
      <c r="X7486"/>
      <c r="Y7486"/>
      <c r="Z7486"/>
      <c r="AA7486"/>
      <c r="AB7486"/>
      <c r="AC7486"/>
      <c r="AD7486"/>
      <c r="AE7486"/>
      <c r="AF7486"/>
      <c r="AG7486">
        <v>2</v>
      </c>
      <c r="AH7486">
        <v>9999.99</v>
      </c>
    </row>
    <row r="7487" spans="1:34" ht="15" x14ac:dyDescent="0.25">
      <c r="A7487" t="s">
        <v>14554</v>
      </c>
      <c r="B7487" t="s">
        <v>14555</v>
      </c>
      <c r="C7487" t="s">
        <v>142</v>
      </c>
      <c r="D7487">
        <v>6</v>
      </c>
      <c r="E7487" s="138">
        <v>44315</v>
      </c>
      <c r="F7487" s="138">
        <v>46011</v>
      </c>
      <c r="G7487" t="s">
        <v>69</v>
      </c>
      <c r="H7487" t="s">
        <v>63</v>
      </c>
      <c r="I7487">
        <v>0.2</v>
      </c>
      <c r="J7487" t="s">
        <v>71</v>
      </c>
      <c r="K7487"/>
      <c r="L7487"/>
      <c r="M7487"/>
      <c r="N7487"/>
      <c r="O7487"/>
      <c r="P7487"/>
      <c r="Q7487"/>
      <c r="R7487"/>
      <c r="S7487"/>
      <c r="T7487"/>
      <c r="U7487"/>
      <c r="V7487"/>
      <c r="W7487"/>
      <c r="X7487"/>
      <c r="Y7487"/>
      <c r="Z7487"/>
      <c r="AA7487"/>
      <c r="AB7487"/>
      <c r="AC7487"/>
      <c r="AD7487"/>
      <c r="AE7487"/>
      <c r="AF7487"/>
      <c r="AG7487">
        <v>1</v>
      </c>
      <c r="AH7487">
        <v>0</v>
      </c>
    </row>
    <row r="7488" spans="1:34" ht="15" x14ac:dyDescent="0.25">
      <c r="A7488" t="s">
        <v>14837</v>
      </c>
      <c r="B7488" t="s">
        <v>14838</v>
      </c>
      <c r="C7488" t="s">
        <v>116</v>
      </c>
      <c r="D7488">
        <v>38</v>
      </c>
      <c r="E7488" s="138">
        <v>40896</v>
      </c>
      <c r="F7488" s="138">
        <v>46011</v>
      </c>
      <c r="G7488" t="s">
        <v>818</v>
      </c>
      <c r="H7488" t="s">
        <v>63</v>
      </c>
      <c r="I7488">
        <v>0</v>
      </c>
      <c r="J7488" t="s">
        <v>71</v>
      </c>
      <c r="K7488"/>
      <c r="L7488"/>
      <c r="M7488"/>
      <c r="N7488"/>
      <c r="O7488"/>
      <c r="P7488"/>
      <c r="Q7488"/>
      <c r="R7488"/>
      <c r="S7488"/>
      <c r="T7488"/>
      <c r="U7488"/>
      <c r="V7488"/>
      <c r="W7488"/>
      <c r="X7488"/>
      <c r="Y7488"/>
      <c r="Z7488"/>
      <c r="AA7488"/>
      <c r="AB7488"/>
      <c r="AC7488"/>
      <c r="AD7488"/>
      <c r="AE7488"/>
      <c r="AF7488"/>
      <c r="AG7488">
        <v>1</v>
      </c>
      <c r="AH7488">
        <v>0</v>
      </c>
    </row>
    <row r="7489" spans="1:34" ht="15" x14ac:dyDescent="0.25">
      <c r="A7489" t="s">
        <v>14839</v>
      </c>
      <c r="B7489" t="s">
        <v>14840</v>
      </c>
      <c r="C7489" t="s">
        <v>90</v>
      </c>
      <c r="D7489">
        <v>3</v>
      </c>
      <c r="E7489" s="138">
        <v>44225</v>
      </c>
      <c r="F7489" s="138">
        <v>46011</v>
      </c>
      <c r="G7489" t="s">
        <v>69</v>
      </c>
      <c r="H7489" t="s">
        <v>63</v>
      </c>
      <c r="I7489">
        <v>0.8</v>
      </c>
      <c r="J7489" t="s">
        <v>71</v>
      </c>
      <c r="K7489"/>
      <c r="L7489"/>
      <c r="M7489"/>
      <c r="N7489"/>
      <c r="O7489"/>
      <c r="P7489"/>
      <c r="Q7489"/>
      <c r="R7489"/>
      <c r="S7489"/>
      <c r="T7489"/>
      <c r="U7489"/>
      <c r="V7489"/>
      <c r="W7489"/>
      <c r="X7489"/>
      <c r="Y7489"/>
      <c r="Z7489"/>
      <c r="AA7489"/>
      <c r="AB7489"/>
      <c r="AC7489"/>
      <c r="AD7489"/>
      <c r="AE7489"/>
      <c r="AF7489"/>
      <c r="AG7489">
        <v>1</v>
      </c>
      <c r="AH7489">
        <v>0</v>
      </c>
    </row>
    <row r="7490" spans="1:34" ht="15" x14ac:dyDescent="0.25">
      <c r="A7490" t="s">
        <v>14841</v>
      </c>
      <c r="B7490" t="s">
        <v>14842</v>
      </c>
      <c r="C7490" t="s">
        <v>90</v>
      </c>
      <c r="D7490">
        <v>10</v>
      </c>
      <c r="E7490" s="138">
        <v>45684</v>
      </c>
      <c r="F7490" s="138">
        <v>45940</v>
      </c>
      <c r="G7490" t="s">
        <v>69</v>
      </c>
      <c r="H7490" t="s">
        <v>70</v>
      </c>
      <c r="I7490">
        <v>0</v>
      </c>
      <c r="J7490" t="s">
        <v>16257</v>
      </c>
      <c r="K7490">
        <v>0.8</v>
      </c>
      <c r="L7490" t="s">
        <v>71</v>
      </c>
      <c r="M7490"/>
      <c r="N7490"/>
      <c r="O7490"/>
      <c r="P7490"/>
      <c r="Q7490"/>
      <c r="R7490"/>
      <c r="S7490"/>
      <c r="T7490"/>
      <c r="U7490"/>
      <c r="V7490"/>
      <c r="W7490"/>
      <c r="X7490"/>
      <c r="Y7490"/>
      <c r="Z7490"/>
      <c r="AA7490"/>
      <c r="AB7490"/>
      <c r="AC7490"/>
      <c r="AD7490"/>
      <c r="AE7490"/>
      <c r="AF7490"/>
      <c r="AG7490">
        <v>2</v>
      </c>
      <c r="AH7490">
        <v>14999.99</v>
      </c>
    </row>
    <row r="7491" spans="1:34" ht="15" x14ac:dyDescent="0.25">
      <c r="A7491" t="s">
        <v>14843</v>
      </c>
      <c r="B7491" t="s">
        <v>14844</v>
      </c>
      <c r="C7491" t="s">
        <v>667</v>
      </c>
      <c r="D7491">
        <v>25</v>
      </c>
      <c r="E7491" s="138">
        <v>45643</v>
      </c>
      <c r="F7491" s="138">
        <v>45800</v>
      </c>
      <c r="G7491" t="s">
        <v>69</v>
      </c>
      <c r="H7491" t="s">
        <v>63</v>
      </c>
      <c r="I7491">
        <v>0.7</v>
      </c>
      <c r="J7491" t="s">
        <v>71</v>
      </c>
      <c r="K7491"/>
      <c r="L7491"/>
      <c r="M7491"/>
      <c r="N7491"/>
      <c r="O7491"/>
      <c r="P7491"/>
      <c r="Q7491"/>
      <c r="R7491"/>
      <c r="S7491"/>
      <c r="T7491"/>
      <c r="U7491"/>
      <c r="V7491"/>
      <c r="W7491"/>
      <c r="X7491"/>
      <c r="Y7491"/>
      <c r="Z7491"/>
      <c r="AA7491"/>
      <c r="AB7491"/>
      <c r="AC7491"/>
      <c r="AD7491"/>
      <c r="AE7491"/>
      <c r="AF7491"/>
      <c r="AG7491">
        <v>1</v>
      </c>
      <c r="AH7491">
        <v>0</v>
      </c>
    </row>
    <row r="7492" spans="1:34" ht="15" x14ac:dyDescent="0.25">
      <c r="A7492" t="s">
        <v>14845</v>
      </c>
      <c r="B7492" t="s">
        <v>14846</v>
      </c>
      <c r="C7492" t="s">
        <v>90</v>
      </c>
      <c r="D7492">
        <v>51</v>
      </c>
      <c r="E7492" s="138">
        <v>45645</v>
      </c>
      <c r="F7492" s="138">
        <v>45692</v>
      </c>
      <c r="G7492" t="s">
        <v>69</v>
      </c>
      <c r="H7492" t="s">
        <v>70</v>
      </c>
      <c r="I7492">
        <v>0</v>
      </c>
      <c r="J7492" t="s">
        <v>16271</v>
      </c>
      <c r="K7492">
        <v>0.8</v>
      </c>
      <c r="L7492" t="s">
        <v>71</v>
      </c>
      <c r="M7492"/>
      <c r="N7492"/>
      <c r="O7492"/>
      <c r="P7492"/>
      <c r="Q7492"/>
      <c r="R7492"/>
      <c r="S7492"/>
      <c r="T7492"/>
      <c r="U7492"/>
      <c r="V7492"/>
      <c r="W7492"/>
      <c r="X7492"/>
      <c r="Y7492"/>
      <c r="Z7492"/>
      <c r="AA7492"/>
      <c r="AB7492"/>
      <c r="AC7492"/>
      <c r="AD7492"/>
      <c r="AE7492"/>
      <c r="AF7492"/>
      <c r="AG7492">
        <v>2</v>
      </c>
      <c r="AH7492">
        <v>20000</v>
      </c>
    </row>
    <row r="7493" spans="1:34" ht="15" x14ac:dyDescent="0.25">
      <c r="A7493" t="s">
        <v>14847</v>
      </c>
      <c r="B7493" t="s">
        <v>14848</v>
      </c>
      <c r="C7493" t="s">
        <v>63</v>
      </c>
      <c r="D7493">
        <v>24</v>
      </c>
      <c r="E7493" s="138">
        <v>45645</v>
      </c>
      <c r="F7493" s="138">
        <v>45670</v>
      </c>
      <c r="G7493" t="s">
        <v>69</v>
      </c>
      <c r="H7493" t="s">
        <v>70</v>
      </c>
      <c r="I7493">
        <v>0</v>
      </c>
      <c r="J7493" t="s">
        <v>16229</v>
      </c>
      <c r="K7493">
        <v>0.6</v>
      </c>
      <c r="L7493" t="s">
        <v>71</v>
      </c>
      <c r="M7493"/>
      <c r="N7493"/>
      <c r="O7493"/>
      <c r="P7493"/>
      <c r="Q7493"/>
      <c r="R7493"/>
      <c r="S7493"/>
      <c r="T7493"/>
      <c r="U7493"/>
      <c r="V7493"/>
      <c r="W7493"/>
      <c r="X7493"/>
      <c r="Y7493"/>
      <c r="Z7493"/>
      <c r="AA7493"/>
      <c r="AB7493"/>
      <c r="AC7493"/>
      <c r="AD7493"/>
      <c r="AE7493"/>
      <c r="AF7493"/>
      <c r="AG7493">
        <v>2</v>
      </c>
      <c r="AH7493">
        <v>10000</v>
      </c>
    </row>
    <row r="7494" spans="1:34" ht="15" x14ac:dyDescent="0.25">
      <c r="A7494" t="s">
        <v>14849</v>
      </c>
      <c r="B7494" t="s">
        <v>14850</v>
      </c>
      <c r="C7494" t="s">
        <v>321</v>
      </c>
      <c r="D7494">
        <v>32</v>
      </c>
      <c r="E7494" s="138">
        <v>45646</v>
      </c>
      <c r="F7494" s="138">
        <v>45897</v>
      </c>
      <c r="G7494" t="s">
        <v>69</v>
      </c>
      <c r="H7494" t="s">
        <v>70</v>
      </c>
      <c r="I7494">
        <v>0.7</v>
      </c>
      <c r="J7494" t="s">
        <v>16270</v>
      </c>
      <c r="K7494">
        <v>0.76</v>
      </c>
      <c r="L7494" t="s">
        <v>78</v>
      </c>
      <c r="M7494">
        <v>0.8</v>
      </c>
      <c r="N7494" t="s">
        <v>79</v>
      </c>
      <c r="O7494"/>
      <c r="P7494"/>
      <c r="Q7494"/>
      <c r="R7494"/>
      <c r="S7494"/>
      <c r="T7494"/>
      <c r="U7494"/>
      <c r="V7494"/>
      <c r="W7494"/>
      <c r="X7494"/>
      <c r="Y7494"/>
      <c r="Z7494"/>
      <c r="AA7494"/>
      <c r="AB7494"/>
      <c r="AC7494"/>
      <c r="AD7494"/>
      <c r="AE7494"/>
      <c r="AF7494"/>
      <c r="AG7494">
        <v>3</v>
      </c>
      <c r="AH7494">
        <v>0</v>
      </c>
    </row>
    <row r="7495" spans="1:34" ht="15" x14ac:dyDescent="0.25">
      <c r="A7495" t="s">
        <v>14851</v>
      </c>
      <c r="B7495" t="s">
        <v>14852</v>
      </c>
      <c r="C7495" t="s">
        <v>63</v>
      </c>
      <c r="D7495">
        <v>25</v>
      </c>
      <c r="E7495" s="138">
        <v>45645</v>
      </c>
      <c r="F7495" s="138">
        <v>45672</v>
      </c>
      <c r="G7495" t="s">
        <v>69</v>
      </c>
      <c r="H7495" t="s">
        <v>70</v>
      </c>
      <c r="I7495">
        <v>0.7</v>
      </c>
      <c r="J7495" t="s">
        <v>16270</v>
      </c>
      <c r="K7495">
        <v>0.7</v>
      </c>
      <c r="L7495" t="s">
        <v>78</v>
      </c>
      <c r="M7495">
        <v>0.8</v>
      </c>
      <c r="N7495" t="s">
        <v>79</v>
      </c>
      <c r="O7495"/>
      <c r="P7495"/>
      <c r="Q7495"/>
      <c r="R7495"/>
      <c r="S7495"/>
      <c r="T7495"/>
      <c r="U7495"/>
      <c r="V7495"/>
      <c r="W7495"/>
      <c r="X7495"/>
      <c r="Y7495"/>
      <c r="Z7495"/>
      <c r="AA7495"/>
      <c r="AB7495"/>
      <c r="AC7495"/>
      <c r="AD7495"/>
      <c r="AE7495"/>
      <c r="AF7495"/>
      <c r="AG7495">
        <v>3</v>
      </c>
      <c r="AH7495">
        <v>0</v>
      </c>
    </row>
    <row r="7496" spans="1:34" ht="15" x14ac:dyDescent="0.25">
      <c r="A7496" t="s">
        <v>14853</v>
      </c>
      <c r="B7496" t="s">
        <v>14854</v>
      </c>
      <c r="C7496" t="s">
        <v>251</v>
      </c>
      <c r="D7496">
        <v>3</v>
      </c>
      <c r="E7496" s="138">
        <v>45743</v>
      </c>
      <c r="F7496" s="138">
        <v>45978</v>
      </c>
      <c r="G7496" t="s">
        <v>75</v>
      </c>
      <c r="H7496" t="s">
        <v>70</v>
      </c>
      <c r="I7496">
        <v>0</v>
      </c>
      <c r="J7496" t="s">
        <v>16228</v>
      </c>
      <c r="K7496">
        <v>0.61</v>
      </c>
      <c r="L7496" t="s">
        <v>16270</v>
      </c>
      <c r="M7496">
        <v>0.7</v>
      </c>
      <c r="N7496" t="s">
        <v>78</v>
      </c>
      <c r="O7496">
        <v>0.8</v>
      </c>
      <c r="P7496" t="s">
        <v>79</v>
      </c>
      <c r="Q7496"/>
      <c r="R7496"/>
      <c r="S7496"/>
      <c r="T7496"/>
      <c r="U7496"/>
      <c r="V7496"/>
      <c r="W7496"/>
      <c r="X7496"/>
      <c r="Y7496"/>
      <c r="Z7496"/>
      <c r="AA7496"/>
      <c r="AB7496"/>
      <c r="AC7496"/>
      <c r="AD7496"/>
      <c r="AE7496"/>
      <c r="AF7496"/>
      <c r="AG7496">
        <v>4</v>
      </c>
      <c r="AH7496">
        <v>12000</v>
      </c>
    </row>
    <row r="7497" spans="1:34" ht="15" x14ac:dyDescent="0.25">
      <c r="A7497" t="s">
        <v>14855</v>
      </c>
      <c r="B7497" t="s">
        <v>14856</v>
      </c>
      <c r="C7497" t="s">
        <v>29</v>
      </c>
      <c r="D7497">
        <v>5</v>
      </c>
      <c r="E7497" s="138">
        <v>45622</v>
      </c>
      <c r="F7497" s="138">
        <v>46007</v>
      </c>
      <c r="G7497" t="s">
        <v>69</v>
      </c>
      <c r="H7497" t="s">
        <v>70</v>
      </c>
      <c r="I7497">
        <v>0</v>
      </c>
      <c r="J7497" t="s">
        <v>16259</v>
      </c>
      <c r="K7497">
        <v>0.75</v>
      </c>
      <c r="L7497" t="s">
        <v>71</v>
      </c>
      <c r="M7497"/>
      <c r="N7497"/>
      <c r="O7497"/>
      <c r="P7497"/>
      <c r="Q7497"/>
      <c r="R7497"/>
      <c r="S7497"/>
      <c r="T7497"/>
      <c r="U7497"/>
      <c r="V7497"/>
      <c r="W7497"/>
      <c r="X7497"/>
      <c r="Y7497"/>
      <c r="Z7497"/>
      <c r="AA7497"/>
      <c r="AB7497"/>
      <c r="AC7497"/>
      <c r="AD7497"/>
      <c r="AE7497"/>
      <c r="AF7497"/>
      <c r="AG7497">
        <v>2</v>
      </c>
      <c r="AH7497">
        <v>11000</v>
      </c>
    </row>
    <row r="7498" spans="1:34" ht="15" x14ac:dyDescent="0.25">
      <c r="A7498" t="s">
        <v>14857</v>
      </c>
      <c r="B7498" t="s">
        <v>14858</v>
      </c>
      <c r="C7498" t="s">
        <v>211</v>
      </c>
      <c r="D7498">
        <v>33</v>
      </c>
      <c r="E7498" s="138">
        <v>45626</v>
      </c>
      <c r="F7498" s="138">
        <v>45912</v>
      </c>
      <c r="G7498" t="s">
        <v>69</v>
      </c>
      <c r="H7498" t="s">
        <v>63</v>
      </c>
      <c r="I7498">
        <v>0.8</v>
      </c>
      <c r="J7498" t="s">
        <v>71</v>
      </c>
      <c r="K7498"/>
      <c r="L7498"/>
      <c r="M7498"/>
      <c r="N7498"/>
      <c r="O7498"/>
      <c r="P7498"/>
      <c r="Q7498"/>
      <c r="R7498"/>
      <c r="S7498"/>
      <c r="T7498"/>
      <c r="U7498"/>
      <c r="V7498"/>
      <c r="W7498"/>
      <c r="X7498"/>
      <c r="Y7498"/>
      <c r="Z7498"/>
      <c r="AA7498"/>
      <c r="AB7498"/>
      <c r="AC7498"/>
      <c r="AD7498"/>
      <c r="AE7498"/>
      <c r="AF7498"/>
      <c r="AG7498">
        <v>1</v>
      </c>
      <c r="AH7498">
        <v>0</v>
      </c>
    </row>
    <row r="7499" spans="1:34" ht="15" x14ac:dyDescent="0.25">
      <c r="A7499" t="s">
        <v>14859</v>
      </c>
      <c r="B7499" t="s">
        <v>14860</v>
      </c>
      <c r="C7499" t="s">
        <v>326</v>
      </c>
      <c r="D7499">
        <v>48</v>
      </c>
      <c r="E7499" s="138">
        <v>45614</v>
      </c>
      <c r="F7499" s="138">
        <v>45686</v>
      </c>
      <c r="G7499" t="s">
        <v>69</v>
      </c>
      <c r="H7499" t="s">
        <v>70</v>
      </c>
      <c r="I7499">
        <v>0</v>
      </c>
      <c r="J7499" t="s">
        <v>16236</v>
      </c>
      <c r="K7499">
        <v>0.8</v>
      </c>
      <c r="L7499" t="s">
        <v>71</v>
      </c>
      <c r="M7499"/>
      <c r="N7499"/>
      <c r="O7499"/>
      <c r="P7499"/>
      <c r="Q7499"/>
      <c r="R7499"/>
      <c r="S7499"/>
      <c r="T7499"/>
      <c r="U7499"/>
      <c r="V7499"/>
      <c r="W7499"/>
      <c r="X7499"/>
      <c r="Y7499"/>
      <c r="Z7499"/>
      <c r="AA7499"/>
      <c r="AB7499"/>
      <c r="AC7499"/>
      <c r="AD7499"/>
      <c r="AE7499"/>
      <c r="AF7499"/>
      <c r="AG7499">
        <v>2</v>
      </c>
      <c r="AH7499">
        <v>9999.99</v>
      </c>
    </row>
    <row r="7500" spans="1:34" ht="15" x14ac:dyDescent="0.25">
      <c r="A7500" t="s">
        <v>14861</v>
      </c>
      <c r="B7500" t="s">
        <v>14862</v>
      </c>
      <c r="C7500" t="s">
        <v>111</v>
      </c>
      <c r="D7500">
        <v>4</v>
      </c>
      <c r="E7500" s="138">
        <v>45765</v>
      </c>
      <c r="F7500" s="138">
        <v>45846</v>
      </c>
      <c r="G7500" t="s">
        <v>16527</v>
      </c>
      <c r="H7500" t="s">
        <v>63</v>
      </c>
      <c r="I7500">
        <v>0.8</v>
      </c>
      <c r="J7500" t="s">
        <v>71</v>
      </c>
      <c r="K7500"/>
      <c r="L7500"/>
      <c r="M7500"/>
      <c r="N7500"/>
      <c r="O7500"/>
      <c r="P7500"/>
      <c r="Q7500"/>
      <c r="R7500"/>
      <c r="S7500"/>
      <c r="T7500"/>
      <c r="U7500"/>
      <c r="V7500"/>
      <c r="W7500"/>
      <c r="X7500"/>
      <c r="Y7500"/>
      <c r="Z7500"/>
      <c r="AA7500"/>
      <c r="AB7500"/>
      <c r="AC7500"/>
      <c r="AD7500"/>
      <c r="AE7500"/>
      <c r="AF7500"/>
      <c r="AG7500">
        <v>1</v>
      </c>
      <c r="AH7500">
        <v>0</v>
      </c>
    </row>
    <row r="7501" spans="1:34" ht="15" x14ac:dyDescent="0.25">
      <c r="A7501" t="s">
        <v>14863</v>
      </c>
      <c r="B7501" t="s">
        <v>14864</v>
      </c>
      <c r="C7501" t="s">
        <v>254</v>
      </c>
      <c r="D7501">
        <v>2</v>
      </c>
      <c r="E7501" s="138">
        <v>44966</v>
      </c>
      <c r="F7501" s="138">
        <v>46011</v>
      </c>
      <c r="G7501" t="s">
        <v>69</v>
      </c>
      <c r="H7501" t="s">
        <v>63</v>
      </c>
      <c r="I7501">
        <v>0.5</v>
      </c>
      <c r="J7501" t="s">
        <v>71</v>
      </c>
      <c r="K7501"/>
      <c r="L7501"/>
      <c r="M7501"/>
      <c r="N7501"/>
      <c r="O7501"/>
      <c r="P7501"/>
      <c r="Q7501"/>
      <c r="R7501"/>
      <c r="S7501"/>
      <c r="T7501"/>
      <c r="U7501"/>
      <c r="V7501"/>
      <c r="W7501"/>
      <c r="X7501"/>
      <c r="Y7501"/>
      <c r="Z7501"/>
      <c r="AA7501"/>
      <c r="AB7501"/>
      <c r="AC7501"/>
      <c r="AD7501"/>
      <c r="AE7501"/>
      <c r="AF7501"/>
      <c r="AG7501">
        <v>1</v>
      </c>
      <c r="AH7501">
        <v>0</v>
      </c>
    </row>
    <row r="7502" spans="1:34" ht="15" x14ac:dyDescent="0.25">
      <c r="A7502" t="s">
        <v>14865</v>
      </c>
      <c r="B7502" t="s">
        <v>14866</v>
      </c>
      <c r="C7502" t="s">
        <v>74</v>
      </c>
      <c r="D7502">
        <v>38</v>
      </c>
      <c r="E7502" s="138">
        <v>45656</v>
      </c>
      <c r="F7502" s="138">
        <v>45926</v>
      </c>
      <c r="G7502" t="s">
        <v>75</v>
      </c>
      <c r="H7502" t="s">
        <v>70</v>
      </c>
      <c r="I7502">
        <v>0</v>
      </c>
      <c r="J7502" t="s">
        <v>16230</v>
      </c>
      <c r="K7502">
        <v>0.6</v>
      </c>
      <c r="L7502" t="s">
        <v>16270</v>
      </c>
      <c r="M7502">
        <v>0.7</v>
      </c>
      <c r="N7502" t="s">
        <v>78</v>
      </c>
      <c r="O7502">
        <v>0.8</v>
      </c>
      <c r="P7502" t="s">
        <v>79</v>
      </c>
      <c r="Q7502"/>
      <c r="R7502"/>
      <c r="S7502"/>
      <c r="T7502"/>
      <c r="U7502"/>
      <c r="V7502"/>
      <c r="W7502"/>
      <c r="X7502"/>
      <c r="Y7502"/>
      <c r="Z7502"/>
      <c r="AA7502"/>
      <c r="AB7502"/>
      <c r="AC7502"/>
      <c r="AD7502"/>
      <c r="AE7502"/>
      <c r="AF7502"/>
      <c r="AG7502">
        <v>4</v>
      </c>
      <c r="AH7502">
        <v>15000</v>
      </c>
    </row>
    <row r="7503" spans="1:34" ht="15" x14ac:dyDescent="0.25">
      <c r="A7503" t="s">
        <v>14869</v>
      </c>
      <c r="B7503" t="s">
        <v>14870</v>
      </c>
      <c r="C7503" t="s">
        <v>251</v>
      </c>
      <c r="D7503">
        <v>30</v>
      </c>
      <c r="E7503" s="138">
        <v>41085</v>
      </c>
      <c r="F7503" s="138">
        <v>46011</v>
      </c>
      <c r="G7503" t="s">
        <v>69</v>
      </c>
      <c r="H7503" t="s">
        <v>70</v>
      </c>
      <c r="I7503">
        <v>0</v>
      </c>
      <c r="J7503" t="s">
        <v>16249</v>
      </c>
      <c r="K7503">
        <v>0.8</v>
      </c>
      <c r="L7503" t="s">
        <v>71</v>
      </c>
      <c r="M7503"/>
      <c r="N7503"/>
      <c r="O7503"/>
      <c r="P7503"/>
      <c r="Q7503"/>
      <c r="R7503"/>
      <c r="S7503"/>
      <c r="T7503"/>
      <c r="U7503"/>
      <c r="V7503"/>
      <c r="W7503"/>
      <c r="X7503"/>
      <c r="Y7503"/>
      <c r="Z7503"/>
      <c r="AA7503"/>
      <c r="AB7503"/>
      <c r="AC7503"/>
      <c r="AD7503"/>
      <c r="AE7503"/>
      <c r="AF7503"/>
      <c r="AG7503">
        <v>2</v>
      </c>
      <c r="AH7503">
        <v>8000</v>
      </c>
    </row>
    <row r="7504" spans="1:34" ht="15" x14ac:dyDescent="0.25">
      <c r="A7504" t="s">
        <v>14867</v>
      </c>
      <c r="B7504" t="s">
        <v>14868</v>
      </c>
      <c r="C7504" t="s">
        <v>564</v>
      </c>
      <c r="D7504">
        <v>3</v>
      </c>
      <c r="E7504" s="138">
        <v>45713</v>
      </c>
      <c r="F7504" s="138">
        <v>45803</v>
      </c>
      <c r="G7504" t="s">
        <v>69</v>
      </c>
      <c r="H7504" t="s">
        <v>70</v>
      </c>
      <c r="I7504">
        <v>0</v>
      </c>
      <c r="J7504" t="s">
        <v>16228</v>
      </c>
      <c r="K7504">
        <v>0.2</v>
      </c>
      <c r="L7504" t="s">
        <v>71</v>
      </c>
      <c r="M7504"/>
      <c r="N7504"/>
      <c r="O7504"/>
      <c r="P7504"/>
      <c r="Q7504"/>
      <c r="R7504"/>
      <c r="S7504"/>
      <c r="T7504"/>
      <c r="U7504"/>
      <c r="V7504"/>
      <c r="W7504"/>
      <c r="X7504"/>
      <c r="Y7504"/>
      <c r="Z7504"/>
      <c r="AA7504"/>
      <c r="AB7504"/>
      <c r="AC7504"/>
      <c r="AD7504"/>
      <c r="AE7504"/>
      <c r="AF7504"/>
      <c r="AG7504">
        <v>2</v>
      </c>
      <c r="AH7504">
        <v>12000</v>
      </c>
    </row>
    <row r="7505" spans="1:34" ht="15" x14ac:dyDescent="0.25">
      <c r="A7505" t="s">
        <v>14871</v>
      </c>
      <c r="B7505" t="s">
        <v>14872</v>
      </c>
      <c r="C7505" t="s">
        <v>231</v>
      </c>
      <c r="D7505">
        <v>37</v>
      </c>
      <c r="E7505" s="138">
        <v>45645</v>
      </c>
      <c r="F7505" s="138">
        <v>45762</v>
      </c>
      <c r="G7505" t="s">
        <v>75</v>
      </c>
      <c r="H7505" t="s">
        <v>70</v>
      </c>
      <c r="I7505">
        <v>0.35</v>
      </c>
      <c r="J7505" t="s">
        <v>16270</v>
      </c>
      <c r="K7505">
        <v>0.4</v>
      </c>
      <c r="L7505" t="s">
        <v>78</v>
      </c>
      <c r="M7505">
        <v>0.5</v>
      </c>
      <c r="N7505" t="s">
        <v>79</v>
      </c>
      <c r="O7505"/>
      <c r="P7505"/>
      <c r="Q7505"/>
      <c r="R7505"/>
      <c r="S7505"/>
      <c r="T7505"/>
      <c r="U7505"/>
      <c r="V7505"/>
      <c r="W7505"/>
      <c r="X7505"/>
      <c r="Y7505"/>
      <c r="Z7505"/>
      <c r="AA7505"/>
      <c r="AB7505"/>
      <c r="AC7505"/>
      <c r="AD7505"/>
      <c r="AE7505"/>
      <c r="AF7505"/>
      <c r="AG7505">
        <v>3</v>
      </c>
      <c r="AH7505">
        <v>0</v>
      </c>
    </row>
    <row r="7506" spans="1:34" ht="15" x14ac:dyDescent="0.25">
      <c r="A7506" t="s">
        <v>14873</v>
      </c>
      <c r="B7506" t="s">
        <v>14874</v>
      </c>
      <c r="C7506" t="s">
        <v>286</v>
      </c>
      <c r="D7506">
        <v>46</v>
      </c>
      <c r="E7506" s="138">
        <v>45645</v>
      </c>
      <c r="F7506" s="138">
        <v>45737</v>
      </c>
      <c r="G7506" t="s">
        <v>16478</v>
      </c>
      <c r="H7506" t="s">
        <v>70</v>
      </c>
      <c r="I7506">
        <v>0.45</v>
      </c>
      <c r="J7506" t="s">
        <v>76</v>
      </c>
      <c r="K7506">
        <v>0.5</v>
      </c>
      <c r="L7506" t="s">
        <v>77</v>
      </c>
      <c r="M7506">
        <v>0.55000000000000004</v>
      </c>
      <c r="N7506" t="s">
        <v>78</v>
      </c>
      <c r="O7506">
        <v>0.6</v>
      </c>
      <c r="P7506" t="s">
        <v>79</v>
      </c>
      <c r="Q7506"/>
      <c r="R7506"/>
      <c r="S7506"/>
      <c r="T7506"/>
      <c r="U7506"/>
      <c r="V7506"/>
      <c r="W7506"/>
      <c r="X7506"/>
      <c r="Y7506"/>
      <c r="Z7506"/>
      <c r="AA7506"/>
      <c r="AB7506"/>
      <c r="AC7506"/>
      <c r="AD7506"/>
      <c r="AE7506"/>
      <c r="AF7506"/>
      <c r="AG7506">
        <v>0</v>
      </c>
      <c r="AH7506">
        <v>0</v>
      </c>
    </row>
    <row r="7507" spans="1:34" ht="15" x14ac:dyDescent="0.25">
      <c r="A7507" t="s">
        <v>14875</v>
      </c>
      <c r="B7507" t="s">
        <v>14876</v>
      </c>
      <c r="C7507" t="s">
        <v>116</v>
      </c>
      <c r="D7507"/>
      <c r="E7507"/>
      <c r="F7507"/>
      <c r="G7507"/>
      <c r="H7507" t="s">
        <v>63</v>
      </c>
      <c r="I7507" t="s">
        <v>64</v>
      </c>
      <c r="J7507"/>
      <c r="K7507"/>
      <c r="L7507"/>
      <c r="M7507"/>
      <c r="N7507"/>
      <c r="O7507"/>
      <c r="P7507"/>
      <c r="Q7507"/>
      <c r="R7507"/>
      <c r="S7507"/>
      <c r="T7507"/>
      <c r="U7507"/>
      <c r="V7507"/>
      <c r="W7507"/>
      <c r="X7507"/>
      <c r="Y7507"/>
      <c r="Z7507"/>
      <c r="AA7507"/>
      <c r="AB7507"/>
      <c r="AC7507"/>
      <c r="AD7507"/>
      <c r="AE7507"/>
      <c r="AF7507"/>
      <c r="AG7507"/>
      <c r="AH7507">
        <v>0</v>
      </c>
    </row>
    <row r="7508" spans="1:34" ht="15" x14ac:dyDescent="0.25">
      <c r="A7508" t="s">
        <v>14877</v>
      </c>
      <c r="B7508" t="s">
        <v>14878</v>
      </c>
      <c r="C7508" t="s">
        <v>29</v>
      </c>
      <c r="D7508">
        <v>35</v>
      </c>
      <c r="E7508" s="138">
        <v>45621</v>
      </c>
      <c r="F7508" s="138">
        <v>45649</v>
      </c>
      <c r="G7508" t="s">
        <v>69</v>
      </c>
      <c r="H7508" t="s">
        <v>63</v>
      </c>
      <c r="I7508">
        <v>0.7</v>
      </c>
      <c r="J7508" t="s">
        <v>71</v>
      </c>
      <c r="K7508"/>
      <c r="L7508"/>
      <c r="M7508"/>
      <c r="N7508"/>
      <c r="O7508"/>
      <c r="P7508"/>
      <c r="Q7508"/>
      <c r="R7508"/>
      <c r="S7508"/>
      <c r="T7508"/>
      <c r="U7508"/>
      <c r="V7508"/>
      <c r="W7508"/>
      <c r="X7508"/>
      <c r="Y7508"/>
      <c r="Z7508"/>
      <c r="AA7508"/>
      <c r="AB7508"/>
      <c r="AC7508"/>
      <c r="AD7508"/>
      <c r="AE7508"/>
      <c r="AF7508"/>
      <c r="AG7508">
        <v>1</v>
      </c>
      <c r="AH7508">
        <v>0</v>
      </c>
    </row>
    <row r="7509" spans="1:34" ht="15" x14ac:dyDescent="0.25">
      <c r="A7509" t="s">
        <v>14879</v>
      </c>
      <c r="B7509" t="s">
        <v>14880</v>
      </c>
      <c r="C7509" t="s">
        <v>318</v>
      </c>
      <c r="D7509">
        <v>39</v>
      </c>
      <c r="E7509" s="138">
        <v>45649</v>
      </c>
      <c r="F7509" s="138">
        <v>45678</v>
      </c>
      <c r="G7509" t="s">
        <v>69</v>
      </c>
      <c r="H7509" t="s">
        <v>70</v>
      </c>
      <c r="I7509">
        <v>0</v>
      </c>
      <c r="J7509" t="s">
        <v>16229</v>
      </c>
      <c r="K7509">
        <v>0.8</v>
      </c>
      <c r="L7509" t="s">
        <v>71</v>
      </c>
      <c r="M7509"/>
      <c r="N7509"/>
      <c r="O7509"/>
      <c r="P7509"/>
      <c r="Q7509"/>
      <c r="R7509"/>
      <c r="S7509"/>
      <c r="T7509"/>
      <c r="U7509"/>
      <c r="V7509"/>
      <c r="W7509"/>
      <c r="X7509"/>
      <c r="Y7509"/>
      <c r="Z7509"/>
      <c r="AA7509"/>
      <c r="AB7509"/>
      <c r="AC7509"/>
      <c r="AD7509"/>
      <c r="AE7509"/>
      <c r="AF7509"/>
      <c r="AG7509">
        <v>2</v>
      </c>
      <c r="AH7509">
        <v>10000</v>
      </c>
    </row>
    <row r="7510" spans="1:34" ht="15" x14ac:dyDescent="0.25">
      <c r="A7510" t="s">
        <v>14881</v>
      </c>
      <c r="B7510" t="s">
        <v>14882</v>
      </c>
      <c r="C7510" t="s">
        <v>667</v>
      </c>
      <c r="D7510"/>
      <c r="E7510"/>
      <c r="F7510"/>
      <c r="G7510"/>
      <c r="H7510" t="s">
        <v>63</v>
      </c>
      <c r="I7510" t="s">
        <v>64</v>
      </c>
      <c r="J7510"/>
      <c r="K7510"/>
      <c r="L7510"/>
      <c r="M7510"/>
      <c r="N7510"/>
      <c r="O7510"/>
      <c r="P7510"/>
      <c r="Q7510"/>
      <c r="R7510"/>
      <c r="S7510"/>
      <c r="T7510"/>
      <c r="U7510"/>
      <c r="V7510"/>
      <c r="W7510"/>
      <c r="X7510"/>
      <c r="Y7510"/>
      <c r="Z7510"/>
      <c r="AA7510"/>
      <c r="AB7510"/>
      <c r="AC7510"/>
      <c r="AD7510"/>
      <c r="AE7510"/>
      <c r="AF7510"/>
      <c r="AG7510"/>
      <c r="AH7510">
        <v>0</v>
      </c>
    </row>
    <row r="7511" spans="1:34" ht="15" x14ac:dyDescent="0.25">
      <c r="A7511" t="s">
        <v>1289</v>
      </c>
      <c r="B7511" t="s">
        <v>1290</v>
      </c>
      <c r="C7511" t="s">
        <v>154</v>
      </c>
      <c r="D7511">
        <v>6</v>
      </c>
      <c r="E7511" s="138">
        <v>45708</v>
      </c>
      <c r="F7511" s="138">
        <v>45729</v>
      </c>
      <c r="G7511" t="s">
        <v>69</v>
      </c>
      <c r="H7511" t="s">
        <v>63</v>
      </c>
      <c r="I7511">
        <v>0.8</v>
      </c>
      <c r="J7511" t="s">
        <v>71</v>
      </c>
      <c r="K7511"/>
      <c r="L7511"/>
      <c r="M7511"/>
      <c r="N7511"/>
      <c r="O7511"/>
      <c r="P7511"/>
      <c r="Q7511"/>
      <c r="R7511"/>
      <c r="S7511"/>
      <c r="T7511"/>
      <c r="U7511"/>
      <c r="V7511"/>
      <c r="W7511"/>
      <c r="X7511"/>
      <c r="Y7511"/>
      <c r="Z7511"/>
      <c r="AA7511"/>
      <c r="AB7511"/>
      <c r="AC7511"/>
      <c r="AD7511"/>
      <c r="AE7511"/>
      <c r="AF7511"/>
      <c r="AG7511">
        <v>1</v>
      </c>
      <c r="AH7511">
        <v>0</v>
      </c>
    </row>
    <row r="7512" spans="1:34" ht="15" x14ac:dyDescent="0.25">
      <c r="A7512" t="s">
        <v>14883</v>
      </c>
      <c r="B7512" t="s">
        <v>14884</v>
      </c>
      <c r="C7512" t="s">
        <v>304</v>
      </c>
      <c r="D7512">
        <v>22</v>
      </c>
      <c r="E7512" s="138">
        <v>45625</v>
      </c>
      <c r="F7512" s="138">
        <v>45719</v>
      </c>
      <c r="G7512" t="s">
        <v>69</v>
      </c>
      <c r="H7512" t="s">
        <v>63</v>
      </c>
      <c r="I7512">
        <v>0.6</v>
      </c>
      <c r="J7512" t="s">
        <v>71</v>
      </c>
      <c r="K7512"/>
      <c r="L7512"/>
      <c r="M7512"/>
      <c r="N7512"/>
      <c r="O7512"/>
      <c r="P7512"/>
      <c r="Q7512"/>
      <c r="R7512"/>
      <c r="S7512"/>
      <c r="T7512"/>
      <c r="U7512"/>
      <c r="V7512"/>
      <c r="W7512"/>
      <c r="X7512"/>
      <c r="Y7512"/>
      <c r="Z7512"/>
      <c r="AA7512"/>
      <c r="AB7512"/>
      <c r="AC7512"/>
      <c r="AD7512"/>
      <c r="AE7512"/>
      <c r="AF7512"/>
      <c r="AG7512">
        <v>1</v>
      </c>
      <c r="AH7512">
        <v>0</v>
      </c>
    </row>
    <row r="7513" spans="1:34" ht="15" x14ac:dyDescent="0.25">
      <c r="A7513" t="s">
        <v>6829</v>
      </c>
      <c r="B7513" t="s">
        <v>6830</v>
      </c>
      <c r="C7513" t="s">
        <v>516</v>
      </c>
      <c r="D7513">
        <v>98</v>
      </c>
      <c r="E7513" s="138">
        <v>45649</v>
      </c>
      <c r="F7513" s="138">
        <v>45700</v>
      </c>
      <c r="G7513" t="s">
        <v>69</v>
      </c>
      <c r="H7513" t="s">
        <v>63</v>
      </c>
      <c r="I7513">
        <v>0.8</v>
      </c>
      <c r="J7513" t="s">
        <v>71</v>
      </c>
      <c r="K7513"/>
      <c r="L7513"/>
      <c r="M7513"/>
      <c r="N7513"/>
      <c r="O7513"/>
      <c r="P7513"/>
      <c r="Q7513"/>
      <c r="R7513"/>
      <c r="S7513"/>
      <c r="T7513"/>
      <c r="U7513"/>
      <c r="V7513"/>
      <c r="W7513"/>
      <c r="X7513"/>
      <c r="Y7513"/>
      <c r="Z7513"/>
      <c r="AA7513"/>
      <c r="AB7513"/>
      <c r="AC7513"/>
      <c r="AD7513"/>
      <c r="AE7513"/>
      <c r="AF7513"/>
      <c r="AG7513">
        <v>1</v>
      </c>
      <c r="AH7513">
        <v>0</v>
      </c>
    </row>
    <row r="7514" spans="1:34" ht="15" x14ac:dyDescent="0.25">
      <c r="A7514" t="s">
        <v>14885</v>
      </c>
      <c r="B7514" t="s">
        <v>14886</v>
      </c>
      <c r="C7514" t="s">
        <v>179</v>
      </c>
      <c r="D7514">
        <v>33</v>
      </c>
      <c r="E7514" s="138">
        <v>45625</v>
      </c>
      <c r="F7514" s="138">
        <v>45953</v>
      </c>
      <c r="G7514" t="s">
        <v>69</v>
      </c>
      <c r="H7514" t="s">
        <v>63</v>
      </c>
      <c r="I7514">
        <v>0.2</v>
      </c>
      <c r="J7514" t="s">
        <v>71</v>
      </c>
      <c r="K7514"/>
      <c r="L7514"/>
      <c r="M7514"/>
      <c r="N7514"/>
      <c r="O7514"/>
      <c r="P7514"/>
      <c r="Q7514"/>
      <c r="R7514"/>
      <c r="S7514"/>
      <c r="T7514"/>
      <c r="U7514"/>
      <c r="V7514"/>
      <c r="W7514"/>
      <c r="X7514"/>
      <c r="Y7514"/>
      <c r="Z7514"/>
      <c r="AA7514"/>
      <c r="AB7514"/>
      <c r="AC7514"/>
      <c r="AD7514"/>
      <c r="AE7514"/>
      <c r="AF7514"/>
      <c r="AG7514">
        <v>1</v>
      </c>
      <c r="AH7514">
        <v>0</v>
      </c>
    </row>
    <row r="7515" spans="1:34" ht="15" x14ac:dyDescent="0.25">
      <c r="A7515" t="s">
        <v>14887</v>
      </c>
      <c r="B7515" t="s">
        <v>14888</v>
      </c>
      <c r="C7515" t="s">
        <v>231</v>
      </c>
      <c r="D7515">
        <v>35</v>
      </c>
      <c r="E7515" s="138">
        <v>45640</v>
      </c>
      <c r="F7515" s="138">
        <v>45734</v>
      </c>
      <c r="G7515" t="s">
        <v>69</v>
      </c>
      <c r="H7515" t="s">
        <v>63</v>
      </c>
      <c r="I7515">
        <v>0.8</v>
      </c>
      <c r="J7515" t="s">
        <v>71</v>
      </c>
      <c r="K7515"/>
      <c r="L7515"/>
      <c r="M7515"/>
      <c r="N7515"/>
      <c r="O7515"/>
      <c r="P7515"/>
      <c r="Q7515"/>
      <c r="R7515"/>
      <c r="S7515"/>
      <c r="T7515"/>
      <c r="U7515"/>
      <c r="V7515"/>
      <c r="W7515"/>
      <c r="X7515"/>
      <c r="Y7515"/>
      <c r="Z7515"/>
      <c r="AA7515"/>
      <c r="AB7515"/>
      <c r="AC7515"/>
      <c r="AD7515"/>
      <c r="AE7515"/>
      <c r="AF7515"/>
      <c r="AG7515">
        <v>1</v>
      </c>
      <c r="AH7515">
        <v>0</v>
      </c>
    </row>
    <row r="7516" spans="1:34" ht="15" x14ac:dyDescent="0.25">
      <c r="A7516" t="s">
        <v>14889</v>
      </c>
      <c r="B7516" t="s">
        <v>14890</v>
      </c>
      <c r="C7516" t="s">
        <v>159</v>
      </c>
      <c r="D7516"/>
      <c r="E7516"/>
      <c r="F7516"/>
      <c r="G7516"/>
      <c r="H7516" t="s">
        <v>63</v>
      </c>
      <c r="I7516" t="s">
        <v>64</v>
      </c>
      <c r="J7516"/>
      <c r="K7516"/>
      <c r="L7516"/>
      <c r="M7516"/>
      <c r="N7516"/>
      <c r="O7516"/>
      <c r="P7516"/>
      <c r="Q7516"/>
      <c r="R7516"/>
      <c r="S7516"/>
      <c r="T7516"/>
      <c r="U7516"/>
      <c r="V7516"/>
      <c r="W7516"/>
      <c r="X7516"/>
      <c r="Y7516"/>
      <c r="Z7516"/>
      <c r="AA7516"/>
      <c r="AB7516"/>
      <c r="AC7516"/>
      <c r="AD7516"/>
      <c r="AE7516"/>
      <c r="AF7516"/>
      <c r="AG7516"/>
      <c r="AH7516">
        <v>0</v>
      </c>
    </row>
    <row r="7517" spans="1:34" ht="15" x14ac:dyDescent="0.25">
      <c r="A7517" t="s">
        <v>14891</v>
      </c>
      <c r="B7517" t="s">
        <v>14892</v>
      </c>
      <c r="C7517" t="s">
        <v>521</v>
      </c>
      <c r="D7517">
        <v>45</v>
      </c>
      <c r="E7517" s="138">
        <v>45644</v>
      </c>
      <c r="F7517" s="138">
        <v>45686</v>
      </c>
      <c r="G7517" t="s">
        <v>69</v>
      </c>
      <c r="H7517" t="s">
        <v>70</v>
      </c>
      <c r="I7517">
        <v>0</v>
      </c>
      <c r="J7517" t="s">
        <v>16247</v>
      </c>
      <c r="K7517">
        <v>0.8</v>
      </c>
      <c r="L7517" t="s">
        <v>71</v>
      </c>
      <c r="M7517"/>
      <c r="N7517"/>
      <c r="O7517"/>
      <c r="P7517"/>
      <c r="Q7517"/>
      <c r="R7517"/>
      <c r="S7517"/>
      <c r="T7517"/>
      <c r="U7517"/>
      <c r="V7517"/>
      <c r="W7517"/>
      <c r="X7517"/>
      <c r="Y7517"/>
      <c r="Z7517"/>
      <c r="AA7517"/>
      <c r="AB7517"/>
      <c r="AC7517"/>
      <c r="AD7517"/>
      <c r="AE7517"/>
      <c r="AF7517"/>
      <c r="AG7517">
        <v>2</v>
      </c>
      <c r="AH7517">
        <v>9500</v>
      </c>
    </row>
    <row r="7518" spans="1:34" ht="15" x14ac:dyDescent="0.25">
      <c r="A7518" t="s">
        <v>14893</v>
      </c>
      <c r="B7518" t="s">
        <v>14894</v>
      </c>
      <c r="C7518" t="s">
        <v>1079</v>
      </c>
      <c r="D7518">
        <v>79</v>
      </c>
      <c r="E7518" s="138">
        <v>45646</v>
      </c>
      <c r="F7518" s="138">
        <v>45664</v>
      </c>
      <c r="G7518" t="s">
        <v>69</v>
      </c>
      <c r="H7518" t="s">
        <v>70</v>
      </c>
      <c r="I7518">
        <v>0.8</v>
      </c>
      <c r="J7518" t="s">
        <v>71</v>
      </c>
      <c r="K7518">
        <v>0</v>
      </c>
      <c r="L7518" t="s">
        <v>16722</v>
      </c>
      <c r="M7518">
        <v>0</v>
      </c>
      <c r="N7518" t="s">
        <v>16457</v>
      </c>
      <c r="O7518"/>
      <c r="P7518"/>
      <c r="Q7518"/>
      <c r="R7518"/>
      <c r="S7518"/>
      <c r="T7518"/>
      <c r="U7518"/>
      <c r="V7518"/>
      <c r="W7518"/>
      <c r="X7518"/>
      <c r="Y7518"/>
      <c r="Z7518"/>
      <c r="AA7518"/>
      <c r="AB7518"/>
      <c r="AC7518"/>
      <c r="AD7518"/>
      <c r="AE7518"/>
      <c r="AF7518"/>
      <c r="AG7518">
        <v>5</v>
      </c>
      <c r="AH7518">
        <v>0</v>
      </c>
    </row>
    <row r="7519" spans="1:34" ht="15" x14ac:dyDescent="0.25">
      <c r="A7519" t="s">
        <v>14897</v>
      </c>
      <c r="B7519" t="s">
        <v>14898</v>
      </c>
      <c r="C7519" t="s">
        <v>254</v>
      </c>
      <c r="D7519">
        <v>49</v>
      </c>
      <c r="E7519" s="138">
        <v>45281</v>
      </c>
      <c r="F7519" s="138">
        <v>46011</v>
      </c>
      <c r="G7519" t="s">
        <v>69</v>
      </c>
      <c r="H7519" t="s">
        <v>70</v>
      </c>
      <c r="I7519">
        <v>0</v>
      </c>
      <c r="J7519" t="s">
        <v>16229</v>
      </c>
      <c r="K7519">
        <v>0.8</v>
      </c>
      <c r="L7519" t="s">
        <v>71</v>
      </c>
      <c r="M7519"/>
      <c r="N7519"/>
      <c r="O7519"/>
      <c r="P7519"/>
      <c r="Q7519"/>
      <c r="R7519"/>
      <c r="S7519"/>
      <c r="T7519"/>
      <c r="U7519"/>
      <c r="V7519"/>
      <c r="W7519"/>
      <c r="X7519"/>
      <c r="Y7519"/>
      <c r="Z7519"/>
      <c r="AA7519"/>
      <c r="AB7519"/>
      <c r="AC7519"/>
      <c r="AD7519"/>
      <c r="AE7519"/>
      <c r="AF7519"/>
      <c r="AG7519">
        <v>2</v>
      </c>
      <c r="AH7519">
        <v>10000</v>
      </c>
    </row>
    <row r="7520" spans="1:34" ht="15" x14ac:dyDescent="0.25">
      <c r="A7520" t="s">
        <v>14895</v>
      </c>
      <c r="B7520" t="s">
        <v>14896</v>
      </c>
      <c r="C7520" t="s">
        <v>251</v>
      </c>
      <c r="D7520">
        <v>55</v>
      </c>
      <c r="E7520" s="138">
        <v>45649</v>
      </c>
      <c r="F7520" s="138">
        <v>45716</v>
      </c>
      <c r="G7520" t="s">
        <v>69</v>
      </c>
      <c r="H7520" t="s">
        <v>70</v>
      </c>
      <c r="I7520">
        <v>0</v>
      </c>
      <c r="J7520" t="s">
        <v>16229</v>
      </c>
      <c r="K7520">
        <v>0.7</v>
      </c>
      <c r="L7520" t="s">
        <v>71</v>
      </c>
      <c r="M7520"/>
      <c r="N7520"/>
      <c r="O7520"/>
      <c r="P7520"/>
      <c r="Q7520"/>
      <c r="R7520"/>
      <c r="S7520"/>
      <c r="T7520"/>
      <c r="U7520"/>
      <c r="V7520"/>
      <c r="W7520"/>
      <c r="X7520"/>
      <c r="Y7520"/>
      <c r="Z7520"/>
      <c r="AA7520"/>
      <c r="AB7520"/>
      <c r="AC7520"/>
      <c r="AD7520"/>
      <c r="AE7520"/>
      <c r="AF7520"/>
      <c r="AG7520">
        <v>2</v>
      </c>
      <c r="AH7520">
        <v>10000</v>
      </c>
    </row>
    <row r="7521" spans="1:34" ht="15" x14ac:dyDescent="0.25">
      <c r="A7521" t="s">
        <v>14899</v>
      </c>
      <c r="B7521" t="s">
        <v>14900</v>
      </c>
      <c r="C7521" t="s">
        <v>521</v>
      </c>
      <c r="D7521">
        <v>71</v>
      </c>
      <c r="E7521" s="138">
        <v>45656</v>
      </c>
      <c r="F7521" s="138">
        <v>45825</v>
      </c>
      <c r="G7521" t="s">
        <v>16478</v>
      </c>
      <c r="H7521" t="s">
        <v>70</v>
      </c>
      <c r="I7521">
        <v>0.6</v>
      </c>
      <c r="J7521" t="s">
        <v>16507</v>
      </c>
      <c r="K7521">
        <v>0.8</v>
      </c>
      <c r="L7521" t="s">
        <v>77</v>
      </c>
      <c r="M7521">
        <v>0.8</v>
      </c>
      <c r="N7521" t="s">
        <v>78</v>
      </c>
      <c r="O7521">
        <v>0.8</v>
      </c>
      <c r="P7521" t="s">
        <v>79</v>
      </c>
      <c r="Q7521"/>
      <c r="R7521"/>
      <c r="S7521"/>
      <c r="T7521"/>
      <c r="U7521"/>
      <c r="V7521"/>
      <c r="W7521"/>
      <c r="X7521"/>
      <c r="Y7521"/>
      <c r="Z7521"/>
      <c r="AA7521"/>
      <c r="AB7521"/>
      <c r="AC7521"/>
      <c r="AD7521"/>
      <c r="AE7521"/>
      <c r="AF7521"/>
      <c r="AG7521">
        <v>0</v>
      </c>
      <c r="AH7521">
        <v>0</v>
      </c>
    </row>
    <row r="7522" spans="1:34" ht="15" x14ac:dyDescent="0.25">
      <c r="A7522" t="s">
        <v>14901</v>
      </c>
      <c r="B7522" t="s">
        <v>14902</v>
      </c>
      <c r="C7522" t="s">
        <v>193</v>
      </c>
      <c r="D7522"/>
      <c r="E7522"/>
      <c r="F7522"/>
      <c r="G7522"/>
      <c r="H7522" t="s">
        <v>63</v>
      </c>
      <c r="I7522" t="s">
        <v>64</v>
      </c>
      <c r="J7522"/>
      <c r="K7522"/>
      <c r="L7522"/>
      <c r="M7522"/>
      <c r="N7522"/>
      <c r="O7522"/>
      <c r="P7522"/>
      <c r="Q7522"/>
      <c r="R7522"/>
      <c r="S7522"/>
      <c r="T7522"/>
      <c r="U7522"/>
      <c r="V7522"/>
      <c r="W7522"/>
      <c r="X7522"/>
      <c r="Y7522"/>
      <c r="Z7522"/>
      <c r="AA7522"/>
      <c r="AB7522"/>
      <c r="AC7522"/>
      <c r="AD7522"/>
      <c r="AE7522"/>
      <c r="AF7522"/>
      <c r="AG7522"/>
      <c r="AH7522">
        <v>0</v>
      </c>
    </row>
    <row r="7523" spans="1:34" ht="15" x14ac:dyDescent="0.25">
      <c r="A7523" t="s">
        <v>14903</v>
      </c>
      <c r="B7523" t="s">
        <v>14904</v>
      </c>
      <c r="C7523" t="s">
        <v>254</v>
      </c>
      <c r="D7523">
        <v>44</v>
      </c>
      <c r="E7523" s="138">
        <v>45610</v>
      </c>
      <c r="F7523" s="138">
        <v>45754</v>
      </c>
      <c r="G7523" t="s">
        <v>69</v>
      </c>
      <c r="H7523" t="s">
        <v>70</v>
      </c>
      <c r="I7523">
        <v>0</v>
      </c>
      <c r="J7523" t="s">
        <v>16229</v>
      </c>
      <c r="K7523">
        <v>0.5</v>
      </c>
      <c r="L7523" t="s">
        <v>16270</v>
      </c>
      <c r="M7523">
        <v>0.62</v>
      </c>
      <c r="N7523" t="s">
        <v>78</v>
      </c>
      <c r="O7523">
        <v>0.8</v>
      </c>
      <c r="P7523" t="s">
        <v>79</v>
      </c>
      <c r="Q7523"/>
      <c r="R7523"/>
      <c r="S7523"/>
      <c r="T7523"/>
      <c r="U7523"/>
      <c r="V7523"/>
      <c r="W7523"/>
      <c r="X7523"/>
      <c r="Y7523"/>
      <c r="Z7523"/>
      <c r="AA7523"/>
      <c r="AB7523"/>
      <c r="AC7523"/>
      <c r="AD7523"/>
      <c r="AE7523"/>
      <c r="AF7523"/>
      <c r="AG7523">
        <v>4</v>
      </c>
      <c r="AH7523">
        <v>10000</v>
      </c>
    </row>
    <row r="7524" spans="1:34" ht="15" x14ac:dyDescent="0.25">
      <c r="A7524" t="s">
        <v>14905</v>
      </c>
      <c r="B7524" t="s">
        <v>14906</v>
      </c>
      <c r="C7524" t="s">
        <v>62</v>
      </c>
      <c r="D7524">
        <v>47</v>
      </c>
      <c r="E7524" s="138">
        <v>44193</v>
      </c>
      <c r="F7524" s="138">
        <v>46011</v>
      </c>
      <c r="G7524" t="s">
        <v>69</v>
      </c>
      <c r="H7524" t="s">
        <v>70</v>
      </c>
      <c r="I7524">
        <v>0</v>
      </c>
      <c r="J7524" t="s">
        <v>16229</v>
      </c>
      <c r="K7524">
        <v>0.75</v>
      </c>
      <c r="L7524" t="s">
        <v>71</v>
      </c>
      <c r="M7524"/>
      <c r="N7524"/>
      <c r="O7524"/>
      <c r="P7524"/>
      <c r="Q7524"/>
      <c r="R7524"/>
      <c r="S7524"/>
      <c r="T7524"/>
      <c r="U7524"/>
      <c r="V7524"/>
      <c r="W7524"/>
      <c r="X7524"/>
      <c r="Y7524"/>
      <c r="Z7524"/>
      <c r="AA7524"/>
      <c r="AB7524"/>
      <c r="AC7524"/>
      <c r="AD7524"/>
      <c r="AE7524"/>
      <c r="AF7524"/>
      <c r="AG7524">
        <v>2</v>
      </c>
      <c r="AH7524">
        <v>10000</v>
      </c>
    </row>
    <row r="7525" spans="1:34" ht="15" x14ac:dyDescent="0.25">
      <c r="A7525" t="s">
        <v>14907</v>
      </c>
      <c r="B7525" t="s">
        <v>14908</v>
      </c>
      <c r="C7525" t="s">
        <v>426</v>
      </c>
      <c r="D7525">
        <v>47</v>
      </c>
      <c r="E7525" s="138">
        <v>41908</v>
      </c>
      <c r="F7525" s="138">
        <v>46011</v>
      </c>
      <c r="G7525" t="s">
        <v>69</v>
      </c>
      <c r="H7525" t="s">
        <v>63</v>
      </c>
      <c r="I7525">
        <v>0.8</v>
      </c>
      <c r="J7525" t="s">
        <v>71</v>
      </c>
      <c r="K7525"/>
      <c r="L7525"/>
      <c r="M7525"/>
      <c r="N7525"/>
      <c r="O7525"/>
      <c r="P7525"/>
      <c r="Q7525"/>
      <c r="R7525"/>
      <c r="S7525"/>
      <c r="T7525"/>
      <c r="U7525"/>
      <c r="V7525"/>
      <c r="W7525"/>
      <c r="X7525"/>
      <c r="Y7525"/>
      <c r="Z7525"/>
      <c r="AA7525"/>
      <c r="AB7525"/>
      <c r="AC7525"/>
      <c r="AD7525"/>
      <c r="AE7525"/>
      <c r="AF7525"/>
      <c r="AG7525">
        <v>1</v>
      </c>
      <c r="AH7525">
        <v>0</v>
      </c>
    </row>
    <row r="7526" spans="1:34" ht="15" x14ac:dyDescent="0.25">
      <c r="A7526" t="s">
        <v>14909</v>
      </c>
      <c r="B7526" t="s">
        <v>14910</v>
      </c>
      <c r="C7526" t="s">
        <v>294</v>
      </c>
      <c r="D7526">
        <v>21</v>
      </c>
      <c r="E7526" s="138">
        <v>45288</v>
      </c>
      <c r="F7526" s="138">
        <v>46011</v>
      </c>
      <c r="G7526" t="s">
        <v>69</v>
      </c>
      <c r="H7526" t="s">
        <v>70</v>
      </c>
      <c r="I7526">
        <v>0</v>
      </c>
      <c r="J7526" t="s">
        <v>16458</v>
      </c>
      <c r="K7526">
        <v>0.8</v>
      </c>
      <c r="L7526" t="s">
        <v>71</v>
      </c>
      <c r="M7526"/>
      <c r="N7526"/>
      <c r="O7526"/>
      <c r="P7526"/>
      <c r="Q7526"/>
      <c r="R7526"/>
      <c r="S7526"/>
      <c r="T7526"/>
      <c r="U7526"/>
      <c r="V7526"/>
      <c r="W7526"/>
      <c r="X7526"/>
      <c r="Y7526"/>
      <c r="Z7526"/>
      <c r="AA7526"/>
      <c r="AB7526"/>
      <c r="AC7526"/>
      <c r="AD7526"/>
      <c r="AE7526"/>
      <c r="AF7526"/>
      <c r="AG7526">
        <v>2</v>
      </c>
      <c r="AH7526">
        <v>4999.99</v>
      </c>
    </row>
    <row r="7527" spans="1:34" ht="15" x14ac:dyDescent="0.25">
      <c r="A7527" t="s">
        <v>14911</v>
      </c>
      <c r="B7527" t="s">
        <v>14912</v>
      </c>
      <c r="C7527" t="s">
        <v>154</v>
      </c>
      <c r="D7527">
        <v>6</v>
      </c>
      <c r="E7527" s="138">
        <v>43551</v>
      </c>
      <c r="F7527" s="138">
        <v>46011</v>
      </c>
      <c r="G7527" t="s">
        <v>69</v>
      </c>
      <c r="H7527" t="s">
        <v>70</v>
      </c>
      <c r="I7527">
        <v>0</v>
      </c>
      <c r="J7527" t="s">
        <v>16249</v>
      </c>
      <c r="K7527">
        <v>0.6</v>
      </c>
      <c r="L7527" t="s">
        <v>71</v>
      </c>
      <c r="M7527"/>
      <c r="N7527"/>
      <c r="O7527"/>
      <c r="P7527"/>
      <c r="Q7527"/>
      <c r="R7527"/>
      <c r="S7527"/>
      <c r="T7527"/>
      <c r="U7527"/>
      <c r="V7527"/>
      <c r="W7527"/>
      <c r="X7527"/>
      <c r="Y7527"/>
      <c r="Z7527"/>
      <c r="AA7527"/>
      <c r="AB7527"/>
      <c r="AC7527"/>
      <c r="AD7527"/>
      <c r="AE7527"/>
      <c r="AF7527"/>
      <c r="AG7527">
        <v>2</v>
      </c>
      <c r="AH7527">
        <v>8000</v>
      </c>
    </row>
    <row r="7528" spans="1:34" ht="15" x14ac:dyDescent="0.25">
      <c r="A7528" t="s">
        <v>14913</v>
      </c>
      <c r="B7528" t="s">
        <v>14914</v>
      </c>
      <c r="C7528" t="s">
        <v>359</v>
      </c>
      <c r="D7528">
        <v>25</v>
      </c>
      <c r="E7528" s="138">
        <v>45255</v>
      </c>
      <c r="F7528" s="138">
        <v>46011</v>
      </c>
      <c r="G7528" t="s">
        <v>69</v>
      </c>
      <c r="H7528" t="s">
        <v>63</v>
      </c>
      <c r="I7528">
        <v>0.6</v>
      </c>
      <c r="J7528" t="s">
        <v>71</v>
      </c>
      <c r="K7528"/>
      <c r="L7528"/>
      <c r="M7528"/>
      <c r="N7528"/>
      <c r="O7528"/>
      <c r="P7528"/>
      <c r="Q7528"/>
      <c r="R7528"/>
      <c r="S7528"/>
      <c r="T7528"/>
      <c r="U7528"/>
      <c r="V7528"/>
      <c r="W7528"/>
      <c r="X7528"/>
      <c r="Y7528"/>
      <c r="Z7528"/>
      <c r="AA7528"/>
      <c r="AB7528"/>
      <c r="AC7528"/>
      <c r="AD7528"/>
      <c r="AE7528"/>
      <c r="AF7528"/>
      <c r="AG7528">
        <v>1</v>
      </c>
      <c r="AH7528">
        <v>0</v>
      </c>
    </row>
    <row r="7529" spans="1:34" ht="15" x14ac:dyDescent="0.25">
      <c r="A7529" t="s">
        <v>14915</v>
      </c>
      <c r="B7529" t="s">
        <v>14916</v>
      </c>
      <c r="C7529" t="s">
        <v>318</v>
      </c>
      <c r="D7529">
        <v>28</v>
      </c>
      <c r="E7529" s="138">
        <v>45653</v>
      </c>
      <c r="F7529" s="138">
        <v>45789</v>
      </c>
      <c r="G7529" t="s">
        <v>69</v>
      </c>
      <c r="H7529" t="s">
        <v>63</v>
      </c>
      <c r="I7529">
        <v>0.5</v>
      </c>
      <c r="J7529" t="s">
        <v>71</v>
      </c>
      <c r="K7529"/>
      <c r="L7529"/>
      <c r="M7529"/>
      <c r="N7529"/>
      <c r="O7529"/>
      <c r="P7529"/>
      <c r="Q7529"/>
      <c r="R7529"/>
      <c r="S7529"/>
      <c r="T7529"/>
      <c r="U7529"/>
      <c r="V7529"/>
      <c r="W7529"/>
      <c r="X7529"/>
      <c r="Y7529"/>
      <c r="Z7529"/>
      <c r="AA7529"/>
      <c r="AB7529"/>
      <c r="AC7529"/>
      <c r="AD7529"/>
      <c r="AE7529"/>
      <c r="AF7529"/>
      <c r="AG7529">
        <v>1</v>
      </c>
      <c r="AH7529">
        <v>0</v>
      </c>
    </row>
    <row r="7530" spans="1:34" ht="15" x14ac:dyDescent="0.25">
      <c r="A7530" t="s">
        <v>14917</v>
      </c>
      <c r="B7530" t="s">
        <v>14918</v>
      </c>
      <c r="C7530" t="s">
        <v>206</v>
      </c>
      <c r="D7530">
        <v>85</v>
      </c>
      <c r="E7530" s="138">
        <v>45656</v>
      </c>
      <c r="F7530" s="138">
        <v>45719</v>
      </c>
      <c r="G7530" t="s">
        <v>69</v>
      </c>
      <c r="H7530" t="s">
        <v>63</v>
      </c>
      <c r="I7530">
        <v>0.8</v>
      </c>
      <c r="J7530" t="s">
        <v>71</v>
      </c>
      <c r="K7530"/>
      <c r="L7530"/>
      <c r="M7530"/>
      <c r="N7530"/>
      <c r="O7530"/>
      <c r="P7530"/>
      <c r="Q7530"/>
      <c r="R7530"/>
      <c r="S7530"/>
      <c r="T7530"/>
      <c r="U7530"/>
      <c r="V7530"/>
      <c r="W7530"/>
      <c r="X7530"/>
      <c r="Y7530"/>
      <c r="Z7530"/>
      <c r="AA7530"/>
      <c r="AB7530"/>
      <c r="AC7530"/>
      <c r="AD7530"/>
      <c r="AE7530"/>
      <c r="AF7530"/>
      <c r="AG7530">
        <v>1</v>
      </c>
      <c r="AH7530">
        <v>0</v>
      </c>
    </row>
    <row r="7531" spans="1:34" ht="15" x14ac:dyDescent="0.25">
      <c r="A7531" t="s">
        <v>14919</v>
      </c>
      <c r="B7531" t="s">
        <v>14920</v>
      </c>
      <c r="C7531" t="s">
        <v>318</v>
      </c>
      <c r="D7531">
        <v>24</v>
      </c>
      <c r="E7531" s="138">
        <v>45646</v>
      </c>
      <c r="F7531" s="138">
        <v>45769</v>
      </c>
      <c r="G7531" t="s">
        <v>69</v>
      </c>
      <c r="H7531" t="s">
        <v>70</v>
      </c>
      <c r="I7531">
        <v>0</v>
      </c>
      <c r="J7531" t="s">
        <v>16228</v>
      </c>
      <c r="K7531">
        <v>0.66</v>
      </c>
      <c r="L7531" t="s">
        <v>16270</v>
      </c>
      <c r="M7531">
        <v>0.72</v>
      </c>
      <c r="N7531" t="s">
        <v>78</v>
      </c>
      <c r="O7531">
        <v>0.8</v>
      </c>
      <c r="P7531" t="s">
        <v>79</v>
      </c>
      <c r="Q7531"/>
      <c r="R7531"/>
      <c r="S7531"/>
      <c r="T7531"/>
      <c r="U7531"/>
      <c r="V7531"/>
      <c r="W7531"/>
      <c r="X7531"/>
      <c r="Y7531"/>
      <c r="Z7531"/>
      <c r="AA7531"/>
      <c r="AB7531"/>
      <c r="AC7531"/>
      <c r="AD7531"/>
      <c r="AE7531"/>
      <c r="AF7531"/>
      <c r="AG7531">
        <v>4</v>
      </c>
      <c r="AH7531">
        <v>12000</v>
      </c>
    </row>
    <row r="7532" spans="1:34" ht="15" x14ac:dyDescent="0.25">
      <c r="A7532" t="s">
        <v>14923</v>
      </c>
      <c r="B7532" t="s">
        <v>14924</v>
      </c>
      <c r="C7532" t="s">
        <v>267</v>
      </c>
      <c r="D7532">
        <v>31</v>
      </c>
      <c r="E7532" s="138">
        <v>45623</v>
      </c>
      <c r="F7532" s="138">
        <v>45649</v>
      </c>
      <c r="G7532" t="s">
        <v>69</v>
      </c>
      <c r="H7532" t="s">
        <v>63</v>
      </c>
      <c r="I7532">
        <v>0.8</v>
      </c>
      <c r="J7532" t="s">
        <v>71</v>
      </c>
      <c r="K7532"/>
      <c r="L7532"/>
      <c r="M7532"/>
      <c r="N7532"/>
      <c r="O7532"/>
      <c r="P7532"/>
      <c r="Q7532"/>
      <c r="R7532"/>
      <c r="S7532"/>
      <c r="T7532"/>
      <c r="U7532"/>
      <c r="V7532"/>
      <c r="W7532"/>
      <c r="X7532"/>
      <c r="Y7532"/>
      <c r="Z7532"/>
      <c r="AA7532"/>
      <c r="AB7532"/>
      <c r="AC7532"/>
      <c r="AD7532"/>
      <c r="AE7532"/>
      <c r="AF7532"/>
      <c r="AG7532">
        <v>1</v>
      </c>
      <c r="AH7532">
        <v>0</v>
      </c>
    </row>
    <row r="7533" spans="1:34" ht="15" x14ac:dyDescent="0.25">
      <c r="A7533" t="s">
        <v>14921</v>
      </c>
      <c r="B7533" t="s">
        <v>14922</v>
      </c>
      <c r="C7533" t="s">
        <v>203</v>
      </c>
      <c r="D7533">
        <v>37</v>
      </c>
      <c r="E7533" s="138">
        <v>45656</v>
      </c>
      <c r="F7533" s="138">
        <v>45943</v>
      </c>
      <c r="G7533" t="s">
        <v>69</v>
      </c>
      <c r="H7533" t="s">
        <v>63</v>
      </c>
      <c r="I7533">
        <v>0.8</v>
      </c>
      <c r="J7533" t="s">
        <v>71</v>
      </c>
      <c r="K7533"/>
      <c r="L7533"/>
      <c r="M7533"/>
      <c r="N7533"/>
      <c r="O7533"/>
      <c r="P7533"/>
      <c r="Q7533"/>
      <c r="R7533"/>
      <c r="S7533"/>
      <c r="T7533"/>
      <c r="U7533"/>
      <c r="V7533"/>
      <c r="W7533"/>
      <c r="X7533"/>
      <c r="Y7533"/>
      <c r="Z7533"/>
      <c r="AA7533"/>
      <c r="AB7533"/>
      <c r="AC7533"/>
      <c r="AD7533"/>
      <c r="AE7533"/>
      <c r="AF7533"/>
      <c r="AG7533">
        <v>1</v>
      </c>
      <c r="AH7533">
        <v>0</v>
      </c>
    </row>
    <row r="7534" spans="1:34" ht="15" x14ac:dyDescent="0.25">
      <c r="A7534" t="s">
        <v>14925</v>
      </c>
      <c r="B7534" t="s">
        <v>14926</v>
      </c>
      <c r="C7534" t="s">
        <v>116</v>
      </c>
      <c r="D7534"/>
      <c r="E7534"/>
      <c r="F7534"/>
      <c r="G7534"/>
      <c r="H7534" t="s">
        <v>63</v>
      </c>
      <c r="I7534" t="s">
        <v>64</v>
      </c>
      <c r="J7534"/>
      <c r="K7534"/>
      <c r="L7534"/>
      <c r="M7534"/>
      <c r="N7534"/>
      <c r="O7534"/>
      <c r="P7534"/>
      <c r="Q7534"/>
      <c r="R7534"/>
      <c r="S7534"/>
      <c r="T7534"/>
      <c r="U7534"/>
      <c r="V7534"/>
      <c r="W7534"/>
      <c r="X7534"/>
      <c r="Y7534"/>
      <c r="Z7534"/>
      <c r="AA7534"/>
      <c r="AB7534"/>
      <c r="AC7534"/>
      <c r="AD7534"/>
      <c r="AE7534"/>
      <c r="AF7534"/>
      <c r="AG7534"/>
      <c r="AH7534">
        <v>0</v>
      </c>
    </row>
    <row r="7535" spans="1:34" ht="15" x14ac:dyDescent="0.25">
      <c r="A7535" t="s">
        <v>14927</v>
      </c>
      <c r="B7535" t="s">
        <v>14928</v>
      </c>
      <c r="C7535" t="s">
        <v>179</v>
      </c>
      <c r="D7535">
        <v>7</v>
      </c>
      <c r="E7535" s="138">
        <v>44679</v>
      </c>
      <c r="F7535" s="138">
        <v>46011</v>
      </c>
      <c r="G7535" t="s">
        <v>69</v>
      </c>
      <c r="H7535" t="s">
        <v>70</v>
      </c>
      <c r="I7535">
        <v>0</v>
      </c>
      <c r="J7535" t="s">
        <v>16230</v>
      </c>
      <c r="K7535">
        <v>0.8</v>
      </c>
      <c r="L7535" t="s">
        <v>71</v>
      </c>
      <c r="M7535"/>
      <c r="N7535"/>
      <c r="O7535"/>
      <c r="P7535"/>
      <c r="Q7535"/>
      <c r="R7535"/>
      <c r="S7535"/>
      <c r="T7535"/>
      <c r="U7535"/>
      <c r="V7535"/>
      <c r="W7535"/>
      <c r="X7535"/>
      <c r="Y7535"/>
      <c r="Z7535"/>
      <c r="AA7535"/>
      <c r="AB7535"/>
      <c r="AC7535"/>
      <c r="AD7535"/>
      <c r="AE7535"/>
      <c r="AF7535"/>
      <c r="AG7535">
        <v>2</v>
      </c>
      <c r="AH7535">
        <v>15000</v>
      </c>
    </row>
    <row r="7536" spans="1:34" ht="15" x14ac:dyDescent="0.25">
      <c r="A7536" t="s">
        <v>14931</v>
      </c>
      <c r="B7536" t="s">
        <v>14932</v>
      </c>
      <c r="C7536" t="s">
        <v>231</v>
      </c>
      <c r="D7536">
        <v>16</v>
      </c>
      <c r="E7536" s="138">
        <v>44613</v>
      </c>
      <c r="F7536" s="138">
        <v>46011</v>
      </c>
      <c r="G7536" t="s">
        <v>16478</v>
      </c>
      <c r="H7536" t="s">
        <v>70</v>
      </c>
      <c r="I7536">
        <v>0.69</v>
      </c>
      <c r="J7536" t="s">
        <v>76</v>
      </c>
      <c r="K7536">
        <v>0.75</v>
      </c>
      <c r="L7536" t="s">
        <v>77</v>
      </c>
      <c r="M7536">
        <v>0.78</v>
      </c>
      <c r="N7536" t="s">
        <v>78</v>
      </c>
      <c r="O7536">
        <v>0.8</v>
      </c>
      <c r="P7536" t="s">
        <v>79</v>
      </c>
      <c r="Q7536">
        <v>0</v>
      </c>
      <c r="R7536" t="s">
        <v>16236</v>
      </c>
      <c r="S7536"/>
      <c r="T7536"/>
      <c r="U7536"/>
      <c r="V7536"/>
      <c r="W7536"/>
      <c r="X7536"/>
      <c r="Y7536"/>
      <c r="Z7536"/>
      <c r="AA7536"/>
      <c r="AB7536"/>
      <c r="AC7536"/>
      <c r="AD7536"/>
      <c r="AE7536"/>
      <c r="AF7536"/>
      <c r="AG7536">
        <v>0</v>
      </c>
      <c r="AH7536">
        <v>0</v>
      </c>
    </row>
    <row r="7537" spans="1:34" ht="15" x14ac:dyDescent="0.25">
      <c r="A7537" t="s">
        <v>14933</v>
      </c>
      <c r="B7537" t="s">
        <v>14934</v>
      </c>
      <c r="C7537" t="s">
        <v>162</v>
      </c>
      <c r="D7537">
        <v>40</v>
      </c>
      <c r="E7537" s="138">
        <v>45643</v>
      </c>
      <c r="F7537" s="138">
        <v>45945</v>
      </c>
      <c r="G7537" t="s">
        <v>69</v>
      </c>
      <c r="H7537" t="s">
        <v>63</v>
      </c>
      <c r="I7537">
        <v>0.8</v>
      </c>
      <c r="J7537" t="s">
        <v>71</v>
      </c>
      <c r="K7537"/>
      <c r="L7537"/>
      <c r="M7537"/>
      <c r="N7537"/>
      <c r="O7537"/>
      <c r="P7537"/>
      <c r="Q7537"/>
      <c r="R7537"/>
      <c r="S7537"/>
      <c r="T7537"/>
      <c r="U7537"/>
      <c r="V7537"/>
      <c r="W7537"/>
      <c r="X7537"/>
      <c r="Y7537"/>
      <c r="Z7537"/>
      <c r="AA7537"/>
      <c r="AB7537"/>
      <c r="AC7537"/>
      <c r="AD7537"/>
      <c r="AE7537"/>
      <c r="AF7537"/>
      <c r="AG7537">
        <v>1</v>
      </c>
      <c r="AH7537">
        <v>0</v>
      </c>
    </row>
    <row r="7538" spans="1:34" ht="15" x14ac:dyDescent="0.25">
      <c r="A7538" t="s">
        <v>14935</v>
      </c>
      <c r="B7538" t="s">
        <v>14936</v>
      </c>
      <c r="C7538" t="s">
        <v>102</v>
      </c>
      <c r="D7538">
        <v>43</v>
      </c>
      <c r="E7538" s="138">
        <v>45643</v>
      </c>
      <c r="F7538" s="138">
        <v>45708</v>
      </c>
      <c r="G7538" t="s">
        <v>69</v>
      </c>
      <c r="H7538" t="s">
        <v>70</v>
      </c>
      <c r="I7538">
        <v>0</v>
      </c>
      <c r="J7538" t="s">
        <v>16232</v>
      </c>
      <c r="K7538">
        <v>0.5</v>
      </c>
      <c r="L7538" t="s">
        <v>71</v>
      </c>
      <c r="M7538"/>
      <c r="N7538"/>
      <c r="O7538"/>
      <c r="P7538"/>
      <c r="Q7538"/>
      <c r="R7538"/>
      <c r="S7538"/>
      <c r="T7538"/>
      <c r="U7538"/>
      <c r="V7538"/>
      <c r="W7538"/>
      <c r="X7538"/>
      <c r="Y7538"/>
      <c r="Z7538"/>
      <c r="AA7538"/>
      <c r="AB7538"/>
      <c r="AC7538"/>
      <c r="AD7538"/>
      <c r="AE7538"/>
      <c r="AF7538"/>
      <c r="AG7538">
        <v>2</v>
      </c>
      <c r="AH7538">
        <v>7500</v>
      </c>
    </row>
    <row r="7539" spans="1:34" ht="15" x14ac:dyDescent="0.25">
      <c r="A7539" t="s">
        <v>14929</v>
      </c>
      <c r="B7539" t="s">
        <v>14930</v>
      </c>
      <c r="C7539" t="s">
        <v>231</v>
      </c>
      <c r="D7539">
        <v>28</v>
      </c>
      <c r="E7539" s="138">
        <v>39794</v>
      </c>
      <c r="F7539" s="138">
        <v>46011</v>
      </c>
      <c r="G7539" t="s">
        <v>69</v>
      </c>
      <c r="H7539" t="s">
        <v>63</v>
      </c>
      <c r="I7539">
        <v>0.5</v>
      </c>
      <c r="J7539" t="s">
        <v>71</v>
      </c>
      <c r="K7539"/>
      <c r="L7539"/>
      <c r="M7539"/>
      <c r="N7539"/>
      <c r="O7539"/>
      <c r="P7539"/>
      <c r="Q7539"/>
      <c r="R7539"/>
      <c r="S7539"/>
      <c r="T7539"/>
      <c r="U7539"/>
      <c r="V7539"/>
      <c r="W7539"/>
      <c r="X7539"/>
      <c r="Y7539"/>
      <c r="Z7539"/>
      <c r="AA7539"/>
      <c r="AB7539"/>
      <c r="AC7539"/>
      <c r="AD7539"/>
      <c r="AE7539"/>
      <c r="AF7539"/>
      <c r="AG7539">
        <v>1</v>
      </c>
      <c r="AH7539">
        <v>0</v>
      </c>
    </row>
    <row r="7540" spans="1:34" ht="15" x14ac:dyDescent="0.25">
      <c r="A7540" t="s">
        <v>14937</v>
      </c>
      <c r="B7540" t="s">
        <v>14938</v>
      </c>
      <c r="C7540" t="s">
        <v>326</v>
      </c>
      <c r="D7540">
        <v>32</v>
      </c>
      <c r="E7540" s="138">
        <v>45289</v>
      </c>
      <c r="F7540" s="138">
        <v>46011</v>
      </c>
      <c r="G7540" t="s">
        <v>69</v>
      </c>
      <c r="H7540" t="s">
        <v>63</v>
      </c>
      <c r="I7540">
        <v>0.8</v>
      </c>
      <c r="J7540" t="s">
        <v>71</v>
      </c>
      <c r="K7540"/>
      <c r="L7540"/>
      <c r="M7540"/>
      <c r="N7540"/>
      <c r="O7540"/>
      <c r="P7540"/>
      <c r="Q7540"/>
      <c r="R7540"/>
      <c r="S7540"/>
      <c r="T7540"/>
      <c r="U7540"/>
      <c r="V7540"/>
      <c r="W7540"/>
      <c r="X7540"/>
      <c r="Y7540"/>
      <c r="Z7540"/>
      <c r="AA7540"/>
      <c r="AB7540"/>
      <c r="AC7540"/>
      <c r="AD7540"/>
      <c r="AE7540"/>
      <c r="AF7540"/>
      <c r="AG7540">
        <v>1</v>
      </c>
      <c r="AH7540">
        <v>0</v>
      </c>
    </row>
    <row r="7541" spans="1:34" ht="15" x14ac:dyDescent="0.25">
      <c r="A7541" t="s">
        <v>14939</v>
      </c>
      <c r="B7541" t="s">
        <v>14940</v>
      </c>
      <c r="C7541" t="s">
        <v>251</v>
      </c>
      <c r="D7541">
        <v>4</v>
      </c>
      <c r="E7541" s="138">
        <v>45714</v>
      </c>
      <c r="F7541" s="138">
        <v>45782</v>
      </c>
      <c r="G7541" t="s">
        <v>75</v>
      </c>
      <c r="H7541" t="s">
        <v>70</v>
      </c>
      <c r="I7541">
        <v>0</v>
      </c>
      <c r="J7541" t="s">
        <v>16230</v>
      </c>
      <c r="K7541">
        <v>0.77</v>
      </c>
      <c r="L7541" t="s">
        <v>16270</v>
      </c>
      <c r="M7541">
        <v>0.79</v>
      </c>
      <c r="N7541" t="s">
        <v>78</v>
      </c>
      <c r="O7541">
        <v>0.8</v>
      </c>
      <c r="P7541" t="s">
        <v>79</v>
      </c>
      <c r="Q7541"/>
      <c r="R7541"/>
      <c r="S7541"/>
      <c r="T7541"/>
      <c r="U7541"/>
      <c r="V7541"/>
      <c r="W7541"/>
      <c r="X7541"/>
      <c r="Y7541"/>
      <c r="Z7541"/>
      <c r="AA7541"/>
      <c r="AB7541"/>
      <c r="AC7541"/>
      <c r="AD7541"/>
      <c r="AE7541"/>
      <c r="AF7541"/>
      <c r="AG7541">
        <v>4</v>
      </c>
      <c r="AH7541">
        <v>15000</v>
      </c>
    </row>
    <row r="7542" spans="1:34" ht="15" x14ac:dyDescent="0.25">
      <c r="A7542" t="s">
        <v>14941</v>
      </c>
      <c r="B7542" t="s">
        <v>14942</v>
      </c>
      <c r="C7542" t="s">
        <v>251</v>
      </c>
      <c r="D7542">
        <v>11</v>
      </c>
      <c r="E7542" s="138">
        <v>44678</v>
      </c>
      <c r="F7542" s="138">
        <v>46011</v>
      </c>
      <c r="G7542" t="s">
        <v>16478</v>
      </c>
      <c r="H7542" t="s">
        <v>70</v>
      </c>
      <c r="I7542">
        <v>0.63</v>
      </c>
      <c r="J7542" t="s">
        <v>76</v>
      </c>
      <c r="K7542">
        <v>0.68</v>
      </c>
      <c r="L7542" t="s">
        <v>77</v>
      </c>
      <c r="M7542">
        <v>0.7</v>
      </c>
      <c r="N7542" t="s">
        <v>78</v>
      </c>
      <c r="O7542">
        <v>0.75</v>
      </c>
      <c r="P7542" t="s">
        <v>79</v>
      </c>
      <c r="Q7542">
        <v>0</v>
      </c>
      <c r="R7542" t="s">
        <v>16229</v>
      </c>
      <c r="S7542"/>
      <c r="T7542"/>
      <c r="U7542"/>
      <c r="V7542"/>
      <c r="W7542"/>
      <c r="X7542"/>
      <c r="Y7542"/>
      <c r="Z7542"/>
      <c r="AA7542"/>
      <c r="AB7542"/>
      <c r="AC7542"/>
      <c r="AD7542"/>
      <c r="AE7542"/>
      <c r="AF7542"/>
      <c r="AG7542">
        <v>0</v>
      </c>
      <c r="AH7542">
        <v>0</v>
      </c>
    </row>
    <row r="7543" spans="1:34" ht="15" x14ac:dyDescent="0.25">
      <c r="A7543" t="s">
        <v>14943</v>
      </c>
      <c r="B7543" t="s">
        <v>14944</v>
      </c>
      <c r="C7543" t="s">
        <v>411</v>
      </c>
      <c r="D7543">
        <v>170</v>
      </c>
      <c r="E7543" s="138">
        <v>45271</v>
      </c>
      <c r="F7543" s="138">
        <v>46011</v>
      </c>
      <c r="G7543" t="s">
        <v>16478</v>
      </c>
      <c r="H7543" t="s">
        <v>70</v>
      </c>
      <c r="I7543">
        <v>0.3</v>
      </c>
      <c r="J7543" t="s">
        <v>76</v>
      </c>
      <c r="K7543">
        <v>0.65</v>
      </c>
      <c r="L7543" t="s">
        <v>77</v>
      </c>
      <c r="M7543">
        <v>0.75</v>
      </c>
      <c r="N7543" t="s">
        <v>78</v>
      </c>
      <c r="O7543">
        <v>0.8</v>
      </c>
      <c r="P7543" t="s">
        <v>79</v>
      </c>
      <c r="Q7543"/>
      <c r="R7543"/>
      <c r="S7543"/>
      <c r="T7543"/>
      <c r="U7543"/>
      <c r="V7543"/>
      <c r="W7543"/>
      <c r="X7543"/>
      <c r="Y7543"/>
      <c r="Z7543"/>
      <c r="AA7543"/>
      <c r="AB7543"/>
      <c r="AC7543"/>
      <c r="AD7543"/>
      <c r="AE7543"/>
      <c r="AF7543"/>
      <c r="AG7543">
        <v>0</v>
      </c>
      <c r="AH7543">
        <v>0</v>
      </c>
    </row>
    <row r="7544" spans="1:34" ht="15" x14ac:dyDescent="0.25">
      <c r="A7544" t="s">
        <v>14945</v>
      </c>
      <c r="B7544" t="s">
        <v>14946</v>
      </c>
      <c r="C7544" t="s">
        <v>642</v>
      </c>
      <c r="D7544">
        <v>67</v>
      </c>
      <c r="E7544" s="138">
        <v>45280</v>
      </c>
      <c r="F7544" s="138">
        <v>46011</v>
      </c>
      <c r="G7544" t="s">
        <v>69</v>
      </c>
      <c r="H7544" t="s">
        <v>70</v>
      </c>
      <c r="I7544">
        <v>0</v>
      </c>
      <c r="J7544" t="s">
        <v>16229</v>
      </c>
      <c r="K7544">
        <v>0.8</v>
      </c>
      <c r="L7544" t="s">
        <v>71</v>
      </c>
      <c r="M7544"/>
      <c r="N7544"/>
      <c r="O7544"/>
      <c r="P7544"/>
      <c r="Q7544"/>
      <c r="R7544"/>
      <c r="S7544"/>
      <c r="T7544"/>
      <c r="U7544"/>
      <c r="V7544"/>
      <c r="W7544"/>
      <c r="X7544"/>
      <c r="Y7544"/>
      <c r="Z7544"/>
      <c r="AA7544"/>
      <c r="AB7544"/>
      <c r="AC7544"/>
      <c r="AD7544"/>
      <c r="AE7544"/>
      <c r="AF7544"/>
      <c r="AG7544">
        <v>2</v>
      </c>
      <c r="AH7544">
        <v>10000</v>
      </c>
    </row>
    <row r="7545" spans="1:34" ht="15" x14ac:dyDescent="0.25">
      <c r="A7545" t="s">
        <v>14947</v>
      </c>
      <c r="B7545" t="s">
        <v>14948</v>
      </c>
      <c r="C7545" t="s">
        <v>359</v>
      </c>
      <c r="D7545">
        <v>30</v>
      </c>
      <c r="E7545" s="138">
        <v>45647</v>
      </c>
      <c r="F7545" s="138">
        <v>45705</v>
      </c>
      <c r="G7545" t="s">
        <v>75</v>
      </c>
      <c r="H7545" t="s">
        <v>70</v>
      </c>
      <c r="I7545">
        <v>0</v>
      </c>
      <c r="J7545" t="s">
        <v>16229</v>
      </c>
      <c r="K7545">
        <v>0.5</v>
      </c>
      <c r="L7545" t="s">
        <v>16270</v>
      </c>
      <c r="M7545">
        <v>0.6</v>
      </c>
      <c r="N7545" t="s">
        <v>78</v>
      </c>
      <c r="O7545">
        <v>0.61</v>
      </c>
      <c r="P7545" t="s">
        <v>79</v>
      </c>
      <c r="Q7545"/>
      <c r="R7545"/>
      <c r="S7545"/>
      <c r="T7545"/>
      <c r="U7545"/>
      <c r="V7545"/>
      <c r="W7545"/>
      <c r="X7545"/>
      <c r="Y7545"/>
      <c r="Z7545"/>
      <c r="AA7545"/>
      <c r="AB7545"/>
      <c r="AC7545"/>
      <c r="AD7545"/>
      <c r="AE7545"/>
      <c r="AF7545"/>
      <c r="AG7545">
        <v>4</v>
      </c>
      <c r="AH7545">
        <v>10000</v>
      </c>
    </row>
    <row r="7546" spans="1:34" ht="15" x14ac:dyDescent="0.25">
      <c r="A7546" t="s">
        <v>14949</v>
      </c>
      <c r="B7546" t="s">
        <v>14950</v>
      </c>
      <c r="C7546" t="s">
        <v>93</v>
      </c>
      <c r="D7546">
        <v>72</v>
      </c>
      <c r="E7546" s="138">
        <v>45656</v>
      </c>
      <c r="F7546" s="138">
        <v>45730</v>
      </c>
      <c r="G7546" t="s">
        <v>69</v>
      </c>
      <c r="H7546" t="s">
        <v>63</v>
      </c>
      <c r="I7546">
        <v>0.7</v>
      </c>
      <c r="J7546" t="s">
        <v>71</v>
      </c>
      <c r="K7546"/>
      <c r="L7546"/>
      <c r="M7546"/>
      <c r="N7546"/>
      <c r="O7546"/>
      <c r="P7546"/>
      <c r="Q7546"/>
      <c r="R7546"/>
      <c r="S7546"/>
      <c r="T7546"/>
      <c r="U7546"/>
      <c r="V7546"/>
      <c r="W7546"/>
      <c r="X7546"/>
      <c r="Y7546"/>
      <c r="Z7546"/>
      <c r="AA7546"/>
      <c r="AB7546"/>
      <c r="AC7546"/>
      <c r="AD7546"/>
      <c r="AE7546"/>
      <c r="AF7546"/>
      <c r="AG7546">
        <v>1</v>
      </c>
      <c r="AH7546">
        <v>0</v>
      </c>
    </row>
    <row r="7547" spans="1:34" ht="15" x14ac:dyDescent="0.25">
      <c r="A7547" t="s">
        <v>15827</v>
      </c>
      <c r="B7547" t="s">
        <v>15828</v>
      </c>
      <c r="C7547" t="s">
        <v>387</v>
      </c>
      <c r="D7547"/>
      <c r="E7547"/>
      <c r="F7547"/>
      <c r="G7547"/>
      <c r="H7547" t="s">
        <v>63</v>
      </c>
      <c r="I7547" t="s">
        <v>64</v>
      </c>
      <c r="J7547"/>
      <c r="K7547"/>
      <c r="L7547"/>
      <c r="M7547"/>
      <c r="N7547"/>
      <c r="O7547"/>
      <c r="P7547"/>
      <c r="Q7547"/>
      <c r="R7547"/>
      <c r="S7547"/>
      <c r="T7547"/>
      <c r="U7547"/>
      <c r="V7547"/>
      <c r="W7547"/>
      <c r="X7547"/>
      <c r="Y7547"/>
      <c r="Z7547"/>
      <c r="AA7547"/>
      <c r="AB7547"/>
      <c r="AC7547"/>
      <c r="AD7547"/>
      <c r="AE7547"/>
      <c r="AF7547"/>
      <c r="AG7547"/>
      <c r="AH7547">
        <v>0</v>
      </c>
    </row>
    <row r="7548" spans="1:34" ht="15" x14ac:dyDescent="0.25">
      <c r="A7548" t="s">
        <v>14951</v>
      </c>
      <c r="B7548" t="s">
        <v>14952</v>
      </c>
      <c r="C7548" t="s">
        <v>281</v>
      </c>
      <c r="D7548">
        <v>5</v>
      </c>
      <c r="E7548" s="138">
        <v>45405</v>
      </c>
      <c r="F7548" s="138">
        <v>46011</v>
      </c>
      <c r="G7548" t="s">
        <v>69</v>
      </c>
      <c r="H7548" t="s">
        <v>63</v>
      </c>
      <c r="I7548">
        <v>0.8</v>
      </c>
      <c r="J7548" t="s">
        <v>71</v>
      </c>
      <c r="K7548"/>
      <c r="L7548"/>
      <c r="M7548"/>
      <c r="N7548"/>
      <c r="O7548"/>
      <c r="P7548"/>
      <c r="Q7548"/>
      <c r="R7548"/>
      <c r="S7548"/>
      <c r="T7548"/>
      <c r="U7548"/>
      <c r="V7548"/>
      <c r="W7548"/>
      <c r="X7548"/>
      <c r="Y7548"/>
      <c r="Z7548"/>
      <c r="AA7548"/>
      <c r="AB7548"/>
      <c r="AC7548"/>
      <c r="AD7548"/>
      <c r="AE7548"/>
      <c r="AF7548"/>
      <c r="AG7548">
        <v>1</v>
      </c>
      <c r="AH7548">
        <v>0</v>
      </c>
    </row>
    <row r="7549" spans="1:34" ht="15" x14ac:dyDescent="0.25">
      <c r="A7549" t="s">
        <v>14955</v>
      </c>
      <c r="B7549" t="s">
        <v>14956</v>
      </c>
      <c r="C7549" t="s">
        <v>304</v>
      </c>
      <c r="D7549">
        <v>87</v>
      </c>
      <c r="E7549" s="138">
        <v>45653</v>
      </c>
      <c r="F7549" s="138">
        <v>45734</v>
      </c>
      <c r="G7549" t="s">
        <v>69</v>
      </c>
      <c r="H7549" t="s">
        <v>63</v>
      </c>
      <c r="I7549">
        <v>0.8</v>
      </c>
      <c r="J7549" t="s">
        <v>71</v>
      </c>
      <c r="K7549"/>
      <c r="L7549"/>
      <c r="M7549"/>
      <c r="N7549"/>
      <c r="O7549"/>
      <c r="P7549"/>
      <c r="Q7549"/>
      <c r="R7549"/>
      <c r="S7549"/>
      <c r="T7549"/>
      <c r="U7549"/>
      <c r="V7549"/>
      <c r="W7549"/>
      <c r="X7549"/>
      <c r="Y7549"/>
      <c r="Z7549"/>
      <c r="AA7549"/>
      <c r="AB7549"/>
      <c r="AC7549"/>
      <c r="AD7549"/>
      <c r="AE7549"/>
      <c r="AF7549"/>
      <c r="AG7549">
        <v>1</v>
      </c>
      <c r="AH7549">
        <v>0</v>
      </c>
    </row>
    <row r="7550" spans="1:34" ht="15" x14ac:dyDescent="0.25">
      <c r="A7550" t="s">
        <v>14953</v>
      </c>
      <c r="B7550" t="s">
        <v>14954</v>
      </c>
      <c r="C7550" t="s">
        <v>448</v>
      </c>
      <c r="D7550">
        <v>18</v>
      </c>
      <c r="E7550" s="138">
        <v>42275</v>
      </c>
      <c r="F7550" s="138">
        <v>46011</v>
      </c>
      <c r="G7550" t="s">
        <v>69</v>
      </c>
      <c r="H7550" t="s">
        <v>63</v>
      </c>
      <c r="I7550">
        <v>0.8</v>
      </c>
      <c r="J7550" t="s">
        <v>71</v>
      </c>
      <c r="K7550"/>
      <c r="L7550"/>
      <c r="M7550"/>
      <c r="N7550"/>
      <c r="O7550"/>
      <c r="P7550"/>
      <c r="Q7550"/>
      <c r="R7550"/>
      <c r="S7550"/>
      <c r="T7550"/>
      <c r="U7550"/>
      <c r="V7550"/>
      <c r="W7550"/>
      <c r="X7550"/>
      <c r="Y7550"/>
      <c r="Z7550"/>
      <c r="AA7550"/>
      <c r="AB7550"/>
      <c r="AC7550"/>
      <c r="AD7550"/>
      <c r="AE7550"/>
      <c r="AF7550"/>
      <c r="AG7550">
        <v>1</v>
      </c>
      <c r="AH7550">
        <v>0</v>
      </c>
    </row>
    <row r="7551" spans="1:34" ht="15" x14ac:dyDescent="0.25">
      <c r="A7551" t="s">
        <v>14957</v>
      </c>
      <c r="B7551" t="s">
        <v>14958</v>
      </c>
      <c r="C7551" t="s">
        <v>712</v>
      </c>
      <c r="D7551">
        <v>5</v>
      </c>
      <c r="E7551" s="138">
        <v>45714</v>
      </c>
      <c r="F7551" s="138">
        <v>45895</v>
      </c>
      <c r="G7551" t="s">
        <v>69</v>
      </c>
      <c r="H7551" t="s">
        <v>63</v>
      </c>
      <c r="I7551">
        <v>0.5</v>
      </c>
      <c r="J7551" t="s">
        <v>71</v>
      </c>
      <c r="K7551"/>
      <c r="L7551"/>
      <c r="M7551"/>
      <c r="N7551"/>
      <c r="O7551"/>
      <c r="P7551"/>
      <c r="Q7551"/>
      <c r="R7551"/>
      <c r="S7551"/>
      <c r="T7551"/>
      <c r="U7551"/>
      <c r="V7551"/>
      <c r="W7551"/>
      <c r="X7551"/>
      <c r="Y7551"/>
      <c r="Z7551"/>
      <c r="AA7551"/>
      <c r="AB7551"/>
      <c r="AC7551"/>
      <c r="AD7551"/>
      <c r="AE7551"/>
      <c r="AF7551"/>
      <c r="AG7551">
        <v>1</v>
      </c>
      <c r="AH7551">
        <v>0</v>
      </c>
    </row>
    <row r="7552" spans="1:34" ht="15" x14ac:dyDescent="0.25">
      <c r="A7552" t="s">
        <v>14959</v>
      </c>
      <c r="B7552" t="s">
        <v>14960</v>
      </c>
      <c r="C7552" t="s">
        <v>286</v>
      </c>
      <c r="D7552"/>
      <c r="E7552"/>
      <c r="F7552"/>
      <c r="G7552"/>
      <c r="H7552" t="s">
        <v>63</v>
      </c>
      <c r="I7552" t="s">
        <v>64</v>
      </c>
      <c r="J7552"/>
      <c r="K7552"/>
      <c r="L7552"/>
      <c r="M7552"/>
      <c r="N7552"/>
      <c r="O7552"/>
      <c r="P7552"/>
      <c r="Q7552"/>
      <c r="R7552"/>
      <c r="S7552"/>
      <c r="T7552"/>
      <c r="U7552"/>
      <c r="V7552"/>
      <c r="W7552"/>
      <c r="X7552"/>
      <c r="Y7552"/>
      <c r="Z7552"/>
      <c r="AA7552"/>
      <c r="AB7552"/>
      <c r="AC7552"/>
      <c r="AD7552"/>
      <c r="AE7552"/>
      <c r="AF7552"/>
      <c r="AG7552"/>
      <c r="AH7552">
        <v>0</v>
      </c>
    </row>
    <row r="7553" spans="1:34" ht="15" x14ac:dyDescent="0.25">
      <c r="A7553" t="s">
        <v>14963</v>
      </c>
      <c r="B7553" t="s">
        <v>14964</v>
      </c>
      <c r="C7553" t="s">
        <v>116</v>
      </c>
      <c r="D7553"/>
      <c r="E7553"/>
      <c r="F7553"/>
      <c r="G7553"/>
      <c r="H7553" t="s">
        <v>63</v>
      </c>
      <c r="I7553" t="s">
        <v>64</v>
      </c>
      <c r="J7553"/>
      <c r="K7553"/>
      <c r="L7553"/>
      <c r="M7553"/>
      <c r="N7553"/>
      <c r="O7553"/>
      <c r="P7553"/>
      <c r="Q7553"/>
      <c r="R7553"/>
      <c r="S7553"/>
      <c r="T7553"/>
      <c r="U7553"/>
      <c r="V7553"/>
      <c r="W7553"/>
      <c r="X7553"/>
      <c r="Y7553"/>
      <c r="Z7553"/>
      <c r="AA7553"/>
      <c r="AB7553"/>
      <c r="AC7553"/>
      <c r="AD7553"/>
      <c r="AE7553"/>
      <c r="AF7553"/>
      <c r="AG7553"/>
      <c r="AH7553">
        <v>0</v>
      </c>
    </row>
    <row r="7554" spans="1:34" ht="15" x14ac:dyDescent="0.25">
      <c r="A7554" t="s">
        <v>14961</v>
      </c>
      <c r="B7554" t="s">
        <v>14962</v>
      </c>
      <c r="C7554" t="s">
        <v>254</v>
      </c>
      <c r="D7554">
        <v>47</v>
      </c>
      <c r="E7554" s="138">
        <v>45645</v>
      </c>
      <c r="F7554" s="138">
        <v>45687</v>
      </c>
      <c r="G7554" t="s">
        <v>16478</v>
      </c>
      <c r="H7554" t="s">
        <v>70</v>
      </c>
      <c r="I7554">
        <v>0.7</v>
      </c>
      <c r="J7554" t="s">
        <v>76</v>
      </c>
      <c r="K7554">
        <v>0.75</v>
      </c>
      <c r="L7554" t="s">
        <v>77</v>
      </c>
      <c r="M7554">
        <v>0.79</v>
      </c>
      <c r="N7554" t="s">
        <v>78</v>
      </c>
      <c r="O7554">
        <v>0.8</v>
      </c>
      <c r="P7554" t="s">
        <v>79</v>
      </c>
      <c r="Q7554">
        <v>0</v>
      </c>
      <c r="R7554" t="s">
        <v>16228</v>
      </c>
      <c r="S7554"/>
      <c r="T7554"/>
      <c r="U7554"/>
      <c r="V7554"/>
      <c r="W7554"/>
      <c r="X7554"/>
      <c r="Y7554"/>
      <c r="Z7554"/>
      <c r="AA7554"/>
      <c r="AB7554"/>
      <c r="AC7554"/>
      <c r="AD7554"/>
      <c r="AE7554"/>
      <c r="AF7554"/>
      <c r="AG7554">
        <v>0</v>
      </c>
      <c r="AH7554">
        <v>0</v>
      </c>
    </row>
    <row r="7555" spans="1:34" ht="15" x14ac:dyDescent="0.25">
      <c r="A7555" t="s">
        <v>14965</v>
      </c>
      <c r="B7555" t="s">
        <v>14966</v>
      </c>
      <c r="C7555" t="s">
        <v>667</v>
      </c>
      <c r="D7555">
        <v>16</v>
      </c>
      <c r="E7555" s="138">
        <v>45723</v>
      </c>
      <c r="F7555" s="138">
        <v>45747</v>
      </c>
      <c r="G7555" t="s">
        <v>75</v>
      </c>
      <c r="H7555" t="s">
        <v>70</v>
      </c>
      <c r="I7555">
        <v>0</v>
      </c>
      <c r="J7555" t="s">
        <v>16230</v>
      </c>
      <c r="K7555">
        <v>0.55000000000000004</v>
      </c>
      <c r="L7555" t="s">
        <v>16270</v>
      </c>
      <c r="M7555">
        <v>0.64</v>
      </c>
      <c r="N7555" t="s">
        <v>78</v>
      </c>
      <c r="O7555">
        <v>0.8</v>
      </c>
      <c r="P7555" t="s">
        <v>79</v>
      </c>
      <c r="Q7555"/>
      <c r="R7555"/>
      <c r="S7555"/>
      <c r="T7555"/>
      <c r="U7555"/>
      <c r="V7555"/>
      <c r="W7555"/>
      <c r="X7555"/>
      <c r="Y7555"/>
      <c r="Z7555"/>
      <c r="AA7555"/>
      <c r="AB7555"/>
      <c r="AC7555"/>
      <c r="AD7555"/>
      <c r="AE7555"/>
      <c r="AF7555"/>
      <c r="AG7555">
        <v>4</v>
      </c>
      <c r="AH7555">
        <v>15000</v>
      </c>
    </row>
    <row r="7556" spans="1:34" ht="15" x14ac:dyDescent="0.25">
      <c r="A7556" t="s">
        <v>14967</v>
      </c>
      <c r="B7556" t="s">
        <v>14968</v>
      </c>
      <c r="C7556" t="s">
        <v>139</v>
      </c>
      <c r="D7556">
        <v>29</v>
      </c>
      <c r="E7556" s="138">
        <v>45287</v>
      </c>
      <c r="F7556" s="138">
        <v>46011</v>
      </c>
      <c r="G7556" t="s">
        <v>69</v>
      </c>
      <c r="H7556" t="s">
        <v>63</v>
      </c>
      <c r="I7556">
        <v>0.8</v>
      </c>
      <c r="J7556" t="s">
        <v>71</v>
      </c>
      <c r="K7556"/>
      <c r="L7556"/>
      <c r="M7556"/>
      <c r="N7556"/>
      <c r="O7556"/>
      <c r="P7556"/>
      <c r="Q7556"/>
      <c r="R7556"/>
      <c r="S7556"/>
      <c r="T7556"/>
      <c r="U7556"/>
      <c r="V7556"/>
      <c r="W7556"/>
      <c r="X7556"/>
      <c r="Y7556"/>
      <c r="Z7556"/>
      <c r="AA7556"/>
      <c r="AB7556"/>
      <c r="AC7556"/>
      <c r="AD7556"/>
      <c r="AE7556"/>
      <c r="AF7556"/>
      <c r="AG7556">
        <v>1</v>
      </c>
      <c r="AH7556">
        <v>0</v>
      </c>
    </row>
    <row r="7557" spans="1:34" ht="15" x14ac:dyDescent="0.25">
      <c r="A7557" t="s">
        <v>14969</v>
      </c>
      <c r="B7557" t="s">
        <v>14970</v>
      </c>
      <c r="C7557" t="s">
        <v>359</v>
      </c>
      <c r="D7557">
        <v>8</v>
      </c>
      <c r="E7557" s="138">
        <v>43532</v>
      </c>
      <c r="F7557" s="138">
        <v>46011</v>
      </c>
      <c r="G7557" t="s">
        <v>69</v>
      </c>
      <c r="H7557" t="s">
        <v>63</v>
      </c>
      <c r="I7557">
        <v>0.4</v>
      </c>
      <c r="J7557" t="s">
        <v>71</v>
      </c>
      <c r="K7557"/>
      <c r="L7557"/>
      <c r="M7557"/>
      <c r="N7557"/>
      <c r="O7557"/>
      <c r="P7557"/>
      <c r="Q7557"/>
      <c r="R7557"/>
      <c r="S7557"/>
      <c r="T7557"/>
      <c r="U7557"/>
      <c r="V7557"/>
      <c r="W7557"/>
      <c r="X7557"/>
      <c r="Y7557"/>
      <c r="Z7557"/>
      <c r="AA7557"/>
      <c r="AB7557"/>
      <c r="AC7557"/>
      <c r="AD7557"/>
      <c r="AE7557"/>
      <c r="AF7557"/>
      <c r="AG7557">
        <v>1</v>
      </c>
      <c r="AH7557">
        <v>0</v>
      </c>
    </row>
    <row r="7558" spans="1:34" ht="15" x14ac:dyDescent="0.25">
      <c r="A7558" t="s">
        <v>14971</v>
      </c>
      <c r="B7558" t="s">
        <v>14972</v>
      </c>
      <c r="C7558" t="s">
        <v>350</v>
      </c>
      <c r="D7558">
        <v>3</v>
      </c>
      <c r="E7558" s="138">
        <v>45712</v>
      </c>
      <c r="F7558" s="138">
        <v>45728</v>
      </c>
      <c r="G7558" t="s">
        <v>75</v>
      </c>
      <c r="H7558" t="s">
        <v>70</v>
      </c>
      <c r="I7558">
        <v>0.5</v>
      </c>
      <c r="J7558" t="s">
        <v>16270</v>
      </c>
      <c r="K7558">
        <v>0.7</v>
      </c>
      <c r="L7558" t="s">
        <v>78</v>
      </c>
      <c r="M7558">
        <v>0.8</v>
      </c>
      <c r="N7558" t="s">
        <v>79</v>
      </c>
      <c r="O7558"/>
      <c r="P7558"/>
      <c r="Q7558"/>
      <c r="R7558"/>
      <c r="S7558"/>
      <c r="T7558"/>
      <c r="U7558"/>
      <c r="V7558"/>
      <c r="W7558"/>
      <c r="X7558"/>
      <c r="Y7558"/>
      <c r="Z7558"/>
      <c r="AA7558"/>
      <c r="AB7558"/>
      <c r="AC7558"/>
      <c r="AD7558"/>
      <c r="AE7558"/>
      <c r="AF7558"/>
      <c r="AG7558">
        <v>3</v>
      </c>
      <c r="AH7558">
        <v>0</v>
      </c>
    </row>
    <row r="7559" spans="1:34" ht="15" x14ac:dyDescent="0.25">
      <c r="A7559" t="s">
        <v>14973</v>
      </c>
      <c r="B7559" t="s">
        <v>14974</v>
      </c>
      <c r="C7559" t="s">
        <v>321</v>
      </c>
      <c r="D7559">
        <v>91</v>
      </c>
      <c r="E7559" s="138">
        <v>45645</v>
      </c>
      <c r="F7559" s="138">
        <v>45691</v>
      </c>
      <c r="G7559" t="s">
        <v>75</v>
      </c>
      <c r="H7559" t="s">
        <v>70</v>
      </c>
      <c r="I7559">
        <v>0</v>
      </c>
      <c r="J7559" t="s">
        <v>16269</v>
      </c>
      <c r="K7559">
        <v>0.8</v>
      </c>
      <c r="L7559" t="s">
        <v>71</v>
      </c>
      <c r="M7559"/>
      <c r="N7559"/>
      <c r="O7559"/>
      <c r="P7559"/>
      <c r="Q7559"/>
      <c r="R7559"/>
      <c r="S7559"/>
      <c r="T7559"/>
      <c r="U7559"/>
      <c r="V7559"/>
      <c r="W7559"/>
      <c r="X7559"/>
      <c r="Y7559"/>
      <c r="Z7559"/>
      <c r="AA7559"/>
      <c r="AB7559"/>
      <c r="AC7559"/>
      <c r="AD7559"/>
      <c r="AE7559"/>
      <c r="AF7559"/>
      <c r="AG7559">
        <v>2</v>
      </c>
      <c r="AH7559">
        <v>12500</v>
      </c>
    </row>
    <row r="7560" spans="1:34" ht="15" x14ac:dyDescent="0.25">
      <c r="A7560" t="s">
        <v>14975</v>
      </c>
      <c r="B7560" t="s">
        <v>14976</v>
      </c>
      <c r="C7560" t="s">
        <v>74</v>
      </c>
      <c r="D7560">
        <v>6</v>
      </c>
      <c r="E7560" s="138">
        <v>45726</v>
      </c>
      <c r="F7560" s="138">
        <v>45834</v>
      </c>
      <c r="G7560" t="s">
        <v>16478</v>
      </c>
      <c r="H7560" t="s">
        <v>70</v>
      </c>
      <c r="I7560">
        <v>0.4</v>
      </c>
      <c r="J7560" t="s">
        <v>16479</v>
      </c>
      <c r="K7560">
        <v>0.6</v>
      </c>
      <c r="L7560" t="s">
        <v>16723</v>
      </c>
      <c r="M7560">
        <v>0.7</v>
      </c>
      <c r="N7560" t="s">
        <v>16481</v>
      </c>
      <c r="O7560">
        <v>0.78</v>
      </c>
      <c r="P7560" t="s">
        <v>16724</v>
      </c>
      <c r="Q7560">
        <v>0</v>
      </c>
      <c r="R7560" t="s">
        <v>16228</v>
      </c>
      <c r="S7560"/>
      <c r="T7560"/>
      <c r="U7560"/>
      <c r="V7560"/>
      <c r="W7560"/>
      <c r="X7560"/>
      <c r="Y7560"/>
      <c r="Z7560"/>
      <c r="AA7560"/>
      <c r="AB7560"/>
      <c r="AC7560"/>
      <c r="AD7560"/>
      <c r="AE7560"/>
      <c r="AF7560"/>
      <c r="AG7560">
        <v>0</v>
      </c>
      <c r="AH7560">
        <v>0</v>
      </c>
    </row>
    <row r="7561" spans="1:34" ht="15" x14ac:dyDescent="0.25">
      <c r="A7561" t="s">
        <v>14977</v>
      </c>
      <c r="B7561" t="s">
        <v>14978</v>
      </c>
      <c r="C7561" t="s">
        <v>193</v>
      </c>
      <c r="D7561">
        <v>7</v>
      </c>
      <c r="E7561" s="138">
        <v>45714</v>
      </c>
      <c r="F7561" s="138">
        <v>45742</v>
      </c>
      <c r="G7561" t="s">
        <v>69</v>
      </c>
      <c r="H7561" t="s">
        <v>70</v>
      </c>
      <c r="I7561">
        <v>0.72</v>
      </c>
      <c r="J7561" t="s">
        <v>71</v>
      </c>
      <c r="K7561">
        <v>0</v>
      </c>
      <c r="L7561" t="s">
        <v>16229</v>
      </c>
      <c r="M7561">
        <v>0</v>
      </c>
      <c r="N7561" t="s">
        <v>16725</v>
      </c>
      <c r="O7561"/>
      <c r="P7561"/>
      <c r="Q7561"/>
      <c r="R7561"/>
      <c r="S7561"/>
      <c r="T7561"/>
      <c r="U7561"/>
      <c r="V7561"/>
      <c r="W7561"/>
      <c r="X7561"/>
      <c r="Y7561"/>
      <c r="Z7561"/>
      <c r="AA7561"/>
      <c r="AB7561"/>
      <c r="AC7561"/>
      <c r="AD7561"/>
      <c r="AE7561"/>
      <c r="AF7561"/>
      <c r="AG7561">
        <v>5</v>
      </c>
      <c r="AH7561">
        <v>0</v>
      </c>
    </row>
    <row r="7562" spans="1:34" ht="15" x14ac:dyDescent="0.25">
      <c r="A7562" t="s">
        <v>14979</v>
      </c>
      <c r="B7562" t="s">
        <v>14980</v>
      </c>
      <c r="C7562" t="s">
        <v>193</v>
      </c>
      <c r="D7562">
        <v>42</v>
      </c>
      <c r="E7562" s="138">
        <v>45643</v>
      </c>
      <c r="F7562" s="138">
        <v>45670</v>
      </c>
      <c r="G7562" t="s">
        <v>69</v>
      </c>
      <c r="H7562" t="s">
        <v>70</v>
      </c>
      <c r="I7562">
        <v>0</v>
      </c>
      <c r="J7562" t="s">
        <v>16286</v>
      </c>
      <c r="K7562">
        <v>0.8</v>
      </c>
      <c r="L7562" t="s">
        <v>71</v>
      </c>
      <c r="M7562"/>
      <c r="N7562"/>
      <c r="O7562"/>
      <c r="P7562"/>
      <c r="Q7562"/>
      <c r="R7562"/>
      <c r="S7562"/>
      <c r="T7562"/>
      <c r="U7562"/>
      <c r="V7562"/>
      <c r="W7562"/>
      <c r="X7562"/>
      <c r="Y7562"/>
      <c r="Z7562"/>
      <c r="AA7562"/>
      <c r="AB7562"/>
      <c r="AC7562"/>
      <c r="AD7562"/>
      <c r="AE7562"/>
      <c r="AF7562"/>
      <c r="AG7562">
        <v>2</v>
      </c>
      <c r="AH7562">
        <v>5000</v>
      </c>
    </row>
    <row r="7563" spans="1:34" ht="15" x14ac:dyDescent="0.25">
      <c r="A7563" t="s">
        <v>15773</v>
      </c>
      <c r="B7563" t="s">
        <v>15774</v>
      </c>
      <c r="C7563" t="s">
        <v>74</v>
      </c>
      <c r="D7563">
        <v>66</v>
      </c>
      <c r="E7563" s="138">
        <v>45644</v>
      </c>
      <c r="F7563" s="138">
        <v>45674</v>
      </c>
      <c r="G7563" t="s">
        <v>75</v>
      </c>
      <c r="H7563" t="s">
        <v>70</v>
      </c>
      <c r="I7563">
        <v>0.4</v>
      </c>
      <c r="J7563" t="s">
        <v>16270</v>
      </c>
      <c r="K7563">
        <v>0.6</v>
      </c>
      <c r="L7563" t="s">
        <v>78</v>
      </c>
      <c r="M7563">
        <v>0.8</v>
      </c>
      <c r="N7563" t="s">
        <v>79</v>
      </c>
      <c r="O7563"/>
      <c r="P7563"/>
      <c r="Q7563"/>
      <c r="R7563"/>
      <c r="S7563"/>
      <c r="T7563"/>
      <c r="U7563"/>
      <c r="V7563"/>
      <c r="W7563"/>
      <c r="X7563"/>
      <c r="Y7563"/>
      <c r="Z7563"/>
      <c r="AA7563"/>
      <c r="AB7563"/>
      <c r="AC7563"/>
      <c r="AD7563"/>
      <c r="AE7563"/>
      <c r="AF7563"/>
      <c r="AG7563">
        <v>3</v>
      </c>
      <c r="AH7563">
        <v>0</v>
      </c>
    </row>
    <row r="7564" spans="1:34" ht="15" x14ac:dyDescent="0.25">
      <c r="A7564" t="s">
        <v>14981</v>
      </c>
      <c r="B7564" t="s">
        <v>14982</v>
      </c>
      <c r="C7564" t="s">
        <v>102</v>
      </c>
      <c r="D7564"/>
      <c r="E7564"/>
      <c r="F7564"/>
      <c r="G7564"/>
      <c r="H7564" t="s">
        <v>63</v>
      </c>
      <c r="I7564" t="s">
        <v>64</v>
      </c>
      <c r="J7564"/>
      <c r="K7564"/>
      <c r="L7564"/>
      <c r="M7564"/>
      <c r="N7564"/>
      <c r="O7564"/>
      <c r="P7564"/>
      <c r="Q7564"/>
      <c r="R7564"/>
      <c r="S7564"/>
      <c r="T7564"/>
      <c r="U7564"/>
      <c r="V7564"/>
      <c r="W7564"/>
      <c r="X7564"/>
      <c r="Y7564"/>
      <c r="Z7564"/>
      <c r="AA7564"/>
      <c r="AB7564"/>
      <c r="AC7564"/>
      <c r="AD7564"/>
      <c r="AE7564"/>
      <c r="AF7564"/>
      <c r="AG7564"/>
      <c r="AH7564">
        <v>0</v>
      </c>
    </row>
    <row r="7565" spans="1:34" ht="15" x14ac:dyDescent="0.25">
      <c r="A7565" t="s">
        <v>14983</v>
      </c>
      <c r="B7565" t="s">
        <v>14984</v>
      </c>
      <c r="C7565" t="s">
        <v>680</v>
      </c>
      <c r="D7565">
        <v>64</v>
      </c>
      <c r="E7565" s="138">
        <v>45649</v>
      </c>
      <c r="F7565" s="138">
        <v>45708</v>
      </c>
      <c r="G7565" t="s">
        <v>69</v>
      </c>
      <c r="H7565" t="s">
        <v>70</v>
      </c>
      <c r="I7565">
        <v>0</v>
      </c>
      <c r="J7565" t="s">
        <v>16237</v>
      </c>
      <c r="K7565">
        <v>0.8</v>
      </c>
      <c r="L7565" t="s">
        <v>71</v>
      </c>
      <c r="M7565"/>
      <c r="N7565"/>
      <c r="O7565"/>
      <c r="P7565"/>
      <c r="Q7565"/>
      <c r="R7565"/>
      <c r="S7565"/>
      <c r="T7565"/>
      <c r="U7565"/>
      <c r="V7565"/>
      <c r="W7565"/>
      <c r="X7565"/>
      <c r="Y7565"/>
      <c r="Z7565"/>
      <c r="AA7565"/>
      <c r="AB7565"/>
      <c r="AC7565"/>
      <c r="AD7565"/>
      <c r="AE7565"/>
      <c r="AF7565"/>
      <c r="AG7565">
        <v>2</v>
      </c>
      <c r="AH7565">
        <v>9000</v>
      </c>
    </row>
    <row r="7566" spans="1:34" ht="15" x14ac:dyDescent="0.25">
      <c r="A7566" t="s">
        <v>14985</v>
      </c>
      <c r="B7566" t="s">
        <v>14986</v>
      </c>
      <c r="C7566" t="s">
        <v>1085</v>
      </c>
      <c r="D7566">
        <v>29</v>
      </c>
      <c r="E7566" s="138">
        <v>42195</v>
      </c>
      <c r="F7566" s="138">
        <v>46011</v>
      </c>
      <c r="G7566" t="s">
        <v>69</v>
      </c>
      <c r="H7566" t="s">
        <v>63</v>
      </c>
      <c r="I7566">
        <v>0.8</v>
      </c>
      <c r="J7566" t="s">
        <v>71</v>
      </c>
      <c r="K7566"/>
      <c r="L7566"/>
      <c r="M7566"/>
      <c r="N7566"/>
      <c r="O7566"/>
      <c r="P7566"/>
      <c r="Q7566"/>
      <c r="R7566"/>
      <c r="S7566"/>
      <c r="T7566"/>
      <c r="U7566"/>
      <c r="V7566"/>
      <c r="W7566"/>
      <c r="X7566"/>
      <c r="Y7566"/>
      <c r="Z7566"/>
      <c r="AA7566"/>
      <c r="AB7566"/>
      <c r="AC7566"/>
      <c r="AD7566"/>
      <c r="AE7566"/>
      <c r="AF7566"/>
      <c r="AG7566">
        <v>1</v>
      </c>
      <c r="AH7566">
        <v>0</v>
      </c>
    </row>
    <row r="7567" spans="1:34" ht="15" x14ac:dyDescent="0.25">
      <c r="A7567" t="s">
        <v>14987</v>
      </c>
      <c r="B7567" t="s">
        <v>14988</v>
      </c>
      <c r="C7567" t="s">
        <v>251</v>
      </c>
      <c r="D7567">
        <v>128</v>
      </c>
      <c r="E7567" s="138">
        <v>44889</v>
      </c>
      <c r="F7567" s="138">
        <v>46011</v>
      </c>
      <c r="G7567" t="s">
        <v>69</v>
      </c>
      <c r="H7567" t="s">
        <v>63</v>
      </c>
      <c r="I7567">
        <v>0.8</v>
      </c>
      <c r="J7567" t="s">
        <v>71</v>
      </c>
      <c r="K7567"/>
      <c r="L7567"/>
      <c r="M7567"/>
      <c r="N7567"/>
      <c r="O7567"/>
      <c r="P7567"/>
      <c r="Q7567"/>
      <c r="R7567"/>
      <c r="S7567"/>
      <c r="T7567"/>
      <c r="U7567"/>
      <c r="V7567"/>
      <c r="W7567"/>
      <c r="X7567"/>
      <c r="Y7567"/>
      <c r="Z7567"/>
      <c r="AA7567"/>
      <c r="AB7567"/>
      <c r="AC7567"/>
      <c r="AD7567"/>
      <c r="AE7567"/>
      <c r="AF7567"/>
      <c r="AG7567">
        <v>1</v>
      </c>
      <c r="AH7567">
        <v>0</v>
      </c>
    </row>
    <row r="7568" spans="1:34" ht="15" x14ac:dyDescent="0.25">
      <c r="A7568" t="s">
        <v>15947</v>
      </c>
      <c r="B7568" t="s">
        <v>15948</v>
      </c>
      <c r="C7568" t="s">
        <v>90</v>
      </c>
      <c r="D7568">
        <v>6</v>
      </c>
      <c r="E7568" s="138">
        <v>43601</v>
      </c>
      <c r="F7568" s="138">
        <v>46011</v>
      </c>
      <c r="G7568" t="s">
        <v>69</v>
      </c>
      <c r="H7568" t="s">
        <v>70</v>
      </c>
      <c r="I7568">
        <v>0</v>
      </c>
      <c r="J7568" t="s">
        <v>16229</v>
      </c>
      <c r="K7568">
        <v>0.65</v>
      </c>
      <c r="L7568" t="s">
        <v>71</v>
      </c>
      <c r="M7568"/>
      <c r="N7568"/>
      <c r="O7568"/>
      <c r="P7568"/>
      <c r="Q7568"/>
      <c r="R7568"/>
      <c r="S7568"/>
      <c r="T7568"/>
      <c r="U7568"/>
      <c r="V7568"/>
      <c r="W7568"/>
      <c r="X7568"/>
      <c r="Y7568"/>
      <c r="Z7568"/>
      <c r="AA7568"/>
      <c r="AB7568"/>
      <c r="AC7568"/>
      <c r="AD7568"/>
      <c r="AE7568"/>
      <c r="AF7568"/>
      <c r="AG7568">
        <v>2</v>
      </c>
      <c r="AH7568">
        <v>10000</v>
      </c>
    </row>
    <row r="7569" spans="1:34" ht="15" x14ac:dyDescent="0.25">
      <c r="A7569" t="s">
        <v>14989</v>
      </c>
      <c r="B7569" t="s">
        <v>14990</v>
      </c>
      <c r="C7569" t="s">
        <v>313</v>
      </c>
      <c r="D7569"/>
      <c r="E7569"/>
      <c r="F7569"/>
      <c r="G7569"/>
      <c r="H7569" t="s">
        <v>63</v>
      </c>
      <c r="I7569" t="s">
        <v>64</v>
      </c>
      <c r="J7569"/>
      <c r="K7569"/>
      <c r="L7569"/>
      <c r="M7569"/>
      <c r="N7569"/>
      <c r="O7569"/>
      <c r="P7569"/>
      <c r="Q7569"/>
      <c r="R7569"/>
      <c r="S7569"/>
      <c r="T7569"/>
      <c r="U7569"/>
      <c r="V7569"/>
      <c r="W7569"/>
      <c r="X7569"/>
      <c r="Y7569"/>
      <c r="Z7569"/>
      <c r="AA7569"/>
      <c r="AB7569"/>
      <c r="AC7569"/>
      <c r="AD7569"/>
      <c r="AE7569"/>
      <c r="AF7569"/>
      <c r="AG7569"/>
      <c r="AH7569">
        <v>0</v>
      </c>
    </row>
    <row r="7570" spans="1:34" ht="15" x14ac:dyDescent="0.25">
      <c r="A7570" t="s">
        <v>14991</v>
      </c>
      <c r="B7570" t="s">
        <v>14992</v>
      </c>
      <c r="C7570" t="s">
        <v>102</v>
      </c>
      <c r="D7570">
        <v>29</v>
      </c>
      <c r="E7570" s="138">
        <v>45653</v>
      </c>
      <c r="F7570" s="138">
        <v>45677</v>
      </c>
      <c r="G7570" t="s">
        <v>69</v>
      </c>
      <c r="H7570" t="s">
        <v>63</v>
      </c>
      <c r="I7570">
        <v>0.37</v>
      </c>
      <c r="J7570" t="s">
        <v>71</v>
      </c>
      <c r="K7570"/>
      <c r="L7570"/>
      <c r="M7570"/>
      <c r="N7570"/>
      <c r="O7570"/>
      <c r="P7570"/>
      <c r="Q7570"/>
      <c r="R7570"/>
      <c r="S7570"/>
      <c r="T7570"/>
      <c r="U7570"/>
      <c r="V7570"/>
      <c r="W7570"/>
      <c r="X7570"/>
      <c r="Y7570"/>
      <c r="Z7570"/>
      <c r="AA7570"/>
      <c r="AB7570"/>
      <c r="AC7570"/>
      <c r="AD7570"/>
      <c r="AE7570"/>
      <c r="AF7570"/>
      <c r="AG7570">
        <v>1</v>
      </c>
      <c r="AH7570">
        <v>0</v>
      </c>
    </row>
    <row r="7571" spans="1:34" ht="15" x14ac:dyDescent="0.25">
      <c r="A7571" t="s">
        <v>14993</v>
      </c>
      <c r="B7571" t="s">
        <v>14994</v>
      </c>
      <c r="C7571" t="s">
        <v>214</v>
      </c>
      <c r="D7571">
        <v>28</v>
      </c>
      <c r="E7571" s="138">
        <v>45649</v>
      </c>
      <c r="F7571" s="138">
        <v>45769</v>
      </c>
      <c r="G7571" t="s">
        <v>75</v>
      </c>
      <c r="H7571" t="s">
        <v>63</v>
      </c>
      <c r="I7571">
        <v>0.8</v>
      </c>
      <c r="J7571" t="s">
        <v>71</v>
      </c>
      <c r="K7571"/>
      <c r="L7571"/>
      <c r="M7571"/>
      <c r="N7571"/>
      <c r="O7571"/>
      <c r="P7571"/>
      <c r="Q7571"/>
      <c r="R7571"/>
      <c r="S7571"/>
      <c r="T7571"/>
      <c r="U7571"/>
      <c r="V7571"/>
      <c r="W7571"/>
      <c r="X7571"/>
      <c r="Y7571"/>
      <c r="Z7571"/>
      <c r="AA7571"/>
      <c r="AB7571"/>
      <c r="AC7571"/>
      <c r="AD7571"/>
      <c r="AE7571"/>
      <c r="AF7571"/>
      <c r="AG7571">
        <v>1</v>
      </c>
      <c r="AH7571">
        <v>0</v>
      </c>
    </row>
    <row r="7572" spans="1:34" ht="15" x14ac:dyDescent="0.25">
      <c r="A7572" t="s">
        <v>14995</v>
      </c>
      <c r="B7572" t="s">
        <v>14996</v>
      </c>
      <c r="C7572" t="s">
        <v>90</v>
      </c>
      <c r="D7572">
        <v>38</v>
      </c>
      <c r="E7572" s="138">
        <v>44916</v>
      </c>
      <c r="F7572" s="138">
        <v>46011</v>
      </c>
      <c r="G7572" t="s">
        <v>69</v>
      </c>
      <c r="H7572" t="s">
        <v>70</v>
      </c>
      <c r="I7572">
        <v>0</v>
      </c>
      <c r="J7572" t="s">
        <v>16257</v>
      </c>
      <c r="K7572">
        <v>0.5</v>
      </c>
      <c r="L7572" t="s">
        <v>71</v>
      </c>
      <c r="M7572"/>
      <c r="N7572"/>
      <c r="O7572"/>
      <c r="P7572"/>
      <c r="Q7572"/>
      <c r="R7572"/>
      <c r="S7572"/>
      <c r="T7572"/>
      <c r="U7572"/>
      <c r="V7572"/>
      <c r="W7572"/>
      <c r="X7572"/>
      <c r="Y7572"/>
      <c r="Z7572"/>
      <c r="AA7572"/>
      <c r="AB7572"/>
      <c r="AC7572"/>
      <c r="AD7572"/>
      <c r="AE7572"/>
      <c r="AF7572"/>
      <c r="AG7572">
        <v>2</v>
      </c>
      <c r="AH7572">
        <v>14999.99</v>
      </c>
    </row>
    <row r="7573" spans="1:34" ht="15" x14ac:dyDescent="0.25">
      <c r="A7573" t="s">
        <v>14997</v>
      </c>
      <c r="B7573" t="s">
        <v>14998</v>
      </c>
      <c r="C7573" t="s">
        <v>564</v>
      </c>
      <c r="D7573">
        <v>49</v>
      </c>
      <c r="E7573" s="138">
        <v>45656</v>
      </c>
      <c r="F7573" s="138">
        <v>45706</v>
      </c>
      <c r="G7573" t="s">
        <v>69</v>
      </c>
      <c r="H7573" t="s">
        <v>63</v>
      </c>
      <c r="I7573">
        <v>0.8</v>
      </c>
      <c r="J7573" t="s">
        <v>71</v>
      </c>
      <c r="K7573"/>
      <c r="L7573"/>
      <c r="M7573"/>
      <c r="N7573"/>
      <c r="O7573"/>
      <c r="P7573"/>
      <c r="Q7573"/>
      <c r="R7573"/>
      <c r="S7573"/>
      <c r="T7573"/>
      <c r="U7573"/>
      <c r="V7573"/>
      <c r="W7573"/>
      <c r="X7573"/>
      <c r="Y7573"/>
      <c r="Z7573"/>
      <c r="AA7573"/>
      <c r="AB7573"/>
      <c r="AC7573"/>
      <c r="AD7573"/>
      <c r="AE7573"/>
      <c r="AF7573"/>
      <c r="AG7573">
        <v>1</v>
      </c>
      <c r="AH7573">
        <v>0</v>
      </c>
    </row>
    <row r="7574" spans="1:34" ht="15" x14ac:dyDescent="0.25">
      <c r="A7574" t="s">
        <v>14999</v>
      </c>
      <c r="B7574" t="s">
        <v>15000</v>
      </c>
      <c r="C7574" t="s">
        <v>2663</v>
      </c>
      <c r="D7574">
        <v>8</v>
      </c>
      <c r="E7574" s="138">
        <v>39156</v>
      </c>
      <c r="F7574" s="138">
        <v>46011</v>
      </c>
      <c r="G7574" t="s">
        <v>69</v>
      </c>
      <c r="H7574" t="s">
        <v>63</v>
      </c>
      <c r="I7574">
        <v>0.8</v>
      </c>
      <c r="J7574" t="s">
        <v>71</v>
      </c>
      <c r="K7574"/>
      <c r="L7574"/>
      <c r="M7574"/>
      <c r="N7574"/>
      <c r="O7574"/>
      <c r="P7574"/>
      <c r="Q7574"/>
      <c r="R7574"/>
      <c r="S7574"/>
      <c r="T7574"/>
      <c r="U7574"/>
      <c r="V7574"/>
      <c r="W7574"/>
      <c r="X7574"/>
      <c r="Y7574"/>
      <c r="Z7574"/>
      <c r="AA7574"/>
      <c r="AB7574"/>
      <c r="AC7574"/>
      <c r="AD7574"/>
      <c r="AE7574"/>
      <c r="AF7574"/>
      <c r="AG7574">
        <v>1</v>
      </c>
      <c r="AH7574">
        <v>0</v>
      </c>
    </row>
    <row r="7575" spans="1:34" ht="15" x14ac:dyDescent="0.25">
      <c r="A7575" t="s">
        <v>15001</v>
      </c>
      <c r="B7575" t="s">
        <v>15002</v>
      </c>
      <c r="C7575" t="s">
        <v>426</v>
      </c>
      <c r="D7575">
        <v>29</v>
      </c>
      <c r="E7575" s="138">
        <v>45656</v>
      </c>
      <c r="F7575" s="138">
        <v>45805</v>
      </c>
      <c r="G7575" t="s">
        <v>69</v>
      </c>
      <c r="H7575" t="s">
        <v>70</v>
      </c>
      <c r="I7575">
        <v>0</v>
      </c>
      <c r="J7575" t="s">
        <v>16248</v>
      </c>
      <c r="K7575">
        <v>0.8</v>
      </c>
      <c r="L7575" t="s">
        <v>71</v>
      </c>
      <c r="M7575"/>
      <c r="N7575"/>
      <c r="O7575"/>
      <c r="P7575"/>
      <c r="Q7575"/>
      <c r="R7575"/>
      <c r="S7575"/>
      <c r="T7575"/>
      <c r="U7575"/>
      <c r="V7575"/>
      <c r="W7575"/>
      <c r="X7575"/>
      <c r="Y7575"/>
      <c r="Z7575"/>
      <c r="AA7575"/>
      <c r="AB7575"/>
      <c r="AC7575"/>
      <c r="AD7575"/>
      <c r="AE7575"/>
      <c r="AF7575"/>
      <c r="AG7575">
        <v>2</v>
      </c>
      <c r="AH7575">
        <v>8500</v>
      </c>
    </row>
    <row r="7576" spans="1:34" ht="15" x14ac:dyDescent="0.25">
      <c r="A7576" t="s">
        <v>15003</v>
      </c>
      <c r="B7576" t="s">
        <v>15004</v>
      </c>
      <c r="C7576" t="s">
        <v>142</v>
      </c>
      <c r="D7576"/>
      <c r="E7576"/>
      <c r="F7576"/>
      <c r="G7576"/>
      <c r="H7576" t="s">
        <v>63</v>
      </c>
      <c r="I7576" t="s">
        <v>64</v>
      </c>
      <c r="J7576"/>
      <c r="K7576"/>
      <c r="L7576"/>
      <c r="M7576"/>
      <c r="N7576"/>
      <c r="O7576"/>
      <c r="P7576"/>
      <c r="Q7576"/>
      <c r="R7576"/>
      <c r="S7576"/>
      <c r="T7576"/>
      <c r="U7576"/>
      <c r="V7576"/>
      <c r="W7576"/>
      <c r="X7576"/>
      <c r="Y7576"/>
      <c r="Z7576"/>
      <c r="AA7576"/>
      <c r="AB7576"/>
      <c r="AC7576"/>
      <c r="AD7576"/>
      <c r="AE7576"/>
      <c r="AF7576"/>
      <c r="AG7576"/>
      <c r="AH7576">
        <v>0</v>
      </c>
    </row>
    <row r="7577" spans="1:34" ht="15" x14ac:dyDescent="0.25">
      <c r="A7577" t="s">
        <v>15005</v>
      </c>
      <c r="B7577" t="s">
        <v>15006</v>
      </c>
      <c r="C7577" t="s">
        <v>142</v>
      </c>
      <c r="D7577">
        <v>6</v>
      </c>
      <c r="E7577" s="138">
        <v>45713</v>
      </c>
      <c r="F7577" s="138">
        <v>45743</v>
      </c>
      <c r="G7577" t="s">
        <v>75</v>
      </c>
      <c r="H7577" t="s">
        <v>70</v>
      </c>
      <c r="I7577">
        <v>0</v>
      </c>
      <c r="J7577" t="s">
        <v>16269</v>
      </c>
      <c r="K7577">
        <v>0.3</v>
      </c>
      <c r="L7577" t="s">
        <v>16270</v>
      </c>
      <c r="M7577">
        <v>0.6</v>
      </c>
      <c r="N7577" t="s">
        <v>78</v>
      </c>
      <c r="O7577">
        <v>0.8</v>
      </c>
      <c r="P7577" t="s">
        <v>79</v>
      </c>
      <c r="Q7577"/>
      <c r="R7577"/>
      <c r="S7577"/>
      <c r="T7577"/>
      <c r="U7577"/>
      <c r="V7577"/>
      <c r="W7577"/>
      <c r="X7577"/>
      <c r="Y7577"/>
      <c r="Z7577"/>
      <c r="AA7577"/>
      <c r="AB7577"/>
      <c r="AC7577"/>
      <c r="AD7577"/>
      <c r="AE7577"/>
      <c r="AF7577"/>
      <c r="AG7577">
        <v>4</v>
      </c>
      <c r="AH7577">
        <v>12500</v>
      </c>
    </row>
    <row r="7578" spans="1:34" ht="15" x14ac:dyDescent="0.25">
      <c r="A7578" t="s">
        <v>15007</v>
      </c>
      <c r="B7578" t="s">
        <v>15008</v>
      </c>
      <c r="C7578" t="s">
        <v>231</v>
      </c>
      <c r="D7578">
        <v>3</v>
      </c>
      <c r="E7578" s="138">
        <v>45014</v>
      </c>
      <c r="F7578" s="138">
        <v>46011</v>
      </c>
      <c r="G7578" t="s">
        <v>69</v>
      </c>
      <c r="H7578" t="s">
        <v>70</v>
      </c>
      <c r="I7578">
        <v>0</v>
      </c>
      <c r="J7578" t="s">
        <v>16236</v>
      </c>
      <c r="K7578">
        <v>0.75</v>
      </c>
      <c r="L7578" t="s">
        <v>71</v>
      </c>
      <c r="M7578"/>
      <c r="N7578"/>
      <c r="O7578"/>
      <c r="P7578"/>
      <c r="Q7578"/>
      <c r="R7578"/>
      <c r="S7578"/>
      <c r="T7578"/>
      <c r="U7578"/>
      <c r="V7578"/>
      <c r="W7578"/>
      <c r="X7578"/>
      <c r="Y7578"/>
      <c r="Z7578"/>
      <c r="AA7578"/>
      <c r="AB7578"/>
      <c r="AC7578"/>
      <c r="AD7578"/>
      <c r="AE7578"/>
      <c r="AF7578"/>
      <c r="AG7578">
        <v>2</v>
      </c>
      <c r="AH7578">
        <v>9999.99</v>
      </c>
    </row>
    <row r="7579" spans="1:34" ht="15" x14ac:dyDescent="0.25">
      <c r="A7579" t="s">
        <v>15009</v>
      </c>
      <c r="B7579" t="s">
        <v>15010</v>
      </c>
      <c r="C7579" t="s">
        <v>136</v>
      </c>
      <c r="D7579">
        <v>49</v>
      </c>
      <c r="E7579" s="138">
        <v>45278</v>
      </c>
      <c r="F7579" s="138">
        <v>46011</v>
      </c>
      <c r="G7579" t="s">
        <v>16478</v>
      </c>
      <c r="H7579" t="s">
        <v>70</v>
      </c>
      <c r="I7579">
        <v>0.25</v>
      </c>
      <c r="J7579" t="s">
        <v>76</v>
      </c>
      <c r="K7579">
        <v>0.3</v>
      </c>
      <c r="L7579" t="s">
        <v>77</v>
      </c>
      <c r="M7579">
        <v>0.35</v>
      </c>
      <c r="N7579" t="s">
        <v>78</v>
      </c>
      <c r="O7579">
        <v>0.4</v>
      </c>
      <c r="P7579" t="s">
        <v>79</v>
      </c>
      <c r="Q7579">
        <v>0</v>
      </c>
      <c r="R7579" t="s">
        <v>16228</v>
      </c>
      <c r="S7579"/>
      <c r="T7579"/>
      <c r="U7579"/>
      <c r="V7579"/>
      <c r="W7579"/>
      <c r="X7579"/>
      <c r="Y7579"/>
      <c r="Z7579"/>
      <c r="AA7579"/>
      <c r="AB7579"/>
      <c r="AC7579"/>
      <c r="AD7579"/>
      <c r="AE7579"/>
      <c r="AF7579"/>
      <c r="AG7579">
        <v>0</v>
      </c>
      <c r="AH7579">
        <v>0</v>
      </c>
    </row>
    <row r="7580" spans="1:34" ht="15" x14ac:dyDescent="0.25">
      <c r="A7580" t="s">
        <v>15011</v>
      </c>
      <c r="B7580" t="s">
        <v>15012</v>
      </c>
      <c r="C7580" t="s">
        <v>203</v>
      </c>
      <c r="D7580">
        <v>9</v>
      </c>
      <c r="E7580" s="138">
        <v>44959</v>
      </c>
      <c r="F7580" s="138">
        <v>46011</v>
      </c>
      <c r="G7580" t="s">
        <v>69</v>
      </c>
      <c r="H7580" t="s">
        <v>70</v>
      </c>
      <c r="I7580">
        <v>0</v>
      </c>
      <c r="J7580" t="s">
        <v>16228</v>
      </c>
      <c r="K7580">
        <v>0.8</v>
      </c>
      <c r="L7580" t="s">
        <v>71</v>
      </c>
      <c r="M7580"/>
      <c r="N7580"/>
      <c r="O7580"/>
      <c r="P7580"/>
      <c r="Q7580"/>
      <c r="R7580"/>
      <c r="S7580"/>
      <c r="T7580"/>
      <c r="U7580"/>
      <c r="V7580"/>
      <c r="W7580"/>
      <c r="X7580"/>
      <c r="Y7580"/>
      <c r="Z7580"/>
      <c r="AA7580"/>
      <c r="AB7580"/>
      <c r="AC7580"/>
      <c r="AD7580"/>
      <c r="AE7580"/>
      <c r="AF7580"/>
      <c r="AG7580">
        <v>2</v>
      </c>
      <c r="AH7580">
        <v>12000</v>
      </c>
    </row>
    <row r="7581" spans="1:34" ht="15" x14ac:dyDescent="0.25">
      <c r="A7581" t="s">
        <v>5042</v>
      </c>
      <c r="B7581" t="s">
        <v>5043</v>
      </c>
      <c r="C7581" t="s">
        <v>203</v>
      </c>
      <c r="D7581">
        <v>7</v>
      </c>
      <c r="E7581" s="138">
        <v>45688</v>
      </c>
      <c r="F7581" s="138">
        <v>45860</v>
      </c>
      <c r="G7581" t="s">
        <v>69</v>
      </c>
      <c r="H7581" t="s">
        <v>63</v>
      </c>
      <c r="I7581">
        <v>0.8</v>
      </c>
      <c r="J7581" t="s">
        <v>71</v>
      </c>
      <c r="K7581"/>
      <c r="L7581"/>
      <c r="M7581"/>
      <c r="N7581"/>
      <c r="O7581"/>
      <c r="P7581"/>
      <c r="Q7581"/>
      <c r="R7581"/>
      <c r="S7581"/>
      <c r="T7581"/>
      <c r="U7581"/>
      <c r="V7581"/>
      <c r="W7581"/>
      <c r="X7581"/>
      <c r="Y7581"/>
      <c r="Z7581"/>
      <c r="AA7581"/>
      <c r="AB7581"/>
      <c r="AC7581"/>
      <c r="AD7581"/>
      <c r="AE7581"/>
      <c r="AF7581"/>
      <c r="AG7581">
        <v>1</v>
      </c>
      <c r="AH7581">
        <v>0</v>
      </c>
    </row>
    <row r="7582" spans="1:34" ht="15" x14ac:dyDescent="0.25">
      <c r="A7582" t="s">
        <v>15013</v>
      </c>
      <c r="B7582" t="s">
        <v>15014</v>
      </c>
      <c r="C7582" t="s">
        <v>270</v>
      </c>
      <c r="D7582"/>
      <c r="E7582"/>
      <c r="F7582"/>
      <c r="G7582"/>
      <c r="H7582" t="s">
        <v>63</v>
      </c>
      <c r="I7582" t="s">
        <v>64</v>
      </c>
      <c r="J7582"/>
      <c r="K7582"/>
      <c r="L7582"/>
      <c r="M7582"/>
      <c r="N7582"/>
      <c r="O7582"/>
      <c r="P7582"/>
      <c r="Q7582"/>
      <c r="R7582"/>
      <c r="S7582"/>
      <c r="T7582"/>
      <c r="U7582"/>
      <c r="V7582"/>
      <c r="W7582"/>
      <c r="X7582"/>
      <c r="Y7582"/>
      <c r="Z7582"/>
      <c r="AA7582"/>
      <c r="AB7582"/>
      <c r="AC7582"/>
      <c r="AD7582"/>
      <c r="AE7582"/>
      <c r="AF7582"/>
      <c r="AG7582"/>
      <c r="AH7582">
        <v>0</v>
      </c>
    </row>
    <row r="7583" spans="1:34" ht="15" x14ac:dyDescent="0.25">
      <c r="A7583" t="s">
        <v>3680</v>
      </c>
      <c r="B7583" t="s">
        <v>3681</v>
      </c>
      <c r="C7583" t="s">
        <v>270</v>
      </c>
      <c r="D7583">
        <v>17</v>
      </c>
      <c r="E7583" s="138">
        <v>44048</v>
      </c>
      <c r="F7583" s="138">
        <v>46011</v>
      </c>
      <c r="G7583" t="s">
        <v>818</v>
      </c>
      <c r="H7583" t="s">
        <v>63</v>
      </c>
      <c r="I7583">
        <v>0</v>
      </c>
      <c r="J7583" t="s">
        <v>71</v>
      </c>
      <c r="K7583"/>
      <c r="L7583"/>
      <c r="M7583"/>
      <c r="N7583"/>
      <c r="O7583"/>
      <c r="P7583"/>
      <c r="Q7583"/>
      <c r="R7583"/>
      <c r="S7583"/>
      <c r="T7583"/>
      <c r="U7583"/>
      <c r="V7583"/>
      <c r="W7583"/>
      <c r="X7583"/>
      <c r="Y7583"/>
      <c r="Z7583"/>
      <c r="AA7583"/>
      <c r="AB7583"/>
      <c r="AC7583"/>
      <c r="AD7583"/>
      <c r="AE7583"/>
      <c r="AF7583"/>
      <c r="AG7583">
        <v>1</v>
      </c>
      <c r="AH7583">
        <v>0</v>
      </c>
    </row>
    <row r="7584" spans="1:34" ht="15" x14ac:dyDescent="0.25">
      <c r="A7584" t="s">
        <v>15015</v>
      </c>
      <c r="B7584" t="s">
        <v>15016</v>
      </c>
      <c r="C7584" t="s">
        <v>318</v>
      </c>
      <c r="D7584">
        <v>34</v>
      </c>
      <c r="E7584" s="138">
        <v>45643</v>
      </c>
      <c r="F7584" s="138">
        <v>45945</v>
      </c>
      <c r="G7584" t="s">
        <v>69</v>
      </c>
      <c r="H7584" t="s">
        <v>63</v>
      </c>
      <c r="I7584">
        <v>0.6</v>
      </c>
      <c r="J7584" t="s">
        <v>71</v>
      </c>
      <c r="K7584"/>
      <c r="L7584"/>
      <c r="M7584"/>
      <c r="N7584"/>
      <c r="O7584"/>
      <c r="P7584"/>
      <c r="Q7584"/>
      <c r="R7584"/>
      <c r="S7584"/>
      <c r="T7584"/>
      <c r="U7584"/>
      <c r="V7584"/>
      <c r="W7584"/>
      <c r="X7584"/>
      <c r="Y7584"/>
      <c r="Z7584"/>
      <c r="AA7584"/>
      <c r="AB7584"/>
      <c r="AC7584"/>
      <c r="AD7584"/>
      <c r="AE7584"/>
      <c r="AF7584"/>
      <c r="AG7584">
        <v>1</v>
      </c>
      <c r="AH7584">
        <v>0</v>
      </c>
    </row>
    <row r="7585" spans="1:34" ht="15" x14ac:dyDescent="0.25">
      <c r="A7585" t="s">
        <v>15017</v>
      </c>
      <c r="B7585" t="s">
        <v>15018</v>
      </c>
      <c r="C7585" t="s">
        <v>294</v>
      </c>
      <c r="D7585">
        <v>2073</v>
      </c>
      <c r="E7585" s="138">
        <v>41779</v>
      </c>
      <c r="F7585" s="138">
        <v>46011</v>
      </c>
      <c r="G7585" t="s">
        <v>818</v>
      </c>
      <c r="H7585" t="s">
        <v>63</v>
      </c>
      <c r="I7585">
        <v>0</v>
      </c>
      <c r="J7585" t="s">
        <v>71</v>
      </c>
      <c r="K7585"/>
      <c r="L7585"/>
      <c r="M7585"/>
      <c r="N7585"/>
      <c r="O7585"/>
      <c r="P7585"/>
      <c r="Q7585"/>
      <c r="R7585"/>
      <c r="S7585"/>
      <c r="T7585"/>
      <c r="U7585"/>
      <c r="V7585"/>
      <c r="W7585"/>
      <c r="X7585"/>
      <c r="Y7585"/>
      <c r="Z7585"/>
      <c r="AA7585"/>
      <c r="AB7585"/>
      <c r="AC7585"/>
      <c r="AD7585"/>
      <c r="AE7585"/>
      <c r="AF7585"/>
      <c r="AG7585">
        <v>1</v>
      </c>
      <c r="AH7585">
        <v>0</v>
      </c>
    </row>
    <row r="7586" spans="1:34" ht="15" x14ac:dyDescent="0.25">
      <c r="A7586" t="s">
        <v>15021</v>
      </c>
      <c r="B7586" t="s">
        <v>15022</v>
      </c>
      <c r="C7586" t="s">
        <v>318</v>
      </c>
      <c r="D7586">
        <v>21</v>
      </c>
      <c r="E7586" s="138">
        <v>45649</v>
      </c>
      <c r="F7586" s="138">
        <v>45674</v>
      </c>
      <c r="G7586" t="s">
        <v>16478</v>
      </c>
      <c r="H7586" t="s">
        <v>70</v>
      </c>
      <c r="I7586">
        <v>0.5</v>
      </c>
      <c r="J7586" t="s">
        <v>76</v>
      </c>
      <c r="K7586">
        <v>0.6</v>
      </c>
      <c r="L7586" t="s">
        <v>77</v>
      </c>
      <c r="M7586">
        <v>0.7</v>
      </c>
      <c r="N7586" t="s">
        <v>78</v>
      </c>
      <c r="O7586">
        <v>0.8</v>
      </c>
      <c r="P7586" t="s">
        <v>79</v>
      </c>
      <c r="Q7586">
        <v>0</v>
      </c>
      <c r="R7586" t="s">
        <v>16249</v>
      </c>
      <c r="S7586"/>
      <c r="T7586"/>
      <c r="U7586"/>
      <c r="V7586"/>
      <c r="W7586"/>
      <c r="X7586"/>
      <c r="Y7586"/>
      <c r="Z7586"/>
      <c r="AA7586"/>
      <c r="AB7586"/>
      <c r="AC7586"/>
      <c r="AD7586"/>
      <c r="AE7586"/>
      <c r="AF7586"/>
      <c r="AG7586">
        <v>0</v>
      </c>
      <c r="AH7586">
        <v>0</v>
      </c>
    </row>
    <row r="7587" spans="1:34" ht="15" x14ac:dyDescent="0.25">
      <c r="A7587" t="s">
        <v>15019</v>
      </c>
      <c r="B7587" t="s">
        <v>15020</v>
      </c>
      <c r="C7587" t="s">
        <v>231</v>
      </c>
      <c r="D7587">
        <v>36</v>
      </c>
      <c r="E7587" s="138">
        <v>45644</v>
      </c>
      <c r="F7587" s="138">
        <v>45728</v>
      </c>
      <c r="G7587" t="s">
        <v>69</v>
      </c>
      <c r="H7587" t="s">
        <v>63</v>
      </c>
      <c r="I7587">
        <v>0.8</v>
      </c>
      <c r="J7587" t="s">
        <v>71</v>
      </c>
      <c r="K7587"/>
      <c r="L7587"/>
      <c r="M7587"/>
      <c r="N7587"/>
      <c r="O7587"/>
      <c r="P7587"/>
      <c r="Q7587"/>
      <c r="R7587"/>
      <c r="S7587"/>
      <c r="T7587"/>
      <c r="U7587"/>
      <c r="V7587"/>
      <c r="W7587"/>
      <c r="X7587"/>
      <c r="Y7587"/>
      <c r="Z7587"/>
      <c r="AA7587"/>
      <c r="AB7587"/>
      <c r="AC7587"/>
      <c r="AD7587"/>
      <c r="AE7587"/>
      <c r="AF7587"/>
      <c r="AG7587">
        <v>1</v>
      </c>
      <c r="AH7587">
        <v>0</v>
      </c>
    </row>
    <row r="7588" spans="1:34" ht="15" x14ac:dyDescent="0.25">
      <c r="A7588" t="s">
        <v>15023</v>
      </c>
      <c r="B7588" t="s">
        <v>15024</v>
      </c>
      <c r="C7588" t="s">
        <v>359</v>
      </c>
      <c r="D7588">
        <v>44</v>
      </c>
      <c r="E7588" s="138">
        <v>45281</v>
      </c>
      <c r="F7588" s="138">
        <v>46011</v>
      </c>
      <c r="G7588" t="s">
        <v>16478</v>
      </c>
      <c r="H7588" t="s">
        <v>70</v>
      </c>
      <c r="I7588">
        <v>0.45</v>
      </c>
      <c r="J7588" t="s">
        <v>76</v>
      </c>
      <c r="K7588">
        <v>0.5</v>
      </c>
      <c r="L7588" t="s">
        <v>77</v>
      </c>
      <c r="M7588">
        <v>0.6</v>
      </c>
      <c r="N7588" t="s">
        <v>78</v>
      </c>
      <c r="O7588">
        <v>0.8</v>
      </c>
      <c r="P7588" t="s">
        <v>79</v>
      </c>
      <c r="Q7588">
        <v>0</v>
      </c>
      <c r="R7588" t="s">
        <v>16230</v>
      </c>
      <c r="S7588"/>
      <c r="T7588"/>
      <c r="U7588"/>
      <c r="V7588"/>
      <c r="W7588"/>
      <c r="X7588"/>
      <c r="Y7588"/>
      <c r="Z7588"/>
      <c r="AA7588"/>
      <c r="AB7588"/>
      <c r="AC7588"/>
      <c r="AD7588"/>
      <c r="AE7588"/>
      <c r="AF7588"/>
      <c r="AG7588">
        <v>0</v>
      </c>
      <c r="AH7588">
        <v>0</v>
      </c>
    </row>
    <row r="7589" spans="1:34" ht="15" x14ac:dyDescent="0.25">
      <c r="A7589" t="s">
        <v>15025</v>
      </c>
      <c r="B7589" t="s">
        <v>15026</v>
      </c>
      <c r="C7589" t="s">
        <v>193</v>
      </c>
      <c r="D7589">
        <v>40</v>
      </c>
      <c r="E7589" s="138">
        <v>45624</v>
      </c>
      <c r="F7589" s="138">
        <v>45649</v>
      </c>
      <c r="G7589" t="s">
        <v>75</v>
      </c>
      <c r="H7589" t="s">
        <v>63</v>
      </c>
      <c r="I7589">
        <v>0.8</v>
      </c>
      <c r="J7589" t="s">
        <v>71</v>
      </c>
      <c r="K7589"/>
      <c r="L7589"/>
      <c r="M7589"/>
      <c r="N7589"/>
      <c r="O7589"/>
      <c r="P7589"/>
      <c r="Q7589"/>
      <c r="R7589"/>
      <c r="S7589"/>
      <c r="T7589"/>
      <c r="U7589"/>
      <c r="V7589"/>
      <c r="W7589"/>
      <c r="X7589"/>
      <c r="Y7589"/>
      <c r="Z7589"/>
      <c r="AA7589"/>
      <c r="AB7589"/>
      <c r="AC7589"/>
      <c r="AD7589"/>
      <c r="AE7589"/>
      <c r="AF7589"/>
      <c r="AG7589">
        <v>1</v>
      </c>
      <c r="AH7589">
        <v>0</v>
      </c>
    </row>
    <row r="7590" spans="1:34" ht="15" x14ac:dyDescent="0.25">
      <c r="A7590" t="s">
        <v>15027</v>
      </c>
      <c r="B7590" t="s">
        <v>15028</v>
      </c>
      <c r="C7590" t="s">
        <v>1370</v>
      </c>
      <c r="D7590">
        <v>5</v>
      </c>
      <c r="E7590" s="138">
        <v>45714</v>
      </c>
      <c r="F7590" s="138">
        <v>45750</v>
      </c>
      <c r="G7590" t="s">
        <v>16478</v>
      </c>
      <c r="H7590" t="s">
        <v>70</v>
      </c>
      <c r="I7590">
        <v>0.53</v>
      </c>
      <c r="J7590" t="s">
        <v>16513</v>
      </c>
      <c r="K7590">
        <v>0.7</v>
      </c>
      <c r="L7590" t="s">
        <v>16514</v>
      </c>
      <c r="M7590">
        <v>0.76</v>
      </c>
      <c r="N7590" t="s">
        <v>16515</v>
      </c>
      <c r="O7590">
        <v>0.79</v>
      </c>
      <c r="P7590" t="s">
        <v>16512</v>
      </c>
      <c r="Q7590">
        <v>0</v>
      </c>
      <c r="R7590" t="s">
        <v>16230</v>
      </c>
      <c r="S7590"/>
      <c r="T7590"/>
      <c r="U7590"/>
      <c r="V7590"/>
      <c r="W7590"/>
      <c r="X7590"/>
      <c r="Y7590"/>
      <c r="Z7590"/>
      <c r="AA7590"/>
      <c r="AB7590"/>
      <c r="AC7590"/>
      <c r="AD7590"/>
      <c r="AE7590"/>
      <c r="AF7590"/>
      <c r="AG7590">
        <v>0</v>
      </c>
      <c r="AH7590">
        <v>0</v>
      </c>
    </row>
    <row r="7591" spans="1:34" ht="15" x14ac:dyDescent="0.25">
      <c r="A7591" t="s">
        <v>15029</v>
      </c>
      <c r="B7591" t="s">
        <v>15030</v>
      </c>
      <c r="C7591" t="s">
        <v>350</v>
      </c>
      <c r="D7591"/>
      <c r="E7591"/>
      <c r="F7591"/>
      <c r="G7591"/>
      <c r="H7591" t="s">
        <v>63</v>
      </c>
      <c r="I7591" t="s">
        <v>64</v>
      </c>
      <c r="J7591"/>
      <c r="K7591"/>
      <c r="L7591"/>
      <c r="M7591"/>
      <c r="N7591"/>
      <c r="O7591"/>
      <c r="P7591"/>
      <c r="Q7591"/>
      <c r="R7591"/>
      <c r="S7591"/>
      <c r="T7591"/>
      <c r="U7591"/>
      <c r="V7591"/>
      <c r="W7591"/>
      <c r="X7591"/>
      <c r="Y7591"/>
      <c r="Z7591"/>
      <c r="AA7591"/>
      <c r="AB7591"/>
      <c r="AC7591"/>
      <c r="AD7591"/>
      <c r="AE7591"/>
      <c r="AF7591"/>
      <c r="AG7591"/>
      <c r="AH7591">
        <v>0</v>
      </c>
    </row>
    <row r="7592" spans="1:34" ht="15" x14ac:dyDescent="0.25">
      <c r="A7592" t="s">
        <v>15031</v>
      </c>
      <c r="B7592" t="s">
        <v>15032</v>
      </c>
      <c r="C7592" t="s">
        <v>286</v>
      </c>
      <c r="D7592"/>
      <c r="E7592"/>
      <c r="F7592"/>
      <c r="G7592"/>
      <c r="H7592" t="s">
        <v>63</v>
      </c>
      <c r="I7592" t="s">
        <v>64</v>
      </c>
      <c r="J7592"/>
      <c r="K7592"/>
      <c r="L7592"/>
      <c r="M7592"/>
      <c r="N7592"/>
      <c r="O7592"/>
      <c r="P7592"/>
      <c r="Q7592"/>
      <c r="R7592"/>
      <c r="S7592"/>
      <c r="T7592"/>
      <c r="U7592"/>
      <c r="V7592"/>
      <c r="W7592"/>
      <c r="X7592"/>
      <c r="Y7592"/>
      <c r="Z7592"/>
      <c r="AA7592"/>
      <c r="AB7592"/>
      <c r="AC7592"/>
      <c r="AD7592"/>
      <c r="AE7592"/>
      <c r="AF7592"/>
      <c r="AG7592"/>
      <c r="AH7592">
        <v>0</v>
      </c>
    </row>
    <row r="7593" spans="1:34" ht="15" x14ac:dyDescent="0.25">
      <c r="A7593" t="s">
        <v>15033</v>
      </c>
      <c r="B7593" t="s">
        <v>15034</v>
      </c>
      <c r="C7593" t="s">
        <v>1411</v>
      </c>
      <c r="D7593">
        <v>5</v>
      </c>
      <c r="E7593" s="138">
        <v>45714</v>
      </c>
      <c r="F7593" s="138">
        <v>45747</v>
      </c>
      <c r="G7593" t="s">
        <v>75</v>
      </c>
      <c r="H7593" t="s">
        <v>70</v>
      </c>
      <c r="I7593">
        <v>0</v>
      </c>
      <c r="J7593" t="s">
        <v>16229</v>
      </c>
      <c r="K7593">
        <v>0.8</v>
      </c>
      <c r="L7593" t="s">
        <v>71</v>
      </c>
      <c r="M7593"/>
      <c r="N7593"/>
      <c r="O7593"/>
      <c r="P7593"/>
      <c r="Q7593"/>
      <c r="R7593"/>
      <c r="S7593"/>
      <c r="T7593"/>
      <c r="U7593"/>
      <c r="V7593"/>
      <c r="W7593"/>
      <c r="X7593"/>
      <c r="Y7593"/>
      <c r="Z7593"/>
      <c r="AA7593"/>
      <c r="AB7593"/>
      <c r="AC7593"/>
      <c r="AD7593"/>
      <c r="AE7593"/>
      <c r="AF7593"/>
      <c r="AG7593">
        <v>2</v>
      </c>
      <c r="AH7593">
        <v>10000</v>
      </c>
    </row>
    <row r="7594" spans="1:34" ht="15" x14ac:dyDescent="0.25">
      <c r="A7594" t="s">
        <v>15035</v>
      </c>
      <c r="B7594" t="s">
        <v>15036</v>
      </c>
      <c r="C7594" t="s">
        <v>102</v>
      </c>
      <c r="D7594">
        <v>8</v>
      </c>
      <c r="E7594" s="138">
        <v>45391</v>
      </c>
      <c r="F7594" s="138">
        <v>46011</v>
      </c>
      <c r="G7594" t="s">
        <v>16478</v>
      </c>
      <c r="H7594" t="s">
        <v>70</v>
      </c>
      <c r="I7594">
        <v>0.55000000000000004</v>
      </c>
      <c r="J7594" t="s">
        <v>76</v>
      </c>
      <c r="K7594">
        <v>0.7</v>
      </c>
      <c r="L7594" t="s">
        <v>77</v>
      </c>
      <c r="M7594">
        <v>0.75</v>
      </c>
      <c r="N7594" t="s">
        <v>78</v>
      </c>
      <c r="O7594">
        <v>0.8</v>
      </c>
      <c r="P7594" t="s">
        <v>79</v>
      </c>
      <c r="Q7594"/>
      <c r="R7594"/>
      <c r="S7594"/>
      <c r="T7594"/>
      <c r="U7594"/>
      <c r="V7594"/>
      <c r="W7594"/>
      <c r="X7594"/>
      <c r="Y7594"/>
      <c r="Z7594"/>
      <c r="AA7594"/>
      <c r="AB7594"/>
      <c r="AC7594"/>
      <c r="AD7594"/>
      <c r="AE7594"/>
      <c r="AF7594"/>
      <c r="AG7594">
        <v>0</v>
      </c>
      <c r="AH7594">
        <v>0</v>
      </c>
    </row>
    <row r="7595" spans="1:34" ht="15" x14ac:dyDescent="0.25">
      <c r="A7595" t="s">
        <v>15037</v>
      </c>
      <c r="B7595" t="s">
        <v>15038</v>
      </c>
      <c r="C7595" t="s">
        <v>62</v>
      </c>
      <c r="D7595">
        <v>26</v>
      </c>
      <c r="E7595" s="138">
        <v>45656</v>
      </c>
      <c r="F7595" s="138">
        <v>45700</v>
      </c>
      <c r="G7595" t="s">
        <v>69</v>
      </c>
      <c r="H7595" t="s">
        <v>63</v>
      </c>
      <c r="I7595">
        <v>0.6</v>
      </c>
      <c r="J7595" t="s">
        <v>71</v>
      </c>
      <c r="K7595"/>
      <c r="L7595"/>
      <c r="M7595"/>
      <c r="N7595"/>
      <c r="O7595"/>
      <c r="P7595"/>
      <c r="Q7595"/>
      <c r="R7595"/>
      <c r="S7595"/>
      <c r="T7595"/>
      <c r="U7595"/>
      <c r="V7595"/>
      <c r="W7595"/>
      <c r="X7595"/>
      <c r="Y7595"/>
      <c r="Z7595"/>
      <c r="AA7595"/>
      <c r="AB7595"/>
      <c r="AC7595"/>
      <c r="AD7595"/>
      <c r="AE7595"/>
      <c r="AF7595"/>
      <c r="AG7595">
        <v>1</v>
      </c>
      <c r="AH7595">
        <v>0</v>
      </c>
    </row>
    <row r="7596" spans="1:34" ht="15" x14ac:dyDescent="0.25">
      <c r="A7596" t="s">
        <v>15039</v>
      </c>
      <c r="B7596" t="s">
        <v>15040</v>
      </c>
      <c r="C7596" t="s">
        <v>151</v>
      </c>
      <c r="D7596">
        <v>38</v>
      </c>
      <c r="E7596" s="138">
        <v>45653</v>
      </c>
      <c r="F7596" s="138">
        <v>45684</v>
      </c>
      <c r="G7596" t="s">
        <v>75</v>
      </c>
      <c r="H7596" t="s">
        <v>70</v>
      </c>
      <c r="I7596">
        <v>0</v>
      </c>
      <c r="J7596" t="s">
        <v>16232</v>
      </c>
      <c r="K7596">
        <v>0.8</v>
      </c>
      <c r="L7596" t="s">
        <v>71</v>
      </c>
      <c r="M7596"/>
      <c r="N7596"/>
      <c r="O7596"/>
      <c r="P7596"/>
      <c r="Q7596"/>
      <c r="R7596"/>
      <c r="S7596"/>
      <c r="T7596"/>
      <c r="U7596"/>
      <c r="V7596"/>
      <c r="W7596"/>
      <c r="X7596"/>
      <c r="Y7596"/>
      <c r="Z7596"/>
      <c r="AA7596"/>
      <c r="AB7596"/>
      <c r="AC7596"/>
      <c r="AD7596"/>
      <c r="AE7596"/>
      <c r="AF7596"/>
      <c r="AG7596">
        <v>2</v>
      </c>
      <c r="AH7596">
        <v>7500</v>
      </c>
    </row>
    <row r="7597" spans="1:34" ht="15" x14ac:dyDescent="0.25">
      <c r="A7597" t="s">
        <v>15041</v>
      </c>
      <c r="B7597" t="s">
        <v>15042</v>
      </c>
      <c r="C7597" t="s">
        <v>228</v>
      </c>
      <c r="D7597">
        <v>15</v>
      </c>
      <c r="E7597" s="138">
        <v>45289</v>
      </c>
      <c r="F7597" s="138">
        <v>46011</v>
      </c>
      <c r="G7597" t="s">
        <v>69</v>
      </c>
      <c r="H7597" t="s">
        <v>63</v>
      </c>
      <c r="I7597">
        <v>0.4</v>
      </c>
      <c r="J7597" t="s">
        <v>71</v>
      </c>
      <c r="K7597"/>
      <c r="L7597"/>
      <c r="M7597"/>
      <c r="N7597"/>
      <c r="O7597"/>
      <c r="P7597"/>
      <c r="Q7597"/>
      <c r="R7597"/>
      <c r="S7597"/>
      <c r="T7597"/>
      <c r="U7597"/>
      <c r="V7597"/>
      <c r="W7597"/>
      <c r="X7597"/>
      <c r="Y7597"/>
      <c r="Z7597"/>
      <c r="AA7597"/>
      <c r="AB7597"/>
      <c r="AC7597"/>
      <c r="AD7597"/>
      <c r="AE7597"/>
      <c r="AF7597"/>
      <c r="AG7597">
        <v>1</v>
      </c>
      <c r="AH7597">
        <v>0</v>
      </c>
    </row>
    <row r="7598" spans="1:34" ht="15" x14ac:dyDescent="0.25">
      <c r="A7598" t="s">
        <v>15043</v>
      </c>
      <c r="B7598" t="s">
        <v>15044</v>
      </c>
      <c r="C7598" t="s">
        <v>63</v>
      </c>
      <c r="D7598">
        <v>2</v>
      </c>
      <c r="E7598" s="138">
        <v>45715</v>
      </c>
      <c r="F7598" s="138">
        <v>45719</v>
      </c>
      <c r="G7598" t="s">
        <v>69</v>
      </c>
      <c r="H7598" t="s">
        <v>63</v>
      </c>
      <c r="I7598">
        <v>0.6</v>
      </c>
      <c r="J7598" t="s">
        <v>71</v>
      </c>
      <c r="K7598"/>
      <c r="L7598"/>
      <c r="M7598"/>
      <c r="N7598"/>
      <c r="O7598"/>
      <c r="P7598"/>
      <c r="Q7598"/>
      <c r="R7598"/>
      <c r="S7598"/>
      <c r="T7598"/>
      <c r="U7598"/>
      <c r="V7598"/>
      <c r="W7598"/>
      <c r="X7598"/>
      <c r="Y7598"/>
      <c r="Z7598"/>
      <c r="AA7598"/>
      <c r="AB7598"/>
      <c r="AC7598"/>
      <c r="AD7598"/>
      <c r="AE7598"/>
      <c r="AF7598"/>
      <c r="AG7598">
        <v>1</v>
      </c>
      <c r="AH7598">
        <v>0</v>
      </c>
    </row>
    <row r="7599" spans="1:34" ht="15" x14ac:dyDescent="0.25">
      <c r="A7599" t="s">
        <v>15045</v>
      </c>
      <c r="B7599" t="s">
        <v>15046</v>
      </c>
      <c r="C7599" t="s">
        <v>304</v>
      </c>
      <c r="D7599">
        <v>1</v>
      </c>
      <c r="E7599" s="138">
        <v>45713</v>
      </c>
      <c r="F7599" s="138">
        <v>45783</v>
      </c>
      <c r="G7599" t="s">
        <v>69</v>
      </c>
      <c r="H7599" t="s">
        <v>63</v>
      </c>
      <c r="I7599">
        <v>0.8</v>
      </c>
      <c r="J7599" t="s">
        <v>71</v>
      </c>
      <c r="K7599"/>
      <c r="L7599"/>
      <c r="M7599"/>
      <c r="N7599"/>
      <c r="O7599"/>
      <c r="P7599"/>
      <c r="Q7599"/>
      <c r="R7599"/>
      <c r="S7599"/>
      <c r="T7599"/>
      <c r="U7599"/>
      <c r="V7599"/>
      <c r="W7599"/>
      <c r="X7599"/>
      <c r="Y7599"/>
      <c r="Z7599"/>
      <c r="AA7599"/>
      <c r="AB7599"/>
      <c r="AC7599"/>
      <c r="AD7599"/>
      <c r="AE7599"/>
      <c r="AF7599"/>
      <c r="AG7599">
        <v>1</v>
      </c>
      <c r="AH7599">
        <v>0</v>
      </c>
    </row>
    <row r="7600" spans="1:34" ht="15" x14ac:dyDescent="0.25">
      <c r="A7600" t="s">
        <v>15047</v>
      </c>
      <c r="B7600" t="s">
        <v>15048</v>
      </c>
      <c r="C7600" t="s">
        <v>203</v>
      </c>
      <c r="D7600">
        <v>41</v>
      </c>
      <c r="E7600" s="138">
        <v>45642</v>
      </c>
      <c r="F7600" s="138">
        <v>45673</v>
      </c>
      <c r="G7600" t="s">
        <v>69</v>
      </c>
      <c r="H7600" t="s">
        <v>63</v>
      </c>
      <c r="I7600">
        <v>0.8</v>
      </c>
      <c r="J7600" t="s">
        <v>71</v>
      </c>
      <c r="K7600"/>
      <c r="L7600"/>
      <c r="M7600"/>
      <c r="N7600"/>
      <c r="O7600"/>
      <c r="P7600"/>
      <c r="Q7600"/>
      <c r="R7600"/>
      <c r="S7600"/>
      <c r="T7600"/>
      <c r="U7600"/>
      <c r="V7600"/>
      <c r="W7600"/>
      <c r="X7600"/>
      <c r="Y7600"/>
      <c r="Z7600"/>
      <c r="AA7600"/>
      <c r="AB7600"/>
      <c r="AC7600"/>
      <c r="AD7600"/>
      <c r="AE7600"/>
      <c r="AF7600"/>
      <c r="AG7600">
        <v>1</v>
      </c>
      <c r="AH7600">
        <v>0</v>
      </c>
    </row>
    <row r="7601" spans="1:34" ht="15" x14ac:dyDescent="0.25">
      <c r="A7601" t="s">
        <v>15049</v>
      </c>
      <c r="B7601" t="s">
        <v>15050</v>
      </c>
      <c r="C7601" t="s">
        <v>231</v>
      </c>
      <c r="D7601">
        <v>28</v>
      </c>
      <c r="E7601" s="138">
        <v>45280</v>
      </c>
      <c r="F7601" s="138">
        <v>46011</v>
      </c>
      <c r="G7601" t="s">
        <v>69</v>
      </c>
      <c r="H7601" t="s">
        <v>63</v>
      </c>
      <c r="I7601">
        <v>0.8</v>
      </c>
      <c r="J7601" t="s">
        <v>71</v>
      </c>
      <c r="K7601"/>
      <c r="L7601"/>
      <c r="M7601"/>
      <c r="N7601"/>
      <c r="O7601"/>
      <c r="P7601"/>
      <c r="Q7601"/>
      <c r="R7601"/>
      <c r="S7601"/>
      <c r="T7601"/>
      <c r="U7601"/>
      <c r="V7601"/>
      <c r="W7601"/>
      <c r="X7601"/>
      <c r="Y7601"/>
      <c r="Z7601"/>
      <c r="AA7601"/>
      <c r="AB7601"/>
      <c r="AC7601"/>
      <c r="AD7601"/>
      <c r="AE7601"/>
      <c r="AF7601"/>
      <c r="AG7601">
        <v>1</v>
      </c>
      <c r="AH7601">
        <v>0</v>
      </c>
    </row>
    <row r="7602" spans="1:34" ht="15" x14ac:dyDescent="0.25">
      <c r="A7602" t="s">
        <v>15051</v>
      </c>
      <c r="B7602" t="s">
        <v>15052</v>
      </c>
      <c r="C7602" t="s">
        <v>142</v>
      </c>
      <c r="D7602">
        <v>48</v>
      </c>
      <c r="E7602" s="138">
        <v>45624</v>
      </c>
      <c r="F7602" s="138">
        <v>45671</v>
      </c>
      <c r="G7602" t="s">
        <v>69</v>
      </c>
      <c r="H7602" t="s">
        <v>63</v>
      </c>
      <c r="I7602">
        <v>0.8</v>
      </c>
      <c r="J7602" t="s">
        <v>71</v>
      </c>
      <c r="K7602"/>
      <c r="L7602"/>
      <c r="M7602"/>
      <c r="N7602"/>
      <c r="O7602"/>
      <c r="P7602"/>
      <c r="Q7602"/>
      <c r="R7602"/>
      <c r="S7602"/>
      <c r="T7602"/>
      <c r="U7602"/>
      <c r="V7602"/>
      <c r="W7602"/>
      <c r="X7602"/>
      <c r="Y7602"/>
      <c r="Z7602"/>
      <c r="AA7602"/>
      <c r="AB7602"/>
      <c r="AC7602"/>
      <c r="AD7602"/>
      <c r="AE7602"/>
      <c r="AF7602"/>
      <c r="AG7602">
        <v>1</v>
      </c>
      <c r="AH7602">
        <v>0</v>
      </c>
    </row>
    <row r="7603" spans="1:34" ht="15" x14ac:dyDescent="0.25">
      <c r="A7603" t="s">
        <v>15053</v>
      </c>
      <c r="B7603" t="s">
        <v>15054</v>
      </c>
      <c r="C7603" t="s">
        <v>154</v>
      </c>
      <c r="D7603">
        <v>6</v>
      </c>
      <c r="E7603" s="138">
        <v>45688</v>
      </c>
      <c r="F7603" s="138">
        <v>45722</v>
      </c>
      <c r="G7603" t="s">
        <v>69</v>
      </c>
      <c r="H7603" t="s">
        <v>63</v>
      </c>
      <c r="I7603">
        <v>0.8</v>
      </c>
      <c r="J7603" t="s">
        <v>71</v>
      </c>
      <c r="K7603"/>
      <c r="L7603"/>
      <c r="M7603"/>
      <c r="N7603"/>
      <c r="O7603"/>
      <c r="P7603"/>
      <c r="Q7603"/>
      <c r="R7603"/>
      <c r="S7603"/>
      <c r="T7603"/>
      <c r="U7603"/>
      <c r="V7603"/>
      <c r="W7603"/>
      <c r="X7603"/>
      <c r="Y7603"/>
      <c r="Z7603"/>
      <c r="AA7603"/>
      <c r="AB7603"/>
      <c r="AC7603"/>
      <c r="AD7603"/>
      <c r="AE7603"/>
      <c r="AF7603"/>
      <c r="AG7603">
        <v>1</v>
      </c>
      <c r="AH7603">
        <v>0</v>
      </c>
    </row>
    <row r="7604" spans="1:34" ht="15" x14ac:dyDescent="0.25">
      <c r="A7604" t="s">
        <v>15055</v>
      </c>
      <c r="B7604" t="s">
        <v>15056</v>
      </c>
      <c r="C7604" t="s">
        <v>387</v>
      </c>
      <c r="D7604">
        <v>55</v>
      </c>
      <c r="E7604" s="138">
        <v>45646</v>
      </c>
      <c r="F7604" s="138">
        <v>45678</v>
      </c>
      <c r="G7604" t="s">
        <v>16478</v>
      </c>
      <c r="H7604" t="s">
        <v>70</v>
      </c>
      <c r="I7604">
        <v>0.45</v>
      </c>
      <c r="J7604" t="s">
        <v>16513</v>
      </c>
      <c r="K7604">
        <v>0.5</v>
      </c>
      <c r="L7604" t="s">
        <v>77</v>
      </c>
      <c r="M7604">
        <v>0.65</v>
      </c>
      <c r="N7604" t="s">
        <v>78</v>
      </c>
      <c r="O7604">
        <v>0.75</v>
      </c>
      <c r="P7604" t="s">
        <v>79</v>
      </c>
      <c r="Q7604">
        <v>0</v>
      </c>
      <c r="R7604" t="s">
        <v>16230</v>
      </c>
      <c r="S7604"/>
      <c r="T7604"/>
      <c r="U7604"/>
      <c r="V7604"/>
      <c r="W7604"/>
      <c r="X7604"/>
      <c r="Y7604"/>
      <c r="Z7604"/>
      <c r="AA7604"/>
      <c r="AB7604"/>
      <c r="AC7604"/>
      <c r="AD7604"/>
      <c r="AE7604"/>
      <c r="AF7604"/>
      <c r="AG7604">
        <v>0</v>
      </c>
      <c r="AH7604">
        <v>0</v>
      </c>
    </row>
    <row r="7605" spans="1:34" ht="15" x14ac:dyDescent="0.25">
      <c r="A7605" t="s">
        <v>15059</v>
      </c>
      <c r="B7605" t="s">
        <v>15060</v>
      </c>
      <c r="C7605" t="s">
        <v>102</v>
      </c>
      <c r="D7605">
        <v>85</v>
      </c>
      <c r="E7605" s="138">
        <v>45608</v>
      </c>
      <c r="F7605" s="138">
        <v>45812</v>
      </c>
      <c r="G7605" t="s">
        <v>69</v>
      </c>
      <c r="H7605" t="s">
        <v>63</v>
      </c>
      <c r="I7605">
        <v>0.8</v>
      </c>
      <c r="J7605" t="s">
        <v>71</v>
      </c>
      <c r="K7605"/>
      <c r="L7605"/>
      <c r="M7605"/>
      <c r="N7605"/>
      <c r="O7605"/>
      <c r="P7605"/>
      <c r="Q7605"/>
      <c r="R7605"/>
      <c r="S7605"/>
      <c r="T7605"/>
      <c r="U7605"/>
      <c r="V7605"/>
      <c r="W7605"/>
      <c r="X7605"/>
      <c r="Y7605"/>
      <c r="Z7605"/>
      <c r="AA7605"/>
      <c r="AB7605"/>
      <c r="AC7605"/>
      <c r="AD7605"/>
      <c r="AE7605"/>
      <c r="AF7605"/>
      <c r="AG7605">
        <v>1</v>
      </c>
      <c r="AH7605">
        <v>0</v>
      </c>
    </row>
    <row r="7606" spans="1:34" ht="15" x14ac:dyDescent="0.25">
      <c r="A7606" t="s">
        <v>15057</v>
      </c>
      <c r="B7606" t="s">
        <v>15058</v>
      </c>
      <c r="C7606" t="s">
        <v>142</v>
      </c>
      <c r="D7606"/>
      <c r="E7606"/>
      <c r="F7606"/>
      <c r="G7606"/>
      <c r="H7606" t="s">
        <v>63</v>
      </c>
      <c r="I7606" t="s">
        <v>64</v>
      </c>
      <c r="J7606"/>
      <c r="K7606"/>
      <c r="L7606"/>
      <c r="M7606"/>
      <c r="N7606"/>
      <c r="O7606"/>
      <c r="P7606"/>
      <c r="Q7606"/>
      <c r="R7606"/>
      <c r="S7606"/>
      <c r="T7606"/>
      <c r="U7606"/>
      <c r="V7606"/>
      <c r="W7606"/>
      <c r="X7606"/>
      <c r="Y7606"/>
      <c r="Z7606"/>
      <c r="AA7606"/>
      <c r="AB7606"/>
      <c r="AC7606"/>
      <c r="AD7606"/>
      <c r="AE7606"/>
      <c r="AF7606"/>
      <c r="AG7606"/>
      <c r="AH7606">
        <v>0</v>
      </c>
    </row>
    <row r="7607" spans="1:34" ht="15" x14ac:dyDescent="0.25">
      <c r="A7607" t="s">
        <v>15061</v>
      </c>
      <c r="B7607" t="s">
        <v>15062</v>
      </c>
      <c r="C7607" t="s">
        <v>564</v>
      </c>
      <c r="D7607">
        <v>12</v>
      </c>
      <c r="E7607" s="138">
        <v>43553</v>
      </c>
      <c r="F7607" s="138">
        <v>46011</v>
      </c>
      <c r="G7607" t="s">
        <v>69</v>
      </c>
      <c r="H7607" t="s">
        <v>70</v>
      </c>
      <c r="I7607">
        <v>0</v>
      </c>
      <c r="J7607" t="s">
        <v>16228</v>
      </c>
      <c r="K7607">
        <v>0.8</v>
      </c>
      <c r="L7607" t="s">
        <v>71</v>
      </c>
      <c r="M7607"/>
      <c r="N7607"/>
      <c r="O7607"/>
      <c r="P7607"/>
      <c r="Q7607"/>
      <c r="R7607"/>
      <c r="S7607"/>
      <c r="T7607"/>
      <c r="U7607"/>
      <c r="V7607"/>
      <c r="W7607"/>
      <c r="X7607"/>
      <c r="Y7607"/>
      <c r="Z7607"/>
      <c r="AA7607"/>
      <c r="AB7607"/>
      <c r="AC7607"/>
      <c r="AD7607"/>
      <c r="AE7607"/>
      <c r="AF7607"/>
      <c r="AG7607">
        <v>2</v>
      </c>
      <c r="AH7607">
        <v>12000</v>
      </c>
    </row>
    <row r="7608" spans="1:34" ht="15" x14ac:dyDescent="0.25">
      <c r="A7608" t="s">
        <v>15063</v>
      </c>
      <c r="B7608" t="s">
        <v>15064</v>
      </c>
      <c r="C7608" t="s">
        <v>387</v>
      </c>
      <c r="D7608">
        <v>2</v>
      </c>
      <c r="E7608" s="138">
        <v>45716</v>
      </c>
      <c r="F7608" s="138">
        <v>45943</v>
      </c>
      <c r="G7608" t="s">
        <v>69</v>
      </c>
      <c r="H7608" t="s">
        <v>70</v>
      </c>
      <c r="I7608">
        <v>0</v>
      </c>
      <c r="J7608" t="s">
        <v>16229</v>
      </c>
      <c r="K7608">
        <v>0.8</v>
      </c>
      <c r="L7608" t="s">
        <v>71</v>
      </c>
      <c r="M7608"/>
      <c r="N7608"/>
      <c r="O7608"/>
      <c r="P7608"/>
      <c r="Q7608"/>
      <c r="R7608"/>
      <c r="S7608"/>
      <c r="T7608"/>
      <c r="U7608"/>
      <c r="V7608"/>
      <c r="W7608"/>
      <c r="X7608"/>
      <c r="Y7608"/>
      <c r="Z7608"/>
      <c r="AA7608"/>
      <c r="AB7608"/>
      <c r="AC7608"/>
      <c r="AD7608"/>
      <c r="AE7608"/>
      <c r="AF7608"/>
      <c r="AG7608">
        <v>2</v>
      </c>
      <c r="AH7608">
        <v>10000</v>
      </c>
    </row>
    <row r="7609" spans="1:34" ht="15" x14ac:dyDescent="0.25">
      <c r="A7609" t="s">
        <v>15065</v>
      </c>
      <c r="B7609" t="s">
        <v>15066</v>
      </c>
      <c r="C7609" t="s">
        <v>326</v>
      </c>
      <c r="D7609">
        <v>3</v>
      </c>
      <c r="E7609" s="138">
        <v>45014</v>
      </c>
      <c r="F7609" s="138">
        <v>46011</v>
      </c>
      <c r="G7609" t="s">
        <v>69</v>
      </c>
      <c r="H7609" t="s">
        <v>63</v>
      </c>
      <c r="I7609">
        <v>0.8</v>
      </c>
      <c r="J7609" t="s">
        <v>71</v>
      </c>
      <c r="K7609"/>
      <c r="L7609"/>
      <c r="M7609"/>
      <c r="N7609"/>
      <c r="O7609"/>
      <c r="P7609"/>
      <c r="Q7609"/>
      <c r="R7609"/>
      <c r="S7609"/>
      <c r="T7609"/>
      <c r="U7609"/>
      <c r="V7609"/>
      <c r="W7609"/>
      <c r="X7609"/>
      <c r="Y7609"/>
      <c r="Z7609"/>
      <c r="AA7609"/>
      <c r="AB7609"/>
      <c r="AC7609"/>
      <c r="AD7609"/>
      <c r="AE7609"/>
      <c r="AF7609"/>
      <c r="AG7609">
        <v>1</v>
      </c>
      <c r="AH7609">
        <v>0</v>
      </c>
    </row>
    <row r="7610" spans="1:34" ht="15" x14ac:dyDescent="0.25">
      <c r="A7610" t="s">
        <v>15067</v>
      </c>
      <c r="B7610" t="s">
        <v>15068</v>
      </c>
      <c r="C7610" t="s">
        <v>148</v>
      </c>
      <c r="D7610">
        <v>67</v>
      </c>
      <c r="E7610" s="138">
        <v>45653</v>
      </c>
      <c r="F7610" s="138">
        <v>45719</v>
      </c>
      <c r="G7610" t="s">
        <v>75</v>
      </c>
      <c r="H7610" t="s">
        <v>70</v>
      </c>
      <c r="I7610">
        <v>0</v>
      </c>
      <c r="J7610" t="s">
        <v>16228</v>
      </c>
      <c r="K7610">
        <v>0.65</v>
      </c>
      <c r="L7610" t="s">
        <v>16270</v>
      </c>
      <c r="M7610">
        <v>0.7</v>
      </c>
      <c r="N7610" t="s">
        <v>78</v>
      </c>
      <c r="O7610">
        <v>0.71</v>
      </c>
      <c r="P7610" t="s">
        <v>79</v>
      </c>
      <c r="Q7610"/>
      <c r="R7610"/>
      <c r="S7610"/>
      <c r="T7610"/>
      <c r="U7610"/>
      <c r="V7610"/>
      <c r="W7610"/>
      <c r="X7610"/>
      <c r="Y7610"/>
      <c r="Z7610"/>
      <c r="AA7610"/>
      <c r="AB7610"/>
      <c r="AC7610"/>
      <c r="AD7610"/>
      <c r="AE7610"/>
      <c r="AF7610"/>
      <c r="AG7610">
        <v>4</v>
      </c>
      <c r="AH7610">
        <v>12000</v>
      </c>
    </row>
    <row r="7611" spans="1:34" ht="15" x14ac:dyDescent="0.25">
      <c r="A7611" t="s">
        <v>15069</v>
      </c>
      <c r="B7611" t="s">
        <v>15070</v>
      </c>
      <c r="C7611" t="s">
        <v>193</v>
      </c>
      <c r="D7611">
        <v>2</v>
      </c>
      <c r="E7611" s="138">
        <v>45716</v>
      </c>
      <c r="F7611" s="138">
        <v>45728</v>
      </c>
      <c r="G7611" t="s">
        <v>75</v>
      </c>
      <c r="H7611" t="s">
        <v>70</v>
      </c>
      <c r="I7611">
        <v>0</v>
      </c>
      <c r="J7611" t="s">
        <v>16230</v>
      </c>
      <c r="K7611">
        <v>0.8</v>
      </c>
      <c r="L7611" t="s">
        <v>71</v>
      </c>
      <c r="M7611"/>
      <c r="N7611"/>
      <c r="O7611"/>
      <c r="P7611"/>
      <c r="Q7611"/>
      <c r="R7611"/>
      <c r="S7611"/>
      <c r="T7611"/>
      <c r="U7611"/>
      <c r="V7611"/>
      <c r="W7611"/>
      <c r="X7611"/>
      <c r="Y7611"/>
      <c r="Z7611"/>
      <c r="AA7611"/>
      <c r="AB7611"/>
      <c r="AC7611"/>
      <c r="AD7611"/>
      <c r="AE7611"/>
      <c r="AF7611"/>
      <c r="AG7611">
        <v>2</v>
      </c>
      <c r="AH7611">
        <v>15000</v>
      </c>
    </row>
    <row r="7612" spans="1:34" ht="15" x14ac:dyDescent="0.25">
      <c r="A7612" t="s">
        <v>15071</v>
      </c>
      <c r="B7612" t="s">
        <v>15072</v>
      </c>
      <c r="C7612" t="s">
        <v>125</v>
      </c>
      <c r="D7612">
        <v>9</v>
      </c>
      <c r="E7612" s="138">
        <v>45364</v>
      </c>
      <c r="F7612" s="138">
        <v>46011</v>
      </c>
      <c r="G7612" t="s">
        <v>69</v>
      </c>
      <c r="H7612" t="s">
        <v>70</v>
      </c>
      <c r="I7612">
        <v>0</v>
      </c>
      <c r="J7612" t="s">
        <v>16229</v>
      </c>
      <c r="K7612">
        <v>0.8</v>
      </c>
      <c r="L7612" t="s">
        <v>71</v>
      </c>
      <c r="M7612"/>
      <c r="N7612"/>
      <c r="O7612"/>
      <c r="P7612"/>
      <c r="Q7612"/>
      <c r="R7612"/>
      <c r="S7612"/>
      <c r="T7612"/>
      <c r="U7612"/>
      <c r="V7612"/>
      <c r="W7612"/>
      <c r="X7612"/>
      <c r="Y7612"/>
      <c r="Z7612"/>
      <c r="AA7612"/>
      <c r="AB7612"/>
      <c r="AC7612"/>
      <c r="AD7612"/>
      <c r="AE7612"/>
      <c r="AF7612"/>
      <c r="AG7612">
        <v>2</v>
      </c>
      <c r="AH7612">
        <v>10000</v>
      </c>
    </row>
    <row r="7613" spans="1:34" ht="15" x14ac:dyDescent="0.25">
      <c r="A7613" t="s">
        <v>15073</v>
      </c>
      <c r="B7613" t="s">
        <v>15074</v>
      </c>
      <c r="C7613" t="s">
        <v>228</v>
      </c>
      <c r="D7613">
        <v>27</v>
      </c>
      <c r="E7613" s="138">
        <v>45653</v>
      </c>
      <c r="F7613" s="138">
        <v>45699</v>
      </c>
      <c r="G7613" t="s">
        <v>69</v>
      </c>
      <c r="H7613" t="s">
        <v>63</v>
      </c>
      <c r="I7613">
        <v>0.5</v>
      </c>
      <c r="J7613" t="s">
        <v>71</v>
      </c>
      <c r="K7613"/>
      <c r="L7613"/>
      <c r="M7613"/>
      <c r="N7613"/>
      <c r="O7613"/>
      <c r="P7613"/>
      <c r="Q7613"/>
      <c r="R7613"/>
      <c r="S7613"/>
      <c r="T7613"/>
      <c r="U7613"/>
      <c r="V7613"/>
      <c r="W7613"/>
      <c r="X7613"/>
      <c r="Y7613"/>
      <c r="Z7613"/>
      <c r="AA7613"/>
      <c r="AB7613"/>
      <c r="AC7613"/>
      <c r="AD7613"/>
      <c r="AE7613"/>
      <c r="AF7613"/>
      <c r="AG7613">
        <v>1</v>
      </c>
      <c r="AH7613">
        <v>0</v>
      </c>
    </row>
    <row r="7614" spans="1:34" ht="15" x14ac:dyDescent="0.25">
      <c r="A7614" t="s">
        <v>15075</v>
      </c>
      <c r="B7614" t="s">
        <v>15076</v>
      </c>
      <c r="C7614" t="s">
        <v>231</v>
      </c>
      <c r="D7614">
        <v>3</v>
      </c>
      <c r="E7614" s="138">
        <v>45045</v>
      </c>
      <c r="F7614" s="138">
        <v>46011</v>
      </c>
      <c r="G7614" t="s">
        <v>69</v>
      </c>
      <c r="H7614" t="s">
        <v>63</v>
      </c>
      <c r="I7614">
        <v>0.8</v>
      </c>
      <c r="J7614" t="s">
        <v>71</v>
      </c>
      <c r="K7614"/>
      <c r="L7614"/>
      <c r="M7614"/>
      <c r="N7614"/>
      <c r="O7614"/>
      <c r="P7614"/>
      <c r="Q7614"/>
      <c r="R7614"/>
      <c r="S7614"/>
      <c r="T7614"/>
      <c r="U7614"/>
      <c r="V7614"/>
      <c r="W7614"/>
      <c r="X7614"/>
      <c r="Y7614"/>
      <c r="Z7614"/>
      <c r="AA7614"/>
      <c r="AB7614"/>
      <c r="AC7614"/>
      <c r="AD7614"/>
      <c r="AE7614"/>
      <c r="AF7614"/>
      <c r="AG7614">
        <v>1</v>
      </c>
      <c r="AH7614">
        <v>0</v>
      </c>
    </row>
    <row r="7615" spans="1:34" ht="15" x14ac:dyDescent="0.25">
      <c r="A7615" t="s">
        <v>15077</v>
      </c>
      <c r="B7615" t="s">
        <v>15078</v>
      </c>
      <c r="C7615" t="s">
        <v>387</v>
      </c>
      <c r="D7615">
        <v>57</v>
      </c>
      <c r="E7615" s="138">
        <v>45656</v>
      </c>
      <c r="F7615" s="138">
        <v>46006</v>
      </c>
      <c r="G7615" t="s">
        <v>69</v>
      </c>
      <c r="H7615" t="s">
        <v>70</v>
      </c>
      <c r="I7615">
        <v>0</v>
      </c>
      <c r="J7615" t="s">
        <v>16230</v>
      </c>
      <c r="K7615">
        <v>0.8</v>
      </c>
      <c r="L7615" t="s">
        <v>71</v>
      </c>
      <c r="M7615"/>
      <c r="N7615"/>
      <c r="O7615"/>
      <c r="P7615"/>
      <c r="Q7615"/>
      <c r="R7615"/>
      <c r="S7615"/>
      <c r="T7615"/>
      <c r="U7615"/>
      <c r="V7615"/>
      <c r="W7615"/>
      <c r="X7615"/>
      <c r="Y7615"/>
      <c r="Z7615"/>
      <c r="AA7615"/>
      <c r="AB7615"/>
      <c r="AC7615"/>
      <c r="AD7615"/>
      <c r="AE7615"/>
      <c r="AF7615"/>
      <c r="AG7615">
        <v>2</v>
      </c>
      <c r="AH7615">
        <v>15000</v>
      </c>
    </row>
    <row r="7616" spans="1:34" ht="15" x14ac:dyDescent="0.25">
      <c r="A7616" t="s">
        <v>15079</v>
      </c>
      <c r="B7616" t="s">
        <v>15080</v>
      </c>
      <c r="C7616" t="s">
        <v>530</v>
      </c>
      <c r="D7616">
        <v>22</v>
      </c>
      <c r="E7616" s="138">
        <v>43941</v>
      </c>
      <c r="F7616" s="138">
        <v>46011</v>
      </c>
      <c r="G7616" t="s">
        <v>69</v>
      </c>
      <c r="H7616" t="s">
        <v>70</v>
      </c>
      <c r="I7616">
        <v>0</v>
      </c>
      <c r="J7616" t="s">
        <v>16231</v>
      </c>
      <c r="K7616">
        <v>0.75</v>
      </c>
      <c r="L7616" t="s">
        <v>71</v>
      </c>
      <c r="M7616"/>
      <c r="N7616"/>
      <c r="O7616"/>
      <c r="P7616"/>
      <c r="Q7616"/>
      <c r="R7616"/>
      <c r="S7616"/>
      <c r="T7616"/>
      <c r="U7616"/>
      <c r="V7616"/>
      <c r="W7616"/>
      <c r="X7616"/>
      <c r="Y7616"/>
      <c r="Z7616"/>
      <c r="AA7616"/>
      <c r="AB7616"/>
      <c r="AC7616"/>
      <c r="AD7616"/>
      <c r="AE7616"/>
      <c r="AF7616"/>
      <c r="AG7616">
        <v>2</v>
      </c>
      <c r="AH7616">
        <v>13000</v>
      </c>
    </row>
    <row r="7617" spans="1:34" ht="15" x14ac:dyDescent="0.25">
      <c r="A7617" t="s">
        <v>15081</v>
      </c>
      <c r="B7617" t="s">
        <v>15082</v>
      </c>
      <c r="C7617" t="s">
        <v>228</v>
      </c>
      <c r="D7617">
        <v>33</v>
      </c>
      <c r="E7617" s="138">
        <v>45628</v>
      </c>
      <c r="F7617" s="138">
        <v>45726</v>
      </c>
      <c r="G7617" t="s">
        <v>69</v>
      </c>
      <c r="H7617" t="s">
        <v>63</v>
      </c>
      <c r="I7617">
        <v>0.75</v>
      </c>
      <c r="J7617" t="s">
        <v>71</v>
      </c>
      <c r="K7617"/>
      <c r="L7617"/>
      <c r="M7617"/>
      <c r="N7617"/>
      <c r="O7617"/>
      <c r="P7617"/>
      <c r="Q7617"/>
      <c r="R7617"/>
      <c r="S7617"/>
      <c r="T7617"/>
      <c r="U7617"/>
      <c r="V7617"/>
      <c r="W7617"/>
      <c r="X7617"/>
      <c r="Y7617"/>
      <c r="Z7617"/>
      <c r="AA7617"/>
      <c r="AB7617"/>
      <c r="AC7617"/>
      <c r="AD7617"/>
      <c r="AE7617"/>
      <c r="AF7617"/>
      <c r="AG7617">
        <v>1</v>
      </c>
      <c r="AH7617">
        <v>0</v>
      </c>
    </row>
    <row r="7618" spans="1:34" ht="15" x14ac:dyDescent="0.25">
      <c r="A7618" t="s">
        <v>8602</v>
      </c>
      <c r="B7618" t="s">
        <v>8603</v>
      </c>
      <c r="C7618" t="s">
        <v>159</v>
      </c>
      <c r="D7618">
        <v>80</v>
      </c>
      <c r="E7618" s="138">
        <v>45638</v>
      </c>
      <c r="F7618" s="138">
        <v>45659</v>
      </c>
      <c r="G7618" t="s">
        <v>69</v>
      </c>
      <c r="H7618" t="s">
        <v>70</v>
      </c>
      <c r="I7618">
        <v>0</v>
      </c>
      <c r="J7618" t="s">
        <v>16282</v>
      </c>
      <c r="K7618">
        <v>1.2</v>
      </c>
      <c r="L7618" t="s">
        <v>71</v>
      </c>
      <c r="M7618"/>
      <c r="N7618"/>
      <c r="O7618"/>
      <c r="P7618"/>
      <c r="Q7618"/>
      <c r="R7618"/>
      <c r="S7618"/>
      <c r="T7618"/>
      <c r="U7618"/>
      <c r="V7618"/>
      <c r="W7618"/>
      <c r="X7618"/>
      <c r="Y7618"/>
      <c r="Z7618"/>
      <c r="AA7618"/>
      <c r="AB7618"/>
      <c r="AC7618"/>
      <c r="AD7618"/>
      <c r="AE7618"/>
      <c r="AF7618"/>
      <c r="AG7618">
        <v>2</v>
      </c>
      <c r="AH7618">
        <v>7000</v>
      </c>
    </row>
    <row r="7619" spans="1:34" ht="15" x14ac:dyDescent="0.25">
      <c r="A7619" t="s">
        <v>15083</v>
      </c>
      <c r="B7619" t="s">
        <v>15084</v>
      </c>
      <c r="C7619" t="s">
        <v>119</v>
      </c>
      <c r="D7619">
        <v>38</v>
      </c>
      <c r="E7619" s="138">
        <v>45643</v>
      </c>
      <c r="F7619" s="138">
        <v>45944</v>
      </c>
      <c r="G7619" t="s">
        <v>69</v>
      </c>
      <c r="H7619" t="s">
        <v>70</v>
      </c>
      <c r="I7619">
        <v>0</v>
      </c>
      <c r="J7619" t="s">
        <v>16229</v>
      </c>
      <c r="K7619">
        <v>0.8</v>
      </c>
      <c r="L7619" t="s">
        <v>71</v>
      </c>
      <c r="M7619"/>
      <c r="N7619"/>
      <c r="O7619"/>
      <c r="P7619"/>
      <c r="Q7619"/>
      <c r="R7619"/>
      <c r="S7619"/>
      <c r="T7619"/>
      <c r="U7619"/>
      <c r="V7619"/>
      <c r="W7619"/>
      <c r="X7619"/>
      <c r="Y7619"/>
      <c r="Z7619"/>
      <c r="AA7619"/>
      <c r="AB7619"/>
      <c r="AC7619"/>
      <c r="AD7619"/>
      <c r="AE7619"/>
      <c r="AF7619"/>
      <c r="AG7619">
        <v>2</v>
      </c>
      <c r="AH7619">
        <v>10000</v>
      </c>
    </row>
    <row r="7620" spans="1:34" ht="15" x14ac:dyDescent="0.25">
      <c r="A7620" t="s">
        <v>15085</v>
      </c>
      <c r="B7620" t="s">
        <v>15086</v>
      </c>
      <c r="C7620" t="s">
        <v>136</v>
      </c>
      <c r="D7620">
        <v>7</v>
      </c>
      <c r="E7620" s="138">
        <v>44110</v>
      </c>
      <c r="F7620" s="138">
        <v>46011</v>
      </c>
      <c r="G7620" t="s">
        <v>69</v>
      </c>
      <c r="H7620" t="s">
        <v>63</v>
      </c>
      <c r="I7620">
        <v>0.8</v>
      </c>
      <c r="J7620" t="s">
        <v>71</v>
      </c>
      <c r="K7620"/>
      <c r="L7620"/>
      <c r="M7620"/>
      <c r="N7620"/>
      <c r="O7620"/>
      <c r="P7620"/>
      <c r="Q7620"/>
      <c r="R7620"/>
      <c r="S7620"/>
      <c r="T7620"/>
      <c r="U7620"/>
      <c r="V7620"/>
      <c r="W7620"/>
      <c r="X7620"/>
      <c r="Y7620"/>
      <c r="Z7620"/>
      <c r="AA7620"/>
      <c r="AB7620"/>
      <c r="AC7620"/>
      <c r="AD7620"/>
      <c r="AE7620"/>
      <c r="AF7620"/>
      <c r="AG7620">
        <v>1</v>
      </c>
      <c r="AH7620">
        <v>0</v>
      </c>
    </row>
    <row r="7621" spans="1:34" ht="15" x14ac:dyDescent="0.25">
      <c r="A7621" t="s">
        <v>15087</v>
      </c>
      <c r="B7621" t="s">
        <v>15088</v>
      </c>
      <c r="C7621" t="s">
        <v>448</v>
      </c>
      <c r="D7621"/>
      <c r="E7621"/>
      <c r="F7621"/>
      <c r="G7621"/>
      <c r="H7621" t="s">
        <v>63</v>
      </c>
      <c r="I7621" t="s">
        <v>64</v>
      </c>
      <c r="J7621"/>
      <c r="K7621"/>
      <c r="L7621"/>
      <c r="M7621"/>
      <c r="N7621"/>
      <c r="O7621"/>
      <c r="P7621"/>
      <c r="Q7621"/>
      <c r="R7621"/>
      <c r="S7621"/>
      <c r="T7621"/>
      <c r="U7621"/>
      <c r="V7621"/>
      <c r="W7621"/>
      <c r="X7621"/>
      <c r="Y7621"/>
      <c r="Z7621"/>
      <c r="AA7621"/>
      <c r="AB7621"/>
      <c r="AC7621"/>
      <c r="AD7621"/>
      <c r="AE7621"/>
      <c r="AF7621"/>
      <c r="AG7621"/>
      <c r="AH7621">
        <v>0</v>
      </c>
    </row>
    <row r="7622" spans="1:34" ht="15" x14ac:dyDescent="0.25">
      <c r="A7622" t="s">
        <v>15089</v>
      </c>
      <c r="B7622" t="s">
        <v>15090</v>
      </c>
      <c r="C7622" t="s">
        <v>1082</v>
      </c>
      <c r="D7622">
        <v>123</v>
      </c>
      <c r="E7622" s="138">
        <v>44924</v>
      </c>
      <c r="F7622" s="138">
        <v>46011</v>
      </c>
      <c r="G7622" t="s">
        <v>69</v>
      </c>
      <c r="H7622" t="s">
        <v>63</v>
      </c>
      <c r="I7622">
        <v>0.8</v>
      </c>
      <c r="J7622" t="s">
        <v>71</v>
      </c>
      <c r="K7622"/>
      <c r="L7622"/>
      <c r="M7622"/>
      <c r="N7622"/>
      <c r="O7622"/>
      <c r="P7622"/>
      <c r="Q7622"/>
      <c r="R7622"/>
      <c r="S7622"/>
      <c r="T7622"/>
      <c r="U7622"/>
      <c r="V7622"/>
      <c r="W7622"/>
      <c r="X7622"/>
      <c r="Y7622"/>
      <c r="Z7622"/>
      <c r="AA7622"/>
      <c r="AB7622"/>
      <c r="AC7622"/>
      <c r="AD7622"/>
      <c r="AE7622"/>
      <c r="AF7622"/>
      <c r="AG7622">
        <v>1</v>
      </c>
      <c r="AH7622">
        <v>0</v>
      </c>
    </row>
    <row r="7623" spans="1:34" ht="15" x14ac:dyDescent="0.25">
      <c r="A7623" t="s">
        <v>15091</v>
      </c>
      <c r="B7623" t="s">
        <v>15092</v>
      </c>
      <c r="C7623" t="s">
        <v>267</v>
      </c>
      <c r="D7623">
        <v>30</v>
      </c>
      <c r="E7623" s="138">
        <v>45755</v>
      </c>
      <c r="F7623" s="138">
        <v>45777</v>
      </c>
      <c r="G7623" t="s">
        <v>75</v>
      </c>
      <c r="H7623" t="s">
        <v>70</v>
      </c>
      <c r="I7623">
        <v>0</v>
      </c>
      <c r="J7623" t="s">
        <v>16230</v>
      </c>
      <c r="K7623">
        <v>0.7</v>
      </c>
      <c r="L7623" t="s">
        <v>16270</v>
      </c>
      <c r="M7623">
        <v>0.75</v>
      </c>
      <c r="N7623" t="s">
        <v>78</v>
      </c>
      <c r="O7623">
        <v>0.8</v>
      </c>
      <c r="P7623" t="s">
        <v>79</v>
      </c>
      <c r="Q7623"/>
      <c r="R7623"/>
      <c r="S7623"/>
      <c r="T7623"/>
      <c r="U7623"/>
      <c r="V7623"/>
      <c r="W7623"/>
      <c r="X7623"/>
      <c r="Y7623"/>
      <c r="Z7623"/>
      <c r="AA7623"/>
      <c r="AB7623"/>
      <c r="AC7623"/>
      <c r="AD7623"/>
      <c r="AE7623"/>
      <c r="AF7623"/>
      <c r="AG7623">
        <v>4</v>
      </c>
      <c r="AH7623">
        <v>15000</v>
      </c>
    </row>
    <row r="7624" spans="1:34" ht="15" x14ac:dyDescent="0.25">
      <c r="A7624" t="s">
        <v>15095</v>
      </c>
      <c r="B7624" t="s">
        <v>15096</v>
      </c>
      <c r="C7624" t="s">
        <v>99</v>
      </c>
      <c r="D7624">
        <v>45</v>
      </c>
      <c r="E7624" s="138">
        <v>45594</v>
      </c>
      <c r="F7624" s="138">
        <v>45673</v>
      </c>
      <c r="G7624" t="s">
        <v>69</v>
      </c>
      <c r="H7624" t="s">
        <v>70</v>
      </c>
      <c r="I7624">
        <v>0</v>
      </c>
      <c r="J7624" t="s">
        <v>16229</v>
      </c>
      <c r="K7624">
        <v>0.8</v>
      </c>
      <c r="L7624" t="s">
        <v>71</v>
      </c>
      <c r="M7624"/>
      <c r="N7624"/>
      <c r="O7624"/>
      <c r="P7624"/>
      <c r="Q7624"/>
      <c r="R7624"/>
      <c r="S7624"/>
      <c r="T7624"/>
      <c r="U7624"/>
      <c r="V7624"/>
      <c r="W7624"/>
      <c r="X7624"/>
      <c r="Y7624"/>
      <c r="Z7624"/>
      <c r="AA7624"/>
      <c r="AB7624"/>
      <c r="AC7624"/>
      <c r="AD7624"/>
      <c r="AE7624"/>
      <c r="AF7624"/>
      <c r="AG7624">
        <v>2</v>
      </c>
      <c r="AH7624">
        <v>10000</v>
      </c>
    </row>
    <row r="7625" spans="1:34" ht="15" x14ac:dyDescent="0.25">
      <c r="A7625" t="s">
        <v>15101</v>
      </c>
      <c r="B7625" t="s">
        <v>15102</v>
      </c>
      <c r="C7625" t="s">
        <v>122</v>
      </c>
      <c r="D7625">
        <v>16</v>
      </c>
      <c r="E7625" s="138">
        <v>39126</v>
      </c>
      <c r="F7625" s="138">
        <v>46011</v>
      </c>
      <c r="G7625" t="s">
        <v>69</v>
      </c>
      <c r="H7625" t="s">
        <v>70</v>
      </c>
      <c r="I7625">
        <v>0</v>
      </c>
      <c r="J7625" t="s">
        <v>16229</v>
      </c>
      <c r="K7625">
        <v>0.8</v>
      </c>
      <c r="L7625" t="s">
        <v>71</v>
      </c>
      <c r="M7625"/>
      <c r="N7625"/>
      <c r="O7625"/>
      <c r="P7625"/>
      <c r="Q7625"/>
      <c r="R7625"/>
      <c r="S7625"/>
      <c r="T7625"/>
      <c r="U7625"/>
      <c r="V7625"/>
      <c r="W7625"/>
      <c r="X7625"/>
      <c r="Y7625"/>
      <c r="Z7625"/>
      <c r="AA7625"/>
      <c r="AB7625"/>
      <c r="AC7625"/>
      <c r="AD7625"/>
      <c r="AE7625"/>
      <c r="AF7625"/>
      <c r="AG7625">
        <v>2</v>
      </c>
      <c r="AH7625">
        <v>10000</v>
      </c>
    </row>
    <row r="7626" spans="1:34" ht="15" x14ac:dyDescent="0.25">
      <c r="A7626" t="s">
        <v>15097</v>
      </c>
      <c r="B7626" t="s">
        <v>15098</v>
      </c>
      <c r="C7626" t="s">
        <v>136</v>
      </c>
      <c r="D7626">
        <v>6</v>
      </c>
      <c r="E7626" s="138">
        <v>44035</v>
      </c>
      <c r="F7626" s="138">
        <v>46011</v>
      </c>
      <c r="G7626" t="s">
        <v>69</v>
      </c>
      <c r="H7626" t="s">
        <v>70</v>
      </c>
      <c r="I7626">
        <v>0</v>
      </c>
      <c r="J7626" t="s">
        <v>16232</v>
      </c>
      <c r="K7626">
        <v>0.7</v>
      </c>
      <c r="L7626" t="s">
        <v>71</v>
      </c>
      <c r="M7626"/>
      <c r="N7626"/>
      <c r="O7626"/>
      <c r="P7626"/>
      <c r="Q7626"/>
      <c r="R7626"/>
      <c r="S7626"/>
      <c r="T7626"/>
      <c r="U7626"/>
      <c r="V7626"/>
      <c r="W7626"/>
      <c r="X7626"/>
      <c r="Y7626"/>
      <c r="Z7626"/>
      <c r="AA7626"/>
      <c r="AB7626"/>
      <c r="AC7626"/>
      <c r="AD7626"/>
      <c r="AE7626"/>
      <c r="AF7626"/>
      <c r="AG7626">
        <v>2</v>
      </c>
      <c r="AH7626">
        <v>7500</v>
      </c>
    </row>
    <row r="7627" spans="1:34" ht="15" x14ac:dyDescent="0.25">
      <c r="A7627" t="s">
        <v>15093</v>
      </c>
      <c r="B7627" t="s">
        <v>15094</v>
      </c>
      <c r="C7627" t="s">
        <v>102</v>
      </c>
      <c r="D7627">
        <v>34</v>
      </c>
      <c r="E7627" s="138">
        <v>45649</v>
      </c>
      <c r="F7627" s="138">
        <v>45713</v>
      </c>
      <c r="G7627" t="s">
        <v>69</v>
      </c>
      <c r="H7627" t="s">
        <v>70</v>
      </c>
      <c r="I7627">
        <v>0</v>
      </c>
      <c r="J7627" t="s">
        <v>16287</v>
      </c>
      <c r="K7627">
        <v>0.8</v>
      </c>
      <c r="L7627" t="s">
        <v>71</v>
      </c>
      <c r="M7627"/>
      <c r="N7627"/>
      <c r="O7627"/>
      <c r="P7627"/>
      <c r="Q7627"/>
      <c r="R7627"/>
      <c r="S7627"/>
      <c r="T7627"/>
      <c r="U7627"/>
      <c r="V7627"/>
      <c r="W7627"/>
      <c r="X7627"/>
      <c r="Y7627"/>
      <c r="Z7627"/>
      <c r="AA7627"/>
      <c r="AB7627"/>
      <c r="AC7627"/>
      <c r="AD7627"/>
      <c r="AE7627"/>
      <c r="AF7627"/>
      <c r="AG7627">
        <v>2</v>
      </c>
      <c r="AH7627">
        <v>8499.99</v>
      </c>
    </row>
    <row r="7628" spans="1:34" ht="15" x14ac:dyDescent="0.25">
      <c r="A7628" t="s">
        <v>15103</v>
      </c>
      <c r="B7628" t="s">
        <v>15104</v>
      </c>
      <c r="C7628" t="s">
        <v>87</v>
      </c>
      <c r="D7628">
        <v>30</v>
      </c>
      <c r="E7628" s="138">
        <v>45646</v>
      </c>
      <c r="F7628" s="138">
        <v>45796</v>
      </c>
      <c r="G7628" t="s">
        <v>75</v>
      </c>
      <c r="H7628" t="s">
        <v>70</v>
      </c>
      <c r="I7628">
        <v>0</v>
      </c>
      <c r="J7628" t="s">
        <v>16450</v>
      </c>
      <c r="K7628">
        <v>0.8</v>
      </c>
      <c r="L7628" t="s">
        <v>71</v>
      </c>
      <c r="M7628"/>
      <c r="N7628"/>
      <c r="O7628"/>
      <c r="P7628"/>
      <c r="Q7628"/>
      <c r="R7628"/>
      <c r="S7628"/>
      <c r="T7628"/>
      <c r="U7628"/>
      <c r="V7628"/>
      <c r="W7628"/>
      <c r="X7628"/>
      <c r="Y7628"/>
      <c r="Z7628"/>
      <c r="AA7628"/>
      <c r="AB7628"/>
      <c r="AC7628"/>
      <c r="AD7628"/>
      <c r="AE7628"/>
      <c r="AF7628"/>
      <c r="AG7628">
        <v>2</v>
      </c>
      <c r="AH7628">
        <v>3000</v>
      </c>
    </row>
    <row r="7629" spans="1:34" ht="15" x14ac:dyDescent="0.25">
      <c r="A7629" t="s">
        <v>15105</v>
      </c>
      <c r="B7629" t="s">
        <v>15106</v>
      </c>
      <c r="C7629" t="s">
        <v>63</v>
      </c>
      <c r="D7629">
        <v>6</v>
      </c>
      <c r="E7629" s="138">
        <v>45042</v>
      </c>
      <c r="F7629" s="138">
        <v>46011</v>
      </c>
      <c r="G7629" t="s">
        <v>69</v>
      </c>
      <c r="H7629" t="s">
        <v>70</v>
      </c>
      <c r="I7629">
        <v>0</v>
      </c>
      <c r="J7629" t="s">
        <v>16230</v>
      </c>
      <c r="K7629">
        <v>0.45</v>
      </c>
      <c r="L7629" t="s">
        <v>71</v>
      </c>
      <c r="M7629"/>
      <c r="N7629"/>
      <c r="O7629"/>
      <c r="P7629"/>
      <c r="Q7629"/>
      <c r="R7629"/>
      <c r="S7629"/>
      <c r="T7629"/>
      <c r="U7629"/>
      <c r="V7629"/>
      <c r="W7629"/>
      <c r="X7629"/>
      <c r="Y7629"/>
      <c r="Z7629"/>
      <c r="AA7629"/>
      <c r="AB7629"/>
      <c r="AC7629"/>
      <c r="AD7629"/>
      <c r="AE7629"/>
      <c r="AF7629"/>
      <c r="AG7629">
        <v>2</v>
      </c>
      <c r="AH7629">
        <v>15000</v>
      </c>
    </row>
    <row r="7630" spans="1:34" ht="15" x14ac:dyDescent="0.25">
      <c r="A7630" t="s">
        <v>15109</v>
      </c>
      <c r="B7630" t="s">
        <v>15110</v>
      </c>
      <c r="C7630" t="s">
        <v>1079</v>
      </c>
      <c r="D7630">
        <v>76</v>
      </c>
      <c r="E7630" s="138">
        <v>45654</v>
      </c>
      <c r="F7630" s="138">
        <v>45671</v>
      </c>
      <c r="G7630" t="s">
        <v>75</v>
      </c>
      <c r="H7630" t="s">
        <v>70</v>
      </c>
      <c r="I7630">
        <v>0.8</v>
      </c>
      <c r="J7630" t="s">
        <v>71</v>
      </c>
      <c r="K7630">
        <v>0</v>
      </c>
      <c r="L7630" t="s">
        <v>16726</v>
      </c>
      <c r="M7630"/>
      <c r="N7630"/>
      <c r="O7630"/>
      <c r="P7630"/>
      <c r="Q7630"/>
      <c r="R7630"/>
      <c r="S7630"/>
      <c r="T7630"/>
      <c r="U7630"/>
      <c r="V7630"/>
      <c r="W7630"/>
      <c r="X7630"/>
      <c r="Y7630"/>
      <c r="Z7630"/>
      <c r="AA7630"/>
      <c r="AB7630"/>
      <c r="AC7630"/>
      <c r="AD7630"/>
      <c r="AE7630"/>
      <c r="AF7630"/>
      <c r="AG7630">
        <v>5</v>
      </c>
      <c r="AH7630">
        <v>0</v>
      </c>
    </row>
    <row r="7631" spans="1:34" ht="15" x14ac:dyDescent="0.25">
      <c r="A7631" t="s">
        <v>15111</v>
      </c>
      <c r="B7631" t="s">
        <v>15112</v>
      </c>
      <c r="C7631" t="s">
        <v>206</v>
      </c>
      <c r="D7631">
        <v>6</v>
      </c>
      <c r="E7631" s="138">
        <v>45331</v>
      </c>
      <c r="F7631" s="138">
        <v>46011</v>
      </c>
      <c r="G7631" t="s">
        <v>69</v>
      </c>
      <c r="H7631" t="s">
        <v>63</v>
      </c>
      <c r="I7631">
        <v>0.8</v>
      </c>
      <c r="J7631" t="s">
        <v>71</v>
      </c>
      <c r="K7631"/>
      <c r="L7631"/>
      <c r="M7631"/>
      <c r="N7631"/>
      <c r="O7631"/>
      <c r="P7631"/>
      <c r="Q7631"/>
      <c r="R7631"/>
      <c r="S7631"/>
      <c r="T7631"/>
      <c r="U7631"/>
      <c r="V7631"/>
      <c r="W7631"/>
      <c r="X7631"/>
      <c r="Y7631"/>
      <c r="Z7631"/>
      <c r="AA7631"/>
      <c r="AB7631"/>
      <c r="AC7631"/>
      <c r="AD7631"/>
      <c r="AE7631"/>
      <c r="AF7631"/>
      <c r="AG7631">
        <v>1</v>
      </c>
      <c r="AH7631">
        <v>0</v>
      </c>
    </row>
    <row r="7632" spans="1:34" ht="15" x14ac:dyDescent="0.25">
      <c r="A7632" t="s">
        <v>15636</v>
      </c>
      <c r="B7632" t="s">
        <v>15637</v>
      </c>
      <c r="C7632" t="s">
        <v>219</v>
      </c>
      <c r="D7632">
        <v>6</v>
      </c>
      <c r="E7632" s="138">
        <v>45030</v>
      </c>
      <c r="F7632" s="138">
        <v>46011</v>
      </c>
      <c r="G7632" t="s">
        <v>69</v>
      </c>
      <c r="H7632" t="s">
        <v>63</v>
      </c>
      <c r="I7632">
        <v>0.4</v>
      </c>
      <c r="J7632" t="s">
        <v>71</v>
      </c>
      <c r="K7632"/>
      <c r="L7632"/>
      <c r="M7632"/>
      <c r="N7632"/>
      <c r="O7632"/>
      <c r="P7632"/>
      <c r="Q7632"/>
      <c r="R7632"/>
      <c r="S7632"/>
      <c r="T7632"/>
      <c r="U7632"/>
      <c r="V7632"/>
      <c r="W7632"/>
      <c r="X7632"/>
      <c r="Y7632"/>
      <c r="Z7632"/>
      <c r="AA7632"/>
      <c r="AB7632"/>
      <c r="AC7632"/>
      <c r="AD7632"/>
      <c r="AE7632"/>
      <c r="AF7632"/>
      <c r="AG7632">
        <v>1</v>
      </c>
      <c r="AH7632">
        <v>0</v>
      </c>
    </row>
    <row r="7633" spans="1:34" ht="15" x14ac:dyDescent="0.25">
      <c r="A7633" t="s">
        <v>15113</v>
      </c>
      <c r="B7633" t="s">
        <v>15114</v>
      </c>
      <c r="C7633" t="s">
        <v>318</v>
      </c>
      <c r="D7633">
        <v>48</v>
      </c>
      <c r="E7633" s="138">
        <v>45644</v>
      </c>
      <c r="F7633" s="138">
        <v>45706</v>
      </c>
      <c r="G7633" t="s">
        <v>69</v>
      </c>
      <c r="H7633" t="s">
        <v>70</v>
      </c>
      <c r="I7633">
        <v>0</v>
      </c>
      <c r="J7633" t="s">
        <v>16237</v>
      </c>
      <c r="K7633">
        <v>0.8</v>
      </c>
      <c r="L7633" t="s">
        <v>71</v>
      </c>
      <c r="M7633"/>
      <c r="N7633"/>
      <c r="O7633"/>
      <c r="P7633"/>
      <c r="Q7633"/>
      <c r="R7633"/>
      <c r="S7633"/>
      <c r="T7633"/>
      <c r="U7633"/>
      <c r="V7633"/>
      <c r="W7633"/>
      <c r="X7633"/>
      <c r="Y7633"/>
      <c r="Z7633"/>
      <c r="AA7633"/>
      <c r="AB7633"/>
      <c r="AC7633"/>
      <c r="AD7633"/>
      <c r="AE7633"/>
      <c r="AF7633"/>
      <c r="AG7633">
        <v>2</v>
      </c>
      <c r="AH7633">
        <v>9000</v>
      </c>
    </row>
    <row r="7634" spans="1:34" ht="15" x14ac:dyDescent="0.25">
      <c r="A7634" t="s">
        <v>15115</v>
      </c>
      <c r="B7634" t="s">
        <v>15116</v>
      </c>
      <c r="C7634" t="s">
        <v>521</v>
      </c>
      <c r="D7634">
        <v>33</v>
      </c>
      <c r="E7634" s="138">
        <v>45653</v>
      </c>
      <c r="F7634" s="138">
        <v>45726</v>
      </c>
      <c r="G7634" t="s">
        <v>69</v>
      </c>
      <c r="H7634" t="s">
        <v>70</v>
      </c>
      <c r="I7634">
        <v>0</v>
      </c>
      <c r="J7634" t="s">
        <v>16228</v>
      </c>
      <c r="K7634">
        <v>0.6</v>
      </c>
      <c r="L7634" t="s">
        <v>71</v>
      </c>
      <c r="M7634"/>
      <c r="N7634"/>
      <c r="O7634"/>
      <c r="P7634"/>
      <c r="Q7634"/>
      <c r="R7634"/>
      <c r="S7634"/>
      <c r="T7634"/>
      <c r="U7634"/>
      <c r="V7634"/>
      <c r="W7634"/>
      <c r="X7634"/>
      <c r="Y7634"/>
      <c r="Z7634"/>
      <c r="AA7634"/>
      <c r="AB7634"/>
      <c r="AC7634"/>
      <c r="AD7634"/>
      <c r="AE7634"/>
      <c r="AF7634"/>
      <c r="AG7634">
        <v>2</v>
      </c>
      <c r="AH7634">
        <v>12000</v>
      </c>
    </row>
    <row r="7635" spans="1:34" ht="15" x14ac:dyDescent="0.25">
      <c r="A7635" t="s">
        <v>15117</v>
      </c>
      <c r="B7635" t="s">
        <v>15118</v>
      </c>
      <c r="C7635" t="s">
        <v>231</v>
      </c>
      <c r="D7635">
        <v>40</v>
      </c>
      <c r="E7635" s="138">
        <v>45644</v>
      </c>
      <c r="F7635" s="138">
        <v>45866</v>
      </c>
      <c r="G7635" t="s">
        <v>75</v>
      </c>
      <c r="H7635" t="s">
        <v>63</v>
      </c>
      <c r="I7635">
        <v>0.7</v>
      </c>
      <c r="J7635" t="s">
        <v>71</v>
      </c>
      <c r="K7635"/>
      <c r="L7635"/>
      <c r="M7635"/>
      <c r="N7635"/>
      <c r="O7635"/>
      <c r="P7635"/>
      <c r="Q7635"/>
      <c r="R7635"/>
      <c r="S7635"/>
      <c r="T7635"/>
      <c r="U7635"/>
      <c r="V7635"/>
      <c r="W7635"/>
      <c r="X7635"/>
      <c r="Y7635"/>
      <c r="Z7635"/>
      <c r="AA7635"/>
      <c r="AB7635"/>
      <c r="AC7635"/>
      <c r="AD7635"/>
      <c r="AE7635"/>
      <c r="AF7635"/>
      <c r="AG7635">
        <v>1</v>
      </c>
      <c r="AH7635">
        <v>0</v>
      </c>
    </row>
    <row r="7636" spans="1:34" ht="15" x14ac:dyDescent="0.25">
      <c r="A7636" t="s">
        <v>15119</v>
      </c>
      <c r="B7636" t="s">
        <v>15120</v>
      </c>
      <c r="C7636" t="s">
        <v>99</v>
      </c>
      <c r="D7636">
        <v>23</v>
      </c>
      <c r="E7636" s="138">
        <v>38752</v>
      </c>
      <c r="F7636" s="138">
        <v>46011</v>
      </c>
      <c r="G7636" t="s">
        <v>69</v>
      </c>
      <c r="H7636" t="s">
        <v>63</v>
      </c>
      <c r="I7636">
        <v>0.5</v>
      </c>
      <c r="J7636" t="s">
        <v>71</v>
      </c>
      <c r="K7636"/>
      <c r="L7636"/>
      <c r="M7636"/>
      <c r="N7636"/>
      <c r="O7636"/>
      <c r="P7636"/>
      <c r="Q7636"/>
      <c r="R7636"/>
      <c r="S7636"/>
      <c r="T7636"/>
      <c r="U7636"/>
      <c r="V7636"/>
      <c r="W7636"/>
      <c r="X7636"/>
      <c r="Y7636"/>
      <c r="Z7636"/>
      <c r="AA7636"/>
      <c r="AB7636"/>
      <c r="AC7636"/>
      <c r="AD7636"/>
      <c r="AE7636"/>
      <c r="AF7636"/>
      <c r="AG7636">
        <v>1</v>
      </c>
      <c r="AH7636">
        <v>0</v>
      </c>
    </row>
    <row r="7637" spans="1:34" ht="15" x14ac:dyDescent="0.25">
      <c r="A7637" t="s">
        <v>15121</v>
      </c>
      <c r="B7637" t="s">
        <v>15122</v>
      </c>
      <c r="C7637" t="s">
        <v>93</v>
      </c>
      <c r="D7637">
        <v>21</v>
      </c>
      <c r="E7637" s="138">
        <v>45654</v>
      </c>
      <c r="F7637" s="138">
        <v>45903</v>
      </c>
      <c r="G7637" t="s">
        <v>69</v>
      </c>
      <c r="H7637" t="s">
        <v>63</v>
      </c>
      <c r="I7637">
        <v>0.5</v>
      </c>
      <c r="J7637" t="s">
        <v>71</v>
      </c>
      <c r="K7637"/>
      <c r="L7637"/>
      <c r="M7637"/>
      <c r="N7637"/>
      <c r="O7637"/>
      <c r="P7637"/>
      <c r="Q7637"/>
      <c r="R7637"/>
      <c r="S7637"/>
      <c r="T7637"/>
      <c r="U7637"/>
      <c r="V7637"/>
      <c r="W7637"/>
      <c r="X7637"/>
      <c r="Y7637"/>
      <c r="Z7637"/>
      <c r="AA7637"/>
      <c r="AB7637"/>
      <c r="AC7637"/>
      <c r="AD7637"/>
      <c r="AE7637"/>
      <c r="AF7637"/>
      <c r="AG7637">
        <v>1</v>
      </c>
      <c r="AH7637">
        <v>0</v>
      </c>
    </row>
    <row r="7638" spans="1:34" ht="15" x14ac:dyDescent="0.25">
      <c r="A7638" t="s">
        <v>15123</v>
      </c>
      <c r="B7638" t="s">
        <v>15124</v>
      </c>
      <c r="C7638" t="s">
        <v>119</v>
      </c>
      <c r="D7638">
        <v>7</v>
      </c>
      <c r="E7638" s="138">
        <v>45713</v>
      </c>
      <c r="F7638" s="138">
        <v>45730</v>
      </c>
      <c r="G7638" t="s">
        <v>69</v>
      </c>
      <c r="H7638" t="s">
        <v>63</v>
      </c>
      <c r="I7638">
        <v>0.8</v>
      </c>
      <c r="J7638" t="s">
        <v>71</v>
      </c>
      <c r="K7638"/>
      <c r="L7638"/>
      <c r="M7638"/>
      <c r="N7638"/>
      <c r="O7638"/>
      <c r="P7638"/>
      <c r="Q7638"/>
      <c r="R7638"/>
      <c r="S7638"/>
      <c r="T7638"/>
      <c r="U7638"/>
      <c r="V7638"/>
      <c r="W7638"/>
      <c r="X7638"/>
      <c r="Y7638"/>
      <c r="Z7638"/>
      <c r="AA7638"/>
      <c r="AB7638"/>
      <c r="AC7638"/>
      <c r="AD7638"/>
      <c r="AE7638"/>
      <c r="AF7638"/>
      <c r="AG7638">
        <v>1</v>
      </c>
      <c r="AH7638">
        <v>0</v>
      </c>
    </row>
    <row r="7639" spans="1:34" ht="15" x14ac:dyDescent="0.25">
      <c r="A7639" t="s">
        <v>15127</v>
      </c>
      <c r="B7639" t="s">
        <v>15128</v>
      </c>
      <c r="C7639" t="s">
        <v>74</v>
      </c>
      <c r="D7639">
        <v>33</v>
      </c>
      <c r="E7639" s="138">
        <v>45639</v>
      </c>
      <c r="F7639" s="138">
        <v>45799</v>
      </c>
      <c r="G7639" t="s">
        <v>75</v>
      </c>
      <c r="H7639" t="s">
        <v>70</v>
      </c>
      <c r="I7639">
        <v>0</v>
      </c>
      <c r="J7639" t="s">
        <v>16229</v>
      </c>
      <c r="K7639">
        <v>0.52</v>
      </c>
      <c r="L7639" t="s">
        <v>16270</v>
      </c>
      <c r="M7639">
        <v>0.75</v>
      </c>
      <c r="N7639" t="s">
        <v>78</v>
      </c>
      <c r="O7639">
        <v>0.8</v>
      </c>
      <c r="P7639" t="s">
        <v>79</v>
      </c>
      <c r="Q7639"/>
      <c r="R7639"/>
      <c r="S7639"/>
      <c r="T7639"/>
      <c r="U7639"/>
      <c r="V7639"/>
      <c r="W7639"/>
      <c r="X7639"/>
      <c r="Y7639"/>
      <c r="Z7639"/>
      <c r="AA7639"/>
      <c r="AB7639"/>
      <c r="AC7639"/>
      <c r="AD7639"/>
      <c r="AE7639"/>
      <c r="AF7639"/>
      <c r="AG7639">
        <v>4</v>
      </c>
      <c r="AH7639">
        <v>10000</v>
      </c>
    </row>
    <row r="7640" spans="1:34" ht="15" x14ac:dyDescent="0.25">
      <c r="A7640" t="s">
        <v>15125</v>
      </c>
      <c r="B7640" t="s">
        <v>15126</v>
      </c>
      <c r="C7640" t="s">
        <v>193</v>
      </c>
      <c r="D7640"/>
      <c r="E7640"/>
      <c r="F7640"/>
      <c r="G7640"/>
      <c r="H7640" t="s">
        <v>63</v>
      </c>
      <c r="I7640" t="s">
        <v>64</v>
      </c>
      <c r="J7640"/>
      <c r="K7640"/>
      <c r="L7640"/>
      <c r="M7640"/>
      <c r="N7640"/>
      <c r="O7640"/>
      <c r="P7640"/>
      <c r="Q7640"/>
      <c r="R7640"/>
      <c r="S7640"/>
      <c r="T7640"/>
      <c r="U7640"/>
      <c r="V7640"/>
      <c r="W7640"/>
      <c r="X7640"/>
      <c r="Y7640"/>
      <c r="Z7640"/>
      <c r="AA7640"/>
      <c r="AB7640"/>
      <c r="AC7640"/>
      <c r="AD7640"/>
      <c r="AE7640"/>
      <c r="AF7640"/>
      <c r="AG7640"/>
      <c r="AH7640">
        <v>0</v>
      </c>
    </row>
    <row r="7641" spans="1:34" ht="15" x14ac:dyDescent="0.25">
      <c r="A7641" t="s">
        <v>15129</v>
      </c>
      <c r="B7641" t="s">
        <v>15130</v>
      </c>
      <c r="C7641" t="s">
        <v>801</v>
      </c>
      <c r="D7641">
        <v>22</v>
      </c>
      <c r="E7641" s="138">
        <v>44704</v>
      </c>
      <c r="F7641" s="138">
        <v>46011</v>
      </c>
      <c r="G7641" t="s">
        <v>69</v>
      </c>
      <c r="H7641" t="s">
        <v>63</v>
      </c>
      <c r="I7641">
        <v>0.8</v>
      </c>
      <c r="J7641" t="s">
        <v>71</v>
      </c>
      <c r="K7641"/>
      <c r="L7641"/>
      <c r="M7641"/>
      <c r="N7641"/>
      <c r="O7641"/>
      <c r="P7641"/>
      <c r="Q7641"/>
      <c r="R7641"/>
      <c r="S7641"/>
      <c r="T7641"/>
      <c r="U7641"/>
      <c r="V7641"/>
      <c r="W7641"/>
      <c r="X7641"/>
      <c r="Y7641"/>
      <c r="Z7641"/>
      <c r="AA7641"/>
      <c r="AB7641"/>
      <c r="AC7641"/>
      <c r="AD7641"/>
      <c r="AE7641"/>
      <c r="AF7641"/>
      <c r="AG7641">
        <v>1</v>
      </c>
      <c r="AH7641">
        <v>0</v>
      </c>
    </row>
    <row r="7642" spans="1:34" ht="15" x14ac:dyDescent="0.25">
      <c r="A7642" t="s">
        <v>15131</v>
      </c>
      <c r="B7642" t="s">
        <v>15132</v>
      </c>
      <c r="C7642" t="s">
        <v>203</v>
      </c>
      <c r="D7642">
        <v>27</v>
      </c>
      <c r="E7642" s="138">
        <v>45643</v>
      </c>
      <c r="F7642" s="138">
        <v>45729</v>
      </c>
      <c r="G7642" t="s">
        <v>69</v>
      </c>
      <c r="H7642" t="s">
        <v>63</v>
      </c>
      <c r="I7642">
        <v>0.8</v>
      </c>
      <c r="J7642" t="s">
        <v>71</v>
      </c>
      <c r="K7642"/>
      <c r="L7642"/>
      <c r="M7642"/>
      <c r="N7642"/>
      <c r="O7642"/>
      <c r="P7642"/>
      <c r="Q7642"/>
      <c r="R7642"/>
      <c r="S7642"/>
      <c r="T7642"/>
      <c r="U7642"/>
      <c r="V7642"/>
      <c r="W7642"/>
      <c r="X7642"/>
      <c r="Y7642"/>
      <c r="Z7642"/>
      <c r="AA7642"/>
      <c r="AB7642"/>
      <c r="AC7642"/>
      <c r="AD7642"/>
      <c r="AE7642"/>
      <c r="AF7642"/>
      <c r="AG7642">
        <v>1</v>
      </c>
      <c r="AH7642">
        <v>0</v>
      </c>
    </row>
    <row r="7643" spans="1:34" ht="15" x14ac:dyDescent="0.25">
      <c r="A7643" t="s">
        <v>15133</v>
      </c>
      <c r="B7643" t="s">
        <v>15134</v>
      </c>
      <c r="C7643" t="s">
        <v>318</v>
      </c>
      <c r="D7643">
        <v>14</v>
      </c>
      <c r="E7643" s="138">
        <v>41018</v>
      </c>
      <c r="F7643" s="138">
        <v>46011</v>
      </c>
      <c r="G7643" t="s">
        <v>69</v>
      </c>
      <c r="H7643" t="s">
        <v>70</v>
      </c>
      <c r="I7643">
        <v>0</v>
      </c>
      <c r="J7643" t="s">
        <v>16229</v>
      </c>
      <c r="K7643">
        <v>0.8</v>
      </c>
      <c r="L7643" t="s">
        <v>71</v>
      </c>
      <c r="M7643"/>
      <c r="N7643"/>
      <c r="O7643"/>
      <c r="P7643"/>
      <c r="Q7643"/>
      <c r="R7643"/>
      <c r="S7643"/>
      <c r="T7643"/>
      <c r="U7643"/>
      <c r="V7643"/>
      <c r="W7643"/>
      <c r="X7643"/>
      <c r="Y7643"/>
      <c r="Z7643"/>
      <c r="AA7643"/>
      <c r="AB7643"/>
      <c r="AC7643"/>
      <c r="AD7643"/>
      <c r="AE7643"/>
      <c r="AF7643"/>
      <c r="AG7643">
        <v>2</v>
      </c>
      <c r="AH7643">
        <v>10000</v>
      </c>
    </row>
    <row r="7644" spans="1:34" ht="15" x14ac:dyDescent="0.25">
      <c r="A7644" t="s">
        <v>15135</v>
      </c>
      <c r="B7644" t="s">
        <v>15136</v>
      </c>
      <c r="C7644" t="s">
        <v>93</v>
      </c>
      <c r="D7644">
        <v>15</v>
      </c>
      <c r="E7644" s="138">
        <v>42808</v>
      </c>
      <c r="F7644" s="138">
        <v>46011</v>
      </c>
      <c r="G7644" t="s">
        <v>69</v>
      </c>
      <c r="H7644" t="s">
        <v>70</v>
      </c>
      <c r="I7644">
        <v>0</v>
      </c>
      <c r="J7644" t="s">
        <v>16229</v>
      </c>
      <c r="K7644">
        <v>0.5</v>
      </c>
      <c r="L7644" t="s">
        <v>71</v>
      </c>
      <c r="M7644"/>
      <c r="N7644"/>
      <c r="O7644"/>
      <c r="P7644"/>
      <c r="Q7644"/>
      <c r="R7644"/>
      <c r="S7644"/>
      <c r="T7644"/>
      <c r="U7644"/>
      <c r="V7644"/>
      <c r="W7644"/>
      <c r="X7644"/>
      <c r="Y7644"/>
      <c r="Z7644"/>
      <c r="AA7644"/>
      <c r="AB7644"/>
      <c r="AC7644"/>
      <c r="AD7644"/>
      <c r="AE7644"/>
      <c r="AF7644"/>
      <c r="AG7644">
        <v>2</v>
      </c>
      <c r="AH7644">
        <v>10000</v>
      </c>
    </row>
    <row r="7645" spans="1:34" ht="15" x14ac:dyDescent="0.25">
      <c r="A7645" t="s">
        <v>15137</v>
      </c>
      <c r="B7645" t="s">
        <v>15138</v>
      </c>
      <c r="C7645" t="s">
        <v>93</v>
      </c>
      <c r="D7645">
        <v>4</v>
      </c>
      <c r="E7645" s="138">
        <v>39165</v>
      </c>
      <c r="F7645" s="138">
        <v>46011</v>
      </c>
      <c r="G7645" t="s">
        <v>818</v>
      </c>
      <c r="H7645" t="s">
        <v>63</v>
      </c>
      <c r="I7645">
        <v>0</v>
      </c>
      <c r="J7645" t="s">
        <v>71</v>
      </c>
      <c r="K7645"/>
      <c r="L7645"/>
      <c r="M7645"/>
      <c r="N7645"/>
      <c r="O7645"/>
      <c r="P7645"/>
      <c r="Q7645"/>
      <c r="R7645"/>
      <c r="S7645"/>
      <c r="T7645"/>
      <c r="U7645"/>
      <c r="V7645"/>
      <c r="W7645"/>
      <c r="X7645"/>
      <c r="Y7645"/>
      <c r="Z7645"/>
      <c r="AA7645"/>
      <c r="AB7645"/>
      <c r="AC7645"/>
      <c r="AD7645"/>
      <c r="AE7645"/>
      <c r="AF7645"/>
      <c r="AG7645">
        <v>1</v>
      </c>
      <c r="AH7645">
        <v>0</v>
      </c>
    </row>
    <row r="7646" spans="1:34" ht="15" x14ac:dyDescent="0.25">
      <c r="A7646" t="s">
        <v>15139</v>
      </c>
      <c r="B7646" t="s">
        <v>15140</v>
      </c>
      <c r="C7646" t="s">
        <v>251</v>
      </c>
      <c r="D7646">
        <v>2</v>
      </c>
      <c r="E7646" s="138">
        <v>45680</v>
      </c>
      <c r="F7646" s="138">
        <v>45853</v>
      </c>
      <c r="G7646" t="s">
        <v>69</v>
      </c>
      <c r="H7646" t="s">
        <v>70</v>
      </c>
      <c r="I7646">
        <v>0.7</v>
      </c>
      <c r="J7646" t="s">
        <v>71</v>
      </c>
      <c r="K7646">
        <v>0</v>
      </c>
      <c r="L7646" t="s">
        <v>16459</v>
      </c>
      <c r="M7646"/>
      <c r="N7646"/>
      <c r="O7646"/>
      <c r="P7646"/>
      <c r="Q7646"/>
      <c r="R7646"/>
      <c r="S7646"/>
      <c r="T7646"/>
      <c r="U7646"/>
      <c r="V7646"/>
      <c r="W7646"/>
      <c r="X7646"/>
      <c r="Y7646"/>
      <c r="Z7646"/>
      <c r="AA7646"/>
      <c r="AB7646"/>
      <c r="AC7646"/>
      <c r="AD7646"/>
      <c r="AE7646"/>
      <c r="AF7646"/>
      <c r="AG7646">
        <v>5</v>
      </c>
      <c r="AH7646">
        <v>0</v>
      </c>
    </row>
    <row r="7647" spans="1:34" ht="15" x14ac:dyDescent="0.25">
      <c r="A7647" t="s">
        <v>15143</v>
      </c>
      <c r="B7647" t="s">
        <v>15144</v>
      </c>
      <c r="C7647" t="s">
        <v>294</v>
      </c>
      <c r="D7647">
        <v>34</v>
      </c>
      <c r="E7647" s="138">
        <v>45644</v>
      </c>
      <c r="F7647" s="138">
        <v>45743</v>
      </c>
      <c r="G7647" t="s">
        <v>75</v>
      </c>
      <c r="H7647" t="s">
        <v>70</v>
      </c>
      <c r="I7647">
        <v>0</v>
      </c>
      <c r="J7647" t="s">
        <v>16229</v>
      </c>
      <c r="K7647">
        <v>0.8</v>
      </c>
      <c r="L7647" t="s">
        <v>71</v>
      </c>
      <c r="M7647"/>
      <c r="N7647"/>
      <c r="O7647"/>
      <c r="P7647"/>
      <c r="Q7647"/>
      <c r="R7647"/>
      <c r="S7647"/>
      <c r="T7647"/>
      <c r="U7647"/>
      <c r="V7647"/>
      <c r="W7647"/>
      <c r="X7647"/>
      <c r="Y7647"/>
      <c r="Z7647"/>
      <c r="AA7647"/>
      <c r="AB7647"/>
      <c r="AC7647"/>
      <c r="AD7647"/>
      <c r="AE7647"/>
      <c r="AF7647"/>
      <c r="AG7647">
        <v>2</v>
      </c>
      <c r="AH7647">
        <v>10000</v>
      </c>
    </row>
    <row r="7648" spans="1:34" ht="15" x14ac:dyDescent="0.25">
      <c r="A7648" t="s">
        <v>15141</v>
      </c>
      <c r="B7648" t="s">
        <v>15142</v>
      </c>
      <c r="C7648" t="s">
        <v>228</v>
      </c>
      <c r="D7648">
        <v>30</v>
      </c>
      <c r="E7648" s="138">
        <v>45639</v>
      </c>
      <c r="F7648" s="138">
        <v>45827</v>
      </c>
      <c r="G7648" t="s">
        <v>75</v>
      </c>
      <c r="H7648" t="s">
        <v>63</v>
      </c>
      <c r="I7648">
        <v>0.8</v>
      </c>
      <c r="J7648" t="s">
        <v>71</v>
      </c>
      <c r="K7648"/>
      <c r="L7648"/>
      <c r="M7648"/>
      <c r="N7648"/>
      <c r="O7648"/>
      <c r="P7648"/>
      <c r="Q7648"/>
      <c r="R7648"/>
      <c r="S7648"/>
      <c r="T7648"/>
      <c r="U7648"/>
      <c r="V7648"/>
      <c r="W7648"/>
      <c r="X7648"/>
      <c r="Y7648"/>
      <c r="Z7648"/>
      <c r="AA7648"/>
      <c r="AB7648"/>
      <c r="AC7648"/>
      <c r="AD7648"/>
      <c r="AE7648"/>
      <c r="AF7648"/>
      <c r="AG7648">
        <v>1</v>
      </c>
      <c r="AH7648">
        <v>0</v>
      </c>
    </row>
    <row r="7649" spans="1:34" ht="15" x14ac:dyDescent="0.25">
      <c r="A7649" t="s">
        <v>15145</v>
      </c>
      <c r="B7649" t="s">
        <v>15146</v>
      </c>
      <c r="C7649" t="s">
        <v>182</v>
      </c>
      <c r="D7649">
        <v>41</v>
      </c>
      <c r="E7649" s="138">
        <v>45266</v>
      </c>
      <c r="F7649" s="138">
        <v>46011</v>
      </c>
      <c r="G7649" t="s">
        <v>69</v>
      </c>
      <c r="H7649" t="s">
        <v>63</v>
      </c>
      <c r="I7649">
        <v>0.8</v>
      </c>
      <c r="J7649" t="s">
        <v>71</v>
      </c>
      <c r="K7649"/>
      <c r="L7649"/>
      <c r="M7649"/>
      <c r="N7649"/>
      <c r="O7649"/>
      <c r="P7649"/>
      <c r="Q7649"/>
      <c r="R7649"/>
      <c r="S7649"/>
      <c r="T7649"/>
      <c r="U7649"/>
      <c r="V7649"/>
      <c r="W7649"/>
      <c r="X7649"/>
      <c r="Y7649"/>
      <c r="Z7649"/>
      <c r="AA7649"/>
      <c r="AB7649"/>
      <c r="AC7649"/>
      <c r="AD7649"/>
      <c r="AE7649"/>
      <c r="AF7649"/>
      <c r="AG7649">
        <v>1</v>
      </c>
      <c r="AH7649">
        <v>0</v>
      </c>
    </row>
    <row r="7650" spans="1:34" ht="15" x14ac:dyDescent="0.25">
      <c r="A7650" t="s">
        <v>15147</v>
      </c>
      <c r="B7650" t="s">
        <v>15148</v>
      </c>
      <c r="C7650" t="s">
        <v>154</v>
      </c>
      <c r="D7650">
        <v>20</v>
      </c>
      <c r="E7650" s="138">
        <v>45653</v>
      </c>
      <c r="F7650" s="138">
        <v>45706</v>
      </c>
      <c r="G7650" t="s">
        <v>69</v>
      </c>
      <c r="H7650" t="s">
        <v>63</v>
      </c>
      <c r="I7650">
        <v>0.8</v>
      </c>
      <c r="J7650" t="s">
        <v>71</v>
      </c>
      <c r="K7650"/>
      <c r="L7650"/>
      <c r="M7650"/>
      <c r="N7650"/>
      <c r="O7650"/>
      <c r="P7650"/>
      <c r="Q7650"/>
      <c r="R7650"/>
      <c r="S7650"/>
      <c r="T7650"/>
      <c r="U7650"/>
      <c r="V7650"/>
      <c r="W7650"/>
      <c r="X7650"/>
      <c r="Y7650"/>
      <c r="Z7650"/>
      <c r="AA7650"/>
      <c r="AB7650"/>
      <c r="AC7650"/>
      <c r="AD7650"/>
      <c r="AE7650"/>
      <c r="AF7650"/>
      <c r="AG7650">
        <v>1</v>
      </c>
      <c r="AH7650">
        <v>0</v>
      </c>
    </row>
    <row r="7651" spans="1:34" ht="15" x14ac:dyDescent="0.25">
      <c r="A7651" t="s">
        <v>15149</v>
      </c>
      <c r="B7651" t="s">
        <v>15150</v>
      </c>
      <c r="C7651" t="s">
        <v>90</v>
      </c>
      <c r="D7651">
        <v>64</v>
      </c>
      <c r="E7651" s="138">
        <v>44195</v>
      </c>
      <c r="F7651" s="138">
        <v>46011</v>
      </c>
      <c r="G7651" t="s">
        <v>69</v>
      </c>
      <c r="H7651" t="s">
        <v>70</v>
      </c>
      <c r="I7651">
        <v>0</v>
      </c>
      <c r="J7651" t="s">
        <v>16257</v>
      </c>
      <c r="K7651">
        <v>0.7</v>
      </c>
      <c r="L7651" t="s">
        <v>71</v>
      </c>
      <c r="M7651"/>
      <c r="N7651"/>
      <c r="O7651"/>
      <c r="P7651"/>
      <c r="Q7651"/>
      <c r="R7651"/>
      <c r="S7651"/>
      <c r="T7651"/>
      <c r="U7651"/>
      <c r="V7651"/>
      <c r="W7651"/>
      <c r="X7651"/>
      <c r="Y7651"/>
      <c r="Z7651"/>
      <c r="AA7651"/>
      <c r="AB7651"/>
      <c r="AC7651"/>
      <c r="AD7651"/>
      <c r="AE7651"/>
      <c r="AF7651"/>
      <c r="AG7651">
        <v>2</v>
      </c>
      <c r="AH7651">
        <v>14999.99</v>
      </c>
    </row>
    <row r="7652" spans="1:34" ht="15" x14ac:dyDescent="0.25">
      <c r="A7652" t="s">
        <v>15151</v>
      </c>
      <c r="B7652" t="s">
        <v>15152</v>
      </c>
      <c r="C7652" t="s">
        <v>1313</v>
      </c>
      <c r="D7652">
        <v>80</v>
      </c>
      <c r="E7652" s="138">
        <v>45649</v>
      </c>
      <c r="F7652" s="138">
        <v>45694</v>
      </c>
      <c r="G7652" t="s">
        <v>69</v>
      </c>
      <c r="H7652" t="s">
        <v>70</v>
      </c>
      <c r="I7652">
        <v>0</v>
      </c>
      <c r="J7652" t="s">
        <v>16228</v>
      </c>
      <c r="K7652">
        <v>0.71</v>
      </c>
      <c r="L7652" t="s">
        <v>16270</v>
      </c>
      <c r="M7652">
        <v>0.76</v>
      </c>
      <c r="N7652" t="s">
        <v>78</v>
      </c>
      <c r="O7652">
        <v>0.8</v>
      </c>
      <c r="P7652" t="s">
        <v>79</v>
      </c>
      <c r="Q7652"/>
      <c r="R7652"/>
      <c r="S7652"/>
      <c r="T7652"/>
      <c r="U7652"/>
      <c r="V7652"/>
      <c r="W7652"/>
      <c r="X7652"/>
      <c r="Y7652"/>
      <c r="Z7652"/>
      <c r="AA7652"/>
      <c r="AB7652"/>
      <c r="AC7652"/>
      <c r="AD7652"/>
      <c r="AE7652"/>
      <c r="AF7652"/>
      <c r="AG7652">
        <v>4</v>
      </c>
      <c r="AH7652">
        <v>12000</v>
      </c>
    </row>
    <row r="7653" spans="1:34" ht="15" x14ac:dyDescent="0.25">
      <c r="A7653" t="s">
        <v>15153</v>
      </c>
      <c r="B7653" t="s">
        <v>15154</v>
      </c>
      <c r="C7653" t="s">
        <v>313</v>
      </c>
      <c r="D7653"/>
      <c r="E7653"/>
      <c r="F7653"/>
      <c r="G7653"/>
      <c r="H7653" t="s">
        <v>63</v>
      </c>
      <c r="I7653" t="s">
        <v>64</v>
      </c>
      <c r="J7653"/>
      <c r="K7653"/>
      <c r="L7653"/>
      <c r="M7653"/>
      <c r="N7653"/>
      <c r="O7653"/>
      <c r="P7653"/>
      <c r="Q7653"/>
      <c r="R7653"/>
      <c r="S7653"/>
      <c r="T7653"/>
      <c r="U7653"/>
      <c r="V7653"/>
      <c r="W7653"/>
      <c r="X7653"/>
      <c r="Y7653"/>
      <c r="Z7653"/>
      <c r="AA7653"/>
      <c r="AB7653"/>
      <c r="AC7653"/>
      <c r="AD7653"/>
      <c r="AE7653"/>
      <c r="AF7653"/>
      <c r="AG7653"/>
      <c r="AH7653">
        <v>0</v>
      </c>
    </row>
    <row r="7654" spans="1:34" ht="15" x14ac:dyDescent="0.25">
      <c r="A7654" t="s">
        <v>15155</v>
      </c>
      <c r="B7654" t="s">
        <v>15156</v>
      </c>
      <c r="C7654" t="s">
        <v>182</v>
      </c>
      <c r="D7654">
        <v>49</v>
      </c>
      <c r="E7654" s="138">
        <v>45656</v>
      </c>
      <c r="F7654" s="138">
        <v>45938</v>
      </c>
      <c r="G7654" t="s">
        <v>69</v>
      </c>
      <c r="H7654" t="s">
        <v>70</v>
      </c>
      <c r="I7654">
        <v>0</v>
      </c>
      <c r="J7654" t="s">
        <v>16281</v>
      </c>
      <c r="K7654">
        <v>0.8</v>
      </c>
      <c r="L7654" t="s">
        <v>71</v>
      </c>
      <c r="M7654"/>
      <c r="N7654"/>
      <c r="O7654"/>
      <c r="P7654"/>
      <c r="Q7654"/>
      <c r="R7654"/>
      <c r="S7654"/>
      <c r="T7654"/>
      <c r="U7654"/>
      <c r="V7654"/>
      <c r="W7654"/>
      <c r="X7654"/>
      <c r="Y7654"/>
      <c r="Z7654"/>
      <c r="AA7654"/>
      <c r="AB7654"/>
      <c r="AC7654"/>
      <c r="AD7654"/>
      <c r="AE7654"/>
      <c r="AF7654"/>
      <c r="AG7654">
        <v>2</v>
      </c>
      <c r="AH7654">
        <v>11500</v>
      </c>
    </row>
    <row r="7655" spans="1:34" ht="15" x14ac:dyDescent="0.25">
      <c r="A7655" t="s">
        <v>15157</v>
      </c>
      <c r="B7655" t="s">
        <v>15158</v>
      </c>
      <c r="C7655" t="s">
        <v>102</v>
      </c>
      <c r="D7655">
        <v>50</v>
      </c>
      <c r="E7655" s="138">
        <v>45653</v>
      </c>
      <c r="F7655" s="138">
        <v>45679</v>
      </c>
      <c r="G7655" t="s">
        <v>75</v>
      </c>
      <c r="H7655" t="s">
        <v>70</v>
      </c>
      <c r="I7655">
        <v>0.3</v>
      </c>
      <c r="J7655" t="s">
        <v>16270</v>
      </c>
      <c r="K7655">
        <v>0.7</v>
      </c>
      <c r="L7655" t="s">
        <v>78</v>
      </c>
      <c r="M7655">
        <v>0.8</v>
      </c>
      <c r="N7655" t="s">
        <v>79</v>
      </c>
      <c r="O7655"/>
      <c r="P7655"/>
      <c r="Q7655"/>
      <c r="R7655"/>
      <c r="S7655"/>
      <c r="T7655"/>
      <c r="U7655"/>
      <c r="V7655"/>
      <c r="W7655"/>
      <c r="X7655"/>
      <c r="Y7655"/>
      <c r="Z7655"/>
      <c r="AA7655"/>
      <c r="AB7655"/>
      <c r="AC7655"/>
      <c r="AD7655"/>
      <c r="AE7655"/>
      <c r="AF7655"/>
      <c r="AG7655">
        <v>3</v>
      </c>
      <c r="AH7655">
        <v>0</v>
      </c>
    </row>
    <row r="7656" spans="1:34" ht="15" x14ac:dyDescent="0.25">
      <c r="A7656" t="s">
        <v>15159</v>
      </c>
      <c r="B7656" t="s">
        <v>15160</v>
      </c>
      <c r="C7656" t="s">
        <v>667</v>
      </c>
      <c r="D7656">
        <v>17</v>
      </c>
      <c r="E7656" s="138">
        <v>42213</v>
      </c>
      <c r="F7656" s="138">
        <v>46011</v>
      </c>
      <c r="G7656" t="s">
        <v>16478</v>
      </c>
      <c r="H7656" t="s">
        <v>70</v>
      </c>
      <c r="I7656">
        <v>0.5</v>
      </c>
      <c r="J7656" t="s">
        <v>76</v>
      </c>
      <c r="K7656">
        <v>0.6</v>
      </c>
      <c r="L7656" t="s">
        <v>77</v>
      </c>
      <c r="M7656">
        <v>0.65</v>
      </c>
      <c r="N7656" t="s">
        <v>78</v>
      </c>
      <c r="O7656">
        <v>0.7</v>
      </c>
      <c r="P7656" t="s">
        <v>79</v>
      </c>
      <c r="Q7656"/>
      <c r="R7656"/>
      <c r="S7656"/>
      <c r="T7656"/>
      <c r="U7656"/>
      <c r="V7656"/>
      <c r="W7656"/>
      <c r="X7656"/>
      <c r="Y7656"/>
      <c r="Z7656"/>
      <c r="AA7656"/>
      <c r="AB7656"/>
      <c r="AC7656"/>
      <c r="AD7656"/>
      <c r="AE7656"/>
      <c r="AF7656"/>
      <c r="AG7656">
        <v>0</v>
      </c>
      <c r="AH7656">
        <v>0</v>
      </c>
    </row>
    <row r="7657" spans="1:34" ht="15" x14ac:dyDescent="0.25">
      <c r="A7657" t="s">
        <v>15161</v>
      </c>
      <c r="B7657" t="s">
        <v>15162</v>
      </c>
      <c r="C7657" t="s">
        <v>246</v>
      </c>
      <c r="D7657">
        <v>34</v>
      </c>
      <c r="E7657" s="138">
        <v>45649</v>
      </c>
      <c r="F7657" s="138">
        <v>45678</v>
      </c>
      <c r="G7657" t="s">
        <v>69</v>
      </c>
      <c r="H7657" t="s">
        <v>63</v>
      </c>
      <c r="I7657">
        <v>0.8</v>
      </c>
      <c r="J7657" t="s">
        <v>71</v>
      </c>
      <c r="K7657"/>
      <c r="L7657"/>
      <c r="M7657"/>
      <c r="N7657"/>
      <c r="O7657"/>
      <c r="P7657"/>
      <c r="Q7657"/>
      <c r="R7657"/>
      <c r="S7657"/>
      <c r="T7657"/>
      <c r="U7657"/>
      <c r="V7657"/>
      <c r="W7657"/>
      <c r="X7657"/>
      <c r="Y7657"/>
      <c r="Z7657"/>
      <c r="AA7657"/>
      <c r="AB7657"/>
      <c r="AC7657"/>
      <c r="AD7657"/>
      <c r="AE7657"/>
      <c r="AF7657"/>
      <c r="AG7657">
        <v>1</v>
      </c>
      <c r="AH7657">
        <v>0</v>
      </c>
    </row>
    <row r="7658" spans="1:34" ht="15" x14ac:dyDescent="0.25">
      <c r="A7658" t="s">
        <v>15163</v>
      </c>
      <c r="B7658" t="s">
        <v>15164</v>
      </c>
      <c r="C7658" t="s">
        <v>62</v>
      </c>
      <c r="D7658">
        <v>54</v>
      </c>
      <c r="E7658" s="138">
        <v>45646</v>
      </c>
      <c r="F7658" s="138">
        <v>45709</v>
      </c>
      <c r="G7658" t="s">
        <v>69</v>
      </c>
      <c r="H7658" t="s">
        <v>70</v>
      </c>
      <c r="I7658">
        <v>0</v>
      </c>
      <c r="J7658" t="s">
        <v>16228</v>
      </c>
      <c r="K7658">
        <v>0.8</v>
      </c>
      <c r="L7658" t="s">
        <v>71</v>
      </c>
      <c r="M7658"/>
      <c r="N7658"/>
      <c r="O7658"/>
      <c r="P7658"/>
      <c r="Q7658"/>
      <c r="R7658"/>
      <c r="S7658"/>
      <c r="T7658"/>
      <c r="U7658"/>
      <c r="V7658"/>
      <c r="W7658"/>
      <c r="X7658"/>
      <c r="Y7658"/>
      <c r="Z7658"/>
      <c r="AA7658"/>
      <c r="AB7658"/>
      <c r="AC7658"/>
      <c r="AD7658"/>
      <c r="AE7658"/>
      <c r="AF7658"/>
      <c r="AG7658">
        <v>2</v>
      </c>
      <c r="AH7658">
        <v>12000</v>
      </c>
    </row>
    <row r="7659" spans="1:34" ht="15" x14ac:dyDescent="0.25">
      <c r="A7659" t="s">
        <v>15165</v>
      </c>
      <c r="B7659" t="s">
        <v>15166</v>
      </c>
      <c r="C7659" t="s">
        <v>193</v>
      </c>
      <c r="D7659">
        <v>38</v>
      </c>
      <c r="E7659" s="138">
        <v>45653</v>
      </c>
      <c r="F7659" s="138">
        <v>45691</v>
      </c>
      <c r="G7659" t="s">
        <v>69</v>
      </c>
      <c r="H7659" t="s">
        <v>70</v>
      </c>
      <c r="I7659">
        <v>0</v>
      </c>
      <c r="J7659" t="s">
        <v>16236</v>
      </c>
      <c r="K7659">
        <v>0.7</v>
      </c>
      <c r="L7659" t="s">
        <v>71</v>
      </c>
      <c r="M7659"/>
      <c r="N7659"/>
      <c r="O7659"/>
      <c r="P7659"/>
      <c r="Q7659"/>
      <c r="R7659"/>
      <c r="S7659"/>
      <c r="T7659"/>
      <c r="U7659"/>
      <c r="V7659"/>
      <c r="W7659"/>
      <c r="X7659"/>
      <c r="Y7659"/>
      <c r="Z7659"/>
      <c r="AA7659"/>
      <c r="AB7659"/>
      <c r="AC7659"/>
      <c r="AD7659"/>
      <c r="AE7659"/>
      <c r="AF7659"/>
      <c r="AG7659">
        <v>2</v>
      </c>
      <c r="AH7659">
        <v>9999.99</v>
      </c>
    </row>
    <row r="7660" spans="1:34" ht="15" x14ac:dyDescent="0.25">
      <c r="A7660" t="s">
        <v>15167</v>
      </c>
      <c r="B7660" t="s">
        <v>15168</v>
      </c>
      <c r="C7660" t="s">
        <v>214</v>
      </c>
      <c r="D7660">
        <v>11</v>
      </c>
      <c r="E7660" s="138">
        <v>40974</v>
      </c>
      <c r="F7660" s="138">
        <v>46011</v>
      </c>
      <c r="G7660" t="s">
        <v>69</v>
      </c>
      <c r="H7660" t="s">
        <v>70</v>
      </c>
      <c r="I7660">
        <v>0</v>
      </c>
      <c r="J7660" t="s">
        <v>16229</v>
      </c>
      <c r="K7660">
        <v>0.68</v>
      </c>
      <c r="L7660" t="s">
        <v>71</v>
      </c>
      <c r="M7660"/>
      <c r="N7660"/>
      <c r="O7660"/>
      <c r="P7660"/>
      <c r="Q7660"/>
      <c r="R7660"/>
      <c r="S7660"/>
      <c r="T7660"/>
      <c r="U7660"/>
      <c r="V7660"/>
      <c r="W7660"/>
      <c r="X7660"/>
      <c r="Y7660"/>
      <c r="Z7660"/>
      <c r="AA7660"/>
      <c r="AB7660"/>
      <c r="AC7660"/>
      <c r="AD7660"/>
      <c r="AE7660"/>
      <c r="AF7660"/>
      <c r="AG7660">
        <v>2</v>
      </c>
      <c r="AH7660">
        <v>10000</v>
      </c>
    </row>
    <row r="7661" spans="1:34" ht="15" x14ac:dyDescent="0.25">
      <c r="A7661" t="s">
        <v>15169</v>
      </c>
      <c r="B7661" t="s">
        <v>15170</v>
      </c>
      <c r="C7661" t="s">
        <v>231</v>
      </c>
      <c r="D7661">
        <v>36</v>
      </c>
      <c r="E7661" s="138">
        <v>45645</v>
      </c>
      <c r="F7661" s="138">
        <v>45958</v>
      </c>
      <c r="G7661" t="s">
        <v>75</v>
      </c>
      <c r="H7661" t="s">
        <v>70</v>
      </c>
      <c r="I7661">
        <v>0</v>
      </c>
      <c r="J7661" t="s">
        <v>16249</v>
      </c>
      <c r="K7661">
        <v>0.65</v>
      </c>
      <c r="L7661" t="s">
        <v>16270</v>
      </c>
      <c r="M7661">
        <v>0.7</v>
      </c>
      <c r="N7661" t="s">
        <v>78</v>
      </c>
      <c r="O7661">
        <v>0.8</v>
      </c>
      <c r="P7661" t="s">
        <v>79</v>
      </c>
      <c r="Q7661"/>
      <c r="R7661"/>
      <c r="S7661"/>
      <c r="T7661"/>
      <c r="U7661"/>
      <c r="V7661"/>
      <c r="W7661"/>
      <c r="X7661"/>
      <c r="Y7661"/>
      <c r="Z7661"/>
      <c r="AA7661"/>
      <c r="AB7661"/>
      <c r="AC7661"/>
      <c r="AD7661"/>
      <c r="AE7661"/>
      <c r="AF7661"/>
      <c r="AG7661">
        <v>4</v>
      </c>
      <c r="AH7661">
        <v>8000</v>
      </c>
    </row>
    <row r="7662" spans="1:34" ht="15" x14ac:dyDescent="0.25">
      <c r="A7662" t="s">
        <v>15171</v>
      </c>
      <c r="B7662" t="s">
        <v>15172</v>
      </c>
      <c r="C7662" t="s">
        <v>642</v>
      </c>
      <c r="D7662">
        <v>43</v>
      </c>
      <c r="E7662" s="138">
        <v>45647</v>
      </c>
      <c r="F7662" s="138">
        <v>45708</v>
      </c>
      <c r="G7662" t="s">
        <v>69</v>
      </c>
      <c r="H7662" t="s">
        <v>70</v>
      </c>
      <c r="I7662">
        <v>0</v>
      </c>
      <c r="J7662" t="s">
        <v>16228</v>
      </c>
      <c r="K7662">
        <v>0.8</v>
      </c>
      <c r="L7662" t="s">
        <v>71</v>
      </c>
      <c r="M7662"/>
      <c r="N7662"/>
      <c r="O7662"/>
      <c r="P7662"/>
      <c r="Q7662"/>
      <c r="R7662"/>
      <c r="S7662"/>
      <c r="T7662"/>
      <c r="U7662"/>
      <c r="V7662"/>
      <c r="W7662"/>
      <c r="X7662"/>
      <c r="Y7662"/>
      <c r="Z7662"/>
      <c r="AA7662"/>
      <c r="AB7662"/>
      <c r="AC7662"/>
      <c r="AD7662"/>
      <c r="AE7662"/>
      <c r="AF7662"/>
      <c r="AG7662">
        <v>2</v>
      </c>
      <c r="AH7662">
        <v>12000</v>
      </c>
    </row>
    <row r="7663" spans="1:34" ht="15" x14ac:dyDescent="0.25">
      <c r="A7663" t="s">
        <v>15173</v>
      </c>
      <c r="B7663" t="s">
        <v>15174</v>
      </c>
      <c r="C7663" t="s">
        <v>62</v>
      </c>
      <c r="D7663">
        <v>67</v>
      </c>
      <c r="E7663" s="138">
        <v>45649</v>
      </c>
      <c r="F7663" s="138">
        <v>45681</v>
      </c>
      <c r="G7663" t="s">
        <v>69</v>
      </c>
      <c r="H7663" t="s">
        <v>70</v>
      </c>
      <c r="I7663">
        <v>0</v>
      </c>
      <c r="J7663" t="s">
        <v>16228</v>
      </c>
      <c r="K7663">
        <v>0.8</v>
      </c>
      <c r="L7663" t="s">
        <v>71</v>
      </c>
      <c r="M7663"/>
      <c r="N7663"/>
      <c r="O7663"/>
      <c r="P7663"/>
      <c r="Q7663"/>
      <c r="R7663"/>
      <c r="S7663"/>
      <c r="T7663"/>
      <c r="U7663"/>
      <c r="V7663"/>
      <c r="W7663"/>
      <c r="X7663"/>
      <c r="Y7663"/>
      <c r="Z7663"/>
      <c r="AA7663"/>
      <c r="AB7663"/>
      <c r="AC7663"/>
      <c r="AD7663"/>
      <c r="AE7663"/>
      <c r="AF7663"/>
      <c r="AG7663">
        <v>2</v>
      </c>
      <c r="AH7663">
        <v>12000</v>
      </c>
    </row>
    <row r="7664" spans="1:34" ht="15" x14ac:dyDescent="0.25">
      <c r="A7664" t="s">
        <v>15175</v>
      </c>
      <c r="B7664" t="s">
        <v>15176</v>
      </c>
      <c r="C7664" t="s">
        <v>182</v>
      </c>
      <c r="D7664">
        <v>30</v>
      </c>
      <c r="E7664" s="138">
        <v>45642</v>
      </c>
      <c r="F7664" s="138">
        <v>45671</v>
      </c>
      <c r="G7664" t="s">
        <v>75</v>
      </c>
      <c r="H7664" t="s">
        <v>63</v>
      </c>
      <c r="I7664">
        <v>0.75</v>
      </c>
      <c r="J7664" t="s">
        <v>71</v>
      </c>
      <c r="K7664"/>
      <c r="L7664"/>
      <c r="M7664"/>
      <c r="N7664"/>
      <c r="O7664"/>
      <c r="P7664"/>
      <c r="Q7664"/>
      <c r="R7664"/>
      <c r="S7664"/>
      <c r="T7664"/>
      <c r="U7664"/>
      <c r="V7664"/>
      <c r="W7664"/>
      <c r="X7664"/>
      <c r="Y7664"/>
      <c r="Z7664"/>
      <c r="AA7664"/>
      <c r="AB7664"/>
      <c r="AC7664"/>
      <c r="AD7664"/>
      <c r="AE7664"/>
      <c r="AF7664"/>
      <c r="AG7664">
        <v>1</v>
      </c>
      <c r="AH7664">
        <v>0</v>
      </c>
    </row>
    <row r="7665" spans="1:34" ht="15" x14ac:dyDescent="0.25">
      <c r="A7665" t="s">
        <v>15187</v>
      </c>
      <c r="B7665" t="s">
        <v>15188</v>
      </c>
      <c r="C7665" t="s">
        <v>203</v>
      </c>
      <c r="D7665">
        <v>46</v>
      </c>
      <c r="E7665" s="138">
        <v>44193</v>
      </c>
      <c r="F7665" s="138">
        <v>46011</v>
      </c>
      <c r="G7665" t="s">
        <v>69</v>
      </c>
      <c r="H7665" t="s">
        <v>63</v>
      </c>
      <c r="I7665">
        <v>0.8</v>
      </c>
      <c r="J7665" t="s">
        <v>71</v>
      </c>
      <c r="K7665"/>
      <c r="L7665"/>
      <c r="M7665"/>
      <c r="N7665"/>
      <c r="O7665"/>
      <c r="P7665"/>
      <c r="Q7665"/>
      <c r="R7665"/>
      <c r="S7665"/>
      <c r="T7665"/>
      <c r="U7665"/>
      <c r="V7665"/>
      <c r="W7665"/>
      <c r="X7665"/>
      <c r="Y7665"/>
      <c r="Z7665"/>
      <c r="AA7665"/>
      <c r="AB7665"/>
      <c r="AC7665"/>
      <c r="AD7665"/>
      <c r="AE7665"/>
      <c r="AF7665"/>
      <c r="AG7665">
        <v>1</v>
      </c>
      <c r="AH7665">
        <v>0</v>
      </c>
    </row>
    <row r="7666" spans="1:34" ht="15" x14ac:dyDescent="0.25">
      <c r="A7666" t="s">
        <v>15189</v>
      </c>
      <c r="B7666" t="s">
        <v>15190</v>
      </c>
      <c r="C7666" t="s">
        <v>530</v>
      </c>
      <c r="D7666">
        <v>6</v>
      </c>
      <c r="E7666" s="138">
        <v>45000</v>
      </c>
      <c r="F7666" s="138">
        <v>46011</v>
      </c>
      <c r="G7666" t="s">
        <v>69</v>
      </c>
      <c r="H7666" t="s">
        <v>70</v>
      </c>
      <c r="I7666">
        <v>0</v>
      </c>
      <c r="J7666" t="s">
        <v>16314</v>
      </c>
      <c r="K7666">
        <v>0.8</v>
      </c>
      <c r="L7666" t="s">
        <v>71</v>
      </c>
      <c r="M7666"/>
      <c r="N7666"/>
      <c r="O7666"/>
      <c r="P7666"/>
      <c r="Q7666"/>
      <c r="R7666"/>
      <c r="S7666"/>
      <c r="T7666"/>
      <c r="U7666"/>
      <c r="V7666"/>
      <c r="W7666"/>
      <c r="X7666"/>
      <c r="Y7666"/>
      <c r="Z7666"/>
      <c r="AA7666"/>
      <c r="AB7666"/>
      <c r="AC7666"/>
      <c r="AD7666"/>
      <c r="AE7666"/>
      <c r="AF7666"/>
      <c r="AG7666">
        <v>2</v>
      </c>
      <c r="AH7666">
        <v>14500</v>
      </c>
    </row>
    <row r="7667" spans="1:34" ht="15" x14ac:dyDescent="0.25">
      <c r="A7667" t="s">
        <v>15195</v>
      </c>
      <c r="B7667" t="s">
        <v>15196</v>
      </c>
      <c r="C7667" t="s">
        <v>318</v>
      </c>
      <c r="D7667">
        <v>3</v>
      </c>
      <c r="E7667" s="138">
        <v>44284</v>
      </c>
      <c r="F7667" s="138">
        <v>46011</v>
      </c>
      <c r="G7667" t="s">
        <v>818</v>
      </c>
      <c r="H7667" t="s">
        <v>63</v>
      </c>
      <c r="I7667">
        <v>0</v>
      </c>
      <c r="J7667" t="s">
        <v>71</v>
      </c>
      <c r="K7667"/>
      <c r="L7667"/>
      <c r="M7667"/>
      <c r="N7667"/>
      <c r="O7667"/>
      <c r="P7667"/>
      <c r="Q7667"/>
      <c r="R7667"/>
      <c r="S7667"/>
      <c r="T7667"/>
      <c r="U7667"/>
      <c r="V7667"/>
      <c r="W7667"/>
      <c r="X7667"/>
      <c r="Y7667"/>
      <c r="Z7667"/>
      <c r="AA7667"/>
      <c r="AB7667"/>
      <c r="AC7667"/>
      <c r="AD7667"/>
      <c r="AE7667"/>
      <c r="AF7667"/>
      <c r="AG7667">
        <v>1</v>
      </c>
      <c r="AH7667">
        <v>0</v>
      </c>
    </row>
    <row r="7668" spans="1:34" ht="15" x14ac:dyDescent="0.25">
      <c r="A7668" t="s">
        <v>15197</v>
      </c>
      <c r="B7668" t="s">
        <v>15198</v>
      </c>
      <c r="C7668" t="s">
        <v>142</v>
      </c>
      <c r="D7668">
        <v>43</v>
      </c>
      <c r="E7668" s="138">
        <v>45644</v>
      </c>
      <c r="F7668" s="138">
        <v>45666</v>
      </c>
      <c r="G7668" t="s">
        <v>69</v>
      </c>
      <c r="H7668" t="s">
        <v>70</v>
      </c>
      <c r="I7668">
        <v>0</v>
      </c>
      <c r="J7668" t="s">
        <v>16230</v>
      </c>
      <c r="K7668">
        <v>0.8</v>
      </c>
      <c r="L7668" t="s">
        <v>71</v>
      </c>
      <c r="M7668"/>
      <c r="N7668"/>
      <c r="O7668"/>
      <c r="P7668"/>
      <c r="Q7668"/>
      <c r="R7668"/>
      <c r="S7668"/>
      <c r="T7668"/>
      <c r="U7668"/>
      <c r="V7668"/>
      <c r="W7668"/>
      <c r="X7668"/>
      <c r="Y7668"/>
      <c r="Z7668"/>
      <c r="AA7668"/>
      <c r="AB7668"/>
      <c r="AC7668"/>
      <c r="AD7668"/>
      <c r="AE7668"/>
      <c r="AF7668"/>
      <c r="AG7668">
        <v>2</v>
      </c>
      <c r="AH7668">
        <v>15000</v>
      </c>
    </row>
    <row r="7669" spans="1:34" ht="15" x14ac:dyDescent="0.25">
      <c r="A7669" t="s">
        <v>15199</v>
      </c>
      <c r="B7669" t="s">
        <v>15200</v>
      </c>
      <c r="C7669" t="s">
        <v>1999</v>
      </c>
      <c r="D7669">
        <v>21</v>
      </c>
      <c r="E7669" s="138">
        <v>45259</v>
      </c>
      <c r="F7669" s="138">
        <v>46011</v>
      </c>
      <c r="G7669" t="s">
        <v>69</v>
      </c>
      <c r="H7669" t="s">
        <v>63</v>
      </c>
      <c r="I7669">
        <v>0.8</v>
      </c>
      <c r="J7669" t="s">
        <v>71</v>
      </c>
      <c r="K7669"/>
      <c r="L7669"/>
      <c r="M7669"/>
      <c r="N7669"/>
      <c r="O7669"/>
      <c r="P7669"/>
      <c r="Q7669"/>
      <c r="R7669"/>
      <c r="S7669"/>
      <c r="T7669"/>
      <c r="U7669"/>
      <c r="V7669"/>
      <c r="W7669"/>
      <c r="X7669"/>
      <c r="Y7669"/>
      <c r="Z7669"/>
      <c r="AA7669"/>
      <c r="AB7669"/>
      <c r="AC7669"/>
      <c r="AD7669"/>
      <c r="AE7669"/>
      <c r="AF7669"/>
      <c r="AG7669">
        <v>1</v>
      </c>
      <c r="AH7669">
        <v>0</v>
      </c>
    </row>
    <row r="7670" spans="1:34" ht="15" x14ac:dyDescent="0.25">
      <c r="A7670" t="s">
        <v>15201</v>
      </c>
      <c r="B7670" t="s">
        <v>15202</v>
      </c>
      <c r="C7670" t="s">
        <v>87</v>
      </c>
      <c r="D7670">
        <v>23</v>
      </c>
      <c r="E7670" s="138">
        <v>45642</v>
      </c>
      <c r="F7670" s="138">
        <v>45761</v>
      </c>
      <c r="G7670" t="s">
        <v>75</v>
      </c>
      <c r="H7670" t="s">
        <v>63</v>
      </c>
      <c r="I7670">
        <v>0.8</v>
      </c>
      <c r="J7670" t="s">
        <v>71</v>
      </c>
      <c r="K7670"/>
      <c r="L7670"/>
      <c r="M7670"/>
      <c r="N7670"/>
      <c r="O7670"/>
      <c r="P7670"/>
      <c r="Q7670"/>
      <c r="R7670"/>
      <c r="S7670"/>
      <c r="T7670"/>
      <c r="U7670"/>
      <c r="V7670"/>
      <c r="W7670"/>
      <c r="X7670"/>
      <c r="Y7670"/>
      <c r="Z7670"/>
      <c r="AA7670"/>
      <c r="AB7670"/>
      <c r="AC7670"/>
      <c r="AD7670"/>
      <c r="AE7670"/>
      <c r="AF7670"/>
      <c r="AG7670">
        <v>1</v>
      </c>
      <c r="AH7670">
        <v>0</v>
      </c>
    </row>
    <row r="7671" spans="1:34" ht="15" x14ac:dyDescent="0.25">
      <c r="A7671" t="s">
        <v>15207</v>
      </c>
      <c r="B7671" t="s">
        <v>15208</v>
      </c>
      <c r="C7671" t="s">
        <v>530</v>
      </c>
      <c r="D7671">
        <v>34</v>
      </c>
      <c r="E7671" s="138">
        <v>45649</v>
      </c>
      <c r="F7671" s="138">
        <v>45933</v>
      </c>
      <c r="G7671" t="s">
        <v>69</v>
      </c>
      <c r="H7671" t="s">
        <v>63</v>
      </c>
      <c r="I7671">
        <v>0.8</v>
      </c>
      <c r="J7671" t="s">
        <v>71</v>
      </c>
      <c r="K7671"/>
      <c r="L7671"/>
      <c r="M7671"/>
      <c r="N7671"/>
      <c r="O7671"/>
      <c r="P7671"/>
      <c r="Q7671"/>
      <c r="R7671"/>
      <c r="S7671"/>
      <c r="T7671"/>
      <c r="U7671"/>
      <c r="V7671"/>
      <c r="W7671"/>
      <c r="X7671"/>
      <c r="Y7671"/>
      <c r="Z7671"/>
      <c r="AA7671"/>
      <c r="AB7671"/>
      <c r="AC7671"/>
      <c r="AD7671"/>
      <c r="AE7671"/>
      <c r="AF7671"/>
      <c r="AG7671">
        <v>1</v>
      </c>
      <c r="AH7671">
        <v>0</v>
      </c>
    </row>
    <row r="7672" spans="1:34" ht="15" x14ac:dyDescent="0.25">
      <c r="A7672" t="s">
        <v>15209</v>
      </c>
      <c r="B7672" t="s">
        <v>15210</v>
      </c>
      <c r="C7672" t="s">
        <v>90</v>
      </c>
      <c r="D7672">
        <v>34</v>
      </c>
      <c r="E7672" s="138">
        <v>45244</v>
      </c>
      <c r="F7672" s="138">
        <v>46011</v>
      </c>
      <c r="G7672" t="s">
        <v>69</v>
      </c>
      <c r="H7672" t="s">
        <v>63</v>
      </c>
      <c r="I7672">
        <v>0.76</v>
      </c>
      <c r="J7672" t="s">
        <v>71</v>
      </c>
      <c r="K7672"/>
      <c r="L7672"/>
      <c r="M7672"/>
      <c r="N7672"/>
      <c r="O7672"/>
      <c r="P7672"/>
      <c r="Q7672"/>
      <c r="R7672"/>
      <c r="S7672"/>
      <c r="T7672"/>
      <c r="U7672"/>
      <c r="V7672"/>
      <c r="W7672"/>
      <c r="X7672"/>
      <c r="Y7672"/>
      <c r="Z7672"/>
      <c r="AA7672"/>
      <c r="AB7672"/>
      <c r="AC7672"/>
      <c r="AD7672"/>
      <c r="AE7672"/>
      <c r="AF7672"/>
      <c r="AG7672">
        <v>1</v>
      </c>
      <c r="AH7672">
        <v>0</v>
      </c>
    </row>
    <row r="7673" spans="1:34" ht="15" x14ac:dyDescent="0.25">
      <c r="A7673" t="s">
        <v>15211</v>
      </c>
      <c r="B7673" t="s">
        <v>15212</v>
      </c>
      <c r="C7673" t="s">
        <v>193</v>
      </c>
      <c r="D7673">
        <v>61</v>
      </c>
      <c r="E7673" s="138">
        <v>45645</v>
      </c>
      <c r="F7673" s="138">
        <v>45671</v>
      </c>
      <c r="G7673" t="s">
        <v>69</v>
      </c>
      <c r="H7673" t="s">
        <v>63</v>
      </c>
      <c r="I7673">
        <v>0.6</v>
      </c>
      <c r="J7673" t="s">
        <v>71</v>
      </c>
      <c r="K7673"/>
      <c r="L7673"/>
      <c r="M7673"/>
      <c r="N7673"/>
      <c r="O7673"/>
      <c r="P7673"/>
      <c r="Q7673"/>
      <c r="R7673"/>
      <c r="S7673"/>
      <c r="T7673"/>
      <c r="U7673"/>
      <c r="V7673"/>
      <c r="W7673"/>
      <c r="X7673"/>
      <c r="Y7673"/>
      <c r="Z7673"/>
      <c r="AA7673"/>
      <c r="AB7673"/>
      <c r="AC7673"/>
      <c r="AD7673"/>
      <c r="AE7673"/>
      <c r="AF7673"/>
      <c r="AG7673">
        <v>1</v>
      </c>
      <c r="AH7673">
        <v>0</v>
      </c>
    </row>
    <row r="7674" spans="1:34" ht="15" x14ac:dyDescent="0.25">
      <c r="A7674" t="s">
        <v>477</v>
      </c>
      <c r="B7674" t="s">
        <v>478</v>
      </c>
      <c r="C7674" t="s">
        <v>193</v>
      </c>
      <c r="D7674">
        <v>3</v>
      </c>
      <c r="E7674" s="138">
        <v>45356</v>
      </c>
      <c r="F7674" s="138">
        <v>46011</v>
      </c>
      <c r="G7674" t="s">
        <v>69</v>
      </c>
      <c r="H7674" t="s">
        <v>70</v>
      </c>
      <c r="I7674">
        <v>0.74</v>
      </c>
      <c r="J7674" t="s">
        <v>16270</v>
      </c>
      <c r="K7674">
        <v>0.78</v>
      </c>
      <c r="L7674" t="s">
        <v>78</v>
      </c>
      <c r="M7674">
        <v>0.8</v>
      </c>
      <c r="N7674" t="s">
        <v>79</v>
      </c>
      <c r="O7674"/>
      <c r="P7674"/>
      <c r="Q7674"/>
      <c r="R7674"/>
      <c r="S7674"/>
      <c r="T7674"/>
      <c r="U7674"/>
      <c r="V7674"/>
      <c r="W7674"/>
      <c r="X7674"/>
      <c r="Y7674"/>
      <c r="Z7674"/>
      <c r="AA7674"/>
      <c r="AB7674"/>
      <c r="AC7674"/>
      <c r="AD7674"/>
      <c r="AE7674"/>
      <c r="AF7674"/>
      <c r="AG7674">
        <v>3</v>
      </c>
      <c r="AH7674">
        <v>0</v>
      </c>
    </row>
    <row r="7675" spans="1:34" ht="15" x14ac:dyDescent="0.25">
      <c r="A7675" t="s">
        <v>15215</v>
      </c>
      <c r="B7675" t="s">
        <v>15216</v>
      </c>
      <c r="C7675" t="s">
        <v>294</v>
      </c>
      <c r="D7675">
        <v>30</v>
      </c>
      <c r="E7675" s="138">
        <v>45644</v>
      </c>
      <c r="F7675" s="138">
        <v>46009</v>
      </c>
      <c r="G7675" t="s">
        <v>69</v>
      </c>
      <c r="H7675" t="s">
        <v>63</v>
      </c>
      <c r="I7675">
        <v>0.8</v>
      </c>
      <c r="J7675" t="s">
        <v>71</v>
      </c>
      <c r="K7675"/>
      <c r="L7675"/>
      <c r="M7675"/>
      <c r="N7675"/>
      <c r="O7675"/>
      <c r="P7675"/>
      <c r="Q7675"/>
      <c r="R7675"/>
      <c r="S7675"/>
      <c r="T7675"/>
      <c r="U7675"/>
      <c r="V7675"/>
      <c r="W7675"/>
      <c r="X7675"/>
      <c r="Y7675"/>
      <c r="Z7675"/>
      <c r="AA7675"/>
      <c r="AB7675"/>
      <c r="AC7675"/>
      <c r="AD7675"/>
      <c r="AE7675"/>
      <c r="AF7675"/>
      <c r="AG7675">
        <v>1</v>
      </c>
      <c r="AH7675">
        <v>0</v>
      </c>
    </row>
    <row r="7676" spans="1:34" ht="15" x14ac:dyDescent="0.25">
      <c r="A7676" t="s">
        <v>15217</v>
      </c>
      <c r="B7676" t="s">
        <v>15218</v>
      </c>
      <c r="C7676" t="s">
        <v>62</v>
      </c>
      <c r="D7676">
        <v>54</v>
      </c>
      <c r="E7676" s="138">
        <v>45656</v>
      </c>
      <c r="F7676" s="138">
        <v>45693</v>
      </c>
      <c r="G7676" t="s">
        <v>75</v>
      </c>
      <c r="H7676" t="s">
        <v>70</v>
      </c>
      <c r="I7676">
        <v>0</v>
      </c>
      <c r="J7676" t="s">
        <v>16229</v>
      </c>
      <c r="K7676">
        <v>0.8</v>
      </c>
      <c r="L7676" t="s">
        <v>71</v>
      </c>
      <c r="M7676"/>
      <c r="N7676"/>
      <c r="O7676"/>
      <c r="P7676"/>
      <c r="Q7676"/>
      <c r="R7676"/>
      <c r="S7676"/>
      <c r="T7676"/>
      <c r="U7676"/>
      <c r="V7676"/>
      <c r="W7676"/>
      <c r="X7676"/>
      <c r="Y7676"/>
      <c r="Z7676"/>
      <c r="AA7676"/>
      <c r="AB7676"/>
      <c r="AC7676"/>
      <c r="AD7676"/>
      <c r="AE7676"/>
      <c r="AF7676"/>
      <c r="AG7676">
        <v>2</v>
      </c>
      <c r="AH7676">
        <v>10000</v>
      </c>
    </row>
    <row r="7677" spans="1:34" ht="15" x14ac:dyDescent="0.25">
      <c r="A7677" t="s">
        <v>5949</v>
      </c>
      <c r="B7677" t="s">
        <v>5950</v>
      </c>
      <c r="C7677" t="s">
        <v>291</v>
      </c>
      <c r="D7677">
        <v>31</v>
      </c>
      <c r="E7677" s="138">
        <v>45657</v>
      </c>
      <c r="F7677" s="138">
        <v>45674</v>
      </c>
      <c r="G7677" t="s">
        <v>69</v>
      </c>
      <c r="H7677" t="s">
        <v>63</v>
      </c>
      <c r="I7677">
        <v>0.8</v>
      </c>
      <c r="J7677" t="s">
        <v>71</v>
      </c>
      <c r="K7677"/>
      <c r="L7677"/>
      <c r="M7677"/>
      <c r="N7677"/>
      <c r="O7677"/>
      <c r="P7677"/>
      <c r="Q7677"/>
      <c r="R7677"/>
      <c r="S7677"/>
      <c r="T7677"/>
      <c r="U7677"/>
      <c r="V7677"/>
      <c r="W7677"/>
      <c r="X7677"/>
      <c r="Y7677"/>
      <c r="Z7677"/>
      <c r="AA7677"/>
      <c r="AB7677"/>
      <c r="AC7677"/>
      <c r="AD7677"/>
      <c r="AE7677"/>
      <c r="AF7677"/>
      <c r="AG7677">
        <v>1</v>
      </c>
      <c r="AH7677">
        <v>0</v>
      </c>
    </row>
    <row r="7678" spans="1:34" ht="15" x14ac:dyDescent="0.25">
      <c r="A7678" t="s">
        <v>15181</v>
      </c>
      <c r="B7678" t="s">
        <v>15182</v>
      </c>
      <c r="C7678" t="s">
        <v>350</v>
      </c>
      <c r="D7678"/>
      <c r="E7678"/>
      <c r="F7678"/>
      <c r="G7678"/>
      <c r="H7678" t="s">
        <v>63</v>
      </c>
      <c r="I7678" t="s">
        <v>64</v>
      </c>
      <c r="J7678"/>
      <c r="K7678"/>
      <c r="L7678"/>
      <c r="M7678"/>
      <c r="N7678"/>
      <c r="O7678"/>
      <c r="P7678"/>
      <c r="Q7678"/>
      <c r="R7678"/>
      <c r="S7678"/>
      <c r="T7678"/>
      <c r="U7678"/>
      <c r="V7678"/>
      <c r="W7678"/>
      <c r="X7678"/>
      <c r="Y7678"/>
      <c r="Z7678"/>
      <c r="AA7678"/>
      <c r="AB7678"/>
      <c r="AC7678"/>
      <c r="AD7678"/>
      <c r="AE7678"/>
      <c r="AF7678"/>
      <c r="AG7678"/>
      <c r="AH7678">
        <v>0</v>
      </c>
    </row>
    <row r="7679" spans="1:34" ht="15" x14ac:dyDescent="0.25">
      <c r="A7679" t="s">
        <v>15219</v>
      </c>
      <c r="B7679" t="s">
        <v>15220</v>
      </c>
      <c r="C7679" t="s">
        <v>193</v>
      </c>
      <c r="D7679">
        <v>2</v>
      </c>
      <c r="E7679" s="138">
        <v>45719</v>
      </c>
      <c r="F7679" s="138">
        <v>45734</v>
      </c>
      <c r="G7679" t="s">
        <v>75</v>
      </c>
      <c r="H7679" t="s">
        <v>70</v>
      </c>
      <c r="I7679">
        <v>0</v>
      </c>
      <c r="J7679" t="s">
        <v>16229</v>
      </c>
      <c r="K7679">
        <v>0.5</v>
      </c>
      <c r="L7679" t="s">
        <v>16270</v>
      </c>
      <c r="M7679">
        <v>0.6</v>
      </c>
      <c r="N7679" t="s">
        <v>78</v>
      </c>
      <c r="O7679">
        <v>0.75</v>
      </c>
      <c r="P7679" t="s">
        <v>79</v>
      </c>
      <c r="Q7679"/>
      <c r="R7679"/>
      <c r="S7679"/>
      <c r="T7679"/>
      <c r="U7679"/>
      <c r="V7679"/>
      <c r="W7679"/>
      <c r="X7679"/>
      <c r="Y7679"/>
      <c r="Z7679"/>
      <c r="AA7679"/>
      <c r="AB7679"/>
      <c r="AC7679"/>
      <c r="AD7679"/>
      <c r="AE7679"/>
      <c r="AF7679"/>
      <c r="AG7679">
        <v>4</v>
      </c>
      <c r="AH7679">
        <v>10000</v>
      </c>
    </row>
    <row r="7680" spans="1:34" ht="15" x14ac:dyDescent="0.25">
      <c r="A7680" t="s">
        <v>15183</v>
      </c>
      <c r="B7680" t="s">
        <v>15184</v>
      </c>
      <c r="C7680" t="s">
        <v>350</v>
      </c>
      <c r="D7680">
        <v>30</v>
      </c>
      <c r="E7680" s="138">
        <v>45645</v>
      </c>
      <c r="F7680" s="138">
        <v>45660</v>
      </c>
      <c r="G7680" t="s">
        <v>69</v>
      </c>
      <c r="H7680" t="s">
        <v>70</v>
      </c>
      <c r="I7680">
        <v>0</v>
      </c>
      <c r="J7680" t="s">
        <v>16228</v>
      </c>
      <c r="K7680">
        <v>0.4</v>
      </c>
      <c r="L7680" t="s">
        <v>71</v>
      </c>
      <c r="M7680"/>
      <c r="N7680"/>
      <c r="O7680"/>
      <c r="P7680"/>
      <c r="Q7680"/>
      <c r="R7680"/>
      <c r="S7680"/>
      <c r="T7680"/>
      <c r="U7680"/>
      <c r="V7680"/>
      <c r="W7680"/>
      <c r="X7680"/>
      <c r="Y7680"/>
      <c r="Z7680"/>
      <c r="AA7680"/>
      <c r="AB7680"/>
      <c r="AC7680"/>
      <c r="AD7680"/>
      <c r="AE7680"/>
      <c r="AF7680"/>
      <c r="AG7680">
        <v>2</v>
      </c>
      <c r="AH7680">
        <v>12000</v>
      </c>
    </row>
    <row r="7681" spans="1:34" ht="15" x14ac:dyDescent="0.25">
      <c r="A7681" t="s">
        <v>15223</v>
      </c>
      <c r="B7681" t="s">
        <v>15224</v>
      </c>
      <c r="C7681" t="s">
        <v>193</v>
      </c>
      <c r="D7681">
        <v>4</v>
      </c>
      <c r="E7681" s="138">
        <v>45747</v>
      </c>
      <c r="F7681" s="138">
        <v>45764</v>
      </c>
      <c r="G7681" t="s">
        <v>75</v>
      </c>
      <c r="H7681" t="s">
        <v>70</v>
      </c>
      <c r="I7681">
        <v>0</v>
      </c>
      <c r="J7681" t="s">
        <v>16248</v>
      </c>
      <c r="K7681">
        <v>0.6</v>
      </c>
      <c r="L7681" t="s">
        <v>16270</v>
      </c>
      <c r="M7681">
        <v>0.8</v>
      </c>
      <c r="N7681" t="s">
        <v>78</v>
      </c>
      <c r="O7681">
        <v>0.8</v>
      </c>
      <c r="P7681" t="s">
        <v>79</v>
      </c>
      <c r="Q7681"/>
      <c r="R7681"/>
      <c r="S7681"/>
      <c r="T7681"/>
      <c r="U7681"/>
      <c r="V7681"/>
      <c r="W7681"/>
      <c r="X7681"/>
      <c r="Y7681"/>
      <c r="Z7681"/>
      <c r="AA7681"/>
      <c r="AB7681"/>
      <c r="AC7681"/>
      <c r="AD7681"/>
      <c r="AE7681"/>
      <c r="AF7681"/>
      <c r="AG7681">
        <v>4</v>
      </c>
      <c r="AH7681">
        <v>8500</v>
      </c>
    </row>
    <row r="7682" spans="1:34" ht="15" x14ac:dyDescent="0.25">
      <c r="A7682" t="s">
        <v>15221</v>
      </c>
      <c r="B7682" t="s">
        <v>15222</v>
      </c>
      <c r="C7682" t="s">
        <v>62</v>
      </c>
      <c r="D7682">
        <v>25</v>
      </c>
      <c r="E7682" s="138">
        <v>45647</v>
      </c>
      <c r="F7682" s="138">
        <v>45678</v>
      </c>
      <c r="G7682" t="s">
        <v>69</v>
      </c>
      <c r="H7682" t="s">
        <v>63</v>
      </c>
      <c r="I7682">
        <v>0.6</v>
      </c>
      <c r="J7682" t="s">
        <v>71</v>
      </c>
      <c r="K7682"/>
      <c r="L7682"/>
      <c r="M7682"/>
      <c r="N7682"/>
      <c r="O7682"/>
      <c r="P7682"/>
      <c r="Q7682"/>
      <c r="R7682"/>
      <c r="S7682"/>
      <c r="T7682"/>
      <c r="U7682"/>
      <c r="V7682"/>
      <c r="W7682"/>
      <c r="X7682"/>
      <c r="Y7682"/>
      <c r="Z7682"/>
      <c r="AA7682"/>
      <c r="AB7682"/>
      <c r="AC7682"/>
      <c r="AD7682"/>
      <c r="AE7682"/>
      <c r="AF7682"/>
      <c r="AG7682">
        <v>1</v>
      </c>
      <c r="AH7682">
        <v>0</v>
      </c>
    </row>
    <row r="7683" spans="1:34" ht="15" x14ac:dyDescent="0.25">
      <c r="A7683" t="s">
        <v>15229</v>
      </c>
      <c r="B7683" t="s">
        <v>15230</v>
      </c>
      <c r="C7683" t="s">
        <v>304</v>
      </c>
      <c r="D7683">
        <v>3</v>
      </c>
      <c r="E7683" s="138">
        <v>42828</v>
      </c>
      <c r="F7683" s="138">
        <v>46011</v>
      </c>
      <c r="G7683" t="s">
        <v>69</v>
      </c>
      <c r="H7683" t="s">
        <v>70</v>
      </c>
      <c r="I7683">
        <v>0</v>
      </c>
      <c r="J7683" t="s">
        <v>16249</v>
      </c>
      <c r="K7683">
        <v>0.8</v>
      </c>
      <c r="L7683" t="s">
        <v>71</v>
      </c>
      <c r="M7683"/>
      <c r="N7683"/>
      <c r="O7683"/>
      <c r="P7683"/>
      <c r="Q7683"/>
      <c r="R7683"/>
      <c r="S7683"/>
      <c r="T7683"/>
      <c r="U7683"/>
      <c r="V7683"/>
      <c r="W7683"/>
      <c r="X7683"/>
      <c r="Y7683"/>
      <c r="Z7683"/>
      <c r="AA7683"/>
      <c r="AB7683"/>
      <c r="AC7683"/>
      <c r="AD7683"/>
      <c r="AE7683"/>
      <c r="AF7683"/>
      <c r="AG7683">
        <v>2</v>
      </c>
      <c r="AH7683">
        <v>8000</v>
      </c>
    </row>
    <row r="7684" spans="1:34" ht="15" x14ac:dyDescent="0.25">
      <c r="A7684" t="s">
        <v>15251</v>
      </c>
      <c r="B7684" t="s">
        <v>15252</v>
      </c>
      <c r="C7684" t="s">
        <v>359</v>
      </c>
      <c r="D7684">
        <v>2</v>
      </c>
      <c r="E7684" s="138">
        <v>45385</v>
      </c>
      <c r="F7684" s="138">
        <v>46011</v>
      </c>
      <c r="G7684" t="s">
        <v>69</v>
      </c>
      <c r="H7684" t="s">
        <v>70</v>
      </c>
      <c r="I7684">
        <v>0.5</v>
      </c>
      <c r="J7684" t="s">
        <v>16388</v>
      </c>
      <c r="K7684">
        <v>0.7</v>
      </c>
      <c r="L7684" t="s">
        <v>16389</v>
      </c>
      <c r="M7684">
        <v>0.8</v>
      </c>
      <c r="N7684" t="s">
        <v>16460</v>
      </c>
      <c r="O7684">
        <v>0</v>
      </c>
      <c r="P7684" t="s">
        <v>16229</v>
      </c>
      <c r="Q7684"/>
      <c r="R7684"/>
      <c r="S7684"/>
      <c r="T7684"/>
      <c r="U7684"/>
      <c r="V7684"/>
      <c r="W7684"/>
      <c r="X7684"/>
      <c r="Y7684"/>
      <c r="Z7684"/>
      <c r="AA7684"/>
      <c r="AB7684"/>
      <c r="AC7684"/>
      <c r="AD7684"/>
      <c r="AE7684"/>
      <c r="AF7684"/>
      <c r="AG7684">
        <v>0</v>
      </c>
      <c r="AH7684">
        <v>0</v>
      </c>
    </row>
    <row r="7685" spans="1:34" ht="15" x14ac:dyDescent="0.25">
      <c r="A7685" t="s">
        <v>15253</v>
      </c>
      <c r="B7685" t="s">
        <v>15254</v>
      </c>
      <c r="C7685" t="s">
        <v>313</v>
      </c>
      <c r="D7685"/>
      <c r="E7685"/>
      <c r="F7685"/>
      <c r="G7685"/>
      <c r="H7685" t="s">
        <v>63</v>
      </c>
      <c r="I7685" t="s">
        <v>64</v>
      </c>
      <c r="J7685"/>
      <c r="K7685"/>
      <c r="L7685"/>
      <c r="M7685"/>
      <c r="N7685"/>
      <c r="O7685"/>
      <c r="P7685"/>
      <c r="Q7685"/>
      <c r="R7685"/>
      <c r="S7685"/>
      <c r="T7685"/>
      <c r="U7685"/>
      <c r="V7685"/>
      <c r="W7685"/>
      <c r="X7685"/>
      <c r="Y7685"/>
      <c r="Z7685"/>
      <c r="AA7685"/>
      <c r="AB7685"/>
      <c r="AC7685"/>
      <c r="AD7685"/>
      <c r="AE7685"/>
      <c r="AF7685"/>
      <c r="AG7685"/>
      <c r="AH7685">
        <v>0</v>
      </c>
    </row>
    <row r="7686" spans="1:34" ht="15" x14ac:dyDescent="0.25">
      <c r="A7686" t="s">
        <v>240</v>
      </c>
      <c r="B7686" t="s">
        <v>241</v>
      </c>
      <c r="C7686" t="s">
        <v>136</v>
      </c>
      <c r="D7686">
        <v>56</v>
      </c>
      <c r="E7686" s="138">
        <v>45657</v>
      </c>
      <c r="F7686" s="138">
        <v>45932</v>
      </c>
      <c r="G7686" t="s">
        <v>69</v>
      </c>
      <c r="H7686" t="s">
        <v>63</v>
      </c>
      <c r="I7686">
        <v>0.8</v>
      </c>
      <c r="J7686" t="s">
        <v>71</v>
      </c>
      <c r="K7686"/>
      <c r="L7686"/>
      <c r="M7686"/>
      <c r="N7686"/>
      <c r="O7686"/>
      <c r="P7686"/>
      <c r="Q7686"/>
      <c r="R7686"/>
      <c r="S7686"/>
      <c r="T7686"/>
      <c r="U7686"/>
      <c r="V7686"/>
      <c r="W7686"/>
      <c r="X7686"/>
      <c r="Y7686"/>
      <c r="Z7686"/>
      <c r="AA7686"/>
      <c r="AB7686"/>
      <c r="AC7686"/>
      <c r="AD7686"/>
      <c r="AE7686"/>
      <c r="AF7686"/>
      <c r="AG7686">
        <v>1</v>
      </c>
      <c r="AH7686">
        <v>0</v>
      </c>
    </row>
    <row r="7687" spans="1:34" ht="15" x14ac:dyDescent="0.25">
      <c r="A7687" t="s">
        <v>15099</v>
      </c>
      <c r="B7687" t="s">
        <v>15100</v>
      </c>
      <c r="C7687" t="s">
        <v>291</v>
      </c>
      <c r="D7687">
        <v>17</v>
      </c>
      <c r="E7687" s="138">
        <v>42734</v>
      </c>
      <c r="F7687" s="138">
        <v>46011</v>
      </c>
      <c r="G7687" t="s">
        <v>69</v>
      </c>
      <c r="H7687" t="s">
        <v>63</v>
      </c>
      <c r="I7687">
        <v>0.8</v>
      </c>
      <c r="J7687" t="s">
        <v>71</v>
      </c>
      <c r="K7687"/>
      <c r="L7687"/>
      <c r="M7687"/>
      <c r="N7687"/>
      <c r="O7687"/>
      <c r="P7687"/>
      <c r="Q7687"/>
      <c r="R7687"/>
      <c r="S7687"/>
      <c r="T7687"/>
      <c r="U7687"/>
      <c r="V7687"/>
      <c r="W7687"/>
      <c r="X7687"/>
      <c r="Y7687"/>
      <c r="Z7687"/>
      <c r="AA7687"/>
      <c r="AB7687"/>
      <c r="AC7687"/>
      <c r="AD7687"/>
      <c r="AE7687"/>
      <c r="AF7687"/>
      <c r="AG7687">
        <v>1</v>
      </c>
      <c r="AH7687">
        <v>0</v>
      </c>
    </row>
    <row r="7688" spans="1:34" ht="15" x14ac:dyDescent="0.25">
      <c r="A7688" t="s">
        <v>15273</v>
      </c>
      <c r="B7688" t="s">
        <v>15274</v>
      </c>
      <c r="C7688" t="s">
        <v>387</v>
      </c>
      <c r="D7688">
        <v>55</v>
      </c>
      <c r="E7688" s="138">
        <v>45654</v>
      </c>
      <c r="F7688" s="138">
        <v>45758</v>
      </c>
      <c r="G7688" t="s">
        <v>69</v>
      </c>
      <c r="H7688" t="s">
        <v>70</v>
      </c>
      <c r="I7688">
        <v>0</v>
      </c>
      <c r="J7688" t="s">
        <v>16461</v>
      </c>
      <c r="K7688">
        <v>0.75</v>
      </c>
      <c r="L7688" t="s">
        <v>71</v>
      </c>
      <c r="M7688"/>
      <c r="N7688"/>
      <c r="O7688"/>
      <c r="P7688"/>
      <c r="Q7688"/>
      <c r="R7688"/>
      <c r="S7688"/>
      <c r="T7688"/>
      <c r="U7688"/>
      <c r="V7688"/>
      <c r="W7688"/>
      <c r="X7688"/>
      <c r="Y7688"/>
      <c r="Z7688"/>
      <c r="AA7688"/>
      <c r="AB7688"/>
      <c r="AC7688"/>
      <c r="AD7688"/>
      <c r="AE7688"/>
      <c r="AF7688"/>
      <c r="AG7688">
        <v>2</v>
      </c>
      <c r="AH7688">
        <v>9300</v>
      </c>
    </row>
    <row r="7689" spans="1:34" ht="15" x14ac:dyDescent="0.25">
      <c r="A7689" t="s">
        <v>15349</v>
      </c>
      <c r="B7689" t="s">
        <v>15350</v>
      </c>
      <c r="C7689" t="s">
        <v>211</v>
      </c>
      <c r="D7689">
        <v>8</v>
      </c>
      <c r="E7689" s="138">
        <v>45378</v>
      </c>
      <c r="F7689" s="138">
        <v>46011</v>
      </c>
      <c r="G7689" t="s">
        <v>69</v>
      </c>
      <c r="H7689" t="s">
        <v>63</v>
      </c>
      <c r="I7689">
        <v>0.8</v>
      </c>
      <c r="J7689" t="s">
        <v>71</v>
      </c>
      <c r="K7689"/>
      <c r="L7689"/>
      <c r="M7689"/>
      <c r="N7689"/>
      <c r="O7689"/>
      <c r="P7689"/>
      <c r="Q7689"/>
      <c r="R7689"/>
      <c r="S7689"/>
      <c r="T7689"/>
      <c r="U7689"/>
      <c r="V7689"/>
      <c r="W7689"/>
      <c r="X7689"/>
      <c r="Y7689"/>
      <c r="Z7689"/>
      <c r="AA7689"/>
      <c r="AB7689"/>
      <c r="AC7689"/>
      <c r="AD7689"/>
      <c r="AE7689"/>
      <c r="AF7689"/>
      <c r="AG7689">
        <v>1</v>
      </c>
      <c r="AH7689">
        <v>0</v>
      </c>
    </row>
    <row r="7690" spans="1:34" ht="15" x14ac:dyDescent="0.25">
      <c r="A7690" t="s">
        <v>12230</v>
      </c>
      <c r="B7690" t="s">
        <v>12231</v>
      </c>
      <c r="C7690" t="s">
        <v>154</v>
      </c>
      <c r="D7690">
        <v>107</v>
      </c>
      <c r="E7690" s="138">
        <v>41253</v>
      </c>
      <c r="F7690" s="138">
        <v>46011</v>
      </c>
      <c r="G7690" t="s">
        <v>69</v>
      </c>
      <c r="H7690" t="s">
        <v>63</v>
      </c>
      <c r="I7690">
        <v>0.8</v>
      </c>
      <c r="J7690" t="s">
        <v>71</v>
      </c>
      <c r="K7690"/>
      <c r="L7690"/>
      <c r="M7690"/>
      <c r="N7690"/>
      <c r="O7690"/>
      <c r="P7690"/>
      <c r="Q7690"/>
      <c r="R7690"/>
      <c r="S7690"/>
      <c r="T7690"/>
      <c r="U7690"/>
      <c r="V7690"/>
      <c r="W7690"/>
      <c r="X7690"/>
      <c r="Y7690"/>
      <c r="Z7690"/>
      <c r="AA7690"/>
      <c r="AB7690"/>
      <c r="AC7690"/>
      <c r="AD7690"/>
      <c r="AE7690"/>
      <c r="AF7690"/>
      <c r="AG7690">
        <v>1</v>
      </c>
      <c r="AH7690">
        <v>0</v>
      </c>
    </row>
    <row r="7691" spans="1:34" ht="15" x14ac:dyDescent="0.25">
      <c r="A7691" t="s">
        <v>12508</v>
      </c>
      <c r="B7691" t="s">
        <v>12509</v>
      </c>
      <c r="C7691" t="s">
        <v>932</v>
      </c>
      <c r="D7691">
        <v>7</v>
      </c>
      <c r="E7691" s="138">
        <v>45390</v>
      </c>
      <c r="F7691" s="138">
        <v>46011</v>
      </c>
      <c r="G7691" t="s">
        <v>69</v>
      </c>
      <c r="H7691" t="s">
        <v>70</v>
      </c>
      <c r="I7691">
        <v>0.45</v>
      </c>
      <c r="J7691" t="s">
        <v>16462</v>
      </c>
      <c r="K7691">
        <v>0.6</v>
      </c>
      <c r="L7691" t="s">
        <v>16463</v>
      </c>
      <c r="M7691">
        <v>0.7</v>
      </c>
      <c r="N7691" t="s">
        <v>16464</v>
      </c>
      <c r="O7691">
        <v>0</v>
      </c>
      <c r="P7691" t="s">
        <v>16229</v>
      </c>
      <c r="Q7691"/>
      <c r="R7691"/>
      <c r="S7691"/>
      <c r="T7691"/>
      <c r="U7691"/>
      <c r="V7691"/>
      <c r="W7691"/>
      <c r="X7691"/>
      <c r="Y7691"/>
      <c r="Z7691"/>
      <c r="AA7691"/>
      <c r="AB7691"/>
      <c r="AC7691"/>
      <c r="AD7691"/>
      <c r="AE7691"/>
      <c r="AF7691"/>
      <c r="AG7691">
        <v>0</v>
      </c>
      <c r="AH7691">
        <v>0</v>
      </c>
    </row>
    <row r="7692" spans="1:34" ht="15" x14ac:dyDescent="0.25">
      <c r="A7692" t="s">
        <v>15351</v>
      </c>
      <c r="B7692" t="s">
        <v>15352</v>
      </c>
      <c r="C7692" t="s">
        <v>228</v>
      </c>
      <c r="D7692">
        <v>2</v>
      </c>
      <c r="E7692" s="138">
        <v>45681</v>
      </c>
      <c r="F7692" s="138">
        <v>45700</v>
      </c>
      <c r="G7692" t="s">
        <v>69</v>
      </c>
      <c r="H7692" t="s">
        <v>63</v>
      </c>
      <c r="I7692">
        <v>0.7</v>
      </c>
      <c r="J7692" t="s">
        <v>71</v>
      </c>
      <c r="K7692"/>
      <c r="L7692"/>
      <c r="M7692"/>
      <c r="N7692"/>
      <c r="O7692"/>
      <c r="P7692"/>
      <c r="Q7692"/>
      <c r="R7692"/>
      <c r="S7692"/>
      <c r="T7692"/>
      <c r="U7692"/>
      <c r="V7692"/>
      <c r="W7692"/>
      <c r="X7692"/>
      <c r="Y7692"/>
      <c r="Z7692"/>
      <c r="AA7692"/>
      <c r="AB7692"/>
      <c r="AC7692"/>
      <c r="AD7692"/>
      <c r="AE7692"/>
      <c r="AF7692"/>
      <c r="AG7692">
        <v>1</v>
      </c>
      <c r="AH7692">
        <v>0</v>
      </c>
    </row>
    <row r="7693" spans="1:34" ht="15" x14ac:dyDescent="0.25">
      <c r="A7693" t="s">
        <v>15177</v>
      </c>
      <c r="B7693" t="s">
        <v>15178</v>
      </c>
      <c r="C7693" t="s">
        <v>136</v>
      </c>
      <c r="D7693">
        <v>45</v>
      </c>
      <c r="E7693" s="138">
        <v>45036</v>
      </c>
      <c r="F7693" s="138">
        <v>46011</v>
      </c>
      <c r="G7693" t="s">
        <v>69</v>
      </c>
      <c r="H7693" t="s">
        <v>63</v>
      </c>
      <c r="I7693">
        <v>0.7</v>
      </c>
      <c r="J7693" t="s">
        <v>71</v>
      </c>
      <c r="K7693"/>
      <c r="L7693"/>
      <c r="M7693"/>
      <c r="N7693"/>
      <c r="O7693"/>
      <c r="P7693"/>
      <c r="Q7693"/>
      <c r="R7693"/>
      <c r="S7693"/>
      <c r="T7693"/>
      <c r="U7693"/>
      <c r="V7693"/>
      <c r="W7693"/>
      <c r="X7693"/>
      <c r="Y7693"/>
      <c r="Z7693"/>
      <c r="AA7693"/>
      <c r="AB7693"/>
      <c r="AC7693"/>
      <c r="AD7693"/>
      <c r="AE7693"/>
      <c r="AF7693"/>
      <c r="AG7693">
        <v>1</v>
      </c>
      <c r="AH7693">
        <v>0</v>
      </c>
    </row>
    <row r="7694" spans="1:34" ht="15" x14ac:dyDescent="0.25">
      <c r="A7694" t="s">
        <v>15353</v>
      </c>
      <c r="B7694" t="s">
        <v>15354</v>
      </c>
      <c r="C7694" t="s">
        <v>108</v>
      </c>
      <c r="D7694"/>
      <c r="E7694"/>
      <c r="F7694"/>
      <c r="G7694"/>
      <c r="H7694" t="s">
        <v>63</v>
      </c>
      <c r="I7694" t="s">
        <v>64</v>
      </c>
      <c r="J7694"/>
      <c r="K7694"/>
      <c r="L7694"/>
      <c r="M7694"/>
      <c r="N7694"/>
      <c r="O7694"/>
      <c r="P7694"/>
      <c r="Q7694"/>
      <c r="R7694"/>
      <c r="S7694"/>
      <c r="T7694"/>
      <c r="U7694"/>
      <c r="V7694"/>
      <c r="W7694"/>
      <c r="X7694"/>
      <c r="Y7694"/>
      <c r="Z7694"/>
      <c r="AA7694"/>
      <c r="AB7694"/>
      <c r="AC7694"/>
      <c r="AD7694"/>
      <c r="AE7694"/>
      <c r="AF7694"/>
      <c r="AG7694"/>
      <c r="AH7694">
        <v>0</v>
      </c>
    </row>
    <row r="7695" spans="1:34" ht="15" x14ac:dyDescent="0.25">
      <c r="A7695" t="s">
        <v>15355</v>
      </c>
      <c r="B7695" t="s">
        <v>15356</v>
      </c>
      <c r="C7695" t="s">
        <v>516</v>
      </c>
      <c r="D7695">
        <v>31</v>
      </c>
      <c r="E7695" s="138">
        <v>41419</v>
      </c>
      <c r="F7695" s="138">
        <v>46011</v>
      </c>
      <c r="G7695" t="s">
        <v>69</v>
      </c>
      <c r="H7695" t="s">
        <v>63</v>
      </c>
      <c r="I7695">
        <v>0.8</v>
      </c>
      <c r="J7695" t="s">
        <v>71</v>
      </c>
      <c r="K7695"/>
      <c r="L7695"/>
      <c r="M7695"/>
      <c r="N7695"/>
      <c r="O7695"/>
      <c r="P7695"/>
      <c r="Q7695"/>
      <c r="R7695"/>
      <c r="S7695"/>
      <c r="T7695"/>
      <c r="U7695"/>
      <c r="V7695"/>
      <c r="W7695"/>
      <c r="X7695"/>
      <c r="Y7695"/>
      <c r="Z7695"/>
      <c r="AA7695"/>
      <c r="AB7695"/>
      <c r="AC7695"/>
      <c r="AD7695"/>
      <c r="AE7695"/>
      <c r="AF7695"/>
      <c r="AG7695">
        <v>1</v>
      </c>
      <c r="AH7695">
        <v>0</v>
      </c>
    </row>
    <row r="7696" spans="1:34" ht="15" x14ac:dyDescent="0.25">
      <c r="A7696" t="s">
        <v>15357</v>
      </c>
      <c r="B7696" t="s">
        <v>15358</v>
      </c>
      <c r="C7696" t="s">
        <v>108</v>
      </c>
      <c r="D7696"/>
      <c r="E7696"/>
      <c r="F7696"/>
      <c r="G7696"/>
      <c r="H7696" t="s">
        <v>63</v>
      </c>
      <c r="I7696" t="s">
        <v>64</v>
      </c>
      <c r="J7696"/>
      <c r="K7696"/>
      <c r="L7696"/>
      <c r="M7696"/>
      <c r="N7696"/>
      <c r="O7696"/>
      <c r="P7696"/>
      <c r="Q7696"/>
      <c r="R7696"/>
      <c r="S7696"/>
      <c r="T7696"/>
      <c r="U7696"/>
      <c r="V7696"/>
      <c r="W7696"/>
      <c r="X7696"/>
      <c r="Y7696"/>
      <c r="Z7696"/>
      <c r="AA7696"/>
      <c r="AB7696"/>
      <c r="AC7696"/>
      <c r="AD7696"/>
      <c r="AE7696"/>
      <c r="AF7696"/>
      <c r="AG7696"/>
      <c r="AH7696">
        <v>0</v>
      </c>
    </row>
    <row r="7697" spans="1:34" ht="15" x14ac:dyDescent="0.25">
      <c r="A7697" t="s">
        <v>12784</v>
      </c>
      <c r="B7697" t="s">
        <v>12785</v>
      </c>
      <c r="C7697" t="s">
        <v>84</v>
      </c>
      <c r="D7697">
        <v>10</v>
      </c>
      <c r="E7697" s="138">
        <v>42489</v>
      </c>
      <c r="F7697" s="138">
        <v>46011</v>
      </c>
      <c r="G7697" t="s">
        <v>69</v>
      </c>
      <c r="H7697" t="s">
        <v>63</v>
      </c>
      <c r="I7697">
        <v>0.4</v>
      </c>
      <c r="J7697" t="s">
        <v>71</v>
      </c>
      <c r="K7697"/>
      <c r="L7697"/>
      <c r="M7697"/>
      <c r="N7697"/>
      <c r="O7697"/>
      <c r="P7697"/>
      <c r="Q7697"/>
      <c r="R7697"/>
      <c r="S7697"/>
      <c r="T7697"/>
      <c r="U7697"/>
      <c r="V7697"/>
      <c r="W7697"/>
      <c r="X7697"/>
      <c r="Y7697"/>
      <c r="Z7697"/>
      <c r="AA7697"/>
      <c r="AB7697"/>
      <c r="AC7697"/>
      <c r="AD7697"/>
      <c r="AE7697"/>
      <c r="AF7697"/>
      <c r="AG7697">
        <v>1</v>
      </c>
      <c r="AH7697">
        <v>0</v>
      </c>
    </row>
    <row r="7698" spans="1:34" ht="15" x14ac:dyDescent="0.25">
      <c r="A7698" t="s">
        <v>15185</v>
      </c>
      <c r="B7698" t="s">
        <v>15186</v>
      </c>
      <c r="C7698" t="s">
        <v>286</v>
      </c>
      <c r="D7698">
        <v>4</v>
      </c>
      <c r="E7698" s="138">
        <v>45716</v>
      </c>
      <c r="F7698" s="138">
        <v>45832</v>
      </c>
      <c r="G7698" t="s">
        <v>69</v>
      </c>
      <c r="H7698" t="s">
        <v>63</v>
      </c>
      <c r="I7698">
        <v>0.6</v>
      </c>
      <c r="J7698" t="s">
        <v>71</v>
      </c>
      <c r="K7698"/>
      <c r="L7698"/>
      <c r="M7698"/>
      <c r="N7698"/>
      <c r="O7698"/>
      <c r="P7698"/>
      <c r="Q7698"/>
      <c r="R7698"/>
      <c r="S7698"/>
      <c r="T7698"/>
      <c r="U7698"/>
      <c r="V7698"/>
      <c r="W7698"/>
      <c r="X7698"/>
      <c r="Y7698"/>
      <c r="Z7698"/>
      <c r="AA7698"/>
      <c r="AB7698"/>
      <c r="AC7698"/>
      <c r="AD7698"/>
      <c r="AE7698"/>
      <c r="AF7698"/>
      <c r="AG7698">
        <v>1</v>
      </c>
      <c r="AH7698">
        <v>0</v>
      </c>
    </row>
    <row r="7699" spans="1:34" ht="15" x14ac:dyDescent="0.25">
      <c r="A7699" t="s">
        <v>12887</v>
      </c>
      <c r="B7699" t="s">
        <v>12888</v>
      </c>
      <c r="C7699" t="s">
        <v>136</v>
      </c>
      <c r="D7699">
        <v>25</v>
      </c>
      <c r="E7699" s="138">
        <v>45642</v>
      </c>
      <c r="F7699" s="138">
        <v>45714</v>
      </c>
      <c r="G7699" t="s">
        <v>69</v>
      </c>
      <c r="H7699" t="s">
        <v>63</v>
      </c>
      <c r="I7699">
        <v>0.4</v>
      </c>
      <c r="J7699" t="s">
        <v>71</v>
      </c>
      <c r="K7699"/>
      <c r="L7699"/>
      <c r="M7699"/>
      <c r="N7699"/>
      <c r="O7699"/>
      <c r="P7699"/>
      <c r="Q7699"/>
      <c r="R7699"/>
      <c r="S7699"/>
      <c r="T7699"/>
      <c r="U7699"/>
      <c r="V7699"/>
      <c r="W7699"/>
      <c r="X7699"/>
      <c r="Y7699"/>
      <c r="Z7699"/>
      <c r="AA7699"/>
      <c r="AB7699"/>
      <c r="AC7699"/>
      <c r="AD7699"/>
      <c r="AE7699"/>
      <c r="AF7699"/>
      <c r="AG7699">
        <v>1</v>
      </c>
      <c r="AH7699">
        <v>0</v>
      </c>
    </row>
    <row r="7700" spans="1:34" ht="15" x14ac:dyDescent="0.25">
      <c r="A7700" t="s">
        <v>1157</v>
      </c>
      <c r="B7700" t="s">
        <v>1158</v>
      </c>
      <c r="C7700" t="s">
        <v>84</v>
      </c>
      <c r="D7700"/>
      <c r="E7700"/>
      <c r="F7700"/>
      <c r="G7700"/>
      <c r="H7700" t="s">
        <v>63</v>
      </c>
      <c r="I7700" t="s">
        <v>64</v>
      </c>
      <c r="J7700"/>
      <c r="K7700"/>
      <c r="L7700"/>
      <c r="M7700"/>
      <c r="N7700"/>
      <c r="O7700"/>
      <c r="P7700"/>
      <c r="Q7700"/>
      <c r="R7700"/>
      <c r="S7700"/>
      <c r="T7700"/>
      <c r="U7700"/>
      <c r="V7700"/>
      <c r="W7700"/>
      <c r="X7700"/>
      <c r="Y7700"/>
      <c r="Z7700"/>
      <c r="AA7700"/>
      <c r="AB7700"/>
      <c r="AC7700"/>
      <c r="AD7700"/>
      <c r="AE7700"/>
      <c r="AF7700"/>
      <c r="AG7700"/>
      <c r="AH7700">
        <v>0</v>
      </c>
    </row>
    <row r="7701" spans="1:34" ht="15" x14ac:dyDescent="0.25">
      <c r="A7701" t="s">
        <v>15191</v>
      </c>
      <c r="B7701" t="s">
        <v>15192</v>
      </c>
      <c r="C7701" t="s">
        <v>116</v>
      </c>
      <c r="D7701"/>
      <c r="E7701"/>
      <c r="F7701"/>
      <c r="G7701"/>
      <c r="H7701" t="s">
        <v>63</v>
      </c>
      <c r="I7701" t="s">
        <v>64</v>
      </c>
      <c r="J7701"/>
      <c r="K7701"/>
      <c r="L7701"/>
      <c r="M7701"/>
      <c r="N7701"/>
      <c r="O7701"/>
      <c r="P7701"/>
      <c r="Q7701"/>
      <c r="R7701"/>
      <c r="S7701"/>
      <c r="T7701"/>
      <c r="U7701"/>
      <c r="V7701"/>
      <c r="W7701"/>
      <c r="X7701"/>
      <c r="Y7701"/>
      <c r="Z7701"/>
      <c r="AA7701"/>
      <c r="AB7701"/>
      <c r="AC7701"/>
      <c r="AD7701"/>
      <c r="AE7701"/>
      <c r="AF7701"/>
      <c r="AG7701"/>
      <c r="AH7701">
        <v>0</v>
      </c>
    </row>
    <row r="7702" spans="1:34" ht="15" x14ac:dyDescent="0.25">
      <c r="A7702" t="s">
        <v>15193</v>
      </c>
      <c r="B7702" t="s">
        <v>15194</v>
      </c>
      <c r="C7702" t="s">
        <v>448</v>
      </c>
      <c r="D7702">
        <v>68</v>
      </c>
      <c r="E7702" s="138">
        <v>45594</v>
      </c>
      <c r="F7702" s="138">
        <v>46011</v>
      </c>
      <c r="G7702" t="s">
        <v>69</v>
      </c>
      <c r="H7702" t="s">
        <v>63</v>
      </c>
      <c r="I7702">
        <v>0.8</v>
      </c>
      <c r="J7702" t="s">
        <v>71</v>
      </c>
      <c r="K7702"/>
      <c r="L7702"/>
      <c r="M7702"/>
      <c r="N7702"/>
      <c r="O7702"/>
      <c r="P7702"/>
      <c r="Q7702"/>
      <c r="R7702"/>
      <c r="S7702"/>
      <c r="T7702"/>
      <c r="U7702"/>
      <c r="V7702"/>
      <c r="W7702"/>
      <c r="X7702"/>
      <c r="Y7702"/>
      <c r="Z7702"/>
      <c r="AA7702"/>
      <c r="AB7702"/>
      <c r="AC7702"/>
      <c r="AD7702"/>
      <c r="AE7702"/>
      <c r="AF7702"/>
      <c r="AG7702">
        <v>1</v>
      </c>
      <c r="AH7702">
        <v>0</v>
      </c>
    </row>
    <row r="7703" spans="1:34" ht="15" x14ac:dyDescent="0.25">
      <c r="A7703" t="s">
        <v>15203</v>
      </c>
      <c r="B7703" t="s">
        <v>15204</v>
      </c>
      <c r="C7703" t="s">
        <v>142</v>
      </c>
      <c r="D7703">
        <v>32</v>
      </c>
      <c r="E7703" s="138">
        <v>45588</v>
      </c>
      <c r="F7703" s="138">
        <v>45649</v>
      </c>
      <c r="G7703" t="s">
        <v>69</v>
      </c>
      <c r="H7703" t="s">
        <v>70</v>
      </c>
      <c r="I7703">
        <v>0</v>
      </c>
      <c r="J7703" t="s">
        <v>16237</v>
      </c>
      <c r="K7703">
        <v>0.6</v>
      </c>
      <c r="L7703" t="s">
        <v>71</v>
      </c>
      <c r="M7703"/>
      <c r="N7703"/>
      <c r="O7703"/>
      <c r="P7703"/>
      <c r="Q7703"/>
      <c r="R7703"/>
      <c r="S7703"/>
      <c r="T7703"/>
      <c r="U7703"/>
      <c r="V7703"/>
      <c r="W7703"/>
      <c r="X7703"/>
      <c r="Y7703"/>
      <c r="Z7703"/>
      <c r="AA7703"/>
      <c r="AB7703"/>
      <c r="AC7703"/>
      <c r="AD7703"/>
      <c r="AE7703"/>
      <c r="AF7703"/>
      <c r="AG7703">
        <v>2</v>
      </c>
      <c r="AH7703">
        <v>9000</v>
      </c>
    </row>
    <row r="7704" spans="1:34" ht="15" x14ac:dyDescent="0.25">
      <c r="A7704" t="s">
        <v>15205</v>
      </c>
      <c r="B7704" t="s">
        <v>15206</v>
      </c>
      <c r="C7704" t="s">
        <v>742</v>
      </c>
      <c r="D7704">
        <v>44</v>
      </c>
      <c r="E7704" s="138">
        <v>45656</v>
      </c>
      <c r="F7704" s="138">
        <v>45660</v>
      </c>
      <c r="G7704" t="s">
        <v>69</v>
      </c>
      <c r="H7704" t="s">
        <v>63</v>
      </c>
      <c r="I7704">
        <v>0.4</v>
      </c>
      <c r="J7704" t="s">
        <v>71</v>
      </c>
      <c r="K7704"/>
      <c r="L7704"/>
      <c r="M7704"/>
      <c r="N7704"/>
      <c r="O7704"/>
      <c r="P7704"/>
      <c r="Q7704"/>
      <c r="R7704"/>
      <c r="S7704"/>
      <c r="T7704"/>
      <c r="U7704"/>
      <c r="V7704"/>
      <c r="W7704"/>
      <c r="X7704"/>
      <c r="Y7704"/>
      <c r="Z7704"/>
      <c r="AA7704"/>
      <c r="AB7704"/>
      <c r="AC7704"/>
      <c r="AD7704"/>
      <c r="AE7704"/>
      <c r="AF7704"/>
      <c r="AG7704">
        <v>1</v>
      </c>
      <c r="AH7704">
        <v>0</v>
      </c>
    </row>
    <row r="7705" spans="1:34" ht="15" x14ac:dyDescent="0.25">
      <c r="A7705" t="s">
        <v>15213</v>
      </c>
      <c r="B7705" t="s">
        <v>15214</v>
      </c>
      <c r="C7705" t="s">
        <v>182</v>
      </c>
      <c r="D7705">
        <v>39</v>
      </c>
      <c r="E7705" s="138">
        <v>45645</v>
      </c>
      <c r="F7705" s="138">
        <v>46001</v>
      </c>
      <c r="G7705" t="s">
        <v>69</v>
      </c>
      <c r="H7705" t="s">
        <v>63</v>
      </c>
      <c r="I7705">
        <v>0.8</v>
      </c>
      <c r="J7705" t="s">
        <v>71</v>
      </c>
      <c r="K7705"/>
      <c r="L7705"/>
      <c r="M7705"/>
      <c r="N7705"/>
      <c r="O7705"/>
      <c r="P7705"/>
      <c r="Q7705"/>
      <c r="R7705"/>
      <c r="S7705"/>
      <c r="T7705"/>
      <c r="U7705"/>
      <c r="V7705"/>
      <c r="W7705"/>
      <c r="X7705"/>
      <c r="Y7705"/>
      <c r="Z7705"/>
      <c r="AA7705"/>
      <c r="AB7705"/>
      <c r="AC7705"/>
      <c r="AD7705"/>
      <c r="AE7705"/>
      <c r="AF7705"/>
      <c r="AG7705">
        <v>1</v>
      </c>
      <c r="AH7705">
        <v>0</v>
      </c>
    </row>
    <row r="7706" spans="1:34" ht="15" x14ac:dyDescent="0.25">
      <c r="A7706" t="s">
        <v>15225</v>
      </c>
      <c r="B7706" t="s">
        <v>15226</v>
      </c>
      <c r="C7706" t="s">
        <v>198</v>
      </c>
      <c r="D7706">
        <v>3</v>
      </c>
      <c r="E7706" s="138">
        <v>45684</v>
      </c>
      <c r="F7706" s="138">
        <v>45709</v>
      </c>
      <c r="G7706" t="s">
        <v>69</v>
      </c>
      <c r="H7706" t="s">
        <v>70</v>
      </c>
      <c r="I7706">
        <v>0</v>
      </c>
      <c r="J7706" t="s">
        <v>16229</v>
      </c>
      <c r="K7706">
        <v>0.8</v>
      </c>
      <c r="L7706" t="s">
        <v>71</v>
      </c>
      <c r="M7706"/>
      <c r="N7706"/>
      <c r="O7706"/>
      <c r="P7706"/>
      <c r="Q7706"/>
      <c r="R7706"/>
      <c r="S7706"/>
      <c r="T7706"/>
      <c r="U7706"/>
      <c r="V7706"/>
      <c r="W7706"/>
      <c r="X7706"/>
      <c r="Y7706"/>
      <c r="Z7706"/>
      <c r="AA7706"/>
      <c r="AB7706"/>
      <c r="AC7706"/>
      <c r="AD7706"/>
      <c r="AE7706"/>
      <c r="AF7706"/>
      <c r="AG7706">
        <v>2</v>
      </c>
      <c r="AH7706">
        <v>10000</v>
      </c>
    </row>
    <row r="7707" spans="1:34" ht="15" x14ac:dyDescent="0.25">
      <c r="A7707" t="s">
        <v>15179</v>
      </c>
      <c r="B7707" t="s">
        <v>15180</v>
      </c>
      <c r="C7707" t="s">
        <v>667</v>
      </c>
      <c r="D7707">
        <v>42</v>
      </c>
      <c r="E7707" s="138">
        <v>45642</v>
      </c>
      <c r="F7707" s="138">
        <v>45958</v>
      </c>
      <c r="G7707" t="s">
        <v>69</v>
      </c>
      <c r="H7707" t="s">
        <v>70</v>
      </c>
      <c r="I7707">
        <v>0</v>
      </c>
      <c r="J7707" t="s">
        <v>16229</v>
      </c>
      <c r="K7707">
        <v>0.8</v>
      </c>
      <c r="L7707" t="s">
        <v>71</v>
      </c>
      <c r="M7707"/>
      <c r="N7707"/>
      <c r="O7707"/>
      <c r="P7707"/>
      <c r="Q7707"/>
      <c r="R7707"/>
      <c r="S7707"/>
      <c r="T7707"/>
      <c r="U7707"/>
      <c r="V7707"/>
      <c r="W7707"/>
      <c r="X7707"/>
      <c r="Y7707"/>
      <c r="Z7707"/>
      <c r="AA7707"/>
      <c r="AB7707"/>
      <c r="AC7707"/>
      <c r="AD7707"/>
      <c r="AE7707"/>
      <c r="AF7707"/>
      <c r="AG7707">
        <v>2</v>
      </c>
      <c r="AH7707">
        <v>10000</v>
      </c>
    </row>
    <row r="7708" spans="1:34" ht="15" x14ac:dyDescent="0.25">
      <c r="A7708" t="s">
        <v>15227</v>
      </c>
      <c r="B7708" t="s">
        <v>15228</v>
      </c>
      <c r="C7708" t="s">
        <v>102</v>
      </c>
      <c r="D7708">
        <v>37</v>
      </c>
      <c r="E7708" s="138">
        <v>45653</v>
      </c>
      <c r="F7708" s="138">
        <v>45722</v>
      </c>
      <c r="G7708" t="s">
        <v>69</v>
      </c>
      <c r="H7708" t="s">
        <v>70</v>
      </c>
      <c r="I7708">
        <v>0</v>
      </c>
      <c r="J7708" t="s">
        <v>16232</v>
      </c>
      <c r="K7708">
        <v>0.8</v>
      </c>
      <c r="L7708" t="s">
        <v>71</v>
      </c>
      <c r="M7708"/>
      <c r="N7708"/>
      <c r="O7708"/>
      <c r="P7708"/>
      <c r="Q7708"/>
      <c r="R7708"/>
      <c r="S7708"/>
      <c r="T7708"/>
      <c r="U7708"/>
      <c r="V7708"/>
      <c r="W7708"/>
      <c r="X7708"/>
      <c r="Y7708"/>
      <c r="Z7708"/>
      <c r="AA7708"/>
      <c r="AB7708"/>
      <c r="AC7708"/>
      <c r="AD7708"/>
      <c r="AE7708"/>
      <c r="AF7708"/>
      <c r="AG7708">
        <v>2</v>
      </c>
      <c r="AH7708">
        <v>7500</v>
      </c>
    </row>
    <row r="7709" spans="1:34" ht="15" x14ac:dyDescent="0.25">
      <c r="A7709" t="s">
        <v>15233</v>
      </c>
      <c r="B7709" t="s">
        <v>15234</v>
      </c>
      <c r="C7709" t="s">
        <v>228</v>
      </c>
      <c r="D7709">
        <v>2</v>
      </c>
      <c r="E7709" s="138">
        <v>45678</v>
      </c>
      <c r="F7709" s="138">
        <v>45708</v>
      </c>
      <c r="G7709" t="s">
        <v>69</v>
      </c>
      <c r="H7709" t="s">
        <v>63</v>
      </c>
      <c r="I7709">
        <v>0.8</v>
      </c>
      <c r="J7709" t="s">
        <v>71</v>
      </c>
      <c r="K7709"/>
      <c r="L7709"/>
      <c r="M7709"/>
      <c r="N7709"/>
      <c r="O7709"/>
      <c r="P7709"/>
      <c r="Q7709"/>
      <c r="R7709"/>
      <c r="S7709"/>
      <c r="T7709"/>
      <c r="U7709"/>
      <c r="V7709"/>
      <c r="W7709"/>
      <c r="X7709"/>
      <c r="Y7709"/>
      <c r="Z7709"/>
      <c r="AA7709"/>
      <c r="AB7709"/>
      <c r="AC7709"/>
      <c r="AD7709"/>
      <c r="AE7709"/>
      <c r="AF7709"/>
      <c r="AG7709">
        <v>1</v>
      </c>
      <c r="AH7709">
        <v>0</v>
      </c>
    </row>
    <row r="7710" spans="1:34" ht="15" x14ac:dyDescent="0.25">
      <c r="A7710" t="s">
        <v>15241</v>
      </c>
      <c r="B7710" t="s">
        <v>15242</v>
      </c>
      <c r="C7710" t="s">
        <v>203</v>
      </c>
      <c r="D7710">
        <v>11</v>
      </c>
      <c r="E7710" s="138">
        <v>44973</v>
      </c>
      <c r="F7710" s="138">
        <v>46011</v>
      </c>
      <c r="G7710" t="s">
        <v>69</v>
      </c>
      <c r="H7710" t="s">
        <v>63</v>
      </c>
      <c r="I7710">
        <v>0.8</v>
      </c>
      <c r="J7710" t="s">
        <v>71</v>
      </c>
      <c r="K7710"/>
      <c r="L7710"/>
      <c r="M7710"/>
      <c r="N7710"/>
      <c r="O7710"/>
      <c r="P7710"/>
      <c r="Q7710"/>
      <c r="R7710"/>
      <c r="S7710"/>
      <c r="T7710"/>
      <c r="U7710"/>
      <c r="V7710"/>
      <c r="W7710"/>
      <c r="X7710"/>
      <c r="Y7710"/>
      <c r="Z7710"/>
      <c r="AA7710"/>
      <c r="AB7710"/>
      <c r="AC7710"/>
      <c r="AD7710"/>
      <c r="AE7710"/>
      <c r="AF7710"/>
      <c r="AG7710">
        <v>1</v>
      </c>
      <c r="AH7710">
        <v>0</v>
      </c>
    </row>
    <row r="7711" spans="1:34" ht="15" x14ac:dyDescent="0.25">
      <c r="A7711" t="s">
        <v>15235</v>
      </c>
      <c r="B7711" t="s">
        <v>15236</v>
      </c>
      <c r="C7711" t="s">
        <v>975</v>
      </c>
      <c r="D7711">
        <v>4</v>
      </c>
      <c r="E7711" s="138">
        <v>45764</v>
      </c>
      <c r="F7711" s="138">
        <v>45824</v>
      </c>
      <c r="G7711" t="s">
        <v>16508</v>
      </c>
      <c r="H7711" t="s">
        <v>63</v>
      </c>
      <c r="I7711">
        <v>0.8</v>
      </c>
      <c r="J7711" t="s">
        <v>71</v>
      </c>
      <c r="K7711"/>
      <c r="L7711"/>
      <c r="M7711"/>
      <c r="N7711"/>
      <c r="O7711"/>
      <c r="P7711"/>
      <c r="Q7711"/>
      <c r="R7711"/>
      <c r="S7711"/>
      <c r="T7711"/>
      <c r="U7711"/>
      <c r="V7711"/>
      <c r="W7711"/>
      <c r="X7711"/>
      <c r="Y7711"/>
      <c r="Z7711"/>
      <c r="AA7711"/>
      <c r="AB7711"/>
      <c r="AC7711"/>
      <c r="AD7711"/>
      <c r="AE7711"/>
      <c r="AF7711"/>
      <c r="AG7711">
        <v>1</v>
      </c>
      <c r="AH7711">
        <v>0</v>
      </c>
    </row>
    <row r="7712" spans="1:34" ht="15" x14ac:dyDescent="0.25">
      <c r="A7712" t="s">
        <v>15237</v>
      </c>
      <c r="B7712" t="s">
        <v>15238</v>
      </c>
      <c r="C7712" t="s">
        <v>62</v>
      </c>
      <c r="D7712">
        <v>55</v>
      </c>
      <c r="E7712" s="138">
        <v>43817</v>
      </c>
      <c r="F7712" s="138">
        <v>46011</v>
      </c>
      <c r="G7712" t="s">
        <v>69</v>
      </c>
      <c r="H7712" t="s">
        <v>70</v>
      </c>
      <c r="I7712">
        <v>0</v>
      </c>
      <c r="J7712" t="s">
        <v>16230</v>
      </c>
      <c r="K7712">
        <v>0.6</v>
      </c>
      <c r="L7712" t="s">
        <v>71</v>
      </c>
      <c r="M7712"/>
      <c r="N7712"/>
      <c r="O7712"/>
      <c r="P7712"/>
      <c r="Q7712"/>
      <c r="R7712"/>
      <c r="S7712"/>
      <c r="T7712"/>
      <c r="U7712"/>
      <c r="V7712"/>
      <c r="W7712"/>
      <c r="X7712"/>
      <c r="Y7712"/>
      <c r="Z7712"/>
      <c r="AA7712"/>
      <c r="AB7712"/>
      <c r="AC7712"/>
      <c r="AD7712"/>
      <c r="AE7712"/>
      <c r="AF7712"/>
      <c r="AG7712">
        <v>2</v>
      </c>
      <c r="AH7712">
        <v>15000</v>
      </c>
    </row>
    <row r="7713" spans="1:34" ht="15" x14ac:dyDescent="0.25">
      <c r="A7713" t="s">
        <v>15239</v>
      </c>
      <c r="B7713" t="s">
        <v>15240</v>
      </c>
      <c r="C7713" t="s">
        <v>231</v>
      </c>
      <c r="D7713">
        <v>5</v>
      </c>
      <c r="E7713" s="138">
        <v>45682</v>
      </c>
      <c r="F7713" s="138">
        <v>45685</v>
      </c>
      <c r="G7713" t="s">
        <v>69</v>
      </c>
      <c r="H7713" t="s">
        <v>70</v>
      </c>
      <c r="I7713">
        <v>0</v>
      </c>
      <c r="J7713" t="s">
        <v>16249</v>
      </c>
      <c r="K7713">
        <v>0.8</v>
      </c>
      <c r="L7713" t="s">
        <v>71</v>
      </c>
      <c r="M7713"/>
      <c r="N7713"/>
      <c r="O7713"/>
      <c r="P7713"/>
      <c r="Q7713"/>
      <c r="R7713"/>
      <c r="S7713"/>
      <c r="T7713"/>
      <c r="U7713"/>
      <c r="V7713"/>
      <c r="W7713"/>
      <c r="X7713"/>
      <c r="Y7713"/>
      <c r="Z7713"/>
      <c r="AA7713"/>
      <c r="AB7713"/>
      <c r="AC7713"/>
      <c r="AD7713"/>
      <c r="AE7713"/>
      <c r="AF7713"/>
      <c r="AG7713">
        <v>2</v>
      </c>
      <c r="AH7713">
        <v>8000</v>
      </c>
    </row>
    <row r="7714" spans="1:34" ht="15" x14ac:dyDescent="0.25">
      <c r="A7714" t="s">
        <v>15231</v>
      </c>
      <c r="B7714" t="s">
        <v>15232</v>
      </c>
      <c r="C7714" t="s">
        <v>259</v>
      </c>
      <c r="D7714">
        <v>16</v>
      </c>
      <c r="E7714" s="138">
        <v>45106</v>
      </c>
      <c r="F7714" s="138">
        <v>46011</v>
      </c>
      <c r="G7714" t="s">
        <v>69</v>
      </c>
      <c r="H7714" t="s">
        <v>63</v>
      </c>
      <c r="I7714">
        <v>0.8</v>
      </c>
      <c r="J7714" t="s">
        <v>71</v>
      </c>
      <c r="K7714"/>
      <c r="L7714"/>
      <c r="M7714"/>
      <c r="N7714"/>
      <c r="O7714"/>
      <c r="P7714"/>
      <c r="Q7714"/>
      <c r="R7714"/>
      <c r="S7714"/>
      <c r="T7714"/>
      <c r="U7714"/>
      <c r="V7714"/>
      <c r="W7714"/>
      <c r="X7714"/>
      <c r="Y7714"/>
      <c r="Z7714"/>
      <c r="AA7714"/>
      <c r="AB7714"/>
      <c r="AC7714"/>
      <c r="AD7714"/>
      <c r="AE7714"/>
      <c r="AF7714"/>
      <c r="AG7714">
        <v>1</v>
      </c>
      <c r="AH7714">
        <v>0</v>
      </c>
    </row>
    <row r="7715" spans="1:34" ht="15" x14ac:dyDescent="0.25">
      <c r="A7715" t="s">
        <v>15243</v>
      </c>
      <c r="B7715" t="s">
        <v>15244</v>
      </c>
      <c r="C7715" t="s">
        <v>411</v>
      </c>
      <c r="D7715">
        <v>26</v>
      </c>
      <c r="E7715" s="138">
        <v>41087</v>
      </c>
      <c r="F7715" s="138">
        <v>46011</v>
      </c>
      <c r="G7715" t="s">
        <v>69</v>
      </c>
      <c r="H7715" t="s">
        <v>63</v>
      </c>
      <c r="I7715">
        <v>0.8</v>
      </c>
      <c r="J7715" t="s">
        <v>71</v>
      </c>
      <c r="K7715"/>
      <c r="L7715"/>
      <c r="M7715"/>
      <c r="N7715"/>
      <c r="O7715"/>
      <c r="P7715"/>
      <c r="Q7715"/>
      <c r="R7715"/>
      <c r="S7715"/>
      <c r="T7715"/>
      <c r="U7715"/>
      <c r="V7715"/>
      <c r="W7715"/>
      <c r="X7715"/>
      <c r="Y7715"/>
      <c r="Z7715"/>
      <c r="AA7715"/>
      <c r="AB7715"/>
      <c r="AC7715"/>
      <c r="AD7715"/>
      <c r="AE7715"/>
      <c r="AF7715"/>
      <c r="AG7715">
        <v>1</v>
      </c>
      <c r="AH7715">
        <v>0</v>
      </c>
    </row>
    <row r="7716" spans="1:34" ht="15" x14ac:dyDescent="0.25">
      <c r="A7716" t="s">
        <v>15245</v>
      </c>
      <c r="B7716" t="s">
        <v>15246</v>
      </c>
      <c r="C7716" t="s">
        <v>448</v>
      </c>
      <c r="D7716">
        <v>8</v>
      </c>
      <c r="E7716" s="138">
        <v>44615</v>
      </c>
      <c r="F7716" s="138">
        <v>46011</v>
      </c>
      <c r="G7716" t="s">
        <v>16478</v>
      </c>
      <c r="H7716" t="s">
        <v>70</v>
      </c>
      <c r="I7716">
        <v>0.4</v>
      </c>
      <c r="J7716" t="s">
        <v>76</v>
      </c>
      <c r="K7716">
        <v>0.5</v>
      </c>
      <c r="L7716" t="s">
        <v>77</v>
      </c>
      <c r="M7716">
        <v>0.6</v>
      </c>
      <c r="N7716" t="s">
        <v>78</v>
      </c>
      <c r="O7716">
        <v>0.7</v>
      </c>
      <c r="P7716" t="s">
        <v>79</v>
      </c>
      <c r="Q7716">
        <v>0</v>
      </c>
      <c r="R7716" t="s">
        <v>16465</v>
      </c>
      <c r="S7716"/>
      <c r="T7716"/>
      <c r="U7716"/>
      <c r="V7716"/>
      <c r="W7716"/>
      <c r="X7716"/>
      <c r="Y7716"/>
      <c r="Z7716"/>
      <c r="AA7716"/>
      <c r="AB7716"/>
      <c r="AC7716"/>
      <c r="AD7716"/>
      <c r="AE7716"/>
      <c r="AF7716"/>
      <c r="AG7716">
        <v>0</v>
      </c>
      <c r="AH7716">
        <v>0</v>
      </c>
    </row>
    <row r="7717" spans="1:34" ht="15" x14ac:dyDescent="0.25">
      <c r="A7717" t="s">
        <v>15247</v>
      </c>
      <c r="B7717" t="s">
        <v>15248</v>
      </c>
      <c r="C7717" t="s">
        <v>267</v>
      </c>
      <c r="D7717">
        <v>45</v>
      </c>
      <c r="E7717" s="138">
        <v>45649</v>
      </c>
      <c r="F7717" s="138">
        <v>45750</v>
      </c>
      <c r="G7717" t="s">
        <v>75</v>
      </c>
      <c r="H7717" t="s">
        <v>63</v>
      </c>
      <c r="I7717">
        <v>0.75</v>
      </c>
      <c r="J7717" t="s">
        <v>71</v>
      </c>
      <c r="K7717"/>
      <c r="L7717"/>
      <c r="M7717"/>
      <c r="N7717"/>
      <c r="O7717"/>
      <c r="P7717"/>
      <c r="Q7717"/>
      <c r="R7717"/>
      <c r="S7717"/>
      <c r="T7717"/>
      <c r="U7717"/>
      <c r="V7717"/>
      <c r="W7717"/>
      <c r="X7717"/>
      <c r="Y7717"/>
      <c r="Z7717"/>
      <c r="AA7717"/>
      <c r="AB7717"/>
      <c r="AC7717"/>
      <c r="AD7717"/>
      <c r="AE7717"/>
      <c r="AF7717"/>
      <c r="AG7717">
        <v>1</v>
      </c>
      <c r="AH7717">
        <v>0</v>
      </c>
    </row>
    <row r="7718" spans="1:34" ht="15" x14ac:dyDescent="0.25">
      <c r="A7718" t="s">
        <v>15249</v>
      </c>
      <c r="B7718" t="s">
        <v>15250</v>
      </c>
      <c r="C7718" t="s">
        <v>735</v>
      </c>
      <c r="D7718">
        <v>6</v>
      </c>
      <c r="E7718" s="138">
        <v>45685</v>
      </c>
      <c r="F7718" s="138">
        <v>45806</v>
      </c>
      <c r="G7718" t="s">
        <v>69</v>
      </c>
      <c r="H7718" t="s">
        <v>63</v>
      </c>
      <c r="I7718">
        <v>0.2</v>
      </c>
      <c r="J7718" t="s">
        <v>71</v>
      </c>
      <c r="K7718"/>
      <c r="L7718"/>
      <c r="M7718"/>
      <c r="N7718"/>
      <c r="O7718"/>
      <c r="P7718"/>
      <c r="Q7718"/>
      <c r="R7718"/>
      <c r="S7718"/>
      <c r="T7718"/>
      <c r="U7718"/>
      <c r="V7718"/>
      <c r="W7718"/>
      <c r="X7718"/>
      <c r="Y7718"/>
      <c r="Z7718"/>
      <c r="AA7718"/>
      <c r="AB7718"/>
      <c r="AC7718"/>
      <c r="AD7718"/>
      <c r="AE7718"/>
      <c r="AF7718"/>
      <c r="AG7718">
        <v>1</v>
      </c>
      <c r="AH7718">
        <v>0</v>
      </c>
    </row>
    <row r="7719" spans="1:34" ht="15" x14ac:dyDescent="0.25">
      <c r="A7719" t="s">
        <v>15255</v>
      </c>
      <c r="B7719" t="s">
        <v>15256</v>
      </c>
      <c r="C7719" t="s">
        <v>108</v>
      </c>
      <c r="D7719">
        <v>21</v>
      </c>
      <c r="E7719" s="138">
        <v>45656</v>
      </c>
      <c r="F7719" s="138">
        <v>45685</v>
      </c>
      <c r="G7719" t="s">
        <v>75</v>
      </c>
      <c r="H7719" t="s">
        <v>63</v>
      </c>
      <c r="I7719">
        <v>0.4</v>
      </c>
      <c r="J7719" t="s">
        <v>71</v>
      </c>
      <c r="K7719"/>
      <c r="L7719"/>
      <c r="M7719"/>
      <c r="N7719"/>
      <c r="O7719"/>
      <c r="P7719"/>
      <c r="Q7719"/>
      <c r="R7719"/>
      <c r="S7719"/>
      <c r="T7719"/>
      <c r="U7719"/>
      <c r="V7719"/>
      <c r="W7719"/>
      <c r="X7719"/>
      <c r="Y7719"/>
      <c r="Z7719"/>
      <c r="AA7719"/>
      <c r="AB7719"/>
      <c r="AC7719"/>
      <c r="AD7719"/>
      <c r="AE7719"/>
      <c r="AF7719"/>
      <c r="AG7719">
        <v>1</v>
      </c>
      <c r="AH7719">
        <v>0</v>
      </c>
    </row>
    <row r="7720" spans="1:34" ht="15" x14ac:dyDescent="0.25">
      <c r="A7720" t="s">
        <v>15257</v>
      </c>
      <c r="B7720" t="s">
        <v>15258</v>
      </c>
      <c r="C7720" t="s">
        <v>173</v>
      </c>
      <c r="D7720">
        <v>9</v>
      </c>
      <c r="E7720" s="138">
        <v>45076</v>
      </c>
      <c r="F7720" s="138">
        <v>46011</v>
      </c>
      <c r="G7720" t="s">
        <v>69</v>
      </c>
      <c r="H7720" t="s">
        <v>63</v>
      </c>
      <c r="I7720">
        <v>0.3</v>
      </c>
      <c r="J7720" t="s">
        <v>71</v>
      </c>
      <c r="K7720"/>
      <c r="L7720"/>
      <c r="M7720"/>
      <c r="N7720"/>
      <c r="O7720"/>
      <c r="P7720"/>
      <c r="Q7720"/>
      <c r="R7720"/>
      <c r="S7720"/>
      <c r="T7720"/>
      <c r="U7720"/>
      <c r="V7720"/>
      <c r="W7720"/>
      <c r="X7720"/>
      <c r="Y7720"/>
      <c r="Z7720"/>
      <c r="AA7720"/>
      <c r="AB7720"/>
      <c r="AC7720"/>
      <c r="AD7720"/>
      <c r="AE7720"/>
      <c r="AF7720"/>
      <c r="AG7720">
        <v>1</v>
      </c>
      <c r="AH7720">
        <v>0</v>
      </c>
    </row>
    <row r="7721" spans="1:34" ht="15" x14ac:dyDescent="0.25">
      <c r="A7721" t="s">
        <v>15259</v>
      </c>
      <c r="B7721" t="s">
        <v>15260</v>
      </c>
      <c r="C7721" t="s">
        <v>516</v>
      </c>
      <c r="D7721">
        <v>50</v>
      </c>
      <c r="E7721" s="138">
        <v>45654</v>
      </c>
      <c r="F7721" s="138">
        <v>45706</v>
      </c>
      <c r="G7721" t="s">
        <v>69</v>
      </c>
      <c r="H7721" t="s">
        <v>63</v>
      </c>
      <c r="I7721">
        <v>0.8</v>
      </c>
      <c r="J7721" t="s">
        <v>71</v>
      </c>
      <c r="K7721"/>
      <c r="L7721"/>
      <c r="M7721"/>
      <c r="N7721"/>
      <c r="O7721"/>
      <c r="P7721"/>
      <c r="Q7721"/>
      <c r="R7721"/>
      <c r="S7721"/>
      <c r="T7721"/>
      <c r="U7721"/>
      <c r="V7721"/>
      <c r="W7721"/>
      <c r="X7721"/>
      <c r="Y7721"/>
      <c r="Z7721"/>
      <c r="AA7721"/>
      <c r="AB7721"/>
      <c r="AC7721"/>
      <c r="AD7721"/>
      <c r="AE7721"/>
      <c r="AF7721"/>
      <c r="AG7721">
        <v>1</v>
      </c>
      <c r="AH7721">
        <v>0</v>
      </c>
    </row>
    <row r="7722" spans="1:34" ht="15" x14ac:dyDescent="0.25">
      <c r="A7722" t="s">
        <v>15261</v>
      </c>
      <c r="B7722" t="s">
        <v>15262</v>
      </c>
      <c r="C7722" t="s">
        <v>182</v>
      </c>
      <c r="D7722">
        <v>1</v>
      </c>
      <c r="E7722" s="138">
        <v>44650</v>
      </c>
      <c r="F7722" s="138">
        <v>46011</v>
      </c>
      <c r="G7722" t="s">
        <v>69</v>
      </c>
      <c r="H7722" t="s">
        <v>70</v>
      </c>
      <c r="I7722">
        <v>0</v>
      </c>
      <c r="J7722" t="s">
        <v>16229</v>
      </c>
      <c r="K7722">
        <v>0.8</v>
      </c>
      <c r="L7722" t="s">
        <v>71</v>
      </c>
      <c r="M7722"/>
      <c r="N7722"/>
      <c r="O7722"/>
      <c r="P7722"/>
      <c r="Q7722"/>
      <c r="R7722"/>
      <c r="S7722"/>
      <c r="T7722"/>
      <c r="U7722"/>
      <c r="V7722"/>
      <c r="W7722"/>
      <c r="X7722"/>
      <c r="Y7722"/>
      <c r="Z7722"/>
      <c r="AA7722"/>
      <c r="AB7722"/>
      <c r="AC7722"/>
      <c r="AD7722"/>
      <c r="AE7722"/>
      <c r="AF7722"/>
      <c r="AG7722">
        <v>2</v>
      </c>
      <c r="AH7722">
        <v>10000</v>
      </c>
    </row>
    <row r="7723" spans="1:34" ht="15" x14ac:dyDescent="0.25">
      <c r="A7723" t="s">
        <v>15263</v>
      </c>
      <c r="B7723" t="s">
        <v>15264</v>
      </c>
      <c r="C7723" t="s">
        <v>516</v>
      </c>
      <c r="D7723">
        <v>49</v>
      </c>
      <c r="E7723" s="138">
        <v>45621</v>
      </c>
      <c r="F7723" s="138">
        <v>45681</v>
      </c>
      <c r="G7723" t="s">
        <v>69</v>
      </c>
      <c r="H7723" t="s">
        <v>63</v>
      </c>
      <c r="I7723">
        <v>0.8</v>
      </c>
      <c r="J7723" t="s">
        <v>71</v>
      </c>
      <c r="K7723"/>
      <c r="L7723"/>
      <c r="M7723"/>
      <c r="N7723"/>
      <c r="O7723"/>
      <c r="P7723"/>
      <c r="Q7723"/>
      <c r="R7723"/>
      <c r="S7723"/>
      <c r="T7723"/>
      <c r="U7723"/>
      <c r="V7723"/>
      <c r="W7723"/>
      <c r="X7723"/>
      <c r="Y7723"/>
      <c r="Z7723"/>
      <c r="AA7723"/>
      <c r="AB7723"/>
      <c r="AC7723"/>
      <c r="AD7723"/>
      <c r="AE7723"/>
      <c r="AF7723"/>
      <c r="AG7723">
        <v>1</v>
      </c>
      <c r="AH7723">
        <v>0</v>
      </c>
    </row>
    <row r="7724" spans="1:34" ht="15" x14ac:dyDescent="0.25">
      <c r="A7724" t="s">
        <v>15265</v>
      </c>
      <c r="B7724" t="s">
        <v>15266</v>
      </c>
      <c r="C7724" t="s">
        <v>281</v>
      </c>
      <c r="D7724">
        <v>6</v>
      </c>
      <c r="E7724" s="138">
        <v>45388</v>
      </c>
      <c r="F7724" s="138">
        <v>46011</v>
      </c>
      <c r="G7724" t="s">
        <v>16478</v>
      </c>
      <c r="H7724" t="s">
        <v>70</v>
      </c>
      <c r="I7724">
        <v>0.5</v>
      </c>
      <c r="J7724" t="s">
        <v>76</v>
      </c>
      <c r="K7724">
        <v>0.6</v>
      </c>
      <c r="L7724" t="s">
        <v>77</v>
      </c>
      <c r="M7724">
        <v>0.7</v>
      </c>
      <c r="N7724" t="s">
        <v>78</v>
      </c>
      <c r="O7724">
        <v>0.8</v>
      </c>
      <c r="P7724" t="s">
        <v>79</v>
      </c>
      <c r="Q7724"/>
      <c r="R7724"/>
      <c r="S7724"/>
      <c r="T7724"/>
      <c r="U7724"/>
      <c r="V7724"/>
      <c r="W7724"/>
      <c r="X7724"/>
      <c r="Y7724"/>
      <c r="Z7724"/>
      <c r="AA7724"/>
      <c r="AB7724"/>
      <c r="AC7724"/>
      <c r="AD7724"/>
      <c r="AE7724"/>
      <c r="AF7724"/>
      <c r="AG7724">
        <v>0</v>
      </c>
      <c r="AH7724">
        <v>0</v>
      </c>
    </row>
    <row r="7725" spans="1:34" ht="15" x14ac:dyDescent="0.25">
      <c r="A7725" t="s">
        <v>15267</v>
      </c>
      <c r="B7725" t="s">
        <v>15268</v>
      </c>
      <c r="C7725" t="s">
        <v>742</v>
      </c>
      <c r="D7725">
        <v>30</v>
      </c>
      <c r="E7725" s="138">
        <v>45252</v>
      </c>
      <c r="F7725" s="138">
        <v>46011</v>
      </c>
      <c r="G7725" t="s">
        <v>69</v>
      </c>
      <c r="H7725" t="s">
        <v>63</v>
      </c>
      <c r="I7725">
        <v>0.5</v>
      </c>
      <c r="J7725" t="s">
        <v>71</v>
      </c>
      <c r="K7725"/>
      <c r="L7725"/>
      <c r="M7725"/>
      <c r="N7725"/>
      <c r="O7725"/>
      <c r="P7725"/>
      <c r="Q7725"/>
      <c r="R7725"/>
      <c r="S7725"/>
      <c r="T7725"/>
      <c r="U7725"/>
      <c r="V7725"/>
      <c r="W7725"/>
      <c r="X7725"/>
      <c r="Y7725"/>
      <c r="Z7725"/>
      <c r="AA7725"/>
      <c r="AB7725"/>
      <c r="AC7725"/>
      <c r="AD7725"/>
      <c r="AE7725"/>
      <c r="AF7725"/>
      <c r="AG7725">
        <v>1</v>
      </c>
      <c r="AH7725">
        <v>0</v>
      </c>
    </row>
    <row r="7726" spans="1:34" ht="15" x14ac:dyDescent="0.25">
      <c r="A7726" t="s">
        <v>15269</v>
      </c>
      <c r="B7726" t="s">
        <v>15270</v>
      </c>
      <c r="C7726" t="s">
        <v>198</v>
      </c>
      <c r="D7726">
        <v>33</v>
      </c>
      <c r="E7726" s="138">
        <v>45653</v>
      </c>
      <c r="F7726" s="138">
        <v>45664</v>
      </c>
      <c r="G7726" t="s">
        <v>75</v>
      </c>
      <c r="H7726" t="s">
        <v>70</v>
      </c>
      <c r="I7726">
        <v>0</v>
      </c>
      <c r="J7726" t="s">
        <v>16248</v>
      </c>
      <c r="K7726">
        <v>0.8</v>
      </c>
      <c r="L7726" t="s">
        <v>71</v>
      </c>
      <c r="M7726"/>
      <c r="N7726"/>
      <c r="O7726"/>
      <c r="P7726"/>
      <c r="Q7726"/>
      <c r="R7726"/>
      <c r="S7726"/>
      <c r="T7726"/>
      <c r="U7726"/>
      <c r="V7726"/>
      <c r="W7726"/>
      <c r="X7726"/>
      <c r="Y7726"/>
      <c r="Z7726"/>
      <c r="AA7726"/>
      <c r="AB7726"/>
      <c r="AC7726"/>
      <c r="AD7726"/>
      <c r="AE7726"/>
      <c r="AF7726"/>
      <c r="AG7726">
        <v>2</v>
      </c>
      <c r="AH7726">
        <v>8500</v>
      </c>
    </row>
    <row r="7727" spans="1:34" ht="15" x14ac:dyDescent="0.25">
      <c r="A7727" t="s">
        <v>15271</v>
      </c>
      <c r="B7727" t="s">
        <v>15272</v>
      </c>
      <c r="C7727" t="s">
        <v>742</v>
      </c>
      <c r="D7727">
        <v>43</v>
      </c>
      <c r="E7727" s="138">
        <v>45654</v>
      </c>
      <c r="F7727" s="138">
        <v>45665</v>
      </c>
      <c r="G7727" t="s">
        <v>69</v>
      </c>
      <c r="H7727" t="s">
        <v>63</v>
      </c>
      <c r="I7727">
        <v>0.4</v>
      </c>
      <c r="J7727" t="s">
        <v>71</v>
      </c>
      <c r="K7727"/>
      <c r="L7727"/>
      <c r="M7727"/>
      <c r="N7727"/>
      <c r="O7727"/>
      <c r="P7727"/>
      <c r="Q7727"/>
      <c r="R7727"/>
      <c r="S7727"/>
      <c r="T7727"/>
      <c r="U7727"/>
      <c r="V7727"/>
      <c r="W7727"/>
      <c r="X7727"/>
      <c r="Y7727"/>
      <c r="Z7727"/>
      <c r="AA7727"/>
      <c r="AB7727"/>
      <c r="AC7727"/>
      <c r="AD7727"/>
      <c r="AE7727"/>
      <c r="AF7727"/>
      <c r="AG7727">
        <v>1</v>
      </c>
      <c r="AH7727">
        <v>0</v>
      </c>
    </row>
    <row r="7728" spans="1:34" ht="15" x14ac:dyDescent="0.25">
      <c r="A7728" t="s">
        <v>15275</v>
      </c>
      <c r="B7728" t="s">
        <v>15276</v>
      </c>
      <c r="C7728" t="s">
        <v>182</v>
      </c>
      <c r="D7728">
        <v>34</v>
      </c>
      <c r="E7728" s="138">
        <v>45643</v>
      </c>
      <c r="F7728" s="138">
        <v>45946</v>
      </c>
      <c r="G7728" t="s">
        <v>69</v>
      </c>
      <c r="H7728" t="s">
        <v>63</v>
      </c>
      <c r="I7728">
        <v>0.6</v>
      </c>
      <c r="J7728" t="s">
        <v>71</v>
      </c>
      <c r="K7728"/>
      <c r="L7728"/>
      <c r="M7728"/>
      <c r="N7728"/>
      <c r="O7728"/>
      <c r="P7728"/>
      <c r="Q7728"/>
      <c r="R7728"/>
      <c r="S7728"/>
      <c r="T7728"/>
      <c r="U7728"/>
      <c r="V7728"/>
      <c r="W7728"/>
      <c r="X7728"/>
      <c r="Y7728"/>
      <c r="Z7728"/>
      <c r="AA7728"/>
      <c r="AB7728"/>
      <c r="AC7728"/>
      <c r="AD7728"/>
      <c r="AE7728"/>
      <c r="AF7728"/>
      <c r="AG7728">
        <v>1</v>
      </c>
      <c r="AH7728">
        <v>0</v>
      </c>
    </row>
    <row r="7729" spans="1:34" ht="15" x14ac:dyDescent="0.25">
      <c r="A7729" t="s">
        <v>15277</v>
      </c>
      <c r="B7729" t="s">
        <v>15278</v>
      </c>
      <c r="C7729" t="s">
        <v>116</v>
      </c>
      <c r="D7729" t="s">
        <v>16129</v>
      </c>
      <c r="E7729" s="138">
        <v>42367</v>
      </c>
      <c r="F7729" s="138">
        <v>46011</v>
      </c>
      <c r="G7729" t="s">
        <v>818</v>
      </c>
      <c r="H7729" t="s">
        <v>63</v>
      </c>
      <c r="I7729">
        <v>0</v>
      </c>
      <c r="J7729" t="s">
        <v>71</v>
      </c>
      <c r="K7729"/>
      <c r="L7729"/>
      <c r="M7729"/>
      <c r="N7729"/>
      <c r="O7729"/>
      <c r="P7729"/>
      <c r="Q7729"/>
      <c r="R7729"/>
      <c r="S7729"/>
      <c r="T7729"/>
      <c r="U7729"/>
      <c r="V7729"/>
      <c r="W7729"/>
      <c r="X7729"/>
      <c r="Y7729"/>
      <c r="Z7729"/>
      <c r="AA7729"/>
      <c r="AB7729"/>
      <c r="AC7729"/>
      <c r="AD7729"/>
      <c r="AE7729"/>
      <c r="AF7729"/>
      <c r="AG7729">
        <v>1</v>
      </c>
      <c r="AH7729">
        <v>0</v>
      </c>
    </row>
    <row r="7730" spans="1:34" ht="15" x14ac:dyDescent="0.25">
      <c r="A7730" t="s">
        <v>15289</v>
      </c>
      <c r="B7730" t="s">
        <v>15290</v>
      </c>
      <c r="C7730" t="s">
        <v>294</v>
      </c>
      <c r="D7730">
        <v>23</v>
      </c>
      <c r="E7730" s="138">
        <v>45646</v>
      </c>
      <c r="F7730" s="138">
        <v>45873</v>
      </c>
      <c r="G7730" t="s">
        <v>69</v>
      </c>
      <c r="H7730" t="s">
        <v>63</v>
      </c>
      <c r="I7730">
        <v>0.8</v>
      </c>
      <c r="J7730" t="s">
        <v>71</v>
      </c>
      <c r="K7730"/>
      <c r="L7730"/>
      <c r="M7730"/>
      <c r="N7730"/>
      <c r="O7730"/>
      <c r="P7730"/>
      <c r="Q7730"/>
      <c r="R7730"/>
      <c r="S7730"/>
      <c r="T7730"/>
      <c r="U7730"/>
      <c r="V7730"/>
      <c r="W7730"/>
      <c r="X7730"/>
      <c r="Y7730"/>
      <c r="Z7730"/>
      <c r="AA7730"/>
      <c r="AB7730"/>
      <c r="AC7730"/>
      <c r="AD7730"/>
      <c r="AE7730"/>
      <c r="AF7730"/>
      <c r="AG7730">
        <v>1</v>
      </c>
      <c r="AH7730">
        <v>0</v>
      </c>
    </row>
    <row r="7731" spans="1:34" ht="15" x14ac:dyDescent="0.25">
      <c r="A7731" t="s">
        <v>15297</v>
      </c>
      <c r="B7731" t="s">
        <v>15298</v>
      </c>
      <c r="C7731" t="s">
        <v>231</v>
      </c>
      <c r="D7731">
        <v>38</v>
      </c>
      <c r="E7731" s="138">
        <v>45644</v>
      </c>
      <c r="F7731" s="138">
        <v>45957</v>
      </c>
      <c r="G7731" t="s">
        <v>16478</v>
      </c>
      <c r="H7731" t="s">
        <v>70</v>
      </c>
      <c r="I7731">
        <v>0.7</v>
      </c>
      <c r="J7731" t="s">
        <v>76</v>
      </c>
      <c r="K7731">
        <v>0.75</v>
      </c>
      <c r="L7731" t="s">
        <v>77</v>
      </c>
      <c r="M7731">
        <v>0.78</v>
      </c>
      <c r="N7731" t="s">
        <v>78</v>
      </c>
      <c r="O7731">
        <v>0.8</v>
      </c>
      <c r="P7731" t="s">
        <v>79</v>
      </c>
      <c r="Q7731"/>
      <c r="R7731"/>
      <c r="S7731"/>
      <c r="T7731"/>
      <c r="U7731"/>
      <c r="V7731"/>
      <c r="W7731"/>
      <c r="X7731"/>
      <c r="Y7731"/>
      <c r="Z7731"/>
      <c r="AA7731"/>
      <c r="AB7731"/>
      <c r="AC7731"/>
      <c r="AD7731"/>
      <c r="AE7731"/>
      <c r="AF7731"/>
      <c r="AG7731">
        <v>0</v>
      </c>
      <c r="AH7731">
        <v>0</v>
      </c>
    </row>
    <row r="7732" spans="1:34" ht="15" x14ac:dyDescent="0.25">
      <c r="A7732" t="s">
        <v>15285</v>
      </c>
      <c r="B7732" t="s">
        <v>15286</v>
      </c>
      <c r="C7732" t="s">
        <v>326</v>
      </c>
      <c r="D7732">
        <v>41</v>
      </c>
      <c r="E7732" s="138">
        <v>45642</v>
      </c>
      <c r="F7732" s="138">
        <v>45686</v>
      </c>
      <c r="G7732" t="s">
        <v>69</v>
      </c>
      <c r="H7732" t="s">
        <v>70</v>
      </c>
      <c r="I7732">
        <v>0.5</v>
      </c>
      <c r="J7732" t="s">
        <v>16270</v>
      </c>
      <c r="K7732">
        <v>0.7</v>
      </c>
      <c r="L7732" t="s">
        <v>78</v>
      </c>
      <c r="M7732">
        <v>0.8</v>
      </c>
      <c r="N7732" t="s">
        <v>79</v>
      </c>
      <c r="O7732"/>
      <c r="P7732"/>
      <c r="Q7732"/>
      <c r="R7732"/>
      <c r="S7732"/>
      <c r="T7732"/>
      <c r="U7732"/>
      <c r="V7732"/>
      <c r="W7732"/>
      <c r="X7732"/>
      <c r="Y7732"/>
      <c r="Z7732"/>
      <c r="AA7732"/>
      <c r="AB7732"/>
      <c r="AC7732"/>
      <c r="AD7732"/>
      <c r="AE7732"/>
      <c r="AF7732"/>
      <c r="AG7732">
        <v>3</v>
      </c>
      <c r="AH7732">
        <v>0</v>
      </c>
    </row>
    <row r="7733" spans="1:34" ht="15" x14ac:dyDescent="0.25">
      <c r="A7733" t="s">
        <v>15299</v>
      </c>
      <c r="B7733" t="s">
        <v>15300</v>
      </c>
      <c r="C7733" t="s">
        <v>318</v>
      </c>
      <c r="D7733">
        <v>29</v>
      </c>
      <c r="E7733" s="138">
        <v>45644</v>
      </c>
      <c r="F7733" s="138">
        <v>45674</v>
      </c>
      <c r="G7733" t="s">
        <v>75</v>
      </c>
      <c r="H7733" t="s">
        <v>70</v>
      </c>
      <c r="I7733">
        <v>0</v>
      </c>
      <c r="J7733" t="s">
        <v>16271</v>
      </c>
      <c r="K7733">
        <v>0.6</v>
      </c>
      <c r="L7733" t="s">
        <v>16270</v>
      </c>
      <c r="M7733">
        <v>0.7</v>
      </c>
      <c r="N7733" t="s">
        <v>78</v>
      </c>
      <c r="O7733">
        <v>0.8</v>
      </c>
      <c r="P7733" t="s">
        <v>79</v>
      </c>
      <c r="Q7733"/>
      <c r="R7733"/>
      <c r="S7733"/>
      <c r="T7733"/>
      <c r="U7733"/>
      <c r="V7733"/>
      <c r="W7733"/>
      <c r="X7733"/>
      <c r="Y7733"/>
      <c r="Z7733"/>
      <c r="AA7733"/>
      <c r="AB7733"/>
      <c r="AC7733"/>
      <c r="AD7733"/>
      <c r="AE7733"/>
      <c r="AF7733"/>
      <c r="AG7733">
        <v>4</v>
      </c>
      <c r="AH7733">
        <v>20000</v>
      </c>
    </row>
    <row r="7734" spans="1:34" ht="15" x14ac:dyDescent="0.25">
      <c r="A7734" t="s">
        <v>15301</v>
      </c>
      <c r="B7734" t="s">
        <v>15302</v>
      </c>
      <c r="C7734" t="s">
        <v>228</v>
      </c>
      <c r="D7734">
        <v>41</v>
      </c>
      <c r="E7734" s="138">
        <v>45684</v>
      </c>
      <c r="F7734" s="138">
        <v>45686</v>
      </c>
      <c r="G7734" t="s">
        <v>75</v>
      </c>
      <c r="H7734" t="s">
        <v>70</v>
      </c>
      <c r="I7734">
        <v>0</v>
      </c>
      <c r="J7734" t="s">
        <v>16230</v>
      </c>
      <c r="K7734">
        <v>0.35</v>
      </c>
      <c r="L7734" t="s">
        <v>16270</v>
      </c>
      <c r="M7734">
        <v>0.65</v>
      </c>
      <c r="N7734" t="s">
        <v>78</v>
      </c>
      <c r="O7734">
        <v>0.8</v>
      </c>
      <c r="P7734" t="s">
        <v>79</v>
      </c>
      <c r="Q7734"/>
      <c r="R7734"/>
      <c r="S7734"/>
      <c r="T7734"/>
      <c r="U7734"/>
      <c r="V7734"/>
      <c r="W7734"/>
      <c r="X7734"/>
      <c r="Y7734"/>
      <c r="Z7734"/>
      <c r="AA7734"/>
      <c r="AB7734"/>
      <c r="AC7734"/>
      <c r="AD7734"/>
      <c r="AE7734"/>
      <c r="AF7734"/>
      <c r="AG7734">
        <v>4</v>
      </c>
      <c r="AH7734">
        <v>15000</v>
      </c>
    </row>
    <row r="7735" spans="1:34" ht="15" x14ac:dyDescent="0.25">
      <c r="A7735" t="s">
        <v>15281</v>
      </c>
      <c r="B7735" t="s">
        <v>15282</v>
      </c>
      <c r="C7735" t="s">
        <v>281</v>
      </c>
      <c r="D7735">
        <v>44</v>
      </c>
      <c r="E7735" s="138">
        <v>45645</v>
      </c>
      <c r="F7735" s="138">
        <v>45706</v>
      </c>
      <c r="G7735" t="s">
        <v>69</v>
      </c>
      <c r="H7735" t="s">
        <v>63</v>
      </c>
      <c r="I7735">
        <v>0.4</v>
      </c>
      <c r="J7735" t="s">
        <v>71</v>
      </c>
      <c r="K7735"/>
      <c r="L7735"/>
      <c r="M7735"/>
      <c r="N7735"/>
      <c r="O7735"/>
      <c r="P7735"/>
      <c r="Q7735"/>
      <c r="R7735"/>
      <c r="S7735"/>
      <c r="T7735"/>
      <c r="U7735"/>
      <c r="V7735"/>
      <c r="W7735"/>
      <c r="X7735"/>
      <c r="Y7735"/>
      <c r="Z7735"/>
      <c r="AA7735"/>
      <c r="AB7735"/>
      <c r="AC7735"/>
      <c r="AD7735"/>
      <c r="AE7735"/>
      <c r="AF7735"/>
      <c r="AG7735">
        <v>1</v>
      </c>
      <c r="AH7735">
        <v>0</v>
      </c>
    </row>
    <row r="7736" spans="1:34" ht="15" x14ac:dyDescent="0.25">
      <c r="A7736" t="s">
        <v>15303</v>
      </c>
      <c r="B7736" t="s">
        <v>15304</v>
      </c>
      <c r="C7736" t="s">
        <v>198</v>
      </c>
      <c r="D7736">
        <v>43</v>
      </c>
      <c r="E7736" s="138">
        <v>45653</v>
      </c>
      <c r="F7736" s="138">
        <v>45686</v>
      </c>
      <c r="G7736" t="s">
        <v>69</v>
      </c>
      <c r="H7736" t="s">
        <v>63</v>
      </c>
      <c r="I7736">
        <v>0.8</v>
      </c>
      <c r="J7736" t="s">
        <v>71</v>
      </c>
      <c r="K7736"/>
      <c r="L7736"/>
      <c r="M7736"/>
      <c r="N7736"/>
      <c r="O7736"/>
      <c r="P7736"/>
      <c r="Q7736"/>
      <c r="R7736"/>
      <c r="S7736"/>
      <c r="T7736"/>
      <c r="U7736"/>
      <c r="V7736"/>
      <c r="W7736"/>
      <c r="X7736"/>
      <c r="Y7736"/>
      <c r="Z7736"/>
      <c r="AA7736"/>
      <c r="AB7736"/>
      <c r="AC7736"/>
      <c r="AD7736"/>
      <c r="AE7736"/>
      <c r="AF7736"/>
      <c r="AG7736">
        <v>1</v>
      </c>
      <c r="AH7736">
        <v>0</v>
      </c>
    </row>
    <row r="7737" spans="1:34" ht="15" x14ac:dyDescent="0.25">
      <c r="A7737" t="s">
        <v>15287</v>
      </c>
      <c r="B7737" t="s">
        <v>15288</v>
      </c>
      <c r="C7737" t="s">
        <v>68</v>
      </c>
      <c r="D7737">
        <v>3</v>
      </c>
      <c r="E7737" s="138">
        <v>45715</v>
      </c>
      <c r="F7737" s="138">
        <v>45799</v>
      </c>
      <c r="G7737" t="s">
        <v>69</v>
      </c>
      <c r="H7737" t="s">
        <v>70</v>
      </c>
      <c r="I7737">
        <v>0</v>
      </c>
      <c r="J7737" t="s">
        <v>16236</v>
      </c>
      <c r="K7737">
        <v>0.65</v>
      </c>
      <c r="L7737" t="s">
        <v>71</v>
      </c>
      <c r="M7737"/>
      <c r="N7737"/>
      <c r="O7737"/>
      <c r="P7737"/>
      <c r="Q7737"/>
      <c r="R7737"/>
      <c r="S7737"/>
      <c r="T7737"/>
      <c r="U7737"/>
      <c r="V7737"/>
      <c r="W7737"/>
      <c r="X7737"/>
      <c r="Y7737"/>
      <c r="Z7737"/>
      <c r="AA7737"/>
      <c r="AB7737"/>
      <c r="AC7737"/>
      <c r="AD7737"/>
      <c r="AE7737"/>
      <c r="AF7737"/>
      <c r="AG7737">
        <v>2</v>
      </c>
      <c r="AH7737">
        <v>9999.99</v>
      </c>
    </row>
    <row r="7738" spans="1:34" ht="15" x14ac:dyDescent="0.25">
      <c r="A7738" t="s">
        <v>15291</v>
      </c>
      <c r="B7738" t="s">
        <v>15292</v>
      </c>
      <c r="C7738" t="s">
        <v>62</v>
      </c>
      <c r="D7738">
        <v>55</v>
      </c>
      <c r="E7738" s="138">
        <v>45643</v>
      </c>
      <c r="F7738" s="138">
        <v>45721</v>
      </c>
      <c r="G7738" t="s">
        <v>69</v>
      </c>
      <c r="H7738" t="s">
        <v>70</v>
      </c>
      <c r="I7738">
        <v>0</v>
      </c>
      <c r="J7738" t="s">
        <v>16249</v>
      </c>
      <c r="K7738">
        <v>0.8</v>
      </c>
      <c r="L7738" t="s">
        <v>71</v>
      </c>
      <c r="M7738"/>
      <c r="N7738"/>
      <c r="O7738"/>
      <c r="P7738"/>
      <c r="Q7738"/>
      <c r="R7738"/>
      <c r="S7738"/>
      <c r="T7738"/>
      <c r="U7738"/>
      <c r="V7738"/>
      <c r="W7738"/>
      <c r="X7738"/>
      <c r="Y7738"/>
      <c r="Z7738"/>
      <c r="AA7738"/>
      <c r="AB7738"/>
      <c r="AC7738"/>
      <c r="AD7738"/>
      <c r="AE7738"/>
      <c r="AF7738"/>
      <c r="AG7738">
        <v>2</v>
      </c>
      <c r="AH7738">
        <v>8000</v>
      </c>
    </row>
    <row r="7739" spans="1:34" ht="15" x14ac:dyDescent="0.25">
      <c r="A7739" t="s">
        <v>15309</v>
      </c>
      <c r="B7739" t="s">
        <v>15310</v>
      </c>
      <c r="C7739" t="s">
        <v>198</v>
      </c>
      <c r="D7739">
        <v>26</v>
      </c>
      <c r="E7739" s="138">
        <v>45644</v>
      </c>
      <c r="F7739" s="138">
        <v>45730</v>
      </c>
      <c r="G7739" t="s">
        <v>69</v>
      </c>
      <c r="H7739" t="s">
        <v>63</v>
      </c>
      <c r="I7739">
        <v>0.8</v>
      </c>
      <c r="J7739" t="s">
        <v>71</v>
      </c>
      <c r="K7739"/>
      <c r="L7739"/>
      <c r="M7739"/>
      <c r="N7739"/>
      <c r="O7739"/>
      <c r="P7739"/>
      <c r="Q7739"/>
      <c r="R7739"/>
      <c r="S7739"/>
      <c r="T7739"/>
      <c r="U7739"/>
      <c r="V7739"/>
      <c r="W7739"/>
      <c r="X7739"/>
      <c r="Y7739"/>
      <c r="Z7739"/>
      <c r="AA7739"/>
      <c r="AB7739"/>
      <c r="AC7739"/>
      <c r="AD7739"/>
      <c r="AE7739"/>
      <c r="AF7739"/>
      <c r="AG7739">
        <v>1</v>
      </c>
      <c r="AH7739">
        <v>0</v>
      </c>
    </row>
    <row r="7740" spans="1:34" ht="15" x14ac:dyDescent="0.25">
      <c r="A7740" t="s">
        <v>15283</v>
      </c>
      <c r="B7740" t="s">
        <v>15284</v>
      </c>
      <c r="C7740" t="s">
        <v>102</v>
      </c>
      <c r="D7740">
        <v>42</v>
      </c>
      <c r="E7740" s="138">
        <v>45649</v>
      </c>
      <c r="F7740" s="138">
        <v>45671</v>
      </c>
      <c r="G7740" t="s">
        <v>69</v>
      </c>
      <c r="H7740" t="s">
        <v>70</v>
      </c>
      <c r="I7740">
        <v>0</v>
      </c>
      <c r="J7740" t="s">
        <v>16232</v>
      </c>
      <c r="K7740">
        <v>0.8</v>
      </c>
      <c r="L7740" t="s">
        <v>71</v>
      </c>
      <c r="M7740"/>
      <c r="N7740"/>
      <c r="O7740"/>
      <c r="P7740"/>
      <c r="Q7740"/>
      <c r="R7740"/>
      <c r="S7740"/>
      <c r="T7740"/>
      <c r="U7740"/>
      <c r="V7740"/>
      <c r="W7740"/>
      <c r="X7740"/>
      <c r="Y7740"/>
      <c r="Z7740"/>
      <c r="AA7740"/>
      <c r="AB7740"/>
      <c r="AC7740"/>
      <c r="AD7740"/>
      <c r="AE7740"/>
      <c r="AF7740"/>
      <c r="AG7740">
        <v>2</v>
      </c>
      <c r="AH7740">
        <v>7500</v>
      </c>
    </row>
    <row r="7741" spans="1:34" ht="15" x14ac:dyDescent="0.25">
      <c r="A7741" t="s">
        <v>15279</v>
      </c>
      <c r="B7741" t="s">
        <v>15280</v>
      </c>
      <c r="C7741" t="s">
        <v>182</v>
      </c>
      <c r="D7741">
        <v>36</v>
      </c>
      <c r="E7741" s="138">
        <v>45638</v>
      </c>
      <c r="F7741" s="138">
        <v>45660</v>
      </c>
      <c r="G7741" t="s">
        <v>69</v>
      </c>
      <c r="H7741" t="s">
        <v>63</v>
      </c>
      <c r="I7741">
        <v>0.4</v>
      </c>
      <c r="J7741" t="s">
        <v>71</v>
      </c>
      <c r="K7741"/>
      <c r="L7741"/>
      <c r="M7741"/>
      <c r="N7741"/>
      <c r="O7741"/>
      <c r="P7741"/>
      <c r="Q7741"/>
      <c r="R7741"/>
      <c r="S7741"/>
      <c r="T7741"/>
      <c r="U7741"/>
      <c r="V7741"/>
      <c r="W7741"/>
      <c r="X7741"/>
      <c r="Y7741"/>
      <c r="Z7741"/>
      <c r="AA7741"/>
      <c r="AB7741"/>
      <c r="AC7741"/>
      <c r="AD7741"/>
      <c r="AE7741"/>
      <c r="AF7741"/>
      <c r="AG7741">
        <v>1</v>
      </c>
      <c r="AH7741">
        <v>0</v>
      </c>
    </row>
    <row r="7742" spans="1:34" ht="15" x14ac:dyDescent="0.25">
      <c r="A7742" t="s">
        <v>15311</v>
      </c>
      <c r="B7742" t="s">
        <v>15312</v>
      </c>
      <c r="C7742" t="s">
        <v>219</v>
      </c>
      <c r="D7742"/>
      <c r="E7742"/>
      <c r="F7742"/>
      <c r="G7742"/>
      <c r="H7742" t="s">
        <v>63</v>
      </c>
      <c r="I7742" t="s">
        <v>64</v>
      </c>
      <c r="J7742"/>
      <c r="K7742"/>
      <c r="L7742"/>
      <c r="M7742"/>
      <c r="N7742"/>
      <c r="O7742"/>
      <c r="P7742"/>
      <c r="Q7742"/>
      <c r="R7742"/>
      <c r="S7742"/>
      <c r="T7742"/>
      <c r="U7742"/>
      <c r="V7742"/>
      <c r="W7742"/>
      <c r="X7742"/>
      <c r="Y7742"/>
      <c r="Z7742"/>
      <c r="AA7742"/>
      <c r="AB7742"/>
      <c r="AC7742"/>
      <c r="AD7742"/>
      <c r="AE7742"/>
      <c r="AF7742"/>
      <c r="AG7742"/>
      <c r="AH7742">
        <v>0</v>
      </c>
    </row>
    <row r="7743" spans="1:34" ht="15" x14ac:dyDescent="0.25">
      <c r="A7743" t="s">
        <v>15313</v>
      </c>
      <c r="B7743" t="s">
        <v>15314</v>
      </c>
      <c r="C7743" t="s">
        <v>102</v>
      </c>
      <c r="D7743">
        <v>6</v>
      </c>
      <c r="E7743" s="138">
        <v>45698</v>
      </c>
      <c r="F7743" s="138">
        <v>45708</v>
      </c>
      <c r="G7743" t="s">
        <v>75</v>
      </c>
      <c r="H7743" t="s">
        <v>63</v>
      </c>
      <c r="I7743">
        <v>0.7</v>
      </c>
      <c r="J7743" t="s">
        <v>71</v>
      </c>
      <c r="K7743"/>
      <c r="L7743"/>
      <c r="M7743"/>
      <c r="N7743"/>
      <c r="O7743"/>
      <c r="P7743"/>
      <c r="Q7743"/>
      <c r="R7743"/>
      <c r="S7743"/>
      <c r="T7743"/>
      <c r="U7743"/>
      <c r="V7743"/>
      <c r="W7743"/>
      <c r="X7743"/>
      <c r="Y7743"/>
      <c r="Z7743"/>
      <c r="AA7743"/>
      <c r="AB7743"/>
      <c r="AC7743"/>
      <c r="AD7743"/>
      <c r="AE7743"/>
      <c r="AF7743"/>
      <c r="AG7743">
        <v>1</v>
      </c>
      <c r="AH7743">
        <v>0</v>
      </c>
    </row>
    <row r="7744" spans="1:34" ht="15" x14ac:dyDescent="0.25">
      <c r="A7744" t="s">
        <v>15293</v>
      </c>
      <c r="B7744" t="s">
        <v>15294</v>
      </c>
      <c r="C7744" t="s">
        <v>214</v>
      </c>
      <c r="D7744">
        <v>31</v>
      </c>
      <c r="E7744" s="138">
        <v>45638</v>
      </c>
      <c r="F7744" s="138">
        <v>45665</v>
      </c>
      <c r="G7744" t="s">
        <v>75</v>
      </c>
      <c r="H7744" t="s">
        <v>70</v>
      </c>
      <c r="I7744">
        <v>0</v>
      </c>
      <c r="J7744" t="s">
        <v>16281</v>
      </c>
      <c r="K7744">
        <v>0.55000000000000004</v>
      </c>
      <c r="L7744" t="s">
        <v>16270</v>
      </c>
      <c r="M7744">
        <v>0.66</v>
      </c>
      <c r="N7744" t="s">
        <v>78</v>
      </c>
      <c r="O7744">
        <v>0.77</v>
      </c>
      <c r="P7744" t="s">
        <v>79</v>
      </c>
      <c r="Q7744"/>
      <c r="R7744"/>
      <c r="S7744"/>
      <c r="T7744"/>
      <c r="U7744"/>
      <c r="V7744"/>
      <c r="W7744"/>
      <c r="X7744"/>
      <c r="Y7744"/>
      <c r="Z7744"/>
      <c r="AA7744"/>
      <c r="AB7744"/>
      <c r="AC7744"/>
      <c r="AD7744"/>
      <c r="AE7744"/>
      <c r="AF7744"/>
      <c r="AG7744">
        <v>4</v>
      </c>
      <c r="AH7744">
        <v>11500</v>
      </c>
    </row>
    <row r="7745" spans="1:34" ht="15" x14ac:dyDescent="0.25">
      <c r="A7745" t="s">
        <v>15315</v>
      </c>
      <c r="B7745" t="s">
        <v>15316</v>
      </c>
      <c r="C7745" t="s">
        <v>84</v>
      </c>
      <c r="D7745"/>
      <c r="E7745"/>
      <c r="F7745"/>
      <c r="G7745"/>
      <c r="H7745" t="s">
        <v>63</v>
      </c>
      <c r="I7745" t="s">
        <v>64</v>
      </c>
      <c r="J7745"/>
      <c r="K7745"/>
      <c r="L7745"/>
      <c r="M7745"/>
      <c r="N7745"/>
      <c r="O7745"/>
      <c r="P7745"/>
      <c r="Q7745"/>
      <c r="R7745"/>
      <c r="S7745"/>
      <c r="T7745"/>
      <c r="U7745"/>
      <c r="V7745"/>
      <c r="W7745"/>
      <c r="X7745"/>
      <c r="Y7745"/>
      <c r="Z7745"/>
      <c r="AA7745"/>
      <c r="AB7745"/>
      <c r="AC7745"/>
      <c r="AD7745"/>
      <c r="AE7745"/>
      <c r="AF7745"/>
      <c r="AG7745"/>
      <c r="AH7745">
        <v>0</v>
      </c>
    </row>
    <row r="7746" spans="1:34" ht="15" x14ac:dyDescent="0.25">
      <c r="A7746" t="s">
        <v>15317</v>
      </c>
      <c r="B7746" t="s">
        <v>15318</v>
      </c>
      <c r="C7746" t="s">
        <v>742</v>
      </c>
      <c r="D7746"/>
      <c r="E7746"/>
      <c r="F7746"/>
      <c r="G7746"/>
      <c r="H7746" t="s">
        <v>63</v>
      </c>
      <c r="I7746" t="s">
        <v>64</v>
      </c>
      <c r="J7746"/>
      <c r="K7746"/>
      <c r="L7746"/>
      <c r="M7746"/>
      <c r="N7746"/>
      <c r="O7746"/>
      <c r="P7746"/>
      <c r="Q7746"/>
      <c r="R7746"/>
      <c r="S7746"/>
      <c r="T7746"/>
      <c r="U7746"/>
      <c r="V7746"/>
      <c r="W7746"/>
      <c r="X7746"/>
      <c r="Y7746"/>
      <c r="Z7746"/>
      <c r="AA7746"/>
      <c r="AB7746"/>
      <c r="AC7746"/>
      <c r="AD7746"/>
      <c r="AE7746"/>
      <c r="AF7746"/>
      <c r="AG7746"/>
      <c r="AH7746">
        <v>0</v>
      </c>
    </row>
    <row r="7747" spans="1:34" ht="15" x14ac:dyDescent="0.25">
      <c r="A7747" t="s">
        <v>15305</v>
      </c>
      <c r="B7747" t="s">
        <v>15306</v>
      </c>
      <c r="C7747" t="s">
        <v>742</v>
      </c>
      <c r="D7747">
        <v>27</v>
      </c>
      <c r="E7747" s="138">
        <v>45624</v>
      </c>
      <c r="F7747" s="138">
        <v>45678</v>
      </c>
      <c r="G7747" t="s">
        <v>69</v>
      </c>
      <c r="H7747" t="s">
        <v>63</v>
      </c>
      <c r="I7747">
        <v>0.5</v>
      </c>
      <c r="J7747" t="s">
        <v>71</v>
      </c>
      <c r="K7747"/>
      <c r="L7747"/>
      <c r="M7747"/>
      <c r="N7747"/>
      <c r="O7747"/>
      <c r="P7747"/>
      <c r="Q7747"/>
      <c r="R7747"/>
      <c r="S7747"/>
      <c r="T7747"/>
      <c r="U7747"/>
      <c r="V7747"/>
      <c r="W7747"/>
      <c r="X7747"/>
      <c r="Y7747"/>
      <c r="Z7747"/>
      <c r="AA7747"/>
      <c r="AB7747"/>
      <c r="AC7747"/>
      <c r="AD7747"/>
      <c r="AE7747"/>
      <c r="AF7747"/>
      <c r="AG7747">
        <v>1</v>
      </c>
      <c r="AH7747">
        <v>0</v>
      </c>
    </row>
    <row r="7748" spans="1:34" ht="15" x14ac:dyDescent="0.25">
      <c r="A7748" t="s">
        <v>15307</v>
      </c>
      <c r="B7748" t="s">
        <v>15308</v>
      </c>
      <c r="C7748" t="s">
        <v>742</v>
      </c>
      <c r="D7748"/>
      <c r="E7748"/>
      <c r="F7748"/>
      <c r="G7748"/>
      <c r="H7748" t="s">
        <v>63</v>
      </c>
      <c r="I7748" t="s">
        <v>64</v>
      </c>
      <c r="J7748"/>
      <c r="K7748"/>
      <c r="L7748"/>
      <c r="M7748"/>
      <c r="N7748"/>
      <c r="O7748"/>
      <c r="P7748"/>
      <c r="Q7748"/>
      <c r="R7748"/>
      <c r="S7748"/>
      <c r="T7748"/>
      <c r="U7748"/>
      <c r="V7748"/>
      <c r="W7748"/>
      <c r="X7748"/>
      <c r="Y7748"/>
      <c r="Z7748"/>
      <c r="AA7748"/>
      <c r="AB7748"/>
      <c r="AC7748"/>
      <c r="AD7748"/>
      <c r="AE7748"/>
      <c r="AF7748"/>
      <c r="AG7748"/>
      <c r="AH7748">
        <v>0</v>
      </c>
    </row>
    <row r="7749" spans="1:34" ht="15" x14ac:dyDescent="0.25">
      <c r="A7749" t="s">
        <v>15319</v>
      </c>
      <c r="B7749" t="s">
        <v>15320</v>
      </c>
      <c r="C7749" t="s">
        <v>318</v>
      </c>
      <c r="D7749">
        <v>47</v>
      </c>
      <c r="E7749" s="138">
        <v>45643</v>
      </c>
      <c r="F7749" s="138">
        <v>45693</v>
      </c>
      <c r="G7749" t="s">
        <v>69</v>
      </c>
      <c r="H7749" t="s">
        <v>63</v>
      </c>
      <c r="I7749">
        <v>0.65</v>
      </c>
      <c r="J7749" t="s">
        <v>71</v>
      </c>
      <c r="K7749"/>
      <c r="L7749"/>
      <c r="M7749"/>
      <c r="N7749"/>
      <c r="O7749"/>
      <c r="P7749"/>
      <c r="Q7749"/>
      <c r="R7749"/>
      <c r="S7749"/>
      <c r="T7749"/>
      <c r="U7749"/>
      <c r="V7749"/>
      <c r="W7749"/>
      <c r="X7749"/>
      <c r="Y7749"/>
      <c r="Z7749"/>
      <c r="AA7749"/>
      <c r="AB7749"/>
      <c r="AC7749"/>
      <c r="AD7749"/>
      <c r="AE7749"/>
      <c r="AF7749"/>
      <c r="AG7749">
        <v>1</v>
      </c>
      <c r="AH7749">
        <v>0</v>
      </c>
    </row>
    <row r="7750" spans="1:34" ht="15" x14ac:dyDescent="0.25">
      <c r="A7750" t="s">
        <v>15321</v>
      </c>
      <c r="B7750" t="s">
        <v>15322</v>
      </c>
      <c r="C7750" t="s">
        <v>142</v>
      </c>
      <c r="D7750">
        <v>35</v>
      </c>
      <c r="E7750" s="138">
        <v>45287</v>
      </c>
      <c r="F7750" s="138">
        <v>46011</v>
      </c>
      <c r="G7750" t="s">
        <v>69</v>
      </c>
      <c r="H7750" t="s">
        <v>63</v>
      </c>
      <c r="I7750">
        <v>0.8</v>
      </c>
      <c r="J7750" t="s">
        <v>71</v>
      </c>
      <c r="K7750"/>
      <c r="L7750"/>
      <c r="M7750"/>
      <c r="N7750"/>
      <c r="O7750"/>
      <c r="P7750"/>
      <c r="Q7750"/>
      <c r="R7750"/>
      <c r="S7750"/>
      <c r="T7750"/>
      <c r="U7750"/>
      <c r="V7750"/>
      <c r="W7750"/>
      <c r="X7750"/>
      <c r="Y7750"/>
      <c r="Z7750"/>
      <c r="AA7750"/>
      <c r="AB7750"/>
      <c r="AC7750"/>
      <c r="AD7750"/>
      <c r="AE7750"/>
      <c r="AF7750"/>
      <c r="AG7750">
        <v>1</v>
      </c>
      <c r="AH7750">
        <v>0</v>
      </c>
    </row>
    <row r="7751" spans="1:34" ht="15" x14ac:dyDescent="0.25">
      <c r="A7751" t="s">
        <v>15673</v>
      </c>
      <c r="B7751" t="s">
        <v>15674</v>
      </c>
      <c r="C7751" t="s">
        <v>742</v>
      </c>
      <c r="D7751">
        <v>21</v>
      </c>
      <c r="E7751" s="138">
        <v>45649</v>
      </c>
      <c r="F7751" s="138">
        <v>45806</v>
      </c>
      <c r="G7751" t="s">
        <v>69</v>
      </c>
      <c r="H7751" t="s">
        <v>63</v>
      </c>
      <c r="I7751">
        <v>0.2</v>
      </c>
      <c r="J7751" t="s">
        <v>71</v>
      </c>
      <c r="K7751"/>
      <c r="L7751"/>
      <c r="M7751"/>
      <c r="N7751"/>
      <c r="O7751"/>
      <c r="P7751"/>
      <c r="Q7751"/>
      <c r="R7751"/>
      <c r="S7751"/>
      <c r="T7751"/>
      <c r="U7751"/>
      <c r="V7751"/>
      <c r="W7751"/>
      <c r="X7751"/>
      <c r="Y7751"/>
      <c r="Z7751"/>
      <c r="AA7751"/>
      <c r="AB7751"/>
      <c r="AC7751"/>
      <c r="AD7751"/>
      <c r="AE7751"/>
      <c r="AF7751"/>
      <c r="AG7751">
        <v>1</v>
      </c>
      <c r="AH7751">
        <v>0</v>
      </c>
    </row>
    <row r="7752" spans="1:34" ht="15" x14ac:dyDescent="0.25">
      <c r="A7752" t="s">
        <v>3115</v>
      </c>
      <c r="B7752" t="s">
        <v>3116</v>
      </c>
      <c r="C7752" t="s">
        <v>139</v>
      </c>
      <c r="D7752">
        <v>29</v>
      </c>
      <c r="E7752" s="138">
        <v>45892</v>
      </c>
      <c r="F7752" s="138">
        <v>45898</v>
      </c>
      <c r="G7752" t="s">
        <v>16527</v>
      </c>
      <c r="H7752" t="s">
        <v>63</v>
      </c>
      <c r="I7752">
        <v>0.8</v>
      </c>
      <c r="J7752" t="s">
        <v>71</v>
      </c>
      <c r="K7752"/>
      <c r="L7752"/>
      <c r="M7752"/>
      <c r="N7752"/>
      <c r="O7752"/>
      <c r="P7752"/>
      <c r="Q7752"/>
      <c r="R7752"/>
      <c r="S7752"/>
      <c r="T7752"/>
      <c r="U7752"/>
      <c r="V7752"/>
      <c r="W7752"/>
      <c r="X7752"/>
      <c r="Y7752"/>
      <c r="Z7752"/>
      <c r="AA7752"/>
      <c r="AB7752"/>
      <c r="AC7752"/>
      <c r="AD7752"/>
      <c r="AE7752"/>
      <c r="AF7752"/>
      <c r="AG7752">
        <v>1</v>
      </c>
      <c r="AH7752">
        <v>0</v>
      </c>
    </row>
    <row r="7753" spans="1:34" ht="15" x14ac:dyDescent="0.25">
      <c r="A7753" t="s">
        <v>15323</v>
      </c>
      <c r="B7753" t="s">
        <v>15324</v>
      </c>
      <c r="C7753" t="s">
        <v>742</v>
      </c>
      <c r="D7753">
        <v>16</v>
      </c>
      <c r="E7753" s="138">
        <v>42149</v>
      </c>
      <c r="F7753" s="138">
        <v>46011</v>
      </c>
      <c r="G7753" t="s">
        <v>69</v>
      </c>
      <c r="H7753" t="s">
        <v>63</v>
      </c>
      <c r="I7753">
        <v>0.8</v>
      </c>
      <c r="J7753" t="s">
        <v>71</v>
      </c>
      <c r="K7753"/>
      <c r="L7753"/>
      <c r="M7753"/>
      <c r="N7753"/>
      <c r="O7753"/>
      <c r="P7753"/>
      <c r="Q7753"/>
      <c r="R7753"/>
      <c r="S7753"/>
      <c r="T7753"/>
      <c r="U7753"/>
      <c r="V7753"/>
      <c r="W7753"/>
      <c r="X7753"/>
      <c r="Y7753"/>
      <c r="Z7753"/>
      <c r="AA7753"/>
      <c r="AB7753"/>
      <c r="AC7753"/>
      <c r="AD7753"/>
      <c r="AE7753"/>
      <c r="AF7753"/>
      <c r="AG7753">
        <v>1</v>
      </c>
      <c r="AH7753">
        <v>0</v>
      </c>
    </row>
    <row r="7754" spans="1:34" ht="15" x14ac:dyDescent="0.25">
      <c r="A7754" t="s">
        <v>15325</v>
      </c>
      <c r="B7754" t="s">
        <v>15326</v>
      </c>
      <c r="C7754" t="s">
        <v>231</v>
      </c>
      <c r="D7754">
        <v>42</v>
      </c>
      <c r="E7754" s="138">
        <v>45649</v>
      </c>
      <c r="F7754" s="138">
        <v>45937</v>
      </c>
      <c r="G7754" t="s">
        <v>69</v>
      </c>
      <c r="H7754" t="s">
        <v>63</v>
      </c>
      <c r="I7754">
        <v>0.6</v>
      </c>
      <c r="J7754" t="s">
        <v>71</v>
      </c>
      <c r="K7754"/>
      <c r="L7754"/>
      <c r="M7754"/>
      <c r="N7754"/>
      <c r="O7754"/>
      <c r="P7754"/>
      <c r="Q7754"/>
      <c r="R7754"/>
      <c r="S7754"/>
      <c r="T7754"/>
      <c r="U7754"/>
      <c r="V7754"/>
      <c r="W7754"/>
      <c r="X7754"/>
      <c r="Y7754"/>
      <c r="Z7754"/>
      <c r="AA7754"/>
      <c r="AB7754"/>
      <c r="AC7754"/>
      <c r="AD7754"/>
      <c r="AE7754"/>
      <c r="AF7754"/>
      <c r="AG7754">
        <v>1</v>
      </c>
      <c r="AH7754">
        <v>0</v>
      </c>
    </row>
    <row r="7755" spans="1:34" ht="15" x14ac:dyDescent="0.25">
      <c r="A7755" t="s">
        <v>15333</v>
      </c>
      <c r="B7755" t="s">
        <v>15334</v>
      </c>
      <c r="C7755" t="s">
        <v>231</v>
      </c>
      <c r="D7755">
        <v>7</v>
      </c>
      <c r="E7755" s="138">
        <v>43556</v>
      </c>
      <c r="F7755" s="138">
        <v>46011</v>
      </c>
      <c r="G7755" t="s">
        <v>69</v>
      </c>
      <c r="H7755" t="s">
        <v>70</v>
      </c>
      <c r="I7755">
        <v>0</v>
      </c>
      <c r="J7755" t="s">
        <v>16246</v>
      </c>
      <c r="K7755">
        <v>0.7</v>
      </c>
      <c r="L7755" t="s">
        <v>71</v>
      </c>
      <c r="M7755"/>
      <c r="N7755"/>
      <c r="O7755"/>
      <c r="P7755"/>
      <c r="Q7755"/>
      <c r="R7755"/>
      <c r="S7755"/>
      <c r="T7755"/>
      <c r="U7755"/>
      <c r="V7755"/>
      <c r="W7755"/>
      <c r="X7755"/>
      <c r="Y7755"/>
      <c r="Z7755"/>
      <c r="AA7755"/>
      <c r="AB7755"/>
      <c r="AC7755"/>
      <c r="AD7755"/>
      <c r="AE7755"/>
      <c r="AF7755"/>
      <c r="AG7755">
        <v>2</v>
      </c>
      <c r="AH7755">
        <v>7499.99</v>
      </c>
    </row>
    <row r="7756" spans="1:34" ht="15" x14ac:dyDescent="0.25">
      <c r="A7756" t="s">
        <v>15339</v>
      </c>
      <c r="B7756" t="s">
        <v>15340</v>
      </c>
      <c r="C7756" t="s">
        <v>231</v>
      </c>
      <c r="D7756">
        <v>33</v>
      </c>
      <c r="E7756" s="138">
        <v>45645</v>
      </c>
      <c r="F7756" s="138">
        <v>45887</v>
      </c>
      <c r="G7756" t="s">
        <v>75</v>
      </c>
      <c r="H7756" t="s">
        <v>63</v>
      </c>
      <c r="I7756">
        <v>0.8</v>
      </c>
      <c r="J7756" t="s">
        <v>71</v>
      </c>
      <c r="K7756"/>
      <c r="L7756"/>
      <c r="M7756"/>
      <c r="N7756"/>
      <c r="O7756"/>
      <c r="P7756"/>
      <c r="Q7756"/>
      <c r="R7756"/>
      <c r="S7756"/>
      <c r="T7756"/>
      <c r="U7756"/>
      <c r="V7756"/>
      <c r="W7756"/>
      <c r="X7756"/>
      <c r="Y7756"/>
      <c r="Z7756"/>
      <c r="AA7756"/>
      <c r="AB7756"/>
      <c r="AC7756"/>
      <c r="AD7756"/>
      <c r="AE7756"/>
      <c r="AF7756"/>
      <c r="AG7756">
        <v>1</v>
      </c>
      <c r="AH7756">
        <v>0</v>
      </c>
    </row>
    <row r="7757" spans="1:34" ht="15" x14ac:dyDescent="0.25">
      <c r="A7757" t="s">
        <v>15341</v>
      </c>
      <c r="B7757" t="s">
        <v>15342</v>
      </c>
      <c r="C7757" t="s">
        <v>231</v>
      </c>
      <c r="D7757">
        <v>29</v>
      </c>
      <c r="E7757" s="138">
        <v>41850</v>
      </c>
      <c r="F7757" s="138">
        <v>46011</v>
      </c>
      <c r="G7757" t="s">
        <v>69</v>
      </c>
      <c r="H7757" t="s">
        <v>70</v>
      </c>
      <c r="I7757">
        <v>0</v>
      </c>
      <c r="J7757" t="s">
        <v>16229</v>
      </c>
      <c r="K7757">
        <v>0.7</v>
      </c>
      <c r="L7757" t="s">
        <v>71</v>
      </c>
      <c r="M7757"/>
      <c r="N7757"/>
      <c r="O7757"/>
      <c r="P7757"/>
      <c r="Q7757"/>
      <c r="R7757"/>
      <c r="S7757"/>
      <c r="T7757"/>
      <c r="U7757"/>
      <c r="V7757"/>
      <c r="W7757"/>
      <c r="X7757"/>
      <c r="Y7757"/>
      <c r="Z7757"/>
      <c r="AA7757"/>
      <c r="AB7757"/>
      <c r="AC7757"/>
      <c r="AD7757"/>
      <c r="AE7757"/>
      <c r="AF7757"/>
      <c r="AG7757">
        <v>2</v>
      </c>
      <c r="AH7757">
        <v>10000</v>
      </c>
    </row>
    <row r="7758" spans="1:34" ht="15" x14ac:dyDescent="0.25">
      <c r="A7758" t="s">
        <v>15343</v>
      </c>
      <c r="B7758" t="s">
        <v>15344</v>
      </c>
      <c r="C7758" t="s">
        <v>102</v>
      </c>
      <c r="D7758">
        <v>40</v>
      </c>
      <c r="E7758" s="138">
        <v>45656</v>
      </c>
      <c r="F7758" s="138">
        <v>45912</v>
      </c>
      <c r="G7758" t="s">
        <v>69</v>
      </c>
      <c r="H7758" t="s">
        <v>63</v>
      </c>
      <c r="I7758">
        <v>0.5</v>
      </c>
      <c r="J7758" t="s">
        <v>71</v>
      </c>
      <c r="K7758"/>
      <c r="L7758"/>
      <c r="M7758"/>
      <c r="N7758"/>
      <c r="O7758"/>
      <c r="P7758"/>
      <c r="Q7758"/>
      <c r="R7758"/>
      <c r="S7758"/>
      <c r="T7758"/>
      <c r="U7758"/>
      <c r="V7758"/>
      <c r="W7758"/>
      <c r="X7758"/>
      <c r="Y7758"/>
      <c r="Z7758"/>
      <c r="AA7758"/>
      <c r="AB7758"/>
      <c r="AC7758"/>
      <c r="AD7758"/>
      <c r="AE7758"/>
      <c r="AF7758"/>
      <c r="AG7758">
        <v>1</v>
      </c>
      <c r="AH7758">
        <v>0</v>
      </c>
    </row>
    <row r="7759" spans="1:34" ht="15" x14ac:dyDescent="0.25">
      <c r="A7759" t="s">
        <v>15327</v>
      </c>
      <c r="B7759" t="s">
        <v>15328</v>
      </c>
      <c r="C7759" t="s">
        <v>231</v>
      </c>
      <c r="D7759">
        <v>50</v>
      </c>
      <c r="E7759" s="138">
        <v>45644</v>
      </c>
      <c r="F7759" s="138">
        <v>45685</v>
      </c>
      <c r="G7759" t="s">
        <v>69</v>
      </c>
      <c r="H7759" t="s">
        <v>63</v>
      </c>
      <c r="I7759">
        <v>0.7</v>
      </c>
      <c r="J7759" t="s">
        <v>71</v>
      </c>
      <c r="K7759"/>
      <c r="L7759"/>
      <c r="M7759"/>
      <c r="N7759"/>
      <c r="O7759"/>
      <c r="P7759"/>
      <c r="Q7759"/>
      <c r="R7759"/>
      <c r="S7759"/>
      <c r="T7759"/>
      <c r="U7759"/>
      <c r="V7759"/>
      <c r="W7759"/>
      <c r="X7759"/>
      <c r="Y7759"/>
      <c r="Z7759"/>
      <c r="AA7759"/>
      <c r="AB7759"/>
      <c r="AC7759"/>
      <c r="AD7759"/>
      <c r="AE7759"/>
      <c r="AF7759"/>
      <c r="AG7759">
        <v>1</v>
      </c>
      <c r="AH7759">
        <v>0</v>
      </c>
    </row>
    <row r="7760" spans="1:34" ht="15" x14ac:dyDescent="0.25">
      <c r="A7760" t="s">
        <v>15329</v>
      </c>
      <c r="B7760" t="s">
        <v>15330</v>
      </c>
      <c r="C7760" t="s">
        <v>321</v>
      </c>
      <c r="D7760">
        <v>30</v>
      </c>
      <c r="E7760" s="138">
        <v>45638</v>
      </c>
      <c r="F7760" s="138">
        <v>45938</v>
      </c>
      <c r="G7760" t="s">
        <v>69</v>
      </c>
      <c r="H7760" t="s">
        <v>63</v>
      </c>
      <c r="I7760">
        <v>0.3</v>
      </c>
      <c r="J7760" t="s">
        <v>71</v>
      </c>
      <c r="K7760"/>
      <c r="L7760"/>
      <c r="M7760"/>
      <c r="N7760"/>
      <c r="O7760"/>
      <c r="P7760"/>
      <c r="Q7760"/>
      <c r="R7760"/>
      <c r="S7760"/>
      <c r="T7760"/>
      <c r="U7760"/>
      <c r="V7760"/>
      <c r="W7760"/>
      <c r="X7760"/>
      <c r="Y7760"/>
      <c r="Z7760"/>
      <c r="AA7760"/>
      <c r="AB7760"/>
      <c r="AC7760"/>
      <c r="AD7760"/>
      <c r="AE7760"/>
      <c r="AF7760"/>
      <c r="AG7760">
        <v>1</v>
      </c>
      <c r="AH7760">
        <v>0</v>
      </c>
    </row>
    <row r="7761" spans="1:34" ht="15" x14ac:dyDescent="0.25">
      <c r="A7761" t="s">
        <v>15331</v>
      </c>
      <c r="B7761" t="s">
        <v>15332</v>
      </c>
      <c r="C7761" t="s">
        <v>231</v>
      </c>
      <c r="D7761">
        <v>47</v>
      </c>
      <c r="E7761" s="138">
        <v>45121</v>
      </c>
      <c r="F7761" s="138">
        <v>46011</v>
      </c>
      <c r="G7761" t="s">
        <v>69</v>
      </c>
      <c r="H7761" t="s">
        <v>63</v>
      </c>
      <c r="I7761">
        <v>0.8</v>
      </c>
      <c r="J7761" t="s">
        <v>71</v>
      </c>
      <c r="K7761"/>
      <c r="L7761"/>
      <c r="M7761"/>
      <c r="N7761"/>
      <c r="O7761"/>
      <c r="P7761"/>
      <c r="Q7761"/>
      <c r="R7761"/>
      <c r="S7761"/>
      <c r="T7761"/>
      <c r="U7761"/>
      <c r="V7761"/>
      <c r="W7761"/>
      <c r="X7761"/>
      <c r="Y7761"/>
      <c r="Z7761"/>
      <c r="AA7761"/>
      <c r="AB7761"/>
      <c r="AC7761"/>
      <c r="AD7761"/>
      <c r="AE7761"/>
      <c r="AF7761"/>
      <c r="AG7761">
        <v>1</v>
      </c>
      <c r="AH7761">
        <v>0</v>
      </c>
    </row>
    <row r="7762" spans="1:34" ht="15" x14ac:dyDescent="0.25">
      <c r="A7762" t="s">
        <v>9821</v>
      </c>
      <c r="B7762" t="s">
        <v>9822</v>
      </c>
      <c r="C7762" t="s">
        <v>122</v>
      </c>
      <c r="D7762">
        <v>12</v>
      </c>
      <c r="E7762" s="138">
        <v>45349</v>
      </c>
      <c r="F7762" s="138">
        <v>46011</v>
      </c>
      <c r="G7762" t="s">
        <v>69</v>
      </c>
      <c r="H7762" t="s">
        <v>63</v>
      </c>
      <c r="I7762">
        <v>0.8</v>
      </c>
      <c r="J7762" t="s">
        <v>71</v>
      </c>
      <c r="K7762"/>
      <c r="L7762"/>
      <c r="M7762"/>
      <c r="N7762"/>
      <c r="O7762"/>
      <c r="P7762"/>
      <c r="Q7762"/>
      <c r="R7762"/>
      <c r="S7762"/>
      <c r="T7762"/>
      <c r="U7762"/>
      <c r="V7762"/>
      <c r="W7762"/>
      <c r="X7762"/>
      <c r="Y7762"/>
      <c r="Z7762"/>
      <c r="AA7762"/>
      <c r="AB7762"/>
      <c r="AC7762"/>
      <c r="AD7762"/>
      <c r="AE7762"/>
      <c r="AF7762"/>
      <c r="AG7762">
        <v>1</v>
      </c>
      <c r="AH7762">
        <v>0</v>
      </c>
    </row>
    <row r="7763" spans="1:34" ht="15" x14ac:dyDescent="0.25">
      <c r="A7763" t="s">
        <v>15335</v>
      </c>
      <c r="B7763" t="s">
        <v>15336</v>
      </c>
      <c r="C7763" t="s">
        <v>182</v>
      </c>
      <c r="D7763">
        <v>5</v>
      </c>
      <c r="E7763" s="138">
        <v>44688</v>
      </c>
      <c r="F7763" s="138">
        <v>46011</v>
      </c>
      <c r="G7763" t="s">
        <v>69</v>
      </c>
      <c r="H7763" t="s">
        <v>63</v>
      </c>
      <c r="I7763">
        <v>0.4</v>
      </c>
      <c r="J7763" t="s">
        <v>71</v>
      </c>
      <c r="K7763"/>
      <c r="L7763"/>
      <c r="M7763"/>
      <c r="N7763"/>
      <c r="O7763"/>
      <c r="P7763"/>
      <c r="Q7763"/>
      <c r="R7763"/>
      <c r="S7763"/>
      <c r="T7763"/>
      <c r="U7763"/>
      <c r="V7763"/>
      <c r="W7763"/>
      <c r="X7763"/>
      <c r="Y7763"/>
      <c r="Z7763"/>
      <c r="AA7763"/>
      <c r="AB7763"/>
      <c r="AC7763"/>
      <c r="AD7763"/>
      <c r="AE7763"/>
      <c r="AF7763"/>
      <c r="AG7763">
        <v>1</v>
      </c>
      <c r="AH7763">
        <v>0</v>
      </c>
    </row>
    <row r="7764" spans="1:34" ht="15" x14ac:dyDescent="0.25">
      <c r="A7764" t="s">
        <v>15337</v>
      </c>
      <c r="B7764" t="s">
        <v>15338</v>
      </c>
      <c r="C7764" t="s">
        <v>222</v>
      </c>
      <c r="D7764">
        <v>27</v>
      </c>
      <c r="E7764" s="138">
        <v>44771</v>
      </c>
      <c r="F7764" s="138">
        <v>46011</v>
      </c>
      <c r="G7764" t="s">
        <v>69</v>
      </c>
      <c r="H7764" t="s">
        <v>63</v>
      </c>
      <c r="I7764">
        <v>0.8</v>
      </c>
      <c r="J7764" t="s">
        <v>71</v>
      </c>
      <c r="K7764"/>
      <c r="L7764"/>
      <c r="M7764"/>
      <c r="N7764"/>
      <c r="O7764"/>
      <c r="P7764"/>
      <c r="Q7764"/>
      <c r="R7764"/>
      <c r="S7764"/>
      <c r="T7764"/>
      <c r="U7764"/>
      <c r="V7764"/>
      <c r="W7764"/>
      <c r="X7764"/>
      <c r="Y7764"/>
      <c r="Z7764"/>
      <c r="AA7764"/>
      <c r="AB7764"/>
      <c r="AC7764"/>
      <c r="AD7764"/>
      <c r="AE7764"/>
      <c r="AF7764"/>
      <c r="AG7764">
        <v>1</v>
      </c>
      <c r="AH7764">
        <v>0</v>
      </c>
    </row>
    <row r="7765" spans="1:34" ht="15" x14ac:dyDescent="0.25">
      <c r="A7765" t="s">
        <v>15345</v>
      </c>
      <c r="B7765" t="s">
        <v>15346</v>
      </c>
      <c r="C7765" t="s">
        <v>742</v>
      </c>
      <c r="D7765"/>
      <c r="E7765"/>
      <c r="F7765"/>
      <c r="G7765"/>
      <c r="H7765" t="s">
        <v>63</v>
      </c>
      <c r="I7765" t="s">
        <v>64</v>
      </c>
      <c r="J7765"/>
      <c r="K7765"/>
      <c r="L7765"/>
      <c r="M7765"/>
      <c r="N7765"/>
      <c r="O7765"/>
      <c r="P7765"/>
      <c r="Q7765"/>
      <c r="R7765"/>
      <c r="S7765"/>
      <c r="T7765"/>
      <c r="U7765"/>
      <c r="V7765"/>
      <c r="W7765"/>
      <c r="X7765"/>
      <c r="Y7765"/>
      <c r="Z7765"/>
      <c r="AA7765"/>
      <c r="AB7765"/>
      <c r="AC7765"/>
      <c r="AD7765"/>
      <c r="AE7765"/>
      <c r="AF7765"/>
      <c r="AG7765"/>
      <c r="AH7765">
        <v>0</v>
      </c>
    </row>
    <row r="7766" spans="1:34" ht="15" x14ac:dyDescent="0.25">
      <c r="A7766" t="s">
        <v>15347</v>
      </c>
      <c r="B7766" t="s">
        <v>15348</v>
      </c>
      <c r="C7766" t="s">
        <v>254</v>
      </c>
      <c r="D7766">
        <v>82</v>
      </c>
      <c r="E7766" s="138">
        <v>45649</v>
      </c>
      <c r="F7766" s="138">
        <v>45782</v>
      </c>
      <c r="G7766" t="s">
        <v>75</v>
      </c>
      <c r="H7766" t="s">
        <v>70</v>
      </c>
      <c r="I7766">
        <v>0</v>
      </c>
      <c r="J7766" t="s">
        <v>16230</v>
      </c>
      <c r="K7766">
        <v>0.8</v>
      </c>
      <c r="L7766" t="s">
        <v>71</v>
      </c>
      <c r="M7766"/>
      <c r="N7766"/>
      <c r="O7766"/>
      <c r="P7766"/>
      <c r="Q7766"/>
      <c r="R7766"/>
      <c r="S7766"/>
      <c r="T7766"/>
      <c r="U7766"/>
      <c r="V7766"/>
      <c r="W7766"/>
      <c r="X7766"/>
      <c r="Y7766"/>
      <c r="Z7766"/>
      <c r="AA7766"/>
      <c r="AB7766"/>
      <c r="AC7766"/>
      <c r="AD7766"/>
      <c r="AE7766"/>
      <c r="AF7766"/>
      <c r="AG7766">
        <v>2</v>
      </c>
      <c r="AH7766">
        <v>15000</v>
      </c>
    </row>
    <row r="7767" spans="1:34" ht="15" x14ac:dyDescent="0.25">
      <c r="A7767" t="s">
        <v>2851</v>
      </c>
      <c r="B7767" t="s">
        <v>2852</v>
      </c>
      <c r="C7767" t="s">
        <v>742</v>
      </c>
      <c r="D7767">
        <v>156</v>
      </c>
      <c r="E7767" s="138">
        <v>38713</v>
      </c>
      <c r="F7767" s="138">
        <v>46011</v>
      </c>
      <c r="G7767" t="s">
        <v>69</v>
      </c>
      <c r="H7767" t="s">
        <v>63</v>
      </c>
      <c r="I7767">
        <v>0.2</v>
      </c>
      <c r="J7767" t="s">
        <v>71</v>
      </c>
      <c r="K7767"/>
      <c r="L7767"/>
      <c r="M7767"/>
      <c r="N7767"/>
      <c r="O7767"/>
      <c r="P7767"/>
      <c r="Q7767"/>
      <c r="R7767"/>
      <c r="S7767"/>
      <c r="T7767"/>
      <c r="U7767"/>
      <c r="V7767"/>
      <c r="W7767"/>
      <c r="X7767"/>
      <c r="Y7767"/>
      <c r="Z7767"/>
      <c r="AA7767"/>
      <c r="AB7767"/>
      <c r="AC7767"/>
      <c r="AD7767"/>
      <c r="AE7767"/>
      <c r="AF7767"/>
      <c r="AG7767">
        <v>1</v>
      </c>
      <c r="AH7767">
        <v>0</v>
      </c>
    </row>
    <row r="7768" spans="1:34" ht="15" x14ac:dyDescent="0.25">
      <c r="A7768" t="s">
        <v>15359</v>
      </c>
      <c r="B7768" t="s">
        <v>15360</v>
      </c>
      <c r="C7768" t="s">
        <v>742</v>
      </c>
      <c r="D7768">
        <v>32</v>
      </c>
      <c r="E7768" s="138">
        <v>45653</v>
      </c>
      <c r="F7768" s="138">
        <v>45929</v>
      </c>
      <c r="G7768" t="s">
        <v>75</v>
      </c>
      <c r="H7768" t="s">
        <v>70</v>
      </c>
      <c r="I7768">
        <v>0</v>
      </c>
      <c r="J7768" t="s">
        <v>16228</v>
      </c>
      <c r="K7768">
        <v>0.8</v>
      </c>
      <c r="L7768" t="s">
        <v>71</v>
      </c>
      <c r="M7768"/>
      <c r="N7768"/>
      <c r="O7768"/>
      <c r="P7768"/>
      <c r="Q7768"/>
      <c r="R7768"/>
      <c r="S7768"/>
      <c r="T7768"/>
      <c r="U7768"/>
      <c r="V7768"/>
      <c r="W7768"/>
      <c r="X7768"/>
      <c r="Y7768"/>
      <c r="Z7768"/>
      <c r="AA7768"/>
      <c r="AB7768"/>
      <c r="AC7768"/>
      <c r="AD7768"/>
      <c r="AE7768"/>
      <c r="AF7768"/>
      <c r="AG7768">
        <v>2</v>
      </c>
      <c r="AH7768">
        <v>12000</v>
      </c>
    </row>
    <row r="7769" spans="1:34" ht="15" x14ac:dyDescent="0.25">
      <c r="A7769" t="s">
        <v>15361</v>
      </c>
      <c r="B7769" t="s">
        <v>15362</v>
      </c>
      <c r="C7769" t="s">
        <v>742</v>
      </c>
      <c r="D7769">
        <v>25</v>
      </c>
      <c r="E7769" s="138">
        <v>45645</v>
      </c>
      <c r="F7769" s="138">
        <v>45688</v>
      </c>
      <c r="G7769" t="s">
        <v>75</v>
      </c>
      <c r="H7769" t="s">
        <v>63</v>
      </c>
      <c r="I7769">
        <v>0.4</v>
      </c>
      <c r="J7769" t="s">
        <v>71</v>
      </c>
      <c r="K7769"/>
      <c r="L7769"/>
      <c r="M7769"/>
      <c r="N7769"/>
      <c r="O7769"/>
      <c r="P7769"/>
      <c r="Q7769"/>
      <c r="R7769"/>
      <c r="S7769"/>
      <c r="T7769"/>
      <c r="U7769"/>
      <c r="V7769"/>
      <c r="W7769"/>
      <c r="X7769"/>
      <c r="Y7769"/>
      <c r="Z7769"/>
      <c r="AA7769"/>
      <c r="AB7769"/>
      <c r="AC7769"/>
      <c r="AD7769"/>
      <c r="AE7769"/>
      <c r="AF7769"/>
      <c r="AG7769">
        <v>1</v>
      </c>
      <c r="AH7769">
        <v>0</v>
      </c>
    </row>
    <row r="7770" spans="1:34" ht="15" x14ac:dyDescent="0.25">
      <c r="A7770" t="s">
        <v>15363</v>
      </c>
      <c r="B7770" t="s">
        <v>15364</v>
      </c>
      <c r="C7770" t="s">
        <v>231</v>
      </c>
      <c r="D7770">
        <v>48</v>
      </c>
      <c r="E7770" s="138">
        <v>45624</v>
      </c>
      <c r="F7770" s="138">
        <v>45670</v>
      </c>
      <c r="G7770" t="s">
        <v>69</v>
      </c>
      <c r="H7770" t="s">
        <v>70</v>
      </c>
      <c r="I7770">
        <v>0</v>
      </c>
      <c r="J7770" t="s">
        <v>16229</v>
      </c>
      <c r="K7770">
        <v>0.8</v>
      </c>
      <c r="L7770" t="s">
        <v>71</v>
      </c>
      <c r="M7770"/>
      <c r="N7770"/>
      <c r="O7770"/>
      <c r="P7770"/>
      <c r="Q7770"/>
      <c r="R7770"/>
      <c r="S7770"/>
      <c r="T7770"/>
      <c r="U7770"/>
      <c r="V7770"/>
      <c r="W7770"/>
      <c r="X7770"/>
      <c r="Y7770"/>
      <c r="Z7770"/>
      <c r="AA7770"/>
      <c r="AB7770"/>
      <c r="AC7770"/>
      <c r="AD7770"/>
      <c r="AE7770"/>
      <c r="AF7770"/>
      <c r="AG7770">
        <v>2</v>
      </c>
      <c r="AH7770">
        <v>10000</v>
      </c>
    </row>
    <row r="7771" spans="1:34" ht="15" x14ac:dyDescent="0.25">
      <c r="A7771" t="s">
        <v>15365</v>
      </c>
      <c r="B7771" t="s">
        <v>15366</v>
      </c>
      <c r="C7771" t="s">
        <v>321</v>
      </c>
      <c r="D7771">
        <v>30</v>
      </c>
      <c r="E7771" s="138">
        <v>45649</v>
      </c>
      <c r="F7771" s="138">
        <v>45687</v>
      </c>
      <c r="G7771" t="s">
        <v>69</v>
      </c>
      <c r="H7771" t="s">
        <v>63</v>
      </c>
      <c r="I7771">
        <v>0.8</v>
      </c>
      <c r="J7771" t="s">
        <v>71</v>
      </c>
      <c r="K7771"/>
      <c r="L7771"/>
      <c r="M7771"/>
      <c r="N7771"/>
      <c r="O7771"/>
      <c r="P7771"/>
      <c r="Q7771"/>
      <c r="R7771"/>
      <c r="S7771"/>
      <c r="T7771"/>
      <c r="U7771"/>
      <c r="V7771"/>
      <c r="W7771"/>
      <c r="X7771"/>
      <c r="Y7771"/>
      <c r="Z7771"/>
      <c r="AA7771"/>
      <c r="AB7771"/>
      <c r="AC7771"/>
      <c r="AD7771"/>
      <c r="AE7771"/>
      <c r="AF7771"/>
      <c r="AG7771">
        <v>1</v>
      </c>
      <c r="AH7771">
        <v>0</v>
      </c>
    </row>
    <row r="7772" spans="1:34" ht="15" x14ac:dyDescent="0.25">
      <c r="A7772" t="s">
        <v>15367</v>
      </c>
      <c r="B7772" t="s">
        <v>15368</v>
      </c>
      <c r="C7772" t="s">
        <v>84</v>
      </c>
      <c r="D7772"/>
      <c r="E7772"/>
      <c r="F7772"/>
      <c r="G7772"/>
      <c r="H7772" t="s">
        <v>63</v>
      </c>
      <c r="I7772" t="s">
        <v>64</v>
      </c>
      <c r="J7772"/>
      <c r="K7772"/>
      <c r="L7772"/>
      <c r="M7772"/>
      <c r="N7772"/>
      <c r="O7772"/>
      <c r="P7772"/>
      <c r="Q7772"/>
      <c r="R7772"/>
      <c r="S7772"/>
      <c r="T7772"/>
      <c r="U7772"/>
      <c r="V7772"/>
      <c r="W7772"/>
      <c r="X7772"/>
      <c r="Y7772"/>
      <c r="Z7772"/>
      <c r="AA7772"/>
      <c r="AB7772"/>
      <c r="AC7772"/>
      <c r="AD7772"/>
      <c r="AE7772"/>
      <c r="AF7772"/>
      <c r="AG7772"/>
      <c r="AH7772">
        <v>0</v>
      </c>
    </row>
    <row r="7773" spans="1:34" ht="15" x14ac:dyDescent="0.25">
      <c r="A7773" t="s">
        <v>15369</v>
      </c>
      <c r="B7773" t="s">
        <v>15370</v>
      </c>
      <c r="C7773" t="s">
        <v>108</v>
      </c>
      <c r="D7773">
        <v>19</v>
      </c>
      <c r="E7773" s="138">
        <v>45654</v>
      </c>
      <c r="F7773" s="138">
        <v>45686</v>
      </c>
      <c r="G7773" t="s">
        <v>69</v>
      </c>
      <c r="H7773" t="s">
        <v>70</v>
      </c>
      <c r="I7773">
        <v>0</v>
      </c>
      <c r="J7773" t="s">
        <v>16272</v>
      </c>
      <c r="K7773">
        <v>0.5</v>
      </c>
      <c r="L7773" t="s">
        <v>71</v>
      </c>
      <c r="M7773"/>
      <c r="N7773"/>
      <c r="O7773"/>
      <c r="P7773"/>
      <c r="Q7773"/>
      <c r="R7773"/>
      <c r="S7773"/>
      <c r="T7773"/>
      <c r="U7773"/>
      <c r="V7773"/>
      <c r="W7773"/>
      <c r="X7773"/>
      <c r="Y7773"/>
      <c r="Z7773"/>
      <c r="AA7773"/>
      <c r="AB7773"/>
      <c r="AC7773"/>
      <c r="AD7773"/>
      <c r="AE7773"/>
      <c r="AF7773"/>
      <c r="AG7773">
        <v>2</v>
      </c>
      <c r="AH7773">
        <v>9999</v>
      </c>
    </row>
    <row r="7774" spans="1:34" ht="15" x14ac:dyDescent="0.25">
      <c r="A7774" t="s">
        <v>15371</v>
      </c>
      <c r="B7774" t="s">
        <v>15372</v>
      </c>
      <c r="C7774" t="s">
        <v>267</v>
      </c>
      <c r="D7774">
        <v>44</v>
      </c>
      <c r="E7774" s="138">
        <v>45645</v>
      </c>
      <c r="F7774" s="138">
        <v>45691</v>
      </c>
      <c r="G7774" t="s">
        <v>69</v>
      </c>
      <c r="H7774" t="s">
        <v>63</v>
      </c>
      <c r="I7774">
        <v>0.7</v>
      </c>
      <c r="J7774" t="s">
        <v>71</v>
      </c>
      <c r="K7774"/>
      <c r="L7774"/>
      <c r="M7774"/>
      <c r="N7774"/>
      <c r="O7774"/>
      <c r="P7774"/>
      <c r="Q7774"/>
      <c r="R7774"/>
      <c r="S7774"/>
      <c r="T7774"/>
      <c r="U7774"/>
      <c r="V7774"/>
      <c r="W7774"/>
      <c r="X7774"/>
      <c r="Y7774"/>
      <c r="Z7774"/>
      <c r="AA7774"/>
      <c r="AB7774"/>
      <c r="AC7774"/>
      <c r="AD7774"/>
      <c r="AE7774"/>
      <c r="AF7774"/>
      <c r="AG7774">
        <v>1</v>
      </c>
      <c r="AH7774">
        <v>0</v>
      </c>
    </row>
    <row r="7775" spans="1:34" ht="15" x14ac:dyDescent="0.25">
      <c r="A7775" t="s">
        <v>15825</v>
      </c>
      <c r="B7775" t="s">
        <v>15826</v>
      </c>
      <c r="C7775" t="s">
        <v>313</v>
      </c>
      <c r="D7775"/>
      <c r="E7775"/>
      <c r="F7775"/>
      <c r="G7775"/>
      <c r="H7775" t="s">
        <v>63</v>
      </c>
      <c r="I7775" t="s">
        <v>64</v>
      </c>
      <c r="J7775"/>
      <c r="K7775"/>
      <c r="L7775"/>
      <c r="M7775"/>
      <c r="N7775"/>
      <c r="O7775"/>
      <c r="P7775"/>
      <c r="Q7775"/>
      <c r="R7775"/>
      <c r="S7775"/>
      <c r="T7775"/>
      <c r="U7775"/>
      <c r="V7775"/>
      <c r="W7775"/>
      <c r="X7775"/>
      <c r="Y7775"/>
      <c r="Z7775"/>
      <c r="AA7775"/>
      <c r="AB7775"/>
      <c r="AC7775"/>
      <c r="AD7775"/>
      <c r="AE7775"/>
      <c r="AF7775"/>
      <c r="AG7775"/>
      <c r="AH7775">
        <v>0</v>
      </c>
    </row>
    <row r="7776" spans="1:34" ht="15" x14ac:dyDescent="0.25">
      <c r="A7776" t="s">
        <v>15961</v>
      </c>
      <c r="B7776" t="s">
        <v>15962</v>
      </c>
      <c r="C7776" t="s">
        <v>313</v>
      </c>
      <c r="D7776"/>
      <c r="E7776"/>
      <c r="F7776"/>
      <c r="G7776"/>
      <c r="H7776" t="s">
        <v>63</v>
      </c>
      <c r="I7776" t="s">
        <v>64</v>
      </c>
      <c r="J7776"/>
      <c r="K7776"/>
      <c r="L7776"/>
      <c r="M7776"/>
      <c r="N7776"/>
      <c r="O7776"/>
      <c r="P7776"/>
      <c r="Q7776"/>
      <c r="R7776"/>
      <c r="S7776"/>
      <c r="T7776"/>
      <c r="U7776"/>
      <c r="V7776"/>
      <c r="W7776"/>
      <c r="X7776"/>
      <c r="Y7776"/>
      <c r="Z7776"/>
      <c r="AA7776"/>
      <c r="AB7776"/>
      <c r="AC7776"/>
      <c r="AD7776"/>
      <c r="AE7776"/>
      <c r="AF7776"/>
      <c r="AG7776"/>
      <c r="AH7776">
        <v>0</v>
      </c>
    </row>
    <row r="7777" spans="1:34" ht="15" x14ac:dyDescent="0.25">
      <c r="A7777" t="s">
        <v>15295</v>
      </c>
      <c r="B7777" t="s">
        <v>15296</v>
      </c>
      <c r="C7777" t="s">
        <v>270</v>
      </c>
      <c r="D7777">
        <v>54</v>
      </c>
      <c r="E7777" s="138">
        <v>45656</v>
      </c>
      <c r="F7777" s="138">
        <v>45671</v>
      </c>
      <c r="G7777" t="s">
        <v>69</v>
      </c>
      <c r="H7777" t="s">
        <v>70</v>
      </c>
      <c r="I7777">
        <v>0</v>
      </c>
      <c r="J7777" t="s">
        <v>16230</v>
      </c>
      <c r="K7777">
        <v>0.2</v>
      </c>
      <c r="L7777" t="s">
        <v>71</v>
      </c>
      <c r="M7777"/>
      <c r="N7777"/>
      <c r="O7777"/>
      <c r="P7777"/>
      <c r="Q7777"/>
      <c r="R7777"/>
      <c r="S7777"/>
      <c r="T7777"/>
      <c r="U7777"/>
      <c r="V7777"/>
      <c r="W7777"/>
      <c r="X7777"/>
      <c r="Y7777"/>
      <c r="Z7777"/>
      <c r="AA7777"/>
      <c r="AB7777"/>
      <c r="AC7777"/>
      <c r="AD7777"/>
      <c r="AE7777"/>
      <c r="AF7777"/>
      <c r="AG7777">
        <v>2</v>
      </c>
      <c r="AH7777">
        <v>15000</v>
      </c>
    </row>
    <row r="7778" spans="1:34" ht="15" x14ac:dyDescent="0.25">
      <c r="A7778" t="s">
        <v>15377</v>
      </c>
      <c r="B7778" t="s">
        <v>15378</v>
      </c>
      <c r="C7778" t="s">
        <v>2812</v>
      </c>
      <c r="D7778">
        <v>35</v>
      </c>
      <c r="E7778" s="138">
        <v>45623</v>
      </c>
      <c r="F7778" s="138">
        <v>45931</v>
      </c>
      <c r="G7778" t="s">
        <v>818</v>
      </c>
      <c r="H7778" t="s">
        <v>63</v>
      </c>
      <c r="I7778">
        <v>0</v>
      </c>
      <c r="J7778" t="s">
        <v>71</v>
      </c>
      <c r="K7778"/>
      <c r="L7778"/>
      <c r="M7778"/>
      <c r="N7778"/>
      <c r="O7778"/>
      <c r="P7778"/>
      <c r="Q7778"/>
      <c r="R7778"/>
      <c r="S7778"/>
      <c r="T7778"/>
      <c r="U7778"/>
      <c r="V7778"/>
      <c r="W7778"/>
      <c r="X7778"/>
      <c r="Y7778"/>
      <c r="Z7778"/>
      <c r="AA7778"/>
      <c r="AB7778"/>
      <c r="AC7778"/>
      <c r="AD7778"/>
      <c r="AE7778"/>
      <c r="AF7778"/>
      <c r="AG7778">
        <v>1</v>
      </c>
      <c r="AH7778">
        <v>0</v>
      </c>
    </row>
    <row r="7779" spans="1:34" ht="15" x14ac:dyDescent="0.25">
      <c r="A7779" t="s">
        <v>15373</v>
      </c>
      <c r="B7779" t="s">
        <v>15374</v>
      </c>
      <c r="C7779" t="s">
        <v>108</v>
      </c>
      <c r="D7779">
        <v>33</v>
      </c>
      <c r="E7779" s="138">
        <v>45656</v>
      </c>
      <c r="F7779" s="138">
        <v>45866</v>
      </c>
      <c r="G7779" t="s">
        <v>69</v>
      </c>
      <c r="H7779" t="s">
        <v>63</v>
      </c>
      <c r="I7779">
        <v>0.5</v>
      </c>
      <c r="J7779" t="s">
        <v>71</v>
      </c>
      <c r="K7779"/>
      <c r="L7779"/>
      <c r="M7779"/>
      <c r="N7779"/>
      <c r="O7779"/>
      <c r="P7779"/>
      <c r="Q7779"/>
      <c r="R7779"/>
      <c r="S7779"/>
      <c r="T7779"/>
      <c r="U7779"/>
      <c r="V7779"/>
      <c r="W7779"/>
      <c r="X7779"/>
      <c r="Y7779"/>
      <c r="Z7779"/>
      <c r="AA7779"/>
      <c r="AB7779"/>
      <c r="AC7779"/>
      <c r="AD7779"/>
      <c r="AE7779"/>
      <c r="AF7779"/>
      <c r="AG7779">
        <v>1</v>
      </c>
      <c r="AH7779">
        <v>0</v>
      </c>
    </row>
    <row r="7780" spans="1:34" ht="15" x14ac:dyDescent="0.25">
      <c r="A7780" t="s">
        <v>15375</v>
      </c>
      <c r="B7780" t="s">
        <v>15376</v>
      </c>
      <c r="C7780" t="s">
        <v>667</v>
      </c>
      <c r="D7780"/>
      <c r="E7780"/>
      <c r="F7780"/>
      <c r="G7780"/>
      <c r="H7780" t="s">
        <v>63</v>
      </c>
      <c r="I7780" t="s">
        <v>64</v>
      </c>
      <c r="J7780"/>
      <c r="K7780"/>
      <c r="L7780"/>
      <c r="M7780"/>
      <c r="N7780"/>
      <c r="O7780"/>
      <c r="P7780"/>
      <c r="Q7780"/>
      <c r="R7780"/>
      <c r="S7780"/>
      <c r="T7780"/>
      <c r="U7780"/>
      <c r="V7780"/>
      <c r="W7780"/>
      <c r="X7780"/>
      <c r="Y7780"/>
      <c r="Z7780"/>
      <c r="AA7780"/>
      <c r="AB7780"/>
      <c r="AC7780"/>
      <c r="AD7780"/>
      <c r="AE7780"/>
      <c r="AF7780"/>
      <c r="AG7780"/>
      <c r="AH7780">
        <v>0</v>
      </c>
    </row>
    <row r="7781" spans="1:34" ht="15" x14ac:dyDescent="0.25">
      <c r="A7781" t="s">
        <v>15379</v>
      </c>
      <c r="B7781" t="s">
        <v>15380</v>
      </c>
      <c r="C7781" t="s">
        <v>148</v>
      </c>
      <c r="D7781">
        <v>40</v>
      </c>
      <c r="E7781" s="138">
        <v>45646</v>
      </c>
      <c r="F7781" s="138">
        <v>45680</v>
      </c>
      <c r="G7781" t="s">
        <v>69</v>
      </c>
      <c r="H7781" t="s">
        <v>70</v>
      </c>
      <c r="I7781">
        <v>0</v>
      </c>
      <c r="J7781" t="s">
        <v>16289</v>
      </c>
      <c r="K7781">
        <v>0.8</v>
      </c>
      <c r="L7781" t="s">
        <v>71</v>
      </c>
      <c r="M7781"/>
      <c r="N7781"/>
      <c r="O7781"/>
      <c r="P7781"/>
      <c r="Q7781"/>
      <c r="R7781"/>
      <c r="S7781"/>
      <c r="T7781"/>
      <c r="U7781"/>
      <c r="V7781"/>
      <c r="W7781"/>
      <c r="X7781"/>
      <c r="Y7781"/>
      <c r="Z7781"/>
      <c r="AA7781"/>
      <c r="AB7781"/>
      <c r="AC7781"/>
      <c r="AD7781"/>
      <c r="AE7781"/>
      <c r="AF7781"/>
      <c r="AG7781">
        <v>2</v>
      </c>
      <c r="AH7781">
        <v>11999.99</v>
      </c>
    </row>
    <row r="7782" spans="1:34" ht="15" x14ac:dyDescent="0.25">
      <c r="A7782" t="s">
        <v>15381</v>
      </c>
      <c r="B7782" t="s">
        <v>15382</v>
      </c>
      <c r="C7782" t="s">
        <v>193</v>
      </c>
      <c r="D7782">
        <v>9</v>
      </c>
      <c r="E7782" s="138">
        <v>45777</v>
      </c>
      <c r="F7782" s="138">
        <v>45799</v>
      </c>
      <c r="G7782" t="s">
        <v>16533</v>
      </c>
      <c r="H7782" t="s">
        <v>70</v>
      </c>
      <c r="I7782">
        <v>0</v>
      </c>
      <c r="J7782" t="s">
        <v>16229</v>
      </c>
      <c r="K7782">
        <v>0.6</v>
      </c>
      <c r="L7782" t="s">
        <v>16270</v>
      </c>
      <c r="M7782">
        <v>0.65</v>
      </c>
      <c r="N7782" t="s">
        <v>78</v>
      </c>
      <c r="O7782">
        <v>0.8</v>
      </c>
      <c r="P7782" t="s">
        <v>79</v>
      </c>
      <c r="Q7782"/>
      <c r="R7782"/>
      <c r="S7782"/>
      <c r="T7782"/>
      <c r="U7782"/>
      <c r="V7782"/>
      <c r="W7782"/>
      <c r="X7782"/>
      <c r="Y7782"/>
      <c r="Z7782"/>
      <c r="AA7782"/>
      <c r="AB7782"/>
      <c r="AC7782"/>
      <c r="AD7782"/>
      <c r="AE7782"/>
      <c r="AF7782"/>
      <c r="AG7782">
        <v>4</v>
      </c>
      <c r="AH7782">
        <v>10000</v>
      </c>
    </row>
    <row r="7783" spans="1:34" ht="15" x14ac:dyDescent="0.25">
      <c r="A7783" t="s">
        <v>15383</v>
      </c>
      <c r="B7783" t="s">
        <v>15384</v>
      </c>
      <c r="C7783" t="s">
        <v>521</v>
      </c>
      <c r="D7783">
        <v>61</v>
      </c>
      <c r="E7783" s="138">
        <v>45645</v>
      </c>
      <c r="F7783" s="138">
        <v>45673</v>
      </c>
      <c r="G7783" t="s">
        <v>75</v>
      </c>
      <c r="H7783" t="s">
        <v>70</v>
      </c>
      <c r="I7783">
        <v>0</v>
      </c>
      <c r="J7783" t="s">
        <v>16288</v>
      </c>
      <c r="K7783">
        <v>0.8</v>
      </c>
      <c r="L7783" t="s">
        <v>71</v>
      </c>
      <c r="M7783"/>
      <c r="N7783"/>
      <c r="O7783"/>
      <c r="P7783"/>
      <c r="Q7783"/>
      <c r="R7783"/>
      <c r="S7783"/>
      <c r="T7783"/>
      <c r="U7783"/>
      <c r="V7783"/>
      <c r="W7783"/>
      <c r="X7783"/>
      <c r="Y7783"/>
      <c r="Z7783"/>
      <c r="AA7783"/>
      <c r="AB7783"/>
      <c r="AC7783"/>
      <c r="AD7783"/>
      <c r="AE7783"/>
      <c r="AF7783"/>
      <c r="AG7783">
        <v>2</v>
      </c>
      <c r="AH7783">
        <v>17000</v>
      </c>
    </row>
    <row r="7784" spans="1:34" ht="15" x14ac:dyDescent="0.25">
      <c r="A7784" t="s">
        <v>15385</v>
      </c>
      <c r="B7784" t="s">
        <v>15386</v>
      </c>
      <c r="C7784" t="s">
        <v>193</v>
      </c>
      <c r="D7784">
        <v>35</v>
      </c>
      <c r="E7784" s="138">
        <v>45647</v>
      </c>
      <c r="F7784" s="138">
        <v>45713</v>
      </c>
      <c r="G7784" t="s">
        <v>69</v>
      </c>
      <c r="H7784" t="s">
        <v>63</v>
      </c>
      <c r="I7784">
        <v>0.8</v>
      </c>
      <c r="J7784" t="s">
        <v>71</v>
      </c>
      <c r="K7784"/>
      <c r="L7784"/>
      <c r="M7784"/>
      <c r="N7784"/>
      <c r="O7784"/>
      <c r="P7784"/>
      <c r="Q7784"/>
      <c r="R7784"/>
      <c r="S7784"/>
      <c r="T7784"/>
      <c r="U7784"/>
      <c r="V7784"/>
      <c r="W7784"/>
      <c r="X7784"/>
      <c r="Y7784"/>
      <c r="Z7784"/>
      <c r="AA7784"/>
      <c r="AB7784"/>
      <c r="AC7784"/>
      <c r="AD7784"/>
      <c r="AE7784"/>
      <c r="AF7784"/>
      <c r="AG7784">
        <v>1</v>
      </c>
      <c r="AH7784">
        <v>0</v>
      </c>
    </row>
    <row r="7785" spans="1:34" ht="15" x14ac:dyDescent="0.25">
      <c r="A7785" t="s">
        <v>15387</v>
      </c>
      <c r="B7785" t="s">
        <v>15388</v>
      </c>
      <c r="C7785" t="s">
        <v>254</v>
      </c>
      <c r="D7785">
        <v>19</v>
      </c>
      <c r="E7785" s="138">
        <v>44663</v>
      </c>
      <c r="F7785" s="138">
        <v>46011</v>
      </c>
      <c r="G7785" t="s">
        <v>69</v>
      </c>
      <c r="H7785" t="s">
        <v>70</v>
      </c>
      <c r="I7785">
        <v>0</v>
      </c>
      <c r="J7785" t="s">
        <v>16276</v>
      </c>
      <c r="K7785">
        <v>0.8</v>
      </c>
      <c r="L7785" t="s">
        <v>71</v>
      </c>
      <c r="M7785"/>
      <c r="N7785"/>
      <c r="O7785"/>
      <c r="P7785"/>
      <c r="Q7785"/>
      <c r="R7785"/>
      <c r="S7785"/>
      <c r="T7785"/>
      <c r="U7785"/>
      <c r="V7785"/>
      <c r="W7785"/>
      <c r="X7785"/>
      <c r="Y7785"/>
      <c r="Z7785"/>
      <c r="AA7785"/>
      <c r="AB7785"/>
      <c r="AC7785"/>
      <c r="AD7785"/>
      <c r="AE7785"/>
      <c r="AF7785"/>
      <c r="AG7785">
        <v>2</v>
      </c>
      <c r="AH7785">
        <v>18000</v>
      </c>
    </row>
    <row r="7786" spans="1:34" ht="15" x14ac:dyDescent="0.25">
      <c r="A7786" t="s">
        <v>15389</v>
      </c>
      <c r="B7786" t="s">
        <v>15390</v>
      </c>
      <c r="C7786" t="s">
        <v>90</v>
      </c>
      <c r="D7786">
        <v>61</v>
      </c>
      <c r="E7786" s="138">
        <v>45646</v>
      </c>
      <c r="F7786" s="138">
        <v>45671</v>
      </c>
      <c r="G7786" t="s">
        <v>75</v>
      </c>
      <c r="H7786" t="s">
        <v>70</v>
      </c>
      <c r="I7786">
        <v>0</v>
      </c>
      <c r="J7786" t="s">
        <v>16229</v>
      </c>
      <c r="K7786">
        <v>0.8</v>
      </c>
      <c r="L7786" t="s">
        <v>71</v>
      </c>
      <c r="M7786"/>
      <c r="N7786"/>
      <c r="O7786"/>
      <c r="P7786"/>
      <c r="Q7786"/>
      <c r="R7786"/>
      <c r="S7786"/>
      <c r="T7786"/>
      <c r="U7786"/>
      <c r="V7786"/>
      <c r="W7786"/>
      <c r="X7786"/>
      <c r="Y7786"/>
      <c r="Z7786"/>
      <c r="AA7786"/>
      <c r="AB7786"/>
      <c r="AC7786"/>
      <c r="AD7786"/>
      <c r="AE7786"/>
      <c r="AF7786"/>
      <c r="AG7786">
        <v>2</v>
      </c>
      <c r="AH7786">
        <v>10000</v>
      </c>
    </row>
    <row r="7787" spans="1:34" ht="15" x14ac:dyDescent="0.25">
      <c r="A7787" t="s">
        <v>15391</v>
      </c>
      <c r="B7787" t="s">
        <v>15392</v>
      </c>
      <c r="C7787" t="s">
        <v>102</v>
      </c>
      <c r="D7787"/>
      <c r="E7787"/>
      <c r="F7787"/>
      <c r="G7787"/>
      <c r="H7787" t="s">
        <v>63</v>
      </c>
      <c r="I7787" t="s">
        <v>64</v>
      </c>
      <c r="J7787"/>
      <c r="K7787"/>
      <c r="L7787"/>
      <c r="M7787"/>
      <c r="N7787"/>
      <c r="O7787"/>
      <c r="P7787"/>
      <c r="Q7787"/>
      <c r="R7787"/>
      <c r="S7787"/>
      <c r="T7787"/>
      <c r="U7787"/>
      <c r="V7787"/>
      <c r="W7787"/>
      <c r="X7787"/>
      <c r="Y7787"/>
      <c r="Z7787"/>
      <c r="AA7787"/>
      <c r="AB7787"/>
      <c r="AC7787"/>
      <c r="AD7787"/>
      <c r="AE7787"/>
      <c r="AF7787"/>
      <c r="AG7787"/>
      <c r="AH7787">
        <v>0</v>
      </c>
    </row>
    <row r="7788" spans="1:34" ht="15" x14ac:dyDescent="0.25">
      <c r="A7788" t="s">
        <v>15393</v>
      </c>
      <c r="B7788" t="s">
        <v>15394</v>
      </c>
      <c r="C7788" t="s">
        <v>176</v>
      </c>
      <c r="D7788">
        <v>26</v>
      </c>
      <c r="E7788" s="138">
        <v>45643</v>
      </c>
      <c r="F7788" s="138">
        <v>45684</v>
      </c>
      <c r="G7788" t="s">
        <v>69</v>
      </c>
      <c r="H7788" t="s">
        <v>70</v>
      </c>
      <c r="I7788">
        <v>0</v>
      </c>
      <c r="J7788" t="s">
        <v>16249</v>
      </c>
      <c r="K7788">
        <v>0.5</v>
      </c>
      <c r="L7788" t="s">
        <v>71</v>
      </c>
      <c r="M7788"/>
      <c r="N7788"/>
      <c r="O7788"/>
      <c r="P7788"/>
      <c r="Q7788"/>
      <c r="R7788"/>
      <c r="S7788"/>
      <c r="T7788"/>
      <c r="U7788"/>
      <c r="V7788"/>
      <c r="W7788"/>
      <c r="X7788"/>
      <c r="Y7788"/>
      <c r="Z7788"/>
      <c r="AA7788"/>
      <c r="AB7788"/>
      <c r="AC7788"/>
      <c r="AD7788"/>
      <c r="AE7788"/>
      <c r="AF7788"/>
      <c r="AG7788">
        <v>2</v>
      </c>
      <c r="AH7788">
        <v>8000</v>
      </c>
    </row>
    <row r="7789" spans="1:34" ht="15" x14ac:dyDescent="0.25">
      <c r="A7789" t="s">
        <v>15395</v>
      </c>
      <c r="B7789" t="s">
        <v>15396</v>
      </c>
      <c r="C7789" t="s">
        <v>228</v>
      </c>
      <c r="D7789">
        <v>30</v>
      </c>
      <c r="E7789" s="138">
        <v>45645</v>
      </c>
      <c r="F7789" s="138">
        <v>45708</v>
      </c>
      <c r="G7789" t="s">
        <v>69</v>
      </c>
      <c r="H7789" t="s">
        <v>63</v>
      </c>
      <c r="I7789">
        <v>0.6</v>
      </c>
      <c r="J7789" t="s">
        <v>71</v>
      </c>
      <c r="K7789"/>
      <c r="L7789"/>
      <c r="M7789"/>
      <c r="N7789"/>
      <c r="O7789"/>
      <c r="P7789"/>
      <c r="Q7789"/>
      <c r="R7789"/>
      <c r="S7789"/>
      <c r="T7789"/>
      <c r="U7789"/>
      <c r="V7789"/>
      <c r="W7789"/>
      <c r="X7789"/>
      <c r="Y7789"/>
      <c r="Z7789"/>
      <c r="AA7789"/>
      <c r="AB7789"/>
      <c r="AC7789"/>
      <c r="AD7789"/>
      <c r="AE7789"/>
      <c r="AF7789"/>
      <c r="AG7789">
        <v>1</v>
      </c>
      <c r="AH7789">
        <v>0</v>
      </c>
    </row>
    <row r="7790" spans="1:34" ht="15" x14ac:dyDescent="0.25">
      <c r="A7790" t="s">
        <v>15397</v>
      </c>
      <c r="B7790" t="s">
        <v>15398</v>
      </c>
      <c r="C7790" t="s">
        <v>1082</v>
      </c>
      <c r="D7790">
        <v>21</v>
      </c>
      <c r="E7790" s="138">
        <v>44274</v>
      </c>
      <c r="F7790" s="138">
        <v>46011</v>
      </c>
      <c r="G7790" t="s">
        <v>69</v>
      </c>
      <c r="H7790" t="s">
        <v>70</v>
      </c>
      <c r="I7790">
        <v>0</v>
      </c>
      <c r="J7790" t="s">
        <v>16228</v>
      </c>
      <c r="K7790">
        <v>0.8</v>
      </c>
      <c r="L7790" t="s">
        <v>71</v>
      </c>
      <c r="M7790"/>
      <c r="N7790"/>
      <c r="O7790"/>
      <c r="P7790"/>
      <c r="Q7790"/>
      <c r="R7790"/>
      <c r="S7790"/>
      <c r="T7790"/>
      <c r="U7790"/>
      <c r="V7790"/>
      <c r="W7790"/>
      <c r="X7790"/>
      <c r="Y7790"/>
      <c r="Z7790"/>
      <c r="AA7790"/>
      <c r="AB7790"/>
      <c r="AC7790"/>
      <c r="AD7790"/>
      <c r="AE7790"/>
      <c r="AF7790"/>
      <c r="AG7790">
        <v>2</v>
      </c>
      <c r="AH7790">
        <v>12000</v>
      </c>
    </row>
    <row r="7791" spans="1:34" ht="15" x14ac:dyDescent="0.25">
      <c r="A7791" t="s">
        <v>15399</v>
      </c>
      <c r="B7791" t="s">
        <v>15400</v>
      </c>
      <c r="C7791" t="s">
        <v>231</v>
      </c>
      <c r="D7791">
        <v>88</v>
      </c>
      <c r="E7791" s="138">
        <v>45645</v>
      </c>
      <c r="F7791" s="138">
        <v>45887</v>
      </c>
      <c r="G7791" t="s">
        <v>75</v>
      </c>
      <c r="H7791" t="s">
        <v>70</v>
      </c>
      <c r="I7791">
        <v>0</v>
      </c>
      <c r="J7791" t="s">
        <v>16231</v>
      </c>
      <c r="K7791">
        <v>0.5</v>
      </c>
      <c r="L7791" t="s">
        <v>16270</v>
      </c>
      <c r="M7791">
        <v>0.5</v>
      </c>
      <c r="N7791" t="s">
        <v>78</v>
      </c>
      <c r="O7791">
        <v>0.6</v>
      </c>
      <c r="P7791" t="s">
        <v>79</v>
      </c>
      <c r="Q7791"/>
      <c r="R7791"/>
      <c r="S7791"/>
      <c r="T7791"/>
      <c r="U7791"/>
      <c r="V7791"/>
      <c r="W7791"/>
      <c r="X7791"/>
      <c r="Y7791"/>
      <c r="Z7791"/>
      <c r="AA7791"/>
      <c r="AB7791"/>
      <c r="AC7791"/>
      <c r="AD7791"/>
      <c r="AE7791"/>
      <c r="AF7791"/>
      <c r="AG7791">
        <v>4</v>
      </c>
      <c r="AH7791">
        <v>13000</v>
      </c>
    </row>
    <row r="7792" spans="1:34" ht="15" x14ac:dyDescent="0.25">
      <c r="A7792" t="s">
        <v>15401</v>
      </c>
      <c r="B7792" t="s">
        <v>15402</v>
      </c>
      <c r="C7792" t="s">
        <v>63</v>
      </c>
      <c r="D7792">
        <v>5</v>
      </c>
      <c r="E7792" s="138">
        <v>39881</v>
      </c>
      <c r="F7792" s="138">
        <v>46011</v>
      </c>
      <c r="G7792" t="s">
        <v>69</v>
      </c>
      <c r="H7792" t="s">
        <v>63</v>
      </c>
      <c r="I7792">
        <v>0.5</v>
      </c>
      <c r="J7792" t="s">
        <v>71</v>
      </c>
      <c r="K7792"/>
      <c r="L7792"/>
      <c r="M7792"/>
      <c r="N7792"/>
      <c r="O7792"/>
      <c r="P7792"/>
      <c r="Q7792"/>
      <c r="R7792"/>
      <c r="S7792"/>
      <c r="T7792"/>
      <c r="U7792"/>
      <c r="V7792"/>
      <c r="W7792"/>
      <c r="X7792"/>
      <c r="Y7792"/>
      <c r="Z7792"/>
      <c r="AA7792"/>
      <c r="AB7792"/>
      <c r="AC7792"/>
      <c r="AD7792"/>
      <c r="AE7792"/>
      <c r="AF7792"/>
      <c r="AG7792">
        <v>1</v>
      </c>
      <c r="AH7792">
        <v>0</v>
      </c>
    </row>
    <row r="7793" spans="1:34" ht="15" x14ac:dyDescent="0.25">
      <c r="A7793" t="s">
        <v>15403</v>
      </c>
      <c r="B7793" t="s">
        <v>15404</v>
      </c>
      <c r="C7793" t="s">
        <v>102</v>
      </c>
      <c r="D7793">
        <v>25</v>
      </c>
      <c r="E7793" s="138">
        <v>45288</v>
      </c>
      <c r="F7793" s="138">
        <v>46011</v>
      </c>
      <c r="G7793" t="s">
        <v>69</v>
      </c>
      <c r="H7793" t="s">
        <v>63</v>
      </c>
      <c r="I7793">
        <v>0.5</v>
      </c>
      <c r="J7793" t="s">
        <v>71</v>
      </c>
      <c r="K7793"/>
      <c r="L7793"/>
      <c r="M7793"/>
      <c r="N7793"/>
      <c r="O7793"/>
      <c r="P7793"/>
      <c r="Q7793"/>
      <c r="R7793"/>
      <c r="S7793"/>
      <c r="T7793"/>
      <c r="U7793"/>
      <c r="V7793"/>
      <c r="W7793"/>
      <c r="X7793"/>
      <c r="Y7793"/>
      <c r="Z7793"/>
      <c r="AA7793"/>
      <c r="AB7793"/>
      <c r="AC7793"/>
      <c r="AD7793"/>
      <c r="AE7793"/>
      <c r="AF7793"/>
      <c r="AG7793">
        <v>1</v>
      </c>
      <c r="AH7793">
        <v>0</v>
      </c>
    </row>
    <row r="7794" spans="1:34" ht="15" x14ac:dyDescent="0.25">
      <c r="A7794" t="s">
        <v>15405</v>
      </c>
      <c r="B7794" t="s">
        <v>15406</v>
      </c>
      <c r="C7794" t="s">
        <v>142</v>
      </c>
      <c r="D7794">
        <v>3</v>
      </c>
      <c r="E7794" s="138">
        <v>45716</v>
      </c>
      <c r="F7794" s="138">
        <v>45728</v>
      </c>
      <c r="G7794" t="s">
        <v>69</v>
      </c>
      <c r="H7794" t="s">
        <v>70</v>
      </c>
      <c r="I7794">
        <v>0</v>
      </c>
      <c r="J7794" t="s">
        <v>16228</v>
      </c>
      <c r="K7794">
        <v>0.75</v>
      </c>
      <c r="L7794" t="s">
        <v>71</v>
      </c>
      <c r="M7794"/>
      <c r="N7794"/>
      <c r="O7794"/>
      <c r="P7794"/>
      <c r="Q7794"/>
      <c r="R7794"/>
      <c r="S7794"/>
      <c r="T7794"/>
      <c r="U7794"/>
      <c r="V7794"/>
      <c r="W7794"/>
      <c r="X7794"/>
      <c r="Y7794"/>
      <c r="Z7794"/>
      <c r="AA7794"/>
      <c r="AB7794"/>
      <c r="AC7794"/>
      <c r="AD7794"/>
      <c r="AE7794"/>
      <c r="AF7794"/>
      <c r="AG7794">
        <v>2</v>
      </c>
      <c r="AH7794">
        <v>12000</v>
      </c>
    </row>
    <row r="7795" spans="1:34" ht="15" x14ac:dyDescent="0.25">
      <c r="A7795" t="s">
        <v>15407</v>
      </c>
      <c r="B7795" t="s">
        <v>15408</v>
      </c>
      <c r="C7795" t="s">
        <v>116</v>
      </c>
      <c r="D7795">
        <v>37</v>
      </c>
      <c r="E7795" s="138">
        <v>39743</v>
      </c>
      <c r="F7795" s="138">
        <v>46011</v>
      </c>
      <c r="G7795" t="s">
        <v>818</v>
      </c>
      <c r="H7795" t="s">
        <v>63</v>
      </c>
      <c r="I7795">
        <v>0</v>
      </c>
      <c r="J7795" t="s">
        <v>71</v>
      </c>
      <c r="K7795"/>
      <c r="L7795"/>
      <c r="M7795"/>
      <c r="N7795"/>
      <c r="O7795"/>
      <c r="P7795"/>
      <c r="Q7795"/>
      <c r="R7795"/>
      <c r="S7795"/>
      <c r="T7795"/>
      <c r="U7795"/>
      <c r="V7795"/>
      <c r="W7795"/>
      <c r="X7795"/>
      <c r="Y7795"/>
      <c r="Z7795"/>
      <c r="AA7795"/>
      <c r="AB7795"/>
      <c r="AC7795"/>
      <c r="AD7795"/>
      <c r="AE7795"/>
      <c r="AF7795"/>
      <c r="AG7795">
        <v>1</v>
      </c>
      <c r="AH7795">
        <v>0</v>
      </c>
    </row>
    <row r="7796" spans="1:34" ht="15" x14ac:dyDescent="0.25">
      <c r="A7796" t="s">
        <v>15409</v>
      </c>
      <c r="B7796" t="s">
        <v>15410</v>
      </c>
      <c r="C7796" t="s">
        <v>231</v>
      </c>
      <c r="D7796">
        <v>17</v>
      </c>
      <c r="E7796" s="138">
        <v>45646</v>
      </c>
      <c r="F7796" s="138">
        <v>45693</v>
      </c>
      <c r="G7796" t="s">
        <v>69</v>
      </c>
      <c r="H7796" t="s">
        <v>63</v>
      </c>
      <c r="I7796">
        <v>0.6</v>
      </c>
      <c r="J7796" t="s">
        <v>71</v>
      </c>
      <c r="K7796"/>
      <c r="L7796"/>
      <c r="M7796"/>
      <c r="N7796"/>
      <c r="O7796"/>
      <c r="P7796"/>
      <c r="Q7796"/>
      <c r="R7796"/>
      <c r="S7796"/>
      <c r="T7796"/>
      <c r="U7796"/>
      <c r="V7796"/>
      <c r="W7796"/>
      <c r="X7796"/>
      <c r="Y7796"/>
      <c r="Z7796"/>
      <c r="AA7796"/>
      <c r="AB7796"/>
      <c r="AC7796"/>
      <c r="AD7796"/>
      <c r="AE7796"/>
      <c r="AF7796"/>
      <c r="AG7796">
        <v>1</v>
      </c>
      <c r="AH7796">
        <v>0</v>
      </c>
    </row>
    <row r="7797" spans="1:34" ht="15" x14ac:dyDescent="0.25">
      <c r="A7797" t="s">
        <v>15411</v>
      </c>
      <c r="B7797" t="s">
        <v>15412</v>
      </c>
      <c r="C7797" t="s">
        <v>142</v>
      </c>
      <c r="D7797">
        <v>3</v>
      </c>
      <c r="E7797" s="138">
        <v>45715</v>
      </c>
      <c r="F7797" s="138">
        <v>45733</v>
      </c>
      <c r="G7797" t="s">
        <v>75</v>
      </c>
      <c r="H7797" t="s">
        <v>70</v>
      </c>
      <c r="I7797">
        <v>0</v>
      </c>
      <c r="J7797" t="s">
        <v>16229</v>
      </c>
      <c r="K7797">
        <v>0.65</v>
      </c>
      <c r="L7797" t="s">
        <v>71</v>
      </c>
      <c r="M7797"/>
      <c r="N7797"/>
      <c r="O7797"/>
      <c r="P7797"/>
      <c r="Q7797"/>
      <c r="R7797"/>
      <c r="S7797"/>
      <c r="T7797"/>
      <c r="U7797"/>
      <c r="V7797"/>
      <c r="W7797"/>
      <c r="X7797"/>
      <c r="Y7797"/>
      <c r="Z7797"/>
      <c r="AA7797"/>
      <c r="AB7797"/>
      <c r="AC7797"/>
      <c r="AD7797"/>
      <c r="AE7797"/>
      <c r="AF7797"/>
      <c r="AG7797">
        <v>2</v>
      </c>
      <c r="AH7797">
        <v>10000</v>
      </c>
    </row>
    <row r="7798" spans="1:34" ht="15" x14ac:dyDescent="0.25">
      <c r="A7798" t="s">
        <v>15413</v>
      </c>
      <c r="B7798" t="s">
        <v>15414</v>
      </c>
      <c r="C7798" t="s">
        <v>231</v>
      </c>
      <c r="D7798">
        <v>39</v>
      </c>
      <c r="E7798" s="138">
        <v>45649</v>
      </c>
      <c r="F7798" s="138">
        <v>45792</v>
      </c>
      <c r="G7798" t="s">
        <v>69</v>
      </c>
      <c r="H7798" t="s">
        <v>63</v>
      </c>
      <c r="I7798">
        <v>0.7</v>
      </c>
      <c r="J7798" t="s">
        <v>71</v>
      </c>
      <c r="K7798"/>
      <c r="L7798"/>
      <c r="M7798"/>
      <c r="N7798"/>
      <c r="O7798"/>
      <c r="P7798"/>
      <c r="Q7798"/>
      <c r="R7798"/>
      <c r="S7798"/>
      <c r="T7798"/>
      <c r="U7798"/>
      <c r="V7798"/>
      <c r="W7798"/>
      <c r="X7798"/>
      <c r="Y7798"/>
      <c r="Z7798"/>
      <c r="AA7798"/>
      <c r="AB7798"/>
      <c r="AC7798"/>
      <c r="AD7798"/>
      <c r="AE7798"/>
      <c r="AF7798"/>
      <c r="AG7798">
        <v>1</v>
      </c>
      <c r="AH7798">
        <v>0</v>
      </c>
    </row>
    <row r="7799" spans="1:34" ht="15" x14ac:dyDescent="0.25">
      <c r="A7799" t="s">
        <v>15415</v>
      </c>
      <c r="B7799" t="s">
        <v>15416</v>
      </c>
      <c r="C7799" t="s">
        <v>122</v>
      </c>
      <c r="D7799">
        <v>4</v>
      </c>
      <c r="E7799" s="138">
        <v>45716</v>
      </c>
      <c r="F7799" s="138">
        <v>45744</v>
      </c>
      <c r="G7799" t="s">
        <v>75</v>
      </c>
      <c r="H7799" t="s">
        <v>70</v>
      </c>
      <c r="I7799">
        <v>0</v>
      </c>
      <c r="J7799" t="s">
        <v>16232</v>
      </c>
      <c r="K7799">
        <v>0.7</v>
      </c>
      <c r="L7799" t="s">
        <v>16270</v>
      </c>
      <c r="M7799">
        <v>0.8</v>
      </c>
      <c r="N7799" t="s">
        <v>78</v>
      </c>
      <c r="O7799">
        <v>0.8</v>
      </c>
      <c r="P7799" t="s">
        <v>79</v>
      </c>
      <c r="Q7799"/>
      <c r="R7799"/>
      <c r="S7799"/>
      <c r="T7799"/>
      <c r="U7799"/>
      <c r="V7799"/>
      <c r="W7799"/>
      <c r="X7799"/>
      <c r="Y7799"/>
      <c r="Z7799"/>
      <c r="AA7799"/>
      <c r="AB7799"/>
      <c r="AC7799"/>
      <c r="AD7799"/>
      <c r="AE7799"/>
      <c r="AF7799"/>
      <c r="AG7799">
        <v>4</v>
      </c>
      <c r="AH7799">
        <v>7500</v>
      </c>
    </row>
    <row r="7800" spans="1:34" ht="15" x14ac:dyDescent="0.25">
      <c r="A7800" t="s">
        <v>15417</v>
      </c>
      <c r="B7800" t="s">
        <v>15418</v>
      </c>
      <c r="C7800" t="s">
        <v>286</v>
      </c>
      <c r="D7800">
        <v>48</v>
      </c>
      <c r="E7800" s="138">
        <v>44924</v>
      </c>
      <c r="F7800" s="138">
        <v>46011</v>
      </c>
      <c r="G7800" t="s">
        <v>16478</v>
      </c>
      <c r="H7800" t="s">
        <v>70</v>
      </c>
      <c r="I7800">
        <v>0.35</v>
      </c>
      <c r="J7800" t="s">
        <v>76</v>
      </c>
      <c r="K7800">
        <v>0.45</v>
      </c>
      <c r="L7800" t="s">
        <v>77</v>
      </c>
      <c r="M7800">
        <v>0.45</v>
      </c>
      <c r="N7800" t="s">
        <v>78</v>
      </c>
      <c r="O7800">
        <v>0.7</v>
      </c>
      <c r="P7800" t="s">
        <v>79</v>
      </c>
      <c r="Q7800"/>
      <c r="R7800"/>
      <c r="S7800"/>
      <c r="T7800"/>
      <c r="U7800"/>
      <c r="V7800"/>
      <c r="W7800"/>
      <c r="X7800"/>
      <c r="Y7800"/>
      <c r="Z7800"/>
      <c r="AA7800"/>
      <c r="AB7800"/>
      <c r="AC7800"/>
      <c r="AD7800"/>
      <c r="AE7800"/>
      <c r="AF7800"/>
      <c r="AG7800">
        <v>0</v>
      </c>
      <c r="AH7800">
        <v>0</v>
      </c>
    </row>
    <row r="7801" spans="1:34" ht="15" x14ac:dyDescent="0.25">
      <c r="A7801" t="s">
        <v>15419</v>
      </c>
      <c r="B7801" t="s">
        <v>15420</v>
      </c>
      <c r="C7801" t="s">
        <v>182</v>
      </c>
      <c r="D7801">
        <v>26</v>
      </c>
      <c r="E7801" s="138">
        <v>45759</v>
      </c>
      <c r="F7801" s="138">
        <v>45807</v>
      </c>
      <c r="G7801" t="s">
        <v>75</v>
      </c>
      <c r="H7801" t="s">
        <v>63</v>
      </c>
      <c r="I7801">
        <v>0.4</v>
      </c>
      <c r="J7801" t="s">
        <v>71</v>
      </c>
      <c r="K7801"/>
      <c r="L7801"/>
      <c r="M7801"/>
      <c r="N7801"/>
      <c r="O7801"/>
      <c r="P7801"/>
      <c r="Q7801"/>
      <c r="R7801"/>
      <c r="S7801"/>
      <c r="T7801"/>
      <c r="U7801"/>
      <c r="V7801"/>
      <c r="W7801"/>
      <c r="X7801"/>
      <c r="Y7801"/>
      <c r="Z7801"/>
      <c r="AA7801"/>
      <c r="AB7801"/>
      <c r="AC7801"/>
      <c r="AD7801"/>
      <c r="AE7801"/>
      <c r="AF7801"/>
      <c r="AG7801">
        <v>1</v>
      </c>
      <c r="AH7801">
        <v>0</v>
      </c>
    </row>
    <row r="7802" spans="1:34" ht="15" x14ac:dyDescent="0.25">
      <c r="A7802" t="s">
        <v>15421</v>
      </c>
      <c r="B7802" t="s">
        <v>15422</v>
      </c>
      <c r="C7802" t="s">
        <v>691</v>
      </c>
      <c r="D7802">
        <v>42</v>
      </c>
      <c r="E7802" s="138">
        <v>45645</v>
      </c>
      <c r="F7802" s="138">
        <v>45903</v>
      </c>
      <c r="G7802" t="s">
        <v>69</v>
      </c>
      <c r="H7802" t="s">
        <v>63</v>
      </c>
      <c r="I7802">
        <v>0.4</v>
      </c>
      <c r="J7802" t="s">
        <v>71</v>
      </c>
      <c r="K7802"/>
      <c r="L7802"/>
      <c r="M7802"/>
      <c r="N7802"/>
      <c r="O7802"/>
      <c r="P7802"/>
      <c r="Q7802"/>
      <c r="R7802"/>
      <c r="S7802"/>
      <c r="T7802"/>
      <c r="U7802"/>
      <c r="V7802"/>
      <c r="W7802"/>
      <c r="X7802"/>
      <c r="Y7802"/>
      <c r="Z7802"/>
      <c r="AA7802"/>
      <c r="AB7802"/>
      <c r="AC7802"/>
      <c r="AD7802"/>
      <c r="AE7802"/>
      <c r="AF7802"/>
      <c r="AG7802">
        <v>1</v>
      </c>
      <c r="AH7802">
        <v>0</v>
      </c>
    </row>
    <row r="7803" spans="1:34" ht="15" x14ac:dyDescent="0.25">
      <c r="A7803" t="s">
        <v>15423</v>
      </c>
      <c r="B7803" t="s">
        <v>15424</v>
      </c>
      <c r="C7803" t="s">
        <v>318</v>
      </c>
      <c r="D7803">
        <v>22</v>
      </c>
      <c r="E7803" s="138">
        <v>45278</v>
      </c>
      <c r="F7803" s="138">
        <v>46011</v>
      </c>
      <c r="G7803" t="s">
        <v>69</v>
      </c>
      <c r="H7803" t="s">
        <v>70</v>
      </c>
      <c r="I7803">
        <v>0</v>
      </c>
      <c r="J7803" t="s">
        <v>16269</v>
      </c>
      <c r="K7803">
        <v>0.8</v>
      </c>
      <c r="L7803" t="s">
        <v>71</v>
      </c>
      <c r="M7803"/>
      <c r="N7803"/>
      <c r="O7803"/>
      <c r="P7803"/>
      <c r="Q7803"/>
      <c r="R7803"/>
      <c r="S7803"/>
      <c r="T7803"/>
      <c r="U7803"/>
      <c r="V7803"/>
      <c r="W7803"/>
      <c r="X7803"/>
      <c r="Y7803"/>
      <c r="Z7803"/>
      <c r="AA7803"/>
      <c r="AB7803"/>
      <c r="AC7803"/>
      <c r="AD7803"/>
      <c r="AE7803"/>
      <c r="AF7803"/>
      <c r="AG7803">
        <v>2</v>
      </c>
      <c r="AH7803">
        <v>12500</v>
      </c>
    </row>
    <row r="7804" spans="1:34" ht="15" x14ac:dyDescent="0.25">
      <c r="A7804" t="s">
        <v>15425</v>
      </c>
      <c r="B7804" t="s">
        <v>15426</v>
      </c>
      <c r="C7804" t="s">
        <v>231</v>
      </c>
      <c r="D7804">
        <v>23</v>
      </c>
      <c r="E7804" s="138">
        <v>45647</v>
      </c>
      <c r="F7804" s="138">
        <v>45708</v>
      </c>
      <c r="G7804" t="s">
        <v>69</v>
      </c>
      <c r="H7804" t="s">
        <v>63</v>
      </c>
      <c r="I7804">
        <v>0.6</v>
      </c>
      <c r="J7804" t="s">
        <v>71</v>
      </c>
      <c r="K7804"/>
      <c r="L7804"/>
      <c r="M7804"/>
      <c r="N7804"/>
      <c r="O7804"/>
      <c r="P7804"/>
      <c r="Q7804"/>
      <c r="R7804"/>
      <c r="S7804"/>
      <c r="T7804"/>
      <c r="U7804"/>
      <c r="V7804"/>
      <c r="W7804"/>
      <c r="X7804"/>
      <c r="Y7804"/>
      <c r="Z7804"/>
      <c r="AA7804"/>
      <c r="AB7804"/>
      <c r="AC7804"/>
      <c r="AD7804"/>
      <c r="AE7804"/>
      <c r="AF7804"/>
      <c r="AG7804">
        <v>1</v>
      </c>
      <c r="AH7804">
        <v>0</v>
      </c>
    </row>
    <row r="7805" spans="1:34" ht="15" x14ac:dyDescent="0.25">
      <c r="A7805" t="s">
        <v>15427</v>
      </c>
      <c r="B7805" t="s">
        <v>15428</v>
      </c>
      <c r="C7805" t="s">
        <v>408</v>
      </c>
      <c r="D7805">
        <v>2</v>
      </c>
      <c r="E7805" s="138">
        <v>45350</v>
      </c>
      <c r="F7805" s="138">
        <v>46011</v>
      </c>
      <c r="G7805" t="s">
        <v>69</v>
      </c>
      <c r="H7805" t="s">
        <v>63</v>
      </c>
      <c r="I7805">
        <v>0.8</v>
      </c>
      <c r="J7805" t="s">
        <v>71</v>
      </c>
      <c r="K7805"/>
      <c r="L7805"/>
      <c r="M7805"/>
      <c r="N7805"/>
      <c r="O7805"/>
      <c r="P7805"/>
      <c r="Q7805"/>
      <c r="R7805"/>
      <c r="S7805"/>
      <c r="T7805"/>
      <c r="U7805"/>
      <c r="V7805"/>
      <c r="W7805"/>
      <c r="X7805"/>
      <c r="Y7805"/>
      <c r="Z7805"/>
      <c r="AA7805"/>
      <c r="AB7805"/>
      <c r="AC7805"/>
      <c r="AD7805"/>
      <c r="AE7805"/>
      <c r="AF7805"/>
      <c r="AG7805">
        <v>1</v>
      </c>
      <c r="AH7805">
        <v>0</v>
      </c>
    </row>
    <row r="7806" spans="1:34" ht="15" x14ac:dyDescent="0.25">
      <c r="A7806" t="s">
        <v>15429</v>
      </c>
      <c r="B7806" t="s">
        <v>15430</v>
      </c>
      <c r="C7806" t="s">
        <v>154</v>
      </c>
      <c r="D7806">
        <v>129</v>
      </c>
      <c r="E7806" s="138">
        <v>45253</v>
      </c>
      <c r="F7806" s="138">
        <v>46011</v>
      </c>
      <c r="G7806" t="s">
        <v>16478</v>
      </c>
      <c r="H7806" t="s">
        <v>70</v>
      </c>
      <c r="I7806">
        <v>0.75</v>
      </c>
      <c r="J7806" t="s">
        <v>76</v>
      </c>
      <c r="K7806">
        <v>0.76</v>
      </c>
      <c r="L7806" t="s">
        <v>77</v>
      </c>
      <c r="M7806">
        <v>0.76</v>
      </c>
      <c r="N7806" t="s">
        <v>78</v>
      </c>
      <c r="O7806">
        <v>0.8</v>
      </c>
      <c r="P7806" t="s">
        <v>79</v>
      </c>
      <c r="Q7806"/>
      <c r="R7806"/>
      <c r="S7806"/>
      <c r="T7806"/>
      <c r="U7806"/>
      <c r="V7806"/>
      <c r="W7806"/>
      <c r="X7806"/>
      <c r="Y7806"/>
      <c r="Z7806"/>
      <c r="AA7806"/>
      <c r="AB7806"/>
      <c r="AC7806"/>
      <c r="AD7806"/>
      <c r="AE7806"/>
      <c r="AF7806"/>
      <c r="AG7806">
        <v>0</v>
      </c>
      <c r="AH7806">
        <v>0</v>
      </c>
    </row>
    <row r="7807" spans="1:34" ht="15" x14ac:dyDescent="0.25">
      <c r="A7807" t="s">
        <v>15431</v>
      </c>
      <c r="B7807" t="s">
        <v>15432</v>
      </c>
      <c r="C7807" t="s">
        <v>136</v>
      </c>
      <c r="D7807"/>
      <c r="E7807"/>
      <c r="F7807"/>
      <c r="G7807"/>
      <c r="H7807" t="s">
        <v>63</v>
      </c>
      <c r="I7807" t="s">
        <v>64</v>
      </c>
      <c r="J7807"/>
      <c r="K7807"/>
      <c r="L7807"/>
      <c r="M7807"/>
      <c r="N7807"/>
      <c r="O7807"/>
      <c r="P7807"/>
      <c r="Q7807"/>
      <c r="R7807"/>
      <c r="S7807"/>
      <c r="T7807"/>
      <c r="U7807"/>
      <c r="V7807"/>
      <c r="W7807"/>
      <c r="X7807"/>
      <c r="Y7807"/>
      <c r="Z7807"/>
      <c r="AA7807"/>
      <c r="AB7807"/>
      <c r="AC7807"/>
      <c r="AD7807"/>
      <c r="AE7807"/>
      <c r="AF7807"/>
      <c r="AG7807"/>
      <c r="AH7807">
        <v>0</v>
      </c>
    </row>
    <row r="7808" spans="1:34" ht="15" x14ac:dyDescent="0.25">
      <c r="A7808" t="s">
        <v>15433</v>
      </c>
      <c r="B7808" t="s">
        <v>15434</v>
      </c>
      <c r="C7808" t="s">
        <v>604</v>
      </c>
      <c r="D7808">
        <v>5</v>
      </c>
      <c r="E7808" s="138">
        <v>44671</v>
      </c>
      <c r="F7808" s="138">
        <v>46011</v>
      </c>
      <c r="G7808" t="s">
        <v>818</v>
      </c>
      <c r="H7808" t="s">
        <v>63</v>
      </c>
      <c r="I7808">
        <v>0</v>
      </c>
      <c r="J7808" t="s">
        <v>71</v>
      </c>
      <c r="K7808"/>
      <c r="L7808"/>
      <c r="M7808"/>
      <c r="N7808"/>
      <c r="O7808"/>
      <c r="P7808"/>
      <c r="Q7808"/>
      <c r="R7808"/>
      <c r="S7808"/>
      <c r="T7808"/>
      <c r="U7808"/>
      <c r="V7808"/>
      <c r="W7808"/>
      <c r="X7808"/>
      <c r="Y7808"/>
      <c r="Z7808"/>
      <c r="AA7808"/>
      <c r="AB7808"/>
      <c r="AC7808"/>
      <c r="AD7808"/>
      <c r="AE7808"/>
      <c r="AF7808"/>
      <c r="AG7808">
        <v>1</v>
      </c>
      <c r="AH7808">
        <v>0</v>
      </c>
    </row>
    <row r="7809" spans="1:34" ht="15" x14ac:dyDescent="0.25">
      <c r="A7809" t="s">
        <v>15435</v>
      </c>
      <c r="B7809" t="s">
        <v>15436</v>
      </c>
      <c r="C7809" t="s">
        <v>154</v>
      </c>
      <c r="D7809">
        <v>26</v>
      </c>
      <c r="E7809" s="138">
        <v>45643</v>
      </c>
      <c r="F7809" s="138">
        <v>45926</v>
      </c>
      <c r="G7809" t="s">
        <v>69</v>
      </c>
      <c r="H7809" t="s">
        <v>63</v>
      </c>
      <c r="I7809">
        <v>0.8</v>
      </c>
      <c r="J7809" t="s">
        <v>71</v>
      </c>
      <c r="K7809"/>
      <c r="L7809"/>
      <c r="M7809"/>
      <c r="N7809"/>
      <c r="O7809"/>
      <c r="P7809"/>
      <c r="Q7809"/>
      <c r="R7809"/>
      <c r="S7809"/>
      <c r="T7809"/>
      <c r="U7809"/>
      <c r="V7809"/>
      <c r="W7809"/>
      <c r="X7809"/>
      <c r="Y7809"/>
      <c r="Z7809"/>
      <c r="AA7809"/>
      <c r="AB7809"/>
      <c r="AC7809"/>
      <c r="AD7809"/>
      <c r="AE7809"/>
      <c r="AF7809"/>
      <c r="AG7809">
        <v>1</v>
      </c>
      <c r="AH7809">
        <v>0</v>
      </c>
    </row>
    <row r="7810" spans="1:34" ht="15" x14ac:dyDescent="0.25">
      <c r="A7810" t="s">
        <v>15437</v>
      </c>
      <c r="B7810" t="s">
        <v>15438</v>
      </c>
      <c r="C7810" t="s">
        <v>96</v>
      </c>
      <c r="D7810">
        <v>375</v>
      </c>
      <c r="E7810" s="138">
        <v>45532</v>
      </c>
      <c r="F7810" s="138">
        <v>45832</v>
      </c>
      <c r="G7810" t="s">
        <v>69</v>
      </c>
      <c r="H7810" t="s">
        <v>63</v>
      </c>
      <c r="I7810">
        <v>0.8</v>
      </c>
      <c r="J7810" t="s">
        <v>71</v>
      </c>
      <c r="K7810"/>
      <c r="L7810"/>
      <c r="M7810"/>
      <c r="N7810"/>
      <c r="O7810"/>
      <c r="P7810"/>
      <c r="Q7810"/>
      <c r="R7810"/>
      <c r="S7810"/>
      <c r="T7810"/>
      <c r="U7810"/>
      <c r="V7810"/>
      <c r="W7810"/>
      <c r="X7810"/>
      <c r="Y7810"/>
      <c r="Z7810"/>
      <c r="AA7810"/>
      <c r="AB7810"/>
      <c r="AC7810"/>
      <c r="AD7810"/>
      <c r="AE7810"/>
      <c r="AF7810"/>
      <c r="AG7810">
        <v>1</v>
      </c>
      <c r="AH7810">
        <v>0</v>
      </c>
    </row>
    <row r="7811" spans="1:34" ht="15" x14ac:dyDescent="0.25">
      <c r="A7811" t="s">
        <v>15439</v>
      </c>
      <c r="B7811" t="s">
        <v>15440</v>
      </c>
      <c r="C7811" t="s">
        <v>521</v>
      </c>
      <c r="D7811">
        <v>21</v>
      </c>
      <c r="E7811" s="138">
        <v>41079</v>
      </c>
      <c r="F7811" s="138">
        <v>46011</v>
      </c>
      <c r="G7811" t="s">
        <v>69</v>
      </c>
      <c r="H7811" t="s">
        <v>70</v>
      </c>
      <c r="I7811">
        <v>0</v>
      </c>
      <c r="J7811" t="s">
        <v>16259</v>
      </c>
      <c r="K7811">
        <v>0.8</v>
      </c>
      <c r="L7811" t="s">
        <v>71</v>
      </c>
      <c r="M7811"/>
      <c r="N7811"/>
      <c r="O7811"/>
      <c r="P7811"/>
      <c r="Q7811"/>
      <c r="R7811"/>
      <c r="S7811"/>
      <c r="T7811"/>
      <c r="U7811"/>
      <c r="V7811"/>
      <c r="W7811"/>
      <c r="X7811"/>
      <c r="Y7811"/>
      <c r="Z7811"/>
      <c r="AA7811"/>
      <c r="AB7811"/>
      <c r="AC7811"/>
      <c r="AD7811"/>
      <c r="AE7811"/>
      <c r="AF7811"/>
      <c r="AG7811">
        <v>2</v>
      </c>
      <c r="AH7811">
        <v>11000</v>
      </c>
    </row>
    <row r="7812" spans="1:34" ht="15" x14ac:dyDescent="0.25">
      <c r="A7812" t="s">
        <v>15441</v>
      </c>
      <c r="B7812" t="s">
        <v>15442</v>
      </c>
      <c r="C7812" t="s">
        <v>108</v>
      </c>
      <c r="D7812">
        <v>11</v>
      </c>
      <c r="E7812" s="138">
        <v>38877</v>
      </c>
      <c r="F7812" s="138">
        <v>46011</v>
      </c>
      <c r="G7812" t="s">
        <v>69</v>
      </c>
      <c r="H7812" t="s">
        <v>63</v>
      </c>
      <c r="I7812">
        <v>0.1</v>
      </c>
      <c r="J7812" t="s">
        <v>71</v>
      </c>
      <c r="K7812"/>
      <c r="L7812"/>
      <c r="M7812"/>
      <c r="N7812"/>
      <c r="O7812"/>
      <c r="P7812"/>
      <c r="Q7812"/>
      <c r="R7812"/>
      <c r="S7812"/>
      <c r="T7812"/>
      <c r="U7812"/>
      <c r="V7812"/>
      <c r="W7812"/>
      <c r="X7812"/>
      <c r="Y7812"/>
      <c r="Z7812"/>
      <c r="AA7812"/>
      <c r="AB7812"/>
      <c r="AC7812"/>
      <c r="AD7812"/>
      <c r="AE7812"/>
      <c r="AF7812"/>
      <c r="AG7812">
        <v>1</v>
      </c>
      <c r="AH7812">
        <v>0</v>
      </c>
    </row>
    <row r="7813" spans="1:34" ht="15" x14ac:dyDescent="0.25">
      <c r="A7813" t="s">
        <v>15443</v>
      </c>
      <c r="B7813" t="s">
        <v>15444</v>
      </c>
      <c r="C7813" t="s">
        <v>90</v>
      </c>
      <c r="D7813">
        <v>31</v>
      </c>
      <c r="E7813" s="138">
        <v>45624</v>
      </c>
      <c r="F7813" s="138">
        <v>45932</v>
      </c>
      <c r="G7813" t="s">
        <v>69</v>
      </c>
      <c r="H7813" t="s">
        <v>70</v>
      </c>
      <c r="I7813">
        <v>0</v>
      </c>
      <c r="J7813" t="s">
        <v>16230</v>
      </c>
      <c r="K7813">
        <v>0.45</v>
      </c>
      <c r="L7813" t="s">
        <v>16270</v>
      </c>
      <c r="M7813">
        <v>0.78</v>
      </c>
      <c r="N7813" t="s">
        <v>78</v>
      </c>
      <c r="O7813">
        <v>0.8</v>
      </c>
      <c r="P7813" t="s">
        <v>79</v>
      </c>
      <c r="Q7813"/>
      <c r="R7813"/>
      <c r="S7813"/>
      <c r="T7813"/>
      <c r="U7813"/>
      <c r="V7813"/>
      <c r="W7813"/>
      <c r="X7813"/>
      <c r="Y7813"/>
      <c r="Z7813"/>
      <c r="AA7813"/>
      <c r="AB7813"/>
      <c r="AC7813"/>
      <c r="AD7813"/>
      <c r="AE7813"/>
      <c r="AF7813"/>
      <c r="AG7813">
        <v>4</v>
      </c>
      <c r="AH7813">
        <v>15000</v>
      </c>
    </row>
    <row r="7814" spans="1:34" ht="15" x14ac:dyDescent="0.25">
      <c r="A7814" t="s">
        <v>15447</v>
      </c>
      <c r="B7814" t="s">
        <v>15448</v>
      </c>
      <c r="C7814" t="s">
        <v>301</v>
      </c>
      <c r="D7814">
        <v>39</v>
      </c>
      <c r="E7814" s="138">
        <v>45259</v>
      </c>
      <c r="F7814" s="138">
        <v>46011</v>
      </c>
      <c r="G7814" t="s">
        <v>69</v>
      </c>
      <c r="H7814" t="s">
        <v>70</v>
      </c>
      <c r="I7814">
        <v>0</v>
      </c>
      <c r="J7814" t="s">
        <v>16232</v>
      </c>
      <c r="K7814">
        <v>0.7</v>
      </c>
      <c r="L7814" t="s">
        <v>71</v>
      </c>
      <c r="M7814"/>
      <c r="N7814"/>
      <c r="O7814"/>
      <c r="P7814"/>
      <c r="Q7814"/>
      <c r="R7814"/>
      <c r="S7814"/>
      <c r="T7814"/>
      <c r="U7814"/>
      <c r="V7814"/>
      <c r="W7814"/>
      <c r="X7814"/>
      <c r="Y7814"/>
      <c r="Z7814"/>
      <c r="AA7814"/>
      <c r="AB7814"/>
      <c r="AC7814"/>
      <c r="AD7814"/>
      <c r="AE7814"/>
      <c r="AF7814"/>
      <c r="AG7814">
        <v>2</v>
      </c>
      <c r="AH7814">
        <v>7500</v>
      </c>
    </row>
    <row r="7815" spans="1:34" ht="15" x14ac:dyDescent="0.25">
      <c r="A7815" t="s">
        <v>15445</v>
      </c>
      <c r="B7815" t="s">
        <v>15446</v>
      </c>
      <c r="C7815" t="s">
        <v>291</v>
      </c>
      <c r="D7815">
        <v>67</v>
      </c>
      <c r="E7815" s="138">
        <v>45625</v>
      </c>
      <c r="F7815" s="138">
        <v>45700</v>
      </c>
      <c r="G7815" t="s">
        <v>69</v>
      </c>
      <c r="H7815" t="s">
        <v>63</v>
      </c>
      <c r="I7815">
        <v>0.7</v>
      </c>
      <c r="J7815" t="s">
        <v>71</v>
      </c>
      <c r="K7815"/>
      <c r="L7815"/>
      <c r="M7815"/>
      <c r="N7815"/>
      <c r="O7815"/>
      <c r="P7815"/>
      <c r="Q7815"/>
      <c r="R7815"/>
      <c r="S7815"/>
      <c r="T7815"/>
      <c r="U7815"/>
      <c r="V7815"/>
      <c r="W7815"/>
      <c r="X7815"/>
      <c r="Y7815"/>
      <c r="Z7815"/>
      <c r="AA7815"/>
      <c r="AB7815"/>
      <c r="AC7815"/>
      <c r="AD7815"/>
      <c r="AE7815"/>
      <c r="AF7815"/>
      <c r="AG7815">
        <v>1</v>
      </c>
      <c r="AH7815">
        <v>0</v>
      </c>
    </row>
    <row r="7816" spans="1:34" ht="15" x14ac:dyDescent="0.25">
      <c r="A7816" t="s">
        <v>15449</v>
      </c>
      <c r="B7816" t="s">
        <v>15450</v>
      </c>
      <c r="C7816" t="s">
        <v>231</v>
      </c>
      <c r="D7816">
        <v>6</v>
      </c>
      <c r="E7816" s="138">
        <v>45391</v>
      </c>
      <c r="F7816" s="138">
        <v>46011</v>
      </c>
      <c r="G7816" t="s">
        <v>16478</v>
      </c>
      <c r="H7816" t="s">
        <v>70</v>
      </c>
      <c r="I7816">
        <v>0.45</v>
      </c>
      <c r="J7816" t="s">
        <v>76</v>
      </c>
      <c r="K7816">
        <v>0.56999999999999995</v>
      </c>
      <c r="L7816" t="s">
        <v>77</v>
      </c>
      <c r="M7816">
        <v>0.63</v>
      </c>
      <c r="N7816" t="s">
        <v>78</v>
      </c>
      <c r="O7816">
        <v>0.79</v>
      </c>
      <c r="P7816" t="s">
        <v>79</v>
      </c>
      <c r="Q7816"/>
      <c r="R7816"/>
      <c r="S7816"/>
      <c r="T7816"/>
      <c r="U7816"/>
      <c r="V7816"/>
      <c r="W7816"/>
      <c r="X7816"/>
      <c r="Y7816"/>
      <c r="Z7816"/>
      <c r="AA7816"/>
      <c r="AB7816"/>
      <c r="AC7816"/>
      <c r="AD7816"/>
      <c r="AE7816"/>
      <c r="AF7816"/>
      <c r="AG7816">
        <v>0</v>
      </c>
      <c r="AH7816">
        <v>0</v>
      </c>
    </row>
    <row r="7817" spans="1:34" ht="15" x14ac:dyDescent="0.25">
      <c r="A7817" t="s">
        <v>15453</v>
      </c>
      <c r="B7817" t="s">
        <v>15454</v>
      </c>
      <c r="C7817" t="s">
        <v>604</v>
      </c>
      <c r="D7817"/>
      <c r="E7817"/>
      <c r="F7817"/>
      <c r="G7817"/>
      <c r="H7817" t="s">
        <v>63</v>
      </c>
      <c r="I7817" t="s">
        <v>64</v>
      </c>
      <c r="J7817"/>
      <c r="K7817"/>
      <c r="L7817"/>
      <c r="M7817"/>
      <c r="N7817"/>
      <c r="O7817"/>
      <c r="P7817"/>
      <c r="Q7817"/>
      <c r="R7817"/>
      <c r="S7817"/>
      <c r="T7817"/>
      <c r="U7817"/>
      <c r="V7817"/>
      <c r="W7817"/>
      <c r="X7817"/>
      <c r="Y7817"/>
      <c r="Z7817"/>
      <c r="AA7817"/>
      <c r="AB7817"/>
      <c r="AC7817"/>
      <c r="AD7817"/>
      <c r="AE7817"/>
      <c r="AF7817"/>
      <c r="AG7817"/>
      <c r="AH7817">
        <v>0</v>
      </c>
    </row>
    <row r="7818" spans="1:34" ht="15" x14ac:dyDescent="0.25">
      <c r="A7818" t="s">
        <v>15451</v>
      </c>
      <c r="B7818" t="s">
        <v>15452</v>
      </c>
      <c r="C7818" t="s">
        <v>206</v>
      </c>
      <c r="D7818">
        <v>12</v>
      </c>
      <c r="E7818" s="138">
        <v>42207</v>
      </c>
      <c r="F7818" s="138">
        <v>46011</v>
      </c>
      <c r="G7818" t="s">
        <v>69</v>
      </c>
      <c r="H7818" t="s">
        <v>63</v>
      </c>
      <c r="I7818">
        <v>0.4</v>
      </c>
      <c r="J7818" t="s">
        <v>71</v>
      </c>
      <c r="K7818"/>
      <c r="L7818"/>
      <c r="M7818"/>
      <c r="N7818"/>
      <c r="O7818"/>
      <c r="P7818"/>
      <c r="Q7818"/>
      <c r="R7818"/>
      <c r="S7818"/>
      <c r="T7818"/>
      <c r="U7818"/>
      <c r="V7818"/>
      <c r="W7818"/>
      <c r="X7818"/>
      <c r="Y7818"/>
      <c r="Z7818"/>
      <c r="AA7818"/>
      <c r="AB7818"/>
      <c r="AC7818"/>
      <c r="AD7818"/>
      <c r="AE7818"/>
      <c r="AF7818"/>
      <c r="AG7818">
        <v>1</v>
      </c>
      <c r="AH7818">
        <v>0</v>
      </c>
    </row>
    <row r="7819" spans="1:34" ht="15" x14ac:dyDescent="0.25">
      <c r="A7819" t="s">
        <v>15455</v>
      </c>
      <c r="B7819" t="s">
        <v>15456</v>
      </c>
      <c r="C7819" t="s">
        <v>294</v>
      </c>
      <c r="D7819">
        <v>31</v>
      </c>
      <c r="E7819" s="138">
        <v>45281</v>
      </c>
      <c r="F7819" s="138">
        <v>46011</v>
      </c>
      <c r="G7819" t="s">
        <v>69</v>
      </c>
      <c r="H7819" t="s">
        <v>70</v>
      </c>
      <c r="I7819">
        <v>0.8</v>
      </c>
      <c r="J7819" t="s">
        <v>71</v>
      </c>
      <c r="K7819">
        <v>0</v>
      </c>
      <c r="L7819" t="s">
        <v>15457</v>
      </c>
      <c r="M7819"/>
      <c r="N7819"/>
      <c r="O7819"/>
      <c r="P7819"/>
      <c r="Q7819"/>
      <c r="R7819"/>
      <c r="S7819"/>
      <c r="T7819"/>
      <c r="U7819"/>
      <c r="V7819"/>
      <c r="W7819"/>
      <c r="X7819"/>
      <c r="Y7819"/>
      <c r="Z7819"/>
      <c r="AA7819"/>
      <c r="AB7819"/>
      <c r="AC7819"/>
      <c r="AD7819"/>
      <c r="AE7819"/>
      <c r="AF7819"/>
      <c r="AG7819">
        <v>5</v>
      </c>
      <c r="AH7819">
        <v>0</v>
      </c>
    </row>
    <row r="7820" spans="1:34" ht="15" x14ac:dyDescent="0.25">
      <c r="A7820" t="s">
        <v>15458</v>
      </c>
      <c r="B7820" t="s">
        <v>15459</v>
      </c>
      <c r="C7820" t="s">
        <v>125</v>
      </c>
      <c r="D7820">
        <v>19</v>
      </c>
      <c r="E7820" s="138">
        <v>43278</v>
      </c>
      <c r="F7820" s="138">
        <v>46011</v>
      </c>
      <c r="G7820" t="s">
        <v>69</v>
      </c>
      <c r="H7820" t="s">
        <v>63</v>
      </c>
      <c r="I7820">
        <v>0.8</v>
      </c>
      <c r="J7820" t="s">
        <v>71</v>
      </c>
      <c r="K7820"/>
      <c r="L7820"/>
      <c r="M7820"/>
      <c r="N7820"/>
      <c r="O7820"/>
      <c r="P7820"/>
      <c r="Q7820"/>
      <c r="R7820"/>
      <c r="S7820"/>
      <c r="T7820"/>
      <c r="U7820"/>
      <c r="V7820"/>
      <c r="W7820"/>
      <c r="X7820"/>
      <c r="Y7820"/>
      <c r="Z7820"/>
      <c r="AA7820"/>
      <c r="AB7820"/>
      <c r="AC7820"/>
      <c r="AD7820"/>
      <c r="AE7820"/>
      <c r="AF7820"/>
      <c r="AG7820">
        <v>1</v>
      </c>
      <c r="AH7820">
        <v>0</v>
      </c>
    </row>
    <row r="7821" spans="1:34" ht="15" x14ac:dyDescent="0.25">
      <c r="A7821" t="s">
        <v>15460</v>
      </c>
      <c r="B7821" t="s">
        <v>15461</v>
      </c>
      <c r="C7821" t="s">
        <v>251</v>
      </c>
      <c r="D7821">
        <v>35</v>
      </c>
      <c r="E7821" s="138">
        <v>45636</v>
      </c>
      <c r="F7821" s="138">
        <v>45708</v>
      </c>
      <c r="G7821" t="s">
        <v>69</v>
      </c>
      <c r="H7821" t="s">
        <v>70</v>
      </c>
      <c r="I7821">
        <v>0</v>
      </c>
      <c r="J7821" t="s">
        <v>16230</v>
      </c>
      <c r="K7821">
        <v>0.8</v>
      </c>
      <c r="L7821" t="s">
        <v>71</v>
      </c>
      <c r="M7821"/>
      <c r="N7821"/>
      <c r="O7821"/>
      <c r="P7821"/>
      <c r="Q7821"/>
      <c r="R7821"/>
      <c r="S7821"/>
      <c r="T7821"/>
      <c r="U7821"/>
      <c r="V7821"/>
      <c r="W7821"/>
      <c r="X7821"/>
      <c r="Y7821"/>
      <c r="Z7821"/>
      <c r="AA7821"/>
      <c r="AB7821"/>
      <c r="AC7821"/>
      <c r="AD7821"/>
      <c r="AE7821"/>
      <c r="AF7821"/>
      <c r="AG7821">
        <v>2</v>
      </c>
      <c r="AH7821">
        <v>15000</v>
      </c>
    </row>
    <row r="7822" spans="1:34" ht="15" x14ac:dyDescent="0.25">
      <c r="A7822" t="s">
        <v>15462</v>
      </c>
      <c r="B7822" t="s">
        <v>15463</v>
      </c>
      <c r="C7822" t="s">
        <v>90</v>
      </c>
      <c r="D7822">
        <v>59</v>
      </c>
      <c r="E7822" s="138">
        <v>45645</v>
      </c>
      <c r="F7822" s="138">
        <v>45722</v>
      </c>
      <c r="G7822" t="s">
        <v>69</v>
      </c>
      <c r="H7822" t="s">
        <v>63</v>
      </c>
      <c r="I7822">
        <v>0.8</v>
      </c>
      <c r="J7822" t="s">
        <v>71</v>
      </c>
      <c r="K7822"/>
      <c r="L7822"/>
      <c r="M7822"/>
      <c r="N7822"/>
      <c r="O7822"/>
      <c r="P7822"/>
      <c r="Q7822"/>
      <c r="R7822"/>
      <c r="S7822"/>
      <c r="T7822"/>
      <c r="U7822"/>
      <c r="V7822"/>
      <c r="W7822"/>
      <c r="X7822"/>
      <c r="Y7822"/>
      <c r="Z7822"/>
      <c r="AA7822"/>
      <c r="AB7822"/>
      <c r="AC7822"/>
      <c r="AD7822"/>
      <c r="AE7822"/>
      <c r="AF7822"/>
      <c r="AG7822">
        <v>1</v>
      </c>
      <c r="AH7822">
        <v>0</v>
      </c>
    </row>
    <row r="7823" spans="1:34" ht="15" x14ac:dyDescent="0.25">
      <c r="A7823" t="s">
        <v>15464</v>
      </c>
      <c r="B7823" t="s">
        <v>15465</v>
      </c>
      <c r="C7823" t="s">
        <v>62</v>
      </c>
      <c r="D7823">
        <v>42</v>
      </c>
      <c r="E7823" s="138">
        <v>45646</v>
      </c>
      <c r="F7823" s="138">
        <v>45686</v>
      </c>
      <c r="G7823" t="s">
        <v>69</v>
      </c>
      <c r="H7823" t="s">
        <v>63</v>
      </c>
      <c r="I7823">
        <v>0.8</v>
      </c>
      <c r="J7823" t="s">
        <v>71</v>
      </c>
      <c r="K7823"/>
      <c r="L7823"/>
      <c r="M7823"/>
      <c r="N7823"/>
      <c r="O7823"/>
      <c r="P7823"/>
      <c r="Q7823"/>
      <c r="R7823"/>
      <c r="S7823"/>
      <c r="T7823"/>
      <c r="U7823"/>
      <c r="V7823"/>
      <c r="W7823"/>
      <c r="X7823"/>
      <c r="Y7823"/>
      <c r="Z7823"/>
      <c r="AA7823"/>
      <c r="AB7823"/>
      <c r="AC7823"/>
      <c r="AD7823"/>
      <c r="AE7823"/>
      <c r="AF7823"/>
      <c r="AG7823">
        <v>1</v>
      </c>
      <c r="AH7823">
        <v>0</v>
      </c>
    </row>
    <row r="7824" spans="1:34" ht="15" x14ac:dyDescent="0.25">
      <c r="A7824" t="s">
        <v>15466</v>
      </c>
      <c r="B7824" t="s">
        <v>15467</v>
      </c>
      <c r="C7824" t="s">
        <v>142</v>
      </c>
      <c r="D7824">
        <v>2</v>
      </c>
      <c r="E7824" s="138">
        <v>45715</v>
      </c>
      <c r="F7824" s="138">
        <v>45933</v>
      </c>
      <c r="G7824" t="s">
        <v>75</v>
      </c>
      <c r="H7824" t="s">
        <v>70</v>
      </c>
      <c r="I7824">
        <v>0</v>
      </c>
      <c r="J7824" t="s">
        <v>16228</v>
      </c>
      <c r="K7824">
        <v>0.62</v>
      </c>
      <c r="L7824" t="s">
        <v>16270</v>
      </c>
      <c r="M7824">
        <v>0.75</v>
      </c>
      <c r="N7824" t="s">
        <v>78</v>
      </c>
      <c r="O7824">
        <v>0.8</v>
      </c>
      <c r="P7824" t="s">
        <v>79</v>
      </c>
      <c r="Q7824"/>
      <c r="R7824"/>
      <c r="S7824"/>
      <c r="T7824"/>
      <c r="U7824"/>
      <c r="V7824"/>
      <c r="W7824"/>
      <c r="X7824"/>
      <c r="Y7824"/>
      <c r="Z7824"/>
      <c r="AA7824"/>
      <c r="AB7824"/>
      <c r="AC7824"/>
      <c r="AD7824"/>
      <c r="AE7824"/>
      <c r="AF7824"/>
      <c r="AG7824">
        <v>4</v>
      </c>
      <c r="AH7824">
        <v>12000</v>
      </c>
    </row>
    <row r="7825" spans="1:34" ht="15" x14ac:dyDescent="0.25">
      <c r="A7825" t="s">
        <v>15468</v>
      </c>
      <c r="B7825" t="s">
        <v>15469</v>
      </c>
      <c r="C7825" t="s">
        <v>790</v>
      </c>
      <c r="D7825">
        <v>4</v>
      </c>
      <c r="E7825" s="138">
        <v>45743</v>
      </c>
      <c r="F7825" s="138">
        <v>45775</v>
      </c>
      <c r="G7825" t="s">
        <v>69</v>
      </c>
      <c r="H7825" t="s">
        <v>70</v>
      </c>
      <c r="I7825">
        <v>0</v>
      </c>
      <c r="J7825" t="s">
        <v>16230</v>
      </c>
      <c r="K7825">
        <v>0.35</v>
      </c>
      <c r="L7825" t="s">
        <v>16270</v>
      </c>
      <c r="M7825">
        <v>0.65</v>
      </c>
      <c r="N7825" t="s">
        <v>78</v>
      </c>
      <c r="O7825">
        <v>0.78</v>
      </c>
      <c r="P7825" t="s">
        <v>79</v>
      </c>
      <c r="Q7825"/>
      <c r="R7825"/>
      <c r="S7825"/>
      <c r="T7825"/>
      <c r="U7825"/>
      <c r="V7825"/>
      <c r="W7825"/>
      <c r="X7825"/>
      <c r="Y7825"/>
      <c r="Z7825"/>
      <c r="AA7825"/>
      <c r="AB7825"/>
      <c r="AC7825"/>
      <c r="AD7825"/>
      <c r="AE7825"/>
      <c r="AF7825"/>
      <c r="AG7825">
        <v>4</v>
      </c>
      <c r="AH7825">
        <v>15000</v>
      </c>
    </row>
    <row r="7826" spans="1:34" ht="15" x14ac:dyDescent="0.25">
      <c r="A7826" t="s">
        <v>15470</v>
      </c>
      <c r="B7826" t="s">
        <v>15471</v>
      </c>
      <c r="C7826" t="s">
        <v>321</v>
      </c>
      <c r="D7826"/>
      <c r="E7826"/>
      <c r="F7826"/>
      <c r="G7826"/>
      <c r="H7826" t="s">
        <v>63</v>
      </c>
      <c r="I7826" t="s">
        <v>64</v>
      </c>
      <c r="J7826"/>
      <c r="K7826"/>
      <c r="L7826"/>
      <c r="M7826"/>
      <c r="N7826"/>
      <c r="O7826"/>
      <c r="P7826"/>
      <c r="Q7826"/>
      <c r="R7826"/>
      <c r="S7826"/>
      <c r="T7826"/>
      <c r="U7826"/>
      <c r="V7826"/>
      <c r="W7826"/>
      <c r="X7826"/>
      <c r="Y7826"/>
      <c r="Z7826"/>
      <c r="AA7826"/>
      <c r="AB7826"/>
      <c r="AC7826"/>
      <c r="AD7826"/>
      <c r="AE7826"/>
      <c r="AF7826"/>
      <c r="AG7826"/>
      <c r="AH7826">
        <v>0</v>
      </c>
    </row>
    <row r="7827" spans="1:34" ht="15" x14ac:dyDescent="0.25">
      <c r="A7827" t="s">
        <v>15472</v>
      </c>
      <c r="B7827" t="s">
        <v>15473</v>
      </c>
      <c r="C7827" t="s">
        <v>246</v>
      </c>
      <c r="D7827">
        <v>2</v>
      </c>
      <c r="E7827" s="138">
        <v>45713</v>
      </c>
      <c r="F7827" s="138">
        <v>45756</v>
      </c>
      <c r="G7827" t="s">
        <v>69</v>
      </c>
      <c r="H7827" t="s">
        <v>63</v>
      </c>
      <c r="I7827">
        <v>0.8</v>
      </c>
      <c r="J7827" t="s">
        <v>71</v>
      </c>
      <c r="K7827"/>
      <c r="L7827"/>
      <c r="M7827"/>
      <c r="N7827"/>
      <c r="O7827"/>
      <c r="P7827"/>
      <c r="Q7827"/>
      <c r="R7827"/>
      <c r="S7827"/>
      <c r="T7827"/>
      <c r="U7827"/>
      <c r="V7827"/>
      <c r="W7827"/>
      <c r="X7827"/>
      <c r="Y7827"/>
      <c r="Z7827"/>
      <c r="AA7827"/>
      <c r="AB7827"/>
      <c r="AC7827"/>
      <c r="AD7827"/>
      <c r="AE7827"/>
      <c r="AF7827"/>
      <c r="AG7827">
        <v>1</v>
      </c>
      <c r="AH7827">
        <v>0</v>
      </c>
    </row>
    <row r="7828" spans="1:34" ht="15" x14ac:dyDescent="0.25">
      <c r="A7828" t="s">
        <v>15474</v>
      </c>
      <c r="B7828" t="s">
        <v>15475</v>
      </c>
      <c r="C7828" t="s">
        <v>318</v>
      </c>
      <c r="D7828">
        <v>46</v>
      </c>
      <c r="E7828" s="138">
        <v>42223</v>
      </c>
      <c r="F7828" s="138">
        <v>46011</v>
      </c>
      <c r="G7828" t="s">
        <v>69</v>
      </c>
      <c r="H7828" t="s">
        <v>70</v>
      </c>
      <c r="I7828">
        <v>0</v>
      </c>
      <c r="J7828" t="s">
        <v>16229</v>
      </c>
      <c r="K7828">
        <v>0.8</v>
      </c>
      <c r="L7828" t="s">
        <v>71</v>
      </c>
      <c r="M7828"/>
      <c r="N7828"/>
      <c r="O7828"/>
      <c r="P7828"/>
      <c r="Q7828"/>
      <c r="R7828"/>
      <c r="S7828"/>
      <c r="T7828"/>
      <c r="U7828"/>
      <c r="V7828"/>
      <c r="W7828"/>
      <c r="X7828"/>
      <c r="Y7828"/>
      <c r="Z7828"/>
      <c r="AA7828"/>
      <c r="AB7828"/>
      <c r="AC7828"/>
      <c r="AD7828"/>
      <c r="AE7828"/>
      <c r="AF7828"/>
      <c r="AG7828">
        <v>2</v>
      </c>
      <c r="AH7828">
        <v>10000</v>
      </c>
    </row>
    <row r="7829" spans="1:34" ht="15" x14ac:dyDescent="0.25">
      <c r="A7829" t="s">
        <v>15476</v>
      </c>
      <c r="B7829" t="s">
        <v>15477</v>
      </c>
      <c r="C7829" t="s">
        <v>801</v>
      </c>
      <c r="D7829">
        <v>47</v>
      </c>
      <c r="E7829" s="138">
        <v>45646</v>
      </c>
      <c r="F7829" s="138">
        <v>45832</v>
      </c>
      <c r="G7829" t="s">
        <v>69</v>
      </c>
      <c r="H7829" t="s">
        <v>63</v>
      </c>
      <c r="I7829">
        <v>0.8</v>
      </c>
      <c r="J7829" t="s">
        <v>71</v>
      </c>
      <c r="K7829"/>
      <c r="L7829"/>
      <c r="M7829"/>
      <c r="N7829"/>
      <c r="O7829"/>
      <c r="P7829"/>
      <c r="Q7829"/>
      <c r="R7829"/>
      <c r="S7829"/>
      <c r="T7829"/>
      <c r="U7829"/>
      <c r="V7829"/>
      <c r="W7829"/>
      <c r="X7829"/>
      <c r="Y7829"/>
      <c r="Z7829"/>
      <c r="AA7829"/>
      <c r="AB7829"/>
      <c r="AC7829"/>
      <c r="AD7829"/>
      <c r="AE7829"/>
      <c r="AF7829"/>
      <c r="AG7829">
        <v>1</v>
      </c>
      <c r="AH7829">
        <v>0</v>
      </c>
    </row>
    <row r="7830" spans="1:34" ht="15" x14ac:dyDescent="0.25">
      <c r="A7830" t="s">
        <v>15478</v>
      </c>
      <c r="B7830" t="s">
        <v>15479</v>
      </c>
      <c r="C7830" t="s">
        <v>667</v>
      </c>
      <c r="D7830">
        <v>6</v>
      </c>
      <c r="E7830" s="138">
        <v>44680</v>
      </c>
      <c r="F7830" s="138">
        <v>46011</v>
      </c>
      <c r="G7830" t="s">
        <v>69</v>
      </c>
      <c r="H7830" t="s">
        <v>70</v>
      </c>
      <c r="I7830">
        <v>0</v>
      </c>
      <c r="J7830" t="s">
        <v>16259</v>
      </c>
      <c r="K7830">
        <v>0.8</v>
      </c>
      <c r="L7830" t="s">
        <v>71</v>
      </c>
      <c r="M7830"/>
      <c r="N7830"/>
      <c r="O7830"/>
      <c r="P7830"/>
      <c r="Q7830"/>
      <c r="R7830"/>
      <c r="S7830"/>
      <c r="T7830"/>
      <c r="U7830"/>
      <c r="V7830"/>
      <c r="W7830"/>
      <c r="X7830"/>
      <c r="Y7830"/>
      <c r="Z7830"/>
      <c r="AA7830"/>
      <c r="AB7830"/>
      <c r="AC7830"/>
      <c r="AD7830"/>
      <c r="AE7830"/>
      <c r="AF7830"/>
      <c r="AG7830">
        <v>2</v>
      </c>
      <c r="AH7830">
        <v>11000</v>
      </c>
    </row>
    <row r="7831" spans="1:34" ht="15" x14ac:dyDescent="0.25">
      <c r="A7831" t="s">
        <v>15480</v>
      </c>
      <c r="B7831" t="s">
        <v>15481</v>
      </c>
      <c r="C7831" t="s">
        <v>313</v>
      </c>
      <c r="D7831"/>
      <c r="E7831"/>
      <c r="F7831"/>
      <c r="G7831"/>
      <c r="H7831" t="s">
        <v>63</v>
      </c>
      <c r="I7831" t="s">
        <v>64</v>
      </c>
      <c r="J7831"/>
      <c r="K7831"/>
      <c r="L7831"/>
      <c r="M7831"/>
      <c r="N7831"/>
      <c r="O7831"/>
      <c r="P7831"/>
      <c r="Q7831"/>
      <c r="R7831"/>
      <c r="S7831"/>
      <c r="T7831"/>
      <c r="U7831"/>
      <c r="V7831"/>
      <c r="W7831"/>
      <c r="X7831"/>
      <c r="Y7831"/>
      <c r="Z7831"/>
      <c r="AA7831"/>
      <c r="AB7831"/>
      <c r="AC7831"/>
      <c r="AD7831"/>
      <c r="AE7831"/>
      <c r="AF7831"/>
      <c r="AG7831"/>
      <c r="AH7831">
        <v>0</v>
      </c>
    </row>
    <row r="7832" spans="1:34" ht="15" x14ac:dyDescent="0.25">
      <c r="A7832" t="s">
        <v>15482</v>
      </c>
      <c r="B7832" t="s">
        <v>15483</v>
      </c>
      <c r="C7832" t="s">
        <v>122</v>
      </c>
      <c r="D7832">
        <v>16</v>
      </c>
      <c r="E7832" s="138">
        <v>44315</v>
      </c>
      <c r="F7832" s="138">
        <v>46011</v>
      </c>
      <c r="G7832" t="s">
        <v>69</v>
      </c>
      <c r="H7832" t="s">
        <v>63</v>
      </c>
      <c r="I7832">
        <v>0.8</v>
      </c>
      <c r="J7832" t="s">
        <v>71</v>
      </c>
      <c r="K7832"/>
      <c r="L7832"/>
      <c r="M7832"/>
      <c r="N7832"/>
      <c r="O7832"/>
      <c r="P7832"/>
      <c r="Q7832"/>
      <c r="R7832"/>
      <c r="S7832"/>
      <c r="T7832"/>
      <c r="U7832"/>
      <c r="V7832"/>
      <c r="W7832"/>
      <c r="X7832"/>
      <c r="Y7832"/>
      <c r="Z7832"/>
      <c r="AA7832"/>
      <c r="AB7832"/>
      <c r="AC7832"/>
      <c r="AD7832"/>
      <c r="AE7832"/>
      <c r="AF7832"/>
      <c r="AG7832">
        <v>1</v>
      </c>
      <c r="AH7832">
        <v>0</v>
      </c>
    </row>
    <row r="7833" spans="1:34" ht="15" x14ac:dyDescent="0.25">
      <c r="A7833" t="s">
        <v>15484</v>
      </c>
      <c r="B7833" t="s">
        <v>15485</v>
      </c>
      <c r="C7833" t="s">
        <v>151</v>
      </c>
      <c r="D7833">
        <v>35</v>
      </c>
      <c r="E7833" s="138">
        <v>45647</v>
      </c>
      <c r="F7833" s="138">
        <v>45665</v>
      </c>
      <c r="G7833" t="s">
        <v>69</v>
      </c>
      <c r="H7833" t="s">
        <v>63</v>
      </c>
      <c r="I7833">
        <v>0.8</v>
      </c>
      <c r="J7833" t="s">
        <v>71</v>
      </c>
      <c r="K7833"/>
      <c r="L7833"/>
      <c r="M7833"/>
      <c r="N7833"/>
      <c r="O7833"/>
      <c r="P7833"/>
      <c r="Q7833"/>
      <c r="R7833"/>
      <c r="S7833"/>
      <c r="T7833"/>
      <c r="U7833"/>
      <c r="V7833"/>
      <c r="W7833"/>
      <c r="X7833"/>
      <c r="Y7833"/>
      <c r="Z7833"/>
      <c r="AA7833"/>
      <c r="AB7833"/>
      <c r="AC7833"/>
      <c r="AD7833"/>
      <c r="AE7833"/>
      <c r="AF7833"/>
      <c r="AG7833">
        <v>1</v>
      </c>
      <c r="AH7833">
        <v>0</v>
      </c>
    </row>
    <row r="7834" spans="1:34" ht="15" x14ac:dyDescent="0.25">
      <c r="A7834" t="s">
        <v>15486</v>
      </c>
      <c r="B7834" t="s">
        <v>15487</v>
      </c>
      <c r="C7834" t="s">
        <v>521</v>
      </c>
      <c r="D7834">
        <v>47</v>
      </c>
      <c r="E7834" s="138">
        <v>45646</v>
      </c>
      <c r="F7834" s="138">
        <v>45701</v>
      </c>
      <c r="G7834" t="s">
        <v>69</v>
      </c>
      <c r="H7834" t="s">
        <v>63</v>
      </c>
      <c r="I7834">
        <v>0.45</v>
      </c>
      <c r="J7834" t="s">
        <v>71</v>
      </c>
      <c r="K7834"/>
      <c r="L7834"/>
      <c r="M7834"/>
      <c r="N7834"/>
      <c r="O7834"/>
      <c r="P7834"/>
      <c r="Q7834"/>
      <c r="R7834"/>
      <c r="S7834"/>
      <c r="T7834"/>
      <c r="U7834"/>
      <c r="V7834"/>
      <c r="W7834"/>
      <c r="X7834"/>
      <c r="Y7834"/>
      <c r="Z7834"/>
      <c r="AA7834"/>
      <c r="AB7834"/>
      <c r="AC7834"/>
      <c r="AD7834"/>
      <c r="AE7834"/>
      <c r="AF7834"/>
      <c r="AG7834">
        <v>1</v>
      </c>
      <c r="AH7834">
        <v>0</v>
      </c>
    </row>
    <row r="7835" spans="1:34" ht="15" x14ac:dyDescent="0.25">
      <c r="A7835" t="s">
        <v>15488</v>
      </c>
      <c r="B7835" t="s">
        <v>15489</v>
      </c>
      <c r="C7835" t="s">
        <v>318</v>
      </c>
      <c r="D7835">
        <v>24</v>
      </c>
      <c r="E7835" s="138">
        <v>45644</v>
      </c>
      <c r="F7835" s="138">
        <v>45905</v>
      </c>
      <c r="G7835" t="s">
        <v>616</v>
      </c>
      <c r="H7835" t="s">
        <v>70</v>
      </c>
      <c r="I7835">
        <v>0</v>
      </c>
      <c r="J7835" t="s">
        <v>16229</v>
      </c>
      <c r="K7835">
        <v>0.35</v>
      </c>
      <c r="L7835" t="s">
        <v>16270</v>
      </c>
      <c r="M7835">
        <v>0.5</v>
      </c>
      <c r="N7835" t="s">
        <v>78</v>
      </c>
      <c r="O7835">
        <v>0.8</v>
      </c>
      <c r="P7835" t="s">
        <v>79</v>
      </c>
      <c r="Q7835"/>
      <c r="R7835"/>
      <c r="S7835"/>
      <c r="T7835"/>
      <c r="U7835"/>
      <c r="V7835"/>
      <c r="W7835"/>
      <c r="X7835"/>
      <c r="Y7835"/>
      <c r="Z7835"/>
      <c r="AA7835"/>
      <c r="AB7835"/>
      <c r="AC7835"/>
      <c r="AD7835"/>
      <c r="AE7835"/>
      <c r="AF7835"/>
      <c r="AG7835">
        <v>4</v>
      </c>
      <c r="AH7835">
        <v>10000</v>
      </c>
    </row>
    <row r="7836" spans="1:34" ht="15" x14ac:dyDescent="0.25">
      <c r="A7836" t="s">
        <v>15490</v>
      </c>
      <c r="B7836" t="s">
        <v>15491</v>
      </c>
      <c r="C7836" t="s">
        <v>182</v>
      </c>
      <c r="D7836">
        <v>21</v>
      </c>
      <c r="E7836" s="138">
        <v>45642</v>
      </c>
      <c r="F7836" s="138">
        <v>45670</v>
      </c>
      <c r="G7836" t="s">
        <v>75</v>
      </c>
      <c r="H7836" t="s">
        <v>70</v>
      </c>
      <c r="I7836">
        <v>0</v>
      </c>
      <c r="J7836" t="s">
        <v>16229</v>
      </c>
      <c r="K7836">
        <v>0.8</v>
      </c>
      <c r="L7836" t="s">
        <v>71</v>
      </c>
      <c r="M7836"/>
      <c r="N7836"/>
      <c r="O7836"/>
      <c r="P7836"/>
      <c r="Q7836"/>
      <c r="R7836"/>
      <c r="S7836"/>
      <c r="T7836"/>
      <c r="U7836"/>
      <c r="V7836"/>
      <c r="W7836"/>
      <c r="X7836"/>
      <c r="Y7836"/>
      <c r="Z7836"/>
      <c r="AA7836"/>
      <c r="AB7836"/>
      <c r="AC7836"/>
      <c r="AD7836"/>
      <c r="AE7836"/>
      <c r="AF7836"/>
      <c r="AG7836">
        <v>2</v>
      </c>
      <c r="AH7836">
        <v>10000</v>
      </c>
    </row>
    <row r="7837" spans="1:34" ht="15" x14ac:dyDescent="0.25">
      <c r="A7837" t="s">
        <v>15492</v>
      </c>
      <c r="B7837" t="s">
        <v>15493</v>
      </c>
      <c r="C7837" t="s">
        <v>182</v>
      </c>
      <c r="D7837">
        <v>1</v>
      </c>
      <c r="E7837" s="138">
        <v>44011</v>
      </c>
      <c r="F7837" s="138">
        <v>46011</v>
      </c>
      <c r="G7837" t="s">
        <v>69</v>
      </c>
      <c r="H7837" t="s">
        <v>70</v>
      </c>
      <c r="I7837">
        <v>0</v>
      </c>
      <c r="J7837" t="s">
        <v>16229</v>
      </c>
      <c r="K7837">
        <v>0.6</v>
      </c>
      <c r="L7837" t="s">
        <v>71</v>
      </c>
      <c r="M7837"/>
      <c r="N7837"/>
      <c r="O7837"/>
      <c r="P7837"/>
      <c r="Q7837"/>
      <c r="R7837"/>
      <c r="S7837"/>
      <c r="T7837"/>
      <c r="U7837"/>
      <c r="V7837"/>
      <c r="W7837"/>
      <c r="X7837"/>
      <c r="Y7837"/>
      <c r="Z7837"/>
      <c r="AA7837"/>
      <c r="AB7837"/>
      <c r="AC7837"/>
      <c r="AD7837"/>
      <c r="AE7837"/>
      <c r="AF7837"/>
      <c r="AG7837">
        <v>2</v>
      </c>
      <c r="AH7837">
        <v>10000</v>
      </c>
    </row>
    <row r="7838" spans="1:34" ht="15" x14ac:dyDescent="0.25">
      <c r="A7838" t="s">
        <v>15494</v>
      </c>
      <c r="B7838" t="s">
        <v>15495</v>
      </c>
      <c r="C7838" t="s">
        <v>231</v>
      </c>
      <c r="D7838">
        <v>62</v>
      </c>
      <c r="E7838" s="138">
        <v>45645</v>
      </c>
      <c r="F7838" s="138">
        <v>45797</v>
      </c>
      <c r="G7838" t="s">
        <v>69</v>
      </c>
      <c r="H7838" t="s">
        <v>70</v>
      </c>
      <c r="I7838">
        <v>0</v>
      </c>
      <c r="J7838" t="s">
        <v>16229</v>
      </c>
      <c r="K7838">
        <v>0.78</v>
      </c>
      <c r="L7838" t="s">
        <v>71</v>
      </c>
      <c r="M7838"/>
      <c r="N7838"/>
      <c r="O7838"/>
      <c r="P7838"/>
      <c r="Q7838"/>
      <c r="R7838"/>
      <c r="S7838"/>
      <c r="T7838"/>
      <c r="U7838"/>
      <c r="V7838"/>
      <c r="W7838"/>
      <c r="X7838"/>
      <c r="Y7838"/>
      <c r="Z7838"/>
      <c r="AA7838"/>
      <c r="AB7838"/>
      <c r="AC7838"/>
      <c r="AD7838"/>
      <c r="AE7838"/>
      <c r="AF7838"/>
      <c r="AG7838">
        <v>2</v>
      </c>
      <c r="AH7838">
        <v>10000</v>
      </c>
    </row>
    <row r="7839" spans="1:34" ht="15" x14ac:dyDescent="0.25">
      <c r="A7839" t="s">
        <v>15500</v>
      </c>
      <c r="B7839" t="s">
        <v>15501</v>
      </c>
      <c r="C7839" t="s">
        <v>148</v>
      </c>
      <c r="D7839">
        <v>52</v>
      </c>
      <c r="E7839" s="138">
        <v>45645</v>
      </c>
      <c r="F7839" s="138">
        <v>45828</v>
      </c>
      <c r="G7839" t="s">
        <v>75</v>
      </c>
      <c r="H7839" t="s">
        <v>70</v>
      </c>
      <c r="I7839">
        <v>0</v>
      </c>
      <c r="J7839" t="s">
        <v>16229</v>
      </c>
      <c r="K7839">
        <v>0.8</v>
      </c>
      <c r="L7839" t="s">
        <v>71</v>
      </c>
      <c r="M7839"/>
      <c r="N7839"/>
      <c r="O7839"/>
      <c r="P7839"/>
      <c r="Q7839"/>
      <c r="R7839"/>
      <c r="S7839"/>
      <c r="T7839"/>
      <c r="U7839"/>
      <c r="V7839"/>
      <c r="W7839"/>
      <c r="X7839"/>
      <c r="Y7839"/>
      <c r="Z7839"/>
      <c r="AA7839"/>
      <c r="AB7839"/>
      <c r="AC7839"/>
      <c r="AD7839"/>
      <c r="AE7839"/>
      <c r="AF7839"/>
      <c r="AG7839">
        <v>2</v>
      </c>
      <c r="AH7839">
        <v>10000</v>
      </c>
    </row>
    <row r="7840" spans="1:34" ht="15" x14ac:dyDescent="0.25">
      <c r="A7840" t="s">
        <v>15496</v>
      </c>
      <c r="B7840" t="s">
        <v>15497</v>
      </c>
      <c r="C7840" t="s">
        <v>182</v>
      </c>
      <c r="D7840">
        <v>40</v>
      </c>
      <c r="E7840" s="138">
        <v>45649</v>
      </c>
      <c r="F7840" s="138">
        <v>45944</v>
      </c>
      <c r="G7840" t="s">
        <v>75</v>
      </c>
      <c r="H7840" t="s">
        <v>70</v>
      </c>
      <c r="I7840">
        <v>0</v>
      </c>
      <c r="J7840" t="s">
        <v>16276</v>
      </c>
      <c r="K7840">
        <v>0.3</v>
      </c>
      <c r="L7840" t="s">
        <v>16270</v>
      </c>
      <c r="M7840">
        <v>0.7</v>
      </c>
      <c r="N7840" t="s">
        <v>78</v>
      </c>
      <c r="O7840">
        <v>0.8</v>
      </c>
      <c r="P7840" t="s">
        <v>79</v>
      </c>
      <c r="Q7840"/>
      <c r="R7840"/>
      <c r="S7840"/>
      <c r="T7840"/>
      <c r="U7840"/>
      <c r="V7840"/>
      <c r="W7840"/>
      <c r="X7840"/>
      <c r="Y7840"/>
      <c r="Z7840"/>
      <c r="AA7840"/>
      <c r="AB7840"/>
      <c r="AC7840"/>
      <c r="AD7840"/>
      <c r="AE7840"/>
      <c r="AF7840"/>
      <c r="AG7840">
        <v>4</v>
      </c>
      <c r="AH7840">
        <v>18000</v>
      </c>
    </row>
    <row r="7841" spans="1:34" ht="15" x14ac:dyDescent="0.25">
      <c r="A7841" t="s">
        <v>15498</v>
      </c>
      <c r="B7841" t="s">
        <v>15499</v>
      </c>
      <c r="C7841" t="s">
        <v>246</v>
      </c>
      <c r="D7841">
        <v>40</v>
      </c>
      <c r="E7841" s="138">
        <v>45289</v>
      </c>
      <c r="F7841" s="138">
        <v>46011</v>
      </c>
      <c r="G7841" t="s">
        <v>69</v>
      </c>
      <c r="H7841" t="s">
        <v>70</v>
      </c>
      <c r="I7841">
        <v>0</v>
      </c>
      <c r="J7841" t="s">
        <v>16237</v>
      </c>
      <c r="K7841">
        <v>0.8</v>
      </c>
      <c r="L7841" t="s">
        <v>71</v>
      </c>
      <c r="M7841"/>
      <c r="N7841"/>
      <c r="O7841"/>
      <c r="P7841"/>
      <c r="Q7841"/>
      <c r="R7841"/>
      <c r="S7841"/>
      <c r="T7841"/>
      <c r="U7841"/>
      <c r="V7841"/>
      <c r="W7841"/>
      <c r="X7841"/>
      <c r="Y7841"/>
      <c r="Z7841"/>
      <c r="AA7841"/>
      <c r="AB7841"/>
      <c r="AC7841"/>
      <c r="AD7841"/>
      <c r="AE7841"/>
      <c r="AF7841"/>
      <c r="AG7841">
        <v>2</v>
      </c>
      <c r="AH7841">
        <v>9000</v>
      </c>
    </row>
    <row r="7842" spans="1:34" ht="15" x14ac:dyDescent="0.25">
      <c r="A7842" t="s">
        <v>15502</v>
      </c>
      <c r="B7842" t="s">
        <v>15503</v>
      </c>
      <c r="C7842" t="s">
        <v>1079</v>
      </c>
      <c r="D7842">
        <v>15</v>
      </c>
      <c r="E7842" s="138">
        <v>43861</v>
      </c>
      <c r="F7842" s="138">
        <v>46011</v>
      </c>
      <c r="G7842" t="s">
        <v>69</v>
      </c>
      <c r="H7842" t="s">
        <v>70</v>
      </c>
      <c r="I7842">
        <v>0</v>
      </c>
      <c r="J7842" t="s">
        <v>16229</v>
      </c>
      <c r="K7842">
        <v>0.78</v>
      </c>
      <c r="L7842" t="s">
        <v>71</v>
      </c>
      <c r="M7842"/>
      <c r="N7842"/>
      <c r="O7842"/>
      <c r="P7842"/>
      <c r="Q7842"/>
      <c r="R7842"/>
      <c r="S7842"/>
      <c r="T7842"/>
      <c r="U7842"/>
      <c r="V7842"/>
      <c r="W7842"/>
      <c r="X7842"/>
      <c r="Y7842"/>
      <c r="Z7842"/>
      <c r="AA7842"/>
      <c r="AB7842"/>
      <c r="AC7842"/>
      <c r="AD7842"/>
      <c r="AE7842"/>
      <c r="AF7842"/>
      <c r="AG7842">
        <v>2</v>
      </c>
      <c r="AH7842">
        <v>10000</v>
      </c>
    </row>
    <row r="7843" spans="1:34" ht="15" x14ac:dyDescent="0.25">
      <c r="A7843" t="s">
        <v>15504</v>
      </c>
      <c r="B7843" t="s">
        <v>15505</v>
      </c>
      <c r="C7843" t="s">
        <v>151</v>
      </c>
      <c r="D7843">
        <v>6</v>
      </c>
      <c r="E7843" s="138">
        <v>44322</v>
      </c>
      <c r="F7843" s="138">
        <v>46011</v>
      </c>
      <c r="G7843" t="s">
        <v>69</v>
      </c>
      <c r="H7843" t="s">
        <v>63</v>
      </c>
      <c r="I7843">
        <v>0.6</v>
      </c>
      <c r="J7843" t="s">
        <v>71</v>
      </c>
      <c r="K7843"/>
      <c r="L7843"/>
      <c r="M7843"/>
      <c r="N7843"/>
      <c r="O7843"/>
      <c r="P7843"/>
      <c r="Q7843"/>
      <c r="R7843"/>
      <c r="S7843"/>
      <c r="T7843"/>
      <c r="U7843"/>
      <c r="V7843"/>
      <c r="W7843"/>
      <c r="X7843"/>
      <c r="Y7843"/>
      <c r="Z7843"/>
      <c r="AA7843"/>
      <c r="AB7843"/>
      <c r="AC7843"/>
      <c r="AD7843"/>
      <c r="AE7843"/>
      <c r="AF7843"/>
      <c r="AG7843">
        <v>1</v>
      </c>
      <c r="AH7843">
        <v>0</v>
      </c>
    </row>
    <row r="7844" spans="1:34" ht="15" x14ac:dyDescent="0.25">
      <c r="A7844" t="s">
        <v>15508</v>
      </c>
      <c r="B7844" t="s">
        <v>15509</v>
      </c>
      <c r="C7844" t="s">
        <v>99</v>
      </c>
      <c r="D7844"/>
      <c r="E7844"/>
      <c r="F7844"/>
      <c r="G7844"/>
      <c r="H7844" t="s">
        <v>63</v>
      </c>
      <c r="I7844" t="s">
        <v>64</v>
      </c>
      <c r="J7844"/>
      <c r="K7844"/>
      <c r="L7844"/>
      <c r="M7844"/>
      <c r="N7844"/>
      <c r="O7844"/>
      <c r="P7844"/>
      <c r="Q7844"/>
      <c r="R7844"/>
      <c r="S7844"/>
      <c r="T7844"/>
      <c r="U7844"/>
      <c r="V7844"/>
      <c r="W7844"/>
      <c r="X7844"/>
      <c r="Y7844"/>
      <c r="Z7844"/>
      <c r="AA7844"/>
      <c r="AB7844"/>
      <c r="AC7844"/>
      <c r="AD7844"/>
      <c r="AE7844"/>
      <c r="AF7844"/>
      <c r="AG7844"/>
      <c r="AH7844">
        <v>0</v>
      </c>
    </row>
    <row r="7845" spans="1:34" ht="15" x14ac:dyDescent="0.25">
      <c r="A7845" t="s">
        <v>15506</v>
      </c>
      <c r="B7845" t="s">
        <v>15507</v>
      </c>
      <c r="C7845" t="s">
        <v>281</v>
      </c>
      <c r="D7845">
        <v>37</v>
      </c>
      <c r="E7845" s="138">
        <v>45645</v>
      </c>
      <c r="F7845" s="138">
        <v>45670</v>
      </c>
      <c r="G7845" t="s">
        <v>69</v>
      </c>
      <c r="H7845" t="s">
        <v>63</v>
      </c>
      <c r="I7845">
        <v>0.7</v>
      </c>
      <c r="J7845" t="s">
        <v>71</v>
      </c>
      <c r="K7845"/>
      <c r="L7845"/>
      <c r="M7845"/>
      <c r="N7845"/>
      <c r="O7845"/>
      <c r="P7845"/>
      <c r="Q7845"/>
      <c r="R7845"/>
      <c r="S7845"/>
      <c r="T7845"/>
      <c r="U7845"/>
      <c r="V7845"/>
      <c r="W7845"/>
      <c r="X7845"/>
      <c r="Y7845"/>
      <c r="Z7845"/>
      <c r="AA7845"/>
      <c r="AB7845"/>
      <c r="AC7845"/>
      <c r="AD7845"/>
      <c r="AE7845"/>
      <c r="AF7845"/>
      <c r="AG7845">
        <v>1</v>
      </c>
      <c r="AH7845">
        <v>0</v>
      </c>
    </row>
    <row r="7846" spans="1:34" ht="15" x14ac:dyDescent="0.25">
      <c r="A7846" t="s">
        <v>15510</v>
      </c>
      <c r="B7846" t="s">
        <v>15511</v>
      </c>
      <c r="C7846" t="s">
        <v>99</v>
      </c>
      <c r="D7846">
        <v>83</v>
      </c>
      <c r="E7846" s="138">
        <v>45626</v>
      </c>
      <c r="F7846" s="138">
        <v>45796</v>
      </c>
      <c r="G7846" t="s">
        <v>69</v>
      </c>
      <c r="H7846" t="s">
        <v>63</v>
      </c>
      <c r="I7846">
        <v>0.5</v>
      </c>
      <c r="J7846" t="s">
        <v>71</v>
      </c>
      <c r="K7846"/>
      <c r="L7846"/>
      <c r="M7846"/>
      <c r="N7846"/>
      <c r="O7846"/>
      <c r="P7846"/>
      <c r="Q7846"/>
      <c r="R7846"/>
      <c r="S7846"/>
      <c r="T7846"/>
      <c r="U7846"/>
      <c r="V7846"/>
      <c r="W7846"/>
      <c r="X7846"/>
      <c r="Y7846"/>
      <c r="Z7846"/>
      <c r="AA7846"/>
      <c r="AB7846"/>
      <c r="AC7846"/>
      <c r="AD7846"/>
      <c r="AE7846"/>
      <c r="AF7846"/>
      <c r="AG7846">
        <v>1</v>
      </c>
      <c r="AH7846">
        <v>0</v>
      </c>
    </row>
    <row r="7847" spans="1:34" ht="15" x14ac:dyDescent="0.25">
      <c r="A7847" t="s">
        <v>15512</v>
      </c>
      <c r="B7847" t="s">
        <v>15513</v>
      </c>
      <c r="C7847" t="s">
        <v>231</v>
      </c>
      <c r="D7847">
        <v>54</v>
      </c>
      <c r="E7847" s="138">
        <v>45646</v>
      </c>
      <c r="F7847" s="138">
        <v>45667</v>
      </c>
      <c r="G7847" t="s">
        <v>69</v>
      </c>
      <c r="H7847" t="s">
        <v>63</v>
      </c>
      <c r="I7847">
        <v>0.8</v>
      </c>
      <c r="J7847" t="s">
        <v>71</v>
      </c>
      <c r="K7847"/>
      <c r="L7847"/>
      <c r="M7847"/>
      <c r="N7847"/>
      <c r="O7847"/>
      <c r="P7847"/>
      <c r="Q7847"/>
      <c r="R7847"/>
      <c r="S7847"/>
      <c r="T7847"/>
      <c r="U7847"/>
      <c r="V7847"/>
      <c r="W7847"/>
      <c r="X7847"/>
      <c r="Y7847"/>
      <c r="Z7847"/>
      <c r="AA7847"/>
      <c r="AB7847"/>
      <c r="AC7847"/>
      <c r="AD7847"/>
      <c r="AE7847"/>
      <c r="AF7847"/>
      <c r="AG7847">
        <v>1</v>
      </c>
      <c r="AH7847">
        <v>0</v>
      </c>
    </row>
    <row r="7848" spans="1:34" ht="15" x14ac:dyDescent="0.25">
      <c r="A7848" t="s">
        <v>15514</v>
      </c>
      <c r="B7848" t="s">
        <v>15515</v>
      </c>
      <c r="C7848" t="s">
        <v>102</v>
      </c>
      <c r="D7848">
        <v>35</v>
      </c>
      <c r="E7848" s="138">
        <v>45653</v>
      </c>
      <c r="F7848" s="138">
        <v>45944</v>
      </c>
      <c r="G7848" t="s">
        <v>69</v>
      </c>
      <c r="H7848" t="s">
        <v>63</v>
      </c>
      <c r="I7848">
        <v>0.65</v>
      </c>
      <c r="J7848" t="s">
        <v>71</v>
      </c>
      <c r="K7848"/>
      <c r="L7848"/>
      <c r="M7848"/>
      <c r="N7848"/>
      <c r="O7848"/>
      <c r="P7848"/>
      <c r="Q7848"/>
      <c r="R7848"/>
      <c r="S7848"/>
      <c r="T7848"/>
      <c r="U7848"/>
      <c r="V7848"/>
      <c r="W7848"/>
      <c r="X7848"/>
      <c r="Y7848"/>
      <c r="Z7848"/>
      <c r="AA7848"/>
      <c r="AB7848"/>
      <c r="AC7848"/>
      <c r="AD7848"/>
      <c r="AE7848"/>
      <c r="AF7848"/>
      <c r="AG7848">
        <v>1</v>
      </c>
      <c r="AH7848">
        <v>0</v>
      </c>
    </row>
    <row r="7849" spans="1:34" ht="15" x14ac:dyDescent="0.25">
      <c r="A7849" t="s">
        <v>15516</v>
      </c>
      <c r="B7849" t="s">
        <v>15517</v>
      </c>
      <c r="C7849" t="s">
        <v>159</v>
      </c>
      <c r="D7849">
        <v>2</v>
      </c>
      <c r="E7849" s="138">
        <v>43570</v>
      </c>
      <c r="F7849" s="138">
        <v>46011</v>
      </c>
      <c r="G7849" t="s">
        <v>69</v>
      </c>
      <c r="H7849" t="s">
        <v>63</v>
      </c>
      <c r="I7849">
        <v>0.8</v>
      </c>
      <c r="J7849" t="s">
        <v>71</v>
      </c>
      <c r="K7849"/>
      <c r="L7849"/>
      <c r="M7849"/>
      <c r="N7849"/>
      <c r="O7849"/>
      <c r="P7849"/>
      <c r="Q7849"/>
      <c r="R7849"/>
      <c r="S7849"/>
      <c r="T7849"/>
      <c r="U7849"/>
      <c r="V7849"/>
      <c r="W7849"/>
      <c r="X7849"/>
      <c r="Y7849"/>
      <c r="Z7849"/>
      <c r="AA7849"/>
      <c r="AB7849"/>
      <c r="AC7849"/>
      <c r="AD7849"/>
      <c r="AE7849"/>
      <c r="AF7849"/>
      <c r="AG7849">
        <v>1</v>
      </c>
      <c r="AH7849">
        <v>0</v>
      </c>
    </row>
    <row r="7850" spans="1:34" ht="15" x14ac:dyDescent="0.25">
      <c r="A7850" t="s">
        <v>15518</v>
      </c>
      <c r="B7850" t="s">
        <v>15519</v>
      </c>
      <c r="C7850" t="s">
        <v>125</v>
      </c>
      <c r="D7850">
        <v>46</v>
      </c>
      <c r="E7850" s="138">
        <v>41212</v>
      </c>
      <c r="F7850" s="138">
        <v>46011</v>
      </c>
      <c r="G7850" t="s">
        <v>69</v>
      </c>
      <c r="H7850" t="s">
        <v>63</v>
      </c>
      <c r="I7850">
        <v>0.8</v>
      </c>
      <c r="J7850" t="s">
        <v>71</v>
      </c>
      <c r="K7850"/>
      <c r="L7850"/>
      <c r="M7850"/>
      <c r="N7850"/>
      <c r="O7850"/>
      <c r="P7850"/>
      <c r="Q7850"/>
      <c r="R7850"/>
      <c r="S7850"/>
      <c r="T7850"/>
      <c r="U7850"/>
      <c r="V7850"/>
      <c r="W7850"/>
      <c r="X7850"/>
      <c r="Y7850"/>
      <c r="Z7850"/>
      <c r="AA7850"/>
      <c r="AB7850"/>
      <c r="AC7850"/>
      <c r="AD7850"/>
      <c r="AE7850"/>
      <c r="AF7850"/>
      <c r="AG7850">
        <v>1</v>
      </c>
      <c r="AH7850">
        <v>0</v>
      </c>
    </row>
    <row r="7851" spans="1:34" ht="15" x14ac:dyDescent="0.25">
      <c r="A7851" t="s">
        <v>15520</v>
      </c>
      <c r="B7851" t="s">
        <v>15521</v>
      </c>
      <c r="C7851" t="s">
        <v>374</v>
      </c>
      <c r="D7851">
        <v>3</v>
      </c>
      <c r="E7851" s="138">
        <v>45341</v>
      </c>
      <c r="F7851" s="138">
        <v>46011</v>
      </c>
      <c r="G7851" t="s">
        <v>69</v>
      </c>
      <c r="H7851" t="s">
        <v>63</v>
      </c>
      <c r="I7851">
        <v>0.8</v>
      </c>
      <c r="J7851" t="s">
        <v>71</v>
      </c>
      <c r="K7851"/>
      <c r="L7851"/>
      <c r="M7851"/>
      <c r="N7851"/>
      <c r="O7851"/>
      <c r="P7851"/>
      <c r="Q7851"/>
      <c r="R7851"/>
      <c r="S7851"/>
      <c r="T7851"/>
      <c r="U7851"/>
      <c r="V7851"/>
      <c r="W7851"/>
      <c r="X7851"/>
      <c r="Y7851"/>
      <c r="Z7851"/>
      <c r="AA7851"/>
      <c r="AB7851"/>
      <c r="AC7851"/>
      <c r="AD7851"/>
      <c r="AE7851"/>
      <c r="AF7851"/>
      <c r="AG7851">
        <v>1</v>
      </c>
      <c r="AH7851">
        <v>0</v>
      </c>
    </row>
    <row r="7852" spans="1:34" ht="15" x14ac:dyDescent="0.25">
      <c r="A7852" t="s">
        <v>15522</v>
      </c>
      <c r="B7852" t="s">
        <v>15523</v>
      </c>
      <c r="C7852" t="s">
        <v>206</v>
      </c>
      <c r="D7852">
        <v>76</v>
      </c>
      <c r="E7852" s="138">
        <v>40896</v>
      </c>
      <c r="F7852" s="138">
        <v>46011</v>
      </c>
      <c r="G7852" t="s">
        <v>69</v>
      </c>
      <c r="H7852" t="s">
        <v>63</v>
      </c>
      <c r="I7852">
        <v>0.8</v>
      </c>
      <c r="J7852" t="s">
        <v>71</v>
      </c>
      <c r="K7852"/>
      <c r="L7852"/>
      <c r="M7852"/>
      <c r="N7852"/>
      <c r="O7852"/>
      <c r="P7852"/>
      <c r="Q7852"/>
      <c r="R7852"/>
      <c r="S7852"/>
      <c r="T7852"/>
      <c r="U7852"/>
      <c r="V7852"/>
      <c r="W7852"/>
      <c r="X7852"/>
      <c r="Y7852"/>
      <c r="Z7852"/>
      <c r="AA7852"/>
      <c r="AB7852"/>
      <c r="AC7852"/>
      <c r="AD7852"/>
      <c r="AE7852"/>
      <c r="AF7852"/>
      <c r="AG7852">
        <v>1</v>
      </c>
      <c r="AH7852">
        <v>0</v>
      </c>
    </row>
    <row r="7853" spans="1:34" ht="15" x14ac:dyDescent="0.25">
      <c r="A7853" t="s">
        <v>15524</v>
      </c>
      <c r="B7853" t="s">
        <v>15525</v>
      </c>
      <c r="C7853" t="s">
        <v>159</v>
      </c>
      <c r="D7853">
        <v>1</v>
      </c>
      <c r="E7853" s="138">
        <v>45357</v>
      </c>
      <c r="F7853" s="138">
        <v>46011</v>
      </c>
      <c r="G7853" t="s">
        <v>69</v>
      </c>
      <c r="H7853" t="s">
        <v>70</v>
      </c>
      <c r="I7853">
        <v>0.55000000000000004</v>
      </c>
      <c r="J7853" t="s">
        <v>16466</v>
      </c>
      <c r="K7853">
        <v>0.7</v>
      </c>
      <c r="L7853" t="s">
        <v>16467</v>
      </c>
      <c r="M7853">
        <v>0.8</v>
      </c>
      <c r="N7853" t="s">
        <v>16468</v>
      </c>
      <c r="O7853"/>
      <c r="P7853"/>
      <c r="Q7853"/>
      <c r="R7853"/>
      <c r="S7853"/>
      <c r="T7853"/>
      <c r="U7853"/>
      <c r="V7853"/>
      <c r="W7853"/>
      <c r="X7853"/>
      <c r="Y7853"/>
      <c r="Z7853"/>
      <c r="AA7853"/>
      <c r="AB7853"/>
      <c r="AC7853"/>
      <c r="AD7853"/>
      <c r="AE7853"/>
      <c r="AF7853"/>
      <c r="AG7853">
        <v>0</v>
      </c>
      <c r="AH7853">
        <v>0</v>
      </c>
    </row>
    <row r="7854" spans="1:34" ht="15" x14ac:dyDescent="0.25">
      <c r="A7854" t="s">
        <v>15526</v>
      </c>
      <c r="B7854" t="s">
        <v>15527</v>
      </c>
      <c r="C7854" t="s">
        <v>193</v>
      </c>
      <c r="D7854">
        <v>37</v>
      </c>
      <c r="E7854" s="138">
        <v>45621</v>
      </c>
      <c r="F7854" s="138">
        <v>45670</v>
      </c>
      <c r="G7854" t="s">
        <v>75</v>
      </c>
      <c r="H7854" t="s">
        <v>63</v>
      </c>
      <c r="I7854">
        <v>0.65</v>
      </c>
      <c r="J7854" t="s">
        <v>71</v>
      </c>
      <c r="K7854"/>
      <c r="L7854"/>
      <c r="M7854"/>
      <c r="N7854"/>
      <c r="O7854"/>
      <c r="P7854"/>
      <c r="Q7854"/>
      <c r="R7854"/>
      <c r="S7854"/>
      <c r="T7854"/>
      <c r="U7854"/>
      <c r="V7854"/>
      <c r="W7854"/>
      <c r="X7854"/>
      <c r="Y7854"/>
      <c r="Z7854"/>
      <c r="AA7854"/>
      <c r="AB7854"/>
      <c r="AC7854"/>
      <c r="AD7854"/>
      <c r="AE7854"/>
      <c r="AF7854"/>
      <c r="AG7854">
        <v>1</v>
      </c>
      <c r="AH7854">
        <v>0</v>
      </c>
    </row>
    <row r="7855" spans="1:34" ht="15" x14ac:dyDescent="0.25">
      <c r="A7855" t="s">
        <v>15528</v>
      </c>
      <c r="B7855" t="s">
        <v>15529</v>
      </c>
      <c r="C7855" t="s">
        <v>267</v>
      </c>
      <c r="D7855">
        <v>35</v>
      </c>
      <c r="E7855" s="138">
        <v>45280</v>
      </c>
      <c r="F7855" s="138">
        <v>46011</v>
      </c>
      <c r="G7855" t="s">
        <v>69</v>
      </c>
      <c r="H7855" t="s">
        <v>70</v>
      </c>
      <c r="I7855">
        <v>0</v>
      </c>
      <c r="J7855" t="s">
        <v>16229</v>
      </c>
      <c r="K7855">
        <v>0.6</v>
      </c>
      <c r="L7855" t="s">
        <v>71</v>
      </c>
      <c r="M7855"/>
      <c r="N7855"/>
      <c r="O7855"/>
      <c r="P7855"/>
      <c r="Q7855"/>
      <c r="R7855"/>
      <c r="S7855"/>
      <c r="T7855"/>
      <c r="U7855"/>
      <c r="V7855"/>
      <c r="W7855"/>
      <c r="X7855"/>
      <c r="Y7855"/>
      <c r="Z7855"/>
      <c r="AA7855"/>
      <c r="AB7855"/>
      <c r="AC7855"/>
      <c r="AD7855"/>
      <c r="AE7855"/>
      <c r="AF7855"/>
      <c r="AG7855">
        <v>2</v>
      </c>
      <c r="AH7855">
        <v>10000</v>
      </c>
    </row>
    <row r="7856" spans="1:34" ht="15" x14ac:dyDescent="0.25">
      <c r="A7856" t="s">
        <v>15530</v>
      </c>
      <c r="B7856" t="s">
        <v>15531</v>
      </c>
      <c r="C7856" t="s">
        <v>193</v>
      </c>
      <c r="D7856">
        <v>36</v>
      </c>
      <c r="E7856" s="138">
        <v>45625</v>
      </c>
      <c r="F7856" s="138">
        <v>45728</v>
      </c>
      <c r="G7856" t="s">
        <v>75</v>
      </c>
      <c r="H7856" t="s">
        <v>70</v>
      </c>
      <c r="I7856">
        <v>0</v>
      </c>
      <c r="J7856" t="s">
        <v>16230</v>
      </c>
      <c r="K7856">
        <v>0.8</v>
      </c>
      <c r="L7856" t="s">
        <v>71</v>
      </c>
      <c r="M7856"/>
      <c r="N7856"/>
      <c r="O7856"/>
      <c r="P7856"/>
      <c r="Q7856"/>
      <c r="R7856"/>
      <c r="S7856"/>
      <c r="T7856"/>
      <c r="U7856"/>
      <c r="V7856"/>
      <c r="W7856"/>
      <c r="X7856"/>
      <c r="Y7856"/>
      <c r="Z7856"/>
      <c r="AA7856"/>
      <c r="AB7856"/>
      <c r="AC7856"/>
      <c r="AD7856"/>
      <c r="AE7856"/>
      <c r="AF7856"/>
      <c r="AG7856">
        <v>2</v>
      </c>
      <c r="AH7856">
        <v>15000</v>
      </c>
    </row>
    <row r="7857" spans="1:34" ht="15" x14ac:dyDescent="0.25">
      <c r="A7857" t="s">
        <v>15651</v>
      </c>
      <c r="B7857" t="s">
        <v>15652</v>
      </c>
      <c r="C7857" t="s">
        <v>99</v>
      </c>
      <c r="D7857">
        <v>6</v>
      </c>
      <c r="E7857" s="138">
        <v>41213</v>
      </c>
      <c r="F7857" s="138">
        <v>46011</v>
      </c>
      <c r="G7857" t="s">
        <v>69</v>
      </c>
      <c r="H7857" t="s">
        <v>63</v>
      </c>
      <c r="I7857">
        <v>0.8</v>
      </c>
      <c r="J7857" t="s">
        <v>71</v>
      </c>
      <c r="K7857"/>
      <c r="L7857"/>
      <c r="M7857"/>
      <c r="N7857"/>
      <c r="O7857"/>
      <c r="P7857"/>
      <c r="Q7857"/>
      <c r="R7857"/>
      <c r="S7857"/>
      <c r="T7857"/>
      <c r="U7857"/>
      <c r="V7857"/>
      <c r="W7857"/>
      <c r="X7857"/>
      <c r="Y7857"/>
      <c r="Z7857"/>
      <c r="AA7857"/>
      <c r="AB7857"/>
      <c r="AC7857"/>
      <c r="AD7857"/>
      <c r="AE7857"/>
      <c r="AF7857"/>
      <c r="AG7857">
        <v>1</v>
      </c>
      <c r="AH7857">
        <v>0</v>
      </c>
    </row>
    <row r="7858" spans="1:34" ht="15" x14ac:dyDescent="0.25">
      <c r="A7858" t="s">
        <v>15532</v>
      </c>
      <c r="B7858" t="s">
        <v>15533</v>
      </c>
      <c r="C7858" t="s">
        <v>318</v>
      </c>
      <c r="D7858">
        <v>2</v>
      </c>
      <c r="E7858" s="138">
        <v>45782</v>
      </c>
      <c r="F7858" s="138">
        <v>45834</v>
      </c>
      <c r="G7858" t="s">
        <v>16083</v>
      </c>
      <c r="H7858" t="s">
        <v>70</v>
      </c>
      <c r="I7858">
        <v>0</v>
      </c>
      <c r="J7858" t="s">
        <v>16228</v>
      </c>
      <c r="K7858">
        <v>0.5</v>
      </c>
      <c r="L7858" t="s">
        <v>71</v>
      </c>
      <c r="M7858"/>
      <c r="N7858"/>
      <c r="O7858"/>
      <c r="P7858"/>
      <c r="Q7858"/>
      <c r="R7858"/>
      <c r="S7858"/>
      <c r="T7858"/>
      <c r="U7858"/>
      <c r="V7858"/>
      <c r="W7858"/>
      <c r="X7858"/>
      <c r="Y7858"/>
      <c r="Z7858"/>
      <c r="AA7858"/>
      <c r="AB7858"/>
      <c r="AC7858"/>
      <c r="AD7858"/>
      <c r="AE7858"/>
      <c r="AF7858"/>
      <c r="AG7858">
        <v>2</v>
      </c>
      <c r="AH7858">
        <v>12000</v>
      </c>
    </row>
    <row r="7859" spans="1:34" ht="15" x14ac:dyDescent="0.25">
      <c r="A7859" t="s">
        <v>15534</v>
      </c>
      <c r="B7859" t="s">
        <v>15535</v>
      </c>
      <c r="C7859" t="s">
        <v>318</v>
      </c>
      <c r="D7859">
        <v>40</v>
      </c>
      <c r="E7859" s="138">
        <v>45645</v>
      </c>
      <c r="F7859" s="138">
        <v>45670</v>
      </c>
      <c r="G7859" t="s">
        <v>75</v>
      </c>
      <c r="H7859" t="s">
        <v>70</v>
      </c>
      <c r="I7859">
        <v>0</v>
      </c>
      <c r="J7859" t="s">
        <v>16230</v>
      </c>
      <c r="K7859">
        <v>0.8</v>
      </c>
      <c r="L7859" t="s">
        <v>71</v>
      </c>
      <c r="M7859"/>
      <c r="N7859"/>
      <c r="O7859"/>
      <c r="P7859"/>
      <c r="Q7859"/>
      <c r="R7859"/>
      <c r="S7859"/>
      <c r="T7859"/>
      <c r="U7859"/>
      <c r="V7859"/>
      <c r="W7859"/>
      <c r="X7859"/>
      <c r="Y7859"/>
      <c r="Z7859"/>
      <c r="AA7859"/>
      <c r="AB7859"/>
      <c r="AC7859"/>
      <c r="AD7859"/>
      <c r="AE7859"/>
      <c r="AF7859"/>
      <c r="AG7859">
        <v>2</v>
      </c>
      <c r="AH7859">
        <v>15000</v>
      </c>
    </row>
    <row r="7860" spans="1:34" ht="15" x14ac:dyDescent="0.25">
      <c r="A7860" t="s">
        <v>15536</v>
      </c>
      <c r="B7860" t="s">
        <v>15537</v>
      </c>
      <c r="C7860" t="s">
        <v>84</v>
      </c>
      <c r="D7860"/>
      <c r="E7860"/>
      <c r="F7860"/>
      <c r="G7860"/>
      <c r="H7860" t="s">
        <v>63</v>
      </c>
      <c r="I7860" t="s">
        <v>64</v>
      </c>
      <c r="J7860"/>
      <c r="K7860"/>
      <c r="L7860"/>
      <c r="M7860"/>
      <c r="N7860"/>
      <c r="O7860"/>
      <c r="P7860"/>
      <c r="Q7860"/>
      <c r="R7860"/>
      <c r="S7860"/>
      <c r="T7860"/>
      <c r="U7860"/>
      <c r="V7860"/>
      <c r="W7860"/>
      <c r="X7860"/>
      <c r="Y7860"/>
      <c r="Z7860"/>
      <c r="AA7860"/>
      <c r="AB7860"/>
      <c r="AC7860"/>
      <c r="AD7860"/>
      <c r="AE7860"/>
      <c r="AF7860"/>
      <c r="AG7860"/>
      <c r="AH7860">
        <v>0</v>
      </c>
    </row>
    <row r="7861" spans="1:34" ht="15" x14ac:dyDescent="0.25">
      <c r="A7861" t="s">
        <v>15538</v>
      </c>
      <c r="B7861" t="s">
        <v>15539</v>
      </c>
      <c r="C7861" t="s">
        <v>359</v>
      </c>
      <c r="D7861">
        <v>32</v>
      </c>
      <c r="E7861" s="138">
        <v>45276</v>
      </c>
      <c r="F7861" s="138">
        <v>46011</v>
      </c>
      <c r="G7861" t="s">
        <v>69</v>
      </c>
      <c r="H7861" t="s">
        <v>63</v>
      </c>
      <c r="I7861">
        <v>0.5</v>
      </c>
      <c r="J7861" t="s">
        <v>71</v>
      </c>
      <c r="K7861"/>
      <c r="L7861"/>
      <c r="M7861"/>
      <c r="N7861"/>
      <c r="O7861"/>
      <c r="P7861"/>
      <c r="Q7861"/>
      <c r="R7861"/>
      <c r="S7861"/>
      <c r="T7861"/>
      <c r="U7861"/>
      <c r="V7861"/>
      <c r="W7861"/>
      <c r="X7861"/>
      <c r="Y7861"/>
      <c r="Z7861"/>
      <c r="AA7861"/>
      <c r="AB7861"/>
      <c r="AC7861"/>
      <c r="AD7861"/>
      <c r="AE7861"/>
      <c r="AF7861"/>
      <c r="AG7861">
        <v>1</v>
      </c>
      <c r="AH7861">
        <v>0</v>
      </c>
    </row>
    <row r="7862" spans="1:34" ht="15" x14ac:dyDescent="0.25">
      <c r="A7862" t="s">
        <v>15540</v>
      </c>
      <c r="B7862" t="s">
        <v>15541</v>
      </c>
      <c r="C7862" t="s">
        <v>68</v>
      </c>
      <c r="D7862">
        <v>29</v>
      </c>
      <c r="E7862" s="138">
        <v>45622</v>
      </c>
      <c r="F7862" s="138">
        <v>45909</v>
      </c>
      <c r="G7862" t="s">
        <v>69</v>
      </c>
      <c r="H7862" t="s">
        <v>70</v>
      </c>
      <c r="I7862">
        <v>0</v>
      </c>
      <c r="J7862" t="s">
        <v>16251</v>
      </c>
      <c r="K7862">
        <v>0.8</v>
      </c>
      <c r="L7862" t="s">
        <v>71</v>
      </c>
      <c r="M7862"/>
      <c r="N7862"/>
      <c r="O7862"/>
      <c r="P7862"/>
      <c r="Q7862"/>
      <c r="R7862"/>
      <c r="S7862"/>
      <c r="T7862"/>
      <c r="U7862"/>
      <c r="V7862"/>
      <c r="W7862"/>
      <c r="X7862"/>
      <c r="Y7862"/>
      <c r="Z7862"/>
      <c r="AA7862"/>
      <c r="AB7862"/>
      <c r="AC7862"/>
      <c r="AD7862"/>
      <c r="AE7862"/>
      <c r="AF7862"/>
      <c r="AG7862">
        <v>2</v>
      </c>
      <c r="AH7862">
        <v>10999.99</v>
      </c>
    </row>
    <row r="7863" spans="1:34" ht="15" x14ac:dyDescent="0.25">
      <c r="A7863" t="s">
        <v>15542</v>
      </c>
      <c r="B7863" t="s">
        <v>15543</v>
      </c>
      <c r="C7863" t="s">
        <v>318</v>
      </c>
      <c r="D7863">
        <v>22</v>
      </c>
      <c r="E7863" s="138">
        <v>45649</v>
      </c>
      <c r="F7863" s="138">
        <v>45931</v>
      </c>
      <c r="G7863" t="s">
        <v>69</v>
      </c>
      <c r="H7863" t="s">
        <v>70</v>
      </c>
      <c r="I7863">
        <v>0</v>
      </c>
      <c r="J7863" t="s">
        <v>16418</v>
      </c>
      <c r="K7863">
        <v>0.6</v>
      </c>
      <c r="L7863" t="s">
        <v>71</v>
      </c>
      <c r="M7863"/>
      <c r="N7863"/>
      <c r="O7863"/>
      <c r="P7863"/>
      <c r="Q7863"/>
      <c r="R7863"/>
      <c r="S7863"/>
      <c r="T7863"/>
      <c r="U7863"/>
      <c r="V7863"/>
      <c r="W7863"/>
      <c r="X7863"/>
      <c r="Y7863"/>
      <c r="Z7863"/>
      <c r="AA7863"/>
      <c r="AB7863"/>
      <c r="AC7863"/>
      <c r="AD7863"/>
      <c r="AE7863"/>
      <c r="AF7863"/>
      <c r="AG7863">
        <v>2</v>
      </c>
      <c r="AH7863">
        <v>6999.99</v>
      </c>
    </row>
    <row r="7864" spans="1:34" ht="15" x14ac:dyDescent="0.25">
      <c r="A7864" t="s">
        <v>15544</v>
      </c>
      <c r="B7864" t="s">
        <v>15545</v>
      </c>
      <c r="C7864" t="s">
        <v>318</v>
      </c>
      <c r="D7864">
        <v>8</v>
      </c>
      <c r="E7864" s="138">
        <v>45713</v>
      </c>
      <c r="F7864" s="138">
        <v>45719</v>
      </c>
      <c r="G7864" t="s">
        <v>75</v>
      </c>
      <c r="H7864" t="s">
        <v>63</v>
      </c>
      <c r="I7864">
        <v>0.7</v>
      </c>
      <c r="J7864" t="s">
        <v>71</v>
      </c>
      <c r="K7864"/>
      <c r="L7864"/>
      <c r="M7864"/>
      <c r="N7864"/>
      <c r="O7864"/>
      <c r="P7864"/>
      <c r="Q7864"/>
      <c r="R7864"/>
      <c r="S7864"/>
      <c r="T7864"/>
      <c r="U7864"/>
      <c r="V7864"/>
      <c r="W7864"/>
      <c r="X7864"/>
      <c r="Y7864"/>
      <c r="Z7864"/>
      <c r="AA7864"/>
      <c r="AB7864"/>
      <c r="AC7864"/>
      <c r="AD7864"/>
      <c r="AE7864"/>
      <c r="AF7864"/>
      <c r="AG7864">
        <v>1</v>
      </c>
      <c r="AH7864">
        <v>0</v>
      </c>
    </row>
    <row r="7865" spans="1:34" ht="15" x14ac:dyDescent="0.25">
      <c r="A7865" t="s">
        <v>15546</v>
      </c>
      <c r="B7865" t="s">
        <v>15547</v>
      </c>
      <c r="C7865" t="s">
        <v>521</v>
      </c>
      <c r="D7865">
        <v>4</v>
      </c>
      <c r="E7865" s="138">
        <v>42788</v>
      </c>
      <c r="F7865" s="138">
        <v>46011</v>
      </c>
      <c r="G7865" t="s">
        <v>69</v>
      </c>
      <c r="H7865" t="s">
        <v>70</v>
      </c>
      <c r="I7865">
        <v>0</v>
      </c>
      <c r="J7865" t="s">
        <v>16237</v>
      </c>
      <c r="K7865">
        <v>0.65</v>
      </c>
      <c r="L7865" t="s">
        <v>71</v>
      </c>
      <c r="M7865"/>
      <c r="N7865"/>
      <c r="O7865"/>
      <c r="P7865"/>
      <c r="Q7865"/>
      <c r="R7865"/>
      <c r="S7865"/>
      <c r="T7865"/>
      <c r="U7865"/>
      <c r="V7865"/>
      <c r="W7865"/>
      <c r="X7865"/>
      <c r="Y7865"/>
      <c r="Z7865"/>
      <c r="AA7865"/>
      <c r="AB7865"/>
      <c r="AC7865"/>
      <c r="AD7865"/>
      <c r="AE7865"/>
      <c r="AF7865"/>
      <c r="AG7865">
        <v>2</v>
      </c>
      <c r="AH7865">
        <v>9000</v>
      </c>
    </row>
    <row r="7866" spans="1:34" ht="15" x14ac:dyDescent="0.25">
      <c r="A7866" t="s">
        <v>15548</v>
      </c>
      <c r="B7866" t="s">
        <v>15549</v>
      </c>
      <c r="C7866" t="s">
        <v>214</v>
      </c>
      <c r="D7866">
        <v>3</v>
      </c>
      <c r="E7866" s="138">
        <v>45044</v>
      </c>
      <c r="F7866" s="138">
        <v>46011</v>
      </c>
      <c r="G7866" t="s">
        <v>69</v>
      </c>
      <c r="H7866" t="s">
        <v>63</v>
      </c>
      <c r="I7866">
        <v>0.2</v>
      </c>
      <c r="J7866" t="s">
        <v>71</v>
      </c>
      <c r="K7866"/>
      <c r="L7866"/>
      <c r="M7866"/>
      <c r="N7866"/>
      <c r="O7866"/>
      <c r="P7866"/>
      <c r="Q7866"/>
      <c r="R7866"/>
      <c r="S7866"/>
      <c r="T7866"/>
      <c r="U7866"/>
      <c r="V7866"/>
      <c r="W7866"/>
      <c r="X7866"/>
      <c r="Y7866"/>
      <c r="Z7866"/>
      <c r="AA7866"/>
      <c r="AB7866"/>
      <c r="AC7866"/>
      <c r="AD7866"/>
      <c r="AE7866"/>
      <c r="AF7866"/>
      <c r="AG7866">
        <v>1</v>
      </c>
      <c r="AH7866">
        <v>0</v>
      </c>
    </row>
    <row r="7867" spans="1:34" ht="15" x14ac:dyDescent="0.25">
      <c r="A7867" t="s">
        <v>15550</v>
      </c>
      <c r="B7867" t="s">
        <v>15551</v>
      </c>
      <c r="C7867" t="s">
        <v>318</v>
      </c>
      <c r="D7867">
        <v>19</v>
      </c>
      <c r="E7867" s="138">
        <v>45637</v>
      </c>
      <c r="F7867" s="138">
        <v>45670</v>
      </c>
      <c r="G7867" t="s">
        <v>69</v>
      </c>
      <c r="H7867" t="s">
        <v>70</v>
      </c>
      <c r="I7867">
        <v>0</v>
      </c>
      <c r="J7867" t="s">
        <v>16258</v>
      </c>
      <c r="K7867">
        <v>0.8</v>
      </c>
      <c r="L7867" t="s">
        <v>71</v>
      </c>
      <c r="M7867"/>
      <c r="N7867"/>
      <c r="O7867"/>
      <c r="P7867"/>
      <c r="Q7867"/>
      <c r="R7867"/>
      <c r="S7867"/>
      <c r="T7867"/>
      <c r="U7867"/>
      <c r="V7867"/>
      <c r="W7867"/>
      <c r="X7867"/>
      <c r="Y7867"/>
      <c r="Z7867"/>
      <c r="AA7867"/>
      <c r="AB7867"/>
      <c r="AC7867"/>
      <c r="AD7867"/>
      <c r="AE7867"/>
      <c r="AF7867"/>
      <c r="AG7867">
        <v>2</v>
      </c>
      <c r="AH7867">
        <v>5999.99</v>
      </c>
    </row>
    <row r="7868" spans="1:34" ht="15" x14ac:dyDescent="0.25">
      <c r="A7868" t="s">
        <v>15552</v>
      </c>
      <c r="B7868" t="s">
        <v>15553</v>
      </c>
      <c r="C7868" t="s">
        <v>318</v>
      </c>
      <c r="D7868">
        <v>26</v>
      </c>
      <c r="E7868" s="138">
        <v>45646</v>
      </c>
      <c r="F7868" s="138">
        <v>45936</v>
      </c>
      <c r="G7868" t="s">
        <v>75</v>
      </c>
      <c r="H7868" t="s">
        <v>70</v>
      </c>
      <c r="I7868">
        <v>0</v>
      </c>
      <c r="J7868" t="s">
        <v>16327</v>
      </c>
      <c r="K7868">
        <v>0.69</v>
      </c>
      <c r="L7868" t="s">
        <v>16270</v>
      </c>
      <c r="M7868">
        <v>0.7</v>
      </c>
      <c r="N7868" t="s">
        <v>78</v>
      </c>
      <c r="O7868">
        <v>0.8</v>
      </c>
      <c r="P7868" t="s">
        <v>79</v>
      </c>
      <c r="Q7868"/>
      <c r="R7868"/>
      <c r="S7868"/>
      <c r="T7868"/>
      <c r="U7868"/>
      <c r="V7868"/>
      <c r="W7868"/>
      <c r="X7868"/>
      <c r="Y7868"/>
      <c r="Z7868"/>
      <c r="AA7868"/>
      <c r="AB7868"/>
      <c r="AC7868"/>
      <c r="AD7868"/>
      <c r="AE7868"/>
      <c r="AF7868"/>
      <c r="AG7868">
        <v>4</v>
      </c>
      <c r="AH7868">
        <v>28000</v>
      </c>
    </row>
    <row r="7869" spans="1:34" ht="15" x14ac:dyDescent="0.25">
      <c r="A7869" t="s">
        <v>15554</v>
      </c>
      <c r="B7869" t="s">
        <v>15555</v>
      </c>
      <c r="C7869" t="s">
        <v>84</v>
      </c>
      <c r="D7869"/>
      <c r="E7869"/>
      <c r="F7869"/>
      <c r="G7869"/>
      <c r="H7869" t="s">
        <v>63</v>
      </c>
      <c r="I7869" t="s">
        <v>64</v>
      </c>
      <c r="J7869"/>
      <c r="K7869"/>
      <c r="L7869"/>
      <c r="M7869"/>
      <c r="N7869"/>
      <c r="O7869"/>
      <c r="P7869"/>
      <c r="Q7869"/>
      <c r="R7869"/>
      <c r="S7869"/>
      <c r="T7869"/>
      <c r="U7869"/>
      <c r="V7869"/>
      <c r="W7869"/>
      <c r="X7869"/>
      <c r="Y7869"/>
      <c r="Z7869"/>
      <c r="AA7869"/>
      <c r="AB7869"/>
      <c r="AC7869"/>
      <c r="AD7869"/>
      <c r="AE7869"/>
      <c r="AF7869"/>
      <c r="AG7869"/>
      <c r="AH7869">
        <v>0</v>
      </c>
    </row>
    <row r="7870" spans="1:34" ht="15" x14ac:dyDescent="0.25">
      <c r="A7870" t="s">
        <v>15556</v>
      </c>
      <c r="B7870" t="s">
        <v>15557</v>
      </c>
      <c r="C7870" t="s">
        <v>975</v>
      </c>
      <c r="D7870">
        <v>46</v>
      </c>
      <c r="E7870" s="138">
        <v>44193</v>
      </c>
      <c r="F7870" s="138">
        <v>46011</v>
      </c>
      <c r="G7870" t="s">
        <v>69</v>
      </c>
      <c r="H7870" t="s">
        <v>63</v>
      </c>
      <c r="I7870">
        <v>0.5</v>
      </c>
      <c r="J7870" t="s">
        <v>71</v>
      </c>
      <c r="K7870"/>
      <c r="L7870"/>
      <c r="M7870"/>
      <c r="N7870"/>
      <c r="O7870"/>
      <c r="P7870"/>
      <c r="Q7870"/>
      <c r="R7870"/>
      <c r="S7870"/>
      <c r="T7870"/>
      <c r="U7870"/>
      <c r="V7870"/>
      <c r="W7870"/>
      <c r="X7870"/>
      <c r="Y7870"/>
      <c r="Z7870"/>
      <c r="AA7870"/>
      <c r="AB7870"/>
      <c r="AC7870"/>
      <c r="AD7870"/>
      <c r="AE7870"/>
      <c r="AF7870"/>
      <c r="AG7870">
        <v>1</v>
      </c>
      <c r="AH7870">
        <v>0</v>
      </c>
    </row>
    <row r="7871" spans="1:34" ht="15" x14ac:dyDescent="0.25">
      <c r="A7871" t="s">
        <v>15558</v>
      </c>
      <c r="B7871" t="s">
        <v>15559</v>
      </c>
      <c r="C7871" t="s">
        <v>267</v>
      </c>
      <c r="D7871">
        <v>4</v>
      </c>
      <c r="E7871" s="138">
        <v>45715</v>
      </c>
      <c r="F7871" s="138">
        <v>45909</v>
      </c>
      <c r="G7871" t="s">
        <v>69</v>
      </c>
      <c r="H7871" t="s">
        <v>63</v>
      </c>
      <c r="I7871">
        <v>0.8</v>
      </c>
      <c r="J7871" t="s">
        <v>71</v>
      </c>
      <c r="K7871"/>
      <c r="L7871"/>
      <c r="M7871"/>
      <c r="N7871"/>
      <c r="O7871"/>
      <c r="P7871"/>
      <c r="Q7871"/>
      <c r="R7871"/>
      <c r="S7871"/>
      <c r="T7871"/>
      <c r="U7871"/>
      <c r="V7871"/>
      <c r="W7871"/>
      <c r="X7871"/>
      <c r="Y7871"/>
      <c r="Z7871"/>
      <c r="AA7871"/>
      <c r="AB7871"/>
      <c r="AC7871"/>
      <c r="AD7871"/>
      <c r="AE7871"/>
      <c r="AF7871"/>
      <c r="AG7871">
        <v>1</v>
      </c>
      <c r="AH7871">
        <v>0</v>
      </c>
    </row>
    <row r="7872" spans="1:34" ht="15" x14ac:dyDescent="0.25">
      <c r="A7872" t="s">
        <v>15560</v>
      </c>
      <c r="B7872" t="s">
        <v>15561</v>
      </c>
      <c r="C7872" t="s">
        <v>521</v>
      </c>
      <c r="D7872">
        <v>49</v>
      </c>
      <c r="E7872" s="138">
        <v>45621</v>
      </c>
      <c r="F7872" s="138">
        <v>45761</v>
      </c>
      <c r="G7872" t="s">
        <v>69</v>
      </c>
      <c r="H7872" t="s">
        <v>70</v>
      </c>
      <c r="I7872">
        <v>0</v>
      </c>
      <c r="J7872" t="s">
        <v>16231</v>
      </c>
      <c r="K7872">
        <v>0.5</v>
      </c>
      <c r="L7872" t="s">
        <v>16270</v>
      </c>
      <c r="M7872">
        <v>0.65</v>
      </c>
      <c r="N7872" t="s">
        <v>78</v>
      </c>
      <c r="O7872">
        <v>0.8</v>
      </c>
      <c r="P7872" t="s">
        <v>79</v>
      </c>
      <c r="Q7872"/>
      <c r="R7872"/>
      <c r="S7872"/>
      <c r="T7872"/>
      <c r="U7872"/>
      <c r="V7872"/>
      <c r="W7872"/>
      <c r="X7872"/>
      <c r="Y7872"/>
      <c r="Z7872"/>
      <c r="AA7872"/>
      <c r="AB7872"/>
      <c r="AC7872"/>
      <c r="AD7872"/>
      <c r="AE7872"/>
      <c r="AF7872"/>
      <c r="AG7872">
        <v>4</v>
      </c>
      <c r="AH7872">
        <v>13000</v>
      </c>
    </row>
    <row r="7873" spans="1:34" ht="15" x14ac:dyDescent="0.25">
      <c r="A7873" t="s">
        <v>15562</v>
      </c>
      <c r="B7873" t="s">
        <v>15563</v>
      </c>
      <c r="C7873" t="s">
        <v>203</v>
      </c>
      <c r="D7873">
        <v>78</v>
      </c>
      <c r="E7873" s="138">
        <v>45646</v>
      </c>
      <c r="F7873" s="138">
        <v>45712</v>
      </c>
      <c r="G7873" t="s">
        <v>69</v>
      </c>
      <c r="H7873" t="s">
        <v>70</v>
      </c>
      <c r="I7873">
        <v>0.4</v>
      </c>
      <c r="J7873" t="s">
        <v>71</v>
      </c>
      <c r="K7873">
        <v>0</v>
      </c>
      <c r="L7873" t="s">
        <v>16727</v>
      </c>
      <c r="M7873"/>
      <c r="N7873"/>
      <c r="O7873"/>
      <c r="P7873"/>
      <c r="Q7873"/>
      <c r="R7873"/>
      <c r="S7873"/>
      <c r="T7873"/>
      <c r="U7873"/>
      <c r="V7873"/>
      <c r="W7873"/>
      <c r="X7873"/>
      <c r="Y7873"/>
      <c r="Z7873"/>
      <c r="AA7873"/>
      <c r="AB7873"/>
      <c r="AC7873"/>
      <c r="AD7873"/>
      <c r="AE7873"/>
      <c r="AF7873"/>
      <c r="AG7873">
        <v>5</v>
      </c>
      <c r="AH7873">
        <v>0</v>
      </c>
    </row>
    <row r="7874" spans="1:34" ht="15" x14ac:dyDescent="0.25">
      <c r="A7874" t="s">
        <v>15564</v>
      </c>
      <c r="B7874" t="s">
        <v>15565</v>
      </c>
      <c r="C7874" t="s">
        <v>313</v>
      </c>
      <c r="D7874"/>
      <c r="E7874"/>
      <c r="F7874"/>
      <c r="G7874"/>
      <c r="H7874" t="s">
        <v>63</v>
      </c>
      <c r="I7874" t="s">
        <v>64</v>
      </c>
      <c r="J7874"/>
      <c r="K7874"/>
      <c r="L7874"/>
      <c r="M7874"/>
      <c r="N7874"/>
      <c r="O7874"/>
      <c r="P7874"/>
      <c r="Q7874"/>
      <c r="R7874"/>
      <c r="S7874"/>
      <c r="T7874"/>
      <c r="U7874"/>
      <c r="V7874"/>
      <c r="W7874"/>
      <c r="X7874"/>
      <c r="Y7874"/>
      <c r="Z7874"/>
      <c r="AA7874"/>
      <c r="AB7874"/>
      <c r="AC7874"/>
      <c r="AD7874"/>
      <c r="AE7874"/>
      <c r="AF7874"/>
      <c r="AG7874"/>
      <c r="AH7874">
        <v>0</v>
      </c>
    </row>
    <row r="7875" spans="1:34" ht="15" x14ac:dyDescent="0.25">
      <c r="A7875" t="s">
        <v>15107</v>
      </c>
      <c r="B7875" t="s">
        <v>15108</v>
      </c>
      <c r="C7875" t="s">
        <v>214</v>
      </c>
      <c r="D7875">
        <v>16</v>
      </c>
      <c r="E7875" s="138">
        <v>42194</v>
      </c>
      <c r="F7875" s="138">
        <v>46011</v>
      </c>
      <c r="G7875" t="s">
        <v>69</v>
      </c>
      <c r="H7875" t="s">
        <v>63</v>
      </c>
      <c r="I7875">
        <v>0.6</v>
      </c>
      <c r="J7875" t="s">
        <v>71</v>
      </c>
      <c r="K7875"/>
      <c r="L7875"/>
      <c r="M7875"/>
      <c r="N7875"/>
      <c r="O7875"/>
      <c r="P7875"/>
      <c r="Q7875"/>
      <c r="R7875"/>
      <c r="S7875"/>
      <c r="T7875"/>
      <c r="U7875"/>
      <c r="V7875"/>
      <c r="W7875"/>
      <c r="X7875"/>
      <c r="Y7875"/>
      <c r="Z7875"/>
      <c r="AA7875"/>
      <c r="AB7875"/>
      <c r="AC7875"/>
      <c r="AD7875"/>
      <c r="AE7875"/>
      <c r="AF7875"/>
      <c r="AG7875">
        <v>1</v>
      </c>
      <c r="AH7875">
        <v>0</v>
      </c>
    </row>
    <row r="7876" spans="1:34" ht="15" x14ac:dyDescent="0.25">
      <c r="A7876" t="s">
        <v>15566</v>
      </c>
      <c r="B7876" t="s">
        <v>15567</v>
      </c>
      <c r="C7876" t="s">
        <v>90</v>
      </c>
      <c r="D7876">
        <v>35</v>
      </c>
      <c r="E7876" s="138">
        <v>45637</v>
      </c>
      <c r="F7876" s="138">
        <v>45713</v>
      </c>
      <c r="G7876" t="s">
        <v>69</v>
      </c>
      <c r="H7876" t="s">
        <v>63</v>
      </c>
      <c r="I7876">
        <v>0.6</v>
      </c>
      <c r="J7876" t="s">
        <v>71</v>
      </c>
      <c r="K7876"/>
      <c r="L7876"/>
      <c r="M7876"/>
      <c r="N7876"/>
      <c r="O7876"/>
      <c r="P7876"/>
      <c r="Q7876"/>
      <c r="R7876"/>
      <c r="S7876"/>
      <c r="T7876"/>
      <c r="U7876"/>
      <c r="V7876"/>
      <c r="W7876"/>
      <c r="X7876"/>
      <c r="Y7876"/>
      <c r="Z7876"/>
      <c r="AA7876"/>
      <c r="AB7876"/>
      <c r="AC7876"/>
      <c r="AD7876"/>
      <c r="AE7876"/>
      <c r="AF7876"/>
      <c r="AG7876">
        <v>1</v>
      </c>
      <c r="AH7876">
        <v>0</v>
      </c>
    </row>
    <row r="7877" spans="1:34" ht="15" x14ac:dyDescent="0.25">
      <c r="A7877" t="s">
        <v>15568</v>
      </c>
      <c r="B7877" t="s">
        <v>15569</v>
      </c>
      <c r="C7877" t="s">
        <v>564</v>
      </c>
      <c r="D7877">
        <v>26</v>
      </c>
      <c r="E7877" s="138">
        <v>45625</v>
      </c>
      <c r="F7877" s="138">
        <v>45664</v>
      </c>
      <c r="G7877" t="s">
        <v>69</v>
      </c>
      <c r="H7877" t="s">
        <v>70</v>
      </c>
      <c r="I7877">
        <v>0</v>
      </c>
      <c r="J7877" t="s">
        <v>16232</v>
      </c>
      <c r="K7877">
        <v>0.7</v>
      </c>
      <c r="L7877" t="s">
        <v>71</v>
      </c>
      <c r="M7877"/>
      <c r="N7877"/>
      <c r="O7877"/>
      <c r="P7877"/>
      <c r="Q7877"/>
      <c r="R7877"/>
      <c r="S7877"/>
      <c r="T7877"/>
      <c r="U7877"/>
      <c r="V7877"/>
      <c r="W7877"/>
      <c r="X7877"/>
      <c r="Y7877"/>
      <c r="Z7877"/>
      <c r="AA7877"/>
      <c r="AB7877"/>
      <c r="AC7877"/>
      <c r="AD7877"/>
      <c r="AE7877"/>
      <c r="AF7877"/>
      <c r="AG7877">
        <v>2</v>
      </c>
      <c r="AH7877">
        <v>7500</v>
      </c>
    </row>
    <row r="7878" spans="1:34" ht="15" x14ac:dyDescent="0.25">
      <c r="A7878" t="s">
        <v>15570</v>
      </c>
      <c r="B7878" t="s">
        <v>15571</v>
      </c>
      <c r="C7878" t="s">
        <v>203</v>
      </c>
      <c r="D7878">
        <v>39</v>
      </c>
      <c r="E7878" s="138">
        <v>45616</v>
      </c>
      <c r="F7878" s="138">
        <v>45667</v>
      </c>
      <c r="G7878" t="s">
        <v>69</v>
      </c>
      <c r="H7878" t="s">
        <v>63</v>
      </c>
      <c r="I7878">
        <v>0.8</v>
      </c>
      <c r="J7878" t="s">
        <v>71</v>
      </c>
      <c r="K7878"/>
      <c r="L7878"/>
      <c r="M7878"/>
      <c r="N7878"/>
      <c r="O7878"/>
      <c r="P7878"/>
      <c r="Q7878"/>
      <c r="R7878"/>
      <c r="S7878"/>
      <c r="T7878"/>
      <c r="U7878"/>
      <c r="V7878"/>
      <c r="W7878"/>
      <c r="X7878"/>
      <c r="Y7878"/>
      <c r="Z7878"/>
      <c r="AA7878"/>
      <c r="AB7878"/>
      <c r="AC7878"/>
      <c r="AD7878"/>
      <c r="AE7878"/>
      <c r="AF7878"/>
      <c r="AG7878">
        <v>1</v>
      </c>
      <c r="AH7878">
        <v>0</v>
      </c>
    </row>
    <row r="7879" spans="1:34" ht="15" x14ac:dyDescent="0.25">
      <c r="A7879" t="s">
        <v>15572</v>
      </c>
      <c r="B7879" t="s">
        <v>15573</v>
      </c>
      <c r="C7879" t="s">
        <v>294</v>
      </c>
      <c r="D7879">
        <v>24</v>
      </c>
      <c r="E7879" s="138">
        <v>45646</v>
      </c>
      <c r="F7879" s="138">
        <v>45918</v>
      </c>
      <c r="G7879" t="s">
        <v>69</v>
      </c>
      <c r="H7879" t="s">
        <v>70</v>
      </c>
      <c r="I7879">
        <v>0.75</v>
      </c>
      <c r="J7879" t="s">
        <v>16270</v>
      </c>
      <c r="K7879">
        <v>0.78</v>
      </c>
      <c r="L7879" t="s">
        <v>78</v>
      </c>
      <c r="M7879">
        <v>0.8</v>
      </c>
      <c r="N7879" t="s">
        <v>79</v>
      </c>
      <c r="O7879"/>
      <c r="P7879"/>
      <c r="Q7879"/>
      <c r="R7879"/>
      <c r="S7879"/>
      <c r="T7879"/>
      <c r="U7879"/>
      <c r="V7879"/>
      <c r="W7879"/>
      <c r="X7879"/>
      <c r="Y7879"/>
      <c r="Z7879"/>
      <c r="AA7879"/>
      <c r="AB7879"/>
      <c r="AC7879"/>
      <c r="AD7879"/>
      <c r="AE7879"/>
      <c r="AF7879"/>
      <c r="AG7879">
        <v>3</v>
      </c>
      <c r="AH7879">
        <v>0</v>
      </c>
    </row>
    <row r="7880" spans="1:34" ht="15" x14ac:dyDescent="0.25">
      <c r="A7880" t="s">
        <v>15574</v>
      </c>
      <c r="B7880" t="s">
        <v>15575</v>
      </c>
      <c r="C7880" t="s">
        <v>318</v>
      </c>
      <c r="D7880">
        <v>38</v>
      </c>
      <c r="E7880" s="138">
        <v>45649</v>
      </c>
      <c r="F7880" s="138">
        <v>45733</v>
      </c>
      <c r="G7880" t="s">
        <v>69</v>
      </c>
      <c r="H7880" t="s">
        <v>70</v>
      </c>
      <c r="I7880">
        <v>0</v>
      </c>
      <c r="J7880" t="s">
        <v>16230</v>
      </c>
      <c r="K7880">
        <v>0.75</v>
      </c>
      <c r="L7880" t="s">
        <v>71</v>
      </c>
      <c r="M7880"/>
      <c r="N7880"/>
      <c r="O7880"/>
      <c r="P7880"/>
      <c r="Q7880"/>
      <c r="R7880"/>
      <c r="S7880"/>
      <c r="T7880"/>
      <c r="U7880"/>
      <c r="V7880"/>
      <c r="W7880"/>
      <c r="X7880"/>
      <c r="Y7880"/>
      <c r="Z7880"/>
      <c r="AA7880"/>
      <c r="AB7880"/>
      <c r="AC7880"/>
      <c r="AD7880"/>
      <c r="AE7880"/>
      <c r="AF7880"/>
      <c r="AG7880">
        <v>2</v>
      </c>
      <c r="AH7880">
        <v>15000</v>
      </c>
    </row>
    <row r="7881" spans="1:34" ht="15" x14ac:dyDescent="0.25">
      <c r="A7881" t="s">
        <v>15576</v>
      </c>
      <c r="B7881" t="s">
        <v>15577</v>
      </c>
      <c r="C7881" t="s">
        <v>790</v>
      </c>
      <c r="D7881">
        <v>39</v>
      </c>
      <c r="E7881" s="138">
        <v>45653</v>
      </c>
      <c r="F7881" s="138">
        <v>45700</v>
      </c>
      <c r="G7881" t="s">
        <v>818</v>
      </c>
      <c r="H7881" t="s">
        <v>63</v>
      </c>
      <c r="I7881">
        <v>0</v>
      </c>
      <c r="J7881" t="s">
        <v>71</v>
      </c>
      <c r="K7881"/>
      <c r="L7881"/>
      <c r="M7881"/>
      <c r="N7881"/>
      <c r="O7881"/>
      <c r="P7881"/>
      <c r="Q7881"/>
      <c r="R7881"/>
      <c r="S7881"/>
      <c r="T7881"/>
      <c r="U7881"/>
      <c r="V7881"/>
      <c r="W7881"/>
      <c r="X7881"/>
      <c r="Y7881"/>
      <c r="Z7881"/>
      <c r="AA7881"/>
      <c r="AB7881"/>
      <c r="AC7881"/>
      <c r="AD7881"/>
      <c r="AE7881"/>
      <c r="AF7881"/>
      <c r="AG7881">
        <v>1</v>
      </c>
      <c r="AH7881">
        <v>0</v>
      </c>
    </row>
    <row r="7882" spans="1:34" ht="15" x14ac:dyDescent="0.25">
      <c r="A7882" t="s">
        <v>15578</v>
      </c>
      <c r="B7882" t="s">
        <v>15579</v>
      </c>
      <c r="C7882" t="s">
        <v>1313</v>
      </c>
      <c r="D7882">
        <v>69</v>
      </c>
      <c r="E7882" s="138">
        <v>45649</v>
      </c>
      <c r="F7882" s="138">
        <v>45709</v>
      </c>
      <c r="G7882" t="s">
        <v>69</v>
      </c>
      <c r="H7882" t="s">
        <v>63</v>
      </c>
      <c r="I7882">
        <v>0.8</v>
      </c>
      <c r="J7882" t="s">
        <v>71</v>
      </c>
      <c r="K7882"/>
      <c r="L7882"/>
      <c r="M7882"/>
      <c r="N7882"/>
      <c r="O7882"/>
      <c r="P7882"/>
      <c r="Q7882"/>
      <c r="R7882"/>
      <c r="S7882"/>
      <c r="T7882"/>
      <c r="U7882"/>
      <c r="V7882"/>
      <c r="W7882"/>
      <c r="X7882"/>
      <c r="Y7882"/>
      <c r="Z7882"/>
      <c r="AA7882"/>
      <c r="AB7882"/>
      <c r="AC7882"/>
      <c r="AD7882"/>
      <c r="AE7882"/>
      <c r="AF7882"/>
      <c r="AG7882">
        <v>1</v>
      </c>
      <c r="AH7882">
        <v>0</v>
      </c>
    </row>
    <row r="7883" spans="1:34" ht="15" x14ac:dyDescent="0.25">
      <c r="A7883" t="s">
        <v>15580</v>
      </c>
      <c r="B7883" t="s">
        <v>15581</v>
      </c>
      <c r="C7883" t="s">
        <v>193</v>
      </c>
      <c r="D7883">
        <v>43</v>
      </c>
      <c r="E7883" s="138">
        <v>45645</v>
      </c>
      <c r="F7883" s="138">
        <v>45702</v>
      </c>
      <c r="G7883" t="s">
        <v>69</v>
      </c>
      <c r="H7883" t="s">
        <v>70</v>
      </c>
      <c r="I7883">
        <v>0</v>
      </c>
      <c r="J7883" t="s">
        <v>16229</v>
      </c>
      <c r="K7883">
        <v>0.8</v>
      </c>
      <c r="L7883" t="s">
        <v>71</v>
      </c>
      <c r="M7883"/>
      <c r="N7883"/>
      <c r="O7883"/>
      <c r="P7883"/>
      <c r="Q7883"/>
      <c r="R7883"/>
      <c r="S7883"/>
      <c r="T7883"/>
      <c r="U7883"/>
      <c r="V7883"/>
      <c r="W7883"/>
      <c r="X7883"/>
      <c r="Y7883"/>
      <c r="Z7883"/>
      <c r="AA7883"/>
      <c r="AB7883"/>
      <c r="AC7883"/>
      <c r="AD7883"/>
      <c r="AE7883"/>
      <c r="AF7883"/>
      <c r="AG7883">
        <v>2</v>
      </c>
      <c r="AH7883">
        <v>10000</v>
      </c>
    </row>
    <row r="7884" spans="1:34" ht="15" x14ac:dyDescent="0.25">
      <c r="A7884" t="s">
        <v>15582</v>
      </c>
      <c r="B7884" t="s">
        <v>15583</v>
      </c>
      <c r="C7884" t="s">
        <v>680</v>
      </c>
      <c r="D7884">
        <v>90</v>
      </c>
      <c r="E7884" s="138">
        <v>45644</v>
      </c>
      <c r="F7884" s="138">
        <v>45734</v>
      </c>
      <c r="G7884" t="s">
        <v>75</v>
      </c>
      <c r="H7884" t="s">
        <v>70</v>
      </c>
      <c r="I7884">
        <v>0</v>
      </c>
      <c r="J7884" t="s">
        <v>16229</v>
      </c>
      <c r="K7884">
        <v>0.78</v>
      </c>
      <c r="L7884" t="s">
        <v>16270</v>
      </c>
      <c r="M7884">
        <v>0.79</v>
      </c>
      <c r="N7884" t="s">
        <v>78</v>
      </c>
      <c r="O7884">
        <v>0.8</v>
      </c>
      <c r="P7884" t="s">
        <v>79</v>
      </c>
      <c r="Q7884"/>
      <c r="R7884"/>
      <c r="S7884"/>
      <c r="T7884"/>
      <c r="U7884"/>
      <c r="V7884"/>
      <c r="W7884"/>
      <c r="X7884"/>
      <c r="Y7884"/>
      <c r="Z7884"/>
      <c r="AA7884"/>
      <c r="AB7884"/>
      <c r="AC7884"/>
      <c r="AD7884"/>
      <c r="AE7884"/>
      <c r="AF7884"/>
      <c r="AG7884">
        <v>4</v>
      </c>
      <c r="AH7884">
        <v>10000</v>
      </c>
    </row>
    <row r="7885" spans="1:34" ht="15" x14ac:dyDescent="0.25">
      <c r="A7885" t="s">
        <v>15584</v>
      </c>
      <c r="B7885" t="s">
        <v>15585</v>
      </c>
      <c r="C7885" t="s">
        <v>426</v>
      </c>
      <c r="D7885">
        <v>37</v>
      </c>
      <c r="E7885" s="138">
        <v>45656</v>
      </c>
      <c r="F7885" s="138">
        <v>45805</v>
      </c>
      <c r="G7885" t="s">
        <v>75</v>
      </c>
      <c r="H7885" t="s">
        <v>70</v>
      </c>
      <c r="I7885">
        <v>0.7</v>
      </c>
      <c r="J7885" t="s">
        <v>16270</v>
      </c>
      <c r="K7885">
        <v>0.78</v>
      </c>
      <c r="L7885" t="s">
        <v>78</v>
      </c>
      <c r="M7885">
        <v>0.8</v>
      </c>
      <c r="N7885" t="s">
        <v>79</v>
      </c>
      <c r="O7885"/>
      <c r="P7885"/>
      <c r="Q7885"/>
      <c r="R7885"/>
      <c r="S7885"/>
      <c r="T7885"/>
      <c r="U7885"/>
      <c r="V7885"/>
      <c r="W7885"/>
      <c r="X7885"/>
      <c r="Y7885"/>
      <c r="Z7885"/>
      <c r="AA7885"/>
      <c r="AB7885"/>
      <c r="AC7885"/>
      <c r="AD7885"/>
      <c r="AE7885"/>
      <c r="AF7885"/>
      <c r="AG7885">
        <v>3</v>
      </c>
      <c r="AH7885">
        <v>0</v>
      </c>
    </row>
    <row r="7886" spans="1:34" ht="15" x14ac:dyDescent="0.25">
      <c r="A7886" t="s">
        <v>15586</v>
      </c>
      <c r="B7886" t="s">
        <v>15587</v>
      </c>
      <c r="C7886" t="s">
        <v>142</v>
      </c>
      <c r="D7886">
        <v>4</v>
      </c>
      <c r="E7886" s="138">
        <v>43512</v>
      </c>
      <c r="F7886" s="138">
        <v>46011</v>
      </c>
      <c r="G7886" t="s">
        <v>69</v>
      </c>
      <c r="H7886" t="s">
        <v>70</v>
      </c>
      <c r="I7886">
        <v>0</v>
      </c>
      <c r="J7886" t="s">
        <v>16243</v>
      </c>
      <c r="K7886">
        <v>0.8</v>
      </c>
      <c r="L7886" t="s">
        <v>71</v>
      </c>
      <c r="M7886"/>
      <c r="N7886"/>
      <c r="O7886"/>
      <c r="P7886"/>
      <c r="Q7886"/>
      <c r="R7886"/>
      <c r="S7886"/>
      <c r="T7886"/>
      <c r="U7886"/>
      <c r="V7886"/>
      <c r="W7886"/>
      <c r="X7886"/>
      <c r="Y7886"/>
      <c r="Z7886"/>
      <c r="AA7886"/>
      <c r="AB7886"/>
      <c r="AC7886"/>
      <c r="AD7886"/>
      <c r="AE7886"/>
      <c r="AF7886"/>
      <c r="AG7886">
        <v>2</v>
      </c>
      <c r="AH7886">
        <v>7999.99</v>
      </c>
    </row>
    <row r="7887" spans="1:34" ht="15" x14ac:dyDescent="0.25">
      <c r="A7887" t="s">
        <v>15588</v>
      </c>
      <c r="B7887" t="s">
        <v>15589</v>
      </c>
      <c r="C7887" t="s">
        <v>246</v>
      </c>
      <c r="D7887"/>
      <c r="E7887"/>
      <c r="F7887"/>
      <c r="G7887"/>
      <c r="H7887" t="s">
        <v>63</v>
      </c>
      <c r="I7887" t="s">
        <v>64</v>
      </c>
      <c r="J7887"/>
      <c r="K7887"/>
      <c r="L7887"/>
      <c r="M7887"/>
      <c r="N7887"/>
      <c r="O7887"/>
      <c r="P7887"/>
      <c r="Q7887"/>
      <c r="R7887"/>
      <c r="S7887"/>
      <c r="T7887"/>
      <c r="U7887"/>
      <c r="V7887"/>
      <c r="W7887"/>
      <c r="X7887"/>
      <c r="Y7887"/>
      <c r="Z7887"/>
      <c r="AA7887"/>
      <c r="AB7887"/>
      <c r="AC7887"/>
      <c r="AD7887"/>
      <c r="AE7887"/>
      <c r="AF7887"/>
      <c r="AG7887"/>
      <c r="AH7887">
        <v>0</v>
      </c>
    </row>
    <row r="7888" spans="1:34" ht="15" x14ac:dyDescent="0.25">
      <c r="A7888" t="s">
        <v>15590</v>
      </c>
      <c r="B7888" t="s">
        <v>15591</v>
      </c>
      <c r="C7888" t="s">
        <v>604</v>
      </c>
      <c r="D7888">
        <v>3</v>
      </c>
      <c r="E7888" s="138">
        <v>44956</v>
      </c>
      <c r="F7888" s="138">
        <v>46011</v>
      </c>
      <c r="G7888" t="s">
        <v>69</v>
      </c>
      <c r="H7888" t="s">
        <v>70</v>
      </c>
      <c r="I7888">
        <v>0</v>
      </c>
      <c r="J7888" t="s">
        <v>16230</v>
      </c>
      <c r="K7888">
        <v>0.55000000000000004</v>
      </c>
      <c r="L7888" t="s">
        <v>71</v>
      </c>
      <c r="M7888"/>
      <c r="N7888"/>
      <c r="O7888"/>
      <c r="P7888"/>
      <c r="Q7888"/>
      <c r="R7888"/>
      <c r="S7888"/>
      <c r="T7888"/>
      <c r="U7888"/>
      <c r="V7888"/>
      <c r="W7888"/>
      <c r="X7888"/>
      <c r="Y7888"/>
      <c r="Z7888"/>
      <c r="AA7888"/>
      <c r="AB7888"/>
      <c r="AC7888"/>
      <c r="AD7888"/>
      <c r="AE7888"/>
      <c r="AF7888"/>
      <c r="AG7888">
        <v>2</v>
      </c>
      <c r="AH7888">
        <v>15000</v>
      </c>
    </row>
    <row r="7889" spans="1:34" ht="15" x14ac:dyDescent="0.25">
      <c r="A7889" t="s">
        <v>15592</v>
      </c>
      <c r="B7889" t="s">
        <v>15593</v>
      </c>
      <c r="C7889" t="s">
        <v>267</v>
      </c>
      <c r="D7889">
        <v>37</v>
      </c>
      <c r="E7889" s="138">
        <v>44559</v>
      </c>
      <c r="F7889" s="138">
        <v>46011</v>
      </c>
      <c r="G7889" t="s">
        <v>69</v>
      </c>
      <c r="H7889" t="s">
        <v>63</v>
      </c>
      <c r="I7889">
        <v>0.7</v>
      </c>
      <c r="J7889" t="s">
        <v>71</v>
      </c>
      <c r="K7889"/>
      <c r="L7889"/>
      <c r="M7889"/>
      <c r="N7889"/>
      <c r="O7889"/>
      <c r="P7889"/>
      <c r="Q7889"/>
      <c r="R7889"/>
      <c r="S7889"/>
      <c r="T7889"/>
      <c r="U7889"/>
      <c r="V7889"/>
      <c r="W7889"/>
      <c r="X7889"/>
      <c r="Y7889"/>
      <c r="Z7889"/>
      <c r="AA7889"/>
      <c r="AB7889"/>
      <c r="AC7889"/>
      <c r="AD7889"/>
      <c r="AE7889"/>
      <c r="AF7889"/>
      <c r="AG7889">
        <v>1</v>
      </c>
      <c r="AH7889">
        <v>0</v>
      </c>
    </row>
    <row r="7890" spans="1:34" ht="15" x14ac:dyDescent="0.25">
      <c r="A7890" t="s">
        <v>15594</v>
      </c>
      <c r="B7890" t="s">
        <v>15595</v>
      </c>
      <c r="C7890" t="s">
        <v>294</v>
      </c>
      <c r="D7890">
        <v>21</v>
      </c>
      <c r="E7890" s="138">
        <v>45637</v>
      </c>
      <c r="F7890" s="138">
        <v>45688</v>
      </c>
      <c r="G7890" t="s">
        <v>69</v>
      </c>
      <c r="H7890" t="s">
        <v>63</v>
      </c>
      <c r="I7890">
        <v>0.7</v>
      </c>
      <c r="J7890" t="s">
        <v>71</v>
      </c>
      <c r="K7890"/>
      <c r="L7890"/>
      <c r="M7890"/>
      <c r="N7890"/>
      <c r="O7890"/>
      <c r="P7890"/>
      <c r="Q7890"/>
      <c r="R7890"/>
      <c r="S7890"/>
      <c r="T7890"/>
      <c r="U7890"/>
      <c r="V7890"/>
      <c r="W7890"/>
      <c r="X7890"/>
      <c r="Y7890"/>
      <c r="Z7890"/>
      <c r="AA7890"/>
      <c r="AB7890"/>
      <c r="AC7890"/>
      <c r="AD7890"/>
      <c r="AE7890"/>
      <c r="AF7890"/>
      <c r="AG7890">
        <v>1</v>
      </c>
      <c r="AH7890">
        <v>0</v>
      </c>
    </row>
    <row r="7891" spans="1:34" ht="15" x14ac:dyDescent="0.25">
      <c r="A7891" t="s">
        <v>15596</v>
      </c>
      <c r="B7891" t="s">
        <v>15597</v>
      </c>
      <c r="C7891" t="s">
        <v>326</v>
      </c>
      <c r="D7891">
        <v>40</v>
      </c>
      <c r="E7891" s="138">
        <v>45639</v>
      </c>
      <c r="F7891" s="138">
        <v>45708</v>
      </c>
      <c r="G7891" t="s">
        <v>69</v>
      </c>
      <c r="H7891" t="s">
        <v>63</v>
      </c>
      <c r="I7891">
        <v>0.8</v>
      </c>
      <c r="J7891" t="s">
        <v>71</v>
      </c>
      <c r="K7891"/>
      <c r="L7891"/>
      <c r="M7891"/>
      <c r="N7891"/>
      <c r="O7891"/>
      <c r="P7891"/>
      <c r="Q7891"/>
      <c r="R7891"/>
      <c r="S7891"/>
      <c r="T7891"/>
      <c r="U7891"/>
      <c r="V7891"/>
      <c r="W7891"/>
      <c r="X7891"/>
      <c r="Y7891"/>
      <c r="Z7891"/>
      <c r="AA7891"/>
      <c r="AB7891"/>
      <c r="AC7891"/>
      <c r="AD7891"/>
      <c r="AE7891"/>
      <c r="AF7891"/>
      <c r="AG7891">
        <v>1</v>
      </c>
      <c r="AH7891">
        <v>0</v>
      </c>
    </row>
    <row r="7892" spans="1:34" ht="15" x14ac:dyDescent="0.25">
      <c r="A7892" t="s">
        <v>15598</v>
      </c>
      <c r="B7892" t="s">
        <v>15599</v>
      </c>
      <c r="C7892" t="s">
        <v>267</v>
      </c>
      <c r="D7892">
        <v>52</v>
      </c>
      <c r="E7892" s="138">
        <v>45638</v>
      </c>
      <c r="F7892" s="138">
        <v>45686</v>
      </c>
      <c r="G7892" t="s">
        <v>69</v>
      </c>
      <c r="H7892" t="s">
        <v>63</v>
      </c>
      <c r="I7892">
        <v>0.7</v>
      </c>
      <c r="J7892" t="s">
        <v>71</v>
      </c>
      <c r="K7892"/>
      <c r="L7892"/>
      <c r="M7892"/>
      <c r="N7892"/>
      <c r="O7892"/>
      <c r="P7892"/>
      <c r="Q7892"/>
      <c r="R7892"/>
      <c r="S7892"/>
      <c r="T7892"/>
      <c r="U7892"/>
      <c r="V7892"/>
      <c r="W7892"/>
      <c r="X7892"/>
      <c r="Y7892"/>
      <c r="Z7892"/>
      <c r="AA7892"/>
      <c r="AB7892"/>
      <c r="AC7892"/>
      <c r="AD7892"/>
      <c r="AE7892"/>
      <c r="AF7892"/>
      <c r="AG7892">
        <v>1</v>
      </c>
      <c r="AH7892">
        <v>0</v>
      </c>
    </row>
    <row r="7893" spans="1:34" ht="15" x14ac:dyDescent="0.25">
      <c r="A7893" t="s">
        <v>15600</v>
      </c>
      <c r="B7893" t="s">
        <v>15601</v>
      </c>
      <c r="C7893" t="s">
        <v>286</v>
      </c>
      <c r="D7893">
        <v>9</v>
      </c>
      <c r="E7893" s="138">
        <v>45736</v>
      </c>
      <c r="F7893" s="138">
        <v>45944</v>
      </c>
      <c r="G7893" t="s">
        <v>69</v>
      </c>
      <c r="H7893" t="s">
        <v>63</v>
      </c>
      <c r="I7893">
        <v>0.5</v>
      </c>
      <c r="J7893" t="s">
        <v>71</v>
      </c>
      <c r="K7893"/>
      <c r="L7893"/>
      <c r="M7893"/>
      <c r="N7893"/>
      <c r="O7893"/>
      <c r="P7893"/>
      <c r="Q7893"/>
      <c r="R7893"/>
      <c r="S7893"/>
      <c r="T7893"/>
      <c r="U7893"/>
      <c r="V7893"/>
      <c r="W7893"/>
      <c r="X7893"/>
      <c r="Y7893"/>
      <c r="Z7893"/>
      <c r="AA7893"/>
      <c r="AB7893"/>
      <c r="AC7893"/>
      <c r="AD7893"/>
      <c r="AE7893"/>
      <c r="AF7893"/>
      <c r="AG7893">
        <v>1</v>
      </c>
      <c r="AH7893">
        <v>0</v>
      </c>
    </row>
    <row r="7894" spans="1:34" ht="15" x14ac:dyDescent="0.25">
      <c r="A7894" t="s">
        <v>15602</v>
      </c>
      <c r="B7894" t="s">
        <v>15603</v>
      </c>
      <c r="C7894" t="s">
        <v>294</v>
      </c>
      <c r="D7894">
        <v>4</v>
      </c>
      <c r="E7894" s="138">
        <v>44627</v>
      </c>
      <c r="F7894" s="138">
        <v>46011</v>
      </c>
      <c r="G7894" t="s">
        <v>69</v>
      </c>
      <c r="H7894" t="s">
        <v>63</v>
      </c>
      <c r="I7894">
        <v>0.75</v>
      </c>
      <c r="J7894" t="s">
        <v>71</v>
      </c>
      <c r="K7894"/>
      <c r="L7894"/>
      <c r="M7894"/>
      <c r="N7894"/>
      <c r="O7894"/>
      <c r="P7894"/>
      <c r="Q7894"/>
      <c r="R7894"/>
      <c r="S7894"/>
      <c r="T7894"/>
      <c r="U7894"/>
      <c r="V7894"/>
      <c r="W7894"/>
      <c r="X7894"/>
      <c r="Y7894"/>
      <c r="Z7894"/>
      <c r="AA7894"/>
      <c r="AB7894"/>
      <c r="AC7894"/>
      <c r="AD7894"/>
      <c r="AE7894"/>
      <c r="AF7894"/>
      <c r="AG7894">
        <v>1</v>
      </c>
      <c r="AH7894">
        <v>0</v>
      </c>
    </row>
    <row r="7895" spans="1:34" ht="15" x14ac:dyDescent="0.25">
      <c r="A7895" t="s">
        <v>15604</v>
      </c>
      <c r="B7895" t="s">
        <v>15605</v>
      </c>
      <c r="C7895" t="s">
        <v>139</v>
      </c>
      <c r="D7895">
        <v>23</v>
      </c>
      <c r="E7895" s="138">
        <v>45653</v>
      </c>
      <c r="F7895" s="138">
        <v>45700</v>
      </c>
      <c r="G7895" t="s">
        <v>69</v>
      </c>
      <c r="H7895" t="s">
        <v>63</v>
      </c>
      <c r="I7895">
        <v>0.8</v>
      </c>
      <c r="J7895" t="s">
        <v>71</v>
      </c>
      <c r="K7895"/>
      <c r="L7895"/>
      <c r="M7895"/>
      <c r="N7895"/>
      <c r="O7895"/>
      <c r="P7895"/>
      <c r="Q7895"/>
      <c r="R7895"/>
      <c r="S7895"/>
      <c r="T7895"/>
      <c r="U7895"/>
      <c r="V7895"/>
      <c r="W7895"/>
      <c r="X7895"/>
      <c r="Y7895"/>
      <c r="Z7895"/>
      <c r="AA7895"/>
      <c r="AB7895"/>
      <c r="AC7895"/>
      <c r="AD7895"/>
      <c r="AE7895"/>
      <c r="AF7895"/>
      <c r="AG7895">
        <v>1</v>
      </c>
      <c r="AH7895">
        <v>0</v>
      </c>
    </row>
    <row r="7896" spans="1:34" ht="15" x14ac:dyDescent="0.25">
      <c r="A7896" t="s">
        <v>15606</v>
      </c>
      <c r="B7896" t="s">
        <v>15607</v>
      </c>
      <c r="C7896" t="s">
        <v>281</v>
      </c>
      <c r="D7896">
        <v>22</v>
      </c>
      <c r="E7896" s="138">
        <v>38816</v>
      </c>
      <c r="F7896" s="138">
        <v>46011</v>
      </c>
      <c r="G7896" t="s">
        <v>69</v>
      </c>
      <c r="H7896" t="s">
        <v>63</v>
      </c>
      <c r="I7896">
        <v>0.5</v>
      </c>
      <c r="J7896" t="s">
        <v>71</v>
      </c>
      <c r="K7896"/>
      <c r="L7896"/>
      <c r="M7896"/>
      <c r="N7896"/>
      <c r="O7896"/>
      <c r="P7896"/>
      <c r="Q7896"/>
      <c r="R7896"/>
      <c r="S7896"/>
      <c r="T7896"/>
      <c r="U7896"/>
      <c r="V7896"/>
      <c r="W7896"/>
      <c r="X7896"/>
      <c r="Y7896"/>
      <c r="Z7896"/>
      <c r="AA7896"/>
      <c r="AB7896"/>
      <c r="AC7896"/>
      <c r="AD7896"/>
      <c r="AE7896"/>
      <c r="AF7896"/>
      <c r="AG7896">
        <v>1</v>
      </c>
      <c r="AH7896">
        <v>0</v>
      </c>
    </row>
    <row r="7897" spans="1:34" ht="15" x14ac:dyDescent="0.25">
      <c r="A7897" t="s">
        <v>15608</v>
      </c>
      <c r="B7897" t="s">
        <v>15609</v>
      </c>
      <c r="C7897" t="s">
        <v>159</v>
      </c>
      <c r="D7897">
        <v>36</v>
      </c>
      <c r="E7897" s="138">
        <v>45649</v>
      </c>
      <c r="F7897" s="138">
        <v>45695</v>
      </c>
      <c r="G7897" t="s">
        <v>69</v>
      </c>
      <c r="H7897" t="s">
        <v>63</v>
      </c>
      <c r="I7897">
        <v>0.8</v>
      </c>
      <c r="J7897" t="s">
        <v>71</v>
      </c>
      <c r="K7897"/>
      <c r="L7897"/>
      <c r="M7897"/>
      <c r="N7897"/>
      <c r="O7897"/>
      <c r="P7897"/>
      <c r="Q7897"/>
      <c r="R7897"/>
      <c r="S7897"/>
      <c r="T7897"/>
      <c r="U7897"/>
      <c r="V7897"/>
      <c r="W7897"/>
      <c r="X7897"/>
      <c r="Y7897"/>
      <c r="Z7897"/>
      <c r="AA7897"/>
      <c r="AB7897"/>
      <c r="AC7897"/>
      <c r="AD7897"/>
      <c r="AE7897"/>
      <c r="AF7897"/>
      <c r="AG7897">
        <v>1</v>
      </c>
      <c r="AH7897">
        <v>0</v>
      </c>
    </row>
    <row r="7898" spans="1:34" ht="15" x14ac:dyDescent="0.25">
      <c r="A7898" t="s">
        <v>15598</v>
      </c>
      <c r="B7898" t="s">
        <v>15599</v>
      </c>
      <c r="C7898" t="s">
        <v>267</v>
      </c>
      <c r="D7898">
        <v>58</v>
      </c>
      <c r="E7898" s="138">
        <v>45274</v>
      </c>
      <c r="F7898" s="138">
        <v>45349</v>
      </c>
      <c r="G7898" t="s">
        <v>69</v>
      </c>
      <c r="H7898" t="s">
        <v>63</v>
      </c>
      <c r="I7898">
        <v>0.7</v>
      </c>
      <c r="J7898" t="s">
        <v>16238</v>
      </c>
      <c r="K7898"/>
      <c r="L7898"/>
      <c r="M7898"/>
      <c r="N7898"/>
      <c r="O7898"/>
      <c r="P7898"/>
      <c r="Q7898"/>
      <c r="R7898"/>
      <c r="S7898"/>
      <c r="T7898"/>
      <c r="U7898"/>
      <c r="V7898"/>
      <c r="W7898"/>
      <c r="X7898"/>
      <c r="Y7898"/>
      <c r="Z7898"/>
      <c r="AA7898"/>
      <c r="AB7898"/>
      <c r="AC7898"/>
      <c r="AD7898"/>
      <c r="AE7898"/>
      <c r="AF7898"/>
      <c r="AG7898">
        <v>1</v>
      </c>
      <c r="AH7898">
        <v>0</v>
      </c>
    </row>
    <row r="7899" spans="1:34" ht="15" x14ac:dyDescent="0.25">
      <c r="A7899" t="s">
        <v>15600</v>
      </c>
      <c r="B7899" t="s">
        <v>15601</v>
      </c>
      <c r="C7899" t="s">
        <v>286</v>
      </c>
      <c r="D7899">
        <v>9</v>
      </c>
      <c r="E7899" s="138">
        <v>45015</v>
      </c>
      <c r="F7899" s="138">
        <v>45646</v>
      </c>
      <c r="G7899" t="s">
        <v>69</v>
      </c>
      <c r="H7899" t="s">
        <v>63</v>
      </c>
      <c r="I7899">
        <v>0.5</v>
      </c>
      <c r="J7899" t="s">
        <v>71</v>
      </c>
      <c r="K7899"/>
      <c r="L7899"/>
      <c r="M7899"/>
      <c r="N7899"/>
      <c r="O7899"/>
      <c r="P7899"/>
      <c r="Q7899"/>
      <c r="R7899"/>
      <c r="S7899"/>
      <c r="T7899"/>
      <c r="U7899"/>
      <c r="V7899"/>
      <c r="W7899"/>
      <c r="X7899"/>
      <c r="Y7899"/>
      <c r="Z7899"/>
      <c r="AA7899"/>
      <c r="AB7899"/>
      <c r="AC7899"/>
      <c r="AD7899"/>
      <c r="AE7899"/>
      <c r="AF7899"/>
      <c r="AG7899">
        <v>1</v>
      </c>
      <c r="AH7899">
        <v>0</v>
      </c>
    </row>
    <row r="7900" spans="1:34" ht="15" x14ac:dyDescent="0.25">
      <c r="A7900" t="s">
        <v>15602</v>
      </c>
      <c r="B7900" t="s">
        <v>15603</v>
      </c>
      <c r="C7900" t="s">
        <v>294</v>
      </c>
      <c r="D7900">
        <v>4</v>
      </c>
      <c r="E7900" s="138">
        <v>44627</v>
      </c>
      <c r="F7900" s="138">
        <v>45646</v>
      </c>
      <c r="G7900" t="s">
        <v>69</v>
      </c>
      <c r="H7900" t="s">
        <v>63</v>
      </c>
      <c r="I7900">
        <v>0.75</v>
      </c>
      <c r="J7900" t="s">
        <v>71</v>
      </c>
      <c r="K7900"/>
      <c r="L7900"/>
      <c r="M7900"/>
      <c r="N7900"/>
      <c r="O7900"/>
      <c r="P7900"/>
      <c r="Q7900"/>
      <c r="R7900"/>
      <c r="S7900"/>
      <c r="T7900"/>
      <c r="U7900"/>
      <c r="V7900"/>
      <c r="W7900"/>
      <c r="X7900"/>
      <c r="Y7900"/>
      <c r="Z7900"/>
      <c r="AA7900"/>
      <c r="AB7900"/>
      <c r="AC7900"/>
      <c r="AD7900"/>
      <c r="AE7900"/>
      <c r="AF7900"/>
      <c r="AG7900">
        <v>1</v>
      </c>
      <c r="AH7900">
        <v>0</v>
      </c>
    </row>
    <row r="7901" spans="1:34" ht="15" x14ac:dyDescent="0.25">
      <c r="A7901" t="s">
        <v>15604</v>
      </c>
      <c r="B7901" t="s">
        <v>15605</v>
      </c>
      <c r="C7901" t="s">
        <v>139</v>
      </c>
      <c r="D7901">
        <v>25</v>
      </c>
      <c r="E7901" s="138">
        <v>45289</v>
      </c>
      <c r="F7901" s="138">
        <v>45359</v>
      </c>
      <c r="G7901" t="s">
        <v>69</v>
      </c>
      <c r="H7901" t="s">
        <v>63</v>
      </c>
      <c r="I7901">
        <v>0.8</v>
      </c>
      <c r="J7901" t="s">
        <v>71</v>
      </c>
      <c r="K7901"/>
      <c r="L7901"/>
      <c r="M7901"/>
      <c r="N7901"/>
      <c r="O7901"/>
      <c r="P7901"/>
      <c r="Q7901"/>
      <c r="R7901"/>
      <c r="S7901"/>
      <c r="T7901"/>
      <c r="U7901"/>
      <c r="V7901"/>
      <c r="W7901"/>
      <c r="X7901"/>
      <c r="Y7901"/>
      <c r="Z7901"/>
      <c r="AA7901"/>
      <c r="AB7901"/>
      <c r="AC7901"/>
      <c r="AD7901"/>
      <c r="AE7901"/>
      <c r="AF7901"/>
      <c r="AG7901">
        <v>1</v>
      </c>
      <c r="AH7901">
        <v>0</v>
      </c>
    </row>
    <row r="7902" spans="1:34" ht="15" x14ac:dyDescent="0.25">
      <c r="A7902" t="s">
        <v>15606</v>
      </c>
      <c r="B7902" t="s">
        <v>15607</v>
      </c>
      <c r="C7902" t="s">
        <v>281</v>
      </c>
      <c r="D7902">
        <v>22</v>
      </c>
      <c r="E7902" s="138">
        <v>38816</v>
      </c>
      <c r="F7902" s="138">
        <v>45646</v>
      </c>
      <c r="G7902" t="s">
        <v>69</v>
      </c>
      <c r="H7902" t="s">
        <v>63</v>
      </c>
      <c r="I7902">
        <v>0.5</v>
      </c>
      <c r="J7902" t="s">
        <v>71</v>
      </c>
      <c r="K7902"/>
      <c r="L7902"/>
      <c r="M7902"/>
      <c r="N7902"/>
      <c r="O7902"/>
      <c r="P7902"/>
      <c r="Q7902"/>
      <c r="R7902"/>
      <c r="S7902"/>
      <c r="T7902"/>
      <c r="U7902"/>
      <c r="V7902"/>
      <c r="W7902"/>
      <c r="X7902"/>
      <c r="Y7902"/>
      <c r="Z7902"/>
      <c r="AA7902"/>
      <c r="AB7902"/>
      <c r="AC7902"/>
      <c r="AD7902"/>
      <c r="AE7902"/>
      <c r="AF7902"/>
      <c r="AG7902">
        <v>1</v>
      </c>
      <c r="AH7902">
        <v>0</v>
      </c>
    </row>
    <row r="7903" spans="1:34" ht="15" x14ac:dyDescent="0.25">
      <c r="A7903" t="s">
        <v>15608</v>
      </c>
      <c r="B7903" t="s">
        <v>15609</v>
      </c>
      <c r="C7903" t="s">
        <v>159</v>
      </c>
      <c r="D7903">
        <v>5</v>
      </c>
      <c r="E7903" s="138">
        <v>45065</v>
      </c>
      <c r="F7903" s="138">
        <v>45646</v>
      </c>
      <c r="G7903" t="s">
        <v>69</v>
      </c>
      <c r="H7903" t="s">
        <v>63</v>
      </c>
      <c r="I7903">
        <v>0.8</v>
      </c>
      <c r="J7903" t="s">
        <v>71</v>
      </c>
      <c r="K7903"/>
      <c r="L7903"/>
      <c r="M7903"/>
      <c r="N7903"/>
      <c r="O7903"/>
      <c r="P7903"/>
      <c r="Q7903"/>
      <c r="R7903"/>
      <c r="S7903"/>
      <c r="T7903"/>
      <c r="U7903"/>
      <c r="V7903"/>
      <c r="W7903"/>
      <c r="X7903"/>
      <c r="Y7903"/>
      <c r="Z7903"/>
      <c r="AA7903"/>
      <c r="AB7903"/>
      <c r="AC7903"/>
      <c r="AD7903"/>
      <c r="AE7903"/>
      <c r="AF7903"/>
      <c r="AG7903">
        <v>1</v>
      </c>
      <c r="AH7903">
        <v>0</v>
      </c>
    </row>
    <row r="7904" spans="1:34" x14ac:dyDescent="0.2">
      <c r="A7904" s="1" t="s">
        <v>15965</v>
      </c>
    </row>
  </sheetData>
  <sheetProtection algorithmName="SHA-512" hashValue="/1zWtcbpEh5RM8zdlICkv16Qng5pOsV9hCncAsfvAEm4UUl8KPjrMmzyNe0E+yTVTbLPxbggVKSwGPQ3dFo10w==" saltValue="8ZL4wbBq2ct+NWzBArj5YA==" spinCount="100000" sheet="1" objects="1" scenarios="1"/>
  <autoFilter ref="A1:AH7906" xr:uid="{C462B26A-69DC-450D-BF18-CA2A9ED47B1B}"/>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85EB2-1B32-46D7-9D48-02D63D355DAB}">
  <dimension ref="A1:D22"/>
  <sheetViews>
    <sheetView workbookViewId="0">
      <selection activeCell="F56" sqref="F56:G56"/>
    </sheetView>
  </sheetViews>
  <sheetFormatPr defaultColWidth="9.140625" defaultRowHeight="11.25" x14ac:dyDescent="0.2"/>
  <cols>
    <col min="1" max="1" width="27.28515625" style="1" customWidth="1"/>
    <col min="2" max="2" width="9.140625" style="1"/>
    <col min="3" max="3" width="27.28515625" style="1" customWidth="1"/>
    <col min="4" max="16384" width="9.140625" style="1"/>
  </cols>
  <sheetData>
    <row r="1" spans="1:4" ht="12" thickBot="1" x14ac:dyDescent="0.25">
      <c r="A1" s="19" t="s">
        <v>15981</v>
      </c>
      <c r="B1" s="20" t="s">
        <v>16051</v>
      </c>
      <c r="C1" s="19" t="s">
        <v>15981</v>
      </c>
      <c r="D1" s="19" t="s">
        <v>16052</v>
      </c>
    </row>
    <row r="2" spans="1:4" ht="12" thickBot="1" x14ac:dyDescent="0.25">
      <c r="A2" s="21" t="s">
        <v>15996</v>
      </c>
      <c r="B2" s="22">
        <v>1</v>
      </c>
      <c r="C2" s="21" t="s">
        <v>16053</v>
      </c>
      <c r="D2" s="59">
        <v>4.82E-2</v>
      </c>
    </row>
    <row r="3" spans="1:4" ht="12" thickBot="1" x14ac:dyDescent="0.25">
      <c r="A3" s="23" t="s">
        <v>16042</v>
      </c>
      <c r="B3" s="24">
        <v>2</v>
      </c>
      <c r="C3" s="23" t="s">
        <v>16054</v>
      </c>
      <c r="D3" s="60">
        <v>3.9E-2</v>
      </c>
    </row>
    <row r="4" spans="1:4" ht="23.25" thickBot="1" x14ac:dyDescent="0.25">
      <c r="A4" s="21" t="s">
        <v>16003</v>
      </c>
      <c r="B4" s="22">
        <v>3</v>
      </c>
      <c r="C4" s="21" t="s">
        <v>1663</v>
      </c>
      <c r="D4" s="59">
        <v>3.9E-2</v>
      </c>
    </row>
    <row r="5" spans="1:4" ht="12" thickBot="1" x14ac:dyDescent="0.25">
      <c r="A5" s="23" t="s">
        <v>16017</v>
      </c>
      <c r="B5" s="24">
        <v>4</v>
      </c>
      <c r="C5" s="23" t="s">
        <v>16055</v>
      </c>
      <c r="D5" s="60">
        <v>4.9700000000000001E-2</v>
      </c>
    </row>
    <row r="6" spans="1:4" ht="12" thickBot="1" x14ac:dyDescent="0.25">
      <c r="A6" s="21" t="s">
        <v>16004</v>
      </c>
      <c r="B6" s="22">
        <v>5</v>
      </c>
      <c r="C6" s="21" t="s">
        <v>16056</v>
      </c>
      <c r="D6" s="59">
        <v>4.9700000000000001E-2</v>
      </c>
    </row>
    <row r="7" spans="1:4" ht="12" thickBot="1" x14ac:dyDescent="0.25">
      <c r="A7" s="23" t="s">
        <v>16019</v>
      </c>
      <c r="B7" s="24">
        <v>6</v>
      </c>
      <c r="C7" s="23" t="s">
        <v>16057</v>
      </c>
      <c r="D7" s="60">
        <v>3.9E-2</v>
      </c>
    </row>
    <row r="8" spans="1:4" ht="12" thickBot="1" x14ac:dyDescent="0.25">
      <c r="A8" s="21" t="s">
        <v>15987</v>
      </c>
      <c r="B8" s="22">
        <v>7</v>
      </c>
      <c r="C8" s="21" t="s">
        <v>16058</v>
      </c>
      <c r="D8" s="59">
        <v>3.9E-2</v>
      </c>
    </row>
    <row r="9" spans="1:4" ht="12" thickBot="1" x14ac:dyDescent="0.25">
      <c r="A9" s="23" t="s">
        <v>16038</v>
      </c>
      <c r="B9" s="24">
        <v>8</v>
      </c>
      <c r="C9" s="23" t="s">
        <v>16059</v>
      </c>
      <c r="D9" s="60">
        <v>4.82E-2</v>
      </c>
    </row>
    <row r="10" spans="1:4" ht="12" thickBot="1" x14ac:dyDescent="0.25">
      <c r="A10" s="21" t="s">
        <v>16028</v>
      </c>
      <c r="B10" s="22">
        <v>9</v>
      </c>
      <c r="C10" s="21" t="s">
        <v>16060</v>
      </c>
      <c r="D10" s="59">
        <v>3.9E-2</v>
      </c>
    </row>
    <row r="11" spans="1:4" ht="12" thickBot="1" x14ac:dyDescent="0.25">
      <c r="A11" s="23" t="s">
        <v>16034</v>
      </c>
      <c r="B11" s="24">
        <v>10</v>
      </c>
      <c r="C11" s="23" t="s">
        <v>16061</v>
      </c>
      <c r="D11" s="60">
        <v>3.9E-2</v>
      </c>
    </row>
    <row r="12" spans="1:4" ht="12" thickBot="1" x14ac:dyDescent="0.25">
      <c r="A12" s="21" t="s">
        <v>16011</v>
      </c>
      <c r="B12" s="22">
        <v>11</v>
      </c>
      <c r="C12" s="21" t="s">
        <v>16062</v>
      </c>
      <c r="D12" s="59">
        <v>4.7300000000000002E-2</v>
      </c>
    </row>
    <row r="13" spans="1:4" ht="12" thickBot="1" x14ac:dyDescent="0.25">
      <c r="A13" s="23" t="s">
        <v>16023</v>
      </c>
      <c r="B13" s="24">
        <v>12</v>
      </c>
      <c r="C13" s="23" t="s">
        <v>8216</v>
      </c>
      <c r="D13" s="60">
        <v>4.9700000000000001E-2</v>
      </c>
    </row>
    <row r="14" spans="1:4" ht="12" thickBot="1" x14ac:dyDescent="0.25">
      <c r="A14" s="21" t="s">
        <v>16039</v>
      </c>
      <c r="B14" s="22">
        <v>13</v>
      </c>
      <c r="C14" s="21" t="s">
        <v>16063</v>
      </c>
      <c r="D14" s="59">
        <v>3.9E-2</v>
      </c>
    </row>
    <row r="15" spans="1:4" ht="12" thickBot="1" x14ac:dyDescent="0.25">
      <c r="A15" s="23" t="s">
        <v>16029</v>
      </c>
      <c r="B15" s="24">
        <v>14</v>
      </c>
      <c r="C15" s="23" t="s">
        <v>16064</v>
      </c>
      <c r="D15" s="60">
        <v>4.82E-2</v>
      </c>
    </row>
    <row r="16" spans="1:4" ht="12" thickBot="1" x14ac:dyDescent="0.25">
      <c r="A16" s="21" t="s">
        <v>16002</v>
      </c>
      <c r="B16" s="22">
        <v>15</v>
      </c>
      <c r="C16" s="21" t="s">
        <v>16065</v>
      </c>
      <c r="D16" s="59">
        <v>2.93E-2</v>
      </c>
    </row>
    <row r="17" spans="1:4" ht="12" thickBot="1" x14ac:dyDescent="0.25">
      <c r="A17" s="23" t="s">
        <v>16000</v>
      </c>
      <c r="B17" s="24">
        <v>16</v>
      </c>
      <c r="C17" s="23" t="s">
        <v>16066</v>
      </c>
      <c r="D17" s="60">
        <v>3.9E-2</v>
      </c>
    </row>
    <row r="18" spans="1:4" ht="12" thickBot="1" x14ac:dyDescent="0.25">
      <c r="A18" s="25" t="s">
        <v>16014</v>
      </c>
      <c r="B18" s="26">
        <v>17</v>
      </c>
      <c r="C18" s="25" t="s">
        <v>16067</v>
      </c>
      <c r="D18" s="61">
        <v>3.9E-2</v>
      </c>
    </row>
    <row r="19" spans="1:4" ht="23.25" thickBot="1" x14ac:dyDescent="0.25">
      <c r="A19" s="23" t="s">
        <v>15999</v>
      </c>
      <c r="B19" s="24">
        <v>18</v>
      </c>
      <c r="C19" s="23" t="s">
        <v>14416</v>
      </c>
      <c r="D19" s="60">
        <v>3.9E-2</v>
      </c>
    </row>
    <row r="20" spans="1:4" ht="12" thickBot="1" x14ac:dyDescent="0.25">
      <c r="A20" s="21" t="s">
        <v>16025</v>
      </c>
      <c r="B20" s="22">
        <v>19</v>
      </c>
      <c r="C20" s="21" t="s">
        <v>16068</v>
      </c>
      <c r="D20" s="59">
        <v>3.9E-2</v>
      </c>
    </row>
    <row r="21" spans="1:4" ht="12" thickBot="1" x14ac:dyDescent="0.25">
      <c r="A21" s="23" t="s">
        <v>15994</v>
      </c>
      <c r="B21" s="24">
        <v>20</v>
      </c>
      <c r="C21" s="23" t="s">
        <v>16069</v>
      </c>
      <c r="D21" s="60">
        <v>3.9E-2</v>
      </c>
    </row>
    <row r="22" spans="1:4" ht="12" thickBot="1" x14ac:dyDescent="0.25">
      <c r="A22" s="21" t="s">
        <v>15998</v>
      </c>
      <c r="B22" s="22">
        <v>21</v>
      </c>
      <c r="C22" s="21" t="s">
        <v>16070</v>
      </c>
      <c r="D22" s="59">
        <v>3.9E-2</v>
      </c>
    </row>
  </sheetData>
  <sheetProtection algorithmName="SHA-512" hashValue="oX7sMq5nFyt2XpL3jLUd3PMGi/B2G4p8XtCHIjNhzWRbmNmjBNk4UBxcAQrAggrdLh3Yxl8lu0SwCUZ/2MBsrQ==" saltValue="tDMBsokQPib6VICT+iOAvw==" spinCount="100000" sheet="1" objects="1" scenarios="1"/>
  <pageMargins left="0.7" right="0.7" top="0.75" bottom="0.75"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4F736-B746-4C2E-9A42-5BD55CD54E0E}">
  <dimension ref="A1:D31"/>
  <sheetViews>
    <sheetView workbookViewId="0">
      <selection activeCell="F56" sqref="F56:G56"/>
    </sheetView>
  </sheetViews>
  <sheetFormatPr defaultColWidth="9.140625" defaultRowHeight="11.25" x14ac:dyDescent="0.2"/>
  <cols>
    <col min="1" max="16384" width="9.140625" style="1"/>
  </cols>
  <sheetData>
    <row r="1" spans="1:4" x14ac:dyDescent="0.2">
      <c r="A1" s="11" t="s">
        <v>8</v>
      </c>
      <c r="B1" s="11" t="s">
        <v>24</v>
      </c>
    </row>
    <row r="2" spans="1:4" x14ac:dyDescent="0.2">
      <c r="A2" s="1">
        <v>2023</v>
      </c>
      <c r="B2" s="2">
        <v>0.5</v>
      </c>
      <c r="D2" s="1" t="s">
        <v>16074</v>
      </c>
    </row>
    <row r="3" spans="1:4" x14ac:dyDescent="0.2">
      <c r="A3" s="1">
        <v>2024</v>
      </c>
      <c r="B3" s="2">
        <v>0.5</v>
      </c>
      <c r="D3" s="1" t="s">
        <v>16075</v>
      </c>
    </row>
    <row r="4" spans="1:4" x14ac:dyDescent="0.2">
      <c r="A4" s="1">
        <v>2025</v>
      </c>
      <c r="B4" s="2">
        <v>0.5</v>
      </c>
      <c r="D4" s="1" t="s">
        <v>16074</v>
      </c>
    </row>
    <row r="5" spans="1:4" x14ac:dyDescent="0.2">
      <c r="A5" s="1">
        <f>+A4+1</f>
        <v>2026</v>
      </c>
      <c r="B5" s="2">
        <v>0.5</v>
      </c>
      <c r="D5" s="1" t="s">
        <v>16074</v>
      </c>
    </row>
    <row r="6" spans="1:4" x14ac:dyDescent="0.2">
      <c r="A6" s="1">
        <f t="shared" ref="A6:A12" si="0">+A5+1</f>
        <v>2027</v>
      </c>
      <c r="B6" s="2">
        <v>0.5</v>
      </c>
      <c r="D6" s="1" t="s">
        <v>16074</v>
      </c>
    </row>
    <row r="7" spans="1:4" x14ac:dyDescent="0.2">
      <c r="A7" s="1">
        <f t="shared" si="0"/>
        <v>2028</v>
      </c>
      <c r="B7" s="2">
        <v>1</v>
      </c>
    </row>
    <row r="8" spans="1:4" x14ac:dyDescent="0.2">
      <c r="A8" s="1">
        <f t="shared" si="0"/>
        <v>2029</v>
      </c>
      <c r="B8" s="2">
        <v>1</v>
      </c>
    </row>
    <row r="9" spans="1:4" x14ac:dyDescent="0.2">
      <c r="A9" s="1">
        <f t="shared" si="0"/>
        <v>2030</v>
      </c>
      <c r="B9" s="2">
        <v>1</v>
      </c>
    </row>
    <row r="10" spans="1:4" x14ac:dyDescent="0.2">
      <c r="A10" s="1">
        <f t="shared" si="0"/>
        <v>2031</v>
      </c>
      <c r="B10" s="2">
        <v>1</v>
      </c>
    </row>
    <row r="11" spans="1:4" x14ac:dyDescent="0.2">
      <c r="A11" s="1">
        <f t="shared" si="0"/>
        <v>2032</v>
      </c>
      <c r="B11" s="2">
        <v>1</v>
      </c>
    </row>
    <row r="12" spans="1:4" x14ac:dyDescent="0.2">
      <c r="A12" s="1">
        <f t="shared" si="0"/>
        <v>2033</v>
      </c>
      <c r="B12" s="2">
        <v>1</v>
      </c>
    </row>
    <row r="16" spans="1:4" x14ac:dyDescent="0.2">
      <c r="A16" s="11" t="s">
        <v>16159</v>
      </c>
      <c r="B16" s="11"/>
    </row>
    <row r="17" spans="1:2" x14ac:dyDescent="0.2">
      <c r="A17" s="1" t="s">
        <v>16160</v>
      </c>
      <c r="B17" s="2"/>
    </row>
    <row r="18" spans="1:2" x14ac:dyDescent="0.2">
      <c r="A18" s="1" t="s">
        <v>16161</v>
      </c>
      <c r="B18" s="2"/>
    </row>
    <row r="19" spans="1:2" x14ac:dyDescent="0.2">
      <c r="A19" s="1" t="s">
        <v>16162</v>
      </c>
      <c r="B19" s="2"/>
    </row>
    <row r="20" spans="1:2" x14ac:dyDescent="0.2">
      <c r="A20" s="1" t="s">
        <v>16163</v>
      </c>
      <c r="B20" s="2"/>
    </row>
    <row r="21" spans="1:2" x14ac:dyDescent="0.2">
      <c r="A21" s="1" t="s">
        <v>16164</v>
      </c>
      <c r="B21" s="2"/>
    </row>
    <row r="22" spans="1:2" x14ac:dyDescent="0.2">
      <c r="A22" s="1" t="s">
        <v>16165</v>
      </c>
      <c r="B22" s="2"/>
    </row>
    <row r="23" spans="1:2" x14ac:dyDescent="0.2">
      <c r="A23" s="1" t="s">
        <v>16166</v>
      </c>
      <c r="B23" s="2"/>
    </row>
    <row r="24" spans="1:2" x14ac:dyDescent="0.2">
      <c r="A24" s="1" t="s">
        <v>16167</v>
      </c>
      <c r="B24" s="2"/>
    </row>
    <row r="25" spans="1:2" x14ac:dyDescent="0.2">
      <c r="A25" s="1" t="s">
        <v>16168</v>
      </c>
      <c r="B25" s="2"/>
    </row>
    <row r="26" spans="1:2" x14ac:dyDescent="0.2">
      <c r="A26" s="1" t="s">
        <v>16169</v>
      </c>
      <c r="B26" s="2"/>
    </row>
    <row r="27" spans="1:2" x14ac:dyDescent="0.2">
      <c r="A27" s="1" t="s">
        <v>16170</v>
      </c>
      <c r="B27" s="2"/>
    </row>
    <row r="28" spans="1:2" x14ac:dyDescent="0.2">
      <c r="A28" s="1" t="s">
        <v>16171</v>
      </c>
    </row>
    <row r="29" spans="1:2" x14ac:dyDescent="0.2">
      <c r="A29" s="1" t="s">
        <v>16173</v>
      </c>
    </row>
    <row r="30" spans="1:2" x14ac:dyDescent="0.2">
      <c r="A30" s="1" t="s">
        <v>16174</v>
      </c>
    </row>
    <row r="31" spans="1:2" x14ac:dyDescent="0.2">
      <c r="A31" s="1" t="s">
        <v>16175</v>
      </c>
    </row>
  </sheetData>
  <sheetProtection algorithmName="SHA-512" hashValue="qxKML87lchFf6k541LWCcWdUBaKnonh6NjbgHMQ2XASG8SE97IdIPW0l+n0+txu1UE78s+KKSohg/BATBxMTjw==" saltValue="/Ti3JQysTCzWyDvIqrIQ1Q=="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9746558-C76A-4CE6-B8D3-0FD2A8AF1EC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2</vt:i4>
      </vt:variant>
    </vt:vector>
  </HeadingPairs>
  <TitlesOfParts>
    <vt:vector size="8" baseType="lpstr">
      <vt:lpstr>1-Scheda individuale</vt:lpstr>
      <vt:lpstr>2-Prospetto</vt:lpstr>
      <vt:lpstr>3-Add.Regionali</vt:lpstr>
      <vt:lpstr>4-Add.Comunali</vt:lpstr>
      <vt:lpstr>5-IRAP</vt:lpstr>
      <vt:lpstr>6-VARIABILI</vt:lpstr>
      <vt:lpstr>'1-Scheda individuale'!Area_stampa</vt:lpstr>
      <vt:lpstr>Si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Antonello</dc:creator>
  <cp:lastModifiedBy>Domenico Landi</cp:lastModifiedBy>
  <cp:lastPrinted>2023-09-11T11:00:10Z</cp:lastPrinted>
  <dcterms:created xsi:type="dcterms:W3CDTF">2015-06-05T18:19:34Z</dcterms:created>
  <dcterms:modified xsi:type="dcterms:W3CDTF">2026-01-15T16:17:00Z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6fa0cfe4-d4e8-4eb9-96b1-8cc95271a248</vt:lpwstr>
  </property>
</Properties>
</file>